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SarahSchmidt\Documents\sourcetree\MoEWe\"/>
    </mc:Choice>
  </mc:AlternateContent>
  <xr:revisionPtr revIDLastSave="0" documentId="13_ncr:1_{70786056-748A-4256-B6F0-9995480D6410}" xr6:coauthVersionLast="47" xr6:coauthVersionMax="47" xr10:uidLastSave="{00000000-0000-0000-0000-000000000000}"/>
  <bookViews>
    <workbookView xWindow="57480" yWindow="-120" windowWidth="29040" windowHeight="15720" activeTab="2" xr2:uid="{00000000-000D-0000-FFFF-FFFF00000000}"/>
  </bookViews>
  <sheets>
    <sheet name="UserGuide_EWU-Dashboard" sheetId="288" r:id="rId1"/>
    <sheet name="Glossary" sheetId="287" r:id="rId2"/>
    <sheet name="EWU_Dashboard" sheetId="1" r:id="rId3"/>
    <sheet name="Parameter" sheetId="2" r:id="rId4"/>
    <sheet name="Figure1_Data" sheetId="3" state="hidden" r:id="rId5"/>
    <sheet name="Figure2_Data" sheetId="4" state="hidden" r:id="rId6"/>
    <sheet name="Figure3_Data" sheetId="5" state="hidden" r:id="rId7"/>
    <sheet name="Figure4_Data" sheetId="6" state="hidden" r:id="rId8"/>
    <sheet name="Figure5_Data" sheetId="7" state="hidden" r:id="rId9"/>
    <sheet name="Figure6_Data" sheetId="8" state="hidden" r:id="rId10"/>
    <sheet name="Figure7_Data" sheetId="9" state="hidden" r:id="rId11"/>
    <sheet name="Documentation" sheetId="10" state="hidden" r:id="rId12"/>
    <sheet name="dict" sheetId="11" state="hidden" r:id="rId13"/>
    <sheet name="Indicator_default_default" sheetId="12" state="hidden" r:id="rId14"/>
    <sheet name="Indicator_default_S1" sheetId="13" state="hidden" r:id="rId15"/>
    <sheet name="Indicator_default_S2" sheetId="14" state="hidden" r:id="rId16"/>
    <sheet name="Indicator_default_S3" sheetId="15" state="hidden" r:id="rId17"/>
    <sheet name="Indicator_default_S4" sheetId="16" state="hidden" r:id="rId18"/>
    <sheet name="Indicator_default_S5" sheetId="17" state="hidden" r:id="rId19"/>
    <sheet name="Indicator_db1_default" sheetId="18" state="hidden" r:id="rId20"/>
    <sheet name="Indicator_db1_S1" sheetId="19" state="hidden" r:id="rId21"/>
    <sheet name="Indicator_db1_S2" sheetId="20" state="hidden" r:id="rId22"/>
    <sheet name="Indicator_db1_S3" sheetId="21" state="hidden" r:id="rId23"/>
    <sheet name="Indicator_db1_S4" sheetId="22" state="hidden" r:id="rId24"/>
    <sheet name="Indicator_db1_S5" sheetId="23" state="hidden" r:id="rId25"/>
    <sheet name="Indicator_db2_default" sheetId="24" state="hidden" r:id="rId26"/>
    <sheet name="Indicator_db2_S1" sheetId="25" state="hidden" r:id="rId27"/>
    <sheet name="Indicator_db2_S2" sheetId="26" state="hidden" r:id="rId28"/>
    <sheet name="Indicator_db2_S3" sheetId="27" state="hidden" r:id="rId29"/>
    <sheet name="Indicator_db2_S4" sheetId="28" state="hidden" r:id="rId30"/>
    <sheet name="Indicator_db2_S5" sheetId="29" state="hidden" r:id="rId31"/>
    <sheet name="W_Ind_default_default" sheetId="30" state="hidden" r:id="rId32"/>
    <sheet name="W_Ind_default_S1" sheetId="31" state="hidden" r:id="rId33"/>
    <sheet name="W_Ind_default_S2" sheetId="32" state="hidden" r:id="rId34"/>
    <sheet name="W_Ind_default_S3" sheetId="33" state="hidden" r:id="rId35"/>
    <sheet name="W_Ind_default_S4" sheetId="34" state="hidden" r:id="rId36"/>
    <sheet name="W_Ind_default_S5" sheetId="35" state="hidden" r:id="rId37"/>
    <sheet name="W_Ind_db1_default" sheetId="36" state="hidden" r:id="rId38"/>
    <sheet name="W_Ind_db1_S1" sheetId="37" state="hidden" r:id="rId39"/>
    <sheet name="W_Ind_db1_S2" sheetId="38" state="hidden" r:id="rId40"/>
    <sheet name="W_Ind_db1_S3" sheetId="39" state="hidden" r:id="rId41"/>
    <sheet name="W_Ind_db1_S4" sheetId="40" state="hidden" r:id="rId42"/>
    <sheet name="W_Ind_db1_S5" sheetId="41" state="hidden" r:id="rId43"/>
    <sheet name="W_Ind_db2_default" sheetId="42" state="hidden" r:id="rId44"/>
    <sheet name="W_Ind_db2_S1" sheetId="43" state="hidden" r:id="rId45"/>
    <sheet name="W_Ind_db2_S2" sheetId="44" state="hidden" r:id="rId46"/>
    <sheet name="W_Ind_db2_S3" sheetId="45" state="hidden" r:id="rId47"/>
    <sheet name="W_Ind_db2_S4" sheetId="46" state="hidden" r:id="rId48"/>
    <sheet name="W_Ind_db2_S5" sheetId="47" state="hidden" r:id="rId49"/>
    <sheet name="Weighting" sheetId="48" state="hidden" r:id="rId50"/>
    <sheet name="LCA_default_default" sheetId="49" state="hidden" r:id="rId51"/>
    <sheet name="LCA_default_S1" sheetId="50" state="hidden" r:id="rId52"/>
    <sheet name="LCA_default_S2" sheetId="51" state="hidden" r:id="rId53"/>
    <sheet name="LCA_default_S3" sheetId="52" state="hidden" r:id="rId54"/>
    <sheet name="LCA_default_S4" sheetId="53" state="hidden" r:id="rId55"/>
    <sheet name="LCA_default_S5" sheetId="54" state="hidden" r:id="rId56"/>
    <sheet name="LCA_db1_default" sheetId="55" state="hidden" r:id="rId57"/>
    <sheet name="LCA_db1_S1" sheetId="56" state="hidden" r:id="rId58"/>
    <sheet name="LCA_db1_S2" sheetId="57" state="hidden" r:id="rId59"/>
    <sheet name="LCA_db1_S3" sheetId="58" state="hidden" r:id="rId60"/>
    <sheet name="LCA_db1_S4" sheetId="59" state="hidden" r:id="rId61"/>
    <sheet name="LCA_db1_S5" sheetId="60" state="hidden" r:id="rId62"/>
    <sheet name="LCA_db2_default" sheetId="61" state="hidden" r:id="rId63"/>
    <sheet name="LCA_db2_S1" sheetId="62" state="hidden" r:id="rId64"/>
    <sheet name="LCA_db2_S2" sheetId="63" state="hidden" r:id="rId65"/>
    <sheet name="LCA_db2_S3" sheetId="64" state="hidden" r:id="rId66"/>
    <sheet name="LCA_db2_S4" sheetId="65" state="hidden" r:id="rId67"/>
    <sheet name="LCA_db2_S5" sheetId="66" state="hidden" r:id="rId68"/>
    <sheet name="CA_Pathways_default_default" sheetId="67" state="hidden" r:id="rId69"/>
    <sheet name="CA_Pathways_default_S1" sheetId="68" state="hidden" r:id="rId70"/>
    <sheet name="CA_Pathways_default_S2" sheetId="69" state="hidden" r:id="rId71"/>
    <sheet name="CA_Pathways_default_S3" sheetId="70" state="hidden" r:id="rId72"/>
    <sheet name="CA_Pathways_default_S4" sheetId="71" state="hidden" r:id="rId73"/>
    <sheet name="CA_Pathways_default_S5" sheetId="72" state="hidden" r:id="rId74"/>
    <sheet name="CA_Pathways_db1_default" sheetId="73" state="hidden" r:id="rId75"/>
    <sheet name="CA_Pathways_db1_S1" sheetId="74" state="hidden" r:id="rId76"/>
    <sheet name="CA_Pathways_db1_S2" sheetId="75" state="hidden" r:id="rId77"/>
    <sheet name="CA_Pathways_db1_S3" sheetId="76" state="hidden" r:id="rId78"/>
    <sheet name="CA_Pathways_db1_S4" sheetId="77" state="hidden" r:id="rId79"/>
    <sheet name="CA_Pathways_db1_S5" sheetId="78" state="hidden" r:id="rId80"/>
    <sheet name="CA_Pathways_db2_default" sheetId="79" state="hidden" r:id="rId81"/>
    <sheet name="CA_Pathways_db2_S1" sheetId="80" state="hidden" r:id="rId82"/>
    <sheet name="CA_Pathways_db2_S2" sheetId="81" state="hidden" r:id="rId83"/>
    <sheet name="CA_Pathways_db2_S3" sheetId="82" state="hidden" r:id="rId84"/>
    <sheet name="CA_Pathways_db2_S4" sheetId="83" state="hidden" r:id="rId85"/>
    <sheet name="CA_Pathways_db2_S5" sheetId="84" state="hidden" r:id="rId86"/>
    <sheet name="CA_acts_default_default" sheetId="85" state="hidden" r:id="rId87"/>
    <sheet name="CA_acts_default_S1" sheetId="86" state="hidden" r:id="rId88"/>
    <sheet name="CA_acts_default_S2" sheetId="87" state="hidden" r:id="rId89"/>
    <sheet name="CA_acts_default_S3" sheetId="88" state="hidden" r:id="rId90"/>
    <sheet name="CA_acts_default_S4" sheetId="89" state="hidden" r:id="rId91"/>
    <sheet name="CA_acts_default_S5" sheetId="90" state="hidden" r:id="rId92"/>
    <sheet name="CA_acts_db1_default" sheetId="91" state="hidden" r:id="rId93"/>
    <sheet name="CA_acts_db1_S1" sheetId="92" state="hidden" r:id="rId94"/>
    <sheet name="CA_acts_db1_S2" sheetId="93" state="hidden" r:id="rId95"/>
    <sheet name="CA_acts_db1_S3" sheetId="94" state="hidden" r:id="rId96"/>
    <sheet name="CA_acts_db1_S4" sheetId="95" state="hidden" r:id="rId97"/>
    <sheet name="CA_acts_db1_S5" sheetId="96" state="hidden" r:id="rId98"/>
    <sheet name="CA_acts_db2_default" sheetId="97" state="hidden" r:id="rId99"/>
    <sheet name="CA_acts_db2_S1" sheetId="98" state="hidden" r:id="rId100"/>
    <sheet name="CA_acts_db2_S2" sheetId="99" state="hidden" r:id="rId101"/>
    <sheet name="CA_acts_db2_S3" sheetId="100" state="hidden" r:id="rId102"/>
    <sheet name="CA_acts_db2_S4" sheetId="101" state="hidden" r:id="rId103"/>
    <sheet name="CA_acts_db2_S5" sheetId="102" state="hidden" r:id="rId104"/>
    <sheet name="Waste_Generation_default" sheetId="103" state="hidden" r:id="rId105"/>
    <sheet name="Waste_Generation_S1" sheetId="104" state="hidden" r:id="rId106"/>
    <sheet name="Waste_Generation_S2" sheetId="105" state="hidden" r:id="rId107"/>
    <sheet name="Waste_Generation_S3" sheetId="106" state="hidden" r:id="rId108"/>
    <sheet name="Waste_Generation_S4" sheetId="107" state="hidden" r:id="rId109"/>
    <sheet name="Waste_Generation_S5" sheetId="108" state="hidden" r:id="rId110"/>
    <sheet name="Waste_Composition_default" sheetId="109" state="hidden" r:id="rId111"/>
    <sheet name="Waste_Composition_S1" sheetId="110" state="hidden" r:id="rId112"/>
    <sheet name="Waste_Composition_S2" sheetId="111" state="hidden" r:id="rId113"/>
    <sheet name="Waste_Composition_S3" sheetId="112" state="hidden" r:id="rId114"/>
    <sheet name="Waste_Composition_S4" sheetId="113" state="hidden" r:id="rId115"/>
    <sheet name="Waste_Composition_S5" sheetId="114" state="hidden" r:id="rId116"/>
    <sheet name="LCI_default_default" sheetId="115" state="hidden" r:id="rId117"/>
    <sheet name="LCI_default_S1" sheetId="116" state="hidden" r:id="rId118"/>
    <sheet name="LCI_default_S2" sheetId="117" state="hidden" r:id="rId119"/>
    <sheet name="LCI_default_S3" sheetId="118" state="hidden" r:id="rId120"/>
    <sheet name="LCI_default_S4" sheetId="119" state="hidden" r:id="rId121"/>
    <sheet name="LCI_default_S5" sheetId="120" state="hidden" r:id="rId122"/>
    <sheet name="LCI_db1_default" sheetId="121" state="hidden" r:id="rId123"/>
    <sheet name="LCI_db1_S1" sheetId="122" state="hidden" r:id="rId124"/>
    <sheet name="LCI_db1_S2" sheetId="123" state="hidden" r:id="rId125"/>
    <sheet name="LCI_db1_S3" sheetId="124" state="hidden" r:id="rId126"/>
    <sheet name="LCI_db1_S4" sheetId="125" state="hidden" r:id="rId127"/>
    <sheet name="LCI_db1_S5" sheetId="126" state="hidden" r:id="rId128"/>
    <sheet name="LCI_db2_default" sheetId="127" state="hidden" r:id="rId129"/>
    <sheet name="LCI_db2_S1" sheetId="128" state="hidden" r:id="rId130"/>
    <sheet name="LCI_db2_S2" sheetId="129" state="hidden" r:id="rId131"/>
    <sheet name="LCI_db2_S3" sheetId="130" state="hidden" r:id="rId132"/>
    <sheet name="LCI_db2_S4" sheetId="131" state="hidden" r:id="rId133"/>
    <sheet name="LCI_db2_S5" sheetId="132" state="hidden" r:id="rId134"/>
    <sheet name="LCIA_Methods" sheetId="133" state="hidden" r:id="rId135"/>
    <sheet name="OEV_materials_default" sheetId="134" state="hidden" r:id="rId136"/>
    <sheet name="OEV_materials_db1" sheetId="135" state="hidden" r:id="rId137"/>
    <sheet name="OEV_materials_db2" sheetId="136" state="hidden" r:id="rId138"/>
    <sheet name="OEV_Pathways_default_default" sheetId="137" state="hidden" r:id="rId139"/>
    <sheet name="OEV_Pathways_default_S1" sheetId="138" state="hidden" r:id="rId140"/>
    <sheet name="OEV_Pathways_default_S2" sheetId="139" state="hidden" r:id="rId141"/>
    <sheet name="OEV_Pathways_default_S3" sheetId="140" state="hidden" r:id="rId142"/>
    <sheet name="OEV_Pathways_default_S4" sheetId="141" state="hidden" r:id="rId143"/>
    <sheet name="OEV_Pathways_default_S5" sheetId="142" state="hidden" r:id="rId144"/>
    <sheet name="OEV_Pathways_db1_default" sheetId="143" state="hidden" r:id="rId145"/>
    <sheet name="OEV_Pathways_db1_S1" sheetId="144" state="hidden" r:id="rId146"/>
    <sheet name="OEV_Pathways_db1_S2" sheetId="145" state="hidden" r:id="rId147"/>
    <sheet name="OEV_Pathways_db1_S3" sheetId="146" state="hidden" r:id="rId148"/>
    <sheet name="OEV_Pathways_db1_S4" sheetId="147" state="hidden" r:id="rId149"/>
    <sheet name="OEV_Pathways_db1_S5" sheetId="148" state="hidden" r:id="rId150"/>
    <sheet name="OEV_Pathways_db2_default" sheetId="149" state="hidden" r:id="rId151"/>
    <sheet name="OEV_Pathways_db2_S1" sheetId="150" state="hidden" r:id="rId152"/>
    <sheet name="OEV_Pathways_db2_S2" sheetId="151" state="hidden" r:id="rId153"/>
    <sheet name="OEV_Pathways_db2_S3" sheetId="152" state="hidden" r:id="rId154"/>
    <sheet name="OEV_Pathways_db2_S4" sheetId="153" state="hidden" r:id="rId155"/>
    <sheet name="OEV_Pathways_db2_S5" sheetId="154" state="hidden" r:id="rId156"/>
    <sheet name="supply_chain_default_BWM" sheetId="155" state="hidden" r:id="rId157"/>
    <sheet name="supply_chain_default_PW1" sheetId="156" state="hidden" r:id="rId158"/>
    <sheet name="supply_chain_default_PW2" sheetId="157" state="hidden" r:id="rId159"/>
    <sheet name="supply_chain_default_PW3" sheetId="158" state="hidden" r:id="rId160"/>
    <sheet name="supply_chain_S1_BWM" sheetId="159" state="hidden" r:id="rId161"/>
    <sheet name="supply_chain_S1_PW1" sheetId="160" state="hidden" r:id="rId162"/>
    <sheet name="supply_chain_S1_PW2" sheetId="161" state="hidden" r:id="rId163"/>
    <sheet name="supply_chain_S1_PW3" sheetId="162" state="hidden" r:id="rId164"/>
    <sheet name="supply_chain_S2_BWM" sheetId="163" state="hidden" r:id="rId165"/>
    <sheet name="supply_chain_S2_PW1" sheetId="164" state="hidden" r:id="rId166"/>
    <sheet name="supply_chain_S2_PW2" sheetId="165" state="hidden" r:id="rId167"/>
    <sheet name="supply_chain_S2_PW3" sheetId="166" state="hidden" r:id="rId168"/>
    <sheet name="supply_chain_S3_BWM" sheetId="167" state="hidden" r:id="rId169"/>
    <sheet name="supply_chain_S3_PW1" sheetId="168" state="hidden" r:id="rId170"/>
    <sheet name="supply_chain_S3_PW2" sheetId="169" state="hidden" r:id="rId171"/>
    <sheet name="supply_chain_S3_PW3" sheetId="170" state="hidden" r:id="rId172"/>
    <sheet name="supply_chain_S4_BWM" sheetId="171" state="hidden" r:id="rId173"/>
    <sheet name="supply_chain_S4_PW1" sheetId="172" state="hidden" r:id="rId174"/>
    <sheet name="supply_chain_S4_PW2" sheetId="173" state="hidden" r:id="rId175"/>
    <sheet name="supply_chain_S4_PW3" sheetId="174" state="hidden" r:id="rId176"/>
    <sheet name="supply_chain_S5_BWM" sheetId="175" state="hidden" r:id="rId177"/>
    <sheet name="supply_chain_S5_PW1" sheetId="176" state="hidden" r:id="rId178"/>
    <sheet name="supply_chain_S5_PW2" sheetId="177" state="hidden" r:id="rId179"/>
    <sheet name="supply_chain_S5_PW3" sheetId="178" state="hidden" r:id="rId180"/>
    <sheet name="TUM_default_default_Treatm" sheetId="179" state="hidden" r:id="rId181"/>
    <sheet name="TUM_default_default_Util" sheetId="180" state="hidden" r:id="rId182"/>
    <sheet name="TUM_default_default_Mat" sheetId="181" state="hidden" r:id="rId183"/>
    <sheet name="TUM_default_S1_Treatm" sheetId="182" state="hidden" r:id="rId184"/>
    <sheet name="TUM_default_S1_Util" sheetId="183" state="hidden" r:id="rId185"/>
    <sheet name="TUM_default_S1_Mat" sheetId="184" state="hidden" r:id="rId186"/>
    <sheet name="TUM_default_S2_Treatm" sheetId="185" state="hidden" r:id="rId187"/>
    <sheet name="TUM_default_S2_Util" sheetId="186" state="hidden" r:id="rId188"/>
    <sheet name="TUM_default_S2_Mat" sheetId="187" state="hidden" r:id="rId189"/>
    <sheet name="TUM_default_S3_Treatm" sheetId="188" state="hidden" r:id="rId190"/>
    <sheet name="TUM_default_S3_Util" sheetId="189" state="hidden" r:id="rId191"/>
    <sheet name="TUM_default_S3_Mat" sheetId="190" state="hidden" r:id="rId192"/>
    <sheet name="TUM_default_S4_Treatm" sheetId="191" state="hidden" r:id="rId193"/>
    <sheet name="TUM_default_S4_Util" sheetId="192" state="hidden" r:id="rId194"/>
    <sheet name="TUM_default_S4_Mat" sheetId="193" state="hidden" r:id="rId195"/>
    <sheet name="TUM_default_S5_Treatm" sheetId="194" state="hidden" r:id="rId196"/>
    <sheet name="TUM_default_S5_Util" sheetId="195" state="hidden" r:id="rId197"/>
    <sheet name="TUM_default_S5_Mat" sheetId="196" state="hidden" r:id="rId198"/>
    <sheet name="TUM_db1_default_Treatm" sheetId="197" state="hidden" r:id="rId199"/>
    <sheet name="TUM_db1_default_Util" sheetId="198" state="hidden" r:id="rId200"/>
    <sheet name="TUM_db1_default_Mat" sheetId="199" state="hidden" r:id="rId201"/>
    <sheet name="TUM_db1_S1_Treatm" sheetId="200" state="hidden" r:id="rId202"/>
    <sheet name="TUM_db1_S1_Util" sheetId="201" state="hidden" r:id="rId203"/>
    <sheet name="TUM_db1_S1_Mat" sheetId="202" state="hidden" r:id="rId204"/>
    <sheet name="TUM_db1_S2_Treatm" sheetId="203" state="hidden" r:id="rId205"/>
    <sheet name="TUM_db1_S2_Util" sheetId="204" state="hidden" r:id="rId206"/>
    <sheet name="TUM_db1_S2_Mat" sheetId="205" state="hidden" r:id="rId207"/>
    <sheet name="TUM_db1_S3_Treatm" sheetId="206" state="hidden" r:id="rId208"/>
    <sheet name="TUM_db1_S3_Util" sheetId="207" state="hidden" r:id="rId209"/>
    <sheet name="TUM_db1_S3_Mat" sheetId="208" state="hidden" r:id="rId210"/>
    <sheet name="TUM_db1_S4_Treatm" sheetId="209" state="hidden" r:id="rId211"/>
    <sheet name="TUM_db1_S4_Util" sheetId="210" state="hidden" r:id="rId212"/>
    <sheet name="TUM_db1_S4_Mat" sheetId="211" state="hidden" r:id="rId213"/>
    <sheet name="TUM_db1_S5_Treatm" sheetId="212" state="hidden" r:id="rId214"/>
    <sheet name="TUM_db1_S5_Util" sheetId="213" state="hidden" r:id="rId215"/>
    <sheet name="TUM_db1_S5_Mat" sheetId="214" state="hidden" r:id="rId216"/>
    <sheet name="TUM_db2_default_Treatm" sheetId="215" state="hidden" r:id="rId217"/>
    <sheet name="TUM_db2_default_Util" sheetId="216" state="hidden" r:id="rId218"/>
    <sheet name="TUM_db2_default_Mat" sheetId="217" state="hidden" r:id="rId219"/>
    <sheet name="TUM_db2_S1_Treatm" sheetId="218" state="hidden" r:id="rId220"/>
    <sheet name="TUM_db2_S1_Util" sheetId="219" state="hidden" r:id="rId221"/>
    <sheet name="TUM_db2_S1_Mat" sheetId="220" state="hidden" r:id="rId222"/>
    <sheet name="TUM_db2_S2_Treatm" sheetId="221" state="hidden" r:id="rId223"/>
    <sheet name="TUM_db2_S2_Util" sheetId="222" state="hidden" r:id="rId224"/>
    <sheet name="TUM_db2_S2_Mat" sheetId="223" state="hidden" r:id="rId225"/>
    <sheet name="TUM_db2_S3_Treatm" sheetId="224" state="hidden" r:id="rId226"/>
    <sheet name="TUM_db2_S3_Util" sheetId="225" state="hidden" r:id="rId227"/>
    <sheet name="TUM_db2_S3_Mat" sheetId="226" state="hidden" r:id="rId228"/>
    <sheet name="TUM_db2_S4_Treatm" sheetId="227" state="hidden" r:id="rId229"/>
    <sheet name="TUM_db2_S4_Util" sheetId="228" state="hidden" r:id="rId230"/>
    <sheet name="TUM_db2_S4_Mat" sheetId="229" state="hidden" r:id="rId231"/>
    <sheet name="TUM_db2_S5_Treatm" sheetId="230" state="hidden" r:id="rId232"/>
    <sheet name="TUM_db2_S5_Util" sheetId="231" state="hidden" r:id="rId233"/>
    <sheet name="TUM_db2_S5_Mat" sheetId="232" state="hidden" r:id="rId234"/>
    <sheet name="WTUM_default_default_Treatm" sheetId="233" state="hidden" r:id="rId235"/>
    <sheet name="WTUM_default_default_Util" sheetId="234" state="hidden" r:id="rId236"/>
    <sheet name="WTUM_default_default_Mat" sheetId="235" state="hidden" r:id="rId237"/>
    <sheet name="WTUM_default_S1_Treatm" sheetId="236" state="hidden" r:id="rId238"/>
    <sheet name="WTUM_default_S1_Util" sheetId="237" state="hidden" r:id="rId239"/>
    <sheet name="WTUM_default_S1_Mat" sheetId="238" state="hidden" r:id="rId240"/>
    <sheet name="WTUM_default_S2_Treatm" sheetId="239" state="hidden" r:id="rId241"/>
    <sheet name="WTUM_default_S2_Util" sheetId="240" state="hidden" r:id="rId242"/>
    <sheet name="WTUM_default_S2_Mat" sheetId="241" state="hidden" r:id="rId243"/>
    <sheet name="WTUM_default_S3_Treatm" sheetId="242" state="hidden" r:id="rId244"/>
    <sheet name="WTUM_default_S3_Util" sheetId="243" state="hidden" r:id="rId245"/>
    <sheet name="WTUM_default_S3_Mat" sheetId="244" state="hidden" r:id="rId246"/>
    <sheet name="WTUM_default_S4_Treatm" sheetId="245" state="hidden" r:id="rId247"/>
    <sheet name="WTUM_default_S4_Util" sheetId="246" state="hidden" r:id="rId248"/>
    <sheet name="WTUM_default_S4_Mat" sheetId="247" state="hidden" r:id="rId249"/>
    <sheet name="WTUM_default_S5_Treatm" sheetId="248" state="hidden" r:id="rId250"/>
    <sheet name="WTUM_default_S5_Util" sheetId="249" state="hidden" r:id="rId251"/>
    <sheet name="WTUM_default_S5_Mat" sheetId="250" state="hidden" r:id="rId252"/>
    <sheet name="WTUM_db1_default_Treatm" sheetId="251" state="hidden" r:id="rId253"/>
    <sheet name="WTUM_db1_default_Util" sheetId="252" state="hidden" r:id="rId254"/>
    <sheet name="WTUM_db1_default_Mat" sheetId="253" state="hidden" r:id="rId255"/>
    <sheet name="WTUM_db1_S1_Treatm" sheetId="254" state="hidden" r:id="rId256"/>
    <sheet name="WTUM_db1_S1_Util" sheetId="255" state="hidden" r:id="rId257"/>
    <sheet name="WTUM_db1_S1_Mat" sheetId="256" state="hidden" r:id="rId258"/>
    <sheet name="WTUM_db1_S2_Treatm" sheetId="257" state="hidden" r:id="rId259"/>
    <sheet name="WTUM_db1_S2_Util" sheetId="258" state="hidden" r:id="rId260"/>
    <sheet name="WTUM_db1_S2_Mat" sheetId="259" state="hidden" r:id="rId261"/>
    <sheet name="WTUM_db1_S3_Treatm" sheetId="260" state="hidden" r:id="rId262"/>
    <sheet name="WTUM_db1_S3_Util" sheetId="261" state="hidden" r:id="rId263"/>
    <sheet name="WTUM_db1_S3_Mat" sheetId="262" state="hidden" r:id="rId264"/>
    <sheet name="WTUM_db1_S4_Treatm" sheetId="263" state="hidden" r:id="rId265"/>
    <sheet name="WTUM_db1_S4_Util" sheetId="264" state="hidden" r:id="rId266"/>
    <sheet name="WTUM_db1_S4_Mat" sheetId="265" state="hidden" r:id="rId267"/>
    <sheet name="WTUM_db1_S5_Treatm" sheetId="266" state="hidden" r:id="rId268"/>
    <sheet name="WTUM_db1_S5_Util" sheetId="267" state="hidden" r:id="rId269"/>
    <sheet name="WTUM_db1_S5_Mat" sheetId="268" state="hidden" r:id="rId270"/>
    <sheet name="WTUM_db2_default_Treatm" sheetId="269" state="hidden" r:id="rId271"/>
    <sheet name="WTUM_db2_default_Util" sheetId="270" state="hidden" r:id="rId272"/>
    <sheet name="WTUM_db2_default_Mat" sheetId="271" state="hidden" r:id="rId273"/>
    <sheet name="WTUM_db2_S1_Treatm" sheetId="272" state="hidden" r:id="rId274"/>
    <sheet name="WTUM_db2_S1_Util" sheetId="273" state="hidden" r:id="rId275"/>
    <sheet name="WTUM_db2_S1_Mat" sheetId="274" state="hidden" r:id="rId276"/>
    <sheet name="WTUM_db2_S2_Treatm" sheetId="275" state="hidden" r:id="rId277"/>
    <sheet name="WTUM_db2_S2_Util" sheetId="276" state="hidden" r:id="rId278"/>
    <sheet name="WTUM_db2_S2_Mat" sheetId="277" state="hidden" r:id="rId279"/>
    <sheet name="WTUM_db2_S3_Treatm" sheetId="278" state="hidden" r:id="rId280"/>
    <sheet name="WTUM_db2_S3_Util" sheetId="279" state="hidden" r:id="rId281"/>
    <sheet name="WTUM_db2_S3_Mat" sheetId="280" state="hidden" r:id="rId282"/>
    <sheet name="WTUM_db2_S4_Treatm" sheetId="281" state="hidden" r:id="rId283"/>
    <sheet name="WTUM_db2_S4_Util" sheetId="282" state="hidden" r:id="rId284"/>
    <sheet name="WTUM_db2_S4_Mat" sheetId="283" state="hidden" r:id="rId285"/>
    <sheet name="WTUM_db2_S5_Treatm" sheetId="284" state="hidden" r:id="rId286"/>
    <sheet name="WTUM_db2_S5_Util" sheetId="285" state="hidden" r:id="rId287"/>
    <sheet name="WTUM_db2_S5_Mat" sheetId="286" state="hidden" r:id="rId28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98" i="132" l="1"/>
  <c r="AK98" i="132"/>
  <c r="AG98" i="132"/>
  <c r="AF98" i="132"/>
  <c r="AB98" i="132"/>
  <c r="AR98" i="132" s="1"/>
  <c r="AP97" i="132"/>
  <c r="AM97" i="132"/>
  <c r="AB97" i="132"/>
  <c r="AB96" i="132"/>
  <c r="AQ95" i="132"/>
  <c r="AG95" i="132"/>
  <c r="AB95" i="132"/>
  <c r="AM95" i="132" s="1"/>
  <c r="AP94" i="132"/>
  <c r="AH94" i="132"/>
  <c r="AB94" i="132"/>
  <c r="AO94" i="132" s="1"/>
  <c r="AL93" i="132"/>
  <c r="AI93" i="132"/>
  <c r="AH93" i="132"/>
  <c r="AB93" i="132"/>
  <c r="AO93" i="132" s="1"/>
  <c r="AB92" i="132"/>
  <c r="AJ92" i="132" s="1"/>
  <c r="AB91" i="132"/>
  <c r="AB90" i="132"/>
  <c r="AP90" i="132" s="1"/>
  <c r="AB89" i="132"/>
  <c r="AB88" i="132"/>
  <c r="AQ87" i="132"/>
  <c r="AB87" i="132"/>
  <c r="AM87" i="132" s="1"/>
  <c r="AB86" i="132"/>
  <c r="AQ85" i="132"/>
  <c r="AK85" i="132"/>
  <c r="AI85" i="132"/>
  <c r="AD85" i="132"/>
  <c r="AC85" i="132"/>
  <c r="AB85" i="132"/>
  <c r="AO85" i="132" s="1"/>
  <c r="AB84" i="132"/>
  <c r="AJ84" i="132" s="1"/>
  <c r="AB83" i="132"/>
  <c r="AB82" i="132"/>
  <c r="AB81" i="132"/>
  <c r="AB80" i="132"/>
  <c r="AO79" i="132"/>
  <c r="AN79" i="132"/>
  <c r="AG79" i="132"/>
  <c r="AB79" i="132"/>
  <c r="AM79" i="132" s="1"/>
  <c r="AB78" i="132"/>
  <c r="AB77" i="132"/>
  <c r="AB76" i="132"/>
  <c r="AB75" i="132"/>
  <c r="AR75" i="132" s="1"/>
  <c r="AB74" i="132"/>
  <c r="AN74" i="132" s="1"/>
  <c r="AQ73" i="132"/>
  <c r="AO73" i="132"/>
  <c r="AL73" i="132"/>
  <c r="AH73" i="132"/>
  <c r="AG73" i="132"/>
  <c r="AE73" i="132"/>
  <c r="AB73" i="132"/>
  <c r="AK73" i="132" s="1"/>
  <c r="AM72" i="132"/>
  <c r="AH72" i="132"/>
  <c r="AB72" i="132"/>
  <c r="AL72" i="132" s="1"/>
  <c r="AO71" i="132"/>
  <c r="AI71" i="132"/>
  <c r="AB71" i="132"/>
  <c r="AM71" i="132" s="1"/>
  <c r="AB70" i="132"/>
  <c r="AR70" i="132" s="1"/>
  <c r="AQ69" i="132"/>
  <c r="AB69" i="132"/>
  <c r="AM69" i="132" s="1"/>
  <c r="AB68" i="132"/>
  <c r="AB67" i="132"/>
  <c r="AN66" i="132"/>
  <c r="AG66" i="132"/>
  <c r="AB66" i="132"/>
  <c r="AR66" i="132" s="1"/>
  <c r="AB65" i="132"/>
  <c r="AF64" i="132"/>
  <c r="AE64" i="132"/>
  <c r="AB64" i="132"/>
  <c r="AL64" i="132" s="1"/>
  <c r="AB63" i="132"/>
  <c r="AB62" i="132"/>
  <c r="AI61" i="132"/>
  <c r="AH61" i="132"/>
  <c r="AB61" i="132"/>
  <c r="AO61" i="132" s="1"/>
  <c r="AB60" i="132"/>
  <c r="AB59" i="132"/>
  <c r="AN58" i="132"/>
  <c r="AK58" i="132"/>
  <c r="AD58" i="132"/>
  <c r="AB58" i="132"/>
  <c r="AR58" i="132" s="1"/>
  <c r="AN57" i="132"/>
  <c r="AL57" i="132"/>
  <c r="AE57" i="132"/>
  <c r="AD57" i="132"/>
  <c r="AB57" i="132"/>
  <c r="AK57" i="132" s="1"/>
  <c r="AB56" i="132"/>
  <c r="AH56" i="132" s="1"/>
  <c r="AG55" i="132"/>
  <c r="AB55" i="132"/>
  <c r="AB54" i="132"/>
  <c r="AP54" i="132" s="1"/>
  <c r="AB53" i="132"/>
  <c r="AJ52" i="132"/>
  <c r="AB52" i="132"/>
  <c r="AB51" i="132"/>
  <c r="AR51" i="132" s="1"/>
  <c r="AB50" i="132"/>
  <c r="AE49" i="132"/>
  <c r="AB49" i="132"/>
  <c r="AL49" i="132" s="1"/>
  <c r="AP48" i="132"/>
  <c r="AM48" i="132"/>
  <c r="AF48" i="132"/>
  <c r="AE48" i="132"/>
  <c r="AB48" i="132"/>
  <c r="AL48" i="132" s="1"/>
  <c r="AO47" i="132"/>
  <c r="AB47" i="132"/>
  <c r="AQ47" i="132" s="1"/>
  <c r="AB46" i="132"/>
  <c r="AB45" i="132"/>
  <c r="AR44" i="132"/>
  <c r="AB44" i="132"/>
  <c r="AL44" i="132" s="1"/>
  <c r="AM43" i="132"/>
  <c r="AK43" i="132"/>
  <c r="AB43" i="132"/>
  <c r="AR43" i="132" s="1"/>
  <c r="AM42" i="132"/>
  <c r="AL42" i="132"/>
  <c r="AB42" i="132"/>
  <c r="AO42" i="132" s="1"/>
  <c r="AB41" i="132"/>
  <c r="AI41" i="132" s="1"/>
  <c r="AF40" i="132"/>
  <c r="AE40" i="132"/>
  <c r="AB40" i="132"/>
  <c r="AL40" i="132" s="1"/>
  <c r="AN39" i="132"/>
  <c r="AI39" i="132"/>
  <c r="AB39" i="132"/>
  <c r="AM39" i="132" s="1"/>
  <c r="AB38" i="132"/>
  <c r="AB37" i="132"/>
  <c r="AB36" i="132"/>
  <c r="AE35" i="132"/>
  <c r="AC35" i="132"/>
  <c r="AB35" i="132"/>
  <c r="AR35" i="132" s="1"/>
  <c r="AB34" i="132"/>
  <c r="AB33" i="132"/>
  <c r="AG33" i="132" s="1"/>
  <c r="AB32" i="132"/>
  <c r="AF32" i="132" s="1"/>
  <c r="AB31" i="132"/>
  <c r="AB30" i="132"/>
  <c r="AB29" i="132"/>
  <c r="AB28" i="132"/>
  <c r="AB27" i="132"/>
  <c r="AC26" i="132"/>
  <c r="AB26" i="132"/>
  <c r="AB25" i="132"/>
  <c r="AB24" i="132"/>
  <c r="AO23" i="132"/>
  <c r="AI23" i="132"/>
  <c r="AB23" i="132"/>
  <c r="AB22" i="132"/>
  <c r="AB21" i="132"/>
  <c r="AB20" i="132"/>
  <c r="AB19" i="132"/>
  <c r="AB18" i="132"/>
  <c r="AB17" i="132"/>
  <c r="AK16" i="132"/>
  <c r="AB16" i="132"/>
  <c r="AL16" i="132" s="1"/>
  <c r="AN15" i="132"/>
  <c r="AL15" i="132"/>
  <c r="AD15" i="132"/>
  <c r="AC15" i="132"/>
  <c r="AB15" i="132"/>
  <c r="AM15" i="132" s="1"/>
  <c r="AB14" i="132"/>
  <c r="AB13" i="132"/>
  <c r="AB12" i="132"/>
  <c r="AB11" i="132"/>
  <c r="AB10" i="132"/>
  <c r="AB9" i="132"/>
  <c r="AB8" i="132"/>
  <c r="AB7" i="132"/>
  <c r="AB6" i="132"/>
  <c r="AB5" i="132"/>
  <c r="AB4" i="132"/>
  <c r="AB3" i="132"/>
  <c r="AB2" i="132"/>
  <c r="AB98" i="131"/>
  <c r="AO98" i="131" s="1"/>
  <c r="AB97" i="131"/>
  <c r="AB96" i="131"/>
  <c r="AQ96" i="131" s="1"/>
  <c r="AB95" i="131"/>
  <c r="AK94" i="131"/>
  <c r="AI94" i="131"/>
  <c r="AB94" i="131"/>
  <c r="AE94" i="131" s="1"/>
  <c r="AB93" i="131"/>
  <c r="AC92" i="131"/>
  <c r="AB92" i="131"/>
  <c r="AB91" i="131"/>
  <c r="AC91" i="131" s="1"/>
  <c r="AB90" i="131"/>
  <c r="AI90" i="131" s="1"/>
  <c r="AH89" i="131"/>
  <c r="AB89" i="131"/>
  <c r="AN89" i="131" s="1"/>
  <c r="AB88" i="131"/>
  <c r="AB87" i="131"/>
  <c r="AR87" i="131" s="1"/>
  <c r="AB86" i="131"/>
  <c r="AB85" i="131"/>
  <c r="AB84" i="131"/>
  <c r="AR84" i="131" s="1"/>
  <c r="AP83" i="131"/>
  <c r="AO83" i="131"/>
  <c r="AC83" i="131"/>
  <c r="AB83" i="131"/>
  <c r="AB82" i="131"/>
  <c r="AP82" i="131" s="1"/>
  <c r="AB81" i="131"/>
  <c r="AQ80" i="131"/>
  <c r="AI80" i="131"/>
  <c r="AG80" i="131"/>
  <c r="AB80" i="131"/>
  <c r="AN80" i="131" s="1"/>
  <c r="AB79" i="131"/>
  <c r="AR79" i="131" s="1"/>
  <c r="AL78" i="131"/>
  <c r="AK78" i="131"/>
  <c r="AB78" i="131"/>
  <c r="AQ78" i="131" s="1"/>
  <c r="AD77" i="131"/>
  <c r="AB77" i="131"/>
  <c r="AE76" i="131"/>
  <c r="AC76" i="131"/>
  <c r="AB76" i="131"/>
  <c r="AR76" i="131" s="1"/>
  <c r="AG75" i="131"/>
  <c r="AF75" i="131"/>
  <c r="AE75" i="131"/>
  <c r="AB75" i="131"/>
  <c r="AR75" i="131" s="1"/>
  <c r="AB74" i="131"/>
  <c r="AB73" i="131"/>
  <c r="AN73" i="131" s="1"/>
  <c r="AB72" i="131"/>
  <c r="AB71" i="131"/>
  <c r="AK70" i="131"/>
  <c r="AB70" i="131"/>
  <c r="AB69" i="131"/>
  <c r="AD69" i="131" s="1"/>
  <c r="AB68" i="131"/>
  <c r="AE67" i="131"/>
  <c r="AB67" i="131"/>
  <c r="AE66" i="131"/>
  <c r="AD66" i="131"/>
  <c r="AB66" i="131"/>
  <c r="AK66" i="131" s="1"/>
  <c r="AB65" i="131"/>
  <c r="AP65" i="131" s="1"/>
  <c r="AB64" i="131"/>
  <c r="AB63" i="131"/>
  <c r="AH62" i="131"/>
  <c r="AB62" i="131"/>
  <c r="AB61" i="131"/>
  <c r="AB60" i="131"/>
  <c r="AR60" i="131" s="1"/>
  <c r="AP59" i="131"/>
  <c r="AO59" i="131"/>
  <c r="AC59" i="131"/>
  <c r="AB59" i="131"/>
  <c r="AB58" i="131"/>
  <c r="AK58" i="131" s="1"/>
  <c r="AB57" i="131"/>
  <c r="AB56" i="131"/>
  <c r="AN56" i="131" s="1"/>
  <c r="AB55" i="131"/>
  <c r="AR55" i="131" s="1"/>
  <c r="AI54" i="131"/>
  <c r="AH54" i="131"/>
  <c r="AB54" i="131"/>
  <c r="AO54" i="131" s="1"/>
  <c r="AB53" i="131"/>
  <c r="AB52" i="131"/>
  <c r="AO52" i="131" s="1"/>
  <c r="AG51" i="131"/>
  <c r="AF51" i="131"/>
  <c r="AB51" i="131"/>
  <c r="AR51" i="131" s="1"/>
  <c r="AB50" i="131"/>
  <c r="AB49" i="131"/>
  <c r="AM49" i="131" s="1"/>
  <c r="AO48" i="131"/>
  <c r="AI48" i="131"/>
  <c r="AB48" i="131"/>
  <c r="AN48" i="131" s="1"/>
  <c r="AB47" i="131"/>
  <c r="AB46" i="131"/>
  <c r="AP46" i="131" s="1"/>
  <c r="AB45" i="131"/>
  <c r="AR45" i="131" s="1"/>
  <c r="AE44" i="131"/>
  <c r="AC44" i="131"/>
  <c r="AB44" i="131"/>
  <c r="AR44" i="131" s="1"/>
  <c r="AD43" i="131"/>
  <c r="AB43" i="131"/>
  <c r="AB42" i="131"/>
  <c r="AL42" i="131" s="1"/>
  <c r="AB41" i="131"/>
  <c r="AF41" i="131" s="1"/>
  <c r="AQ40" i="131"/>
  <c r="AI40" i="131"/>
  <c r="AB40" i="131"/>
  <c r="AN40" i="131" s="1"/>
  <c r="AB39" i="131"/>
  <c r="AF38" i="131"/>
  <c r="AE38" i="131"/>
  <c r="AB38" i="131"/>
  <c r="AP38" i="131" s="1"/>
  <c r="AB37" i="131"/>
  <c r="AB36" i="131"/>
  <c r="AM36" i="131" s="1"/>
  <c r="AD35" i="131"/>
  <c r="AB35" i="131"/>
  <c r="AP35" i="131" s="1"/>
  <c r="AB34" i="131"/>
  <c r="AB33" i="131"/>
  <c r="AM33" i="131" s="1"/>
  <c r="AB32" i="131"/>
  <c r="AB31" i="131"/>
  <c r="AB30" i="131"/>
  <c r="AB29" i="131"/>
  <c r="AB28" i="131"/>
  <c r="AB27" i="131"/>
  <c r="AB26" i="131"/>
  <c r="AN26" i="131" s="1"/>
  <c r="AB25" i="131"/>
  <c r="AB24" i="131"/>
  <c r="AB23" i="131"/>
  <c r="AB22" i="131"/>
  <c r="AB21" i="131"/>
  <c r="AB20" i="131"/>
  <c r="AB19" i="131"/>
  <c r="AB18" i="131"/>
  <c r="AB17" i="131"/>
  <c r="AB16" i="131"/>
  <c r="AB15" i="131"/>
  <c r="AR15" i="131" s="1"/>
  <c r="AB14" i="131"/>
  <c r="AB13" i="131"/>
  <c r="AB12" i="131"/>
  <c r="AP12" i="131" s="1"/>
  <c r="AB11" i="131"/>
  <c r="AB10" i="131"/>
  <c r="AB9" i="131"/>
  <c r="AB8" i="131"/>
  <c r="AB7" i="131"/>
  <c r="AB6" i="131"/>
  <c r="AB5" i="131"/>
  <c r="AB4" i="131"/>
  <c r="AB3" i="131"/>
  <c r="AB2" i="131"/>
  <c r="AH98" i="130"/>
  <c r="AF98" i="130"/>
  <c r="AB98" i="130"/>
  <c r="AO98" i="130" s="1"/>
  <c r="AL97" i="130"/>
  <c r="AI97" i="130"/>
  <c r="AB97" i="130"/>
  <c r="AR97" i="130" s="1"/>
  <c r="AB96" i="130"/>
  <c r="AJ96" i="130" s="1"/>
  <c r="AP95" i="130"/>
  <c r="AC95" i="130"/>
  <c r="AB95" i="130"/>
  <c r="AB94" i="130"/>
  <c r="AL94" i="130" s="1"/>
  <c r="AB93" i="130"/>
  <c r="AB92" i="130"/>
  <c r="AO91" i="130"/>
  <c r="AB91" i="130"/>
  <c r="AN91" i="130" s="1"/>
  <c r="AB90" i="130"/>
  <c r="AN90" i="130" s="1"/>
  <c r="AB89" i="130"/>
  <c r="AJ88" i="130"/>
  <c r="AB88" i="130"/>
  <c r="AB87" i="130"/>
  <c r="AR87" i="130" s="1"/>
  <c r="AP86" i="130"/>
  <c r="AO86" i="130"/>
  <c r="AB86" i="130"/>
  <c r="AK86" i="130" s="1"/>
  <c r="AB85" i="130"/>
  <c r="AB84" i="130"/>
  <c r="AO83" i="130"/>
  <c r="AG83" i="130"/>
  <c r="AB83" i="130"/>
  <c r="AN83" i="130" s="1"/>
  <c r="AF82" i="130"/>
  <c r="AD82" i="130"/>
  <c r="AB82" i="130"/>
  <c r="AO82" i="130" s="1"/>
  <c r="AB81" i="130"/>
  <c r="AB80" i="130"/>
  <c r="AJ80" i="130" s="1"/>
  <c r="AN79" i="130"/>
  <c r="AK79" i="130"/>
  <c r="AB79" i="130"/>
  <c r="AR79" i="130" s="1"/>
  <c r="AO78" i="130"/>
  <c r="AB78" i="130"/>
  <c r="AB77" i="130"/>
  <c r="AL77" i="130" s="1"/>
  <c r="AB76" i="130"/>
  <c r="AM76" i="130" s="1"/>
  <c r="AG75" i="130"/>
  <c r="AB75" i="130"/>
  <c r="AB74" i="130"/>
  <c r="AF74" i="130" s="1"/>
  <c r="AB73" i="130"/>
  <c r="AB72" i="130"/>
  <c r="AF71" i="130"/>
  <c r="AE71" i="130"/>
  <c r="AB71" i="130"/>
  <c r="AR71" i="130" s="1"/>
  <c r="AB70" i="130"/>
  <c r="AI69" i="130"/>
  <c r="AB69" i="130"/>
  <c r="AM69" i="130" s="1"/>
  <c r="AB68" i="130"/>
  <c r="AB67" i="130"/>
  <c r="AB66" i="130"/>
  <c r="AH65" i="130"/>
  <c r="AG65" i="130"/>
  <c r="AB65" i="130"/>
  <c r="AR65" i="130" s="1"/>
  <c r="AB64" i="130"/>
  <c r="AR64" i="130" s="1"/>
  <c r="AQ63" i="130"/>
  <c r="AP63" i="130"/>
  <c r="AB63" i="130"/>
  <c r="AM63" i="130" s="1"/>
  <c r="AB62" i="130"/>
  <c r="AB61" i="130"/>
  <c r="AE61" i="130" s="1"/>
  <c r="AB60" i="130"/>
  <c r="AM60" i="130" s="1"/>
  <c r="AB59" i="130"/>
  <c r="AB58" i="130"/>
  <c r="AO58" i="130" s="1"/>
  <c r="AB57" i="130"/>
  <c r="AR56" i="130"/>
  <c r="AJ56" i="130"/>
  <c r="AB56" i="130"/>
  <c r="AB55" i="130"/>
  <c r="AN55" i="130" s="1"/>
  <c r="AB54" i="130"/>
  <c r="AM53" i="130"/>
  <c r="AI53" i="130"/>
  <c r="AB53" i="130"/>
  <c r="AL53" i="130" s="1"/>
  <c r="AB52" i="130"/>
  <c r="AM52" i="130" s="1"/>
  <c r="AB51" i="130"/>
  <c r="AB50" i="130"/>
  <c r="AF49" i="130"/>
  <c r="AE49" i="130"/>
  <c r="AB49" i="130"/>
  <c r="AR49" i="130" s="1"/>
  <c r="AB48" i="130"/>
  <c r="AF47" i="130"/>
  <c r="AE47" i="130"/>
  <c r="AB47" i="130"/>
  <c r="AR47" i="130" s="1"/>
  <c r="AB46" i="130"/>
  <c r="AG46" i="130" s="1"/>
  <c r="AB45" i="130"/>
  <c r="AN44" i="130"/>
  <c r="AF44" i="130"/>
  <c r="AB44" i="130"/>
  <c r="AM44" i="130" s="1"/>
  <c r="AB43" i="130"/>
  <c r="AN43" i="130" s="1"/>
  <c r="AB42" i="130"/>
  <c r="AC41" i="130"/>
  <c r="AB41" i="130"/>
  <c r="AB40" i="130"/>
  <c r="AK39" i="130"/>
  <c r="AI39" i="130"/>
  <c r="AB39" i="130"/>
  <c r="AR39" i="130" s="1"/>
  <c r="AP38" i="130"/>
  <c r="AO38" i="130"/>
  <c r="AB38" i="130"/>
  <c r="AK38" i="130" s="1"/>
  <c r="AB37" i="130"/>
  <c r="AB36" i="130"/>
  <c r="AO35" i="130"/>
  <c r="AB35" i="130"/>
  <c r="AN35" i="130" s="1"/>
  <c r="AB34" i="130"/>
  <c r="AD33" i="130"/>
  <c r="AC33" i="130"/>
  <c r="AB33" i="130"/>
  <c r="AP33" i="130" s="1"/>
  <c r="AB32" i="130"/>
  <c r="AB31" i="130"/>
  <c r="AB30" i="130"/>
  <c r="AB29" i="130"/>
  <c r="AB28" i="130"/>
  <c r="AO27" i="130"/>
  <c r="AG27" i="130"/>
  <c r="AB27" i="130"/>
  <c r="AN27" i="130" s="1"/>
  <c r="AE26" i="130"/>
  <c r="AD26" i="130"/>
  <c r="AC26" i="130"/>
  <c r="AB26" i="130"/>
  <c r="AO26" i="130" s="1"/>
  <c r="AB25" i="130"/>
  <c r="AB24" i="130"/>
  <c r="AO23" i="130"/>
  <c r="AH23" i="130"/>
  <c r="AB23" i="130"/>
  <c r="AR23" i="130" s="1"/>
  <c r="AG22" i="130"/>
  <c r="AD22" i="130"/>
  <c r="AB22" i="130"/>
  <c r="AK22" i="130" s="1"/>
  <c r="AB21" i="130"/>
  <c r="AB20" i="130"/>
  <c r="AB19" i="130"/>
  <c r="AB18" i="130"/>
  <c r="AB17" i="130"/>
  <c r="AB16" i="130"/>
  <c r="AQ15" i="130"/>
  <c r="AG15" i="130"/>
  <c r="AF15" i="130"/>
  <c r="AB15" i="130"/>
  <c r="AR15" i="130" s="1"/>
  <c r="AB14" i="130"/>
  <c r="AB13" i="130"/>
  <c r="AB12" i="130"/>
  <c r="AB11" i="130"/>
  <c r="AN11" i="130" s="1"/>
  <c r="AB10" i="130"/>
  <c r="AB9" i="130"/>
  <c r="AB8" i="130"/>
  <c r="AB7" i="130"/>
  <c r="AB6" i="130"/>
  <c r="AB5" i="130"/>
  <c r="AB4" i="130"/>
  <c r="AB3" i="130"/>
  <c r="AB2" i="130"/>
  <c r="AN98" i="129"/>
  <c r="AG98" i="129"/>
  <c r="AB98" i="129"/>
  <c r="AP98" i="129" s="1"/>
  <c r="AB97" i="129"/>
  <c r="AP96" i="129"/>
  <c r="AO96" i="129"/>
  <c r="AB96" i="129"/>
  <c r="AR96" i="129" s="1"/>
  <c r="AH95" i="129"/>
  <c r="AG95" i="129"/>
  <c r="AB95" i="129"/>
  <c r="AK95" i="129" s="1"/>
  <c r="AB94" i="129"/>
  <c r="AL94" i="129" s="1"/>
  <c r="AN93" i="129"/>
  <c r="AF93" i="129"/>
  <c r="AB93" i="129"/>
  <c r="AM93" i="129" s="1"/>
  <c r="AB92" i="129"/>
  <c r="AD91" i="129"/>
  <c r="AC91" i="129"/>
  <c r="AB91" i="129"/>
  <c r="AO91" i="129" s="1"/>
  <c r="AB90" i="129"/>
  <c r="AB89" i="129"/>
  <c r="AK88" i="129"/>
  <c r="AB88" i="129"/>
  <c r="AP87" i="129"/>
  <c r="AB87" i="129"/>
  <c r="AK87" i="129" s="1"/>
  <c r="AP86" i="129"/>
  <c r="AM86" i="129"/>
  <c r="AB86" i="129"/>
  <c r="AL86" i="129" s="1"/>
  <c r="AB85" i="129"/>
  <c r="AB84" i="129"/>
  <c r="AP83" i="129"/>
  <c r="AB83" i="129"/>
  <c r="AB82" i="129"/>
  <c r="AB81" i="129"/>
  <c r="AB80" i="129"/>
  <c r="AN80" i="129" s="1"/>
  <c r="AB79" i="129"/>
  <c r="AP79" i="129" s="1"/>
  <c r="AP78" i="129"/>
  <c r="AM78" i="129"/>
  <c r="AB78" i="129"/>
  <c r="AL78" i="129" s="1"/>
  <c r="AB77" i="129"/>
  <c r="AM77" i="129" s="1"/>
  <c r="AB76" i="129"/>
  <c r="AB75" i="129"/>
  <c r="AE74" i="129"/>
  <c r="AD74" i="129"/>
  <c r="AB74" i="129"/>
  <c r="AP74" i="129" s="1"/>
  <c r="AB73" i="129"/>
  <c r="AE72" i="129"/>
  <c r="AC72" i="129"/>
  <c r="AB72" i="129"/>
  <c r="AR72" i="129" s="1"/>
  <c r="AB71" i="129"/>
  <c r="AB70" i="129"/>
  <c r="AE70" i="129" s="1"/>
  <c r="AB69" i="129"/>
  <c r="AB68" i="129"/>
  <c r="AB67" i="129"/>
  <c r="AM67" i="129" s="1"/>
  <c r="AM66" i="129"/>
  <c r="AG66" i="129"/>
  <c r="AB66" i="129"/>
  <c r="AP66" i="129" s="1"/>
  <c r="AB65" i="129"/>
  <c r="AQ64" i="129"/>
  <c r="AP64" i="129"/>
  <c r="AE64" i="129"/>
  <c r="AB64" i="129"/>
  <c r="AR64" i="129" s="1"/>
  <c r="AN63" i="129"/>
  <c r="AL63" i="129"/>
  <c r="AB63" i="129"/>
  <c r="AK63" i="129" s="1"/>
  <c r="AO62" i="129"/>
  <c r="AM62" i="129"/>
  <c r="AB62" i="129"/>
  <c r="AL62" i="129" s="1"/>
  <c r="AN61" i="129"/>
  <c r="AH61" i="129"/>
  <c r="AB61" i="129"/>
  <c r="AM61" i="129" s="1"/>
  <c r="AB60" i="129"/>
  <c r="AB59" i="129"/>
  <c r="AO59" i="129" s="1"/>
  <c r="AL58" i="129"/>
  <c r="AK58" i="129"/>
  <c r="AB58" i="129"/>
  <c r="AM58" i="129" s="1"/>
  <c r="AB57" i="129"/>
  <c r="AJ57" i="129" s="1"/>
  <c r="AB56" i="129"/>
  <c r="AI56" i="129" s="1"/>
  <c r="AB55" i="129"/>
  <c r="AD55" i="129" s="1"/>
  <c r="AB54" i="129"/>
  <c r="AB53" i="129"/>
  <c r="AM53" i="129" s="1"/>
  <c r="AB52" i="129"/>
  <c r="AB51" i="129"/>
  <c r="AO51" i="129" s="1"/>
  <c r="AB50" i="129"/>
  <c r="AB49" i="129"/>
  <c r="AG48" i="129"/>
  <c r="AF48" i="129"/>
  <c r="AB48" i="129"/>
  <c r="AR48" i="129" s="1"/>
  <c r="AB47" i="129"/>
  <c r="AQ46" i="129"/>
  <c r="AB46" i="129"/>
  <c r="AP46" i="129" s="1"/>
  <c r="AB45" i="129"/>
  <c r="AI44" i="129"/>
  <c r="AB44" i="129"/>
  <c r="AB43" i="129"/>
  <c r="AO43" i="129" s="1"/>
  <c r="AL42" i="129"/>
  <c r="AK42" i="129"/>
  <c r="AB42" i="129"/>
  <c r="AN42" i="129" s="1"/>
  <c r="AB41" i="129"/>
  <c r="AM40" i="129"/>
  <c r="AB40" i="129"/>
  <c r="AN40" i="129" s="1"/>
  <c r="AB39" i="129"/>
  <c r="AQ38" i="129"/>
  <c r="AI38" i="129"/>
  <c r="AH38" i="129"/>
  <c r="AG38" i="129"/>
  <c r="AE38" i="129"/>
  <c r="AB38" i="129"/>
  <c r="AB37" i="129"/>
  <c r="AO36" i="129"/>
  <c r="AB36" i="129"/>
  <c r="AH35" i="129"/>
  <c r="AB35" i="129"/>
  <c r="AB34" i="129"/>
  <c r="AB33" i="129"/>
  <c r="AR33" i="129" s="1"/>
  <c r="AN32" i="129"/>
  <c r="AB32" i="129"/>
  <c r="AB31" i="129"/>
  <c r="AB30" i="129"/>
  <c r="AB29" i="129"/>
  <c r="AB28" i="129"/>
  <c r="AB27" i="129"/>
  <c r="AB26" i="129"/>
  <c r="AB25" i="129"/>
  <c r="AB24" i="129"/>
  <c r="AP23" i="129"/>
  <c r="AO23" i="129"/>
  <c r="AB23" i="129"/>
  <c r="AP22" i="129"/>
  <c r="AM22" i="129"/>
  <c r="AK22" i="129"/>
  <c r="AE22" i="129"/>
  <c r="AC22" i="129"/>
  <c r="AB22" i="129"/>
  <c r="AL22" i="129" s="1"/>
  <c r="AB21" i="129"/>
  <c r="AB20" i="129"/>
  <c r="AB19" i="129"/>
  <c r="AB18" i="129"/>
  <c r="AB17" i="129"/>
  <c r="AB16" i="129"/>
  <c r="AR16" i="129" s="1"/>
  <c r="AN15" i="129"/>
  <c r="AL15" i="129"/>
  <c r="AH15" i="129"/>
  <c r="AB15" i="129"/>
  <c r="AK15" i="129" s="1"/>
  <c r="AB14" i="129"/>
  <c r="AB13" i="129"/>
  <c r="AB12" i="129"/>
  <c r="AQ12" i="129" s="1"/>
  <c r="AB11" i="129"/>
  <c r="AB10" i="129"/>
  <c r="AB9" i="129"/>
  <c r="AB8" i="129"/>
  <c r="AB7" i="129"/>
  <c r="AB6" i="129"/>
  <c r="AB5" i="129"/>
  <c r="AB4" i="129"/>
  <c r="AB3" i="129"/>
  <c r="AB2" i="129"/>
  <c r="AB98" i="128"/>
  <c r="AB97" i="128"/>
  <c r="AO96" i="128"/>
  <c r="AJ96" i="128"/>
  <c r="AB96" i="128"/>
  <c r="AL96" i="128" s="1"/>
  <c r="AB95" i="128"/>
  <c r="AR95" i="128" s="1"/>
  <c r="AB94" i="128"/>
  <c r="AB93" i="128"/>
  <c r="AB92" i="128"/>
  <c r="AQ91" i="128"/>
  <c r="AO91" i="128"/>
  <c r="AB91" i="128"/>
  <c r="AP91" i="128" s="1"/>
  <c r="AB90" i="128"/>
  <c r="AQ89" i="128"/>
  <c r="AH89" i="128"/>
  <c r="AG89" i="128"/>
  <c r="AB89" i="128"/>
  <c r="AR89" i="128" s="1"/>
  <c r="AB88" i="128"/>
  <c r="AD88" i="128" s="1"/>
  <c r="AI87" i="128"/>
  <c r="AB87" i="128"/>
  <c r="AB86" i="128"/>
  <c r="AL86" i="128" s="1"/>
  <c r="AB85" i="128"/>
  <c r="AK85" i="128" s="1"/>
  <c r="AD84" i="128"/>
  <c r="AB84" i="128"/>
  <c r="AB83" i="128"/>
  <c r="AL83" i="128" s="1"/>
  <c r="AB82" i="128"/>
  <c r="AL82" i="128" s="1"/>
  <c r="AB81" i="128"/>
  <c r="AB80" i="128"/>
  <c r="AB79" i="128"/>
  <c r="AJ79" i="128" s="1"/>
  <c r="AB78" i="128"/>
  <c r="AB77" i="128"/>
  <c r="AR77" i="128" s="1"/>
  <c r="AB76" i="128"/>
  <c r="AB75" i="128"/>
  <c r="AB74" i="128"/>
  <c r="AB73" i="128"/>
  <c r="AQ73" i="128" s="1"/>
  <c r="AB72" i="128"/>
  <c r="AB71" i="128"/>
  <c r="AJ71" i="128" s="1"/>
  <c r="AF70" i="128"/>
  <c r="AB70" i="128"/>
  <c r="AB69" i="128"/>
  <c r="AB68" i="128"/>
  <c r="AB67" i="128"/>
  <c r="AB66" i="128"/>
  <c r="AL66" i="128" s="1"/>
  <c r="AQ65" i="128"/>
  <c r="AP65" i="128"/>
  <c r="AM65" i="128"/>
  <c r="AB65" i="128"/>
  <c r="AH65" i="128" s="1"/>
  <c r="AB64" i="128"/>
  <c r="AQ63" i="128"/>
  <c r="AB63" i="128"/>
  <c r="AJ63" i="128" s="1"/>
  <c r="AB62" i="128"/>
  <c r="AO62" i="128" s="1"/>
  <c r="AB61" i="128"/>
  <c r="AB60" i="128"/>
  <c r="AL59" i="128"/>
  <c r="AK59" i="128"/>
  <c r="AC59" i="128"/>
  <c r="AB59" i="128"/>
  <c r="AG58" i="128"/>
  <c r="AF58" i="128"/>
  <c r="AD58" i="128"/>
  <c r="AB58" i="128"/>
  <c r="AK58" i="128" s="1"/>
  <c r="AB57" i="128"/>
  <c r="AB56" i="128"/>
  <c r="AB55" i="128"/>
  <c r="AN55" i="128" s="1"/>
  <c r="AB54" i="128"/>
  <c r="AF53" i="128"/>
  <c r="AB53" i="128"/>
  <c r="AB52" i="128"/>
  <c r="AB51" i="128"/>
  <c r="AB50" i="128"/>
  <c r="AP49" i="128"/>
  <c r="AB49" i="128"/>
  <c r="AL49" i="128" s="1"/>
  <c r="AB48" i="128"/>
  <c r="AO47" i="128"/>
  <c r="AB47" i="128"/>
  <c r="AN47" i="128" s="1"/>
  <c r="AB46" i="128"/>
  <c r="AO46" i="128" s="1"/>
  <c r="AL45" i="128"/>
  <c r="AB45" i="128"/>
  <c r="AM45" i="128" s="1"/>
  <c r="AB44" i="128"/>
  <c r="AB43" i="128"/>
  <c r="AB42" i="128"/>
  <c r="AE41" i="128"/>
  <c r="AB41" i="128"/>
  <c r="AB40" i="128"/>
  <c r="AM40" i="128" s="1"/>
  <c r="AB39" i="128"/>
  <c r="AK38" i="128"/>
  <c r="AH38" i="128"/>
  <c r="AB38" i="128"/>
  <c r="AO38" i="128" s="1"/>
  <c r="AB37" i="128"/>
  <c r="AB36" i="128"/>
  <c r="AJ36" i="128" s="1"/>
  <c r="AB35" i="128"/>
  <c r="AM35" i="128" s="1"/>
  <c r="AB34" i="128"/>
  <c r="AB33" i="128"/>
  <c r="AL33" i="128" s="1"/>
  <c r="AI32" i="128"/>
  <c r="AB32" i="128"/>
  <c r="AB31" i="128"/>
  <c r="AB30" i="128"/>
  <c r="AB29" i="128"/>
  <c r="AB28" i="128"/>
  <c r="AB27" i="128"/>
  <c r="AN27" i="128" s="1"/>
  <c r="AN26" i="128"/>
  <c r="AL26" i="128"/>
  <c r="AF26" i="128"/>
  <c r="AD26" i="128"/>
  <c r="AB26" i="128"/>
  <c r="AK26" i="128" s="1"/>
  <c r="AB25" i="128"/>
  <c r="AB24" i="128"/>
  <c r="AB23" i="128"/>
  <c r="AP22" i="128"/>
  <c r="AK22" i="128"/>
  <c r="AB22" i="128"/>
  <c r="AO22" i="128" s="1"/>
  <c r="AB21" i="128"/>
  <c r="AB20" i="128"/>
  <c r="AB19" i="128"/>
  <c r="AB18" i="128"/>
  <c r="AB17" i="128"/>
  <c r="AB16" i="128"/>
  <c r="AB15" i="128"/>
  <c r="AB14" i="128"/>
  <c r="AB13" i="128"/>
  <c r="AB12" i="128"/>
  <c r="AR12" i="128" s="1"/>
  <c r="AC11" i="128"/>
  <c r="AB11" i="128"/>
  <c r="AB10" i="128"/>
  <c r="AB9" i="128"/>
  <c r="AB8" i="128"/>
  <c r="AB7" i="128"/>
  <c r="AB6" i="128"/>
  <c r="AB5" i="128"/>
  <c r="AB4" i="128"/>
  <c r="AB3" i="128"/>
  <c r="AB2" i="128"/>
  <c r="AB98" i="127"/>
  <c r="AL98" i="127" s="1"/>
  <c r="AB97" i="127"/>
  <c r="AB96" i="127"/>
  <c r="AN96" i="127" s="1"/>
  <c r="AB95" i="127"/>
  <c r="AM94" i="127"/>
  <c r="AC94" i="127"/>
  <c r="AB94" i="127"/>
  <c r="AP94" i="127" s="1"/>
  <c r="AB93" i="127"/>
  <c r="AJ93" i="127" s="1"/>
  <c r="AQ92" i="127"/>
  <c r="AH92" i="127"/>
  <c r="AB92" i="127"/>
  <c r="AR92" i="127" s="1"/>
  <c r="AB91" i="127"/>
  <c r="AP90" i="127"/>
  <c r="AO90" i="127"/>
  <c r="AB90" i="127"/>
  <c r="AL90" i="127" s="1"/>
  <c r="AB89" i="127"/>
  <c r="AM89" i="127" s="1"/>
  <c r="AO88" i="127"/>
  <c r="AB88" i="127"/>
  <c r="AN88" i="127" s="1"/>
  <c r="AP87" i="127"/>
  <c r="AK87" i="127"/>
  <c r="AB87" i="127"/>
  <c r="AO87" i="127" s="1"/>
  <c r="AF86" i="127"/>
  <c r="AC86" i="127"/>
  <c r="AB86" i="127"/>
  <c r="AB85" i="127"/>
  <c r="AB84" i="127"/>
  <c r="AB83" i="127"/>
  <c r="AP83" i="127" s="1"/>
  <c r="AB82" i="127"/>
  <c r="AQ82" i="127" s="1"/>
  <c r="AB81" i="127"/>
  <c r="AB80" i="127"/>
  <c r="AK79" i="127"/>
  <c r="AH79" i="127"/>
  <c r="AB79" i="127"/>
  <c r="AO79" i="127" s="1"/>
  <c r="AB78" i="127"/>
  <c r="AB77" i="127"/>
  <c r="AR77" i="127" s="1"/>
  <c r="AB76" i="127"/>
  <c r="AR76" i="127" s="1"/>
  <c r="AO75" i="127"/>
  <c r="AN75" i="127"/>
  <c r="AF75" i="127"/>
  <c r="AB75" i="127"/>
  <c r="AK75" i="127" s="1"/>
  <c r="AB74" i="127"/>
  <c r="AP74" i="127" s="1"/>
  <c r="AB73" i="127"/>
  <c r="AB72" i="127"/>
  <c r="AN72" i="127" s="1"/>
  <c r="AB71" i="127"/>
  <c r="AQ70" i="127"/>
  <c r="AB70" i="127"/>
  <c r="AP70" i="127" s="1"/>
  <c r="AB69" i="127"/>
  <c r="AR69" i="127" s="1"/>
  <c r="AB68" i="127"/>
  <c r="AB67" i="127"/>
  <c r="AB66" i="127"/>
  <c r="AQ65" i="127"/>
  <c r="AN65" i="127"/>
  <c r="AB65" i="127"/>
  <c r="AM65" i="127" s="1"/>
  <c r="AB64" i="127"/>
  <c r="AN64" i="127" s="1"/>
  <c r="AP63" i="127"/>
  <c r="AK63" i="127"/>
  <c r="AH63" i="127"/>
  <c r="AB63" i="127"/>
  <c r="AO63" i="127" s="1"/>
  <c r="AB62" i="127"/>
  <c r="AB61" i="127"/>
  <c r="AG60" i="127"/>
  <c r="AE60" i="127"/>
  <c r="AB60" i="127"/>
  <c r="AB59" i="127"/>
  <c r="AK59" i="127" s="1"/>
  <c r="AO58" i="127"/>
  <c r="AB58" i="127"/>
  <c r="AB57" i="127"/>
  <c r="AM57" i="127" s="1"/>
  <c r="AB56" i="127"/>
  <c r="AN56" i="127" s="1"/>
  <c r="AB55" i="127"/>
  <c r="AG54" i="127"/>
  <c r="AF54" i="127"/>
  <c r="AE54" i="127"/>
  <c r="AB54" i="127"/>
  <c r="AP54" i="127" s="1"/>
  <c r="AB53" i="127"/>
  <c r="AH52" i="127"/>
  <c r="AB52" i="127"/>
  <c r="AP51" i="127"/>
  <c r="AB51" i="127"/>
  <c r="AN51" i="127" s="1"/>
  <c r="AB50" i="127"/>
  <c r="AQ49" i="127"/>
  <c r="AB49" i="127"/>
  <c r="AM49" i="127" s="1"/>
  <c r="AO48" i="127"/>
  <c r="AG48" i="127"/>
  <c r="AB48" i="127"/>
  <c r="AN48" i="127" s="1"/>
  <c r="AB47" i="127"/>
  <c r="AO47" i="127" s="1"/>
  <c r="AK46" i="127"/>
  <c r="AI46" i="127"/>
  <c r="AG46" i="127"/>
  <c r="AC46" i="127"/>
  <c r="AB46" i="127"/>
  <c r="AP46" i="127" s="1"/>
  <c r="AB45" i="127"/>
  <c r="AQ44" i="127"/>
  <c r="AP44" i="127"/>
  <c r="AF44" i="127"/>
  <c r="AE44" i="127"/>
  <c r="AC44" i="127"/>
  <c r="AB44" i="127"/>
  <c r="AR44" i="127" s="1"/>
  <c r="AB43" i="127"/>
  <c r="AI42" i="127"/>
  <c r="AH42" i="127"/>
  <c r="AE42" i="127"/>
  <c r="AB42" i="127"/>
  <c r="AL42" i="127" s="1"/>
  <c r="AB41" i="127"/>
  <c r="AB40" i="127"/>
  <c r="AN40" i="127" s="1"/>
  <c r="AB39" i="127"/>
  <c r="AO38" i="127"/>
  <c r="AI38" i="127"/>
  <c r="AG38" i="127"/>
  <c r="AE38" i="127"/>
  <c r="AB38" i="127"/>
  <c r="AP38" i="127" s="1"/>
  <c r="AB37" i="127"/>
  <c r="AQ36" i="127"/>
  <c r="AN36" i="127"/>
  <c r="AK36" i="127"/>
  <c r="AI36" i="127"/>
  <c r="AC36" i="127"/>
  <c r="AB36" i="127"/>
  <c r="AR36" i="127" s="1"/>
  <c r="AO35" i="127"/>
  <c r="AN35" i="127"/>
  <c r="AL35" i="127"/>
  <c r="AH35" i="127"/>
  <c r="AF35" i="127"/>
  <c r="AB35" i="127"/>
  <c r="AK35" i="127" s="1"/>
  <c r="AB34" i="127"/>
  <c r="AI33" i="127"/>
  <c r="AB33" i="127"/>
  <c r="AB32" i="127"/>
  <c r="AN32" i="127" s="1"/>
  <c r="AB31" i="127"/>
  <c r="AB30" i="127"/>
  <c r="AB29" i="127"/>
  <c r="AB28" i="127"/>
  <c r="AN27" i="127"/>
  <c r="AL27" i="127"/>
  <c r="AH27" i="127"/>
  <c r="AB27" i="127"/>
  <c r="AK27" i="127" s="1"/>
  <c r="AB26" i="127"/>
  <c r="AB25" i="127"/>
  <c r="AB24" i="127"/>
  <c r="AB23" i="127"/>
  <c r="AO23" i="127" s="1"/>
  <c r="AM22" i="127"/>
  <c r="AK22" i="127"/>
  <c r="AB22" i="127"/>
  <c r="AN22" i="127" s="1"/>
  <c r="AB21" i="127"/>
  <c r="AB20" i="127"/>
  <c r="AB19" i="127"/>
  <c r="AB18" i="127"/>
  <c r="AB17" i="127"/>
  <c r="AB16" i="127"/>
  <c r="AP15" i="127"/>
  <c r="AB15" i="127"/>
  <c r="AO15" i="127" s="1"/>
  <c r="AB14" i="127"/>
  <c r="AB13" i="127"/>
  <c r="AF12" i="127"/>
  <c r="AB12" i="127"/>
  <c r="AO11" i="127"/>
  <c r="AB11" i="127"/>
  <c r="AK11" i="127" s="1"/>
  <c r="AB10" i="127"/>
  <c r="AB9" i="127"/>
  <c r="AB8" i="127"/>
  <c r="AB7" i="127"/>
  <c r="AB6" i="127"/>
  <c r="AB5" i="127"/>
  <c r="AB4" i="127"/>
  <c r="AB3" i="127"/>
  <c r="AB2" i="127"/>
  <c r="AQ98" i="126"/>
  <c r="AB98" i="126"/>
  <c r="AM98" i="126" s="1"/>
  <c r="AB97" i="126"/>
  <c r="AJ97" i="126" s="1"/>
  <c r="AC96" i="126"/>
  <c r="AB96" i="126"/>
  <c r="AO96" i="126" s="1"/>
  <c r="AL95" i="126"/>
  <c r="AI95" i="126"/>
  <c r="AB95" i="126"/>
  <c r="AM94" i="126"/>
  <c r="AB94" i="126"/>
  <c r="AJ94" i="126" s="1"/>
  <c r="AB93" i="126"/>
  <c r="AO92" i="126"/>
  <c r="AL92" i="126"/>
  <c r="AH92" i="126"/>
  <c r="AG92" i="126"/>
  <c r="AD92" i="126"/>
  <c r="AB92" i="126"/>
  <c r="AK92" i="126" s="1"/>
  <c r="AG91" i="126"/>
  <c r="AB91" i="126"/>
  <c r="AQ90" i="126"/>
  <c r="AN90" i="126"/>
  <c r="AI90" i="126"/>
  <c r="AF90" i="126"/>
  <c r="AB90" i="126"/>
  <c r="AM90" i="126" s="1"/>
  <c r="AB89" i="126"/>
  <c r="AJ89" i="126" s="1"/>
  <c r="AB88" i="126"/>
  <c r="AE87" i="126"/>
  <c r="AB87" i="126"/>
  <c r="AP87" i="126" s="1"/>
  <c r="AJ86" i="126"/>
  <c r="AB86" i="126"/>
  <c r="AK85" i="126"/>
  <c r="AH85" i="126"/>
  <c r="AB85" i="126"/>
  <c r="AR85" i="126" s="1"/>
  <c r="AN84" i="126"/>
  <c r="AB84" i="126"/>
  <c r="AP84" i="126" s="1"/>
  <c r="AP83" i="126"/>
  <c r="AM83" i="126"/>
  <c r="AI83" i="126"/>
  <c r="AB83" i="126"/>
  <c r="AL83" i="126" s="1"/>
  <c r="AB82" i="126"/>
  <c r="AB81" i="126"/>
  <c r="AP80" i="126"/>
  <c r="AH80" i="126"/>
  <c r="AB80" i="126"/>
  <c r="AO80" i="126" s="1"/>
  <c r="AM79" i="126"/>
  <c r="AK79" i="126"/>
  <c r="AG79" i="126"/>
  <c r="AB79" i="126"/>
  <c r="AP79" i="126" s="1"/>
  <c r="AR78" i="126"/>
  <c r="AB78" i="126"/>
  <c r="AM78" i="126" s="1"/>
  <c r="AQ77" i="126"/>
  <c r="AG77" i="126"/>
  <c r="AF77" i="126"/>
  <c r="AC77" i="126"/>
  <c r="AB77" i="126"/>
  <c r="AR77" i="126" s="1"/>
  <c r="AB76" i="126"/>
  <c r="AK76" i="126" s="1"/>
  <c r="AO75" i="126"/>
  <c r="AM75" i="126"/>
  <c r="AH75" i="126"/>
  <c r="AB75" i="126"/>
  <c r="AL75" i="126" s="1"/>
  <c r="AB74" i="126"/>
  <c r="AM74" i="126" s="1"/>
  <c r="AB73" i="126"/>
  <c r="AP72" i="126"/>
  <c r="AK72" i="126"/>
  <c r="AB72" i="126"/>
  <c r="AO72" i="126" s="1"/>
  <c r="AB71" i="126"/>
  <c r="AL71" i="126" s="1"/>
  <c r="AB70" i="126"/>
  <c r="AE70" i="126" s="1"/>
  <c r="AK69" i="126"/>
  <c r="AH69" i="126"/>
  <c r="AB69" i="126"/>
  <c r="AR69" i="126" s="1"/>
  <c r="AB68" i="126"/>
  <c r="AH67" i="126"/>
  <c r="AG67" i="126"/>
  <c r="AE67" i="126"/>
  <c r="AB67" i="126"/>
  <c r="AL67" i="126" s="1"/>
  <c r="AB66" i="126"/>
  <c r="AM66" i="126" s="1"/>
  <c r="AO65" i="126"/>
  <c r="AB65" i="126"/>
  <c r="AB64" i="126"/>
  <c r="AP64" i="126" s="1"/>
  <c r="AD63" i="126"/>
  <c r="AB63" i="126"/>
  <c r="AB62" i="126"/>
  <c r="AR62" i="126" s="1"/>
  <c r="AH61" i="126"/>
  <c r="AG61" i="126"/>
  <c r="AF61" i="126"/>
  <c r="AB61" i="126"/>
  <c r="AR61" i="126" s="1"/>
  <c r="AB60" i="126"/>
  <c r="AO59" i="126"/>
  <c r="AM59" i="126"/>
  <c r="AB59" i="126"/>
  <c r="AL59" i="126" s="1"/>
  <c r="AH58" i="126"/>
  <c r="AB58" i="126"/>
  <c r="AB57" i="126"/>
  <c r="AB56" i="126"/>
  <c r="AR56" i="126" s="1"/>
  <c r="AM55" i="126"/>
  <c r="AK55" i="126"/>
  <c r="AG55" i="126"/>
  <c r="AB55" i="126"/>
  <c r="AP55" i="126" s="1"/>
  <c r="AR54" i="126"/>
  <c r="AB54" i="126"/>
  <c r="AN53" i="126"/>
  <c r="AB53" i="126"/>
  <c r="AM53" i="126" s="1"/>
  <c r="AH52" i="126"/>
  <c r="AG52" i="126"/>
  <c r="AF52" i="126"/>
  <c r="AB52" i="126"/>
  <c r="AK52" i="126" s="1"/>
  <c r="AB51" i="126"/>
  <c r="AB50" i="126"/>
  <c r="AB49" i="126"/>
  <c r="AQ49" i="126" s="1"/>
  <c r="AK48" i="126"/>
  <c r="AH48" i="126"/>
  <c r="AB48" i="126"/>
  <c r="AR48" i="126" s="1"/>
  <c r="AF47" i="126"/>
  <c r="AE47" i="126"/>
  <c r="AD47" i="126"/>
  <c r="AC47" i="126"/>
  <c r="AB47" i="126"/>
  <c r="AQ47" i="126" s="1"/>
  <c r="AB46" i="126"/>
  <c r="AR46" i="126" s="1"/>
  <c r="AM45" i="126"/>
  <c r="AK45" i="126"/>
  <c r="AH45" i="126"/>
  <c r="AB45" i="126"/>
  <c r="AF45" i="126" s="1"/>
  <c r="AH44" i="126"/>
  <c r="AG44" i="126"/>
  <c r="AD44" i="126"/>
  <c r="AB44" i="126"/>
  <c r="AF44" i="126" s="1"/>
  <c r="AE43" i="126"/>
  <c r="AB43" i="126"/>
  <c r="AB42" i="126"/>
  <c r="AB41" i="126"/>
  <c r="AB40" i="126"/>
  <c r="AR40" i="126" s="1"/>
  <c r="AB39" i="126"/>
  <c r="AR38" i="126"/>
  <c r="AB38" i="126"/>
  <c r="AB37" i="126"/>
  <c r="AB36" i="126"/>
  <c r="AK36" i="126" s="1"/>
  <c r="AP35" i="126"/>
  <c r="AM35" i="126"/>
  <c r="AG35" i="126"/>
  <c r="AB35" i="126"/>
  <c r="AL35" i="126" s="1"/>
  <c r="AB34" i="126"/>
  <c r="AB33" i="126"/>
  <c r="AQ33" i="126" s="1"/>
  <c r="AR32" i="126"/>
  <c r="AP32" i="126"/>
  <c r="AK32" i="126"/>
  <c r="AC32" i="126"/>
  <c r="AB32" i="126"/>
  <c r="AJ32" i="126" s="1"/>
  <c r="AB31" i="126"/>
  <c r="AB30" i="126"/>
  <c r="AB29" i="126"/>
  <c r="AB28" i="126"/>
  <c r="AB27" i="126"/>
  <c r="AB26" i="126"/>
  <c r="AQ26" i="126" s="1"/>
  <c r="AB25" i="126"/>
  <c r="AB24" i="126"/>
  <c r="AO23" i="126"/>
  <c r="AM23" i="126"/>
  <c r="AI23" i="126"/>
  <c r="AB23" i="126"/>
  <c r="AP23" i="126" s="1"/>
  <c r="AB22" i="126"/>
  <c r="AN22" i="126" s="1"/>
  <c r="AB21" i="126"/>
  <c r="AB20" i="126"/>
  <c r="AB19" i="126"/>
  <c r="AB18" i="126"/>
  <c r="AB17" i="126"/>
  <c r="AB16" i="126"/>
  <c r="AK16" i="126" s="1"/>
  <c r="AQ15" i="126"/>
  <c r="AO15" i="126"/>
  <c r="AN15" i="126"/>
  <c r="AE15" i="126"/>
  <c r="AD15" i="126"/>
  <c r="AC15" i="126"/>
  <c r="AB15" i="126"/>
  <c r="AP15" i="126" s="1"/>
  <c r="AB14" i="126"/>
  <c r="AB13" i="126"/>
  <c r="AB12" i="126"/>
  <c r="AL12" i="126" s="1"/>
  <c r="AB11" i="126"/>
  <c r="AB10" i="126"/>
  <c r="AB9" i="126"/>
  <c r="AB8" i="126"/>
  <c r="AB7" i="126"/>
  <c r="AB6" i="126"/>
  <c r="AB5" i="126"/>
  <c r="AB4" i="126"/>
  <c r="AB3" i="126"/>
  <c r="AB2" i="126"/>
  <c r="AB98" i="125"/>
  <c r="AK97" i="125"/>
  <c r="AB97" i="125"/>
  <c r="AR97" i="125" s="1"/>
  <c r="AB96" i="125"/>
  <c r="AB95" i="125"/>
  <c r="AL95" i="125" s="1"/>
  <c r="AB94" i="125"/>
  <c r="AO93" i="125"/>
  <c r="AL93" i="125"/>
  <c r="AB93" i="125"/>
  <c r="AN93" i="125" s="1"/>
  <c r="AB92" i="125"/>
  <c r="AB91" i="125"/>
  <c r="AB90" i="125"/>
  <c r="AB89" i="125"/>
  <c r="AR89" i="125" s="1"/>
  <c r="AN88" i="125"/>
  <c r="AM88" i="125"/>
  <c r="AI88" i="125"/>
  <c r="AB88" i="125"/>
  <c r="AK88" i="125" s="1"/>
  <c r="AB87" i="125"/>
  <c r="AL87" i="125" s="1"/>
  <c r="AQ86" i="125"/>
  <c r="AH86" i="125"/>
  <c r="AB86" i="125"/>
  <c r="AK86" i="125" s="1"/>
  <c r="AD85" i="125"/>
  <c r="AB85" i="125"/>
  <c r="AP84" i="125"/>
  <c r="AB84" i="125"/>
  <c r="AO84" i="125" s="1"/>
  <c r="AC83" i="125"/>
  <c r="AB83" i="125"/>
  <c r="AB82" i="125"/>
  <c r="AB81" i="125"/>
  <c r="AB80" i="125"/>
  <c r="AM79" i="125"/>
  <c r="AE79" i="125"/>
  <c r="AB79" i="125"/>
  <c r="AL79" i="125" s="1"/>
  <c r="AB78" i="125"/>
  <c r="AP77" i="125"/>
  <c r="AL77" i="125"/>
  <c r="AB77" i="125"/>
  <c r="AN77" i="125" s="1"/>
  <c r="AB76" i="125"/>
  <c r="AP76" i="125" s="1"/>
  <c r="AI75" i="125"/>
  <c r="AF75" i="125"/>
  <c r="AC75" i="125"/>
  <c r="AB75" i="125"/>
  <c r="AP75" i="125" s="1"/>
  <c r="AB74" i="125"/>
  <c r="AB73" i="125"/>
  <c r="AR73" i="125" s="1"/>
  <c r="AB72" i="125"/>
  <c r="AQ72" i="125" s="1"/>
  <c r="AE71" i="125"/>
  <c r="AB71" i="125"/>
  <c r="AL71" i="125" s="1"/>
  <c r="AB70" i="125"/>
  <c r="AM70" i="125" s="1"/>
  <c r="AL69" i="125"/>
  <c r="AI69" i="125"/>
  <c r="AG69" i="125"/>
  <c r="AB69" i="125"/>
  <c r="AM69" i="125" s="1"/>
  <c r="AB68" i="125"/>
  <c r="AB67" i="125"/>
  <c r="AB66" i="125"/>
  <c r="AM65" i="125"/>
  <c r="AK65" i="125"/>
  <c r="AB65" i="125"/>
  <c r="AR65" i="125" s="1"/>
  <c r="AB64" i="125"/>
  <c r="AB63" i="125"/>
  <c r="AL63" i="125" s="1"/>
  <c r="AQ62" i="125"/>
  <c r="AL62" i="125"/>
  <c r="AI62" i="125"/>
  <c r="AG62" i="125"/>
  <c r="AF62" i="125"/>
  <c r="AB62" i="125"/>
  <c r="AR62" i="125" s="1"/>
  <c r="AN61" i="125"/>
  <c r="AI61" i="125"/>
  <c r="AB61" i="125"/>
  <c r="AM61" i="125" s="1"/>
  <c r="AP60" i="125"/>
  <c r="AB60" i="125"/>
  <c r="AQ59" i="125"/>
  <c r="AK59" i="125"/>
  <c r="AI59" i="125"/>
  <c r="AF59" i="125"/>
  <c r="AC59" i="125"/>
  <c r="AB59" i="125"/>
  <c r="AP59" i="125" s="1"/>
  <c r="AB58" i="125"/>
  <c r="AL57" i="125"/>
  <c r="AC57" i="125"/>
  <c r="AB57" i="125"/>
  <c r="AR57" i="125" s="1"/>
  <c r="AK56" i="125"/>
  <c r="AF56" i="125"/>
  <c r="AB56" i="125"/>
  <c r="AR56" i="125" s="1"/>
  <c r="AB55" i="125"/>
  <c r="AB54" i="125"/>
  <c r="AP53" i="125"/>
  <c r="AL53" i="125"/>
  <c r="AI53" i="125"/>
  <c r="AH53" i="125"/>
  <c r="AG53" i="125"/>
  <c r="AD53" i="125"/>
  <c r="AB53" i="125"/>
  <c r="AM53" i="125" s="1"/>
  <c r="AB52" i="125"/>
  <c r="AO52" i="125" s="1"/>
  <c r="AQ51" i="125"/>
  <c r="AB51" i="125"/>
  <c r="AP51" i="125" s="1"/>
  <c r="AB50" i="125"/>
  <c r="AB49" i="125"/>
  <c r="AB48" i="125"/>
  <c r="AB47" i="125"/>
  <c r="AL47" i="125" s="1"/>
  <c r="AB46" i="125"/>
  <c r="AB45" i="125"/>
  <c r="AB44" i="125"/>
  <c r="AQ43" i="125"/>
  <c r="AC43" i="125"/>
  <c r="AB43" i="125"/>
  <c r="AP43" i="125" s="1"/>
  <c r="AB42" i="125"/>
  <c r="AR42" i="125" s="1"/>
  <c r="AM41" i="125"/>
  <c r="AL41" i="125"/>
  <c r="AB41" i="125"/>
  <c r="AR41" i="125" s="1"/>
  <c r="AL40" i="125"/>
  <c r="AB40" i="125"/>
  <c r="AK40" i="125" s="1"/>
  <c r="AB39" i="125"/>
  <c r="AN38" i="125"/>
  <c r="AK38" i="125"/>
  <c r="AB38" i="125"/>
  <c r="AB37" i="125"/>
  <c r="AB36" i="125"/>
  <c r="AO36" i="125" s="1"/>
  <c r="AQ35" i="125"/>
  <c r="AK35" i="125"/>
  <c r="AB35" i="125"/>
  <c r="AP35" i="125" s="1"/>
  <c r="AB34" i="125"/>
  <c r="AB33" i="125"/>
  <c r="AL33" i="125" s="1"/>
  <c r="AB32" i="125"/>
  <c r="AB31" i="125"/>
  <c r="AB30" i="125"/>
  <c r="AB29" i="125"/>
  <c r="AB28" i="125"/>
  <c r="AN27" i="125"/>
  <c r="AB27" i="125"/>
  <c r="AP27" i="125" s="1"/>
  <c r="AB26" i="125"/>
  <c r="AJ26" i="125" s="1"/>
  <c r="AB25" i="125"/>
  <c r="AB24" i="125"/>
  <c r="AB23" i="125"/>
  <c r="AL23" i="125" s="1"/>
  <c r="AK22" i="125"/>
  <c r="AB22" i="125"/>
  <c r="AM22" i="125" s="1"/>
  <c r="AB21" i="125"/>
  <c r="AB20" i="125"/>
  <c r="AB19" i="125"/>
  <c r="AB18" i="125"/>
  <c r="AB17" i="125"/>
  <c r="AM16" i="125"/>
  <c r="AL16" i="125"/>
  <c r="AF16" i="125"/>
  <c r="AB16" i="125"/>
  <c r="AK16" i="125" s="1"/>
  <c r="AB15" i="125"/>
  <c r="AB14" i="125"/>
  <c r="AB13" i="125"/>
  <c r="AB12" i="125"/>
  <c r="AO12" i="125" s="1"/>
  <c r="AN11" i="125"/>
  <c r="AC11" i="125"/>
  <c r="AB11" i="125"/>
  <c r="AB10" i="125"/>
  <c r="AB9" i="125"/>
  <c r="AB8" i="125"/>
  <c r="AB7" i="125"/>
  <c r="AB6" i="125"/>
  <c r="AB5" i="125"/>
  <c r="AB4" i="125"/>
  <c r="AB3" i="125"/>
  <c r="AB2" i="125"/>
  <c r="AH98" i="124"/>
  <c r="AB98" i="124"/>
  <c r="AR98" i="124" s="1"/>
  <c r="AL97" i="124"/>
  <c r="AB97" i="124"/>
  <c r="AB96" i="124"/>
  <c r="AM96" i="124" s="1"/>
  <c r="AH95" i="124"/>
  <c r="AG95" i="124"/>
  <c r="AC95" i="124"/>
  <c r="AB95" i="124"/>
  <c r="AM95" i="124" s="1"/>
  <c r="AP94" i="124"/>
  <c r="AO94" i="124"/>
  <c r="AD94" i="124"/>
  <c r="AB94" i="124"/>
  <c r="AN94" i="124" s="1"/>
  <c r="AB93" i="124"/>
  <c r="AO93" i="124" s="1"/>
  <c r="AQ92" i="124"/>
  <c r="AK92" i="124"/>
  <c r="AB92" i="124"/>
  <c r="AP92" i="124" s="1"/>
  <c r="AB91" i="124"/>
  <c r="AB90" i="124"/>
  <c r="AN89" i="124"/>
  <c r="AF89" i="124"/>
  <c r="AE89" i="124"/>
  <c r="AC89" i="124"/>
  <c r="AB89" i="124"/>
  <c r="AR89" i="124" s="1"/>
  <c r="AB88" i="124"/>
  <c r="AL88" i="124" s="1"/>
  <c r="AO87" i="124"/>
  <c r="AM87" i="124"/>
  <c r="AG87" i="124"/>
  <c r="AF87" i="124"/>
  <c r="AB87" i="124"/>
  <c r="AL87" i="124" s="1"/>
  <c r="AQ86" i="124"/>
  <c r="AL86" i="124"/>
  <c r="AI86" i="124"/>
  <c r="AD86" i="124"/>
  <c r="AB86" i="124"/>
  <c r="AM86" i="124" s="1"/>
  <c r="AB85" i="124"/>
  <c r="AO85" i="124" s="1"/>
  <c r="AQ84" i="124"/>
  <c r="AK84" i="124"/>
  <c r="AB84" i="124"/>
  <c r="AP84" i="124" s="1"/>
  <c r="AJ83" i="124"/>
  <c r="AB83" i="124"/>
  <c r="AR83" i="124" s="1"/>
  <c r="AD82" i="124"/>
  <c r="AB82" i="124"/>
  <c r="AP82" i="124" s="1"/>
  <c r="AB81" i="124"/>
  <c r="AB80" i="124"/>
  <c r="AL80" i="124" s="1"/>
  <c r="AO79" i="124"/>
  <c r="AM79" i="124"/>
  <c r="AG79" i="124"/>
  <c r="AF79" i="124"/>
  <c r="AC79" i="124"/>
  <c r="AB79" i="124"/>
  <c r="AL79" i="124" s="1"/>
  <c r="AQ78" i="124"/>
  <c r="AP78" i="124"/>
  <c r="AK78" i="124"/>
  <c r="AI78" i="124"/>
  <c r="AG78" i="124"/>
  <c r="AF78" i="124"/>
  <c r="AB78" i="124"/>
  <c r="AM78" i="124" s="1"/>
  <c r="AH77" i="124"/>
  <c r="AB77" i="124"/>
  <c r="AO77" i="124" s="1"/>
  <c r="AB76" i="124"/>
  <c r="AQ76" i="124" s="1"/>
  <c r="AJ75" i="124"/>
  <c r="AB75" i="124"/>
  <c r="AR75" i="124" s="1"/>
  <c r="AK74" i="124"/>
  <c r="AH74" i="124"/>
  <c r="AD74" i="124"/>
  <c r="AC74" i="124"/>
  <c r="AB74" i="124"/>
  <c r="AR74" i="124" s="1"/>
  <c r="AB73" i="124"/>
  <c r="AB72" i="124"/>
  <c r="AH71" i="124"/>
  <c r="AF71" i="124"/>
  <c r="AB71" i="124"/>
  <c r="AL71" i="124" s="1"/>
  <c r="AB70" i="124"/>
  <c r="AB69" i="124"/>
  <c r="AB68" i="124"/>
  <c r="AB67" i="124"/>
  <c r="AB66" i="124"/>
  <c r="AQ65" i="124"/>
  <c r="AB65" i="124"/>
  <c r="AB64" i="124"/>
  <c r="AB63" i="124"/>
  <c r="AG62" i="124"/>
  <c r="AD62" i="124"/>
  <c r="AB62" i="124"/>
  <c r="AM62" i="124" s="1"/>
  <c r="AB61" i="124"/>
  <c r="AO61" i="124" s="1"/>
  <c r="AQ60" i="124"/>
  <c r="AB60" i="124"/>
  <c r="AB59" i="124"/>
  <c r="AK58" i="124"/>
  <c r="AB58" i="124"/>
  <c r="AB57" i="124"/>
  <c r="AQ57" i="124" s="1"/>
  <c r="AB56" i="124"/>
  <c r="AN55" i="124"/>
  <c r="AB55" i="124"/>
  <c r="AP54" i="124"/>
  <c r="AH54" i="124"/>
  <c r="AB54" i="124"/>
  <c r="AM54" i="124" s="1"/>
  <c r="AH53" i="124"/>
  <c r="AB53" i="124"/>
  <c r="AO53" i="124" s="1"/>
  <c r="AN52" i="124"/>
  <c r="AI52" i="124"/>
  <c r="AB52" i="124"/>
  <c r="AP52" i="124" s="1"/>
  <c r="AB51" i="124"/>
  <c r="AB50" i="124"/>
  <c r="AB49" i="124"/>
  <c r="AM48" i="124"/>
  <c r="AB48" i="124"/>
  <c r="AL48" i="124" s="1"/>
  <c r="AB47" i="124"/>
  <c r="AP46" i="124"/>
  <c r="AG46" i="124"/>
  <c r="AD46" i="124"/>
  <c r="AB46" i="124"/>
  <c r="AM46" i="124" s="1"/>
  <c r="AB45" i="124"/>
  <c r="AO45" i="124" s="1"/>
  <c r="AN44" i="124"/>
  <c r="AB44" i="124"/>
  <c r="AB43" i="124"/>
  <c r="AB42" i="124"/>
  <c r="AB41" i="124"/>
  <c r="AB40" i="124"/>
  <c r="AB39" i="124"/>
  <c r="AB38" i="124"/>
  <c r="AB37" i="124"/>
  <c r="AB36" i="124"/>
  <c r="AB35" i="124"/>
  <c r="AB34" i="124"/>
  <c r="AN33" i="124"/>
  <c r="AI33" i="124"/>
  <c r="AE33" i="124"/>
  <c r="AB33" i="124"/>
  <c r="AK33" i="124" s="1"/>
  <c r="AB32" i="124"/>
  <c r="AB31" i="124"/>
  <c r="AB30" i="124"/>
  <c r="AB29" i="124"/>
  <c r="AB28" i="124"/>
  <c r="AB27" i="124"/>
  <c r="AB26" i="124"/>
  <c r="AB25" i="124"/>
  <c r="AB24" i="124"/>
  <c r="AB23" i="124"/>
  <c r="AF23" i="124" s="1"/>
  <c r="AB22" i="124"/>
  <c r="AB21" i="124"/>
  <c r="AB20" i="124"/>
  <c r="AB19" i="124"/>
  <c r="AB18" i="124"/>
  <c r="AB17" i="124"/>
  <c r="AB16" i="124"/>
  <c r="AK15" i="124"/>
  <c r="AG15" i="124"/>
  <c r="AB15" i="124"/>
  <c r="AF15" i="124" s="1"/>
  <c r="AB14" i="124"/>
  <c r="AB13" i="124"/>
  <c r="AB12" i="124"/>
  <c r="AB11" i="124"/>
  <c r="AB10" i="124"/>
  <c r="AB9" i="124"/>
  <c r="AB8" i="124"/>
  <c r="AB7" i="124"/>
  <c r="AB6" i="124"/>
  <c r="AB5" i="124"/>
  <c r="AB4" i="124"/>
  <c r="AB3" i="124"/>
  <c r="AB2" i="124"/>
  <c r="AF98" i="123"/>
  <c r="AB98" i="123"/>
  <c r="AK98" i="123" s="1"/>
  <c r="AB97" i="123"/>
  <c r="AO97" i="123" s="1"/>
  <c r="AB96" i="123"/>
  <c r="AB95" i="123"/>
  <c r="AB94" i="123"/>
  <c r="AB93" i="123"/>
  <c r="AB92" i="123"/>
  <c r="AB91" i="123"/>
  <c r="AR91" i="123" s="1"/>
  <c r="AB90" i="123"/>
  <c r="AB89" i="123"/>
  <c r="AR89" i="123" s="1"/>
  <c r="AK88" i="123"/>
  <c r="AG88" i="123"/>
  <c r="AB88" i="123"/>
  <c r="AL88" i="123" s="1"/>
  <c r="AD87" i="123"/>
  <c r="AB87" i="123"/>
  <c r="AP87" i="123" s="1"/>
  <c r="AB86" i="123"/>
  <c r="AB85" i="123"/>
  <c r="AJ84" i="123"/>
  <c r="AB84" i="123"/>
  <c r="AO84" i="123" s="1"/>
  <c r="AH83" i="123"/>
  <c r="AB83" i="123"/>
  <c r="AR83" i="123" s="1"/>
  <c r="AB82" i="123"/>
  <c r="AB81" i="123"/>
  <c r="AB80" i="123"/>
  <c r="AL80" i="123" s="1"/>
  <c r="AB79" i="123"/>
  <c r="AB78" i="123"/>
  <c r="AB77" i="123"/>
  <c r="AF77" i="123" s="1"/>
  <c r="AB76" i="123"/>
  <c r="AE75" i="123"/>
  <c r="AB75" i="123"/>
  <c r="AR75" i="123" s="1"/>
  <c r="AH74" i="123"/>
  <c r="AB74" i="123"/>
  <c r="AR74" i="123" s="1"/>
  <c r="AB73" i="123"/>
  <c r="AO72" i="123"/>
  <c r="AF72" i="123"/>
  <c r="AB72" i="123"/>
  <c r="AL72" i="123" s="1"/>
  <c r="AH71" i="123"/>
  <c r="AB71" i="123"/>
  <c r="AM71" i="123" s="1"/>
  <c r="AB70" i="123"/>
  <c r="AB69" i="123"/>
  <c r="AR69" i="123" s="1"/>
  <c r="AB68" i="123"/>
  <c r="AL67" i="123"/>
  <c r="AD67" i="123"/>
  <c r="AC67" i="123"/>
  <c r="AB67" i="123"/>
  <c r="AR67" i="123" s="1"/>
  <c r="AC66" i="123"/>
  <c r="AB66" i="123"/>
  <c r="AK66" i="123" s="1"/>
  <c r="AB65" i="123"/>
  <c r="AP64" i="123"/>
  <c r="AN64" i="123"/>
  <c r="AE64" i="123"/>
  <c r="AC64" i="123"/>
  <c r="AB64" i="123"/>
  <c r="AM64" i="123" s="1"/>
  <c r="AO63" i="123"/>
  <c r="AL63" i="123"/>
  <c r="AB63" i="123"/>
  <c r="AN63" i="123" s="1"/>
  <c r="AB62" i="123"/>
  <c r="AB61" i="123"/>
  <c r="AN61" i="123" s="1"/>
  <c r="AB60" i="123"/>
  <c r="AO60" i="123" s="1"/>
  <c r="AB59" i="123"/>
  <c r="AP59" i="123" s="1"/>
  <c r="AN58" i="123"/>
  <c r="AM58" i="123"/>
  <c r="AD58" i="123"/>
  <c r="AB58" i="123"/>
  <c r="AK58" i="123" s="1"/>
  <c r="AB57" i="123"/>
  <c r="AG56" i="123"/>
  <c r="AC56" i="123"/>
  <c r="AB56" i="123"/>
  <c r="AM56" i="123" s="1"/>
  <c r="AL55" i="123"/>
  <c r="AD55" i="123"/>
  <c r="AB55" i="123"/>
  <c r="AB54" i="123"/>
  <c r="AB53" i="123"/>
  <c r="AL52" i="123"/>
  <c r="AB52" i="123"/>
  <c r="AO52" i="123" s="1"/>
  <c r="AB51" i="123"/>
  <c r="AB50" i="123"/>
  <c r="AB49" i="123"/>
  <c r="AB48" i="123"/>
  <c r="AL47" i="123"/>
  <c r="AI47" i="123"/>
  <c r="AB47" i="123"/>
  <c r="AN47" i="123" s="1"/>
  <c r="AH46" i="123"/>
  <c r="AB46" i="123"/>
  <c r="AJ45" i="123"/>
  <c r="AI45" i="123"/>
  <c r="AB45" i="123"/>
  <c r="AN45" i="123" s="1"/>
  <c r="AL44" i="123"/>
  <c r="AB44" i="123"/>
  <c r="AO44" i="123" s="1"/>
  <c r="AM43" i="123"/>
  <c r="AL43" i="123"/>
  <c r="AB43" i="123"/>
  <c r="AR43" i="123" s="1"/>
  <c r="AN42" i="123"/>
  <c r="AB42" i="123"/>
  <c r="AB41" i="123"/>
  <c r="AB40" i="123"/>
  <c r="AM40" i="123" s="1"/>
  <c r="AP39" i="123"/>
  <c r="AI39" i="123"/>
  <c r="AG39" i="123"/>
  <c r="AB39" i="123"/>
  <c r="AN39" i="123" s="1"/>
  <c r="AB38" i="123"/>
  <c r="AH38" i="123" s="1"/>
  <c r="AB37" i="123"/>
  <c r="AL36" i="123"/>
  <c r="AK36" i="123"/>
  <c r="AB36" i="123"/>
  <c r="AB35" i="123"/>
  <c r="AB34" i="123"/>
  <c r="AB33" i="123"/>
  <c r="AM33" i="123" s="1"/>
  <c r="AQ32" i="123"/>
  <c r="AK32" i="123"/>
  <c r="AI32" i="123"/>
  <c r="AC32" i="123"/>
  <c r="AB32" i="123"/>
  <c r="AL32" i="123" s="1"/>
  <c r="AB31" i="123"/>
  <c r="AB30" i="123"/>
  <c r="AB29" i="123"/>
  <c r="AB28" i="123"/>
  <c r="AK27" i="123"/>
  <c r="AD27" i="123"/>
  <c r="AB27" i="123"/>
  <c r="AB26" i="123"/>
  <c r="AN26" i="123" s="1"/>
  <c r="AB25" i="123"/>
  <c r="AB24" i="123"/>
  <c r="AB23" i="123"/>
  <c r="AB22" i="123"/>
  <c r="AI22" i="123" s="1"/>
  <c r="AB21" i="123"/>
  <c r="AB20" i="123"/>
  <c r="AB19" i="123"/>
  <c r="AB18" i="123"/>
  <c r="AB17" i="123"/>
  <c r="AB16" i="123"/>
  <c r="AK16" i="123" s="1"/>
  <c r="AI15" i="123"/>
  <c r="AH15" i="123"/>
  <c r="AB15" i="123"/>
  <c r="AP15" i="123" s="1"/>
  <c r="AB14" i="123"/>
  <c r="AB13" i="123"/>
  <c r="AB12" i="123"/>
  <c r="AR12" i="123" s="1"/>
  <c r="AN11" i="123"/>
  <c r="AL11" i="123"/>
  <c r="AB11" i="123"/>
  <c r="AK11" i="123" s="1"/>
  <c r="AB10" i="123"/>
  <c r="AB9" i="123"/>
  <c r="AB8" i="123"/>
  <c r="AB7" i="123"/>
  <c r="AB6" i="123"/>
  <c r="AB5" i="123"/>
  <c r="AB4" i="123"/>
  <c r="AB3" i="123"/>
  <c r="AB2" i="123"/>
  <c r="AB98" i="122"/>
  <c r="AI97" i="122"/>
  <c r="AH97" i="122"/>
  <c r="AB97" i="122"/>
  <c r="AL97" i="122" s="1"/>
  <c r="AQ96" i="122"/>
  <c r="AB96" i="122"/>
  <c r="AB95" i="122"/>
  <c r="AR95" i="122" s="1"/>
  <c r="AB94" i="122"/>
  <c r="AB93" i="122"/>
  <c r="AN92" i="122"/>
  <c r="AB92" i="122"/>
  <c r="AK92" i="122" s="1"/>
  <c r="AQ91" i="122"/>
  <c r="AF91" i="122"/>
  <c r="AE91" i="122"/>
  <c r="AB91" i="122"/>
  <c r="AR91" i="122" s="1"/>
  <c r="AN90" i="122"/>
  <c r="AF90" i="122"/>
  <c r="AD90" i="122"/>
  <c r="AB90" i="122"/>
  <c r="AM90" i="122" s="1"/>
  <c r="AO89" i="122"/>
  <c r="AI89" i="122"/>
  <c r="AB89" i="122"/>
  <c r="AB88" i="122"/>
  <c r="AH88" i="122" s="1"/>
  <c r="AB87" i="122"/>
  <c r="AB86" i="122"/>
  <c r="AE85" i="122"/>
  <c r="AB85" i="122"/>
  <c r="AR85" i="122" s="1"/>
  <c r="AN84" i="122"/>
  <c r="AB84" i="122"/>
  <c r="AN83" i="122"/>
  <c r="AM83" i="122"/>
  <c r="AE83" i="122"/>
  <c r="AB83" i="122"/>
  <c r="AB82" i="122"/>
  <c r="AB81" i="122"/>
  <c r="AB80" i="122"/>
  <c r="AR80" i="122" s="1"/>
  <c r="AJ79" i="122"/>
  <c r="AB79" i="122"/>
  <c r="AQ79" i="122" s="1"/>
  <c r="AB78" i="122"/>
  <c r="AQ77" i="122"/>
  <c r="AD77" i="122"/>
  <c r="AB77" i="122"/>
  <c r="AR77" i="122" s="1"/>
  <c r="AM76" i="122"/>
  <c r="AL76" i="122"/>
  <c r="AB76" i="122"/>
  <c r="AK76" i="122" s="1"/>
  <c r="AQ75" i="122"/>
  <c r="AM75" i="122"/>
  <c r="AK75" i="122"/>
  <c r="AD75" i="122"/>
  <c r="AB75" i="122"/>
  <c r="AR75" i="122" s="1"/>
  <c r="AP74" i="122"/>
  <c r="AF74" i="122"/>
  <c r="AB74" i="122"/>
  <c r="AB73" i="122"/>
  <c r="AJ72" i="122"/>
  <c r="AB72" i="122"/>
  <c r="AB71" i="122"/>
  <c r="AB70" i="122"/>
  <c r="AR70" i="122" s="1"/>
  <c r="AB69" i="122"/>
  <c r="AB68" i="122"/>
  <c r="AB67" i="122"/>
  <c r="AL67" i="122" s="1"/>
  <c r="AO66" i="122"/>
  <c r="AN66" i="122"/>
  <c r="AD66" i="122"/>
  <c r="AB66" i="122"/>
  <c r="AM66" i="122" s="1"/>
  <c r="AP65" i="122"/>
  <c r="AK65" i="122"/>
  <c r="AB65" i="122"/>
  <c r="AB64" i="122"/>
  <c r="AH64" i="122" s="1"/>
  <c r="AB63" i="122"/>
  <c r="AR63" i="122" s="1"/>
  <c r="AB62" i="122"/>
  <c r="AO61" i="122"/>
  <c r="AB61" i="122"/>
  <c r="AE60" i="122"/>
  <c r="AB60" i="122"/>
  <c r="AK59" i="122"/>
  <c r="AG59" i="122"/>
  <c r="AB59" i="122"/>
  <c r="AR59" i="122" s="1"/>
  <c r="AB58" i="122"/>
  <c r="AI57" i="122"/>
  <c r="AH57" i="122"/>
  <c r="AB57" i="122"/>
  <c r="AL57" i="122" s="1"/>
  <c r="AQ56" i="122"/>
  <c r="AB56" i="122"/>
  <c r="AB55" i="122"/>
  <c r="AB54" i="122"/>
  <c r="AC54" i="122" s="1"/>
  <c r="AL53" i="122"/>
  <c r="AE53" i="122"/>
  <c r="AD53" i="122"/>
  <c r="AB53" i="122"/>
  <c r="AR53" i="122" s="1"/>
  <c r="AB52" i="122"/>
  <c r="AN52" i="122" s="1"/>
  <c r="AO51" i="122"/>
  <c r="AE51" i="122"/>
  <c r="AD51" i="122"/>
  <c r="AB51" i="122"/>
  <c r="AR51" i="122" s="1"/>
  <c r="AB50" i="122"/>
  <c r="AP49" i="122"/>
  <c r="AF49" i="122"/>
  <c r="AC49" i="122"/>
  <c r="AB49" i="122"/>
  <c r="AL49" i="122" s="1"/>
  <c r="AB48" i="122"/>
  <c r="AB47" i="122"/>
  <c r="AB46" i="122"/>
  <c r="AC46" i="122" s="1"/>
  <c r="AO45" i="122"/>
  <c r="AK45" i="122"/>
  <c r="AB45" i="122"/>
  <c r="AM45" i="122" s="1"/>
  <c r="AE44" i="122"/>
  <c r="AD44" i="122"/>
  <c r="AB44" i="122"/>
  <c r="AL44" i="122" s="1"/>
  <c r="AN43" i="122"/>
  <c r="AM43" i="122"/>
  <c r="AF43" i="122"/>
  <c r="AB43" i="122"/>
  <c r="AB42" i="122"/>
  <c r="AB41" i="122"/>
  <c r="AQ40" i="122"/>
  <c r="AB40" i="122"/>
  <c r="AB39" i="122"/>
  <c r="AR39" i="122" s="1"/>
  <c r="AB38" i="122"/>
  <c r="AB37" i="122"/>
  <c r="AB36" i="122"/>
  <c r="AQ35" i="122"/>
  <c r="AI35" i="122"/>
  <c r="AC35" i="122"/>
  <c r="AB35" i="122"/>
  <c r="AB34" i="122"/>
  <c r="AB33" i="122"/>
  <c r="AO33" i="122" s="1"/>
  <c r="AH32" i="122"/>
  <c r="AB32" i="122"/>
  <c r="AB31" i="122"/>
  <c r="AB30" i="122"/>
  <c r="AB29" i="122"/>
  <c r="AB28" i="122"/>
  <c r="AQ27" i="122"/>
  <c r="AK27" i="122"/>
  <c r="AI27" i="122"/>
  <c r="AD27" i="122"/>
  <c r="AC27" i="122"/>
  <c r="AB27" i="122"/>
  <c r="AR27" i="122" s="1"/>
  <c r="AB26" i="122"/>
  <c r="AB25" i="122"/>
  <c r="AB24" i="122"/>
  <c r="AB23" i="122"/>
  <c r="AB22" i="122"/>
  <c r="AC22" i="122" s="1"/>
  <c r="AB21" i="122"/>
  <c r="AB20" i="122"/>
  <c r="AB19" i="122"/>
  <c r="AB18" i="122"/>
  <c r="AB17" i="122"/>
  <c r="AQ16" i="122"/>
  <c r="AJ16" i="122"/>
  <c r="AB16" i="122"/>
  <c r="AB15" i="122"/>
  <c r="AB14" i="122"/>
  <c r="AB13" i="122"/>
  <c r="AB12" i="122"/>
  <c r="AB11" i="122"/>
  <c r="AB10" i="122"/>
  <c r="AB9" i="122"/>
  <c r="AB8" i="122"/>
  <c r="AB7" i="122"/>
  <c r="AB6" i="122"/>
  <c r="AB5" i="122"/>
  <c r="AB4" i="122"/>
  <c r="AB3" i="122"/>
  <c r="AB2" i="122"/>
  <c r="AH98" i="121"/>
  <c r="AG98" i="121"/>
  <c r="AB98" i="121"/>
  <c r="AL98" i="121" s="1"/>
  <c r="AR97" i="121"/>
  <c r="AJ97" i="121"/>
  <c r="AI97" i="121"/>
  <c r="AB97" i="121"/>
  <c r="AH97" i="121" s="1"/>
  <c r="AB96" i="121"/>
  <c r="AB95" i="121"/>
  <c r="AC95" i="121" s="1"/>
  <c r="AQ94" i="121"/>
  <c r="AB94" i="121"/>
  <c r="AB93" i="121"/>
  <c r="AE93" i="121" s="1"/>
  <c r="AB92" i="121"/>
  <c r="AR92" i="121" s="1"/>
  <c r="AB91" i="121"/>
  <c r="AQ90" i="121"/>
  <c r="AP90" i="121"/>
  <c r="AN90" i="121"/>
  <c r="AG90" i="121"/>
  <c r="AF90" i="121"/>
  <c r="AC90" i="121"/>
  <c r="AB90" i="121"/>
  <c r="AL90" i="121" s="1"/>
  <c r="AB89" i="121"/>
  <c r="AQ88" i="121"/>
  <c r="AB88" i="121"/>
  <c r="AK88" i="121" s="1"/>
  <c r="AB87" i="121"/>
  <c r="AB86" i="121"/>
  <c r="AB85" i="121"/>
  <c r="AD85" i="121" s="1"/>
  <c r="AB84" i="121"/>
  <c r="AB83" i="121"/>
  <c r="AM83" i="121" s="1"/>
  <c r="AQ82" i="121"/>
  <c r="AK82" i="121"/>
  <c r="AI82" i="121"/>
  <c r="AH82" i="121"/>
  <c r="AG82" i="121"/>
  <c r="AE82" i="121"/>
  <c r="AC82" i="121"/>
  <c r="AB82" i="121"/>
  <c r="AL82" i="121" s="1"/>
  <c r="AB81" i="121"/>
  <c r="AQ80" i="121"/>
  <c r="AK80" i="121"/>
  <c r="AB80" i="121"/>
  <c r="AR80" i="121" s="1"/>
  <c r="AR79" i="121"/>
  <c r="AK79" i="121"/>
  <c r="AB79" i="121"/>
  <c r="AL79" i="121" s="1"/>
  <c r="AO78" i="121"/>
  <c r="AL78" i="121"/>
  <c r="AK78" i="121"/>
  <c r="AG78" i="121"/>
  <c r="AE78" i="121"/>
  <c r="AD78" i="121"/>
  <c r="AC78" i="121"/>
  <c r="AB78" i="121"/>
  <c r="AR78" i="121" s="1"/>
  <c r="AB77" i="121"/>
  <c r="AK76" i="121"/>
  <c r="AG76" i="121"/>
  <c r="AB76" i="121"/>
  <c r="AR76" i="121" s="1"/>
  <c r="AP75" i="121"/>
  <c r="AN75" i="121"/>
  <c r="AH75" i="121"/>
  <c r="AB75" i="121"/>
  <c r="AM75" i="121" s="1"/>
  <c r="AQ74" i="121"/>
  <c r="AP74" i="121"/>
  <c r="AN74" i="121"/>
  <c r="AG74" i="121"/>
  <c r="AF74" i="121"/>
  <c r="AC74" i="121"/>
  <c r="AB74" i="121"/>
  <c r="AL74" i="121" s="1"/>
  <c r="AB73" i="121"/>
  <c r="AB72" i="121"/>
  <c r="AR71" i="121"/>
  <c r="AB71" i="121"/>
  <c r="AL71" i="121" s="1"/>
  <c r="AO70" i="121"/>
  <c r="AL70" i="121"/>
  <c r="AE70" i="121"/>
  <c r="AD70" i="121"/>
  <c r="AC70" i="121"/>
  <c r="AB70" i="121"/>
  <c r="AR70" i="121" s="1"/>
  <c r="AB69" i="121"/>
  <c r="AP69" i="121" s="1"/>
  <c r="AB68" i="121"/>
  <c r="AB67" i="121"/>
  <c r="AG67" i="121" s="1"/>
  <c r="AK66" i="121"/>
  <c r="AH66" i="121"/>
  <c r="AB66" i="121"/>
  <c r="AL66" i="121" s="1"/>
  <c r="AR65" i="121"/>
  <c r="AJ65" i="121"/>
  <c r="AI65" i="121"/>
  <c r="AB65" i="121"/>
  <c r="AQ65" i="121" s="1"/>
  <c r="AB64" i="121"/>
  <c r="AI64" i="121" s="1"/>
  <c r="AB63" i="121"/>
  <c r="AD63" i="121" s="1"/>
  <c r="AL62" i="121"/>
  <c r="AI62" i="121"/>
  <c r="AB62" i="121"/>
  <c r="AR62" i="121" s="1"/>
  <c r="AB61" i="121"/>
  <c r="AP61" i="121" s="1"/>
  <c r="AB60" i="121"/>
  <c r="AP59" i="121"/>
  <c r="AO59" i="121"/>
  <c r="AN59" i="121"/>
  <c r="AG59" i="121"/>
  <c r="AF59" i="121"/>
  <c r="AB59" i="121"/>
  <c r="AM59" i="121" s="1"/>
  <c r="AC58" i="121"/>
  <c r="AB58" i="121"/>
  <c r="AB57" i="121"/>
  <c r="AP57" i="121" s="1"/>
  <c r="AB56" i="121"/>
  <c r="AR55" i="121"/>
  <c r="AB55" i="121"/>
  <c r="AL55" i="121" s="1"/>
  <c r="AO54" i="121"/>
  <c r="AL54" i="121"/>
  <c r="AE54" i="121"/>
  <c r="AD54" i="121"/>
  <c r="AC54" i="121"/>
  <c r="AB54" i="121"/>
  <c r="AR54" i="121" s="1"/>
  <c r="AB53" i="121"/>
  <c r="AB52" i="121"/>
  <c r="AB51" i="121"/>
  <c r="AP51" i="121" s="1"/>
  <c r="AB50" i="121"/>
  <c r="AB49" i="121"/>
  <c r="AB48" i="121"/>
  <c r="AB47" i="121"/>
  <c r="AQ46" i="121"/>
  <c r="AK46" i="121"/>
  <c r="AI46" i="121"/>
  <c r="AD46" i="121"/>
  <c r="AC46" i="121"/>
  <c r="AB46" i="121"/>
  <c r="AR46" i="121" s="1"/>
  <c r="AB45" i="121"/>
  <c r="AN44" i="121"/>
  <c r="AB44" i="121"/>
  <c r="AB43" i="121"/>
  <c r="AP42" i="121"/>
  <c r="AO42" i="121"/>
  <c r="AH42" i="121"/>
  <c r="AF42" i="121"/>
  <c r="AB42" i="121"/>
  <c r="AL42" i="121" s="1"/>
  <c r="AB41" i="121"/>
  <c r="AR41" i="121" s="1"/>
  <c r="AB40" i="121"/>
  <c r="AB39" i="121"/>
  <c r="AF39" i="121" s="1"/>
  <c r="AK38" i="121"/>
  <c r="AG38" i="121"/>
  <c r="AB38" i="121"/>
  <c r="AR38" i="121" s="1"/>
  <c r="AB37" i="121"/>
  <c r="AK36" i="121"/>
  <c r="AG36" i="121"/>
  <c r="AB36" i="121"/>
  <c r="AR36" i="121" s="1"/>
  <c r="AN35" i="121"/>
  <c r="AH35" i="121"/>
  <c r="AG35" i="121"/>
  <c r="AB35" i="121"/>
  <c r="AL35" i="121" s="1"/>
  <c r="AB34" i="121"/>
  <c r="AN33" i="121"/>
  <c r="AB33" i="121"/>
  <c r="AI33" i="121" s="1"/>
  <c r="AB32" i="121"/>
  <c r="AJ32" i="121" s="1"/>
  <c r="AB31" i="121"/>
  <c r="AB30" i="121"/>
  <c r="AB29" i="121"/>
  <c r="AB28" i="121"/>
  <c r="AB27" i="121"/>
  <c r="AN27" i="121" s="1"/>
  <c r="AI26" i="121"/>
  <c r="AB26" i="121"/>
  <c r="AB25" i="121"/>
  <c r="AB24" i="121"/>
  <c r="AB23" i="121"/>
  <c r="AP23" i="121" s="1"/>
  <c r="AL22" i="121"/>
  <c r="AK22" i="121"/>
  <c r="AD22" i="121"/>
  <c r="AC22" i="121"/>
  <c r="AB22" i="121"/>
  <c r="AR22" i="121" s="1"/>
  <c r="AB21" i="121"/>
  <c r="AB20" i="121"/>
  <c r="AB19" i="121"/>
  <c r="AB18" i="121"/>
  <c r="AB17" i="121"/>
  <c r="AR16" i="121"/>
  <c r="AM16" i="121"/>
  <c r="AB16" i="121"/>
  <c r="AJ16" i="121" s="1"/>
  <c r="AL15" i="121"/>
  <c r="AJ15" i="121"/>
  <c r="AB15" i="121"/>
  <c r="AF15" i="121" s="1"/>
  <c r="AB14" i="121"/>
  <c r="AB13" i="121"/>
  <c r="AB12" i="121"/>
  <c r="AB11" i="121"/>
  <c r="AG11" i="121" s="1"/>
  <c r="AB10" i="121"/>
  <c r="AB9" i="121"/>
  <c r="AB8" i="121"/>
  <c r="AB7" i="121"/>
  <c r="AB6" i="121"/>
  <c r="AB5" i="121"/>
  <c r="AB4" i="121"/>
  <c r="AB3" i="121"/>
  <c r="AB2" i="121"/>
  <c r="AL98" i="120"/>
  <c r="AI98" i="120"/>
  <c r="AB98" i="120"/>
  <c r="AR98" i="120" s="1"/>
  <c r="AB97" i="120"/>
  <c r="AJ97" i="120" s="1"/>
  <c r="AB96" i="120"/>
  <c r="AO95" i="120"/>
  <c r="AB95" i="120"/>
  <c r="AD95" i="120" s="1"/>
  <c r="AB94" i="120"/>
  <c r="AQ93" i="120"/>
  <c r="AK93" i="120"/>
  <c r="AI93" i="120"/>
  <c r="AD93" i="120"/>
  <c r="AC93" i="120"/>
  <c r="AB93" i="120"/>
  <c r="AR93" i="120" s="1"/>
  <c r="AB92" i="120"/>
  <c r="AP91" i="120"/>
  <c r="AO91" i="120"/>
  <c r="AH91" i="120"/>
  <c r="AF91" i="120"/>
  <c r="AB91" i="120"/>
  <c r="AL91" i="120" s="1"/>
  <c r="AB90" i="120"/>
  <c r="AD90" i="120" s="1"/>
  <c r="AB89" i="120"/>
  <c r="AJ89" i="120" s="1"/>
  <c r="AB88" i="120"/>
  <c r="AR88" i="120" s="1"/>
  <c r="AB87" i="120"/>
  <c r="AO87" i="120" s="1"/>
  <c r="AM86" i="120"/>
  <c r="AK86" i="120"/>
  <c r="AD86" i="120"/>
  <c r="AC86" i="120"/>
  <c r="AB86" i="120"/>
  <c r="AN86" i="120" s="1"/>
  <c r="AB85" i="120"/>
  <c r="AB84" i="120"/>
  <c r="AD84" i="120" s="1"/>
  <c r="AO83" i="120"/>
  <c r="AB83" i="120"/>
  <c r="AO82" i="120"/>
  <c r="AL82" i="120"/>
  <c r="AF82" i="120"/>
  <c r="AD82" i="120"/>
  <c r="AB82" i="120"/>
  <c r="AR82" i="120" s="1"/>
  <c r="AB81" i="120"/>
  <c r="AR80" i="120"/>
  <c r="AQ80" i="120"/>
  <c r="AB80" i="120"/>
  <c r="AJ80" i="120" s="1"/>
  <c r="AB79" i="120"/>
  <c r="AO79" i="120" s="1"/>
  <c r="AP78" i="120"/>
  <c r="AM78" i="120"/>
  <c r="AE78" i="120"/>
  <c r="AD78" i="120"/>
  <c r="AB78" i="120"/>
  <c r="AJ78" i="120" s="1"/>
  <c r="AQ77" i="120"/>
  <c r="AI77" i="120"/>
  <c r="AB77" i="120"/>
  <c r="AR77" i="120" s="1"/>
  <c r="AB76" i="120"/>
  <c r="AL76" i="120" s="1"/>
  <c r="AB75" i="120"/>
  <c r="AB74" i="120"/>
  <c r="AQ74" i="120" s="1"/>
  <c r="AB73" i="120"/>
  <c r="AD73" i="120" s="1"/>
  <c r="AB72" i="120"/>
  <c r="AH71" i="120"/>
  <c r="AB71" i="120"/>
  <c r="AM71" i="120" s="1"/>
  <c r="AB70" i="120"/>
  <c r="AP69" i="120"/>
  <c r="AB69" i="120"/>
  <c r="AH69" i="120" s="1"/>
  <c r="AB68" i="120"/>
  <c r="AL67" i="120"/>
  <c r="AB67" i="120"/>
  <c r="AR67" i="120" s="1"/>
  <c r="AB66" i="120"/>
  <c r="AB65" i="120"/>
  <c r="AO64" i="120"/>
  <c r="AI64" i="120"/>
  <c r="AF64" i="120"/>
  <c r="AB64" i="120"/>
  <c r="AL64" i="120" s="1"/>
  <c r="AH63" i="120"/>
  <c r="AF63" i="120"/>
  <c r="AB63" i="120"/>
  <c r="AM63" i="120" s="1"/>
  <c r="AB62" i="120"/>
  <c r="AL62" i="120" s="1"/>
  <c r="AB61" i="120"/>
  <c r="AB60" i="120"/>
  <c r="AB59" i="120"/>
  <c r="AH58" i="120"/>
  <c r="AG58" i="120"/>
  <c r="AB58" i="120"/>
  <c r="AR58" i="120" s="1"/>
  <c r="AB57" i="120"/>
  <c r="AB56" i="120"/>
  <c r="AB55" i="120"/>
  <c r="AM55" i="120" s="1"/>
  <c r="AQ54" i="120"/>
  <c r="AK54" i="120"/>
  <c r="AI54" i="120"/>
  <c r="AD54" i="120"/>
  <c r="AC54" i="120"/>
  <c r="AB54" i="120"/>
  <c r="AN54" i="120" s="1"/>
  <c r="AB53" i="120"/>
  <c r="AK52" i="120"/>
  <c r="AI52" i="120"/>
  <c r="AB52" i="120"/>
  <c r="AP52" i="120" s="1"/>
  <c r="AB51" i="120"/>
  <c r="AB50" i="120"/>
  <c r="AL49" i="120"/>
  <c r="AI49" i="120"/>
  <c r="AD49" i="120"/>
  <c r="AB49" i="120"/>
  <c r="AK49" i="120" s="1"/>
  <c r="AG48" i="120"/>
  <c r="AF48" i="120"/>
  <c r="AB48" i="120"/>
  <c r="AL48" i="120" s="1"/>
  <c r="AB47" i="120"/>
  <c r="AQ46" i="120"/>
  <c r="AM46" i="120"/>
  <c r="AK46" i="120"/>
  <c r="AE46" i="120"/>
  <c r="AD46" i="120"/>
  <c r="AB46" i="120"/>
  <c r="AN46" i="120" s="1"/>
  <c r="AB45" i="120"/>
  <c r="AB44" i="120"/>
  <c r="AP44" i="120" s="1"/>
  <c r="AB43" i="120"/>
  <c r="AO42" i="120"/>
  <c r="AI42" i="120"/>
  <c r="AB42" i="120"/>
  <c r="AR42" i="120" s="1"/>
  <c r="AB41" i="120"/>
  <c r="AN40" i="120"/>
  <c r="AI40" i="120"/>
  <c r="AB40" i="120"/>
  <c r="AL40" i="120" s="1"/>
  <c r="AB39" i="120"/>
  <c r="AO38" i="120"/>
  <c r="AI38" i="120"/>
  <c r="AB38" i="120"/>
  <c r="AN38" i="120" s="1"/>
  <c r="AB37" i="120"/>
  <c r="AB36" i="120"/>
  <c r="AC36" i="120" s="1"/>
  <c r="AB35" i="120"/>
  <c r="AR35" i="120" s="1"/>
  <c r="AB34" i="120"/>
  <c r="AB33" i="120"/>
  <c r="AG32" i="120"/>
  <c r="AB32" i="120"/>
  <c r="AL32" i="120" s="1"/>
  <c r="AB31" i="120"/>
  <c r="AB30" i="120"/>
  <c r="AB29" i="120"/>
  <c r="AB28" i="120"/>
  <c r="AB27" i="120"/>
  <c r="AB26" i="120"/>
  <c r="AI26" i="120" s="1"/>
  <c r="AB25" i="120"/>
  <c r="AB24" i="120"/>
  <c r="AP23" i="120"/>
  <c r="AB23" i="120"/>
  <c r="AM23" i="120" s="1"/>
  <c r="AP22" i="120"/>
  <c r="AK22" i="120"/>
  <c r="AB22" i="120"/>
  <c r="AN22" i="120" s="1"/>
  <c r="AB21" i="120"/>
  <c r="AB20" i="120"/>
  <c r="AB19" i="120"/>
  <c r="AB18" i="120"/>
  <c r="AB17" i="120"/>
  <c r="AB16" i="120"/>
  <c r="AB15" i="120"/>
  <c r="AM15" i="120" s="1"/>
  <c r="AB14" i="120"/>
  <c r="AB13" i="120"/>
  <c r="AB12" i="120"/>
  <c r="AR11" i="120"/>
  <c r="AB11" i="120"/>
  <c r="AL11" i="120" s="1"/>
  <c r="AB10" i="120"/>
  <c r="AB9" i="120"/>
  <c r="AB8" i="120"/>
  <c r="AB7" i="120"/>
  <c r="AB6" i="120"/>
  <c r="AB5" i="120"/>
  <c r="AB4" i="120"/>
  <c r="AB3" i="120"/>
  <c r="AB2" i="120"/>
  <c r="AB98" i="119"/>
  <c r="AQ98" i="119" s="1"/>
  <c r="AB97" i="119"/>
  <c r="AG96" i="119"/>
  <c r="AB96" i="119"/>
  <c r="AB95" i="119"/>
  <c r="AN95" i="119" s="1"/>
  <c r="AR94" i="119"/>
  <c r="AJ94" i="119"/>
  <c r="AB94" i="119"/>
  <c r="AP94" i="119" s="1"/>
  <c r="AB93" i="119"/>
  <c r="AB92" i="119"/>
  <c r="AR92" i="119" s="1"/>
  <c r="AO91" i="119"/>
  <c r="AL91" i="119"/>
  <c r="AB91" i="119"/>
  <c r="AK91" i="119" s="1"/>
  <c r="AL90" i="119"/>
  <c r="AF90" i="119"/>
  <c r="AE90" i="119"/>
  <c r="AB90" i="119"/>
  <c r="AK90" i="119" s="1"/>
  <c r="AG89" i="119"/>
  <c r="AB89" i="119"/>
  <c r="AL89" i="119" s="1"/>
  <c r="AP88" i="119"/>
  <c r="AO88" i="119"/>
  <c r="AB88" i="119"/>
  <c r="AM88" i="119" s="1"/>
  <c r="AE87" i="119"/>
  <c r="AD87" i="119"/>
  <c r="AB87" i="119"/>
  <c r="AP87" i="119" s="1"/>
  <c r="AB86" i="119"/>
  <c r="AH86" i="119" s="1"/>
  <c r="AB85" i="119"/>
  <c r="AB84" i="119"/>
  <c r="AB83" i="119"/>
  <c r="AM83" i="119" s="1"/>
  <c r="AB82" i="119"/>
  <c r="AH82" i="119" s="1"/>
  <c r="AB81" i="119"/>
  <c r="AB80" i="119"/>
  <c r="AO80" i="119" s="1"/>
  <c r="AI79" i="119"/>
  <c r="AH79" i="119"/>
  <c r="AB79" i="119"/>
  <c r="AL79" i="119" s="1"/>
  <c r="AB78" i="119"/>
  <c r="AH78" i="119" s="1"/>
  <c r="AB77" i="119"/>
  <c r="AB76" i="119"/>
  <c r="AB75" i="119"/>
  <c r="AM75" i="119" s="1"/>
  <c r="AL74" i="119"/>
  <c r="AH74" i="119"/>
  <c r="AD74" i="119"/>
  <c r="AB74" i="119"/>
  <c r="AK74" i="119" s="1"/>
  <c r="AB73" i="119"/>
  <c r="AP72" i="119"/>
  <c r="AB72" i="119"/>
  <c r="AM72" i="119" s="1"/>
  <c r="AB71" i="119"/>
  <c r="AB70" i="119"/>
  <c r="AR70" i="119" s="1"/>
  <c r="AB69" i="119"/>
  <c r="AB68" i="119"/>
  <c r="AB67" i="119"/>
  <c r="AP67" i="119" s="1"/>
  <c r="AB66" i="119"/>
  <c r="AO65" i="119"/>
  <c r="AB65" i="119"/>
  <c r="AL65" i="119" s="1"/>
  <c r="AB64" i="119"/>
  <c r="AP64" i="119" s="1"/>
  <c r="AB63" i="119"/>
  <c r="AB62" i="119"/>
  <c r="AR62" i="119" s="1"/>
  <c r="AB61" i="119"/>
  <c r="AR61" i="119" s="1"/>
  <c r="AB60" i="119"/>
  <c r="AR60" i="119" s="1"/>
  <c r="AO59" i="119"/>
  <c r="AM59" i="119"/>
  <c r="AB59" i="119"/>
  <c r="AR59" i="119" s="1"/>
  <c r="AM58" i="119"/>
  <c r="AI58" i="119"/>
  <c r="AB58" i="119"/>
  <c r="AK58" i="119" s="1"/>
  <c r="AB57" i="119"/>
  <c r="AL57" i="119" s="1"/>
  <c r="AN56" i="119"/>
  <c r="AB56" i="119"/>
  <c r="AD55" i="119"/>
  <c r="AC55" i="119"/>
  <c r="AB55" i="119"/>
  <c r="AN55" i="119" s="1"/>
  <c r="AB54" i="119"/>
  <c r="AB53" i="119"/>
  <c r="AQ53" i="119" s="1"/>
  <c r="AB52" i="119"/>
  <c r="AH51" i="119"/>
  <c r="AB51" i="119"/>
  <c r="AB50" i="119"/>
  <c r="AQ49" i="119"/>
  <c r="AB49" i="119"/>
  <c r="AO49" i="119" s="1"/>
  <c r="AH48" i="119"/>
  <c r="AG48" i="119"/>
  <c r="AB48" i="119"/>
  <c r="AM48" i="119" s="1"/>
  <c r="AE47" i="119"/>
  <c r="AB47" i="119"/>
  <c r="AB46" i="119"/>
  <c r="AB45" i="119"/>
  <c r="AR45" i="119" s="1"/>
  <c r="AB44" i="119"/>
  <c r="AH43" i="119"/>
  <c r="AD43" i="119"/>
  <c r="AB43" i="119"/>
  <c r="AR43" i="119" s="1"/>
  <c r="AH42" i="119"/>
  <c r="AF42" i="119"/>
  <c r="AE42" i="119"/>
  <c r="AD42" i="119"/>
  <c r="AB42" i="119"/>
  <c r="AK42" i="119" s="1"/>
  <c r="AI41" i="119"/>
  <c r="AG41" i="119"/>
  <c r="AB41" i="119"/>
  <c r="AL41" i="119" s="1"/>
  <c r="AB40" i="119"/>
  <c r="AM39" i="119"/>
  <c r="AB39" i="119"/>
  <c r="AN39" i="119" s="1"/>
  <c r="AB38" i="119"/>
  <c r="AB37" i="119"/>
  <c r="AB36" i="119"/>
  <c r="AR36" i="119" s="1"/>
  <c r="AB35" i="119"/>
  <c r="AB34" i="119"/>
  <c r="AB33" i="119"/>
  <c r="AL33" i="119" s="1"/>
  <c r="AB32" i="119"/>
  <c r="AB31" i="119"/>
  <c r="AB30" i="119"/>
  <c r="AB29" i="119"/>
  <c r="AB28" i="119"/>
  <c r="AI27" i="119"/>
  <c r="AC27" i="119"/>
  <c r="AB27" i="119"/>
  <c r="AR27" i="119" s="1"/>
  <c r="AB26" i="119"/>
  <c r="AB25" i="119"/>
  <c r="AB24" i="119"/>
  <c r="AB23" i="119"/>
  <c r="AC23" i="119" s="1"/>
  <c r="AB22" i="119"/>
  <c r="AB21" i="119"/>
  <c r="AB20" i="119"/>
  <c r="AB19" i="119"/>
  <c r="AB18" i="119"/>
  <c r="AB17" i="119"/>
  <c r="AB16" i="119"/>
  <c r="AK15" i="119"/>
  <c r="AI15" i="119"/>
  <c r="AB15" i="119"/>
  <c r="AN15" i="119" s="1"/>
  <c r="AB14" i="119"/>
  <c r="AB13" i="119"/>
  <c r="AR12" i="119"/>
  <c r="AB12" i="119"/>
  <c r="AK12" i="119" s="1"/>
  <c r="AB11" i="119"/>
  <c r="AB10" i="119"/>
  <c r="AB9" i="119"/>
  <c r="AB8" i="119"/>
  <c r="AB7" i="119"/>
  <c r="AB6" i="119"/>
  <c r="AB5" i="119"/>
  <c r="AB4" i="119"/>
  <c r="AB3" i="119"/>
  <c r="B3" i="107" s="1"/>
  <c r="AB2" i="119"/>
  <c r="AB98" i="118"/>
  <c r="AB97" i="118"/>
  <c r="AB96" i="118"/>
  <c r="AB95" i="118"/>
  <c r="AB94" i="118"/>
  <c r="AR94" i="118" s="1"/>
  <c r="AB93" i="118"/>
  <c r="AC93" i="118" s="1"/>
  <c r="AB92" i="118"/>
  <c r="AB91" i="118"/>
  <c r="AK91" i="118" s="1"/>
  <c r="AB90" i="118"/>
  <c r="AP89" i="118"/>
  <c r="AB89" i="118"/>
  <c r="AM89" i="118" s="1"/>
  <c r="AG88" i="118"/>
  <c r="AE88" i="118"/>
  <c r="AB88" i="118"/>
  <c r="AN88" i="118" s="1"/>
  <c r="AB87" i="118"/>
  <c r="AR87" i="118" s="1"/>
  <c r="AB86" i="118"/>
  <c r="AB85" i="118"/>
  <c r="AR85" i="118" s="1"/>
  <c r="AB84" i="118"/>
  <c r="AL84" i="118" s="1"/>
  <c r="AB83" i="118"/>
  <c r="AK83" i="118" s="1"/>
  <c r="AB82" i="118"/>
  <c r="AB81" i="118"/>
  <c r="AB80" i="118"/>
  <c r="AN80" i="118" s="1"/>
  <c r="AB79" i="118"/>
  <c r="AR79" i="118" s="1"/>
  <c r="AQ78" i="118"/>
  <c r="AB78" i="118"/>
  <c r="AR78" i="118" s="1"/>
  <c r="AB77" i="118"/>
  <c r="AR77" i="118" s="1"/>
  <c r="AC76" i="118"/>
  <c r="AB76" i="118"/>
  <c r="AI75" i="118"/>
  <c r="AH75" i="118"/>
  <c r="AF75" i="118"/>
  <c r="AB75" i="118"/>
  <c r="AK75" i="118" s="1"/>
  <c r="AB74" i="118"/>
  <c r="AN73" i="118"/>
  <c r="AB73" i="118"/>
  <c r="AM73" i="118" s="1"/>
  <c r="AO72" i="118"/>
  <c r="AM72" i="118"/>
  <c r="AB72" i="118"/>
  <c r="AN72" i="118" s="1"/>
  <c r="AB71" i="118"/>
  <c r="AH71" i="118" s="1"/>
  <c r="AB70" i="118"/>
  <c r="AB69" i="118"/>
  <c r="AR69" i="118" s="1"/>
  <c r="AB68" i="118"/>
  <c r="AD67" i="118"/>
  <c r="AB67" i="118"/>
  <c r="AK67" i="118" s="1"/>
  <c r="AG66" i="118"/>
  <c r="AF66" i="118"/>
  <c r="AB66" i="118"/>
  <c r="AL66" i="118" s="1"/>
  <c r="AB65" i="118"/>
  <c r="AM65" i="118" s="1"/>
  <c r="AB64" i="118"/>
  <c r="AL64" i="118" s="1"/>
  <c r="AB63" i="118"/>
  <c r="AR63" i="118" s="1"/>
  <c r="AB62" i="118"/>
  <c r="AJ62" i="118" s="1"/>
  <c r="AB61" i="118"/>
  <c r="AQ60" i="118"/>
  <c r="AH60" i="118"/>
  <c r="AG60" i="118"/>
  <c r="AC60" i="118"/>
  <c r="AB60" i="118"/>
  <c r="AR60" i="118" s="1"/>
  <c r="AB59" i="118"/>
  <c r="AN59" i="118" s="1"/>
  <c r="AB58" i="118"/>
  <c r="AQ58" i="118" s="1"/>
  <c r="AB57" i="118"/>
  <c r="AB56" i="118"/>
  <c r="AR56" i="118" s="1"/>
  <c r="AB55" i="118"/>
  <c r="AR55" i="118" s="1"/>
  <c r="AB54" i="118"/>
  <c r="AR54" i="118" s="1"/>
  <c r="AB53" i="118"/>
  <c r="AB52" i="118"/>
  <c r="AR52" i="118" s="1"/>
  <c r="AL51" i="118"/>
  <c r="AB51" i="118"/>
  <c r="AK51" i="118" s="1"/>
  <c r="AB50" i="118"/>
  <c r="AO49" i="118"/>
  <c r="AB49" i="118"/>
  <c r="AM49" i="118" s="1"/>
  <c r="AP48" i="118"/>
  <c r="AO48" i="118"/>
  <c r="AB48" i="118"/>
  <c r="AR48" i="118" s="1"/>
  <c r="AB47" i="118"/>
  <c r="AB46" i="118"/>
  <c r="AR46" i="118" s="1"/>
  <c r="AB45" i="118"/>
  <c r="AR45" i="118" s="1"/>
  <c r="AB44" i="118"/>
  <c r="AR44" i="118" s="1"/>
  <c r="AB43" i="118"/>
  <c r="AK43" i="118" s="1"/>
  <c r="AB42" i="118"/>
  <c r="AL42" i="118" s="1"/>
  <c r="AB41" i="118"/>
  <c r="AM41" i="118" s="1"/>
  <c r="AP40" i="118"/>
  <c r="AB40" i="118"/>
  <c r="AR40" i="118" s="1"/>
  <c r="AB39" i="118"/>
  <c r="AH39" i="118" s="1"/>
  <c r="AB38" i="118"/>
  <c r="AB37" i="118"/>
  <c r="AB36" i="118"/>
  <c r="AR36" i="118" s="1"/>
  <c r="AB35" i="118"/>
  <c r="AP35" i="118" s="1"/>
  <c r="AB34" i="118"/>
  <c r="AB33" i="118"/>
  <c r="AM33" i="118" s="1"/>
  <c r="AM32" i="118"/>
  <c r="AL32" i="118"/>
  <c r="AD32" i="118"/>
  <c r="AC32" i="118"/>
  <c r="AB32" i="118"/>
  <c r="AR32" i="118" s="1"/>
  <c r="AB31" i="118"/>
  <c r="AB30" i="118"/>
  <c r="AB29" i="118"/>
  <c r="AB28" i="118"/>
  <c r="AB27" i="118"/>
  <c r="AK27" i="118" s="1"/>
  <c r="AB26" i="118"/>
  <c r="AQ26" i="118" s="1"/>
  <c r="AB25" i="118"/>
  <c r="AB24" i="118"/>
  <c r="AB23" i="118"/>
  <c r="AR23" i="118" s="1"/>
  <c r="AC22" i="118"/>
  <c r="AB22" i="118"/>
  <c r="AB21" i="118"/>
  <c r="AB20" i="118"/>
  <c r="AB19" i="118"/>
  <c r="AB18" i="118"/>
  <c r="AB17" i="118"/>
  <c r="AB16" i="118"/>
  <c r="AN16" i="118" s="1"/>
  <c r="AB15" i="118"/>
  <c r="AR15" i="118" s="1"/>
  <c r="AB14" i="118"/>
  <c r="AB13" i="118"/>
  <c r="AB12" i="118"/>
  <c r="AR12" i="118" s="1"/>
  <c r="AN11" i="118"/>
  <c r="AB11" i="118"/>
  <c r="AM11" i="118" s="1"/>
  <c r="AB10" i="118"/>
  <c r="AB9" i="118"/>
  <c r="AB8" i="118"/>
  <c r="AB7" i="118"/>
  <c r="AB6" i="118"/>
  <c r="AB5" i="118"/>
  <c r="C5" i="106" s="1"/>
  <c r="B5" i="170" s="1"/>
  <c r="AB4" i="118"/>
  <c r="AB3" i="118"/>
  <c r="AB2" i="118"/>
  <c r="AB98" i="117"/>
  <c r="AB97" i="117"/>
  <c r="AN97" i="117" s="1"/>
  <c r="AB96" i="117"/>
  <c r="AH96" i="117" s="1"/>
  <c r="AB95" i="117"/>
  <c r="AR95" i="117" s="1"/>
  <c r="AB94" i="117"/>
  <c r="AR94" i="117" s="1"/>
  <c r="AQ93" i="117"/>
  <c r="AP93" i="117"/>
  <c r="AH93" i="117"/>
  <c r="AG93" i="117"/>
  <c r="AB93" i="117"/>
  <c r="AR93" i="117" s="1"/>
  <c r="AB92" i="117"/>
  <c r="AD92" i="117" s="1"/>
  <c r="AB91" i="117"/>
  <c r="AL91" i="117" s="1"/>
  <c r="AB90" i="117"/>
  <c r="AF90" i="117" s="1"/>
  <c r="AB89" i="117"/>
  <c r="AN89" i="117" s="1"/>
  <c r="AB88" i="117"/>
  <c r="AR88" i="117" s="1"/>
  <c r="AB87" i="117"/>
  <c r="AB86" i="117"/>
  <c r="AB85" i="117"/>
  <c r="AR85" i="117" s="1"/>
  <c r="AB84" i="117"/>
  <c r="AP84" i="117" s="1"/>
  <c r="AB83" i="117"/>
  <c r="AL83" i="117" s="1"/>
  <c r="AF82" i="117"/>
  <c r="AB82" i="117"/>
  <c r="AB81" i="117"/>
  <c r="AB80" i="117"/>
  <c r="AR80" i="117" s="1"/>
  <c r="AB79" i="117"/>
  <c r="AR79" i="117" s="1"/>
  <c r="AB78" i="117"/>
  <c r="AR78" i="117" s="1"/>
  <c r="AM77" i="117"/>
  <c r="AL77" i="117"/>
  <c r="AB77" i="117"/>
  <c r="AC77" i="117" s="1"/>
  <c r="AB76" i="117"/>
  <c r="AK76" i="117" s="1"/>
  <c r="AB75" i="117"/>
  <c r="AL75" i="117" s="1"/>
  <c r="AB74" i="117"/>
  <c r="AM74" i="117" s="1"/>
  <c r="AB73" i="117"/>
  <c r="AM73" i="117" s="1"/>
  <c r="AB72" i="117"/>
  <c r="AB71" i="117"/>
  <c r="AB70" i="117"/>
  <c r="AR70" i="117" s="1"/>
  <c r="AB69" i="117"/>
  <c r="AR69" i="117" s="1"/>
  <c r="AB68" i="117"/>
  <c r="AN67" i="117"/>
  <c r="AM67" i="117"/>
  <c r="AB67" i="117"/>
  <c r="AL67" i="117" s="1"/>
  <c r="AB66" i="117"/>
  <c r="AO66" i="117" s="1"/>
  <c r="AB65" i="117"/>
  <c r="AN65" i="117" s="1"/>
  <c r="AL64" i="117"/>
  <c r="AB64" i="117"/>
  <c r="AQ64" i="117" s="1"/>
  <c r="AB63" i="117"/>
  <c r="AQ63" i="117" s="1"/>
  <c r="AK62" i="117"/>
  <c r="AB62" i="117"/>
  <c r="AL62" i="117" s="1"/>
  <c r="AB61" i="117"/>
  <c r="AQ60" i="117"/>
  <c r="AB60" i="117"/>
  <c r="AK60" i="117" s="1"/>
  <c r="AG59" i="117"/>
  <c r="AB59" i="117"/>
  <c r="AL59" i="117" s="1"/>
  <c r="AB58" i="117"/>
  <c r="AF58" i="117" s="1"/>
  <c r="AI57" i="117"/>
  <c r="AB57" i="117"/>
  <c r="AN57" i="117" s="1"/>
  <c r="AB56" i="117"/>
  <c r="AP56" i="117" s="1"/>
  <c r="AB55" i="117"/>
  <c r="AQ55" i="117" s="1"/>
  <c r="AD54" i="117"/>
  <c r="AC54" i="117"/>
  <c r="AB54" i="117"/>
  <c r="AN54" i="117" s="1"/>
  <c r="AB53" i="117"/>
  <c r="AR53" i="117" s="1"/>
  <c r="AQ52" i="117"/>
  <c r="AP52" i="117"/>
  <c r="AF52" i="117"/>
  <c r="AE52" i="117"/>
  <c r="AB52" i="117"/>
  <c r="AK52" i="117" s="1"/>
  <c r="AB51" i="117"/>
  <c r="AL51" i="117" s="1"/>
  <c r="AB50" i="117"/>
  <c r="AC49" i="117"/>
  <c r="AB49" i="117"/>
  <c r="AB48" i="117"/>
  <c r="AB47" i="117"/>
  <c r="AR47" i="117" s="1"/>
  <c r="AB46" i="117"/>
  <c r="AL45" i="117"/>
  <c r="AC45" i="117"/>
  <c r="AB45" i="117"/>
  <c r="AB44" i="117"/>
  <c r="AK44" i="117" s="1"/>
  <c r="AB43" i="117"/>
  <c r="AL43" i="117" s="1"/>
  <c r="AB42" i="117"/>
  <c r="AG42" i="117" s="1"/>
  <c r="AB41" i="117"/>
  <c r="AN41" i="117" s="1"/>
  <c r="AB40" i="117"/>
  <c r="AD40" i="117" s="1"/>
  <c r="AB39" i="117"/>
  <c r="AQ39" i="117" s="1"/>
  <c r="AB38" i="117"/>
  <c r="AD38" i="117" s="1"/>
  <c r="AB37" i="117"/>
  <c r="AB36" i="117"/>
  <c r="AK36" i="117" s="1"/>
  <c r="AN35" i="117"/>
  <c r="AM35" i="117"/>
  <c r="AB35" i="117"/>
  <c r="AL35" i="117" s="1"/>
  <c r="AB34" i="117"/>
  <c r="AB33" i="117"/>
  <c r="AN33" i="117" s="1"/>
  <c r="AB32" i="117"/>
  <c r="AQ32" i="117" s="1"/>
  <c r="AB31" i="117"/>
  <c r="AB30" i="117"/>
  <c r="AB29" i="117"/>
  <c r="AB28" i="117"/>
  <c r="AO27" i="117"/>
  <c r="AB27" i="117"/>
  <c r="AB26" i="117"/>
  <c r="AO26" i="117" s="1"/>
  <c r="AB25" i="117"/>
  <c r="AB24" i="117"/>
  <c r="AB23" i="117"/>
  <c r="AR23" i="117" s="1"/>
  <c r="AB22" i="117"/>
  <c r="AB21" i="117"/>
  <c r="AB20" i="117"/>
  <c r="AB19" i="117"/>
  <c r="AB18" i="117"/>
  <c r="C2" i="111" s="1"/>
  <c r="AB17" i="117"/>
  <c r="AB16" i="117"/>
  <c r="AD16" i="117" s="1"/>
  <c r="AB15" i="117"/>
  <c r="AR15" i="117" s="1"/>
  <c r="AB14" i="117"/>
  <c r="AB13" i="117"/>
  <c r="AB12" i="117"/>
  <c r="AP12" i="117" s="1"/>
  <c r="AF11" i="117"/>
  <c r="AB11" i="117"/>
  <c r="AL11" i="117" s="1"/>
  <c r="AB10" i="117"/>
  <c r="AB9" i="117"/>
  <c r="AB8" i="117"/>
  <c r="AB7" i="117"/>
  <c r="AB6" i="117"/>
  <c r="AB5" i="117"/>
  <c r="B5" i="105" s="1"/>
  <c r="AB4" i="117"/>
  <c r="AB3" i="117"/>
  <c r="AB2" i="117"/>
  <c r="AB98" i="116"/>
  <c r="AL98" i="116" s="1"/>
  <c r="AQ97" i="116"/>
  <c r="AB97" i="116"/>
  <c r="AB96" i="116"/>
  <c r="AK96" i="116" s="1"/>
  <c r="AB95" i="116"/>
  <c r="AL95" i="116" s="1"/>
  <c r="AB94" i="116"/>
  <c r="AR94" i="116" s="1"/>
  <c r="AB93" i="116"/>
  <c r="AK93" i="116" s="1"/>
  <c r="AB92" i="116"/>
  <c r="AL92" i="116" s="1"/>
  <c r="AR91" i="116"/>
  <c r="AB91" i="116"/>
  <c r="AF91" i="116" s="1"/>
  <c r="AP90" i="116"/>
  <c r="AO90" i="116"/>
  <c r="AK90" i="116"/>
  <c r="AI90" i="116"/>
  <c r="AH90" i="116"/>
  <c r="AE90" i="116"/>
  <c r="AB90" i="116"/>
  <c r="AN90" i="116" s="1"/>
  <c r="AD89" i="116"/>
  <c r="AB89" i="116"/>
  <c r="AQ89" i="116" s="1"/>
  <c r="AB88" i="116"/>
  <c r="AB87" i="116"/>
  <c r="AB86" i="116"/>
  <c r="AR86" i="116" s="1"/>
  <c r="AB85" i="116"/>
  <c r="AK85" i="116" s="1"/>
  <c r="AE84" i="116"/>
  <c r="AB84" i="116"/>
  <c r="AL84" i="116" s="1"/>
  <c r="AH83" i="116"/>
  <c r="AG83" i="116"/>
  <c r="AB83" i="116"/>
  <c r="AP83" i="116" s="1"/>
  <c r="AO82" i="116"/>
  <c r="AK82" i="116"/>
  <c r="AI82" i="116"/>
  <c r="AH82" i="116"/>
  <c r="AE82" i="116"/>
  <c r="AD82" i="116"/>
  <c r="AB82" i="116"/>
  <c r="AN82" i="116" s="1"/>
  <c r="AB81" i="116"/>
  <c r="AB80" i="116"/>
  <c r="AQ80" i="116" s="1"/>
  <c r="AB79" i="116"/>
  <c r="AN79" i="116" s="1"/>
  <c r="AB78" i="116"/>
  <c r="AR78" i="116" s="1"/>
  <c r="AH77" i="116"/>
  <c r="AF77" i="116"/>
  <c r="AB77" i="116"/>
  <c r="AK77" i="116" s="1"/>
  <c r="AB76" i="116"/>
  <c r="AL76" i="116" s="1"/>
  <c r="AB75" i="116"/>
  <c r="AO75" i="116" s="1"/>
  <c r="AO74" i="116"/>
  <c r="AM74" i="116"/>
  <c r="AB74" i="116"/>
  <c r="AN74" i="116" s="1"/>
  <c r="AB73" i="116"/>
  <c r="AQ73" i="116" s="1"/>
  <c r="AB72" i="116"/>
  <c r="AQ72" i="116" s="1"/>
  <c r="AJ71" i="116"/>
  <c r="AB71" i="116"/>
  <c r="AL71" i="116" s="1"/>
  <c r="AQ70" i="116"/>
  <c r="AP70" i="116"/>
  <c r="AK70" i="116"/>
  <c r="AI70" i="116"/>
  <c r="AH70" i="116"/>
  <c r="AG70" i="116"/>
  <c r="AE70" i="116"/>
  <c r="AD70" i="116"/>
  <c r="AC70" i="116"/>
  <c r="AB70" i="116"/>
  <c r="AR70" i="116" s="1"/>
  <c r="AQ69" i="116"/>
  <c r="AP69" i="116"/>
  <c r="AL69" i="116"/>
  <c r="AI69" i="116"/>
  <c r="AH69" i="116"/>
  <c r="AE69" i="116"/>
  <c r="AB69" i="116"/>
  <c r="AK69" i="116" s="1"/>
  <c r="AB68" i="116"/>
  <c r="AB67" i="116"/>
  <c r="AP67" i="116" s="1"/>
  <c r="AO66" i="116"/>
  <c r="AM66" i="116"/>
  <c r="AI66" i="116"/>
  <c r="AH66" i="116"/>
  <c r="AB66" i="116"/>
  <c r="AN66" i="116" s="1"/>
  <c r="AB65" i="116"/>
  <c r="AP65" i="116" s="1"/>
  <c r="AB64" i="116"/>
  <c r="AQ64" i="116" s="1"/>
  <c r="AB63" i="116"/>
  <c r="AN63" i="116" s="1"/>
  <c r="AB62" i="116"/>
  <c r="AR62" i="116" s="1"/>
  <c r="AB61" i="116"/>
  <c r="AK61" i="116" s="1"/>
  <c r="AB60" i="116"/>
  <c r="AL60" i="116" s="1"/>
  <c r="AB59" i="116"/>
  <c r="AK58" i="116"/>
  <c r="AB58" i="116"/>
  <c r="AN58" i="116" s="1"/>
  <c r="AB57" i="116"/>
  <c r="AP57" i="116" s="1"/>
  <c r="AB56" i="116"/>
  <c r="AR56" i="116" s="1"/>
  <c r="AB55" i="116"/>
  <c r="AQ54" i="116"/>
  <c r="AB54" i="116"/>
  <c r="AR54" i="116" s="1"/>
  <c r="AM53" i="116"/>
  <c r="AL53" i="116"/>
  <c r="AD53" i="116"/>
  <c r="AB53" i="116"/>
  <c r="AK53" i="116" s="1"/>
  <c r="AB52" i="116"/>
  <c r="AL52" i="116" s="1"/>
  <c r="AB51" i="116"/>
  <c r="AP51" i="116" s="1"/>
  <c r="AB50" i="116"/>
  <c r="AB49" i="116"/>
  <c r="AP49" i="116" s="1"/>
  <c r="AB48" i="116"/>
  <c r="AQ48" i="116" s="1"/>
  <c r="AB47" i="116"/>
  <c r="AN47" i="116" s="1"/>
  <c r="AQ46" i="116"/>
  <c r="AM46" i="116"/>
  <c r="AB46" i="116"/>
  <c r="AR46" i="116" s="1"/>
  <c r="AM45" i="116"/>
  <c r="AB45" i="116"/>
  <c r="AK45" i="116" s="1"/>
  <c r="AB44" i="116"/>
  <c r="AL44" i="116" s="1"/>
  <c r="AB43" i="116"/>
  <c r="AK42" i="116"/>
  <c r="AI42" i="116"/>
  <c r="AH42" i="116"/>
  <c r="AG42" i="116"/>
  <c r="AB42" i="116"/>
  <c r="AN42" i="116" s="1"/>
  <c r="AB41" i="116"/>
  <c r="AD41" i="116" s="1"/>
  <c r="AB40" i="116"/>
  <c r="AR40" i="116" s="1"/>
  <c r="AB39" i="116"/>
  <c r="AB38" i="116"/>
  <c r="AR38" i="116" s="1"/>
  <c r="AB37" i="116"/>
  <c r="AB36" i="116"/>
  <c r="AL36" i="116" s="1"/>
  <c r="AB35" i="116"/>
  <c r="AP35" i="116" s="1"/>
  <c r="AB34" i="116"/>
  <c r="AB33" i="116"/>
  <c r="AR33" i="116" s="1"/>
  <c r="AB32" i="116"/>
  <c r="AQ32" i="116" s="1"/>
  <c r="AB31" i="116"/>
  <c r="AB30" i="116"/>
  <c r="D3" i="110" s="1"/>
  <c r="AB29" i="116"/>
  <c r="D2" i="110" s="1"/>
  <c r="AB28" i="116"/>
  <c r="AB27" i="116"/>
  <c r="AP27" i="116" s="1"/>
  <c r="AB26" i="116"/>
  <c r="AN26" i="116" s="1"/>
  <c r="AB25" i="116"/>
  <c r="AB24" i="116"/>
  <c r="AK23" i="116"/>
  <c r="AJ23" i="116"/>
  <c r="AB23" i="116"/>
  <c r="AL23" i="116" s="1"/>
  <c r="AB22" i="116"/>
  <c r="AR22" i="116" s="1"/>
  <c r="AB21" i="116"/>
  <c r="AB20" i="116"/>
  <c r="AB19" i="116"/>
  <c r="C3" i="110" s="1"/>
  <c r="AB18" i="116"/>
  <c r="C2" i="110" s="1"/>
  <c r="AB17" i="116"/>
  <c r="AB16" i="116"/>
  <c r="AQ16" i="116" s="1"/>
  <c r="AB15" i="116"/>
  <c r="AN15" i="116" s="1"/>
  <c r="AB14" i="116"/>
  <c r="AB13" i="116"/>
  <c r="AB12" i="116"/>
  <c r="AL12" i="116" s="1"/>
  <c r="AB11" i="116"/>
  <c r="AP11" i="116" s="1"/>
  <c r="AB10" i="116"/>
  <c r="AB9" i="116"/>
  <c r="AB8" i="116"/>
  <c r="AB7" i="116"/>
  <c r="AB6" i="116"/>
  <c r="AB5" i="116"/>
  <c r="AB4" i="116"/>
  <c r="AB3" i="116"/>
  <c r="C3" i="104" s="1"/>
  <c r="AB2" i="116"/>
  <c r="AH98" i="115"/>
  <c r="AB98" i="115"/>
  <c r="AM98" i="115" s="1"/>
  <c r="AB97" i="115"/>
  <c r="AM97" i="115" s="1"/>
  <c r="AB96" i="115"/>
  <c r="AL96" i="115" s="1"/>
  <c r="AP95" i="115"/>
  <c r="AL95" i="115"/>
  <c r="AB95" i="115"/>
  <c r="AR95" i="115" s="1"/>
  <c r="AP94" i="115"/>
  <c r="AN94" i="115"/>
  <c r="AB94" i="115"/>
  <c r="AK94" i="115" s="1"/>
  <c r="AM93" i="115"/>
  <c r="AI93" i="115"/>
  <c r="AB93" i="115"/>
  <c r="AN93" i="115" s="1"/>
  <c r="AB92" i="115"/>
  <c r="AP92" i="115" s="1"/>
  <c r="AK91" i="115"/>
  <c r="AI91" i="115"/>
  <c r="AH91" i="115"/>
  <c r="AG91" i="115"/>
  <c r="AB91" i="115"/>
  <c r="AN91" i="115" s="1"/>
  <c r="AB90" i="115"/>
  <c r="AL90" i="115" s="1"/>
  <c r="AB89" i="115"/>
  <c r="AR88" i="115"/>
  <c r="AB88" i="115"/>
  <c r="AL88" i="115" s="1"/>
  <c r="AB87" i="115"/>
  <c r="AR87" i="115" s="1"/>
  <c r="AM86" i="115"/>
  <c r="AL86" i="115"/>
  <c r="AI86" i="115"/>
  <c r="AE86" i="115"/>
  <c r="AB86" i="115"/>
  <c r="AK86" i="115" s="1"/>
  <c r="AB85" i="115"/>
  <c r="AJ85" i="115" s="1"/>
  <c r="AK84" i="115"/>
  <c r="AF84" i="115"/>
  <c r="AC84" i="115"/>
  <c r="AB84" i="115"/>
  <c r="AP84" i="115" s="1"/>
  <c r="AH83" i="115"/>
  <c r="AG83" i="115"/>
  <c r="AD83" i="115"/>
  <c r="AB83" i="115"/>
  <c r="AN83" i="115" s="1"/>
  <c r="AB82" i="115"/>
  <c r="AM82" i="115" s="1"/>
  <c r="AB81" i="115"/>
  <c r="AB80" i="115"/>
  <c r="AL80" i="115" s="1"/>
  <c r="AB79" i="115"/>
  <c r="AR79" i="115" s="1"/>
  <c r="AF78" i="115"/>
  <c r="AE78" i="115"/>
  <c r="AD78" i="115"/>
  <c r="AB78" i="115"/>
  <c r="AK78" i="115" s="1"/>
  <c r="AB77" i="115"/>
  <c r="AJ77" i="115" s="1"/>
  <c r="AR76" i="115"/>
  <c r="AP76" i="115"/>
  <c r="AF76" i="115"/>
  <c r="AB76" i="115"/>
  <c r="AN76" i="115" s="1"/>
  <c r="AB75" i="115"/>
  <c r="AN75" i="115" s="1"/>
  <c r="AB74" i="115"/>
  <c r="AM74" i="115" s="1"/>
  <c r="AB73" i="115"/>
  <c r="AR72" i="115"/>
  <c r="AJ72" i="115"/>
  <c r="AF72" i="115"/>
  <c r="AB72" i="115"/>
  <c r="AL72" i="115" s="1"/>
  <c r="AB71" i="115"/>
  <c r="AR71" i="115" s="1"/>
  <c r="AB70" i="115"/>
  <c r="AK70" i="115" s="1"/>
  <c r="AB69" i="115"/>
  <c r="AJ69" i="115" s="1"/>
  <c r="AB68" i="115"/>
  <c r="AQ67" i="115"/>
  <c r="AP67" i="115"/>
  <c r="AK67" i="115"/>
  <c r="AI67" i="115"/>
  <c r="AD67" i="115"/>
  <c r="AB67" i="115"/>
  <c r="AN67" i="115" s="1"/>
  <c r="AB66" i="115"/>
  <c r="AM66" i="115" s="1"/>
  <c r="AB65" i="115"/>
  <c r="AN65" i="115" s="1"/>
  <c r="AR64" i="115"/>
  <c r="AB64" i="115"/>
  <c r="AL64" i="115" s="1"/>
  <c r="AB63" i="115"/>
  <c r="AR63" i="115" s="1"/>
  <c r="AQ62" i="115"/>
  <c r="AM62" i="115"/>
  <c r="AL62" i="115"/>
  <c r="AB62" i="115"/>
  <c r="AK62" i="115" s="1"/>
  <c r="AB61" i="115"/>
  <c r="AJ61" i="115" s="1"/>
  <c r="AB60" i="115"/>
  <c r="AP60" i="115" s="1"/>
  <c r="AB59" i="115"/>
  <c r="AN59" i="115" s="1"/>
  <c r="AI58" i="115"/>
  <c r="AB58" i="115"/>
  <c r="AM58" i="115" s="1"/>
  <c r="AB57" i="115"/>
  <c r="AB56" i="115"/>
  <c r="AJ56" i="115" s="1"/>
  <c r="AB55" i="115"/>
  <c r="AR55" i="115" s="1"/>
  <c r="AO54" i="115"/>
  <c r="AN54" i="115"/>
  <c r="AK54" i="115"/>
  <c r="AB54" i="115"/>
  <c r="AR54" i="115" s="1"/>
  <c r="AB53" i="115"/>
  <c r="AK53" i="115" s="1"/>
  <c r="AH52" i="115"/>
  <c r="AG52" i="115"/>
  <c r="AB52" i="115"/>
  <c r="AL52" i="115" s="1"/>
  <c r="AB51" i="115"/>
  <c r="AM51" i="115" s="1"/>
  <c r="AB50" i="115"/>
  <c r="AK49" i="115"/>
  <c r="AH49" i="115"/>
  <c r="AD49" i="115"/>
  <c r="AB49" i="115"/>
  <c r="AO49" i="115" s="1"/>
  <c r="AB48" i="115"/>
  <c r="AB47" i="115"/>
  <c r="AK47" i="115" s="1"/>
  <c r="AO46" i="115"/>
  <c r="AN46" i="115"/>
  <c r="AK46" i="115"/>
  <c r="AG46" i="115"/>
  <c r="AD46" i="115"/>
  <c r="AC46" i="115"/>
  <c r="AB46" i="115"/>
  <c r="AR46" i="115" s="1"/>
  <c r="AN45" i="115"/>
  <c r="AK45" i="115"/>
  <c r="AH45" i="115"/>
  <c r="AB45" i="115"/>
  <c r="AR45" i="115" s="1"/>
  <c r="AM44" i="115"/>
  <c r="AG44" i="115"/>
  <c r="AF44" i="115"/>
  <c r="AB44" i="115"/>
  <c r="AK44" i="115" s="1"/>
  <c r="AB43" i="115"/>
  <c r="AM43" i="115" s="1"/>
  <c r="AB42" i="115"/>
  <c r="AN42" i="115" s="1"/>
  <c r="AL41" i="115"/>
  <c r="AK41" i="115"/>
  <c r="AB41" i="115"/>
  <c r="AO41" i="115" s="1"/>
  <c r="AB40" i="115"/>
  <c r="AQ40" i="115" s="1"/>
  <c r="AB39" i="115"/>
  <c r="AR39" i="115" s="1"/>
  <c r="AB38" i="115"/>
  <c r="AR38" i="115" s="1"/>
  <c r="AB37" i="115"/>
  <c r="AB36" i="115"/>
  <c r="AL36" i="115" s="1"/>
  <c r="AB35" i="115"/>
  <c r="AM35" i="115" s="1"/>
  <c r="AB34" i="115"/>
  <c r="AB33" i="115"/>
  <c r="AO33" i="115" s="1"/>
  <c r="AB32" i="115"/>
  <c r="AQ32" i="115" s="1"/>
  <c r="AB31" i="115"/>
  <c r="AB30" i="115"/>
  <c r="AB29" i="115"/>
  <c r="AB28" i="115"/>
  <c r="AB27" i="115"/>
  <c r="AM27" i="115" s="1"/>
  <c r="AP26" i="115"/>
  <c r="AB26" i="115"/>
  <c r="AN26" i="115" s="1"/>
  <c r="AB25" i="115"/>
  <c r="AB24" i="115"/>
  <c r="AB23" i="115"/>
  <c r="AB22" i="115"/>
  <c r="AR22" i="115" s="1"/>
  <c r="AB21" i="115"/>
  <c r="AB20" i="115"/>
  <c r="AB19" i="115"/>
  <c r="C3" i="109" s="1"/>
  <c r="AB18" i="115"/>
  <c r="AB17" i="115"/>
  <c r="AB16" i="115"/>
  <c r="AQ16" i="115" s="1"/>
  <c r="AJ15" i="115"/>
  <c r="AC15" i="115"/>
  <c r="AB15" i="115"/>
  <c r="AR15" i="115" s="1"/>
  <c r="AB14" i="115"/>
  <c r="AB13" i="115"/>
  <c r="AB12" i="115"/>
  <c r="AL12" i="115" s="1"/>
  <c r="AB11" i="115"/>
  <c r="AM11" i="115" s="1"/>
  <c r="AB10" i="115"/>
  <c r="AB9" i="115"/>
  <c r="AB8" i="115"/>
  <c r="AB7" i="115"/>
  <c r="AB6" i="115"/>
  <c r="AB5" i="115"/>
  <c r="C5" i="103" s="1"/>
  <c r="AB4" i="115"/>
  <c r="C4" i="103" s="1"/>
  <c r="B4" i="157" s="1"/>
  <c r="AB3" i="115"/>
  <c r="C3" i="103" s="1"/>
  <c r="B3" i="156" s="1"/>
  <c r="AB2" i="115"/>
  <c r="D3" i="114"/>
  <c r="C3" i="114"/>
  <c r="B3" i="114"/>
  <c r="C2" i="114"/>
  <c r="B2" i="114"/>
  <c r="C3" i="113"/>
  <c r="B3" i="113"/>
  <c r="D2" i="113"/>
  <c r="C2" i="113"/>
  <c r="B2" i="113"/>
  <c r="D3" i="112"/>
  <c r="C3" i="112"/>
  <c r="B3" i="112"/>
  <c r="C2" i="112"/>
  <c r="D3" i="111"/>
  <c r="C3" i="111"/>
  <c r="D2" i="111"/>
  <c r="B2" i="111"/>
  <c r="B3" i="110"/>
  <c r="B2" i="110"/>
  <c r="D3" i="109"/>
  <c r="D2" i="109"/>
  <c r="C2" i="109"/>
  <c r="C4" i="108"/>
  <c r="B4" i="177" s="1"/>
  <c r="B4" i="108"/>
  <c r="C3" i="108"/>
  <c r="B3" i="176" s="1"/>
  <c r="B3" i="108"/>
  <c r="C4" i="107"/>
  <c r="B4" i="173" s="1"/>
  <c r="B4" i="107"/>
  <c r="C3" i="107"/>
  <c r="B3" i="172" s="1"/>
  <c r="C4" i="106"/>
  <c r="B4" i="169" s="1"/>
  <c r="B4" i="106"/>
  <c r="C3" i="106"/>
  <c r="B3" i="168" s="1"/>
  <c r="B3" i="106"/>
  <c r="C5" i="105"/>
  <c r="B5" i="166" s="1"/>
  <c r="C4" i="105"/>
  <c r="B4" i="165" s="1"/>
  <c r="B4" i="105"/>
  <c r="C3" i="105"/>
  <c r="B3" i="164" s="1"/>
  <c r="B3" i="105"/>
  <c r="C5" i="104"/>
  <c r="B5" i="162" s="1"/>
  <c r="B5" i="104"/>
  <c r="C4" i="104"/>
  <c r="B4" i="161" s="1"/>
  <c r="B4" i="104"/>
  <c r="B3" i="104"/>
  <c r="B4" i="103"/>
  <c r="D8" i="9" a="1"/>
  <c r="D8" i="9" s="1"/>
  <c r="C8" i="9" a="1"/>
  <c r="C8" i="9" s="1"/>
  <c r="B8" i="9" a="1"/>
  <c r="B8" i="9" s="1"/>
  <c r="D7" i="9" a="1"/>
  <c r="D7" i="9" s="1"/>
  <c r="C7" i="9" a="1"/>
  <c r="C7" i="9" s="1"/>
  <c r="B7" i="9" a="1"/>
  <c r="B7" i="9" s="1"/>
  <c r="D6" i="9" a="1"/>
  <c r="D6" i="9" s="1"/>
  <c r="C6" i="9" a="1"/>
  <c r="C6" i="9" s="1"/>
  <c r="B6" i="9" a="1"/>
  <c r="B6" i="9" s="1"/>
  <c r="D7" i="8" a="1"/>
  <c r="D7" i="8" s="1"/>
  <c r="C7" i="8" a="1"/>
  <c r="C7" i="8" s="1"/>
  <c r="B7" i="8" a="1"/>
  <c r="B7" i="8" s="1"/>
  <c r="D6" i="8" a="1"/>
  <c r="D6" i="8" s="1"/>
  <c r="D8" i="8" s="1" a="1"/>
  <c r="D8" i="8" s="1"/>
  <c r="C6" i="8" a="1"/>
  <c r="C6" i="8" s="1"/>
  <c r="C8" i="8" s="1" a="1"/>
  <c r="C8" i="8" s="1"/>
  <c r="B6" i="8" a="1"/>
  <c r="B6" i="8" s="1"/>
  <c r="B8" i="8" s="1" a="1"/>
  <c r="B8" i="8" s="1"/>
  <c r="D5" i="8" a="1"/>
  <c r="D5" i="8" s="1"/>
  <c r="C5" i="8" a="1"/>
  <c r="C5" i="8" s="1"/>
  <c r="B5" i="8" a="1"/>
  <c r="B5" i="8" s="1"/>
  <c r="D4" i="8" a="1"/>
  <c r="D4" i="8" s="1"/>
  <c r="C4" i="8" a="1"/>
  <c r="C4" i="8" s="1"/>
  <c r="B4" i="8" a="1"/>
  <c r="B4" i="8" s="1"/>
  <c r="D3" i="8" a="1"/>
  <c r="D3" i="8" s="1"/>
  <c r="C3" i="8" a="1"/>
  <c r="C3" i="8" s="1"/>
  <c r="B3" i="8" a="1"/>
  <c r="B3" i="8" s="1"/>
  <c r="G7" i="7" a="1"/>
  <c r="G7" i="7" s="1"/>
  <c r="G6" i="7" s="1" a="1"/>
  <c r="G6" i="7" s="1"/>
  <c r="F7" i="7" a="1"/>
  <c r="F7" i="7" s="1"/>
  <c r="F6" i="7" s="1" a="1"/>
  <c r="F6" i="7" s="1"/>
  <c r="E7" i="7" a="1"/>
  <c r="E7" i="7" s="1"/>
  <c r="E6" i="7" s="1" a="1"/>
  <c r="E6" i="7" s="1"/>
  <c r="D7" i="7" a="1"/>
  <c r="D7" i="7" s="1"/>
  <c r="D6" i="7" s="1" a="1"/>
  <c r="D6" i="7" s="1"/>
  <c r="C7" i="7" a="1"/>
  <c r="C7" i="7" s="1"/>
  <c r="C6" i="7" s="1" a="1"/>
  <c r="C6" i="7" s="1"/>
  <c r="B7" i="7" a="1"/>
  <c r="B7" i="7" s="1"/>
  <c r="B6" i="7" s="1" a="1"/>
  <c r="B6" i="7" s="1"/>
  <c r="G5" i="7" a="1"/>
  <c r="G5" i="7" s="1"/>
  <c r="F5" i="7" a="1"/>
  <c r="F5" i="7" s="1"/>
  <c r="E5" i="7" a="1"/>
  <c r="E5" i="7" s="1"/>
  <c r="D5" i="7" a="1"/>
  <c r="D5" i="7" s="1"/>
  <c r="C5" i="7" a="1"/>
  <c r="C5" i="7" s="1"/>
  <c r="B5" i="7" a="1"/>
  <c r="B5" i="7" s="1"/>
  <c r="G4" i="7" a="1"/>
  <c r="G4" i="7" s="1"/>
  <c r="F4" i="7" a="1"/>
  <c r="F4" i="7" s="1"/>
  <c r="E4" i="7" a="1"/>
  <c r="E4" i="7" s="1"/>
  <c r="D4" i="7" a="1"/>
  <c r="D4" i="7" s="1"/>
  <c r="C4" i="7" a="1"/>
  <c r="C4" i="7" s="1"/>
  <c r="B4" i="7" a="1"/>
  <c r="B4" i="7" s="1"/>
  <c r="G3" i="7" a="1"/>
  <c r="G3" i="7" s="1"/>
  <c r="F3" i="7" a="1"/>
  <c r="F3" i="7" s="1"/>
  <c r="E3" i="7" a="1"/>
  <c r="E3" i="7" s="1"/>
  <c r="D3" i="7" a="1"/>
  <c r="D3" i="7" s="1"/>
  <c r="C3" i="7" a="1"/>
  <c r="C3" i="7" s="1"/>
  <c r="B3" i="7" a="1"/>
  <c r="B3" i="7" s="1"/>
  <c r="B2" i="6"/>
  <c r="B1" i="6" s="1"/>
  <c r="B2" i="5"/>
  <c r="B1" i="5" s="1"/>
  <c r="E4" i="4" a="1"/>
  <c r="E4" i="4" s="1"/>
  <c r="E3" i="4" s="1" a="1"/>
  <c r="E3" i="4" s="1"/>
  <c r="D4" i="4" a="1"/>
  <c r="D4" i="4" s="1"/>
  <c r="D3" i="4" s="1" a="1"/>
  <c r="D3" i="4" s="1"/>
  <c r="C4" i="4" a="1"/>
  <c r="C4" i="4" s="1"/>
  <c r="C3" i="4" s="1" a="1"/>
  <c r="C3" i="4" s="1"/>
  <c r="B4" i="4" a="1"/>
  <c r="B4" i="4" s="1"/>
  <c r="B3" i="4" s="1" a="1"/>
  <c r="B3" i="4" s="1"/>
  <c r="A2" i="4"/>
  <c r="Q7" i="3" a="1"/>
  <c r="Q7" i="3"/>
  <c r="Q6" i="3" s="1" a="1"/>
  <c r="Q6" i="3" s="1"/>
  <c r="P7" i="3" a="1"/>
  <c r="P7" i="3" s="1"/>
  <c r="P6" i="3" s="1" a="1"/>
  <c r="P6" i="3" s="1"/>
  <c r="O7" i="3" a="1"/>
  <c r="O7" i="3" s="1"/>
  <c r="O6" i="3" s="1" a="1"/>
  <c r="O6" i="3" s="1"/>
  <c r="N7" i="3" a="1"/>
  <c r="N7" i="3" s="1"/>
  <c r="N6" i="3" s="1" a="1"/>
  <c r="N6" i="3" s="1"/>
  <c r="M7" i="3" a="1"/>
  <c r="M7" i="3" s="1"/>
  <c r="M6" i="3" s="1" a="1"/>
  <c r="M6" i="3" s="1"/>
  <c r="L7" i="3" a="1"/>
  <c r="L7" i="3" s="1"/>
  <c r="L6" i="3" s="1" a="1"/>
  <c r="L6" i="3" s="1"/>
  <c r="K7" i="3" a="1"/>
  <c r="K7" i="3" s="1"/>
  <c r="K6" i="3" s="1" a="1"/>
  <c r="K6" i="3" s="1"/>
  <c r="J7" i="3" a="1"/>
  <c r="J7" i="3" s="1"/>
  <c r="J6" i="3" s="1" a="1"/>
  <c r="J6" i="3" s="1"/>
  <c r="I7" i="3" a="1"/>
  <c r="I7" i="3"/>
  <c r="I6" i="3" s="1" a="1"/>
  <c r="I6" i="3" s="1"/>
  <c r="H7" i="3" a="1"/>
  <c r="H7" i="3" s="1"/>
  <c r="H6" i="3" s="1" a="1"/>
  <c r="H6" i="3" s="1"/>
  <c r="G7" i="3" a="1"/>
  <c r="G7" i="3" s="1"/>
  <c r="G6" i="3" s="1" a="1"/>
  <c r="G6" i="3" s="1"/>
  <c r="F7" i="3" a="1"/>
  <c r="F7" i="3" s="1"/>
  <c r="F6" i="3" s="1" a="1"/>
  <c r="F6" i="3" s="1"/>
  <c r="E7" i="3" a="1"/>
  <c r="E7" i="3"/>
  <c r="E6" i="3" s="1" a="1"/>
  <c r="E6" i="3" s="1"/>
  <c r="D7" i="3" a="1"/>
  <c r="D7" i="3" s="1"/>
  <c r="D6" i="3" s="1" a="1"/>
  <c r="D6" i="3" s="1"/>
  <c r="C7" i="3" a="1"/>
  <c r="C7" i="3" s="1"/>
  <c r="C6" i="3" s="1" a="1"/>
  <c r="C6" i="3" s="1"/>
  <c r="B7" i="3" a="1"/>
  <c r="B7" i="3" s="1"/>
  <c r="B6" i="3" s="1" a="1"/>
  <c r="B6" i="3" s="1"/>
  <c r="Q5" i="3" a="1"/>
  <c r="Q5" i="3" s="1"/>
  <c r="P5" i="3" a="1"/>
  <c r="P5" i="3" s="1"/>
  <c r="O5" i="3" a="1"/>
  <c r="O5" i="3" s="1"/>
  <c r="N5" i="3" a="1"/>
  <c r="N5" i="3" s="1"/>
  <c r="M5" i="3" a="1"/>
  <c r="M5" i="3" s="1"/>
  <c r="L5" i="3" a="1"/>
  <c r="L5" i="3" s="1"/>
  <c r="K5" i="3" a="1"/>
  <c r="K5" i="3" s="1"/>
  <c r="J5" i="3" a="1"/>
  <c r="J5" i="3" s="1"/>
  <c r="I5" i="3" a="1"/>
  <c r="I5" i="3" s="1"/>
  <c r="H5" i="3" a="1"/>
  <c r="H5" i="3" s="1"/>
  <c r="G5" i="3" a="1"/>
  <c r="G5" i="3" s="1"/>
  <c r="F5" i="3" a="1"/>
  <c r="F5" i="3" s="1"/>
  <c r="E5" i="3" a="1"/>
  <c r="E5" i="3" s="1"/>
  <c r="D5" i="3" a="1"/>
  <c r="D5" i="3" s="1"/>
  <c r="C5" i="3" a="1"/>
  <c r="C5" i="3" s="1"/>
  <c r="B5" i="3" a="1"/>
  <c r="B5" i="3" s="1"/>
  <c r="Q4" i="3" a="1"/>
  <c r="Q4" i="3" s="1"/>
  <c r="P4" i="3" a="1"/>
  <c r="P4" i="3" s="1"/>
  <c r="O4" i="3" a="1"/>
  <c r="O4" i="3" s="1"/>
  <c r="N4" i="3" a="1"/>
  <c r="N4" i="3" s="1"/>
  <c r="M4" i="3" a="1"/>
  <c r="M4" i="3" s="1"/>
  <c r="L4" i="3" a="1"/>
  <c r="L4" i="3" s="1"/>
  <c r="K4" i="3" a="1"/>
  <c r="K4" i="3" s="1"/>
  <c r="J4" i="3" a="1"/>
  <c r="J4" i="3" s="1"/>
  <c r="I4" i="3" a="1"/>
  <c r="I4" i="3" s="1"/>
  <c r="H4" i="3" a="1"/>
  <c r="H4" i="3" s="1"/>
  <c r="G4" i="3" a="1"/>
  <c r="G4" i="3" s="1"/>
  <c r="F4" i="3" a="1"/>
  <c r="F4" i="3" s="1"/>
  <c r="E4" i="3" a="1"/>
  <c r="E4" i="3" s="1"/>
  <c r="D4" i="3" a="1"/>
  <c r="D4" i="3" s="1"/>
  <c r="C4" i="3" a="1"/>
  <c r="C4" i="3" s="1"/>
  <c r="B4" i="3" a="1"/>
  <c r="B4" i="3" s="1"/>
  <c r="Q3" i="3" a="1"/>
  <c r="Q3" i="3" s="1"/>
  <c r="P3" i="3" a="1"/>
  <c r="P3" i="3" s="1"/>
  <c r="O3" i="3" a="1"/>
  <c r="O3" i="3" s="1"/>
  <c r="N3" i="3" a="1"/>
  <c r="N3" i="3" s="1"/>
  <c r="M3" i="3" a="1"/>
  <c r="M3" i="3" s="1"/>
  <c r="L3" i="3" a="1"/>
  <c r="L3" i="3" s="1"/>
  <c r="K3" i="3" a="1"/>
  <c r="K3" i="3" s="1"/>
  <c r="J3" i="3" a="1"/>
  <c r="J3" i="3" s="1"/>
  <c r="I3" i="3" a="1"/>
  <c r="I3" i="3" s="1"/>
  <c r="H3" i="3" a="1"/>
  <c r="H3" i="3" s="1"/>
  <c r="G3" i="3" a="1"/>
  <c r="G3" i="3" s="1"/>
  <c r="F3" i="3" a="1"/>
  <c r="F3" i="3" s="1"/>
  <c r="E3" i="3" a="1"/>
  <c r="E3" i="3" s="1"/>
  <c r="D3" i="3" a="1"/>
  <c r="D3" i="3" s="1"/>
  <c r="C3" i="3" a="1"/>
  <c r="C3" i="3" s="1"/>
  <c r="B3" i="3" a="1"/>
  <c r="B3" i="3" s="1"/>
  <c r="AN16" i="132" l="1"/>
  <c r="AC16" i="132"/>
  <c r="AE16" i="132"/>
  <c r="AD33" i="132"/>
  <c r="AC36" i="119"/>
  <c r="AK12" i="129"/>
  <c r="AG16" i="129"/>
  <c r="AH16" i="129"/>
  <c r="AQ16" i="129"/>
  <c r="AM12" i="123"/>
  <c r="AO33" i="128"/>
  <c r="AF36" i="116"/>
  <c r="AI36" i="116"/>
  <c r="AM36" i="116"/>
  <c r="AN36" i="116"/>
  <c r="AR32" i="115"/>
  <c r="AE43" i="117"/>
  <c r="C9" i="9" a="1"/>
  <c r="C9" i="9" s="1"/>
  <c r="B3" i="103"/>
  <c r="AF11" i="115"/>
  <c r="AN27" i="115"/>
  <c r="AJ39" i="115"/>
  <c r="AC59" i="115"/>
  <c r="AK60" i="115"/>
  <c r="AD71" i="115"/>
  <c r="AD79" i="115"/>
  <c r="AK80" i="115"/>
  <c r="AQ94" i="115"/>
  <c r="AK16" i="116"/>
  <c r="AG22" i="116"/>
  <c r="AP41" i="116"/>
  <c r="AP53" i="116"/>
  <c r="AE60" i="116"/>
  <c r="AD62" i="116"/>
  <c r="AI73" i="116"/>
  <c r="AC86" i="116"/>
  <c r="AE92" i="116"/>
  <c r="AE93" i="116"/>
  <c r="AD94" i="116"/>
  <c r="AP94" i="116"/>
  <c r="AP32" i="117"/>
  <c r="AI43" i="117"/>
  <c r="AI65" i="117"/>
  <c r="AM75" i="117"/>
  <c r="AE83" i="117"/>
  <c r="AH97" i="117"/>
  <c r="AG12" i="118"/>
  <c r="AE16" i="118"/>
  <c r="AM27" i="118"/>
  <c r="AN35" i="118"/>
  <c r="AO41" i="118"/>
  <c r="AL43" i="118"/>
  <c r="AJ46" i="118"/>
  <c r="AD52" i="118"/>
  <c r="AI55" i="118"/>
  <c r="AE58" i="118"/>
  <c r="AC64" i="118"/>
  <c r="AR76" i="118"/>
  <c r="AO76" i="118"/>
  <c r="AM76" i="118"/>
  <c r="AD76" i="118"/>
  <c r="AL82" i="118"/>
  <c r="AM82" i="118"/>
  <c r="AI82" i="118"/>
  <c r="AQ73" i="119"/>
  <c r="AO73" i="119"/>
  <c r="AL58" i="121"/>
  <c r="AN58" i="121"/>
  <c r="AK58" i="121"/>
  <c r="AI58" i="121"/>
  <c r="AG58" i="121"/>
  <c r="AF58" i="121"/>
  <c r="AQ58" i="121"/>
  <c r="AE58" i="121"/>
  <c r="AL64" i="124"/>
  <c r="AM64" i="124"/>
  <c r="AM78" i="125"/>
  <c r="AQ78" i="125"/>
  <c r="AK78" i="125"/>
  <c r="AI78" i="125"/>
  <c r="AG78" i="125"/>
  <c r="AM58" i="126"/>
  <c r="AP58" i="126"/>
  <c r="AN58" i="126"/>
  <c r="AK67" i="127"/>
  <c r="AO67" i="127"/>
  <c r="AN67" i="127"/>
  <c r="AL67" i="127"/>
  <c r="AH67" i="127"/>
  <c r="AG67" i="127"/>
  <c r="AF67" i="127"/>
  <c r="AD67" i="127"/>
  <c r="AM16" i="128"/>
  <c r="AF16" i="128"/>
  <c r="AL57" i="128"/>
  <c r="AP57" i="128"/>
  <c r="AO57" i="128"/>
  <c r="AM57" i="128"/>
  <c r="AI57" i="128"/>
  <c r="AH57" i="128"/>
  <c r="AG57" i="128"/>
  <c r="AO62" i="130"/>
  <c r="AG62" i="130"/>
  <c r="AD62" i="130"/>
  <c r="AL16" i="120"/>
  <c r="AO16" i="120"/>
  <c r="AN16" i="120"/>
  <c r="AM16" i="120"/>
  <c r="AI16" i="120"/>
  <c r="AF16" i="120"/>
  <c r="AR12" i="121"/>
  <c r="AO12" i="121"/>
  <c r="AN12" i="121"/>
  <c r="AK12" i="121"/>
  <c r="AI12" i="121"/>
  <c r="AG12" i="121"/>
  <c r="AE12" i="121"/>
  <c r="AM22" i="115"/>
  <c r="AC22" i="116"/>
  <c r="AR11" i="119"/>
  <c r="AM11" i="119"/>
  <c r="AK11" i="119"/>
  <c r="AI11" i="119"/>
  <c r="AC11" i="119"/>
  <c r="AP82" i="119"/>
  <c r="AN82" i="119"/>
  <c r="AI82" i="119"/>
  <c r="AK85" i="121"/>
  <c r="AH85" i="121"/>
  <c r="AF85" i="121"/>
  <c r="B2" i="105"/>
  <c r="AG11" i="115"/>
  <c r="AO27" i="115"/>
  <c r="AP33" i="115"/>
  <c r="AP44" i="115"/>
  <c r="AO45" i="115"/>
  <c r="AL49" i="115"/>
  <c r="AN53" i="115"/>
  <c r="AD59" i="115"/>
  <c r="AR60" i="115"/>
  <c r="AI66" i="115"/>
  <c r="AH71" i="115"/>
  <c r="AH78" i="115"/>
  <c r="AE79" i="115"/>
  <c r="AI83" i="115"/>
  <c r="AR84" i="115"/>
  <c r="AQ86" i="115"/>
  <c r="AI90" i="115"/>
  <c r="AC94" i="115"/>
  <c r="AH22" i="116"/>
  <c r="AG26" i="116"/>
  <c r="AQ41" i="116"/>
  <c r="AQ53" i="116"/>
  <c r="AF60" i="116"/>
  <c r="AH62" i="116"/>
  <c r="AJ65" i="116"/>
  <c r="AD86" i="116"/>
  <c r="AF92" i="116"/>
  <c r="AH93" i="116"/>
  <c r="AE94" i="116"/>
  <c r="AQ94" i="116"/>
  <c r="AH36" i="117"/>
  <c r="AM43" i="117"/>
  <c r="AF51" i="117"/>
  <c r="AK65" i="117"/>
  <c r="AF83" i="117"/>
  <c r="AJ88" i="117"/>
  <c r="AE91" i="117"/>
  <c r="AQ97" i="117"/>
  <c r="AH12" i="118"/>
  <c r="AO16" i="118"/>
  <c r="AP41" i="118"/>
  <c r="AK46" i="118"/>
  <c r="AE52" i="118"/>
  <c r="AJ55" i="118"/>
  <c r="AK64" i="118"/>
  <c r="AK63" i="119"/>
  <c r="AO63" i="119"/>
  <c r="AM63" i="119"/>
  <c r="AI63" i="119"/>
  <c r="AH63" i="119"/>
  <c r="AG63" i="119"/>
  <c r="AD63" i="119"/>
  <c r="AP60" i="120"/>
  <c r="AQ60" i="120"/>
  <c r="AN42" i="122"/>
  <c r="AO42" i="122"/>
  <c r="AL42" i="122"/>
  <c r="AG42" i="122"/>
  <c r="AL40" i="124"/>
  <c r="AM40" i="124"/>
  <c r="AE40" i="124"/>
  <c r="AR51" i="128"/>
  <c r="AP51" i="128"/>
  <c r="AO51" i="128"/>
  <c r="AG51" i="128"/>
  <c r="AF51" i="128"/>
  <c r="AN51" i="130"/>
  <c r="AO51" i="130"/>
  <c r="AL92" i="123"/>
  <c r="AK92" i="123"/>
  <c r="AG92" i="123"/>
  <c r="AD92" i="123"/>
  <c r="AO69" i="124"/>
  <c r="AP69" i="124"/>
  <c r="AH69" i="124"/>
  <c r="AJ80" i="115"/>
  <c r="AK39" i="117"/>
  <c r="AC38" i="115"/>
  <c r="AJ40" i="115"/>
  <c r="AF43" i="115"/>
  <c r="AQ44" i="115"/>
  <c r="AR47" i="115"/>
  <c r="AP49" i="115"/>
  <c r="AI59" i="115"/>
  <c r="AL63" i="115"/>
  <c r="AK71" i="115"/>
  <c r="AG77" i="115"/>
  <c r="AI78" i="115"/>
  <c r="AK79" i="115"/>
  <c r="AK83" i="115"/>
  <c r="AJ90" i="115"/>
  <c r="AL91" i="115"/>
  <c r="AD94" i="115"/>
  <c r="AD95" i="115"/>
  <c r="AC97" i="115"/>
  <c r="AG12" i="116"/>
  <c r="AO22" i="116"/>
  <c r="AH26" i="116"/>
  <c r="AM42" i="116"/>
  <c r="AE53" i="116"/>
  <c r="AI60" i="116"/>
  <c r="AI62" i="116"/>
  <c r="AL65" i="116"/>
  <c r="AK71" i="116"/>
  <c r="AC74" i="116"/>
  <c r="AE76" i="116"/>
  <c r="AK79" i="116"/>
  <c r="AF84" i="116"/>
  <c r="AH86" i="116"/>
  <c r="AP89" i="116"/>
  <c r="AG92" i="116"/>
  <c r="AI93" i="116"/>
  <c r="AG94" i="116"/>
  <c r="AH33" i="117"/>
  <c r="AI36" i="117"/>
  <c r="AH41" i="117"/>
  <c r="AQ47" i="117"/>
  <c r="AG51" i="117"/>
  <c r="AJ56" i="117"/>
  <c r="AI59" i="117"/>
  <c r="AN62" i="117"/>
  <c r="AE69" i="117"/>
  <c r="AF76" i="117"/>
  <c r="AQ79" i="117"/>
  <c r="AP88" i="117"/>
  <c r="AF91" i="117"/>
  <c r="AQ12" i="118"/>
  <c r="AP16" i="118"/>
  <c r="AF40" i="118"/>
  <c r="AD44" i="118"/>
  <c r="AP49" i="118"/>
  <c r="AG52" i="118"/>
  <c r="AE67" i="118"/>
  <c r="AC72" i="118"/>
  <c r="AO73" i="118"/>
  <c r="AK26" i="119"/>
  <c r="AQ26" i="119"/>
  <c r="AP26" i="119"/>
  <c r="AH26" i="119"/>
  <c r="AF26" i="119"/>
  <c r="AE26" i="119"/>
  <c r="AC63" i="119"/>
  <c r="AD84" i="119"/>
  <c r="AR84" i="119"/>
  <c r="AJ84" i="119"/>
  <c r="AK60" i="120"/>
  <c r="AL75" i="120"/>
  <c r="AK75" i="120"/>
  <c r="AH75" i="120"/>
  <c r="AR85" i="120"/>
  <c r="AM85" i="120"/>
  <c r="AK85" i="120"/>
  <c r="AI85" i="120"/>
  <c r="AF85" i="120"/>
  <c r="AE85" i="120"/>
  <c r="AQ85" i="120"/>
  <c r="AD85" i="120"/>
  <c r="AO58" i="121"/>
  <c r="AR60" i="121"/>
  <c r="AO60" i="121"/>
  <c r="AN60" i="121"/>
  <c r="AI60" i="121"/>
  <c r="AG60" i="121"/>
  <c r="AE60" i="121"/>
  <c r="AD60" i="121"/>
  <c r="AP42" i="122"/>
  <c r="AK41" i="124"/>
  <c r="AE41" i="124"/>
  <c r="AD41" i="124"/>
  <c r="AC41" i="124"/>
  <c r="AQ41" i="124"/>
  <c r="AM41" i="124"/>
  <c r="AL41" i="124"/>
  <c r="AF41" i="124"/>
  <c r="B5" i="106"/>
  <c r="AF38" i="115"/>
  <c r="AG43" i="115"/>
  <c r="AC54" i="115"/>
  <c r="AK59" i="115"/>
  <c r="AC67" i="115"/>
  <c r="AG69" i="115"/>
  <c r="AO71" i="115"/>
  <c r="AI77" i="115"/>
  <c r="AL78" i="115"/>
  <c r="AL79" i="115"/>
  <c r="AI82" i="115"/>
  <c r="AP83" i="115"/>
  <c r="AL87" i="115"/>
  <c r="AM90" i="115"/>
  <c r="AQ91" i="115"/>
  <c r="AE94" i="115"/>
  <c r="AE95" i="115"/>
  <c r="AK97" i="115"/>
  <c r="AI12" i="116"/>
  <c r="AC42" i="116"/>
  <c r="AO42" i="116"/>
  <c r="AC46" i="116"/>
  <c r="AF53" i="116"/>
  <c r="AE54" i="116"/>
  <c r="AQ57" i="116"/>
  <c r="AM60" i="116"/>
  <c r="AM62" i="116"/>
  <c r="AD74" i="116"/>
  <c r="AI76" i="116"/>
  <c r="AI84" i="116"/>
  <c r="AI86" i="116"/>
  <c r="AM92" i="116"/>
  <c r="AL93" i="116"/>
  <c r="AH94" i="116"/>
  <c r="AC95" i="116"/>
  <c r="AI33" i="117"/>
  <c r="AI41" i="117"/>
  <c r="AF44" i="117"/>
  <c r="AI51" i="117"/>
  <c r="AI53" i="117"/>
  <c r="AL56" i="117"/>
  <c r="AJ66" i="117"/>
  <c r="AG69" i="117"/>
  <c r="AH76" i="117"/>
  <c r="AG33" i="118"/>
  <c r="AH36" i="118"/>
  <c r="AG40" i="118"/>
  <c r="AE42" i="118"/>
  <c r="AE44" i="118"/>
  <c r="AO52" i="118"/>
  <c r="AH56" i="118"/>
  <c r="AM59" i="118"/>
  <c r="AF65" i="118"/>
  <c r="AP67" i="118"/>
  <c r="AD72" i="118"/>
  <c r="AL74" i="118"/>
  <c r="AN74" i="118"/>
  <c r="AM74" i="118"/>
  <c r="AC84" i="118"/>
  <c r="AN96" i="118"/>
  <c r="AQ96" i="118"/>
  <c r="AK96" i="118"/>
  <c r="AH96" i="118"/>
  <c r="AG96" i="118"/>
  <c r="AD26" i="119"/>
  <c r="AM32" i="119"/>
  <c r="AP32" i="119"/>
  <c r="AO32" i="119"/>
  <c r="AN32" i="119"/>
  <c r="AN31" i="119" s="1"/>
  <c r="W29" i="119" s="1"/>
  <c r="AN29" i="119" s="1"/>
  <c r="AC84" i="119"/>
  <c r="AC75" i="120"/>
  <c r="AC85" i="120"/>
  <c r="AR52" i="121"/>
  <c r="AM52" i="121"/>
  <c r="AK52" i="121"/>
  <c r="AG52" i="121"/>
  <c r="AP58" i="121"/>
  <c r="AN53" i="123"/>
  <c r="AQ53" i="123"/>
  <c r="AJ53" i="123"/>
  <c r="AF53" i="123"/>
  <c r="AC53" i="123"/>
  <c r="AO44" i="125"/>
  <c r="AP44" i="125"/>
  <c r="AH44" i="125"/>
  <c r="AR76" i="119"/>
  <c r="AK76" i="119"/>
  <c r="AJ76" i="119"/>
  <c r="AD76" i="119"/>
  <c r="AM47" i="120"/>
  <c r="AP47" i="120"/>
  <c r="AO47" i="120"/>
  <c r="AN47" i="120"/>
  <c r="AG47" i="120"/>
  <c r="AF47" i="120"/>
  <c r="AL72" i="120"/>
  <c r="AO72" i="120"/>
  <c r="AN72" i="120"/>
  <c r="AM72" i="120"/>
  <c r="AI72" i="120"/>
  <c r="AF72" i="120"/>
  <c r="AE72" i="120"/>
  <c r="AO36" i="115"/>
  <c r="AF60" i="115"/>
  <c r="AC71" i="115"/>
  <c r="AK64" i="116"/>
  <c r="AD93" i="116"/>
  <c r="AC94" i="116"/>
  <c r="AP26" i="117"/>
  <c r="AI75" i="117"/>
  <c r="AG97" i="117"/>
  <c r="AD16" i="118"/>
  <c r="AL27" i="118"/>
  <c r="AI43" i="118"/>
  <c r="AD12" i="121"/>
  <c r="AL16" i="123"/>
  <c r="AI16" i="123"/>
  <c r="AG16" i="123"/>
  <c r="AF16" i="123"/>
  <c r="AQ16" i="123"/>
  <c r="AP16" i="123"/>
  <c r="AM70" i="124"/>
  <c r="AF70" i="124"/>
  <c r="AD70" i="124"/>
  <c r="AQ70" i="124"/>
  <c r="AC70" i="124"/>
  <c r="AO70" i="124"/>
  <c r="AL70" i="124"/>
  <c r="AP70" i="124"/>
  <c r="AI70" i="124"/>
  <c r="AG70" i="124"/>
  <c r="B2" i="104"/>
  <c r="AG26" i="115"/>
  <c r="AF35" i="115"/>
  <c r="AG38" i="115"/>
  <c r="AC41" i="115"/>
  <c r="AD45" i="115"/>
  <c r="AD54" i="115"/>
  <c r="AP59" i="115"/>
  <c r="AE62" i="115"/>
  <c r="AD64" i="115"/>
  <c r="AI69" i="115"/>
  <c r="AP71" i="115"/>
  <c r="AM77" i="115"/>
  <c r="AP78" i="115"/>
  <c r="AO79" i="115"/>
  <c r="AQ83" i="115"/>
  <c r="AI94" i="115"/>
  <c r="AH95" i="115"/>
  <c r="AQ97" i="115"/>
  <c r="AL38" i="116"/>
  <c r="AD42" i="116"/>
  <c r="AP42" i="116"/>
  <c r="AG46" i="116"/>
  <c r="AH53" i="116"/>
  <c r="AG54" i="116"/>
  <c r="AN60" i="116"/>
  <c r="AO62" i="116"/>
  <c r="AC66" i="116"/>
  <c r="AM70" i="116"/>
  <c r="AI72" i="116"/>
  <c r="AH74" i="116"/>
  <c r="AM76" i="116"/>
  <c r="AP82" i="116"/>
  <c r="AM84" i="116"/>
  <c r="AM86" i="116"/>
  <c r="AN92" i="116"/>
  <c r="AP93" i="116"/>
  <c r="AI94" i="116"/>
  <c r="AD95" i="116"/>
  <c r="AH44" i="117"/>
  <c r="AK53" i="117"/>
  <c r="AE60" i="117"/>
  <c r="AN66" i="117"/>
  <c r="AP69" i="117"/>
  <c r="AH74" i="117"/>
  <c r="AH85" i="117"/>
  <c r="AH89" i="117"/>
  <c r="AH33" i="118"/>
  <c r="AI36" i="118"/>
  <c r="AI40" i="118"/>
  <c r="AN42" i="118"/>
  <c r="AO44" i="118"/>
  <c r="AF48" i="118"/>
  <c r="AP52" i="118"/>
  <c r="AI56" i="118"/>
  <c r="AK62" i="118"/>
  <c r="AG65" i="118"/>
  <c r="AQ67" i="118"/>
  <c r="AE72" i="118"/>
  <c r="AL90" i="118"/>
  <c r="AO90" i="118"/>
  <c r="AN90" i="118"/>
  <c r="AE90" i="118"/>
  <c r="AF32" i="119"/>
  <c r="AM71" i="119"/>
  <c r="AL71" i="119"/>
  <c r="AK57" i="120"/>
  <c r="AM57" i="120"/>
  <c r="AI57" i="120"/>
  <c r="AH57" i="120"/>
  <c r="AK65" i="120"/>
  <c r="AP65" i="120"/>
  <c r="AF65" i="120"/>
  <c r="AD65" i="120"/>
  <c r="AN85" i="120"/>
  <c r="AE94" i="120"/>
  <c r="AP94" i="120"/>
  <c r="AM94" i="120"/>
  <c r="AJ94" i="120"/>
  <c r="AH94" i="120"/>
  <c r="AC94" i="120"/>
  <c r="AJ40" i="121"/>
  <c r="AM40" i="121"/>
  <c r="AI40" i="121"/>
  <c r="AC52" i="121"/>
  <c r="AM61" i="121"/>
  <c r="AK38" i="122"/>
  <c r="AJ38" i="122"/>
  <c r="AD38" i="122"/>
  <c r="AL38" i="122"/>
  <c r="AC38" i="122"/>
  <c r="AI53" i="123"/>
  <c r="AQ62" i="123"/>
  <c r="AJ62" i="123"/>
  <c r="AH62" i="123"/>
  <c r="AP62" i="123"/>
  <c r="AE62" i="123"/>
  <c r="AR73" i="124"/>
  <c r="AL73" i="124"/>
  <c r="AI73" i="124"/>
  <c r="AN45" i="125"/>
  <c r="AG45" i="125"/>
  <c r="AF45" i="125"/>
  <c r="AD45" i="125"/>
  <c r="AQ45" i="125"/>
  <c r="AO45" i="125"/>
  <c r="AL45" i="125"/>
  <c r="AH45" i="125"/>
  <c r="AM94" i="116"/>
  <c r="AR92" i="118"/>
  <c r="AP92" i="118"/>
  <c r="AO92" i="118"/>
  <c r="AH92" i="118"/>
  <c r="AE92" i="118"/>
  <c r="AM40" i="119"/>
  <c r="AN40" i="119"/>
  <c r="AH40" i="119"/>
  <c r="AG40" i="119"/>
  <c r="AF40" i="119"/>
  <c r="AR90" i="120"/>
  <c r="AQ90" i="120"/>
  <c r="AO90" i="120"/>
  <c r="AJ90" i="120"/>
  <c r="AI90" i="120"/>
  <c r="AR56" i="121"/>
  <c r="AQ56" i="121"/>
  <c r="AK56" i="121"/>
  <c r="AJ56" i="121"/>
  <c r="AK12" i="122"/>
  <c r="AN12" i="122"/>
  <c r="AL12" i="122"/>
  <c r="AF12" i="122"/>
  <c r="AE12" i="122"/>
  <c r="AD12" i="122"/>
  <c r="AC39" i="115"/>
  <c r="AC79" i="115"/>
  <c r="AO52" i="116"/>
  <c r="AC62" i="116"/>
  <c r="AH73" i="116"/>
  <c r="AO94" i="116"/>
  <c r="AD32" i="117"/>
  <c r="AD92" i="118"/>
  <c r="AR35" i="119"/>
  <c r="AQ35" i="119"/>
  <c r="AP35" i="119"/>
  <c r="AI35" i="119"/>
  <c r="AH35" i="119"/>
  <c r="AG35" i="119"/>
  <c r="AE35" i="119"/>
  <c r="AC76" i="119"/>
  <c r="AE16" i="120"/>
  <c r="AP36" i="120"/>
  <c r="AK36" i="120"/>
  <c r="AN73" i="120"/>
  <c r="AQ73" i="120"/>
  <c r="AH73" i="120"/>
  <c r="AF73" i="120"/>
  <c r="AK45" i="121"/>
  <c r="AN45" i="121"/>
  <c r="AM45" i="121"/>
  <c r="AL45" i="121"/>
  <c r="AF45" i="121"/>
  <c r="AE45" i="121"/>
  <c r="AQ49" i="124"/>
  <c r="AM49" i="124"/>
  <c r="AD49" i="124"/>
  <c r="AH26" i="115"/>
  <c r="AG35" i="115"/>
  <c r="AN38" i="115"/>
  <c r="AD41" i="115"/>
  <c r="AC44" i="115"/>
  <c r="AE45" i="115"/>
  <c r="AC49" i="115"/>
  <c r="AG54" i="115"/>
  <c r="AQ59" i="115"/>
  <c r="AF62" i="115"/>
  <c r="AK64" i="115"/>
  <c r="AC76" i="115"/>
  <c r="AQ78" i="115"/>
  <c r="AP79" i="115"/>
  <c r="AC83" i="115"/>
  <c r="AF86" i="115"/>
  <c r="AD88" i="115"/>
  <c r="AD91" i="115"/>
  <c r="AL94" i="115"/>
  <c r="AK95" i="115"/>
  <c r="AE36" i="116"/>
  <c r="AE42" i="116"/>
  <c r="AQ42" i="116"/>
  <c r="AH46" i="116"/>
  <c r="AN51" i="116"/>
  <c r="AI53" i="116"/>
  <c r="AP54" i="116"/>
  <c r="AD66" i="116"/>
  <c r="AD69" i="116"/>
  <c r="AO70" i="116"/>
  <c r="AJ72" i="116"/>
  <c r="AI74" i="116"/>
  <c r="AN84" i="116"/>
  <c r="AO86" i="116"/>
  <c r="AD90" i="116"/>
  <c r="AO92" i="116"/>
  <c r="AQ93" i="116"/>
  <c r="AK94" i="116"/>
  <c r="AN95" i="116"/>
  <c r="AE11" i="117"/>
  <c r="AD52" i="117"/>
  <c r="AH57" i="117"/>
  <c r="AF60" i="117"/>
  <c r="AI64" i="117"/>
  <c r="AQ69" i="117"/>
  <c r="AN74" i="117"/>
  <c r="AI85" i="117"/>
  <c r="AI89" i="117"/>
  <c r="AO33" i="118"/>
  <c r="AO40" i="118"/>
  <c r="AO42" i="118"/>
  <c r="AP44" i="118"/>
  <c r="AG48" i="118"/>
  <c r="AI51" i="118"/>
  <c r="AQ56" i="118"/>
  <c r="AQ62" i="118"/>
  <c r="AG72" i="118"/>
  <c r="AR22" i="119"/>
  <c r="AJ22" i="119"/>
  <c r="AI22" i="119"/>
  <c r="AN47" i="119"/>
  <c r="AQ47" i="119"/>
  <c r="AP47" i="119"/>
  <c r="AI47" i="119"/>
  <c r="AG47" i="119"/>
  <c r="AR51" i="119"/>
  <c r="AI51" i="119"/>
  <c r="AM56" i="119"/>
  <c r="AO56" i="119"/>
  <c r="AK71" i="119"/>
  <c r="AL97" i="119"/>
  <c r="AG97" i="119"/>
  <c r="AE97" i="119"/>
  <c r="AO85" i="120"/>
  <c r="AG40" i="121"/>
  <c r="AM91" i="121"/>
  <c r="AP91" i="121"/>
  <c r="AN91" i="121"/>
  <c r="AH91" i="121"/>
  <c r="AM48" i="123"/>
  <c r="AG48" i="123"/>
  <c r="AC48" i="123"/>
  <c r="AH88" i="118"/>
  <c r="AQ15" i="119"/>
  <c r="AK27" i="119"/>
  <c r="AM41" i="119"/>
  <c r="AI42" i="119"/>
  <c r="AI43" i="119"/>
  <c r="AN48" i="119"/>
  <c r="AG55" i="119"/>
  <c r="AQ59" i="119"/>
  <c r="AM74" i="119"/>
  <c r="AM79" i="119"/>
  <c r="AK87" i="119"/>
  <c r="AI90" i="119"/>
  <c r="AP91" i="119"/>
  <c r="AQ22" i="120"/>
  <c r="AP38" i="120"/>
  <c r="AO40" i="120"/>
  <c r="AP42" i="120"/>
  <c r="AG46" i="120"/>
  <c r="AM48" i="120"/>
  <c r="AM49" i="120"/>
  <c r="AM54" i="120"/>
  <c r="AI58" i="120"/>
  <c r="AQ82" i="120"/>
  <c r="AP86" i="120"/>
  <c r="AI91" i="120"/>
  <c r="AF93" i="120"/>
  <c r="AO98" i="120"/>
  <c r="AE22" i="121"/>
  <c r="AM36" i="121"/>
  <c r="AL38" i="121"/>
  <c r="AI42" i="121"/>
  <c r="AE46" i="121"/>
  <c r="AG54" i="121"/>
  <c r="AG70" i="121"/>
  <c r="AQ78" i="121"/>
  <c r="AN82" i="121"/>
  <c r="AP97" i="121"/>
  <c r="AI98" i="121"/>
  <c r="AF27" i="122"/>
  <c r="AM35" i="122"/>
  <c r="AL35" i="122"/>
  <c r="AK35" i="122"/>
  <c r="AF35" i="122"/>
  <c r="AE35" i="122"/>
  <c r="AR43" i="122"/>
  <c r="AK43" i="122"/>
  <c r="AI43" i="122"/>
  <c r="AG43" i="122"/>
  <c r="AD43" i="122"/>
  <c r="AQ43" i="122"/>
  <c r="AC43" i="122"/>
  <c r="AR61" i="122"/>
  <c r="AG61" i="122"/>
  <c r="AE61" i="122"/>
  <c r="AC61" i="122"/>
  <c r="AR83" i="122"/>
  <c r="AK83" i="122"/>
  <c r="AI83" i="122"/>
  <c r="AF83" i="122"/>
  <c r="AQ83" i="122"/>
  <c r="AD83" i="122"/>
  <c r="AO83" i="122"/>
  <c r="AC83" i="122"/>
  <c r="AK42" i="123"/>
  <c r="AL42" i="123"/>
  <c r="AI42" i="123"/>
  <c r="AP60" i="124"/>
  <c r="AN60" i="124"/>
  <c r="AI60" i="124"/>
  <c r="AF60" i="124"/>
  <c r="AK97" i="124"/>
  <c r="AN97" i="124"/>
  <c r="AR87" i="128"/>
  <c r="AQ87" i="128"/>
  <c r="AK87" i="128"/>
  <c r="AJ87" i="128"/>
  <c r="AP42" i="130"/>
  <c r="AN42" i="130"/>
  <c r="AM42" i="130"/>
  <c r="AP66" i="130"/>
  <c r="AK66" i="130"/>
  <c r="AE66" i="130"/>
  <c r="AD66" i="130"/>
  <c r="AC80" i="118"/>
  <c r="AO88" i="118"/>
  <c r="AM27" i="119"/>
  <c r="AN41" i="119"/>
  <c r="AL42" i="119"/>
  <c r="AL43" i="119"/>
  <c r="AP48" i="119"/>
  <c r="AH55" i="119"/>
  <c r="AC59" i="119"/>
  <c r="AE65" i="119"/>
  <c r="AP74" i="119"/>
  <c r="AL87" i="119"/>
  <c r="AG95" i="119"/>
  <c r="AE32" i="120"/>
  <c r="AI46" i="120"/>
  <c r="AN48" i="120"/>
  <c r="AP49" i="120"/>
  <c r="AO54" i="120"/>
  <c r="AK58" i="120"/>
  <c r="AE64" i="120"/>
  <c r="AJ69" i="120"/>
  <c r="AC78" i="120"/>
  <c r="AD79" i="120"/>
  <c r="AK91" i="120"/>
  <c r="AG93" i="120"/>
  <c r="AQ98" i="120"/>
  <c r="AG22" i="121"/>
  <c r="AO38" i="121"/>
  <c r="AK42" i="121"/>
  <c r="AG46" i="121"/>
  <c r="AK54" i="121"/>
  <c r="AK70" i="121"/>
  <c r="AO82" i="121"/>
  <c r="AQ97" i="121"/>
  <c r="AK98" i="121"/>
  <c r="AG27" i="122"/>
  <c r="AI72" i="122"/>
  <c r="AR72" i="122"/>
  <c r="AP72" i="122"/>
  <c r="AN55" i="123"/>
  <c r="AP55" i="123"/>
  <c r="AO55" i="123"/>
  <c r="AI55" i="123"/>
  <c r="AG55" i="123"/>
  <c r="AQ93" i="123"/>
  <c r="AJ93" i="123"/>
  <c r="AI93" i="123"/>
  <c r="AR16" i="124"/>
  <c r="AO16" i="124"/>
  <c r="AM16" i="124"/>
  <c r="AN32" i="125"/>
  <c r="AD32" i="125"/>
  <c r="AM38" i="125"/>
  <c r="AH38" i="125"/>
  <c r="AG38" i="125"/>
  <c r="AC38" i="125"/>
  <c r="AQ54" i="125"/>
  <c r="AK54" i="125"/>
  <c r="AH54" i="125"/>
  <c r="AN85" i="125"/>
  <c r="AP85" i="125"/>
  <c r="AO85" i="125"/>
  <c r="AI85" i="125"/>
  <c r="AH85" i="125"/>
  <c r="AG85" i="125"/>
  <c r="AM33" i="127"/>
  <c r="AQ33" i="127"/>
  <c r="AL41" i="128"/>
  <c r="AO41" i="128"/>
  <c r="AM41" i="128"/>
  <c r="AG41" i="128"/>
  <c r="AM45" i="129"/>
  <c r="AP45" i="129"/>
  <c r="AN45" i="129"/>
  <c r="AH45" i="129"/>
  <c r="AD80" i="118"/>
  <c r="AP88" i="118"/>
  <c r="AD15" i="119"/>
  <c r="AO41" i="119"/>
  <c r="AP42" i="119"/>
  <c r="AQ43" i="119"/>
  <c r="AI55" i="119"/>
  <c r="AM57" i="119"/>
  <c r="AD59" i="119"/>
  <c r="AF65" i="119"/>
  <c r="AF72" i="119"/>
  <c r="AQ74" i="119"/>
  <c r="AH80" i="119"/>
  <c r="AO87" i="119"/>
  <c r="AI89" i="119"/>
  <c r="AQ90" i="119"/>
  <c r="AD92" i="119"/>
  <c r="AH95" i="119"/>
  <c r="AF23" i="120"/>
  <c r="AQ49" i="120"/>
  <c r="AM58" i="120"/>
  <c r="AQ38" i="121"/>
  <c r="AN98" i="121"/>
  <c r="AP58" i="122"/>
  <c r="AN58" i="122"/>
  <c r="AR93" i="122"/>
  <c r="AL93" i="122"/>
  <c r="AI93" i="122"/>
  <c r="AR51" i="123"/>
  <c r="AM51" i="123"/>
  <c r="AH51" i="123"/>
  <c r="AE51" i="123"/>
  <c r="AR90" i="123"/>
  <c r="AE90" i="123"/>
  <c r="AD90" i="123"/>
  <c r="AC90" i="123"/>
  <c r="AN90" i="123"/>
  <c r="AL90" i="123"/>
  <c r="AL32" i="124"/>
  <c r="AM32" i="124"/>
  <c r="AP42" i="124"/>
  <c r="AM42" i="124"/>
  <c r="AK42" i="124"/>
  <c r="AM46" i="125"/>
  <c r="AN46" i="125"/>
  <c r="AH46" i="125"/>
  <c r="AL55" i="125"/>
  <c r="AM55" i="125"/>
  <c r="AE55" i="125"/>
  <c r="AK80" i="125"/>
  <c r="AN80" i="125"/>
  <c r="AM80" i="125"/>
  <c r="AI80" i="125"/>
  <c r="AO55" i="127"/>
  <c r="AP55" i="127"/>
  <c r="AH55" i="127"/>
  <c r="AR97" i="128"/>
  <c r="AK97" i="128"/>
  <c r="AI97" i="128"/>
  <c r="AF97" i="128"/>
  <c r="AE97" i="128"/>
  <c r="AC97" i="128"/>
  <c r="AP97" i="128"/>
  <c r="AO97" i="128"/>
  <c r="AR41" i="129"/>
  <c r="AJ41" i="129"/>
  <c r="AO45" i="132"/>
  <c r="AP45" i="132"/>
  <c r="AK45" i="132"/>
  <c r="AH45" i="132"/>
  <c r="AE45" i="132"/>
  <c r="AC45" i="132"/>
  <c r="AO77" i="132"/>
  <c r="AQ77" i="132"/>
  <c r="AI77" i="132"/>
  <c r="AE77" i="132"/>
  <c r="AD77" i="132"/>
  <c r="AE80" i="118"/>
  <c r="AF83" i="118"/>
  <c r="AQ88" i="118"/>
  <c r="AE15" i="119"/>
  <c r="AC39" i="119"/>
  <c r="AQ42" i="119"/>
  <c r="AR53" i="119"/>
  <c r="AM55" i="119"/>
  <c r="AN57" i="119"/>
  <c r="AG59" i="119"/>
  <c r="AC61" i="119"/>
  <c r="AG65" i="119"/>
  <c r="AG72" i="119"/>
  <c r="AN80" i="119"/>
  <c r="AE83" i="119"/>
  <c r="AN89" i="119"/>
  <c r="AK92" i="119"/>
  <c r="AK95" i="119"/>
  <c r="AE98" i="119"/>
  <c r="AE22" i="120"/>
  <c r="AG23" i="120"/>
  <c r="AD38" i="120"/>
  <c r="AE40" i="120"/>
  <c r="AD42" i="120"/>
  <c r="AO58" i="120"/>
  <c r="AI62" i="120"/>
  <c r="AF80" i="120"/>
  <c r="AD98" i="120"/>
  <c r="AC38" i="121"/>
  <c r="AO98" i="121"/>
  <c r="AL73" i="122"/>
  <c r="AK73" i="122"/>
  <c r="AH73" i="122"/>
  <c r="AR94" i="122"/>
  <c r="AL94" i="122"/>
  <c r="AJ94" i="122"/>
  <c r="AC94" i="122"/>
  <c r="AR35" i="123"/>
  <c r="AL35" i="123"/>
  <c r="AL34" i="123" s="1"/>
  <c r="U30" i="123" s="1"/>
  <c r="AH35" i="123"/>
  <c r="AL51" i="123"/>
  <c r="AQ70" i="123"/>
  <c r="AR70" i="123"/>
  <c r="AF90" i="123"/>
  <c r="AN95" i="123"/>
  <c r="AP95" i="123"/>
  <c r="AF95" i="123"/>
  <c r="AP26" i="124"/>
  <c r="AL26" i="124"/>
  <c r="AE26" i="124"/>
  <c r="AD26" i="124"/>
  <c r="AP38" i="124"/>
  <c r="AO38" i="124"/>
  <c r="AN47" i="124"/>
  <c r="AK47" i="124"/>
  <c r="AL56" i="124"/>
  <c r="AM56" i="124"/>
  <c r="AR66" i="124"/>
  <c r="AM66" i="124"/>
  <c r="AK66" i="124"/>
  <c r="AM72" i="125"/>
  <c r="AN16" i="127"/>
  <c r="AO16" i="127"/>
  <c r="AG16" i="127"/>
  <c r="AO71" i="127"/>
  <c r="AP71" i="127"/>
  <c r="AK71" i="127"/>
  <c r="AH71" i="127"/>
  <c r="AC71" i="127"/>
  <c r="AM48" i="128"/>
  <c r="AQ48" i="128"/>
  <c r="AN48" i="128"/>
  <c r="AK75" i="128"/>
  <c r="AI75" i="128"/>
  <c r="AK92" i="128"/>
  <c r="AN92" i="128"/>
  <c r="AJ92" i="128"/>
  <c r="AH92" i="128"/>
  <c r="AF92" i="128"/>
  <c r="AD92" i="128"/>
  <c r="AR92" i="128"/>
  <c r="AM57" i="131"/>
  <c r="AP57" i="131"/>
  <c r="AN57" i="131"/>
  <c r="AH57" i="131"/>
  <c r="AF57" i="131"/>
  <c r="AO80" i="118"/>
  <c r="AH83" i="118"/>
  <c r="AI91" i="118"/>
  <c r="AG15" i="119"/>
  <c r="AM33" i="119"/>
  <c r="AM31" i="119" s="1"/>
  <c r="V29" i="119" s="1"/>
  <c r="AM29" i="119" s="1"/>
  <c r="AI39" i="119"/>
  <c r="AO55" i="119"/>
  <c r="AH59" i="119"/>
  <c r="AJ61" i="119"/>
  <c r="AI65" i="119"/>
  <c r="AI70" i="119"/>
  <c r="AH72" i="119"/>
  <c r="AE74" i="119"/>
  <c r="AK75" i="119"/>
  <c r="AP80" i="119"/>
  <c r="AH83" i="119"/>
  <c r="AG88" i="119"/>
  <c r="AO89" i="119"/>
  <c r="AD91" i="119"/>
  <c r="AQ95" i="119"/>
  <c r="AN98" i="119"/>
  <c r="AF15" i="120"/>
  <c r="AG22" i="120"/>
  <c r="AH23" i="120"/>
  <c r="AE38" i="120"/>
  <c r="AF40" i="120"/>
  <c r="AE42" i="120"/>
  <c r="AO46" i="120"/>
  <c r="AE49" i="120"/>
  <c r="AG54" i="120"/>
  <c r="AN55" i="120"/>
  <c r="AC58" i="120"/>
  <c r="AQ58" i="120"/>
  <c r="AM64" i="120"/>
  <c r="AO74" i="120"/>
  <c r="AH78" i="120"/>
  <c r="AH80" i="120"/>
  <c r="AI82" i="120"/>
  <c r="AL84" i="120"/>
  <c r="AH86" i="120"/>
  <c r="AM93" i="120"/>
  <c r="AF98" i="120"/>
  <c r="AJ11" i="121"/>
  <c r="AG16" i="121"/>
  <c r="AO22" i="121"/>
  <c r="AD27" i="121"/>
  <c r="AD38" i="121"/>
  <c r="AJ39" i="121"/>
  <c r="AL46" i="121"/>
  <c r="AJ51" i="121"/>
  <c r="AQ54" i="121"/>
  <c r="AQ57" i="121"/>
  <c r="AQ70" i="121"/>
  <c r="AO83" i="121"/>
  <c r="AG92" i="121"/>
  <c r="AC98" i="121"/>
  <c r="AQ98" i="121"/>
  <c r="AM27" i="122"/>
  <c r="AK36" i="122"/>
  <c r="AK34" i="122" s="1"/>
  <c r="T30" i="122" s="1"/>
  <c r="AK30" i="122" s="1"/>
  <c r="AN36" i="122"/>
  <c r="AL36" i="122"/>
  <c r="AE36" i="122"/>
  <c r="AD36" i="122"/>
  <c r="AP48" i="122"/>
  <c r="AJ48" i="122"/>
  <c r="AI48" i="122"/>
  <c r="AK84" i="122"/>
  <c r="AL84" i="122"/>
  <c r="AE84" i="122"/>
  <c r="AD84" i="122"/>
  <c r="AL89" i="122"/>
  <c r="AF89" i="122"/>
  <c r="AQ89" i="122"/>
  <c r="AE89" i="122"/>
  <c r="AP89" i="122"/>
  <c r="AC89" i="122"/>
  <c r="AN89" i="122"/>
  <c r="AK89" i="122"/>
  <c r="AR27" i="123"/>
  <c r="AP27" i="123"/>
  <c r="AH27" i="123"/>
  <c r="AE27" i="123"/>
  <c r="AF35" i="123"/>
  <c r="AE70" i="123"/>
  <c r="AK90" i="123"/>
  <c r="AC95" i="123"/>
  <c r="AK26" i="124"/>
  <c r="AM39" i="124"/>
  <c r="AK39" i="124"/>
  <c r="AG39" i="124"/>
  <c r="AF39" i="124"/>
  <c r="AP44" i="124"/>
  <c r="AQ44" i="124"/>
  <c r="AI44" i="124"/>
  <c r="AF44" i="124"/>
  <c r="AJ64" i="128"/>
  <c r="AR64" i="128"/>
  <c r="AL64" i="128"/>
  <c r="AK47" i="129"/>
  <c r="AO47" i="129"/>
  <c r="AN47" i="129"/>
  <c r="AL47" i="129"/>
  <c r="AH47" i="129"/>
  <c r="AN76" i="129"/>
  <c r="AO76" i="129"/>
  <c r="AC78" i="118"/>
  <c r="AP80" i="118"/>
  <c r="AL83" i="118"/>
  <c r="AD88" i="118"/>
  <c r="AO89" i="118"/>
  <c r="AL91" i="118"/>
  <c r="AH15" i="119"/>
  <c r="AN33" i="119"/>
  <c r="AK39" i="119"/>
  <c r="AF41" i="119"/>
  <c r="AC43" i="119"/>
  <c r="AF48" i="119"/>
  <c r="AQ55" i="119"/>
  <c r="AH58" i="119"/>
  <c r="AI59" i="119"/>
  <c r="AN65" i="119"/>
  <c r="AJ70" i="119"/>
  <c r="AN72" i="119"/>
  <c r="AF74" i="119"/>
  <c r="AL75" i="119"/>
  <c r="AL83" i="119"/>
  <c r="AH88" i="119"/>
  <c r="AE91" i="119"/>
  <c r="AH15" i="120"/>
  <c r="AI22" i="120"/>
  <c r="AN23" i="120"/>
  <c r="AH38" i="120"/>
  <c r="AG40" i="120"/>
  <c r="AH42" i="120"/>
  <c r="AC46" i="120"/>
  <c r="AP46" i="120"/>
  <c r="AH49" i="120"/>
  <c r="AH54" i="120"/>
  <c r="AO55" i="120"/>
  <c r="AD58" i="120"/>
  <c r="AN64" i="120"/>
  <c r="AD67" i="120"/>
  <c r="AF71" i="120"/>
  <c r="AF77" i="120"/>
  <c r="AK78" i="120"/>
  <c r="AK80" i="120"/>
  <c r="AJ82" i="120"/>
  <c r="AN84" i="120"/>
  <c r="AJ86" i="120"/>
  <c r="AE91" i="120"/>
  <c r="AN93" i="120"/>
  <c r="AG98" i="120"/>
  <c r="AN11" i="121"/>
  <c r="AI16" i="121"/>
  <c r="AQ22" i="121"/>
  <c r="AP27" i="121"/>
  <c r="AJ33" i="121"/>
  <c r="AC36" i="121"/>
  <c r="AE38" i="121"/>
  <c r="AL39" i="121"/>
  <c r="AE42" i="121"/>
  <c r="AO46" i="121"/>
  <c r="AO51" i="121"/>
  <c r="AR57" i="121"/>
  <c r="AJ80" i="121"/>
  <c r="AJ88" i="121"/>
  <c r="AK92" i="121"/>
  <c r="AE98" i="121"/>
  <c r="AN27" i="122"/>
  <c r="AM33" i="122"/>
  <c r="AK33" i="122"/>
  <c r="AF36" i="122"/>
  <c r="AM41" i="122"/>
  <c r="AO41" i="122"/>
  <c r="AK41" i="122"/>
  <c r="AP56" i="122"/>
  <c r="AJ56" i="122"/>
  <c r="AH56" i="122"/>
  <c r="AL65" i="122"/>
  <c r="AI65" i="122"/>
  <c r="AG65" i="122"/>
  <c r="AF65" i="122"/>
  <c r="AQ65" i="122"/>
  <c r="AM84" i="122"/>
  <c r="AG89" i="122"/>
  <c r="AR96" i="122"/>
  <c r="AJ96" i="122"/>
  <c r="AH96" i="122"/>
  <c r="AI36" i="123"/>
  <c r="AG36" i="123"/>
  <c r="AD36" i="123"/>
  <c r="AD34" i="123" s="1"/>
  <c r="M30" i="123" s="1"/>
  <c r="AD30" i="123" s="1"/>
  <c r="AC36" i="123"/>
  <c r="AC34" i="123" s="1"/>
  <c r="L30" i="123" s="1"/>
  <c r="AC30" i="123" s="1"/>
  <c r="AN36" i="123"/>
  <c r="AQ90" i="123"/>
  <c r="AN39" i="124"/>
  <c r="AR58" i="124"/>
  <c r="AM58" i="124"/>
  <c r="AP11" i="125"/>
  <c r="AQ11" i="125"/>
  <c r="AK11" i="125"/>
  <c r="AF11" i="125"/>
  <c r="AR49" i="125"/>
  <c r="AM49" i="125"/>
  <c r="AK49" i="125"/>
  <c r="AP91" i="125"/>
  <c r="AN91" i="125"/>
  <c r="AL66" i="127"/>
  <c r="AP66" i="127"/>
  <c r="AO66" i="127"/>
  <c r="AM66" i="127"/>
  <c r="AI66" i="127"/>
  <c r="AG66" i="127"/>
  <c r="AQ73" i="127"/>
  <c r="AI73" i="127"/>
  <c r="AF73" i="127"/>
  <c r="AR84" i="127"/>
  <c r="AO84" i="127"/>
  <c r="AK84" i="127"/>
  <c r="AI84" i="127"/>
  <c r="AE84" i="127"/>
  <c r="AG49" i="122"/>
  <c r="AG51" i="122"/>
  <c r="AG53" i="122"/>
  <c r="AO57" i="122"/>
  <c r="AN75" i="122"/>
  <c r="AN76" i="122"/>
  <c r="AH90" i="122"/>
  <c r="AM91" i="122"/>
  <c r="AO97" i="122"/>
  <c r="AQ15" i="123"/>
  <c r="AN32" i="123"/>
  <c r="AL39" i="123"/>
  <c r="AQ45" i="123"/>
  <c r="AO47" i="123"/>
  <c r="AE67" i="123"/>
  <c r="AN15" i="124"/>
  <c r="AL33" i="124"/>
  <c r="AH46" i="124"/>
  <c r="AQ52" i="124"/>
  <c r="AK71" i="124"/>
  <c r="AE74" i="124"/>
  <c r="AK79" i="124"/>
  <c r="AN86" i="124"/>
  <c r="AK87" i="124"/>
  <c r="AL56" i="125"/>
  <c r="AH62" i="125"/>
  <c r="AR52" i="127"/>
  <c r="AK52" i="127"/>
  <c r="AR60" i="127"/>
  <c r="AQ60" i="127"/>
  <c r="AO60" i="127"/>
  <c r="AK60" i="127"/>
  <c r="AI60" i="127"/>
  <c r="AH60" i="127"/>
  <c r="AQ86" i="127"/>
  <c r="AM86" i="127"/>
  <c r="AL86" i="127"/>
  <c r="AN49" i="122"/>
  <c r="AI51" i="122"/>
  <c r="AK53" i="122"/>
  <c r="AP57" i="122"/>
  <c r="AI67" i="122"/>
  <c r="AC75" i="122"/>
  <c r="AO75" i="122"/>
  <c r="AI79" i="122"/>
  <c r="AD85" i="122"/>
  <c r="AL90" i="122"/>
  <c r="AO91" i="122"/>
  <c r="AP97" i="122"/>
  <c r="AK12" i="123"/>
  <c r="AR15" i="123"/>
  <c r="AO32" i="123"/>
  <c r="AO31" i="123" s="1"/>
  <c r="X29" i="123" s="1"/>
  <c r="AO29" i="123" s="1"/>
  <c r="AO39" i="123"/>
  <c r="AK44" i="123"/>
  <c r="AP47" i="123"/>
  <c r="AL59" i="123"/>
  <c r="AH67" i="123"/>
  <c r="AC83" i="123"/>
  <c r="AP15" i="124"/>
  <c r="AM33" i="124"/>
  <c r="AP86" i="124"/>
  <c r="AP83" i="125"/>
  <c r="AQ83" i="125"/>
  <c r="AN83" i="125"/>
  <c r="AK83" i="125"/>
  <c r="AL43" i="126"/>
  <c r="AP43" i="126"/>
  <c r="AM43" i="126"/>
  <c r="AI43" i="126"/>
  <c r="AH43" i="126"/>
  <c r="AP63" i="126"/>
  <c r="AQ63" i="126"/>
  <c r="AN63" i="126"/>
  <c r="AG63" i="126"/>
  <c r="AF63" i="126"/>
  <c r="AL91" i="126"/>
  <c r="AP91" i="126"/>
  <c r="AO91" i="126"/>
  <c r="AM91" i="126"/>
  <c r="AR12" i="127"/>
  <c r="AP12" i="127"/>
  <c r="AI12" i="127"/>
  <c r="AH12" i="127"/>
  <c r="AR11" i="128"/>
  <c r="AI11" i="128"/>
  <c r="AH11" i="128"/>
  <c r="AG11" i="128"/>
  <c r="AF11" i="128"/>
  <c r="AQ11" i="128"/>
  <c r="AE11" i="128"/>
  <c r="AM32" i="128"/>
  <c r="AN32" i="128"/>
  <c r="AP53" i="128"/>
  <c r="AQ53" i="128"/>
  <c r="AK84" i="128"/>
  <c r="AR84" i="128"/>
  <c r="AN84" i="128"/>
  <c r="AO35" i="129"/>
  <c r="AP35" i="129"/>
  <c r="AN52" i="129"/>
  <c r="AQ52" i="129"/>
  <c r="AO52" i="129"/>
  <c r="AI52" i="129"/>
  <c r="AG52" i="129"/>
  <c r="AR26" i="132"/>
  <c r="AO26" i="132"/>
  <c r="AN26" i="132"/>
  <c r="AK26" i="132"/>
  <c r="AG26" i="132"/>
  <c r="AF26" i="132"/>
  <c r="AD26" i="132"/>
  <c r="AR91" i="132"/>
  <c r="AM91" i="132"/>
  <c r="AQ49" i="122"/>
  <c r="AO53" i="122"/>
  <c r="AF66" i="122"/>
  <c r="AE75" i="122"/>
  <c r="AE77" i="122"/>
  <c r="AR79" i="122"/>
  <c r="AI85" i="122"/>
  <c r="AO90" i="122"/>
  <c r="AE32" i="123"/>
  <c r="AE58" i="123"/>
  <c r="AG64" i="123"/>
  <c r="AE66" i="123"/>
  <c r="AM67" i="123"/>
  <c r="AL71" i="123"/>
  <c r="AK74" i="123"/>
  <c r="AK83" i="123"/>
  <c r="AN87" i="123"/>
  <c r="AH62" i="124"/>
  <c r="AL74" i="124"/>
  <c r="AP77" i="124"/>
  <c r="AP79" i="124"/>
  <c r="AF86" i="124"/>
  <c r="AP87" i="124"/>
  <c r="AG94" i="124"/>
  <c r="AL98" i="124"/>
  <c r="AO22" i="125"/>
  <c r="AN40" i="125"/>
  <c r="AI43" i="125"/>
  <c r="AE57" i="125"/>
  <c r="AM62" i="125"/>
  <c r="AI83" i="125"/>
  <c r="AG43" i="126"/>
  <c r="AK60" i="126"/>
  <c r="AL60" i="126"/>
  <c r="AH60" i="126"/>
  <c r="AF60" i="126"/>
  <c r="AM82" i="126"/>
  <c r="AQ82" i="126"/>
  <c r="AI91" i="126"/>
  <c r="AN11" i="128"/>
  <c r="AG53" i="128"/>
  <c r="AF84" i="128"/>
  <c r="AR32" i="129"/>
  <c r="AR31" i="129" s="1"/>
  <c r="AA29" i="129" s="1"/>
  <c r="AR29" i="129" s="1"/>
  <c r="AH32" i="129"/>
  <c r="AG32" i="129"/>
  <c r="AQ32" i="129"/>
  <c r="AF32" i="129"/>
  <c r="AP32" i="129"/>
  <c r="AE32" i="129"/>
  <c r="AO32" i="129"/>
  <c r="AC32" i="129"/>
  <c r="AP82" i="129"/>
  <c r="AO82" i="129"/>
  <c r="AN82" i="129"/>
  <c r="AM82" i="129"/>
  <c r="AE82" i="129"/>
  <c r="AD82" i="129"/>
  <c r="AC82" i="129"/>
  <c r="AN75" i="130"/>
  <c r="AO75" i="130"/>
  <c r="AR95" i="130"/>
  <c r="AO95" i="130"/>
  <c r="AN95" i="130"/>
  <c r="AI95" i="130"/>
  <c r="AH95" i="130"/>
  <c r="AF95" i="130"/>
  <c r="AE95" i="130"/>
  <c r="AN32" i="131"/>
  <c r="AI32" i="131"/>
  <c r="AK43" i="131"/>
  <c r="AO43" i="131"/>
  <c r="AN43" i="131"/>
  <c r="AH43" i="131"/>
  <c r="AG43" i="131"/>
  <c r="AF43" i="131"/>
  <c r="AO62" i="131"/>
  <c r="AI62" i="131"/>
  <c r="AP67" i="131"/>
  <c r="AN67" i="131"/>
  <c r="AG67" i="131"/>
  <c r="AM44" i="122"/>
  <c r="AQ53" i="122"/>
  <c r="AE57" i="122"/>
  <c r="AG66" i="122"/>
  <c r="AF75" i="122"/>
  <c r="AD76" i="122"/>
  <c r="AI77" i="122"/>
  <c r="AK85" i="122"/>
  <c r="AF92" i="122"/>
  <c r="AE97" i="122"/>
  <c r="AD26" i="123"/>
  <c r="AG32" i="123"/>
  <c r="AO33" i="123"/>
  <c r="AC40" i="123"/>
  <c r="AE43" i="123"/>
  <c r="AC45" i="123"/>
  <c r="AD47" i="123"/>
  <c r="AF58" i="123"/>
  <c r="AC61" i="123"/>
  <c r="AG63" i="123"/>
  <c r="AH64" i="123"/>
  <c r="AQ66" i="123"/>
  <c r="AG80" i="123"/>
  <c r="AM83" i="123"/>
  <c r="AH91" i="123"/>
  <c r="AD54" i="124"/>
  <c r="AP62" i="124"/>
  <c r="AM74" i="124"/>
  <c r="AG86" i="124"/>
  <c r="AC87" i="124"/>
  <c r="AI94" i="124"/>
  <c r="AM98" i="124"/>
  <c r="AK43" i="125"/>
  <c r="AI51" i="125"/>
  <c r="AH57" i="125"/>
  <c r="AC62" i="125"/>
  <c r="AO62" i="125"/>
  <c r="AO39" i="126"/>
  <c r="AL39" i="126"/>
  <c r="AJ65" i="126"/>
  <c r="AR65" i="126"/>
  <c r="AI98" i="126"/>
  <c r="AL26" i="127"/>
  <c r="AO26" i="127"/>
  <c r="AM26" i="127"/>
  <c r="AH26" i="127"/>
  <c r="AL58" i="127"/>
  <c r="AP58" i="127"/>
  <c r="AP62" i="127"/>
  <c r="AQ62" i="127"/>
  <c r="AK62" i="127"/>
  <c r="AI62" i="127"/>
  <c r="AJ69" i="127"/>
  <c r="AP78" i="127"/>
  <c r="AN78" i="127"/>
  <c r="AK78" i="127"/>
  <c r="AI78" i="127"/>
  <c r="AK91" i="127"/>
  <c r="AN91" i="127"/>
  <c r="AL91" i="127"/>
  <c r="AD91" i="127"/>
  <c r="AO11" i="128"/>
  <c r="AN23" i="128"/>
  <c r="AO23" i="128"/>
  <c r="AN39" i="128"/>
  <c r="AO39" i="128"/>
  <c r="AG39" i="128"/>
  <c r="AJ72" i="128"/>
  <c r="AI72" i="128"/>
  <c r="AC72" i="128"/>
  <c r="AP26" i="129"/>
  <c r="AQ26" i="129"/>
  <c r="AG26" i="129"/>
  <c r="AI32" i="129"/>
  <c r="AO70" i="130"/>
  <c r="AL70" i="130"/>
  <c r="AG70" i="130"/>
  <c r="AD70" i="130"/>
  <c r="AP74" i="131"/>
  <c r="AN74" i="131"/>
  <c r="AG74" i="131"/>
  <c r="AF74" i="131"/>
  <c r="AC53" i="122"/>
  <c r="AF57" i="122"/>
  <c r="AH66" i="122"/>
  <c r="AI75" i="122"/>
  <c r="AE76" i="122"/>
  <c r="AK77" i="122"/>
  <c r="AQ85" i="122"/>
  <c r="AC91" i="122"/>
  <c r="AL92" i="122"/>
  <c r="AF97" i="122"/>
  <c r="AF11" i="123"/>
  <c r="AL26" i="123"/>
  <c r="AH32" i="123"/>
  <c r="AD39" i="123"/>
  <c r="AG40" i="123"/>
  <c r="AH43" i="123"/>
  <c r="AF45" i="123"/>
  <c r="AG47" i="123"/>
  <c r="AK52" i="123"/>
  <c r="AI58" i="123"/>
  <c r="AI61" i="123"/>
  <c r="AH63" i="123"/>
  <c r="AK64" i="123"/>
  <c r="AC72" i="123"/>
  <c r="AC75" i="123"/>
  <c r="AK80" i="123"/>
  <c r="AL91" i="123"/>
  <c r="AD98" i="123"/>
  <c r="AD33" i="124"/>
  <c r="AF52" i="124"/>
  <c r="AG54" i="124"/>
  <c r="AE71" i="124"/>
  <c r="AE79" i="124"/>
  <c r="AI84" i="124"/>
  <c r="AH86" i="124"/>
  <c r="AE87" i="124"/>
  <c r="AI92" i="124"/>
  <c r="AL94" i="124"/>
  <c r="AH41" i="125"/>
  <c r="AN43" i="125"/>
  <c r="AN51" i="125"/>
  <c r="AK57" i="125"/>
  <c r="AD62" i="125"/>
  <c r="AP62" i="125"/>
  <c r="AP67" i="125"/>
  <c r="AQ67" i="125"/>
  <c r="AN67" i="125"/>
  <c r="AI67" i="125"/>
  <c r="AD39" i="126"/>
  <c r="AG65" i="126"/>
  <c r="AP22" i="127"/>
  <c r="AG22" i="127"/>
  <c r="AF22" i="127"/>
  <c r="AE22" i="127"/>
  <c r="AQ22" i="127"/>
  <c r="AD22" i="127"/>
  <c r="AO22" i="127"/>
  <c r="AC22" i="127"/>
  <c r="AI58" i="127"/>
  <c r="AF62" i="127"/>
  <c r="AD78" i="127"/>
  <c r="AP11" i="128"/>
  <c r="AC45" i="128"/>
  <c r="AJ98" i="128"/>
  <c r="AR98" i="128"/>
  <c r="AL98" i="128"/>
  <c r="AG98" i="128"/>
  <c r="AF26" i="129"/>
  <c r="AK32" i="129"/>
  <c r="AK75" i="125"/>
  <c r="AF15" i="126"/>
  <c r="AQ23" i="126"/>
  <c r="AN44" i="126"/>
  <c r="AN45" i="126"/>
  <c r="AL47" i="126"/>
  <c r="AL52" i="126"/>
  <c r="AN55" i="126"/>
  <c r="AI61" i="126"/>
  <c r="AI67" i="126"/>
  <c r="AH77" i="126"/>
  <c r="AN79" i="126"/>
  <c r="AN92" i="126"/>
  <c r="AO27" i="127"/>
  <c r="AP36" i="127"/>
  <c r="AM42" i="127"/>
  <c r="AG44" i="127"/>
  <c r="AM46" i="127"/>
  <c r="AK54" i="127"/>
  <c r="AH58" i="128"/>
  <c r="AQ22" i="129"/>
  <c r="AO83" i="129"/>
  <c r="AN83" i="129"/>
  <c r="AK83" i="129"/>
  <c r="AH83" i="129"/>
  <c r="AF83" i="129"/>
  <c r="AE83" i="129"/>
  <c r="AD83" i="129"/>
  <c r="AM27" i="131"/>
  <c r="AN27" i="131"/>
  <c r="AI27" i="131"/>
  <c r="AF27" i="131"/>
  <c r="AR59" i="131"/>
  <c r="AL59" i="131"/>
  <c r="AK59" i="131"/>
  <c r="AH59" i="131"/>
  <c r="AG59" i="131"/>
  <c r="AF59" i="131"/>
  <c r="AD59" i="131"/>
  <c r="AD70" i="125"/>
  <c r="AH73" i="125"/>
  <c r="AQ75" i="125"/>
  <c r="AE87" i="125"/>
  <c r="AE89" i="125"/>
  <c r="AE95" i="125"/>
  <c r="AG15" i="126"/>
  <c r="AJ16" i="126"/>
  <c r="AC23" i="126"/>
  <c r="AR33" i="126"/>
  <c r="AH36" i="126"/>
  <c r="AP44" i="126"/>
  <c r="AP45" i="126"/>
  <c r="AM47" i="126"/>
  <c r="AO52" i="126"/>
  <c r="AC55" i="126"/>
  <c r="AO55" i="126"/>
  <c r="AK61" i="126"/>
  <c r="AM67" i="126"/>
  <c r="AI71" i="126"/>
  <c r="AI74" i="126"/>
  <c r="AF76" i="126"/>
  <c r="AI77" i="126"/>
  <c r="AC79" i="126"/>
  <c r="AO79" i="126"/>
  <c r="AO42" i="127"/>
  <c r="AH44" i="127"/>
  <c r="AO46" i="127"/>
  <c r="AM54" i="127"/>
  <c r="AO64" i="127"/>
  <c r="AC76" i="127"/>
  <c r="AN89" i="127"/>
  <c r="AL58" i="128"/>
  <c r="AK95" i="128"/>
  <c r="AC83" i="129"/>
  <c r="AR92" i="131"/>
  <c r="AM92" i="131"/>
  <c r="AG92" i="131"/>
  <c r="AF92" i="131"/>
  <c r="AO86" i="132"/>
  <c r="AP86" i="132"/>
  <c r="AH86" i="132"/>
  <c r="AK70" i="125"/>
  <c r="AK73" i="125"/>
  <c r="AM87" i="125"/>
  <c r="AH89" i="125"/>
  <c r="AD93" i="125"/>
  <c r="AI15" i="126"/>
  <c r="AE23" i="126"/>
  <c r="AN36" i="126"/>
  <c r="AO47" i="126"/>
  <c r="AD55" i="126"/>
  <c r="AQ55" i="126"/>
  <c r="AN61" i="126"/>
  <c r="AI66" i="126"/>
  <c r="AP67" i="126"/>
  <c r="AP74" i="126"/>
  <c r="AH76" i="126"/>
  <c r="AK77" i="126"/>
  <c r="AD79" i="126"/>
  <c r="AQ79" i="126"/>
  <c r="AE83" i="126"/>
  <c r="AG87" i="126"/>
  <c r="AK96" i="126"/>
  <c r="AD11" i="127"/>
  <c r="AK34" i="127"/>
  <c r="AF36" i="127"/>
  <c r="AG40" i="127"/>
  <c r="AP42" i="127"/>
  <c r="AK44" i="127"/>
  <c r="AD46" i="127"/>
  <c r="AQ46" i="127"/>
  <c r="AN54" i="127"/>
  <c r="AH57" i="127"/>
  <c r="AG59" i="127"/>
  <c r="AF70" i="127"/>
  <c r="AH74" i="127"/>
  <c r="AH76" i="127"/>
  <c r="AE82" i="127"/>
  <c r="AQ89" i="127"/>
  <c r="AD94" i="127"/>
  <c r="AH98" i="127"/>
  <c r="AE33" i="128"/>
  <c r="AR36" i="128"/>
  <c r="AK46" i="128"/>
  <c r="AG49" i="128"/>
  <c r="AN58" i="128"/>
  <c r="AK62" i="128"/>
  <c r="AE65" i="128"/>
  <c r="AC83" i="128"/>
  <c r="AE91" i="128"/>
  <c r="AQ95" i="128"/>
  <c r="AD15" i="129"/>
  <c r="AR88" i="129"/>
  <c r="AI88" i="129"/>
  <c r="AH88" i="129"/>
  <c r="AG88" i="129"/>
  <c r="AQ88" i="129"/>
  <c r="AF88" i="129"/>
  <c r="AP88" i="129"/>
  <c r="AE88" i="129"/>
  <c r="AO88" i="129"/>
  <c r="AC88" i="129"/>
  <c r="AN59" i="130"/>
  <c r="AO59" i="130"/>
  <c r="AR73" i="130"/>
  <c r="AO73" i="130"/>
  <c r="AN73" i="130"/>
  <c r="AI73" i="130"/>
  <c r="AF73" i="130"/>
  <c r="AM92" i="130"/>
  <c r="AN92" i="130"/>
  <c r="AF92" i="130"/>
  <c r="AQ70" i="131"/>
  <c r="AL70" i="131"/>
  <c r="AM86" i="131"/>
  <c r="AK86" i="131"/>
  <c r="AI86" i="131"/>
  <c r="AI89" i="125"/>
  <c r="AH93" i="125"/>
  <c r="AK15" i="126"/>
  <c r="AF23" i="126"/>
  <c r="AC45" i="126"/>
  <c r="AC53" i="126"/>
  <c r="AE55" i="126"/>
  <c r="AE59" i="126"/>
  <c r="AP61" i="126"/>
  <c r="AQ66" i="126"/>
  <c r="AQ74" i="126"/>
  <c r="AL76" i="126"/>
  <c r="AN77" i="126"/>
  <c r="AE79" i="126"/>
  <c r="AG83" i="126"/>
  <c r="AI87" i="126"/>
  <c r="AP96" i="126"/>
  <c r="AH11" i="127"/>
  <c r="AH23" i="127"/>
  <c r="AF34" i="127"/>
  <c r="O30" i="127" s="1"/>
  <c r="AF30" i="127" s="1"/>
  <c r="AG36" i="127"/>
  <c r="AN44" i="127"/>
  <c r="AE46" i="127"/>
  <c r="AC54" i="127"/>
  <c r="AO54" i="127"/>
  <c r="AN57" i="127"/>
  <c r="AL59" i="127"/>
  <c r="AF65" i="127"/>
  <c r="AI70" i="127"/>
  <c r="AQ74" i="127"/>
  <c r="AI76" i="127"/>
  <c r="AI82" i="127"/>
  <c r="AG94" i="127"/>
  <c r="AI98" i="127"/>
  <c r="AG33" i="128"/>
  <c r="AI40" i="128"/>
  <c r="AP46" i="128"/>
  <c r="AH49" i="128"/>
  <c r="AO55" i="128"/>
  <c r="AP62" i="128"/>
  <c r="AF65" i="128"/>
  <c r="AG73" i="128"/>
  <c r="AK83" i="128"/>
  <c r="AI85" i="128"/>
  <c r="AF91" i="128"/>
  <c r="AF15" i="129"/>
  <c r="AM69" i="129"/>
  <c r="AN69" i="129"/>
  <c r="AF69" i="129"/>
  <c r="AN84" i="129"/>
  <c r="AO84" i="129"/>
  <c r="AG84" i="129"/>
  <c r="AM12" i="130"/>
  <c r="AN12" i="130"/>
  <c r="AG59" i="130"/>
  <c r="AE73" i="130"/>
  <c r="AR22" i="131"/>
  <c r="AQ22" i="131"/>
  <c r="AH22" i="131"/>
  <c r="AG22" i="131"/>
  <c r="AL45" i="131"/>
  <c r="AH84" i="125"/>
  <c r="AD88" i="125"/>
  <c r="AP89" i="125"/>
  <c r="AI93" i="125"/>
  <c r="AH97" i="125"/>
  <c r="AM15" i="126"/>
  <c r="AG23" i="126"/>
  <c r="AP26" i="126"/>
  <c r="AH32" i="126"/>
  <c r="AE35" i="126"/>
  <c r="AE45" i="126"/>
  <c r="AD52" i="126"/>
  <c r="AI53" i="126"/>
  <c r="AF55" i="126"/>
  <c r="AJ56" i="126"/>
  <c r="AH59" i="126"/>
  <c r="AC61" i="126"/>
  <c r="AQ61" i="126"/>
  <c r="AC72" i="126"/>
  <c r="AP77" i="126"/>
  <c r="AF79" i="126"/>
  <c r="AH83" i="126"/>
  <c r="AO87" i="126"/>
  <c r="AN11" i="127"/>
  <c r="AP23" i="127"/>
  <c r="AF27" i="127"/>
  <c r="AH34" i="127"/>
  <c r="Q30" i="127" s="1"/>
  <c r="AH36" i="127"/>
  <c r="AO44" i="127"/>
  <c r="AF46" i="127"/>
  <c r="AP47" i="127"/>
  <c r="AD54" i="127"/>
  <c r="AQ54" i="127"/>
  <c r="AQ57" i="127"/>
  <c r="AN59" i="127"/>
  <c r="AC63" i="127"/>
  <c r="AI65" i="127"/>
  <c r="AK70" i="127"/>
  <c r="AO72" i="127"/>
  <c r="AN76" i="127"/>
  <c r="AC79" i="127"/>
  <c r="AG90" i="127"/>
  <c r="AG92" i="127"/>
  <c r="AI94" i="127"/>
  <c r="AP98" i="127"/>
  <c r="AM33" i="128"/>
  <c r="AN40" i="128"/>
  <c r="AO49" i="128"/>
  <c r="AJ65" i="128"/>
  <c r="AH73" i="128"/>
  <c r="AK91" i="128"/>
  <c r="AD96" i="128"/>
  <c r="AG15" i="129"/>
  <c r="AG22" i="129"/>
  <c r="AJ33" i="129"/>
  <c r="AK40" i="129"/>
  <c r="AP43" i="129"/>
  <c r="AN88" i="129"/>
  <c r="AF12" i="130"/>
  <c r="AR83" i="131"/>
  <c r="AM83" i="131"/>
  <c r="AK83" i="131"/>
  <c r="AH83" i="131"/>
  <c r="AG83" i="131"/>
  <c r="AF83" i="131"/>
  <c r="AE83" i="131"/>
  <c r="AL52" i="132"/>
  <c r="AR52" i="132"/>
  <c r="AL88" i="132"/>
  <c r="AN88" i="132"/>
  <c r="AM88" i="132"/>
  <c r="AH48" i="129"/>
  <c r="AP61" i="129"/>
  <c r="AP62" i="129"/>
  <c r="AN66" i="129"/>
  <c r="AF72" i="129"/>
  <c r="AF74" i="129"/>
  <c r="AQ78" i="129"/>
  <c r="AE91" i="129"/>
  <c r="AL95" i="129"/>
  <c r="AQ96" i="129"/>
  <c r="AO98" i="129"/>
  <c r="AH15" i="130"/>
  <c r="AH22" i="130"/>
  <c r="AP23" i="130"/>
  <c r="AF26" i="130"/>
  <c r="AE33" i="130"/>
  <c r="AN39" i="130"/>
  <c r="AN47" i="130"/>
  <c r="AG49" i="130"/>
  <c r="AP53" i="130"/>
  <c r="AI65" i="130"/>
  <c r="AH71" i="130"/>
  <c r="AO79" i="130"/>
  <c r="AH82" i="130"/>
  <c r="AM97" i="130"/>
  <c r="AL98" i="130"/>
  <c r="AK38" i="131"/>
  <c r="AF44" i="131"/>
  <c r="AL51" i="131"/>
  <c r="AF66" i="131"/>
  <c r="AH75" i="131"/>
  <c r="AG76" i="131"/>
  <c r="AM94" i="131"/>
  <c r="AF15" i="132"/>
  <c r="AH16" i="132"/>
  <c r="AM40" i="132"/>
  <c r="AO57" i="132"/>
  <c r="AP58" i="132"/>
  <c r="AL61" i="132"/>
  <c r="AM64" i="132"/>
  <c r="AO66" i="132"/>
  <c r="AP72" i="132"/>
  <c r="AE85" i="132"/>
  <c r="AI48" i="129"/>
  <c r="AH59" i="129"/>
  <c r="AO66" i="129"/>
  <c r="AN72" i="129"/>
  <c r="AG74" i="129"/>
  <c r="AF77" i="129"/>
  <c r="AD87" i="129"/>
  <c r="AF91" i="129"/>
  <c r="AE94" i="129"/>
  <c r="AQ98" i="129"/>
  <c r="AI15" i="130"/>
  <c r="AL22" i="130"/>
  <c r="AQ23" i="130"/>
  <c r="AH26" i="130"/>
  <c r="AM33" i="130"/>
  <c r="AC39" i="130"/>
  <c r="AO39" i="130"/>
  <c r="AO47" i="130"/>
  <c r="AM49" i="130"/>
  <c r="AF52" i="130"/>
  <c r="AQ53" i="130"/>
  <c r="AJ64" i="130"/>
  <c r="AL65" i="130"/>
  <c r="AI71" i="130"/>
  <c r="AC79" i="130"/>
  <c r="AQ79" i="130"/>
  <c r="AK82" i="130"/>
  <c r="AE87" i="130"/>
  <c r="AC90" i="130"/>
  <c r="AC97" i="130"/>
  <c r="AN97" i="130"/>
  <c r="AO38" i="131"/>
  <c r="AH44" i="131"/>
  <c r="AE46" i="131"/>
  <c r="AF49" i="131"/>
  <c r="AH55" i="131"/>
  <c r="AE60" i="131"/>
  <c r="AG66" i="131"/>
  <c r="AK75" i="131"/>
  <c r="AM76" i="131"/>
  <c r="AH79" i="131"/>
  <c r="AD82" i="131"/>
  <c r="AC84" i="131"/>
  <c r="AG15" i="132"/>
  <c r="AF39" i="132"/>
  <c r="AN40" i="132"/>
  <c r="AC43" i="132"/>
  <c r="AQ57" i="132"/>
  <c r="AP61" i="132"/>
  <c r="AP64" i="132"/>
  <c r="AG71" i="132"/>
  <c r="AH85" i="132"/>
  <c r="AF95" i="132"/>
  <c r="AC98" i="132"/>
  <c r="AP48" i="129"/>
  <c r="AP59" i="129"/>
  <c r="AE62" i="129"/>
  <c r="AD63" i="129"/>
  <c r="AF64" i="129"/>
  <c r="AC66" i="129"/>
  <c r="AQ66" i="129"/>
  <c r="AO72" i="129"/>
  <c r="AN74" i="129"/>
  <c r="AN77" i="129"/>
  <c r="AG87" i="129"/>
  <c r="AN91" i="129"/>
  <c r="AH94" i="129"/>
  <c r="AE96" i="129"/>
  <c r="AK15" i="130"/>
  <c r="AK26" i="130"/>
  <c r="AN33" i="130"/>
  <c r="AD38" i="130"/>
  <c r="AE39" i="130"/>
  <c r="AP39" i="130"/>
  <c r="AD46" i="130"/>
  <c r="AP47" i="130"/>
  <c r="AN49" i="130"/>
  <c r="AN52" i="130"/>
  <c r="AC58" i="130"/>
  <c r="AF60" i="130"/>
  <c r="AC63" i="130"/>
  <c r="AM65" i="130"/>
  <c r="AN71" i="130"/>
  <c r="AN76" i="130"/>
  <c r="AE79" i="130"/>
  <c r="AL82" i="130"/>
  <c r="AI87" i="130"/>
  <c r="AF90" i="130"/>
  <c r="AD97" i="130"/>
  <c r="AO97" i="130"/>
  <c r="AF33" i="131"/>
  <c r="AK36" i="131"/>
  <c r="AQ38" i="131"/>
  <c r="AI44" i="131"/>
  <c r="AF46" i="131"/>
  <c r="AH49" i="131"/>
  <c r="AC52" i="131"/>
  <c r="AP55" i="131"/>
  <c r="AF60" i="131"/>
  <c r="AH66" i="131"/>
  <c r="AM75" i="131"/>
  <c r="AN76" i="131"/>
  <c r="AP79" i="131"/>
  <c r="AF82" i="131"/>
  <c r="AE84" i="131"/>
  <c r="AH90" i="131"/>
  <c r="AQ61" i="132"/>
  <c r="AQ48" i="129"/>
  <c r="AG62" i="129"/>
  <c r="AF63" i="129"/>
  <c r="AG64" i="129"/>
  <c r="AD66" i="129"/>
  <c r="AP72" i="129"/>
  <c r="AO74" i="129"/>
  <c r="AH87" i="129"/>
  <c r="AP91" i="129"/>
  <c r="AI94" i="129"/>
  <c r="AF96" i="129"/>
  <c r="AD98" i="129"/>
  <c r="AN15" i="130"/>
  <c r="AE23" i="130"/>
  <c r="AN26" i="130"/>
  <c r="AO33" i="130"/>
  <c r="AG38" i="130"/>
  <c r="AF39" i="130"/>
  <c r="AQ39" i="130"/>
  <c r="AG43" i="130"/>
  <c r="AO49" i="130"/>
  <c r="AD58" i="130"/>
  <c r="AN60" i="130"/>
  <c r="AE63" i="130"/>
  <c r="AC65" i="130"/>
  <c r="AO65" i="130"/>
  <c r="AO71" i="130"/>
  <c r="AG79" i="130"/>
  <c r="AN82" i="130"/>
  <c r="AD86" i="130"/>
  <c r="AK87" i="130"/>
  <c r="AM90" i="130"/>
  <c r="AE97" i="130"/>
  <c r="AQ97" i="130"/>
  <c r="AH33" i="131"/>
  <c r="AH42" i="131"/>
  <c r="AN44" i="131"/>
  <c r="AK46" i="131"/>
  <c r="AN49" i="131"/>
  <c r="AM60" i="131"/>
  <c r="AL66" i="131"/>
  <c r="AO75" i="131"/>
  <c r="AM82" i="131"/>
  <c r="AG84" i="131"/>
  <c r="AI96" i="131"/>
  <c r="AC51" i="132"/>
  <c r="AJ54" i="132"/>
  <c r="AE75" i="132"/>
  <c r="AI87" i="132"/>
  <c r="AH62" i="129"/>
  <c r="AG63" i="129"/>
  <c r="AH64" i="129"/>
  <c r="AE66" i="129"/>
  <c r="AK67" i="129"/>
  <c r="AQ74" i="129"/>
  <c r="AH78" i="129"/>
  <c r="AM80" i="129"/>
  <c r="AH86" i="129"/>
  <c r="AL87" i="129"/>
  <c r="AG96" i="129"/>
  <c r="AE98" i="129"/>
  <c r="AG11" i="130"/>
  <c r="AC15" i="130"/>
  <c r="AO15" i="130"/>
  <c r="AF23" i="130"/>
  <c r="AP26" i="130"/>
  <c r="AH38" i="130"/>
  <c r="AG39" i="130"/>
  <c r="AO43" i="130"/>
  <c r="AP49" i="130"/>
  <c r="AE53" i="130"/>
  <c r="AN58" i="130"/>
  <c r="AF63" i="130"/>
  <c r="AD65" i="130"/>
  <c r="AP65" i="130"/>
  <c r="AP71" i="130"/>
  <c r="AI77" i="130"/>
  <c r="AH79" i="130"/>
  <c r="AP82" i="130"/>
  <c r="AG86" i="130"/>
  <c r="AO87" i="130"/>
  <c r="AD94" i="130"/>
  <c r="AF97" i="130"/>
  <c r="AM12" i="131"/>
  <c r="AN33" i="131"/>
  <c r="AI42" i="131"/>
  <c r="AO44" i="131"/>
  <c r="AI56" i="131"/>
  <c r="AH58" i="131"/>
  <c r="AN60" i="131"/>
  <c r="AO66" i="131"/>
  <c r="AF73" i="131"/>
  <c r="AC75" i="131"/>
  <c r="AP75" i="131"/>
  <c r="AN82" i="131"/>
  <c r="AM84" i="131"/>
  <c r="AQ15" i="132"/>
  <c r="AM35" i="132"/>
  <c r="AQ39" i="132"/>
  <c r="AE51" i="132"/>
  <c r="AR54" i="132"/>
  <c r="AG57" i="132"/>
  <c r="AF58" i="132"/>
  <c r="AC61" i="132"/>
  <c r="AD66" i="132"/>
  <c r="AL69" i="132"/>
  <c r="AK75" i="132"/>
  <c r="AL85" i="132"/>
  <c r="AN87" i="132"/>
  <c r="AL90" i="132"/>
  <c r="AP53" i="129"/>
  <c r="AF61" i="129"/>
  <c r="AI62" i="129"/>
  <c r="AH63" i="129"/>
  <c r="AO64" i="129"/>
  <c r="AF66" i="129"/>
  <c r="AL67" i="129"/>
  <c r="AI78" i="129"/>
  <c r="AI86" i="129"/>
  <c r="AO87" i="129"/>
  <c r="AD95" i="129"/>
  <c r="AH96" i="129"/>
  <c r="AF98" i="129"/>
  <c r="AO11" i="130"/>
  <c r="AE15" i="130"/>
  <c r="AP15" i="130"/>
  <c r="AG23" i="130"/>
  <c r="AL38" i="130"/>
  <c r="AH39" i="130"/>
  <c r="AC47" i="130"/>
  <c r="AD49" i="130"/>
  <c r="AH53" i="130"/>
  <c r="AP58" i="130"/>
  <c r="AG63" i="130"/>
  <c r="AF65" i="130"/>
  <c r="AQ65" i="130"/>
  <c r="AE69" i="130"/>
  <c r="AC71" i="130"/>
  <c r="AM77" i="130"/>
  <c r="AI79" i="130"/>
  <c r="AC82" i="130"/>
  <c r="AL86" i="130"/>
  <c r="AG91" i="130"/>
  <c r="AH97" i="130"/>
  <c r="AE98" i="130"/>
  <c r="AG40" i="131"/>
  <c r="AP42" i="131"/>
  <c r="AP44" i="131"/>
  <c r="AO56" i="131"/>
  <c r="AI58" i="131"/>
  <c r="AP66" i="131"/>
  <c r="AN84" i="131"/>
  <c r="AE42" i="132"/>
  <c r="AD44" i="132"/>
  <c r="AM51" i="132"/>
  <c r="AH57" i="132"/>
  <c r="AG58" i="132"/>
  <c r="AD61" i="132"/>
  <c r="AE66" i="132"/>
  <c r="AE72" i="132"/>
  <c r="AP85" i="132"/>
  <c r="AO87" i="132"/>
  <c r="AN90" i="132"/>
  <c r="B5" i="158"/>
  <c r="B17" i="158" s="1"/>
  <c r="B20" i="158" s="1"/>
  <c r="C2" i="103"/>
  <c r="B2" i="155" s="1"/>
  <c r="B3" i="160"/>
  <c r="C2" i="104"/>
  <c r="B2" i="159" s="1"/>
  <c r="AR86" i="118"/>
  <c r="AK86" i="118"/>
  <c r="AO53" i="115"/>
  <c r="AI56" i="115"/>
  <c r="AD70" i="115"/>
  <c r="AC15" i="116"/>
  <c r="AN45" i="116"/>
  <c r="AJ49" i="116"/>
  <c r="AQ52" i="116"/>
  <c r="AM78" i="116"/>
  <c r="AD85" i="116"/>
  <c r="AR61" i="117"/>
  <c r="AI61" i="117"/>
  <c r="AH61" i="117"/>
  <c r="AQ61" i="117"/>
  <c r="AG61" i="117"/>
  <c r="AP61" i="117"/>
  <c r="AE61" i="117"/>
  <c r="AO61" i="117"/>
  <c r="AD61" i="117"/>
  <c r="AM61" i="117"/>
  <c r="AC61" i="117"/>
  <c r="AJ86" i="118"/>
  <c r="AR46" i="119"/>
  <c r="AQ46" i="119"/>
  <c r="AP46" i="119"/>
  <c r="AI46" i="119"/>
  <c r="AQ33" i="115"/>
  <c r="AQ31" i="115" s="1"/>
  <c r="Z29" i="115" s="1"/>
  <c r="AQ29" i="115" s="1"/>
  <c r="AC42" i="115"/>
  <c r="AD53" i="115"/>
  <c r="AM63" i="115"/>
  <c r="AP70" i="115"/>
  <c r="AP75" i="115"/>
  <c r="AM87" i="115"/>
  <c r="AF27" i="116"/>
  <c r="AF35" i="116"/>
  <c r="AF34" i="116" s="1"/>
  <c r="O30" i="116" s="1"/>
  <c r="AF30" i="116" s="1"/>
  <c r="AM38" i="116"/>
  <c r="AL58" i="116"/>
  <c r="AD61" i="116"/>
  <c r="AF67" i="116"/>
  <c r="AJ75" i="116"/>
  <c r="AP85" i="116"/>
  <c r="AD12" i="117"/>
  <c r="AD84" i="117"/>
  <c r="AO26" i="118"/>
  <c r="AO67" i="119"/>
  <c r="AQ15" i="122"/>
  <c r="AR15" i="122"/>
  <c r="AK15" i="122"/>
  <c r="AJ15" i="122"/>
  <c r="AI15" i="122"/>
  <c r="D9" i="9" a="1"/>
  <c r="D9" i="9" s="1"/>
  <c r="AF12" i="115"/>
  <c r="AR16" i="115"/>
  <c r="AD22" i="115"/>
  <c r="AO22" i="115"/>
  <c r="AK26" i="115"/>
  <c r="AC33" i="115"/>
  <c r="AF36" i="115"/>
  <c r="AQ36" i="115"/>
  <c r="AK38" i="115"/>
  <c r="AK39" i="115"/>
  <c r="AH41" i="115"/>
  <c r="AG42" i="115"/>
  <c r="AN43" i="115"/>
  <c r="AH44" i="115"/>
  <c r="AL45" i="115"/>
  <c r="AE46" i="115"/>
  <c r="AI49" i="115"/>
  <c r="AG51" i="115"/>
  <c r="AI52" i="115"/>
  <c r="AE53" i="115"/>
  <c r="AP53" i="115"/>
  <c r="AL54" i="115"/>
  <c r="AG59" i="115"/>
  <c r="AG61" i="115"/>
  <c r="AH62" i="115"/>
  <c r="AC63" i="115"/>
  <c r="AO63" i="115"/>
  <c r="AG67" i="115"/>
  <c r="AE70" i="115"/>
  <c r="AQ70" i="115"/>
  <c r="AL71" i="115"/>
  <c r="AK72" i="115"/>
  <c r="AD75" i="115"/>
  <c r="AQ75" i="115"/>
  <c r="AM79" i="115"/>
  <c r="AR80" i="115"/>
  <c r="AG85" i="115"/>
  <c r="AH86" i="115"/>
  <c r="AC87" i="115"/>
  <c r="AO87" i="115"/>
  <c r="AC92" i="115"/>
  <c r="AM94" i="115"/>
  <c r="AG95" i="115"/>
  <c r="AC96" i="115"/>
  <c r="AG11" i="116"/>
  <c r="AM12" i="116"/>
  <c r="AL15" i="116"/>
  <c r="AK22" i="116"/>
  <c r="AN23" i="116"/>
  <c r="AI26" i="116"/>
  <c r="AO27" i="116"/>
  <c r="AC32" i="116"/>
  <c r="AG35" i="116"/>
  <c r="AG36" i="116"/>
  <c r="AC38" i="116"/>
  <c r="AO38" i="116"/>
  <c r="AL42" i="116"/>
  <c r="AF44" i="116"/>
  <c r="AD45" i="116"/>
  <c r="AP45" i="116"/>
  <c r="AI46" i="116"/>
  <c r="AC47" i="116"/>
  <c r="AL49" i="116"/>
  <c r="AE52" i="116"/>
  <c r="AN53" i="116"/>
  <c r="AH54" i="116"/>
  <c r="AC58" i="116"/>
  <c r="AM58" i="116"/>
  <c r="AG60" i="116"/>
  <c r="AE61" i="116"/>
  <c r="AQ61" i="116"/>
  <c r="AK62" i="116"/>
  <c r="AL63" i="116"/>
  <c r="AQ65" i="116"/>
  <c r="AK66" i="116"/>
  <c r="AG67" i="116"/>
  <c r="AF69" i="116"/>
  <c r="AL70" i="116"/>
  <c r="AN71" i="116"/>
  <c r="AL73" i="116"/>
  <c r="AK74" i="116"/>
  <c r="AN75" i="116"/>
  <c r="AN76" i="116"/>
  <c r="AI77" i="116"/>
  <c r="AD78" i="116"/>
  <c r="AO78" i="116"/>
  <c r="AC80" i="116"/>
  <c r="AG82" i="116"/>
  <c r="AQ82" i="116"/>
  <c r="AG84" i="116"/>
  <c r="AE85" i="116"/>
  <c r="AQ85" i="116"/>
  <c r="AK86" i="116"/>
  <c r="AG90" i="116"/>
  <c r="AQ90" i="116"/>
  <c r="AI92" i="116"/>
  <c r="AF93" i="116"/>
  <c r="AL94" i="116"/>
  <c r="AK98" i="116"/>
  <c r="AN12" i="117"/>
  <c r="AN38" i="117"/>
  <c r="AK38" i="117"/>
  <c r="AF38" i="117"/>
  <c r="AP42" i="117"/>
  <c r="AN42" i="117"/>
  <c r="AH42" i="117"/>
  <c r="AK61" i="117"/>
  <c r="AR77" i="117"/>
  <c r="AK77" i="117"/>
  <c r="AI77" i="117"/>
  <c r="AH77" i="117"/>
  <c r="AQ77" i="117"/>
  <c r="AG77" i="117"/>
  <c r="AP77" i="117"/>
  <c r="AE77" i="117"/>
  <c r="AO77" i="117"/>
  <c r="AD77" i="117"/>
  <c r="AN84" i="117"/>
  <c r="AR47" i="118"/>
  <c r="AQ47" i="118"/>
  <c r="AP47" i="118"/>
  <c r="AK59" i="118"/>
  <c r="AL59" i="118"/>
  <c r="AI59" i="118"/>
  <c r="AH59" i="118"/>
  <c r="AF59" i="118"/>
  <c r="AQ59" i="118"/>
  <c r="AE59" i="118"/>
  <c r="AP59" i="118"/>
  <c r="AD59" i="118"/>
  <c r="AR61" i="118"/>
  <c r="AL61" i="118"/>
  <c r="AK61" i="118"/>
  <c r="AH46" i="119"/>
  <c r="AR54" i="119"/>
  <c r="AP54" i="119"/>
  <c r="AJ54" i="119"/>
  <c r="AI54" i="119"/>
  <c r="AH54" i="119"/>
  <c r="AQ12" i="115"/>
  <c r="AE12" i="115"/>
  <c r="AF51" i="115"/>
  <c r="AC63" i="116"/>
  <c r="AH12" i="115"/>
  <c r="AE22" i="115"/>
  <c r="AO26" i="115"/>
  <c r="AD33" i="115"/>
  <c r="AG36" i="115"/>
  <c r="AG34" i="115" s="1"/>
  <c r="P30" i="115" s="1"/>
  <c r="AG30" i="115" s="1"/>
  <c r="AL38" i="115"/>
  <c r="AI41" i="115"/>
  <c r="AH42" i="115"/>
  <c r="AO43" i="115"/>
  <c r="AI44" i="115"/>
  <c r="AC45" i="115"/>
  <c r="AM45" i="115"/>
  <c r="AF46" i="115"/>
  <c r="AJ47" i="115"/>
  <c r="AN51" i="115"/>
  <c r="AM52" i="115"/>
  <c r="AF53" i="115"/>
  <c r="AM54" i="115"/>
  <c r="AH59" i="115"/>
  <c r="AC60" i="115"/>
  <c r="AI61" i="115"/>
  <c r="AI62" i="115"/>
  <c r="AD63" i="115"/>
  <c r="AP63" i="115"/>
  <c r="AH67" i="115"/>
  <c r="AF70" i="115"/>
  <c r="AM71" i="115"/>
  <c r="AG75" i="115"/>
  <c r="AI85" i="115"/>
  <c r="AD87" i="115"/>
  <c r="AP87" i="115"/>
  <c r="AK92" i="115"/>
  <c r="AD96" i="115"/>
  <c r="AH11" i="116"/>
  <c r="AN12" i="116"/>
  <c r="AL22" i="116"/>
  <c r="AK26" i="116"/>
  <c r="AE32" i="116"/>
  <c r="AH35" i="116"/>
  <c r="AD38" i="116"/>
  <c r="AP38" i="116"/>
  <c r="AG44" i="116"/>
  <c r="AE45" i="116"/>
  <c r="AQ45" i="116"/>
  <c r="AK46" i="116"/>
  <c r="AL47" i="116"/>
  <c r="AQ49" i="116"/>
  <c r="AF52" i="116"/>
  <c r="AI54" i="116"/>
  <c r="AD58" i="116"/>
  <c r="AO58" i="116"/>
  <c r="AF61" i="116"/>
  <c r="AL62" i="116"/>
  <c r="AL66" i="116"/>
  <c r="AH67" i="116"/>
  <c r="AL74" i="116"/>
  <c r="AP75" i="116"/>
  <c r="AO76" i="116"/>
  <c r="AL77" i="116"/>
  <c r="AE78" i="116"/>
  <c r="AP78" i="116"/>
  <c r="AE80" i="116"/>
  <c r="AF85" i="116"/>
  <c r="AL86" i="116"/>
  <c r="AR45" i="117"/>
  <c r="AK45" i="117"/>
  <c r="AI45" i="117"/>
  <c r="AH45" i="117"/>
  <c r="AQ45" i="117"/>
  <c r="AG45" i="117"/>
  <c r="AP45" i="117"/>
  <c r="AE45" i="117"/>
  <c r="AO45" i="117"/>
  <c r="AD45" i="117"/>
  <c r="AQ48" i="117"/>
  <c r="AP48" i="117"/>
  <c r="AJ48" i="117"/>
  <c r="AI48" i="117"/>
  <c r="AH48" i="117"/>
  <c r="AD48" i="117"/>
  <c r="AL61" i="117"/>
  <c r="AM82" i="117"/>
  <c r="AP82" i="117"/>
  <c r="AO82" i="117"/>
  <c r="AN82" i="117"/>
  <c r="AH82" i="117"/>
  <c r="AG82" i="117"/>
  <c r="AR22" i="118"/>
  <c r="AK22" i="118"/>
  <c r="AJ22" i="118"/>
  <c r="AR84" i="118"/>
  <c r="AK84" i="118"/>
  <c r="AI84" i="118"/>
  <c r="AH84" i="118"/>
  <c r="AQ84" i="118"/>
  <c r="AG84" i="118"/>
  <c r="AP84" i="118"/>
  <c r="AE84" i="118"/>
  <c r="AO84" i="118"/>
  <c r="AD84" i="118"/>
  <c r="AM16" i="119"/>
  <c r="AP16" i="119"/>
  <c r="AO16" i="119"/>
  <c r="AN16" i="119"/>
  <c r="AH16" i="119"/>
  <c r="AG16" i="119"/>
  <c r="AF16" i="119"/>
  <c r="AR26" i="120"/>
  <c r="AH26" i="120"/>
  <c r="AQ26" i="120"/>
  <c r="AG26" i="120"/>
  <c r="AP26" i="120"/>
  <c r="AE26" i="120"/>
  <c r="AO26" i="120"/>
  <c r="AD26" i="120"/>
  <c r="AM26" i="120"/>
  <c r="AC26" i="120"/>
  <c r="AK26" i="120"/>
  <c r="AL26" i="120"/>
  <c r="AL26" i="121"/>
  <c r="AH26" i="121"/>
  <c r="AQ26" i="121"/>
  <c r="AG26" i="121"/>
  <c r="AP26" i="121"/>
  <c r="AF26" i="121"/>
  <c r="AO26" i="121"/>
  <c r="AE26" i="121"/>
  <c r="AN26" i="121"/>
  <c r="AC26" i="121"/>
  <c r="AK26" i="121"/>
  <c r="AM26" i="121"/>
  <c r="AN22" i="115"/>
  <c r="AP61" i="116"/>
  <c r="AC78" i="116"/>
  <c r="AN98" i="116"/>
  <c r="AI98" i="116"/>
  <c r="AH98" i="116"/>
  <c r="AQ98" i="116"/>
  <c r="AG98" i="116"/>
  <c r="AP98" i="116"/>
  <c r="AE98" i="116"/>
  <c r="AO98" i="116"/>
  <c r="AD98" i="116"/>
  <c r="AM98" i="116"/>
  <c r="AC98" i="116"/>
  <c r="AI12" i="115"/>
  <c r="AF22" i="115"/>
  <c r="AH33" i="115"/>
  <c r="AH36" i="115"/>
  <c r="AM38" i="115"/>
  <c r="AK42" i="115"/>
  <c r="AL44" i="115"/>
  <c r="AO51" i="115"/>
  <c r="AN52" i="115"/>
  <c r="AG53" i="115"/>
  <c r="AM61" i="115"/>
  <c r="AE63" i="115"/>
  <c r="AH70" i="115"/>
  <c r="AH75" i="115"/>
  <c r="AM85" i="115"/>
  <c r="AE87" i="115"/>
  <c r="AN92" i="115"/>
  <c r="AG96" i="115"/>
  <c r="AN11" i="116"/>
  <c r="AO12" i="116"/>
  <c r="AM22" i="116"/>
  <c r="AL26" i="116"/>
  <c r="AJ32" i="116"/>
  <c r="AJ35" i="116"/>
  <c r="AE38" i="116"/>
  <c r="AI44" i="116"/>
  <c r="AF45" i="116"/>
  <c r="AL46" i="116"/>
  <c r="AG52" i="116"/>
  <c r="AK54" i="116"/>
  <c r="AE58" i="116"/>
  <c r="AP58" i="116"/>
  <c r="AH61" i="116"/>
  <c r="AO67" i="116"/>
  <c r="AQ76" i="116"/>
  <c r="AM77" i="116"/>
  <c r="AG78" i="116"/>
  <c r="AQ78" i="116"/>
  <c r="AJ80" i="116"/>
  <c r="AH85" i="116"/>
  <c r="AQ96" i="116"/>
  <c r="AM96" i="116"/>
  <c r="AL27" i="117"/>
  <c r="AN27" i="117"/>
  <c r="AM27" i="117"/>
  <c r="AI27" i="117"/>
  <c r="AG27" i="117"/>
  <c r="AF27" i="117"/>
  <c r="AE27" i="117"/>
  <c r="AN49" i="117"/>
  <c r="AK49" i="117"/>
  <c r="AI49" i="117"/>
  <c r="AH49" i="117"/>
  <c r="AQ49" i="117"/>
  <c r="AG49" i="117"/>
  <c r="AP49" i="117"/>
  <c r="AE49" i="117"/>
  <c r="AO49" i="117"/>
  <c r="AD49" i="117"/>
  <c r="AK92" i="117"/>
  <c r="AM92" i="117"/>
  <c r="AL92" i="117"/>
  <c r="AI92" i="117"/>
  <c r="AH92" i="117"/>
  <c r="AF92" i="117"/>
  <c r="AQ92" i="117"/>
  <c r="AE92" i="117"/>
  <c r="AM97" i="118"/>
  <c r="AP97" i="118"/>
  <c r="AO97" i="118"/>
  <c r="AN97" i="118"/>
  <c r="AH97" i="118"/>
  <c r="AG97" i="118"/>
  <c r="AF97" i="118"/>
  <c r="AN23" i="119"/>
  <c r="AK23" i="119"/>
  <c r="AI23" i="119"/>
  <c r="AH23" i="119"/>
  <c r="AQ23" i="119"/>
  <c r="AG23" i="119"/>
  <c r="AP23" i="119"/>
  <c r="AE23" i="119"/>
  <c r="AO23" i="119"/>
  <c r="AD23" i="119"/>
  <c r="AJ88" i="120"/>
  <c r="AQ88" i="120"/>
  <c r="AK88" i="120"/>
  <c r="AI88" i="120"/>
  <c r="AH88" i="120"/>
  <c r="AF88" i="120"/>
  <c r="AM12" i="115"/>
  <c r="AO42" i="115"/>
  <c r="AO52" i="115"/>
  <c r="AH53" i="115"/>
  <c r="AN61" i="115"/>
  <c r="AG63" i="115"/>
  <c r="AI70" i="115"/>
  <c r="AI75" i="115"/>
  <c r="AN85" i="115"/>
  <c r="AG87" i="115"/>
  <c r="AO96" i="115"/>
  <c r="AQ12" i="116"/>
  <c r="AO26" i="116"/>
  <c r="AO35" i="116"/>
  <c r="AG38" i="116"/>
  <c r="AM44" i="116"/>
  <c r="AH45" i="116"/>
  <c r="AI52" i="116"/>
  <c r="AL54" i="116"/>
  <c r="AG58" i="116"/>
  <c r="AQ58" i="116"/>
  <c r="AI61" i="116"/>
  <c r="AN77" i="116"/>
  <c r="AH78" i="116"/>
  <c r="AI85" i="116"/>
  <c r="AN73" i="117"/>
  <c r="AK73" i="117"/>
  <c r="AI73" i="117"/>
  <c r="AH73" i="117"/>
  <c r="AQ73" i="117"/>
  <c r="AG73" i="117"/>
  <c r="AP73" i="117"/>
  <c r="AE73" i="117"/>
  <c r="AO73" i="117"/>
  <c r="AD73" i="117"/>
  <c r="AM98" i="117"/>
  <c r="AP98" i="117"/>
  <c r="AO98" i="117"/>
  <c r="AN98" i="117"/>
  <c r="AH98" i="117"/>
  <c r="AG98" i="117"/>
  <c r="AF98" i="117"/>
  <c r="AR95" i="118"/>
  <c r="AQ95" i="118"/>
  <c r="AJ95" i="118"/>
  <c r="AL98" i="118"/>
  <c r="AO98" i="118"/>
  <c r="AN98" i="118"/>
  <c r="AM98" i="118"/>
  <c r="AI98" i="118"/>
  <c r="AG98" i="118"/>
  <c r="AF98" i="118"/>
  <c r="AK66" i="119"/>
  <c r="AH66" i="119"/>
  <c r="AM66" i="119"/>
  <c r="AP66" i="119"/>
  <c r="AN66" i="119"/>
  <c r="AL66" i="119"/>
  <c r="AI66" i="119"/>
  <c r="AF66" i="119"/>
  <c r="AE66" i="119"/>
  <c r="AO75" i="115"/>
  <c r="AQ44" i="116"/>
  <c r="AN61" i="116"/>
  <c r="AK12" i="117"/>
  <c r="AM12" i="117"/>
  <c r="AL12" i="117"/>
  <c r="AI12" i="117"/>
  <c r="AH12" i="117"/>
  <c r="AF12" i="117"/>
  <c r="AQ12" i="117"/>
  <c r="AE12" i="117"/>
  <c r="AK84" i="117"/>
  <c r="AM84" i="117"/>
  <c r="AL84" i="117"/>
  <c r="AI84" i="117"/>
  <c r="AH84" i="117"/>
  <c r="AF84" i="117"/>
  <c r="AQ84" i="117"/>
  <c r="AE84" i="117"/>
  <c r="AM98" i="122"/>
  <c r="AL98" i="122"/>
  <c r="AH98" i="122"/>
  <c r="AG98" i="122"/>
  <c r="AF98" i="122"/>
  <c r="AD98" i="122"/>
  <c r="AO98" i="122"/>
  <c r="AP98" i="122"/>
  <c r="AN98" i="122"/>
  <c r="AM96" i="123"/>
  <c r="AK96" i="123"/>
  <c r="AH96" i="123"/>
  <c r="AG96" i="123"/>
  <c r="AF96" i="123"/>
  <c r="AC96" i="123"/>
  <c r="AO96" i="123"/>
  <c r="AP96" i="123"/>
  <c r="AN96" i="123"/>
  <c r="AJ16" i="115"/>
  <c r="AE36" i="115"/>
  <c r="AG22" i="115"/>
  <c r="AI33" i="115"/>
  <c r="AI36" i="115"/>
  <c r="B5" i="103"/>
  <c r="B2" i="103" s="1"/>
  <c r="C2" i="106"/>
  <c r="B2" i="167" s="1"/>
  <c r="AN11" i="115"/>
  <c r="AN12" i="115"/>
  <c r="AK15" i="115"/>
  <c r="AK22" i="115"/>
  <c r="AF27" i="115"/>
  <c r="AK33" i="115"/>
  <c r="AN35" i="115"/>
  <c r="AM36" i="115"/>
  <c r="AD38" i="115"/>
  <c r="AO38" i="115"/>
  <c r="AR40" i="115"/>
  <c r="AP41" i="115"/>
  <c r="AP42" i="115"/>
  <c r="AD44" i="115"/>
  <c r="AN44" i="115"/>
  <c r="AF45" i="115"/>
  <c r="AP45" i="115"/>
  <c r="AL46" i="115"/>
  <c r="AQ49" i="115"/>
  <c r="AE52" i="115"/>
  <c r="AP52" i="115"/>
  <c r="AL53" i="115"/>
  <c r="AE54" i="115"/>
  <c r="AJ58" i="115"/>
  <c r="AL59" i="115"/>
  <c r="AN60" i="115"/>
  <c r="AN62" i="115"/>
  <c r="AH63" i="115"/>
  <c r="AF64" i="115"/>
  <c r="AJ66" i="115"/>
  <c r="AL67" i="115"/>
  <c r="AM69" i="115"/>
  <c r="AL70" i="115"/>
  <c r="AE71" i="115"/>
  <c r="AI74" i="115"/>
  <c r="AK75" i="115"/>
  <c r="AK76" i="115"/>
  <c r="AN77" i="115"/>
  <c r="AM78" i="115"/>
  <c r="AG79" i="115"/>
  <c r="AD80" i="115"/>
  <c r="AJ82" i="115"/>
  <c r="AL83" i="115"/>
  <c r="AN84" i="115"/>
  <c r="AN86" i="115"/>
  <c r="AH87" i="115"/>
  <c r="AF88" i="115"/>
  <c r="AO91" i="115"/>
  <c r="AF94" i="115"/>
  <c r="AM95" i="115"/>
  <c r="AR96" i="115"/>
  <c r="AI98" i="115"/>
  <c r="AE12" i="116"/>
  <c r="AM16" i="116"/>
  <c r="AD22" i="116"/>
  <c r="AP22" i="116"/>
  <c r="AC26" i="116"/>
  <c r="AP26" i="116"/>
  <c r="AO36" i="116"/>
  <c r="AH38" i="116"/>
  <c r="AN44" i="116"/>
  <c r="AI45" i="116"/>
  <c r="AD46" i="116"/>
  <c r="AO46" i="116"/>
  <c r="AK48" i="116"/>
  <c r="AG51" i="116"/>
  <c r="AM52" i="116"/>
  <c r="AC54" i="116"/>
  <c r="AM54" i="116"/>
  <c r="AD57" i="116"/>
  <c r="AH58" i="116"/>
  <c r="AO60" i="116"/>
  <c r="AL61" i="116"/>
  <c r="AE62" i="116"/>
  <c r="AP62" i="116"/>
  <c r="AM64" i="116"/>
  <c r="AE66" i="116"/>
  <c r="AP66" i="116"/>
  <c r="AM69" i="116"/>
  <c r="AM72" i="116"/>
  <c r="AE74" i="116"/>
  <c r="AP74" i="116"/>
  <c r="AF76" i="116"/>
  <c r="AD77" i="116"/>
  <c r="AP77" i="116"/>
  <c r="AI78" i="116"/>
  <c r="AD79" i="116"/>
  <c r="AL82" i="116"/>
  <c r="AN83" i="116"/>
  <c r="AO84" i="116"/>
  <c r="AL85" i="116"/>
  <c r="AE86" i="116"/>
  <c r="AP86" i="116"/>
  <c r="AL90" i="116"/>
  <c r="AQ92" i="116"/>
  <c r="AM93" i="116"/>
  <c r="AP97" i="116"/>
  <c r="AJ97" i="116"/>
  <c r="AQ27" i="117"/>
  <c r="AM45" i="117"/>
  <c r="AL49" i="117"/>
  <c r="AC73" i="117"/>
  <c r="AN92" i="117"/>
  <c r="AK35" i="118"/>
  <c r="AM35" i="118"/>
  <c r="AL35" i="118"/>
  <c r="AI35" i="118"/>
  <c r="AH35" i="118"/>
  <c r="AH34" i="118" s="1"/>
  <c r="Q30" i="118" s="1"/>
  <c r="AF35" i="118"/>
  <c r="AQ35" i="118"/>
  <c r="AE35" i="118"/>
  <c r="AM57" i="118"/>
  <c r="AP57" i="118"/>
  <c r="AO57" i="118"/>
  <c r="AN57" i="118"/>
  <c r="AH57" i="118"/>
  <c r="AG57" i="118"/>
  <c r="AF57" i="118"/>
  <c r="AM84" i="118"/>
  <c r="AI95" i="118"/>
  <c r="AE98" i="118"/>
  <c r="AL23" i="119"/>
  <c r="AR52" i="119"/>
  <c r="AL52" i="119"/>
  <c r="AK52" i="119"/>
  <c r="AD66" i="119"/>
  <c r="AR93" i="119"/>
  <c r="AQ93" i="119"/>
  <c r="AJ93" i="119"/>
  <c r="AI93" i="119"/>
  <c r="AN70" i="115"/>
  <c r="AL78" i="116"/>
  <c r="AN85" i="116"/>
  <c r="AP58" i="117"/>
  <c r="AO58" i="117"/>
  <c r="AG58" i="117"/>
  <c r="AR87" i="117"/>
  <c r="AK87" i="117"/>
  <c r="AI87" i="117"/>
  <c r="AC87" i="117"/>
  <c r="AL26" i="118"/>
  <c r="AN26" i="118"/>
  <c r="AM26" i="118"/>
  <c r="AI26" i="118"/>
  <c r="AG26" i="118"/>
  <c r="AF26" i="118"/>
  <c r="AE26" i="118"/>
  <c r="AR67" i="119"/>
  <c r="AM67" i="119"/>
  <c r="AC67" i="119"/>
  <c r="AQ67" i="119"/>
  <c r="AG67" i="119"/>
  <c r="AL67" i="119"/>
  <c r="AK67" i="119"/>
  <c r="AI67" i="119"/>
  <c r="AH67" i="119"/>
  <c r="AE67" i="119"/>
  <c r="AD67" i="119"/>
  <c r="AK52" i="122"/>
  <c r="AM52" i="122"/>
  <c r="AL52" i="122"/>
  <c r="AF52" i="122"/>
  <c r="AE52" i="122"/>
  <c r="AD52" i="122"/>
  <c r="AC22" i="115"/>
  <c r="AP36" i="115"/>
  <c r="AC75" i="115"/>
  <c r="AE44" i="116"/>
  <c r="C2" i="105"/>
  <c r="B2" i="163" s="1"/>
  <c r="B5" i="163" s="1"/>
  <c r="B2" i="106"/>
  <c r="AO11" i="115"/>
  <c r="AP12" i="115"/>
  <c r="AL22" i="115"/>
  <c r="AC26" i="115"/>
  <c r="AG27" i="115"/>
  <c r="AJ32" i="115"/>
  <c r="AL33" i="115"/>
  <c r="AO35" i="115"/>
  <c r="AO34" i="115" s="1"/>
  <c r="X30" i="115" s="1"/>
  <c r="AO30" i="115" s="1"/>
  <c r="AN36" i="115"/>
  <c r="AE38" i="115"/>
  <c r="AQ41" i="115"/>
  <c r="AE44" i="115"/>
  <c r="AO44" i="115"/>
  <c r="AG45" i="115"/>
  <c r="AM46" i="115"/>
  <c r="AF52" i="115"/>
  <c r="AQ52" i="115"/>
  <c r="AM53" i="115"/>
  <c r="AF54" i="115"/>
  <c r="AO59" i="115"/>
  <c r="AD62" i="115"/>
  <c r="AP62" i="115"/>
  <c r="AK63" i="115"/>
  <c r="AJ64" i="115"/>
  <c r="AO67" i="115"/>
  <c r="AN69" i="115"/>
  <c r="AM70" i="115"/>
  <c r="AG71" i="115"/>
  <c r="AD72" i="115"/>
  <c r="AJ74" i="115"/>
  <c r="AL75" i="115"/>
  <c r="AN78" i="115"/>
  <c r="AH79" i="115"/>
  <c r="AF80" i="115"/>
  <c r="AO83" i="115"/>
  <c r="AD86" i="115"/>
  <c r="AP86" i="115"/>
  <c r="AK87" i="115"/>
  <c r="AJ88" i="115"/>
  <c r="AC91" i="115"/>
  <c r="AP91" i="115"/>
  <c r="AG93" i="115"/>
  <c r="AH94" i="115"/>
  <c r="AC95" i="115"/>
  <c r="AO95" i="115"/>
  <c r="AL98" i="115"/>
  <c r="AF12" i="116"/>
  <c r="AE22" i="116"/>
  <c r="AD26" i="116"/>
  <c r="AQ26" i="116"/>
  <c r="AQ36" i="116"/>
  <c r="AK38" i="116"/>
  <c r="AO44" i="116"/>
  <c r="AL45" i="116"/>
  <c r="AE46" i="116"/>
  <c r="AP46" i="116"/>
  <c r="AM48" i="116"/>
  <c r="AH51" i="116"/>
  <c r="AN52" i="116"/>
  <c r="AD54" i="116"/>
  <c r="AO54" i="116"/>
  <c r="AI58" i="116"/>
  <c r="AQ60" i="116"/>
  <c r="AM61" i="116"/>
  <c r="AG62" i="116"/>
  <c r="AQ62" i="116"/>
  <c r="AG66" i="116"/>
  <c r="AQ66" i="116"/>
  <c r="AN69" i="116"/>
  <c r="AG74" i="116"/>
  <c r="AQ74" i="116"/>
  <c r="AG76" i="116"/>
  <c r="AE77" i="116"/>
  <c r="AQ77" i="116"/>
  <c r="AK78" i="116"/>
  <c r="AF79" i="116"/>
  <c r="AC82" i="116"/>
  <c r="AM82" i="116"/>
  <c r="AQ84" i="116"/>
  <c r="AM85" i="116"/>
  <c r="AG86" i="116"/>
  <c r="AQ86" i="116"/>
  <c r="AC90" i="116"/>
  <c r="AM90" i="116"/>
  <c r="AN93" i="116"/>
  <c r="AL97" i="116"/>
  <c r="AQ16" i="117"/>
  <c r="AP16" i="117"/>
  <c r="AM49" i="117"/>
  <c r="AL73" i="117"/>
  <c r="AM90" i="117"/>
  <c r="AP90" i="117"/>
  <c r="AO90" i="117"/>
  <c r="AN90" i="117"/>
  <c r="AH90" i="117"/>
  <c r="AG90" i="117"/>
  <c r="AP92" i="117"/>
  <c r="AR96" i="117"/>
  <c r="AI96" i="117"/>
  <c r="AK11" i="118"/>
  <c r="AL11" i="118"/>
  <c r="AI11" i="118"/>
  <c r="AH11" i="118"/>
  <c r="AF11" i="118"/>
  <c r="AQ11" i="118"/>
  <c r="AE11" i="118"/>
  <c r="AP11" i="118"/>
  <c r="AD11" i="118"/>
  <c r="AD35" i="118"/>
  <c r="AL58" i="118"/>
  <c r="AO58" i="118"/>
  <c r="AN58" i="118"/>
  <c r="AM58" i="118"/>
  <c r="AI58" i="118"/>
  <c r="AG58" i="118"/>
  <c r="AF58" i="118"/>
  <c r="AR64" i="118"/>
  <c r="AI64" i="118"/>
  <c r="AQ64" i="118"/>
  <c r="AH64" i="118"/>
  <c r="AP64" i="118"/>
  <c r="AG64" i="118"/>
  <c r="AO64" i="118"/>
  <c r="AF64" i="118"/>
  <c r="AN64" i="118"/>
  <c r="AE64" i="118"/>
  <c r="AM64" i="118"/>
  <c r="AD64" i="118"/>
  <c r="AQ98" i="118"/>
  <c r="AM23" i="119"/>
  <c r="AR44" i="119"/>
  <c r="AJ44" i="119"/>
  <c r="AD44" i="119"/>
  <c r="AL49" i="119"/>
  <c r="AN49" i="119"/>
  <c r="AM49" i="119"/>
  <c r="AI49" i="119"/>
  <c r="AG49" i="119"/>
  <c r="AF49" i="119"/>
  <c r="AE49" i="119"/>
  <c r="AD52" i="119"/>
  <c r="AQ66" i="119"/>
  <c r="AG11" i="117"/>
  <c r="AK33" i="117"/>
  <c r="AO35" i="117"/>
  <c r="AL36" i="117"/>
  <c r="AK41" i="117"/>
  <c r="AN43" i="117"/>
  <c r="AI44" i="117"/>
  <c r="AL53" i="117"/>
  <c r="AL54" i="117"/>
  <c r="AQ56" i="117"/>
  <c r="AK57" i="117"/>
  <c r="AM59" i="117"/>
  <c r="AH60" i="117"/>
  <c r="AL65" i="117"/>
  <c r="AP66" i="117"/>
  <c r="AO67" i="117"/>
  <c r="AH69" i="117"/>
  <c r="AO74" i="117"/>
  <c r="AN75" i="117"/>
  <c r="AI76" i="117"/>
  <c r="AG83" i="117"/>
  <c r="AK85" i="117"/>
  <c r="AQ88" i="117"/>
  <c r="AK89" i="117"/>
  <c r="AG91" i="117"/>
  <c r="AI93" i="117"/>
  <c r="AI97" i="117"/>
  <c r="AI12" i="118"/>
  <c r="AG16" i="118"/>
  <c r="AQ16" i="118"/>
  <c r="AN27" i="118"/>
  <c r="AE32" i="118"/>
  <c r="AN32" i="118"/>
  <c r="AN33" i="118"/>
  <c r="AK36" i="118"/>
  <c r="AH40" i="118"/>
  <c r="AQ40" i="118"/>
  <c r="AQ42" i="118"/>
  <c r="AM43" i="118"/>
  <c r="AG44" i="118"/>
  <c r="AQ44" i="118"/>
  <c r="AH48" i="118"/>
  <c r="AQ48" i="118"/>
  <c r="AM51" i="118"/>
  <c r="AQ52" i="118"/>
  <c r="AK56" i="118"/>
  <c r="AI60" i="118"/>
  <c r="AR62" i="118"/>
  <c r="AH65" i="118"/>
  <c r="AI66" i="118"/>
  <c r="AF67" i="118"/>
  <c r="AP72" i="118"/>
  <c r="AP73" i="118"/>
  <c r="AO74" i="118"/>
  <c r="AL75" i="118"/>
  <c r="AE76" i="118"/>
  <c r="AP76" i="118"/>
  <c r="AG80" i="118"/>
  <c r="AQ80" i="118"/>
  <c r="AN82" i="118"/>
  <c r="AI83" i="118"/>
  <c r="AQ90" i="118"/>
  <c r="AM91" i="118"/>
  <c r="AG92" i="118"/>
  <c r="AQ92" i="118"/>
  <c r="AI96" i="118"/>
  <c r="AL11" i="119"/>
  <c r="AL27" i="119"/>
  <c r="AO33" i="119"/>
  <c r="AL39" i="119"/>
  <c r="AK43" i="119"/>
  <c r="AH47" i="119"/>
  <c r="AK51" i="119"/>
  <c r="AE55" i="119"/>
  <c r="AP55" i="119"/>
  <c r="AP56" i="119"/>
  <c r="AO57" i="119"/>
  <c r="AL58" i="119"/>
  <c r="AE59" i="119"/>
  <c r="AP59" i="119"/>
  <c r="AK61" i="119"/>
  <c r="AE63" i="119"/>
  <c r="AP63" i="119"/>
  <c r="AL82" i="119"/>
  <c r="AI83" i="119"/>
  <c r="AK84" i="119"/>
  <c r="AH87" i="119"/>
  <c r="AM96" i="119"/>
  <c r="AP96" i="119"/>
  <c r="AO96" i="119"/>
  <c r="AN96" i="119"/>
  <c r="AH96" i="119"/>
  <c r="AF96" i="119"/>
  <c r="AR51" i="120"/>
  <c r="AL51" i="120"/>
  <c r="AN62" i="120"/>
  <c r="AH62" i="120"/>
  <c r="AQ62" i="120"/>
  <c r="AG62" i="120"/>
  <c r="AP62" i="120"/>
  <c r="AE62" i="120"/>
  <c r="AO62" i="120"/>
  <c r="AD62" i="120"/>
  <c r="AM62" i="120"/>
  <c r="AC62" i="120"/>
  <c r="AK62" i="120"/>
  <c r="AN92" i="120"/>
  <c r="AL92" i="120"/>
  <c r="AD92" i="120"/>
  <c r="AM32" i="121"/>
  <c r="AK32" i="121"/>
  <c r="AI32" i="121"/>
  <c r="AI31" i="121" s="1"/>
  <c r="R29" i="121" s="1"/>
  <c r="AQ48" i="121"/>
  <c r="AC48" i="121"/>
  <c r="AK61" i="121"/>
  <c r="AL61" i="121"/>
  <c r="AH61" i="121"/>
  <c r="AF61" i="121"/>
  <c r="AE61" i="121"/>
  <c r="AD61" i="121"/>
  <c r="AN61" i="121"/>
  <c r="AK64" i="121"/>
  <c r="AR64" i="121"/>
  <c r="AQ64" i="121"/>
  <c r="AJ64" i="121"/>
  <c r="AC64" i="121"/>
  <c r="AR40" i="122"/>
  <c r="AP40" i="122"/>
  <c r="AJ40" i="122"/>
  <c r="AL45" i="130"/>
  <c r="AQ45" i="130"/>
  <c r="AP45" i="130"/>
  <c r="AM45" i="130"/>
  <c r="AI45" i="130"/>
  <c r="AH45" i="130"/>
  <c r="AE45" i="130"/>
  <c r="AL80" i="132"/>
  <c r="AM80" i="132"/>
  <c r="AH80" i="132"/>
  <c r="AF80" i="132"/>
  <c r="AE80" i="132"/>
  <c r="AP80" i="132"/>
  <c r="AN80" i="132"/>
  <c r="AI11" i="117"/>
  <c r="AL33" i="117"/>
  <c r="AL34" i="117"/>
  <c r="U30" i="117" s="1"/>
  <c r="AQ35" i="117"/>
  <c r="AM36" i="117"/>
  <c r="AL41" i="117"/>
  <c r="AO43" i="117"/>
  <c r="AL44" i="117"/>
  <c r="AM51" i="117"/>
  <c r="AH52" i="117"/>
  <c r="AC53" i="117"/>
  <c r="AM53" i="117"/>
  <c r="AL57" i="117"/>
  <c r="AN59" i="117"/>
  <c r="AI60" i="117"/>
  <c r="AI63" i="117"/>
  <c r="AC65" i="117"/>
  <c r="AM65" i="117"/>
  <c r="AQ67" i="117"/>
  <c r="AI69" i="117"/>
  <c r="AC70" i="117"/>
  <c r="AP74" i="117"/>
  <c r="AO75" i="117"/>
  <c r="AL76" i="117"/>
  <c r="AI83" i="117"/>
  <c r="AL85" i="117"/>
  <c r="AL89" i="117"/>
  <c r="AI91" i="117"/>
  <c r="AK93" i="117"/>
  <c r="AK94" i="117"/>
  <c r="AK97" i="117"/>
  <c r="AK12" i="118"/>
  <c r="AH16" i="118"/>
  <c r="AD27" i="118"/>
  <c r="AP27" i="118"/>
  <c r="AF32" i="118"/>
  <c r="AO32" i="118"/>
  <c r="AO31" i="118" s="1"/>
  <c r="X29" i="118" s="1"/>
  <c r="AL36" i="118"/>
  <c r="AN43" i="118"/>
  <c r="AH44" i="118"/>
  <c r="AI48" i="118"/>
  <c r="AN51" i="118"/>
  <c r="AH52" i="118"/>
  <c r="AC56" i="118"/>
  <c r="AL56" i="118"/>
  <c r="AK60" i="118"/>
  <c r="AN65" i="118"/>
  <c r="AM66" i="118"/>
  <c r="AH67" i="118"/>
  <c r="AQ72" i="118"/>
  <c r="AQ74" i="118"/>
  <c r="AM75" i="118"/>
  <c r="AG76" i="118"/>
  <c r="AQ76" i="118"/>
  <c r="AH80" i="118"/>
  <c r="AO82" i="118"/>
  <c r="AN91" i="118"/>
  <c r="AQ33" i="119"/>
  <c r="AL51" i="119"/>
  <c r="AQ57" i="119"/>
  <c r="AM64" i="119"/>
  <c r="AN64" i="119"/>
  <c r="AJ69" i="119"/>
  <c r="AK69" i="119"/>
  <c r="AN71" i="119"/>
  <c r="AO71" i="119"/>
  <c r="AD71" i="119"/>
  <c r="AH71" i="119"/>
  <c r="AP71" i="119"/>
  <c r="AL73" i="119"/>
  <c r="AN73" i="119"/>
  <c r="AE73" i="119"/>
  <c r="AR75" i="119"/>
  <c r="AO75" i="119"/>
  <c r="AD75" i="119"/>
  <c r="AH75" i="119"/>
  <c r="AP75" i="119"/>
  <c r="AK33" i="120"/>
  <c r="AM33" i="120"/>
  <c r="AL33" i="120"/>
  <c r="AI33" i="120"/>
  <c r="AH33" i="120"/>
  <c r="AF33" i="120"/>
  <c r="AP33" i="120"/>
  <c r="AD33" i="120"/>
  <c r="AR66" i="120"/>
  <c r="AH66" i="120"/>
  <c r="AQ66" i="120"/>
  <c r="AG66" i="120"/>
  <c r="AP66" i="120"/>
  <c r="AE66" i="120"/>
  <c r="AO66" i="120"/>
  <c r="AD66" i="120"/>
  <c r="AM66" i="120"/>
  <c r="AC66" i="120"/>
  <c r="AK66" i="120"/>
  <c r="AJ31" i="121"/>
  <c r="S29" i="121" s="1"/>
  <c r="AJ29" i="121" s="1"/>
  <c r="AM67" i="121"/>
  <c r="AP67" i="121"/>
  <c r="AO67" i="121"/>
  <c r="AN67" i="121"/>
  <c r="AH67" i="121"/>
  <c r="AF67" i="121"/>
  <c r="AK93" i="121"/>
  <c r="AN93" i="121"/>
  <c r="AM93" i="121"/>
  <c r="AL93" i="121"/>
  <c r="AH93" i="121"/>
  <c r="AF93" i="121"/>
  <c r="AD93" i="121"/>
  <c r="AR71" i="122"/>
  <c r="AK71" i="122"/>
  <c r="AQ71" i="122"/>
  <c r="AO49" i="123"/>
  <c r="AR49" i="123"/>
  <c r="AP36" i="124"/>
  <c r="AK36" i="124"/>
  <c r="AI36" i="124"/>
  <c r="AF36" i="124"/>
  <c r="AC36" i="124"/>
  <c r="AQ36" i="124"/>
  <c r="AN36" i="124"/>
  <c r="AL63" i="124"/>
  <c r="AH63" i="124"/>
  <c r="AG63" i="124"/>
  <c r="AF63" i="124"/>
  <c r="AP63" i="124"/>
  <c r="AE63" i="124"/>
  <c r="AO63" i="124"/>
  <c r="AC63" i="124"/>
  <c r="AM63" i="124"/>
  <c r="AK63" i="124"/>
  <c r="AN63" i="124"/>
  <c r="AR94" i="125"/>
  <c r="AI94" i="125"/>
  <c r="AQ94" i="125"/>
  <c r="AH94" i="125"/>
  <c r="AP94" i="125"/>
  <c r="AG94" i="125"/>
  <c r="AO94" i="125"/>
  <c r="AF94" i="125"/>
  <c r="AN94" i="125"/>
  <c r="AE94" i="125"/>
  <c r="AL94" i="125"/>
  <c r="AC94" i="125"/>
  <c r="AM94" i="125"/>
  <c r="AK94" i="125"/>
  <c r="AD94" i="125"/>
  <c r="AM11" i="117"/>
  <c r="AC33" i="117"/>
  <c r="AM33" i="117"/>
  <c r="AE35" i="117"/>
  <c r="AN36" i="117"/>
  <c r="AN34" i="117" s="1"/>
  <c r="W30" i="117" s="1"/>
  <c r="AN30" i="117" s="1"/>
  <c r="AC41" i="117"/>
  <c r="AM41" i="117"/>
  <c r="AQ43" i="117"/>
  <c r="AM44" i="117"/>
  <c r="AN51" i="117"/>
  <c r="AI52" i="117"/>
  <c r="AD53" i="117"/>
  <c r="AO53" i="117"/>
  <c r="AC57" i="117"/>
  <c r="AM57" i="117"/>
  <c r="AO59" i="117"/>
  <c r="AL60" i="117"/>
  <c r="AJ63" i="117"/>
  <c r="AD65" i="117"/>
  <c r="AO65" i="117"/>
  <c r="AE67" i="117"/>
  <c r="AK69" i="117"/>
  <c r="AD70" i="117"/>
  <c r="AQ75" i="117"/>
  <c r="AM76" i="117"/>
  <c r="AH80" i="117"/>
  <c r="AM83" i="117"/>
  <c r="AC85" i="117"/>
  <c r="AM85" i="117"/>
  <c r="AC89" i="117"/>
  <c r="AM89" i="117"/>
  <c r="AM91" i="117"/>
  <c r="AC93" i="117"/>
  <c r="AL93" i="117"/>
  <c r="AL94" i="117"/>
  <c r="AL97" i="117"/>
  <c r="AL12" i="118"/>
  <c r="AP15" i="118"/>
  <c r="AI16" i="118"/>
  <c r="AE27" i="118"/>
  <c r="AQ27" i="118"/>
  <c r="AG32" i="118"/>
  <c r="AP32" i="118"/>
  <c r="AP33" i="118"/>
  <c r="AC36" i="118"/>
  <c r="AM36" i="118"/>
  <c r="AK40" i="118"/>
  <c r="AF41" i="118"/>
  <c r="AF42" i="118"/>
  <c r="AD43" i="118"/>
  <c r="AP43" i="118"/>
  <c r="AI44" i="118"/>
  <c r="AD45" i="118"/>
  <c r="AK48" i="118"/>
  <c r="AF49" i="118"/>
  <c r="AD51" i="118"/>
  <c r="AP51" i="118"/>
  <c r="AI52" i="118"/>
  <c r="AD56" i="118"/>
  <c r="AM56" i="118"/>
  <c r="AL60" i="118"/>
  <c r="AJ63" i="118"/>
  <c r="AO65" i="118"/>
  <c r="AN66" i="118"/>
  <c r="AI67" i="118"/>
  <c r="AH72" i="118"/>
  <c r="AE74" i="118"/>
  <c r="AN75" i="118"/>
  <c r="AH76" i="118"/>
  <c r="AJ79" i="118"/>
  <c r="AI80" i="118"/>
  <c r="AQ82" i="118"/>
  <c r="AM83" i="118"/>
  <c r="AP87" i="118"/>
  <c r="AI88" i="118"/>
  <c r="AF89" i="118"/>
  <c r="AF90" i="118"/>
  <c r="AD91" i="118"/>
  <c r="AP91" i="118"/>
  <c r="AI92" i="118"/>
  <c r="AL96" i="118"/>
  <c r="AD11" i="119"/>
  <c r="AO11" i="119"/>
  <c r="AL15" i="119"/>
  <c r="AI26" i="119"/>
  <c r="AD27" i="119"/>
  <c r="AO27" i="119"/>
  <c r="AE33" i="119"/>
  <c r="AK35" i="119"/>
  <c r="AD36" i="119"/>
  <c r="AD39" i="119"/>
  <c r="AO39" i="119"/>
  <c r="AO40" i="119"/>
  <c r="AM43" i="119"/>
  <c r="AK47" i="119"/>
  <c r="AC51" i="119"/>
  <c r="AM51" i="119"/>
  <c r="AE57" i="119"/>
  <c r="AN58" i="119"/>
  <c r="AI62" i="119"/>
  <c r="AF64" i="119"/>
  <c r="AC69" i="119"/>
  <c r="AC71" i="119"/>
  <c r="AQ71" i="119"/>
  <c r="AF73" i="119"/>
  <c r="AC75" i="119"/>
  <c r="AQ75" i="119"/>
  <c r="AN79" i="119"/>
  <c r="AQ79" i="119"/>
  <c r="AG79" i="119"/>
  <c r="AK79" i="119"/>
  <c r="AO79" i="119"/>
  <c r="AE33" i="120"/>
  <c r="AM39" i="120"/>
  <c r="AO39" i="120"/>
  <c r="AN39" i="120"/>
  <c r="AH39" i="120"/>
  <c r="AG39" i="120"/>
  <c r="AF39" i="120"/>
  <c r="AL56" i="120"/>
  <c r="AM56" i="120"/>
  <c r="AI56" i="120"/>
  <c r="AG56" i="120"/>
  <c r="AF56" i="120"/>
  <c r="AE56" i="120"/>
  <c r="AO56" i="120"/>
  <c r="AI66" i="120"/>
  <c r="AN43" i="121"/>
  <c r="AP43" i="121"/>
  <c r="AO43" i="121"/>
  <c r="AJ43" i="121"/>
  <c r="AH43" i="121"/>
  <c r="AG43" i="121"/>
  <c r="AR72" i="121"/>
  <c r="AQ72" i="121"/>
  <c r="AJ72" i="121"/>
  <c r="AC72" i="121"/>
  <c r="AR86" i="121"/>
  <c r="AL86" i="121"/>
  <c r="AK86" i="121"/>
  <c r="AI86" i="121"/>
  <c r="AG86" i="121"/>
  <c r="AE86" i="121"/>
  <c r="AO86" i="121"/>
  <c r="AC86" i="121"/>
  <c r="AQ89" i="121"/>
  <c r="AR89" i="121"/>
  <c r="AP89" i="121"/>
  <c r="AJ89" i="121"/>
  <c r="AI89" i="121"/>
  <c r="AE41" i="123"/>
  <c r="AR41" i="123"/>
  <c r="AR48" i="125"/>
  <c r="AL48" i="125"/>
  <c r="AK48" i="125"/>
  <c r="AI48" i="125"/>
  <c r="AF48" i="125"/>
  <c r="AE48" i="125"/>
  <c r="AN48" i="125"/>
  <c r="AC48" i="125"/>
  <c r="AQ48" i="125"/>
  <c r="AM48" i="125"/>
  <c r="AD48" i="125"/>
  <c r="AN11" i="117"/>
  <c r="AD33" i="117"/>
  <c r="AD31" i="117" s="1"/>
  <c r="M29" i="117" s="1"/>
  <c r="AD29" i="117" s="1"/>
  <c r="AO33" i="117"/>
  <c r="AF35" i="117"/>
  <c r="AD36" i="117"/>
  <c r="AP36" i="117"/>
  <c r="AC39" i="117"/>
  <c r="AD41" i="117"/>
  <c r="AO41" i="117"/>
  <c r="AN44" i="117"/>
  <c r="AO51" i="117"/>
  <c r="AL52" i="117"/>
  <c r="AE53" i="117"/>
  <c r="AP53" i="117"/>
  <c r="AK55" i="117"/>
  <c r="AD57" i="117"/>
  <c r="AO57" i="117"/>
  <c r="AQ59" i="117"/>
  <c r="AM60" i="117"/>
  <c r="AM63" i="117"/>
  <c r="AE65" i="117"/>
  <c r="AP65" i="117"/>
  <c r="AF67" i="117"/>
  <c r="AL69" i="117"/>
  <c r="AE75" i="117"/>
  <c r="AN76" i="117"/>
  <c r="AI80" i="117"/>
  <c r="AN83" i="117"/>
  <c r="AD85" i="117"/>
  <c r="AO85" i="117"/>
  <c r="AD89" i="117"/>
  <c r="AO89" i="117"/>
  <c r="AN91" i="117"/>
  <c r="AD93" i="117"/>
  <c r="AM93" i="117"/>
  <c r="AC97" i="117"/>
  <c r="AM97" i="117"/>
  <c r="AC12" i="118"/>
  <c r="AM12" i="118"/>
  <c r="AQ15" i="118"/>
  <c r="AK16" i="118"/>
  <c r="AP23" i="118"/>
  <c r="AF27" i="118"/>
  <c r="AH32" i="118"/>
  <c r="AH31" i="118" s="1"/>
  <c r="Q29" i="118" s="1"/>
  <c r="AQ32" i="118"/>
  <c r="AD36" i="118"/>
  <c r="AO36" i="118"/>
  <c r="AC40" i="118"/>
  <c r="AL40" i="118"/>
  <c r="AG41" i="118"/>
  <c r="AG42" i="118"/>
  <c r="AE43" i="118"/>
  <c r="AQ43" i="118"/>
  <c r="AK44" i="118"/>
  <c r="AJ45" i="118"/>
  <c r="AC48" i="118"/>
  <c r="AL48" i="118"/>
  <c r="AG49" i="118"/>
  <c r="AE51" i="118"/>
  <c r="AQ51" i="118"/>
  <c r="AK52" i="118"/>
  <c r="AC54" i="118"/>
  <c r="AE56" i="118"/>
  <c r="AN56" i="118"/>
  <c r="AM60" i="118"/>
  <c r="AC62" i="118"/>
  <c r="AP63" i="118"/>
  <c r="AP65" i="118"/>
  <c r="AO66" i="118"/>
  <c r="AL67" i="118"/>
  <c r="AI72" i="118"/>
  <c r="AF73" i="118"/>
  <c r="AF74" i="118"/>
  <c r="AD75" i="118"/>
  <c r="AP75" i="118"/>
  <c r="AI76" i="118"/>
  <c r="AK77" i="118"/>
  <c r="AK80" i="118"/>
  <c r="AE82" i="118"/>
  <c r="AN83" i="118"/>
  <c r="AQ87" i="118"/>
  <c r="AK88" i="118"/>
  <c r="AG89" i="118"/>
  <c r="AG90" i="118"/>
  <c r="AE91" i="118"/>
  <c r="AQ91" i="118"/>
  <c r="AK92" i="118"/>
  <c r="AC94" i="118"/>
  <c r="AC96" i="118"/>
  <c r="AM96" i="118"/>
  <c r="AE11" i="119"/>
  <c r="AP11" i="119"/>
  <c r="AC15" i="119"/>
  <c r="AM15" i="119"/>
  <c r="AL26" i="119"/>
  <c r="AE27" i="119"/>
  <c r="AP27" i="119"/>
  <c r="AF33" i="119"/>
  <c r="AF31" i="119" s="1"/>
  <c r="O29" i="119" s="1"/>
  <c r="AF29" i="119" s="1"/>
  <c r="AL35" i="119"/>
  <c r="AJ36" i="119"/>
  <c r="AE39" i="119"/>
  <c r="AP39" i="119"/>
  <c r="AP40" i="119"/>
  <c r="AE43" i="119"/>
  <c r="AN43" i="119"/>
  <c r="AC45" i="119"/>
  <c r="AL47" i="119"/>
  <c r="AD51" i="119"/>
  <c r="AO51" i="119"/>
  <c r="AC53" i="119"/>
  <c r="AF56" i="119"/>
  <c r="AF57" i="119"/>
  <c r="AD58" i="119"/>
  <c r="AP58" i="119"/>
  <c r="AD60" i="119"/>
  <c r="AP62" i="119"/>
  <c r="AG64" i="119"/>
  <c r="AI69" i="119"/>
  <c r="AE71" i="119"/>
  <c r="AG73" i="119"/>
  <c r="AE75" i="119"/>
  <c r="AC79" i="119"/>
  <c r="AP79" i="119"/>
  <c r="AK82" i="119"/>
  <c r="AM82" i="119"/>
  <c r="AQ82" i="119"/>
  <c r="AE82" i="119"/>
  <c r="AR83" i="119"/>
  <c r="AQ83" i="119"/>
  <c r="AG83" i="119"/>
  <c r="AK83" i="119"/>
  <c r="AO83" i="119"/>
  <c r="AN33" i="120"/>
  <c r="AP39" i="120"/>
  <c r="AK41" i="120"/>
  <c r="AI41" i="120"/>
  <c r="AH41" i="120"/>
  <c r="AF41" i="120"/>
  <c r="AQ41" i="120"/>
  <c r="AE41" i="120"/>
  <c r="AP41" i="120"/>
  <c r="AD41" i="120"/>
  <c r="AM41" i="120"/>
  <c r="AN56" i="120"/>
  <c r="AL66" i="120"/>
  <c r="AN70" i="120"/>
  <c r="AH70" i="120"/>
  <c r="AQ70" i="120"/>
  <c r="AG70" i="120"/>
  <c r="AP70" i="120"/>
  <c r="AE70" i="120"/>
  <c r="AO70" i="120"/>
  <c r="AD70" i="120"/>
  <c r="AM70" i="120"/>
  <c r="AC70" i="120"/>
  <c r="AK70" i="120"/>
  <c r="AL83" i="120"/>
  <c r="AK83" i="120"/>
  <c r="AI83" i="120"/>
  <c r="AH83" i="120"/>
  <c r="AQ83" i="120"/>
  <c r="AG83" i="120"/>
  <c r="AP83" i="120"/>
  <c r="AF83" i="120"/>
  <c r="AN83" i="120"/>
  <c r="AC83" i="120"/>
  <c r="AJ96" i="120"/>
  <c r="AR96" i="120"/>
  <c r="AQ96" i="120"/>
  <c r="AK96" i="120"/>
  <c r="AI96" i="120"/>
  <c r="AF96" i="120"/>
  <c r="AR44" i="121"/>
  <c r="AK44" i="121"/>
  <c r="AI44" i="121"/>
  <c r="AG44" i="121"/>
  <c r="AQ44" i="121"/>
  <c r="AF44" i="121"/>
  <c r="AO44" i="121"/>
  <c r="AE44" i="121"/>
  <c r="AM44" i="121"/>
  <c r="AC44" i="121"/>
  <c r="AK53" i="121"/>
  <c r="AN53" i="121"/>
  <c r="AM53" i="121"/>
  <c r="AL53" i="121"/>
  <c r="AH53" i="121"/>
  <c r="AF53" i="121"/>
  <c r="AD53" i="121"/>
  <c r="AI72" i="121"/>
  <c r="AK77" i="121"/>
  <c r="AN77" i="121"/>
  <c r="AM77" i="121"/>
  <c r="AL77" i="121"/>
  <c r="AH77" i="121"/>
  <c r="AF77" i="121"/>
  <c r="AD77" i="121"/>
  <c r="AR84" i="121"/>
  <c r="AG84" i="121"/>
  <c r="AQ84" i="121"/>
  <c r="AF84" i="121"/>
  <c r="AO84" i="121"/>
  <c r="AE84" i="121"/>
  <c r="AN84" i="121"/>
  <c r="AD84" i="121"/>
  <c r="AM84" i="121"/>
  <c r="AC84" i="121"/>
  <c r="AK84" i="121"/>
  <c r="AD86" i="121"/>
  <c r="AR94" i="121"/>
  <c r="AL94" i="121"/>
  <c r="AK94" i="121"/>
  <c r="AI94" i="121"/>
  <c r="AG94" i="121"/>
  <c r="AE94" i="121"/>
  <c r="AO94" i="121"/>
  <c r="AC94" i="121"/>
  <c r="AR11" i="122"/>
  <c r="AN11" i="122"/>
  <c r="AD11" i="122"/>
  <c r="AG11" i="122"/>
  <c r="AM11" i="122"/>
  <c r="AL11" i="122"/>
  <c r="AK11" i="122"/>
  <c r="AI11" i="122"/>
  <c r="AF11" i="122"/>
  <c r="AQ11" i="122"/>
  <c r="AC11" i="122"/>
  <c r="AM26" i="122"/>
  <c r="AD26" i="122"/>
  <c r="AH26" i="122"/>
  <c r="AO26" i="122"/>
  <c r="AN26" i="122"/>
  <c r="AL26" i="122"/>
  <c r="AG26" i="122"/>
  <c r="AF26" i="122"/>
  <c r="AO76" i="123"/>
  <c r="AK76" i="123"/>
  <c r="AG76" i="123"/>
  <c r="AC76" i="123"/>
  <c r="AD76" i="123"/>
  <c r="AO11" i="117"/>
  <c r="AQ15" i="117"/>
  <c r="AJ26" i="117"/>
  <c r="AE33" i="117"/>
  <c r="AP33" i="117"/>
  <c r="AP31" i="117" s="1"/>
  <c r="Y29" i="117" s="1"/>
  <c r="AP29" i="117" s="1"/>
  <c r="AG35" i="117"/>
  <c r="AE36" i="117"/>
  <c r="AQ36" i="117"/>
  <c r="AE39" i="117"/>
  <c r="AE41" i="117"/>
  <c r="AP41" i="117"/>
  <c r="AF43" i="117"/>
  <c r="AD44" i="117"/>
  <c r="AP44" i="117"/>
  <c r="AQ51" i="117"/>
  <c r="AM52" i="117"/>
  <c r="AG53" i="117"/>
  <c r="AQ53" i="117"/>
  <c r="AM55" i="117"/>
  <c r="AE57" i="117"/>
  <c r="AP57" i="117"/>
  <c r="AE59" i="117"/>
  <c r="AN60" i="117"/>
  <c r="AG65" i="117"/>
  <c r="AQ65" i="117"/>
  <c r="AG67" i="117"/>
  <c r="AC69" i="117"/>
  <c r="AM69" i="117"/>
  <c r="AF74" i="117"/>
  <c r="AF75" i="117"/>
  <c r="AD76" i="117"/>
  <c r="AP76" i="117"/>
  <c r="AK78" i="117"/>
  <c r="AO83" i="117"/>
  <c r="AE85" i="117"/>
  <c r="AP85" i="117"/>
  <c r="AH88" i="117"/>
  <c r="AE89" i="117"/>
  <c r="AP89" i="117"/>
  <c r="AO91" i="117"/>
  <c r="AE93" i="117"/>
  <c r="AN93" i="117"/>
  <c r="AQ95" i="117"/>
  <c r="AD97" i="117"/>
  <c r="AO97" i="117"/>
  <c r="AD12" i="118"/>
  <c r="AO12" i="118"/>
  <c r="AL16" i="118"/>
  <c r="AQ23" i="118"/>
  <c r="AH27" i="118"/>
  <c r="AI32" i="118"/>
  <c r="AM31" i="118"/>
  <c r="V29" i="118" s="1"/>
  <c r="AM29" i="118" s="1"/>
  <c r="AE36" i="118"/>
  <c r="AE34" i="118" s="1"/>
  <c r="N30" i="118" s="1"/>
  <c r="AP36" i="118"/>
  <c r="AP34" i="118" s="1"/>
  <c r="Y30" i="118" s="1"/>
  <c r="AP30" i="118" s="1"/>
  <c r="AD40" i="118"/>
  <c r="AM40" i="118"/>
  <c r="AH41" i="118"/>
  <c r="AI42" i="118"/>
  <c r="AF43" i="118"/>
  <c r="AL44" i="118"/>
  <c r="AD48" i="118"/>
  <c r="AM48" i="118"/>
  <c r="AH49" i="118"/>
  <c r="AF51" i="118"/>
  <c r="AL52" i="118"/>
  <c r="AI54" i="118"/>
  <c r="AF56" i="118"/>
  <c r="AO56" i="118"/>
  <c r="AD60" i="118"/>
  <c r="AO60" i="118"/>
  <c r="AI62" i="118"/>
  <c r="AQ63" i="118"/>
  <c r="AQ66" i="118"/>
  <c r="AM67" i="118"/>
  <c r="AK72" i="118"/>
  <c r="AG73" i="118"/>
  <c r="AG74" i="118"/>
  <c r="AE75" i="118"/>
  <c r="AQ75" i="118"/>
  <c r="AK76" i="118"/>
  <c r="AL77" i="118"/>
  <c r="AL80" i="118"/>
  <c r="AF82" i="118"/>
  <c r="AD83" i="118"/>
  <c r="AP83" i="118"/>
  <c r="AD85" i="118"/>
  <c r="AL88" i="118"/>
  <c r="AH89" i="118"/>
  <c r="AI90" i="118"/>
  <c r="AF91" i="118"/>
  <c r="AL92" i="118"/>
  <c r="AI94" i="118"/>
  <c r="AD96" i="118"/>
  <c r="AO96" i="118"/>
  <c r="AG11" i="119"/>
  <c r="AQ11" i="119"/>
  <c r="AO15" i="119"/>
  <c r="AM26" i="119"/>
  <c r="AG27" i="119"/>
  <c r="AQ27" i="119"/>
  <c r="AG32" i="119"/>
  <c r="AG33" i="119"/>
  <c r="AC35" i="119"/>
  <c r="AC34" i="119" s="1"/>
  <c r="L30" i="119" s="1"/>
  <c r="AM35" i="119"/>
  <c r="AK36" i="119"/>
  <c r="AG39" i="119"/>
  <c r="AQ39" i="119"/>
  <c r="AQ41" i="119"/>
  <c r="AM42" i="119"/>
  <c r="AF43" i="119"/>
  <c r="AO43" i="119"/>
  <c r="AJ45" i="119"/>
  <c r="AC47" i="119"/>
  <c r="AM47" i="119"/>
  <c r="AE51" i="119"/>
  <c r="AP51" i="119"/>
  <c r="AJ53" i="119"/>
  <c r="AK55" i="119"/>
  <c r="AG56" i="119"/>
  <c r="AG57" i="119"/>
  <c r="AE58" i="119"/>
  <c r="AQ58" i="119"/>
  <c r="AK59" i="119"/>
  <c r="AJ60" i="119"/>
  <c r="AQ62" i="119"/>
  <c r="AH64" i="119"/>
  <c r="AQ69" i="119"/>
  <c r="AG71" i="119"/>
  <c r="AI73" i="119"/>
  <c r="AG75" i="119"/>
  <c r="AD79" i="119"/>
  <c r="AM80" i="119"/>
  <c r="AG80" i="119"/>
  <c r="AD82" i="119"/>
  <c r="AC83" i="119"/>
  <c r="AP83" i="119"/>
  <c r="AP12" i="120"/>
  <c r="AQ12" i="120"/>
  <c r="AK12" i="120"/>
  <c r="AC12" i="120"/>
  <c r="AQ33" i="120"/>
  <c r="AL41" i="120"/>
  <c r="AP53" i="120"/>
  <c r="AR53" i="120"/>
  <c r="AJ53" i="120"/>
  <c r="AH53" i="120"/>
  <c r="AQ56" i="120"/>
  <c r="AI70" i="120"/>
  <c r="AN76" i="120"/>
  <c r="AD76" i="120"/>
  <c r="AE83" i="120"/>
  <c r="AH96" i="120"/>
  <c r="AD44" i="121"/>
  <c r="AE53" i="121"/>
  <c r="AK69" i="121"/>
  <c r="AN69" i="121"/>
  <c r="AM69" i="121"/>
  <c r="AL69" i="121"/>
  <c r="AH69" i="121"/>
  <c r="AF69" i="121"/>
  <c r="AD69" i="121"/>
  <c r="AE77" i="121"/>
  <c r="AI84" i="121"/>
  <c r="AM86" i="121"/>
  <c r="AD94" i="121"/>
  <c r="AE11" i="122"/>
  <c r="AP26" i="122"/>
  <c r="AP23" i="123"/>
  <c r="AR23" i="123"/>
  <c r="AQ23" i="123"/>
  <c r="AJ23" i="123"/>
  <c r="AH23" i="123"/>
  <c r="AI23" i="123"/>
  <c r="AO65" i="123"/>
  <c r="AN65" i="123"/>
  <c r="AM65" i="123"/>
  <c r="AJ65" i="123"/>
  <c r="AE65" i="123"/>
  <c r="AG65" i="123"/>
  <c r="AQ11" i="117"/>
  <c r="AN26" i="117"/>
  <c r="AG33" i="117"/>
  <c r="AQ33" i="117"/>
  <c r="AQ31" i="117" s="1"/>
  <c r="Z29" i="117" s="1"/>
  <c r="AQ29" i="117" s="1"/>
  <c r="AI35" i="117"/>
  <c r="AI34" i="117" s="1"/>
  <c r="R30" i="117" s="1"/>
  <c r="AI30" i="117" s="1"/>
  <c r="AF36" i="117"/>
  <c r="AJ39" i="117"/>
  <c r="AG41" i="117"/>
  <c r="AQ41" i="117"/>
  <c r="AG43" i="117"/>
  <c r="AE44" i="117"/>
  <c r="AQ44" i="117"/>
  <c r="AE51" i="117"/>
  <c r="AN52" i="117"/>
  <c r="AH53" i="117"/>
  <c r="AG57" i="117"/>
  <c r="AQ57" i="117"/>
  <c r="AF59" i="117"/>
  <c r="AD60" i="117"/>
  <c r="AP60" i="117"/>
  <c r="AJ62" i="117"/>
  <c r="AH64" i="117"/>
  <c r="AH65" i="117"/>
  <c r="AI67" i="117"/>
  <c r="AD69" i="117"/>
  <c r="AO69" i="117"/>
  <c r="AG74" i="117"/>
  <c r="AG75" i="117"/>
  <c r="AE76" i="117"/>
  <c r="AQ76" i="117"/>
  <c r="AL78" i="117"/>
  <c r="AQ83" i="117"/>
  <c r="AG85" i="117"/>
  <c r="AQ85" i="117"/>
  <c r="AI88" i="117"/>
  <c r="AG89" i="117"/>
  <c r="AQ89" i="117"/>
  <c r="AQ91" i="117"/>
  <c r="AF93" i="117"/>
  <c r="AO93" i="117"/>
  <c r="AE97" i="117"/>
  <c r="AP97" i="117"/>
  <c r="AE12" i="118"/>
  <c r="AP12" i="118"/>
  <c r="AC16" i="118"/>
  <c r="AM16" i="118"/>
  <c r="AI27" i="118"/>
  <c r="AK32" i="118"/>
  <c r="AF33" i="118"/>
  <c r="AF31" i="118" s="1"/>
  <c r="O29" i="118" s="1"/>
  <c r="AG36" i="118"/>
  <c r="AQ36" i="118"/>
  <c r="AE40" i="118"/>
  <c r="AN40" i="118"/>
  <c r="AN41" i="118"/>
  <c r="AM42" i="118"/>
  <c r="AH43" i="118"/>
  <c r="AC44" i="118"/>
  <c r="AM44" i="118"/>
  <c r="AE48" i="118"/>
  <c r="AN48" i="118"/>
  <c r="AN49" i="118"/>
  <c r="AH51" i="118"/>
  <c r="AC52" i="118"/>
  <c r="AM52" i="118"/>
  <c r="AG56" i="118"/>
  <c r="AP56" i="118"/>
  <c r="AE60" i="118"/>
  <c r="AP60" i="118"/>
  <c r="AE66" i="118"/>
  <c r="AN67" i="118"/>
  <c r="AL72" i="118"/>
  <c r="AH73" i="118"/>
  <c r="AI74" i="118"/>
  <c r="AL76" i="118"/>
  <c r="AM80" i="118"/>
  <c r="AG82" i="118"/>
  <c r="AE83" i="118"/>
  <c r="AQ83" i="118"/>
  <c r="AJ85" i="118"/>
  <c r="AC88" i="118"/>
  <c r="AM88" i="118"/>
  <c r="AN89" i="118"/>
  <c r="AM90" i="118"/>
  <c r="AH91" i="118"/>
  <c r="AC92" i="118"/>
  <c r="AM92" i="118"/>
  <c r="AK94" i="118"/>
  <c r="AE96" i="118"/>
  <c r="AP96" i="118"/>
  <c r="AH11" i="119"/>
  <c r="AP15" i="119"/>
  <c r="AN26" i="119"/>
  <c r="AH27" i="119"/>
  <c r="AH32" i="119"/>
  <c r="AI33" i="119"/>
  <c r="AD35" i="119"/>
  <c r="AO35" i="119"/>
  <c r="AH39" i="119"/>
  <c r="AE41" i="119"/>
  <c r="AN42" i="119"/>
  <c r="AG43" i="119"/>
  <c r="AP43" i="119"/>
  <c r="AK45" i="119"/>
  <c r="AD47" i="119"/>
  <c r="AO47" i="119"/>
  <c r="AO48" i="119"/>
  <c r="AG51" i="119"/>
  <c r="AQ51" i="119"/>
  <c r="AL55" i="119"/>
  <c r="AH56" i="119"/>
  <c r="AI57" i="119"/>
  <c r="AF58" i="119"/>
  <c r="AL59" i="119"/>
  <c r="AN63" i="119"/>
  <c r="AQ63" i="119"/>
  <c r="AL63" i="119"/>
  <c r="AO64" i="119"/>
  <c r="AR69" i="119"/>
  <c r="AI71" i="119"/>
  <c r="AM73" i="119"/>
  <c r="AI75" i="119"/>
  <c r="AE79" i="119"/>
  <c r="AF80" i="119"/>
  <c r="AF82" i="119"/>
  <c r="AD83" i="119"/>
  <c r="AN87" i="119"/>
  <c r="AI87" i="119"/>
  <c r="AQ87" i="119"/>
  <c r="AG87" i="119"/>
  <c r="AM87" i="119"/>
  <c r="AC87" i="119"/>
  <c r="AR91" i="119"/>
  <c r="AI91" i="119"/>
  <c r="AH91" i="119"/>
  <c r="AQ91" i="119"/>
  <c r="AG91" i="119"/>
  <c r="AM91" i="119"/>
  <c r="AC91" i="119"/>
  <c r="AK98" i="119"/>
  <c r="AM98" i="119"/>
  <c r="AL98" i="119"/>
  <c r="AI98" i="119"/>
  <c r="AH98" i="119"/>
  <c r="AF98" i="119"/>
  <c r="AP98" i="119"/>
  <c r="AD98" i="119"/>
  <c r="AI12" i="120"/>
  <c r="AN41" i="120"/>
  <c r="AL70" i="120"/>
  <c r="AR74" i="120"/>
  <c r="AJ74" i="120"/>
  <c r="AI74" i="120"/>
  <c r="AG74" i="120"/>
  <c r="AF74" i="120"/>
  <c r="AD74" i="120"/>
  <c r="AP74" i="120"/>
  <c r="AM83" i="120"/>
  <c r="AL44" i="121"/>
  <c r="AP53" i="121"/>
  <c r="AE69" i="121"/>
  <c r="AP77" i="121"/>
  <c r="AL84" i="121"/>
  <c r="AQ86" i="121"/>
  <c r="AM94" i="121"/>
  <c r="AO11" i="122"/>
  <c r="AQ65" i="119"/>
  <c r="AN74" i="119"/>
  <c r="AN88" i="119"/>
  <c r="AM89" i="119"/>
  <c r="AH90" i="119"/>
  <c r="AL92" i="119"/>
  <c r="AI95" i="119"/>
  <c r="AF97" i="119"/>
  <c r="AG15" i="120"/>
  <c r="AG16" i="120"/>
  <c r="AH22" i="120"/>
  <c r="AF32" i="120"/>
  <c r="AF31" i="120" s="1"/>
  <c r="O29" i="120" s="1"/>
  <c r="AF29" i="120" s="1"/>
  <c r="AI36" i="120"/>
  <c r="AG38" i="120"/>
  <c r="AQ38" i="120"/>
  <c r="AQ40" i="120"/>
  <c r="AG42" i="120"/>
  <c r="AQ42" i="120"/>
  <c r="AL46" i="120"/>
  <c r="AH47" i="120"/>
  <c r="AI48" i="120"/>
  <c r="AF49" i="120"/>
  <c r="AQ52" i="120"/>
  <c r="AE54" i="120"/>
  <c r="AP54" i="120"/>
  <c r="AP55" i="120"/>
  <c r="AL57" i="120"/>
  <c r="AE58" i="120"/>
  <c r="AP58" i="120"/>
  <c r="AG63" i="120"/>
  <c r="AG64" i="120"/>
  <c r="AE65" i="120"/>
  <c r="AQ65" i="120"/>
  <c r="AJ67" i="120"/>
  <c r="AR69" i="120"/>
  <c r="AG71" i="120"/>
  <c r="AG72" i="120"/>
  <c r="AE73" i="120"/>
  <c r="AR73" i="120"/>
  <c r="AI75" i="120"/>
  <c r="AG77" i="120"/>
  <c r="AN78" i="120"/>
  <c r="AI80" i="120"/>
  <c r="AG82" i="120"/>
  <c r="AL85" i="120"/>
  <c r="AE86" i="120"/>
  <c r="AL90" i="120"/>
  <c r="AG91" i="120"/>
  <c r="AQ91" i="120"/>
  <c r="AE93" i="120"/>
  <c r="AO93" i="120"/>
  <c r="AK94" i="120"/>
  <c r="AP98" i="120"/>
  <c r="AL11" i="121"/>
  <c r="AF12" i="121"/>
  <c r="AQ12" i="121"/>
  <c r="AK15" i="121"/>
  <c r="AK16" i="121"/>
  <c r="AM22" i="121"/>
  <c r="AL33" i="121"/>
  <c r="AJ35" i="121"/>
  <c r="AI36" i="121"/>
  <c r="AM38" i="121"/>
  <c r="AK39" i="121"/>
  <c r="AK40" i="121"/>
  <c r="AG42" i="121"/>
  <c r="AQ42" i="121"/>
  <c r="AH45" i="121"/>
  <c r="AN51" i="121"/>
  <c r="AI52" i="121"/>
  <c r="AM54" i="121"/>
  <c r="AM58" i="121"/>
  <c r="AH59" i="121"/>
  <c r="AF60" i="121"/>
  <c r="AQ60" i="121"/>
  <c r="AK62" i="121"/>
  <c r="AP65" i="121"/>
  <c r="AI66" i="121"/>
  <c r="AM70" i="121"/>
  <c r="AE74" i="121"/>
  <c r="AO74" i="121"/>
  <c r="AO75" i="121"/>
  <c r="AI76" i="121"/>
  <c r="AM78" i="121"/>
  <c r="AF82" i="121"/>
  <c r="AP82" i="121"/>
  <c r="AP83" i="121"/>
  <c r="AE85" i="121"/>
  <c r="AR88" i="121"/>
  <c r="AE90" i="121"/>
  <c r="AO90" i="121"/>
  <c r="AO91" i="121"/>
  <c r="AI92" i="121"/>
  <c r="AF34" i="122"/>
  <c r="O30" i="122" s="1"/>
  <c r="AM58" i="122"/>
  <c r="AL58" i="122"/>
  <c r="AH58" i="122"/>
  <c r="AG58" i="122"/>
  <c r="AF58" i="122"/>
  <c r="AD58" i="122"/>
  <c r="AO58" i="122"/>
  <c r="AM74" i="122"/>
  <c r="AO74" i="122"/>
  <c r="AN74" i="122"/>
  <c r="AL74" i="122"/>
  <c r="AH74" i="122"/>
  <c r="AG74" i="122"/>
  <c r="AD74" i="122"/>
  <c r="AM87" i="123"/>
  <c r="AL87" i="123"/>
  <c r="AI87" i="123"/>
  <c r="AH87" i="123"/>
  <c r="AG87" i="123"/>
  <c r="AQ87" i="123"/>
  <c r="AF87" i="123"/>
  <c r="AO87" i="123"/>
  <c r="AC87" i="123"/>
  <c r="AR57" i="126"/>
  <c r="AQ57" i="126"/>
  <c r="AO57" i="126"/>
  <c r="AJ57" i="126"/>
  <c r="AL95" i="119"/>
  <c r="AI97" i="119"/>
  <c r="AN15" i="120"/>
  <c r="AI32" i="120"/>
  <c r="AQ36" i="120"/>
  <c r="AN57" i="120"/>
  <c r="AN63" i="120"/>
  <c r="AH65" i="120"/>
  <c r="AN71" i="120"/>
  <c r="AM75" i="120"/>
  <c r="AK77" i="120"/>
  <c r="AP90" i="120"/>
  <c r="AN94" i="120"/>
  <c r="AP11" i="121"/>
  <c r="AP15" i="121"/>
  <c r="AQ33" i="121"/>
  <c r="AL36" i="121"/>
  <c r="AL34" i="121" s="1"/>
  <c r="U30" i="121" s="1"/>
  <c r="AL30" i="121" s="1"/>
  <c r="AP39" i="121"/>
  <c r="AL52" i="121"/>
  <c r="AM62" i="121"/>
  <c r="AM66" i="121"/>
  <c r="AL76" i="121"/>
  <c r="AL92" i="121"/>
  <c r="AL33" i="122"/>
  <c r="AN33" i="122"/>
  <c r="AC33" i="122"/>
  <c r="AQ33" i="122"/>
  <c r="AG33" i="122"/>
  <c r="AP33" i="122"/>
  <c r="AL41" i="122"/>
  <c r="AI41" i="122"/>
  <c r="AN41" i="122"/>
  <c r="AC41" i="122"/>
  <c r="AP41" i="122"/>
  <c r="AR45" i="122"/>
  <c r="AG45" i="122"/>
  <c r="AL45" i="122"/>
  <c r="AQ45" i="122"/>
  <c r="AR69" i="122"/>
  <c r="AL69" i="122"/>
  <c r="AK69" i="122"/>
  <c r="AI69" i="122"/>
  <c r="AG69" i="122"/>
  <c r="AE69" i="122"/>
  <c r="AO69" i="122"/>
  <c r="AC69" i="122"/>
  <c r="AK78" i="122"/>
  <c r="AR78" i="122"/>
  <c r="AL78" i="122"/>
  <c r="AJ78" i="122"/>
  <c r="AC78" i="122"/>
  <c r="AM82" i="122"/>
  <c r="AO82" i="122"/>
  <c r="AN82" i="122"/>
  <c r="AL82" i="122"/>
  <c r="AH82" i="122"/>
  <c r="AG82" i="122"/>
  <c r="AD82" i="122"/>
  <c r="AQ54" i="123"/>
  <c r="AP54" i="123"/>
  <c r="AJ54" i="123"/>
  <c r="AI54" i="123"/>
  <c r="AE54" i="123"/>
  <c r="AP12" i="124"/>
  <c r="AF12" i="124"/>
  <c r="AN12" i="124"/>
  <c r="AQ12" i="124"/>
  <c r="AK12" i="124"/>
  <c r="AI12" i="124"/>
  <c r="AC12" i="124"/>
  <c r="AL55" i="124"/>
  <c r="AH55" i="124"/>
  <c r="AG55" i="124"/>
  <c r="AF55" i="124"/>
  <c r="AP55" i="124"/>
  <c r="AE55" i="124"/>
  <c r="AO55" i="124"/>
  <c r="AC55" i="124"/>
  <c r="AM55" i="124"/>
  <c r="AK55" i="124"/>
  <c r="AQ89" i="119"/>
  <c r="AM90" i="119"/>
  <c r="AC95" i="119"/>
  <c r="AM95" i="119"/>
  <c r="AM97" i="119"/>
  <c r="AO15" i="120"/>
  <c r="AL22" i="120"/>
  <c r="AM32" i="120"/>
  <c r="AM31" i="120" s="1"/>
  <c r="V29" i="120" s="1"/>
  <c r="AK38" i="120"/>
  <c r="AK42" i="120"/>
  <c r="AC44" i="120"/>
  <c r="AO48" i="120"/>
  <c r="AF55" i="120"/>
  <c r="AD57" i="120"/>
  <c r="AP57" i="120"/>
  <c r="AO63" i="120"/>
  <c r="AI65" i="120"/>
  <c r="AO71" i="120"/>
  <c r="AI73" i="120"/>
  <c r="AN75" i="120"/>
  <c r="AL77" i="120"/>
  <c r="AR11" i="121"/>
  <c r="AR15" i="121"/>
  <c r="AR33" i="121"/>
  <c r="AR39" i="121"/>
  <c r="AK60" i="121"/>
  <c r="AC62" i="121"/>
  <c r="AO62" i="121"/>
  <c r="AC66" i="121"/>
  <c r="AN66" i="121"/>
  <c r="AH74" i="121"/>
  <c r="AC76" i="121"/>
  <c r="AM76" i="121"/>
  <c r="AF83" i="121"/>
  <c r="AL85" i="121"/>
  <c r="AH90" i="121"/>
  <c r="AC92" i="121"/>
  <c r="AM92" i="121"/>
  <c r="AE33" i="122"/>
  <c r="AQ39" i="122"/>
  <c r="AJ39" i="122"/>
  <c r="AE41" i="122"/>
  <c r="AQ41" i="122"/>
  <c r="AC45" i="122"/>
  <c r="AD69" i="122"/>
  <c r="AD78" i="122"/>
  <c r="AF82" i="122"/>
  <c r="AH54" i="123"/>
  <c r="AM79" i="123"/>
  <c r="AL79" i="123"/>
  <c r="AI79" i="123"/>
  <c r="AH79" i="123"/>
  <c r="AG79" i="123"/>
  <c r="AQ79" i="123"/>
  <c r="AF79" i="123"/>
  <c r="AO79" i="123"/>
  <c r="AC79" i="123"/>
  <c r="AR82" i="123"/>
  <c r="AL82" i="123"/>
  <c r="AK82" i="123"/>
  <c r="AI82" i="123"/>
  <c r="AF82" i="123"/>
  <c r="AE82" i="123"/>
  <c r="AN82" i="123"/>
  <c r="AC82" i="123"/>
  <c r="AN22" i="124"/>
  <c r="AL22" i="124"/>
  <c r="AQ22" i="124"/>
  <c r="AD22" i="124"/>
  <c r="AP22" i="124"/>
  <c r="AO22" i="124"/>
  <c r="AK22" i="124"/>
  <c r="AI22" i="124"/>
  <c r="AH22" i="124"/>
  <c r="AC22" i="124"/>
  <c r="AR64" i="125"/>
  <c r="AL64" i="125"/>
  <c r="AK64" i="125"/>
  <c r="AI64" i="125"/>
  <c r="AF64" i="125"/>
  <c r="AE64" i="125"/>
  <c r="AN64" i="125"/>
  <c r="AC64" i="125"/>
  <c r="AQ64" i="125"/>
  <c r="AD64" i="125"/>
  <c r="AN11" i="126"/>
  <c r="AQ11" i="126"/>
  <c r="AH11" i="126"/>
  <c r="AE89" i="119"/>
  <c r="AN90" i="119"/>
  <c r="AD95" i="119"/>
  <c r="AO95" i="119"/>
  <c r="AN97" i="119"/>
  <c r="AD11" i="120"/>
  <c r="AP15" i="120"/>
  <c r="AC22" i="120"/>
  <c r="AM22" i="120"/>
  <c r="AN32" i="120"/>
  <c r="AL35" i="120"/>
  <c r="AL38" i="120"/>
  <c r="AL42" i="120"/>
  <c r="AI44" i="120"/>
  <c r="AQ48" i="120"/>
  <c r="AG55" i="120"/>
  <c r="AE57" i="120"/>
  <c r="AQ57" i="120"/>
  <c r="AC60" i="120"/>
  <c r="AP63" i="120"/>
  <c r="AL65" i="120"/>
  <c r="AP71" i="120"/>
  <c r="AL73" i="120"/>
  <c r="AE75" i="120"/>
  <c r="AO75" i="120"/>
  <c r="AC77" i="120"/>
  <c r="AM77" i="120"/>
  <c r="AF90" i="120"/>
  <c r="AM91" i="120"/>
  <c r="AD94" i="120"/>
  <c r="AD11" i="121"/>
  <c r="AL12" i="121"/>
  <c r="AC15" i="121"/>
  <c r="AC23" i="121"/>
  <c r="AD33" i="121"/>
  <c r="AD36" i="121"/>
  <c r="AN36" i="121"/>
  <c r="AN34" i="121" s="1"/>
  <c r="W30" i="121" s="1"/>
  <c r="AN30" i="121" s="1"/>
  <c r="AC39" i="121"/>
  <c r="AM42" i="121"/>
  <c r="AP45" i="121"/>
  <c r="AD52" i="121"/>
  <c r="AN52" i="121"/>
  <c r="AD55" i="121"/>
  <c r="AL60" i="121"/>
  <c r="AD62" i="121"/>
  <c r="AQ62" i="121"/>
  <c r="AE66" i="121"/>
  <c r="AO66" i="121"/>
  <c r="AK71" i="121"/>
  <c r="AI74" i="121"/>
  <c r="AF75" i="121"/>
  <c r="AD76" i="121"/>
  <c r="AN76" i="121"/>
  <c r="AD79" i="121"/>
  <c r="AG83" i="121"/>
  <c r="AM85" i="121"/>
  <c r="AC88" i="121"/>
  <c r="AI90" i="121"/>
  <c r="AF91" i="121"/>
  <c r="AD92" i="121"/>
  <c r="AN92" i="121"/>
  <c r="AF33" i="122"/>
  <c r="AI39" i="122"/>
  <c r="AF41" i="122"/>
  <c r="AM42" i="122"/>
  <c r="AD42" i="122"/>
  <c r="AH42" i="122"/>
  <c r="AD45" i="122"/>
  <c r="AM69" i="122"/>
  <c r="AP82" i="122"/>
  <c r="AR86" i="122"/>
  <c r="AL86" i="122"/>
  <c r="AJ86" i="122"/>
  <c r="AC86" i="122"/>
  <c r="AD79" i="123"/>
  <c r="AD82" i="123"/>
  <c r="AQ94" i="123"/>
  <c r="AM94" i="123"/>
  <c r="AI94" i="123"/>
  <c r="AH94" i="123"/>
  <c r="AE94" i="123"/>
  <c r="AG22" i="124"/>
  <c r="AL72" i="124"/>
  <c r="AE72" i="124"/>
  <c r="AM72" i="124"/>
  <c r="AM64" i="125"/>
  <c r="AK96" i="125"/>
  <c r="AL96" i="125"/>
  <c r="AI96" i="125"/>
  <c r="AF96" i="125"/>
  <c r="AE96" i="125"/>
  <c r="AD96" i="125"/>
  <c r="AN96" i="125"/>
  <c r="AM96" i="125"/>
  <c r="AM65" i="119"/>
  <c r="AO72" i="119"/>
  <c r="AI74" i="119"/>
  <c r="AF88" i="119"/>
  <c r="AF89" i="119"/>
  <c r="AD90" i="119"/>
  <c r="AP90" i="119"/>
  <c r="AC92" i="119"/>
  <c r="AE95" i="119"/>
  <c r="AP95" i="119"/>
  <c r="AO97" i="119"/>
  <c r="AJ11" i="120"/>
  <c r="AQ16" i="120"/>
  <c r="AD22" i="120"/>
  <c r="AO22" i="120"/>
  <c r="AO23" i="120"/>
  <c r="AO32" i="120"/>
  <c r="AC38" i="120"/>
  <c r="AM38" i="120"/>
  <c r="AM40" i="120"/>
  <c r="AC42" i="120"/>
  <c r="AM42" i="120"/>
  <c r="AK44" i="120"/>
  <c r="AH46" i="120"/>
  <c r="AE48" i="120"/>
  <c r="AN49" i="120"/>
  <c r="AC52" i="120"/>
  <c r="AL54" i="120"/>
  <c r="AH55" i="120"/>
  <c r="AF57" i="120"/>
  <c r="AL58" i="120"/>
  <c r="AI60" i="120"/>
  <c r="AQ64" i="120"/>
  <c r="AM65" i="120"/>
  <c r="AQ72" i="120"/>
  <c r="AM73" i="120"/>
  <c r="AF75" i="120"/>
  <c r="AP75" i="120"/>
  <c r="AD77" i="120"/>
  <c r="AN77" i="120"/>
  <c r="AP82" i="120"/>
  <c r="AG85" i="120"/>
  <c r="AG90" i="120"/>
  <c r="AC91" i="120"/>
  <c r="AN91" i="120"/>
  <c r="AL93" i="120"/>
  <c r="AJ98" i="120"/>
  <c r="AF11" i="121"/>
  <c r="AC12" i="121"/>
  <c r="AM12" i="121"/>
  <c r="AD15" i="121"/>
  <c r="AE16" i="121"/>
  <c r="AI22" i="121"/>
  <c r="AL23" i="121"/>
  <c r="AF33" i="121"/>
  <c r="AE36" i="121"/>
  <c r="AO36" i="121"/>
  <c r="AI38" i="121"/>
  <c r="AD39" i="121"/>
  <c r="AE40" i="121"/>
  <c r="AC42" i="121"/>
  <c r="AN42" i="121"/>
  <c r="AD45" i="121"/>
  <c r="AM46" i="121"/>
  <c r="AE52" i="121"/>
  <c r="AO52" i="121"/>
  <c r="AI54" i="121"/>
  <c r="AJ55" i="121"/>
  <c r="AH58" i="121"/>
  <c r="AC60" i="121"/>
  <c r="AM60" i="121"/>
  <c r="AE62" i="121"/>
  <c r="AF66" i="121"/>
  <c r="AP66" i="121"/>
  <c r="AI70" i="121"/>
  <c r="AK74" i="121"/>
  <c r="AG75" i="121"/>
  <c r="AE76" i="121"/>
  <c r="AO76" i="121"/>
  <c r="AI78" i="121"/>
  <c r="AJ79" i="121"/>
  <c r="AM82" i="121"/>
  <c r="AH83" i="121"/>
  <c r="AN85" i="121"/>
  <c r="AI88" i="121"/>
  <c r="AK90" i="121"/>
  <c r="AG91" i="121"/>
  <c r="AE92" i="121"/>
  <c r="AO92" i="121"/>
  <c r="AR16" i="122"/>
  <c r="AP16" i="122"/>
  <c r="AH33" i="122"/>
  <c r="AH31" i="122" s="1"/>
  <c r="Q29" i="122" s="1"/>
  <c r="AH29" i="122" s="1"/>
  <c r="AR35" i="122"/>
  <c r="AN35" i="122"/>
  <c r="AN34" i="122" s="1"/>
  <c r="W30" i="122" s="1"/>
  <c r="AN30" i="122" s="1"/>
  <c r="AD35" i="122"/>
  <c r="AD34" i="122" s="1"/>
  <c r="M30" i="122" s="1"/>
  <c r="AD30" i="122" s="1"/>
  <c r="AG35" i="122"/>
  <c r="AO35" i="122"/>
  <c r="AK39" i="122"/>
  <c r="AG41" i="122"/>
  <c r="AF42" i="122"/>
  <c r="AK44" i="122"/>
  <c r="AF44" i="122"/>
  <c r="AN44" i="122"/>
  <c r="AE45" i="122"/>
  <c r="AR48" i="122"/>
  <c r="AQ48" i="122"/>
  <c r="AH48" i="122"/>
  <c r="AR62" i="122"/>
  <c r="AL62" i="122"/>
  <c r="AJ62" i="122"/>
  <c r="AD62" i="122"/>
  <c r="AC62" i="122"/>
  <c r="AQ69" i="122"/>
  <c r="AD86" i="122"/>
  <c r="AR26" i="123"/>
  <c r="AK26" i="123"/>
  <c r="AI26" i="123"/>
  <c r="AG26" i="123"/>
  <c r="AQ26" i="123"/>
  <c r="AF26" i="123"/>
  <c r="AO26" i="123"/>
  <c r="AE26" i="123"/>
  <c r="AM26" i="123"/>
  <c r="AC26" i="123"/>
  <c r="AQ38" i="123"/>
  <c r="AP38" i="123"/>
  <c r="AJ38" i="123"/>
  <c r="AI38" i="123"/>
  <c r="AE38" i="123"/>
  <c r="AQ46" i="123"/>
  <c r="AP46" i="123"/>
  <c r="AJ46" i="123"/>
  <c r="AI46" i="123"/>
  <c r="AE46" i="123"/>
  <c r="AN79" i="123"/>
  <c r="AM82" i="123"/>
  <c r="AM23" i="124"/>
  <c r="AH23" i="124"/>
  <c r="AO23" i="124"/>
  <c r="AP23" i="124"/>
  <c r="AN23" i="124"/>
  <c r="AK23" i="124"/>
  <c r="AG23" i="124"/>
  <c r="AC23" i="124"/>
  <c r="AR90" i="124"/>
  <c r="AK90" i="124"/>
  <c r="AH90" i="124"/>
  <c r="AE90" i="124"/>
  <c r="AD90" i="124"/>
  <c r="AC90" i="124"/>
  <c r="AM90" i="124"/>
  <c r="AP90" i="124"/>
  <c r="AL90" i="124"/>
  <c r="AQ96" i="125"/>
  <c r="AQ97" i="119"/>
  <c r="AQ32" i="120"/>
  <c r="AQ31" i="120" s="1"/>
  <c r="Z29" i="120" s="1"/>
  <c r="AQ29" i="120" s="1"/>
  <c r="AQ44" i="120"/>
  <c r="AN65" i="120"/>
  <c r="AO73" i="120"/>
  <c r="AG75" i="120"/>
  <c r="AQ75" i="120"/>
  <c r="AE77" i="120"/>
  <c r="AO77" i="120"/>
  <c r="AH33" i="121"/>
  <c r="AG34" i="121"/>
  <c r="P30" i="121" s="1"/>
  <c r="AG30" i="121" s="1"/>
  <c r="AF36" i="121"/>
  <c r="AQ36" i="121"/>
  <c r="AF52" i="121"/>
  <c r="AQ52" i="121"/>
  <c r="AK55" i="121"/>
  <c r="AG62" i="121"/>
  <c r="AG66" i="121"/>
  <c r="AQ66" i="121"/>
  <c r="AM74" i="121"/>
  <c r="AF76" i="121"/>
  <c r="AQ76" i="121"/>
  <c r="AN83" i="121"/>
  <c r="AP85" i="121"/>
  <c r="AM90" i="121"/>
  <c r="AF92" i="121"/>
  <c r="AQ92" i="121"/>
  <c r="AI33" i="122"/>
  <c r="AH41" i="122"/>
  <c r="AI45" i="122"/>
  <c r="AK60" i="122"/>
  <c r="AN60" i="122"/>
  <c r="AM60" i="122"/>
  <c r="AL60" i="122"/>
  <c r="AF60" i="122"/>
  <c r="AD60" i="122"/>
  <c r="AR67" i="122"/>
  <c r="AG67" i="122"/>
  <c r="AQ67" i="122"/>
  <c r="AF67" i="122"/>
  <c r="AO67" i="122"/>
  <c r="AE67" i="122"/>
  <c r="AN67" i="122"/>
  <c r="AD67" i="122"/>
  <c r="AM67" i="122"/>
  <c r="AC67" i="122"/>
  <c r="AK67" i="122"/>
  <c r="AR59" i="123"/>
  <c r="AK59" i="123"/>
  <c r="AH59" i="123"/>
  <c r="AE59" i="123"/>
  <c r="AD59" i="123"/>
  <c r="AC59" i="123"/>
  <c r="AM59" i="123"/>
  <c r="AP79" i="123"/>
  <c r="AQ82" i="123"/>
  <c r="AQ85" i="123"/>
  <c r="AK85" i="123"/>
  <c r="AI85" i="123"/>
  <c r="AF85" i="123"/>
  <c r="AC85" i="123"/>
  <c r="AJ35" i="124"/>
  <c r="AR35" i="124"/>
  <c r="AF98" i="121"/>
  <c r="AP98" i="121"/>
  <c r="AE27" i="122"/>
  <c r="AO27" i="122"/>
  <c r="AE43" i="122"/>
  <c r="AO43" i="122"/>
  <c r="AE49" i="122"/>
  <c r="AO49" i="122"/>
  <c r="AF51" i="122"/>
  <c r="AQ51" i="122"/>
  <c r="AM53" i="122"/>
  <c r="AI56" i="122"/>
  <c r="AG57" i="122"/>
  <c r="AQ57" i="122"/>
  <c r="AI59" i="122"/>
  <c r="AD61" i="122"/>
  <c r="AQ61" i="122"/>
  <c r="AH65" i="122"/>
  <c r="AP66" i="122"/>
  <c r="AQ72" i="122"/>
  <c r="AI73" i="122"/>
  <c r="AL75" i="122"/>
  <c r="AF76" i="122"/>
  <c r="AG77" i="122"/>
  <c r="AK79" i="122"/>
  <c r="AL83" i="122"/>
  <c r="AF84" i="122"/>
  <c r="AG85" i="122"/>
  <c r="AM89" i="122"/>
  <c r="AG90" i="122"/>
  <c r="AD91" i="122"/>
  <c r="AN91" i="122"/>
  <c r="AM92" i="122"/>
  <c r="AK93" i="122"/>
  <c r="AK94" i="122"/>
  <c r="AI96" i="122"/>
  <c r="AG97" i="122"/>
  <c r="AQ97" i="122"/>
  <c r="AM11" i="123"/>
  <c r="AL12" i="123"/>
  <c r="AJ15" i="123"/>
  <c r="AH16" i="123"/>
  <c r="AF27" i="123"/>
  <c r="AF32" i="123"/>
  <c r="AF31" i="123" s="1"/>
  <c r="O29" i="123" s="1"/>
  <c r="AF29" i="123" s="1"/>
  <c r="AP32" i="123"/>
  <c r="AP31" i="123" s="1"/>
  <c r="Y29" i="123" s="1"/>
  <c r="AP29" i="123" s="1"/>
  <c r="AP33" i="123"/>
  <c r="AK35" i="123"/>
  <c r="AE36" i="123"/>
  <c r="AH39" i="123"/>
  <c r="AF40" i="123"/>
  <c r="AM42" i="123"/>
  <c r="AK43" i="123"/>
  <c r="AH47" i="123"/>
  <c r="AF48" i="123"/>
  <c r="AK51" i="123"/>
  <c r="AH55" i="123"/>
  <c r="AF56" i="123"/>
  <c r="AQ58" i="123"/>
  <c r="AF61" i="123"/>
  <c r="AI62" i="123"/>
  <c r="AI63" i="123"/>
  <c r="AF64" i="123"/>
  <c r="AD66" i="123"/>
  <c r="AP67" i="123"/>
  <c r="AI71" i="123"/>
  <c r="AE72" i="123"/>
  <c r="AP72" i="123"/>
  <c r="AI74" i="123"/>
  <c r="AD75" i="123"/>
  <c r="AH80" i="123"/>
  <c r="AL83" i="123"/>
  <c r="AL84" i="123"/>
  <c r="AH88" i="123"/>
  <c r="AM90" i="123"/>
  <c r="AK91" i="123"/>
  <c r="AJ92" i="123"/>
  <c r="AN93" i="123"/>
  <c r="AD95" i="123"/>
  <c r="AQ95" i="123"/>
  <c r="AE98" i="123"/>
  <c r="AM15" i="124"/>
  <c r="AC15" i="124"/>
  <c r="AH15" i="124"/>
  <c r="AR26" i="124"/>
  <c r="AC26" i="124"/>
  <c r="AH26" i="124"/>
  <c r="AR42" i="124"/>
  <c r="AH42" i="124"/>
  <c r="AE42" i="124"/>
  <c r="AD42" i="124"/>
  <c r="AC42" i="124"/>
  <c r="AL42" i="124"/>
  <c r="AL47" i="124"/>
  <c r="AH47" i="124"/>
  <c r="AG47" i="124"/>
  <c r="AF47" i="124"/>
  <c r="AP47" i="124"/>
  <c r="AE47" i="124"/>
  <c r="AO47" i="124"/>
  <c r="AC47" i="124"/>
  <c r="AM47" i="124"/>
  <c r="AL15" i="125"/>
  <c r="AM15" i="125"/>
  <c r="AE15" i="125"/>
  <c r="AK32" i="125"/>
  <c r="AM32" i="125"/>
  <c r="AL32" i="125"/>
  <c r="AL31" i="125" s="1"/>
  <c r="U29" i="125" s="1"/>
  <c r="AL29" i="125" s="1"/>
  <c r="AI32" i="125"/>
  <c r="AF32" i="125"/>
  <c r="AE32" i="125"/>
  <c r="AQ32" i="125"/>
  <c r="AC32" i="125"/>
  <c r="AR70" i="125"/>
  <c r="AI70" i="125"/>
  <c r="AQ70" i="125"/>
  <c r="AH70" i="125"/>
  <c r="AP70" i="125"/>
  <c r="AG70" i="125"/>
  <c r="AO70" i="125"/>
  <c r="AF70" i="125"/>
  <c r="AN70" i="125"/>
  <c r="AE70" i="125"/>
  <c r="AL70" i="125"/>
  <c r="AC70" i="125"/>
  <c r="AP39" i="126"/>
  <c r="AN39" i="126"/>
  <c r="AK39" i="126"/>
  <c r="AI39" i="126"/>
  <c r="AG39" i="126"/>
  <c r="AF39" i="126"/>
  <c r="AQ39" i="126"/>
  <c r="AE39" i="126"/>
  <c r="AM39" i="126"/>
  <c r="AC39" i="126"/>
  <c r="AL59" i="122"/>
  <c r="AM73" i="122"/>
  <c r="AM93" i="122"/>
  <c r="AO12" i="123"/>
  <c r="AM35" i="123"/>
  <c r="AH40" i="123"/>
  <c r="AQ42" i="123"/>
  <c r="AH48" i="123"/>
  <c r="AH56" i="123"/>
  <c r="AJ61" i="123"/>
  <c r="AF66" i="123"/>
  <c r="AN71" i="123"/>
  <c r="AG72" i="123"/>
  <c r="AL74" i="123"/>
  <c r="AH75" i="123"/>
  <c r="AM80" i="123"/>
  <c r="AP83" i="123"/>
  <c r="AM88" i="123"/>
  <c r="AM91" i="123"/>
  <c r="AO92" i="123"/>
  <c r="AG95" i="123"/>
  <c r="AI98" i="123"/>
  <c r="AL39" i="125"/>
  <c r="AE39" i="125"/>
  <c r="AO92" i="125"/>
  <c r="AP92" i="125"/>
  <c r="AM92" i="125"/>
  <c r="AH92" i="125"/>
  <c r="AE92" i="125"/>
  <c r="AH49" i="122"/>
  <c r="AK51" i="122"/>
  <c r="AR56" i="122"/>
  <c r="AK57" i="122"/>
  <c r="AC59" i="122"/>
  <c r="AM59" i="122"/>
  <c r="AI61" i="122"/>
  <c r="AM65" i="122"/>
  <c r="AC70" i="122"/>
  <c r="AC73" i="122"/>
  <c r="AN73" i="122"/>
  <c r="AL77" i="122"/>
  <c r="AJ80" i="122"/>
  <c r="AL85" i="122"/>
  <c r="AG91" i="122"/>
  <c r="AC93" i="122"/>
  <c r="AO93" i="122"/>
  <c r="AK95" i="122"/>
  <c r="AK97" i="122"/>
  <c r="AC12" i="123"/>
  <c r="AM16" i="123"/>
  <c r="AL27" i="123"/>
  <c r="AF33" i="123"/>
  <c r="AC35" i="123"/>
  <c r="AN35" i="123"/>
  <c r="AN34" i="123" s="1"/>
  <c r="W30" i="123" s="1"/>
  <c r="AK40" i="123"/>
  <c r="AD42" i="123"/>
  <c r="AP43" i="123"/>
  <c r="AK48" i="123"/>
  <c r="AP51" i="123"/>
  <c r="AK56" i="123"/>
  <c r="AJ60" i="123"/>
  <c r="AK61" i="123"/>
  <c r="AP63" i="123"/>
  <c r="AI66" i="123"/>
  <c r="AC69" i="123"/>
  <c r="AC71" i="123"/>
  <c r="AO71" i="123"/>
  <c r="AH72" i="123"/>
  <c r="AC74" i="123"/>
  <c r="AM74" i="123"/>
  <c r="AK75" i="123"/>
  <c r="AN80" i="123"/>
  <c r="AN88" i="123"/>
  <c r="AP91" i="123"/>
  <c r="AH95" i="123"/>
  <c r="AJ97" i="123"/>
  <c r="AL98" i="123"/>
  <c r="AR33" i="125"/>
  <c r="AK33" i="125"/>
  <c r="AK31" i="125" s="1"/>
  <c r="T29" i="125" s="1"/>
  <c r="AK29" i="125" s="1"/>
  <c r="AH33" i="125"/>
  <c r="AE33" i="125"/>
  <c r="AD33" i="125"/>
  <c r="AD31" i="125" s="1"/>
  <c r="M29" i="125" s="1"/>
  <c r="AD29" i="125" s="1"/>
  <c r="AC33" i="125"/>
  <c r="AC31" i="125" s="1"/>
  <c r="L29" i="125" s="1"/>
  <c r="AC29" i="125" s="1"/>
  <c r="AM33" i="125"/>
  <c r="AM39" i="125"/>
  <c r="AO76" i="125"/>
  <c r="AH76" i="125"/>
  <c r="AI49" i="122"/>
  <c r="AL51" i="122"/>
  <c r="AM57" i="122"/>
  <c r="AD59" i="122"/>
  <c r="AN59" i="122"/>
  <c r="AK61" i="122"/>
  <c r="AC65" i="122"/>
  <c r="AN65" i="122"/>
  <c r="AJ70" i="122"/>
  <c r="AH72" i="122"/>
  <c r="AE73" i="122"/>
  <c r="AO73" i="122"/>
  <c r="AM77" i="122"/>
  <c r="AP80" i="122"/>
  <c r="AM85" i="122"/>
  <c r="AI91" i="122"/>
  <c r="AD92" i="122"/>
  <c r="AD93" i="122"/>
  <c r="AQ93" i="122"/>
  <c r="AQ95" i="122"/>
  <c r="AM97" i="122"/>
  <c r="AD11" i="123"/>
  <c r="AD12" i="123"/>
  <c r="AC16" i="123"/>
  <c r="AN16" i="123"/>
  <c r="AM27" i="123"/>
  <c r="AG33" i="123"/>
  <c r="AD35" i="123"/>
  <c r="AP35" i="123"/>
  <c r="AN40" i="123"/>
  <c r="AE42" i="123"/>
  <c r="AC43" i="123"/>
  <c r="AN48" i="123"/>
  <c r="AC51" i="123"/>
  <c r="AN56" i="123"/>
  <c r="AK60" i="123"/>
  <c r="AQ61" i="123"/>
  <c r="AD63" i="123"/>
  <c r="AQ63" i="123"/>
  <c r="AL66" i="123"/>
  <c r="AF69" i="123"/>
  <c r="AD71" i="123"/>
  <c r="AP71" i="123"/>
  <c r="AK72" i="123"/>
  <c r="AD74" i="123"/>
  <c r="AN74" i="123"/>
  <c r="AL75" i="123"/>
  <c r="AC80" i="123"/>
  <c r="AO80" i="123"/>
  <c r="AD83" i="123"/>
  <c r="AC84" i="123"/>
  <c r="AC88" i="123"/>
  <c r="AO88" i="123"/>
  <c r="AC91" i="123"/>
  <c r="AC93" i="123"/>
  <c r="AI95" i="123"/>
  <c r="AM97" i="123"/>
  <c r="AM98" i="123"/>
  <c r="AN38" i="124"/>
  <c r="AH38" i="124"/>
  <c r="AG38" i="124"/>
  <c r="AD38" i="124"/>
  <c r="AQ38" i="124"/>
  <c r="AC38" i="124"/>
  <c r="AL38" i="124"/>
  <c r="AR57" i="124"/>
  <c r="AL57" i="124"/>
  <c r="AK57" i="124"/>
  <c r="AI57" i="124"/>
  <c r="AF57" i="124"/>
  <c r="AE57" i="124"/>
  <c r="AN57" i="124"/>
  <c r="AC57" i="124"/>
  <c r="AR65" i="124"/>
  <c r="AL65" i="124"/>
  <c r="AK65" i="124"/>
  <c r="AI65" i="124"/>
  <c r="AF65" i="124"/>
  <c r="AE65" i="124"/>
  <c r="AN65" i="124"/>
  <c r="AC65" i="124"/>
  <c r="AL27" i="126"/>
  <c r="AP27" i="126"/>
  <c r="AO27" i="126"/>
  <c r="AM27" i="126"/>
  <c r="AI27" i="126"/>
  <c r="AH27" i="126"/>
  <c r="AE27" i="126"/>
  <c r="AL51" i="126"/>
  <c r="AP51" i="126"/>
  <c r="AM51" i="126"/>
  <c r="AI51" i="126"/>
  <c r="AE51" i="126"/>
  <c r="AQ51" i="126"/>
  <c r="AO51" i="126"/>
  <c r="AH51" i="126"/>
  <c r="AG51" i="126"/>
  <c r="AR93" i="126"/>
  <c r="AK93" i="126"/>
  <c r="AI93" i="126"/>
  <c r="AH93" i="126"/>
  <c r="AQ93" i="126"/>
  <c r="AG93" i="126"/>
  <c r="AP93" i="126"/>
  <c r="AF93" i="126"/>
  <c r="AN93" i="126"/>
  <c r="AC93" i="126"/>
  <c r="AO93" i="126"/>
  <c r="AE93" i="126"/>
  <c r="AM98" i="121"/>
  <c r="AM12" i="122"/>
  <c r="AL27" i="122"/>
  <c r="AM36" i="122"/>
  <c r="AR38" i="122"/>
  <c r="AL43" i="122"/>
  <c r="AK49" i="122"/>
  <c r="AC51" i="122"/>
  <c r="AM51" i="122"/>
  <c r="AI53" i="122"/>
  <c r="AC57" i="122"/>
  <c r="AN57" i="122"/>
  <c r="AE59" i="122"/>
  <c r="AO59" i="122"/>
  <c r="AL61" i="122"/>
  <c r="AE65" i="122"/>
  <c r="AO65" i="122"/>
  <c r="AL66" i="122"/>
  <c r="AK70" i="122"/>
  <c r="AF73" i="122"/>
  <c r="AP73" i="122"/>
  <c r="AG75" i="122"/>
  <c r="AC77" i="122"/>
  <c r="AO77" i="122"/>
  <c r="AQ80" i="122"/>
  <c r="AG83" i="122"/>
  <c r="AC85" i="122"/>
  <c r="AO85" i="122"/>
  <c r="AH89" i="122"/>
  <c r="AP90" i="122"/>
  <c r="AK91" i="122"/>
  <c r="AE92" i="122"/>
  <c r="AE93" i="122"/>
  <c r="AC97" i="122"/>
  <c r="AN97" i="122"/>
  <c r="AE11" i="123"/>
  <c r="AE12" i="123"/>
  <c r="AE16" i="123"/>
  <c r="AO16" i="123"/>
  <c r="AC27" i="123"/>
  <c r="AN27" i="123"/>
  <c r="AM32" i="123"/>
  <c r="AM31" i="123" s="1"/>
  <c r="V29" i="123" s="1"/>
  <c r="AM29" i="123" s="1"/>
  <c r="AH33" i="123"/>
  <c r="AH31" i="123" s="1"/>
  <c r="Q29" i="123" s="1"/>
  <c r="AH29" i="123" s="1"/>
  <c r="AE35" i="123"/>
  <c r="AE34" i="123" s="1"/>
  <c r="N30" i="123" s="1"/>
  <c r="AR36" i="123"/>
  <c r="AQ39" i="123"/>
  <c r="AO40" i="123"/>
  <c r="AF42" i="123"/>
  <c r="AD43" i="123"/>
  <c r="AJ44" i="123"/>
  <c r="AK45" i="123"/>
  <c r="AQ47" i="123"/>
  <c r="AO48" i="123"/>
  <c r="AD51" i="123"/>
  <c r="AJ52" i="123"/>
  <c r="AK53" i="123"/>
  <c r="AQ55" i="123"/>
  <c r="AO56" i="123"/>
  <c r="AL58" i="123"/>
  <c r="AL60" i="123"/>
  <c r="AF63" i="123"/>
  <c r="AO64" i="123"/>
  <c r="AM66" i="123"/>
  <c r="AK67" i="123"/>
  <c r="AF71" i="123"/>
  <c r="AQ71" i="123"/>
  <c r="AM72" i="123"/>
  <c r="AE74" i="123"/>
  <c r="AQ74" i="123"/>
  <c r="AM75" i="123"/>
  <c r="AE80" i="123"/>
  <c r="AP80" i="123"/>
  <c r="AE83" i="123"/>
  <c r="AD84" i="123"/>
  <c r="AE88" i="123"/>
  <c r="AP88" i="123"/>
  <c r="AI90" i="123"/>
  <c r="AD91" i="123"/>
  <c r="AC92" i="123"/>
  <c r="AF93" i="123"/>
  <c r="AL95" i="123"/>
  <c r="AN97" i="123"/>
  <c r="AN98" i="123"/>
  <c r="AO15" i="124"/>
  <c r="AM26" i="124"/>
  <c r="AE32" i="124"/>
  <c r="AE31" i="124" s="1"/>
  <c r="N29" i="124" s="1"/>
  <c r="AI38" i="124"/>
  <c r="AR49" i="124"/>
  <c r="AL49" i="124"/>
  <c r="AK49" i="124"/>
  <c r="AI49" i="124"/>
  <c r="AF49" i="124"/>
  <c r="AE49" i="124"/>
  <c r="AN49" i="124"/>
  <c r="AC49" i="124"/>
  <c r="AD57" i="124"/>
  <c r="AD65" i="124"/>
  <c r="AR82" i="124"/>
  <c r="AM82" i="124"/>
  <c r="AL82" i="124"/>
  <c r="AK82" i="124"/>
  <c r="AH82" i="124"/>
  <c r="AE82" i="124"/>
  <c r="AC82" i="124"/>
  <c r="AL96" i="124"/>
  <c r="AE96" i="124"/>
  <c r="AP33" i="125"/>
  <c r="AR54" i="125"/>
  <c r="AP54" i="125"/>
  <c r="AG54" i="125"/>
  <c r="AO54" i="125"/>
  <c r="AF54" i="125"/>
  <c r="AN54" i="125"/>
  <c r="AE54" i="125"/>
  <c r="AM54" i="125"/>
  <c r="AD54" i="125"/>
  <c r="AL54" i="125"/>
  <c r="AC54" i="125"/>
  <c r="AI54" i="125"/>
  <c r="AO60" i="125"/>
  <c r="AH60" i="125"/>
  <c r="AG27" i="126"/>
  <c r="AR41" i="126"/>
  <c r="AJ41" i="126"/>
  <c r="AQ41" i="126"/>
  <c r="AO41" i="126"/>
  <c r="AM93" i="126"/>
  <c r="AM49" i="122"/>
  <c r="AN51" i="122"/>
  <c r="AF59" i="122"/>
  <c r="AQ59" i="122"/>
  <c r="AM61" i="122"/>
  <c r="AL70" i="122"/>
  <c r="AG73" i="122"/>
  <c r="AQ73" i="122"/>
  <c r="AL91" i="122"/>
  <c r="AG93" i="122"/>
  <c r="AG12" i="123"/>
  <c r="AN33" i="123"/>
  <c r="AN31" i="123" s="1"/>
  <c r="W29" i="123" s="1"/>
  <c r="AN29" i="123" s="1"/>
  <c r="AP40" i="123"/>
  <c r="AP48" i="123"/>
  <c r="AP56" i="123"/>
  <c r="AN66" i="123"/>
  <c r="AG71" i="123"/>
  <c r="AN72" i="123"/>
  <c r="AF74" i="123"/>
  <c r="AP75" i="123"/>
  <c r="AF80" i="123"/>
  <c r="AG84" i="123"/>
  <c r="AF88" i="123"/>
  <c r="AE91" i="123"/>
  <c r="AO95" i="123"/>
  <c r="AQ98" i="123"/>
  <c r="AM57" i="124"/>
  <c r="AM65" i="124"/>
  <c r="AP76" i="124"/>
  <c r="AN76" i="124"/>
  <c r="AK76" i="124"/>
  <c r="AI76" i="124"/>
  <c r="AF76" i="124"/>
  <c r="AC76" i="124"/>
  <c r="AK72" i="125"/>
  <c r="AL72" i="125"/>
  <c r="AI72" i="125"/>
  <c r="AF72" i="125"/>
  <c r="AE72" i="125"/>
  <c r="AD72" i="125"/>
  <c r="AN72" i="125"/>
  <c r="AR86" i="125"/>
  <c r="AP86" i="125"/>
  <c r="AG86" i="125"/>
  <c r="AO86" i="125"/>
  <c r="AF86" i="125"/>
  <c r="AN86" i="125"/>
  <c r="AE86" i="125"/>
  <c r="AM86" i="125"/>
  <c r="AD86" i="125"/>
  <c r="AL86" i="125"/>
  <c r="AC86" i="125"/>
  <c r="AI86" i="125"/>
  <c r="AQ27" i="126"/>
  <c r="AM42" i="126"/>
  <c r="AP42" i="126"/>
  <c r="AQ42" i="126"/>
  <c r="AN42" i="126"/>
  <c r="AI42" i="126"/>
  <c r="AH42" i="126"/>
  <c r="AF42" i="126"/>
  <c r="AF33" i="124"/>
  <c r="AH39" i="124"/>
  <c r="AN41" i="124"/>
  <c r="AK44" i="124"/>
  <c r="AF46" i="124"/>
  <c r="AQ46" i="124"/>
  <c r="AK52" i="124"/>
  <c r="AF54" i="124"/>
  <c r="AQ54" i="124"/>
  <c r="AL58" i="124"/>
  <c r="AK60" i="124"/>
  <c r="AF62" i="124"/>
  <c r="AQ62" i="124"/>
  <c r="AL66" i="124"/>
  <c r="AN70" i="124"/>
  <c r="AG71" i="124"/>
  <c r="AK73" i="124"/>
  <c r="AH78" i="124"/>
  <c r="AN79" i="124"/>
  <c r="AN84" i="124"/>
  <c r="AN87" i="124"/>
  <c r="AD89" i="124"/>
  <c r="AQ89" i="124"/>
  <c r="AN92" i="124"/>
  <c r="AH94" i="124"/>
  <c r="AF95" i="124"/>
  <c r="AM97" i="124"/>
  <c r="AK98" i="124"/>
  <c r="AI11" i="125"/>
  <c r="AI16" i="125"/>
  <c r="AN22" i="125"/>
  <c r="AQ27" i="125"/>
  <c r="AN35" i="125"/>
  <c r="AF38" i="125"/>
  <c r="AM40" i="125"/>
  <c r="AK41" i="125"/>
  <c r="AF43" i="125"/>
  <c r="AP45" i="125"/>
  <c r="AK46" i="125"/>
  <c r="AL49" i="125"/>
  <c r="AK51" i="125"/>
  <c r="AF53" i="125"/>
  <c r="AQ53" i="125"/>
  <c r="AI56" i="125"/>
  <c r="AD57" i="125"/>
  <c r="AL61" i="125"/>
  <c r="AE62" i="125"/>
  <c r="AN62" i="125"/>
  <c r="AL65" i="125"/>
  <c r="AK67" i="125"/>
  <c r="AH69" i="125"/>
  <c r="AM71" i="125"/>
  <c r="AI73" i="125"/>
  <c r="AO77" i="125"/>
  <c r="AH78" i="125"/>
  <c r="AL80" i="125"/>
  <c r="AF83" i="125"/>
  <c r="AQ85" i="125"/>
  <c r="AL88" i="125"/>
  <c r="AF89" i="125"/>
  <c r="AQ89" i="125"/>
  <c r="AQ91" i="125"/>
  <c r="AG93" i="125"/>
  <c r="AM95" i="125"/>
  <c r="AI97" i="125"/>
  <c r="AL15" i="126"/>
  <c r="AD23" i="126"/>
  <c r="AN23" i="126"/>
  <c r="AO35" i="126"/>
  <c r="AL36" i="126"/>
  <c r="AL34" i="126" s="1"/>
  <c r="U30" i="126" s="1"/>
  <c r="AL30" i="126" s="1"/>
  <c r="AP47" i="126"/>
  <c r="AG47" i="126"/>
  <c r="AK47" i="126"/>
  <c r="AN47" i="126"/>
  <c r="AO39" i="127"/>
  <c r="AP39" i="127"/>
  <c r="AK39" i="127"/>
  <c r="AH39" i="127"/>
  <c r="AC39" i="127"/>
  <c r="AO95" i="127"/>
  <c r="AP95" i="127"/>
  <c r="AK95" i="127"/>
  <c r="AH95" i="127"/>
  <c r="AC95" i="127"/>
  <c r="AM36" i="130"/>
  <c r="AN36" i="130"/>
  <c r="AF36" i="130"/>
  <c r="AP58" i="124"/>
  <c r="AP66" i="124"/>
  <c r="AM73" i="124"/>
  <c r="AQ97" i="124"/>
  <c r="AP22" i="125"/>
  <c r="AQ40" i="125"/>
  <c r="AO46" i="125"/>
  <c r="AP49" i="125"/>
  <c r="AO61" i="125"/>
  <c r="AP65" i="125"/>
  <c r="AL73" i="125"/>
  <c r="AQ77" i="125"/>
  <c r="AL97" i="125"/>
  <c r="AQ35" i="126"/>
  <c r="AO36" i="126"/>
  <c r="AO34" i="126" s="1"/>
  <c r="X30" i="126" s="1"/>
  <c r="AO30" i="126" s="1"/>
  <c r="AO88" i="126"/>
  <c r="AP88" i="126"/>
  <c r="AK88" i="126"/>
  <c r="AH88" i="126"/>
  <c r="AC88" i="126"/>
  <c r="AO39" i="124"/>
  <c r="AI46" i="124"/>
  <c r="AI54" i="124"/>
  <c r="AC58" i="124"/>
  <c r="AI62" i="124"/>
  <c r="AC66" i="124"/>
  <c r="AM71" i="124"/>
  <c r="AC73" i="124"/>
  <c r="AN73" i="124"/>
  <c r="AL78" i="124"/>
  <c r="AH85" i="124"/>
  <c r="AI89" i="124"/>
  <c r="AH93" i="124"/>
  <c r="AK95" i="124"/>
  <c r="AD97" i="124"/>
  <c r="AP98" i="124"/>
  <c r="AN16" i="125"/>
  <c r="AC22" i="125"/>
  <c r="AC27" i="125"/>
  <c r="AH36" i="125"/>
  <c r="AD40" i="125"/>
  <c r="AP41" i="125"/>
  <c r="AC46" i="125"/>
  <c r="AP46" i="125"/>
  <c r="AC49" i="125"/>
  <c r="AM56" i="125"/>
  <c r="AD61" i="125"/>
  <c r="AP61" i="125"/>
  <c r="AC65" i="125"/>
  <c r="AN69" i="125"/>
  <c r="AC73" i="125"/>
  <c r="AM73" i="125"/>
  <c r="AD77" i="125"/>
  <c r="AL78" i="125"/>
  <c r="AQ80" i="125"/>
  <c r="AQ88" i="125"/>
  <c r="AK89" i="125"/>
  <c r="AC91" i="125"/>
  <c r="AC97" i="125"/>
  <c r="AM97" i="125"/>
  <c r="AR31" i="126"/>
  <c r="AA29" i="126" s="1"/>
  <c r="AP36" i="126"/>
  <c r="AP34" i="126" s="1"/>
  <c r="Y30" i="126" s="1"/>
  <c r="AP30" i="126" s="1"/>
  <c r="AR86" i="126"/>
  <c r="AM86" i="126"/>
  <c r="AE86" i="126"/>
  <c r="AM41" i="127"/>
  <c r="AQ41" i="127"/>
  <c r="AN41" i="127"/>
  <c r="AI41" i="127"/>
  <c r="AF41" i="127"/>
  <c r="AK43" i="127"/>
  <c r="AO43" i="127"/>
  <c r="AN43" i="127"/>
  <c r="AL43" i="127"/>
  <c r="AH43" i="127"/>
  <c r="AG43" i="127"/>
  <c r="AD43" i="127"/>
  <c r="AR67" i="128"/>
  <c r="AI67" i="128"/>
  <c r="AQ67" i="128"/>
  <c r="AH67" i="128"/>
  <c r="AP67" i="128"/>
  <c r="AG67" i="128"/>
  <c r="AO67" i="128"/>
  <c r="AF67" i="128"/>
  <c r="AN67" i="128"/>
  <c r="AE67" i="128"/>
  <c r="AM67" i="128"/>
  <c r="AD67" i="128"/>
  <c r="AL67" i="128"/>
  <c r="AC67" i="128"/>
  <c r="AP39" i="124"/>
  <c r="AH45" i="124"/>
  <c r="AL46" i="124"/>
  <c r="AL54" i="124"/>
  <c r="AD58" i="124"/>
  <c r="AH61" i="124"/>
  <c r="AL62" i="124"/>
  <c r="AD66" i="124"/>
  <c r="AN71" i="124"/>
  <c r="AD73" i="124"/>
  <c r="AQ73" i="124"/>
  <c r="AC78" i="124"/>
  <c r="AN78" i="124"/>
  <c r="AE80" i="124"/>
  <c r="AC84" i="124"/>
  <c r="AP85" i="124"/>
  <c r="AE88" i="124"/>
  <c r="AK89" i="124"/>
  <c r="AC92" i="124"/>
  <c r="AP93" i="124"/>
  <c r="AN95" i="124"/>
  <c r="AE97" i="124"/>
  <c r="AC98" i="124"/>
  <c r="AQ16" i="125"/>
  <c r="AF22" i="125"/>
  <c r="AE23" i="125"/>
  <c r="AF27" i="125"/>
  <c r="AC35" i="125"/>
  <c r="AP36" i="125"/>
  <c r="AE40" i="125"/>
  <c r="AC41" i="125"/>
  <c r="AE46" i="125"/>
  <c r="AD49" i="125"/>
  <c r="AH52" i="125"/>
  <c r="AC56" i="125"/>
  <c r="AN56" i="125"/>
  <c r="AF61" i="125"/>
  <c r="AQ61" i="125"/>
  <c r="AD65" i="125"/>
  <c r="AO69" i="125"/>
  <c r="AD73" i="125"/>
  <c r="AN73" i="125"/>
  <c r="AG77" i="125"/>
  <c r="AC78" i="125"/>
  <c r="AN78" i="125"/>
  <c r="AD80" i="125"/>
  <c r="AL89" i="125"/>
  <c r="AF91" i="125"/>
  <c r="AD97" i="125"/>
  <c r="AN97" i="125"/>
  <c r="AD36" i="126"/>
  <c r="AH40" i="126"/>
  <c r="AF43" i="127"/>
  <c r="AK42" i="128"/>
  <c r="AO42" i="128"/>
  <c r="AN42" i="128"/>
  <c r="AL42" i="128"/>
  <c r="AH42" i="128"/>
  <c r="AG42" i="128"/>
  <c r="AF42" i="128"/>
  <c r="AP42" i="128"/>
  <c r="AD42" i="128"/>
  <c r="AK67" i="128"/>
  <c r="AQ33" i="124"/>
  <c r="AC39" i="124"/>
  <c r="AI41" i="124"/>
  <c r="AC44" i="124"/>
  <c r="AP45" i="124"/>
  <c r="AN46" i="124"/>
  <c r="AE48" i="124"/>
  <c r="AC52" i="124"/>
  <c r="AP53" i="124"/>
  <c r="AN54" i="124"/>
  <c r="AE56" i="124"/>
  <c r="AE58" i="124"/>
  <c r="AC60" i="124"/>
  <c r="AP61" i="124"/>
  <c r="AN62" i="124"/>
  <c r="AE64" i="124"/>
  <c r="AE66" i="124"/>
  <c r="AH70" i="124"/>
  <c r="AC71" i="124"/>
  <c r="AO71" i="124"/>
  <c r="AE73" i="124"/>
  <c r="AP74" i="124"/>
  <c r="AD78" i="124"/>
  <c r="AO78" i="124"/>
  <c r="AH79" i="124"/>
  <c r="AM80" i="124"/>
  <c r="AF84" i="124"/>
  <c r="AO86" i="124"/>
  <c r="AH87" i="124"/>
  <c r="AM88" i="124"/>
  <c r="AL89" i="124"/>
  <c r="AF92" i="124"/>
  <c r="AQ94" i="124"/>
  <c r="AO95" i="124"/>
  <c r="AF97" i="124"/>
  <c r="AD98" i="124"/>
  <c r="AH12" i="125"/>
  <c r="AD16" i="125"/>
  <c r="AG22" i="125"/>
  <c r="AM23" i="125"/>
  <c r="AI27" i="125"/>
  <c r="AF35" i="125"/>
  <c r="AO38" i="125"/>
  <c r="AF40" i="125"/>
  <c r="AD41" i="125"/>
  <c r="AI45" i="125"/>
  <c r="AF46" i="125"/>
  <c r="AE47" i="125"/>
  <c r="AE49" i="125"/>
  <c r="AC51" i="125"/>
  <c r="AP52" i="125"/>
  <c r="AN53" i="125"/>
  <c r="AD56" i="125"/>
  <c r="AQ56" i="125"/>
  <c r="AM57" i="125"/>
  <c r="AN59" i="125"/>
  <c r="AG61" i="125"/>
  <c r="AK62" i="125"/>
  <c r="AE63" i="125"/>
  <c r="AE65" i="125"/>
  <c r="AC67" i="125"/>
  <c r="AD69" i="125"/>
  <c r="AP69" i="125"/>
  <c r="AE73" i="125"/>
  <c r="AP73" i="125"/>
  <c r="AN75" i="125"/>
  <c r="AH77" i="125"/>
  <c r="AD78" i="125"/>
  <c r="AO78" i="125"/>
  <c r="AE80" i="125"/>
  <c r="AL85" i="125"/>
  <c r="AE88" i="125"/>
  <c r="AC89" i="125"/>
  <c r="AM89" i="125"/>
  <c r="AI91" i="125"/>
  <c r="AP93" i="125"/>
  <c r="AE97" i="125"/>
  <c r="AP97" i="125"/>
  <c r="AJ12" i="126"/>
  <c r="AM22" i="126"/>
  <c r="AK23" i="126"/>
  <c r="AI33" i="126"/>
  <c r="AH35" i="126"/>
  <c r="AH34" i="126" s="1"/>
  <c r="Q30" i="126" s="1"/>
  <c r="AF36" i="126"/>
  <c r="AJ40" i="126"/>
  <c r="AR45" i="126"/>
  <c r="AQ45" i="126"/>
  <c r="AG45" i="126"/>
  <c r="AI45" i="126"/>
  <c r="AO45" i="126"/>
  <c r="AI47" i="126"/>
  <c r="AR53" i="126"/>
  <c r="AH53" i="126"/>
  <c r="AQ53" i="126"/>
  <c r="AG53" i="126"/>
  <c r="AP53" i="126"/>
  <c r="AF53" i="126"/>
  <c r="AO53" i="126"/>
  <c r="AE53" i="126"/>
  <c r="AK53" i="126"/>
  <c r="AP71" i="126"/>
  <c r="AG71" i="126"/>
  <c r="AQ71" i="126"/>
  <c r="AF71" i="126"/>
  <c r="AO71" i="126"/>
  <c r="AE71" i="126"/>
  <c r="AN71" i="126"/>
  <c r="AD71" i="126"/>
  <c r="AM71" i="126"/>
  <c r="AC71" i="126"/>
  <c r="AK71" i="126"/>
  <c r="AK84" i="126"/>
  <c r="AL84" i="126"/>
  <c r="AH84" i="126"/>
  <c r="AG84" i="126"/>
  <c r="AF84" i="126"/>
  <c r="AD84" i="126"/>
  <c r="AO84" i="126"/>
  <c r="AP95" i="126"/>
  <c r="AG95" i="126"/>
  <c r="AQ95" i="126"/>
  <c r="AF95" i="126"/>
  <c r="AO95" i="126"/>
  <c r="AE95" i="126"/>
  <c r="AN95" i="126"/>
  <c r="AD95" i="126"/>
  <c r="AM95" i="126"/>
  <c r="AC95" i="126"/>
  <c r="AK95" i="126"/>
  <c r="AP43" i="127"/>
  <c r="AK51" i="127"/>
  <c r="AL51" i="127"/>
  <c r="AH51" i="127"/>
  <c r="AG51" i="127"/>
  <c r="AF51" i="127"/>
  <c r="AD51" i="127"/>
  <c r="AO51" i="127"/>
  <c r="AR27" i="129"/>
  <c r="AP27" i="129"/>
  <c r="AJ27" i="129"/>
  <c r="AH27" i="129"/>
  <c r="AK39" i="129"/>
  <c r="AN39" i="129"/>
  <c r="AL39" i="129"/>
  <c r="AH39" i="129"/>
  <c r="AG39" i="129"/>
  <c r="AP39" i="129"/>
  <c r="AO39" i="129"/>
  <c r="AF39" i="129"/>
  <c r="AD39" i="129"/>
  <c r="AO46" i="124"/>
  <c r="AO54" i="124"/>
  <c r="AH58" i="124"/>
  <c r="AO62" i="124"/>
  <c r="AH66" i="124"/>
  <c r="AP71" i="124"/>
  <c r="AF73" i="124"/>
  <c r="AM89" i="124"/>
  <c r="AP95" i="124"/>
  <c r="AI97" i="124"/>
  <c r="AE98" i="124"/>
  <c r="AP12" i="125"/>
  <c r="AE16" i="125"/>
  <c r="AH22" i="125"/>
  <c r="AK27" i="125"/>
  <c r="AI35" i="125"/>
  <c r="AP38" i="125"/>
  <c r="AI40" i="125"/>
  <c r="AE41" i="125"/>
  <c r="AG46" i="125"/>
  <c r="AM47" i="125"/>
  <c r="AH49" i="125"/>
  <c r="AF51" i="125"/>
  <c r="AO53" i="125"/>
  <c r="AE56" i="125"/>
  <c r="AP57" i="125"/>
  <c r="AH61" i="125"/>
  <c r="AM63" i="125"/>
  <c r="AH65" i="125"/>
  <c r="AF67" i="125"/>
  <c r="AF69" i="125"/>
  <c r="AQ69" i="125"/>
  <c r="AF73" i="125"/>
  <c r="AQ73" i="125"/>
  <c r="AI77" i="125"/>
  <c r="AF78" i="125"/>
  <c r="AP78" i="125"/>
  <c r="AF80" i="125"/>
  <c r="AF88" i="125"/>
  <c r="AD89" i="125"/>
  <c r="AN89" i="125"/>
  <c r="AK91" i="125"/>
  <c r="AQ93" i="125"/>
  <c r="AF97" i="125"/>
  <c r="AQ97" i="125"/>
  <c r="AL23" i="126"/>
  <c r="AI35" i="126"/>
  <c r="AG36" i="126"/>
  <c r="AK40" i="126"/>
  <c r="AK44" i="126"/>
  <c r="AL44" i="126"/>
  <c r="AO44" i="126"/>
  <c r="AR49" i="126"/>
  <c r="AO49" i="126"/>
  <c r="AJ49" i="126"/>
  <c r="AN15" i="128"/>
  <c r="AO15" i="128"/>
  <c r="AG15" i="128"/>
  <c r="AM56" i="128"/>
  <c r="AQ56" i="128"/>
  <c r="AN56" i="128"/>
  <c r="AI56" i="128"/>
  <c r="AF56" i="128"/>
  <c r="AQ43" i="126"/>
  <c r="AJ48" i="126"/>
  <c r="AP52" i="126"/>
  <c r="AL55" i="126"/>
  <c r="AK56" i="126"/>
  <c r="AI58" i="126"/>
  <c r="AI59" i="126"/>
  <c r="AG60" i="126"/>
  <c r="AE61" i="126"/>
  <c r="AO61" i="126"/>
  <c r="AE63" i="126"/>
  <c r="AO63" i="126"/>
  <c r="AQ67" i="126"/>
  <c r="AI69" i="126"/>
  <c r="AH72" i="126"/>
  <c r="AN74" i="126"/>
  <c r="AI75" i="126"/>
  <c r="AG76" i="126"/>
  <c r="AE77" i="126"/>
  <c r="AO77" i="126"/>
  <c r="AL79" i="126"/>
  <c r="AK80" i="126"/>
  <c r="AQ83" i="126"/>
  <c r="AI85" i="126"/>
  <c r="AF87" i="126"/>
  <c r="AQ87" i="126"/>
  <c r="AH91" i="126"/>
  <c r="AF92" i="126"/>
  <c r="AR94" i="126"/>
  <c r="AH96" i="126"/>
  <c r="AN98" i="126"/>
  <c r="AL11" i="127"/>
  <c r="AG12" i="127"/>
  <c r="AQ12" i="127"/>
  <c r="AL22" i="127"/>
  <c r="AK23" i="127"/>
  <c r="AI26" i="127"/>
  <c r="AG27" i="127"/>
  <c r="AN33" i="127"/>
  <c r="AN31" i="127" s="1"/>
  <c r="W29" i="127" s="1"/>
  <c r="AN29" i="127" s="1"/>
  <c r="AN28" i="127" s="1"/>
  <c r="AG35" i="127"/>
  <c r="AG34" i="127" s="1"/>
  <c r="P30" i="127" s="1"/>
  <c r="AG30" i="127" s="1"/>
  <c r="AE36" i="127"/>
  <c r="AO36" i="127"/>
  <c r="AF38" i="127"/>
  <c r="AQ38" i="127"/>
  <c r="AO40" i="127"/>
  <c r="AG42" i="127"/>
  <c r="AM44" i="127"/>
  <c r="AN46" i="127"/>
  <c r="AI52" i="127"/>
  <c r="AL54" i="127"/>
  <c r="AK55" i="127"/>
  <c r="AI57" i="127"/>
  <c r="AM58" i="127"/>
  <c r="AH59" i="127"/>
  <c r="AF60" i="127"/>
  <c r="AP60" i="127"/>
  <c r="AG62" i="127"/>
  <c r="AH66" i="127"/>
  <c r="AG70" i="127"/>
  <c r="AM73" i="127"/>
  <c r="AN73" i="127"/>
  <c r="AL82" i="127"/>
  <c r="AP82" i="127"/>
  <c r="AO82" i="127"/>
  <c r="AM82" i="127"/>
  <c r="AH82" i="127"/>
  <c r="AG82" i="127"/>
  <c r="AP45" i="128"/>
  <c r="AK45" i="128"/>
  <c r="AI45" i="128"/>
  <c r="AG45" i="128"/>
  <c r="AQ45" i="128"/>
  <c r="AF45" i="128"/>
  <c r="AO45" i="128"/>
  <c r="AE45" i="128"/>
  <c r="AN45" i="128"/>
  <c r="AD45" i="128"/>
  <c r="AR75" i="128"/>
  <c r="AQ75" i="128"/>
  <c r="AH75" i="128"/>
  <c r="AP75" i="128"/>
  <c r="AG75" i="128"/>
  <c r="AO75" i="128"/>
  <c r="AF75" i="128"/>
  <c r="AN75" i="128"/>
  <c r="AE75" i="128"/>
  <c r="AM75" i="128"/>
  <c r="AD75" i="128"/>
  <c r="AL75" i="128"/>
  <c r="AC75" i="128"/>
  <c r="AR78" i="128"/>
  <c r="AP78" i="128"/>
  <c r="AJ78" i="128"/>
  <c r="AF78" i="128"/>
  <c r="AL88" i="128"/>
  <c r="AO88" i="128"/>
  <c r="AJ88" i="128"/>
  <c r="AK23" i="129"/>
  <c r="AN23" i="129"/>
  <c r="AL23" i="129"/>
  <c r="AH23" i="129"/>
  <c r="AG23" i="129"/>
  <c r="AF23" i="129"/>
  <c r="AD23" i="129"/>
  <c r="AR56" i="129"/>
  <c r="AH56" i="129"/>
  <c r="AQ56" i="129"/>
  <c r="AG56" i="129"/>
  <c r="AP56" i="129"/>
  <c r="AF56" i="129"/>
  <c r="AO56" i="129"/>
  <c r="AE56" i="129"/>
  <c r="AN56" i="129"/>
  <c r="AC56" i="129"/>
  <c r="AM56" i="129"/>
  <c r="AK56" i="129"/>
  <c r="AM69" i="126"/>
  <c r="AM85" i="126"/>
  <c r="AM52" i="127"/>
  <c r="AM97" i="127"/>
  <c r="AQ97" i="127"/>
  <c r="AN97" i="127"/>
  <c r="AI97" i="127"/>
  <c r="AJ80" i="128"/>
  <c r="AR80" i="128"/>
  <c r="AL80" i="128"/>
  <c r="AI80" i="128"/>
  <c r="AP11" i="129"/>
  <c r="AL11" i="129"/>
  <c r="AK11" i="129"/>
  <c r="AH11" i="129"/>
  <c r="AL85" i="130"/>
  <c r="AI85" i="130"/>
  <c r="AH85" i="130"/>
  <c r="AE85" i="130"/>
  <c r="AQ85" i="130"/>
  <c r="AP85" i="130"/>
  <c r="AM85" i="130"/>
  <c r="AR16" i="131"/>
  <c r="AI16" i="131"/>
  <c r="AQ16" i="131"/>
  <c r="AH16" i="131"/>
  <c r="AP16" i="131"/>
  <c r="AG16" i="131"/>
  <c r="AO16" i="131"/>
  <c r="AN16" i="131"/>
  <c r="AE16" i="131"/>
  <c r="AM16" i="131"/>
  <c r="AD16" i="131"/>
  <c r="AL16" i="131"/>
  <c r="AK16" i="131"/>
  <c r="AF16" i="131"/>
  <c r="AC16" i="131"/>
  <c r="AO53" i="132"/>
  <c r="AK53" i="132"/>
  <c r="AI53" i="132"/>
  <c r="AH53" i="132"/>
  <c r="AE53" i="132"/>
  <c r="AP53" i="132"/>
  <c r="AC53" i="132"/>
  <c r="AQ53" i="132"/>
  <c r="AM53" i="132"/>
  <c r="AL53" i="132"/>
  <c r="AD53" i="132"/>
  <c r="AQ58" i="126"/>
  <c r="AP59" i="126"/>
  <c r="AN60" i="126"/>
  <c r="AI63" i="126"/>
  <c r="AH64" i="126"/>
  <c r="AC69" i="126"/>
  <c r="AN69" i="126"/>
  <c r="AP75" i="126"/>
  <c r="AN76" i="126"/>
  <c r="AC85" i="126"/>
  <c r="AN85" i="126"/>
  <c r="AK87" i="126"/>
  <c r="AP11" i="127"/>
  <c r="AK12" i="127"/>
  <c r="AP26" i="127"/>
  <c r="AG32" i="127"/>
  <c r="AN34" i="127"/>
  <c r="W30" i="127" s="1"/>
  <c r="AN30" i="127" s="1"/>
  <c r="AK38" i="127"/>
  <c r="AC52" i="127"/>
  <c r="AN52" i="127"/>
  <c r="AG56" i="127"/>
  <c r="AQ58" i="127"/>
  <c r="AO59" i="127"/>
  <c r="AL62" i="127"/>
  <c r="AL70" i="127"/>
  <c r="AF97" i="127"/>
  <c r="AP61" i="128"/>
  <c r="AK61" i="128"/>
  <c r="AI61" i="128"/>
  <c r="AG61" i="128"/>
  <c r="AQ61" i="128"/>
  <c r="AF61" i="128"/>
  <c r="AO61" i="128"/>
  <c r="AE61" i="128"/>
  <c r="AN61" i="128"/>
  <c r="AD61" i="128"/>
  <c r="AJ76" i="128"/>
  <c r="AP76" i="128"/>
  <c r="AO76" i="128"/>
  <c r="AM76" i="128"/>
  <c r="AH76" i="128"/>
  <c r="AG76" i="128"/>
  <c r="AF76" i="128"/>
  <c r="AC80" i="128"/>
  <c r="AC11" i="129"/>
  <c r="AK71" i="129"/>
  <c r="AP71" i="129"/>
  <c r="AO71" i="129"/>
  <c r="AL71" i="129"/>
  <c r="AH71" i="129"/>
  <c r="AG71" i="129"/>
  <c r="AD71" i="129"/>
  <c r="AP90" i="129"/>
  <c r="AI90" i="129"/>
  <c r="AG90" i="129"/>
  <c r="AQ90" i="129"/>
  <c r="AF90" i="129"/>
  <c r="AO90" i="129"/>
  <c r="AE90" i="129"/>
  <c r="AN90" i="129"/>
  <c r="AD90" i="129"/>
  <c r="AM90" i="129"/>
  <c r="AL90" i="129"/>
  <c r="AK90" i="129"/>
  <c r="AL93" i="130"/>
  <c r="AQ93" i="130"/>
  <c r="AP93" i="130"/>
  <c r="AM93" i="130"/>
  <c r="AH93" i="130"/>
  <c r="AE93" i="130"/>
  <c r="AI93" i="130"/>
  <c r="AN64" i="131"/>
  <c r="AQ64" i="131"/>
  <c r="AO64" i="131"/>
  <c r="AI64" i="131"/>
  <c r="AG64" i="131"/>
  <c r="AQ59" i="126"/>
  <c r="AO60" i="126"/>
  <c r="AK63" i="126"/>
  <c r="AJ64" i="126"/>
  <c r="AF66" i="126"/>
  <c r="AE69" i="126"/>
  <c r="AO69" i="126"/>
  <c r="AC75" i="126"/>
  <c r="AQ75" i="126"/>
  <c r="AO76" i="126"/>
  <c r="AE78" i="126"/>
  <c r="AF82" i="126"/>
  <c r="AE85" i="126"/>
  <c r="AO85" i="126"/>
  <c r="AL87" i="126"/>
  <c r="AM12" i="127"/>
  <c r="AC15" i="127"/>
  <c r="AQ26" i="127"/>
  <c r="AO32" i="127"/>
  <c r="AO34" i="127"/>
  <c r="X30" i="127" s="1"/>
  <c r="AO30" i="127" s="1"/>
  <c r="AL38" i="127"/>
  <c r="AC47" i="127"/>
  <c r="AF49" i="127"/>
  <c r="AE52" i="127"/>
  <c r="AO52" i="127"/>
  <c r="AO56" i="127"/>
  <c r="AE58" i="127"/>
  <c r="AP59" i="127"/>
  <c r="AC62" i="127"/>
  <c r="AM62" i="127"/>
  <c r="AC70" i="127"/>
  <c r="AM70" i="127"/>
  <c r="AL74" i="127"/>
  <c r="AO74" i="127"/>
  <c r="AM74" i="127"/>
  <c r="AI74" i="127"/>
  <c r="AK83" i="127"/>
  <c r="AN83" i="127"/>
  <c r="AL83" i="127"/>
  <c r="AH83" i="127"/>
  <c r="AF83" i="127"/>
  <c r="AD83" i="127"/>
  <c r="AR27" i="128"/>
  <c r="AK27" i="128"/>
  <c r="AI27" i="128"/>
  <c r="AH27" i="128"/>
  <c r="AQ27" i="128"/>
  <c r="AG27" i="128"/>
  <c r="AP27" i="128"/>
  <c r="AF27" i="128"/>
  <c r="AO27" i="128"/>
  <c r="AE27" i="128"/>
  <c r="AR43" i="128"/>
  <c r="AH43" i="128"/>
  <c r="AQ43" i="128"/>
  <c r="AG43" i="128"/>
  <c r="AP43" i="128"/>
  <c r="AF43" i="128"/>
  <c r="AO43" i="128"/>
  <c r="AE43" i="128"/>
  <c r="AN43" i="128"/>
  <c r="AD43" i="128"/>
  <c r="AM43" i="128"/>
  <c r="AC43" i="128"/>
  <c r="AO54" i="128"/>
  <c r="AP54" i="128"/>
  <c r="AK54" i="128"/>
  <c r="AH54" i="128"/>
  <c r="AC54" i="128"/>
  <c r="AC61" i="128"/>
  <c r="AO69" i="128"/>
  <c r="AR69" i="128"/>
  <c r="AQ69" i="128"/>
  <c r="AN69" i="128"/>
  <c r="AJ69" i="128"/>
  <c r="AI69" i="128"/>
  <c r="AG69" i="128"/>
  <c r="AD76" i="128"/>
  <c r="AK93" i="128"/>
  <c r="AI93" i="128"/>
  <c r="AL54" i="129"/>
  <c r="AP54" i="129"/>
  <c r="AO54" i="129"/>
  <c r="AM54" i="129"/>
  <c r="AI54" i="129"/>
  <c r="AH54" i="129"/>
  <c r="AQ54" i="129"/>
  <c r="AG54" i="129"/>
  <c r="AC90" i="129"/>
  <c r="AP60" i="126"/>
  <c r="AL63" i="126"/>
  <c r="AK64" i="126"/>
  <c r="AF69" i="126"/>
  <c r="AP69" i="126"/>
  <c r="AF74" i="126"/>
  <c r="AE75" i="126"/>
  <c r="AP76" i="126"/>
  <c r="AJ78" i="126"/>
  <c r="AI82" i="126"/>
  <c r="AF85" i="126"/>
  <c r="AP85" i="126"/>
  <c r="AC87" i="126"/>
  <c r="AM87" i="126"/>
  <c r="AQ91" i="126"/>
  <c r="AE94" i="126"/>
  <c r="AF11" i="127"/>
  <c r="AC12" i="127"/>
  <c r="AN12" i="127"/>
  <c r="AH15" i="127"/>
  <c r="AE26" i="127"/>
  <c r="AP27" i="127"/>
  <c r="T30" i="127"/>
  <c r="AK30" i="127" s="1"/>
  <c r="AP35" i="127"/>
  <c r="AP34" i="127" s="1"/>
  <c r="Y30" i="127" s="1"/>
  <c r="AP30" i="127" s="1"/>
  <c r="AC38" i="127"/>
  <c r="AM38" i="127"/>
  <c r="AH47" i="127"/>
  <c r="AI49" i="127"/>
  <c r="AF52" i="127"/>
  <c r="AP52" i="127"/>
  <c r="AG58" i="127"/>
  <c r="AD59" i="127"/>
  <c r="AM60" i="127"/>
  <c r="AD62" i="127"/>
  <c r="AN62" i="127"/>
  <c r="AQ66" i="127"/>
  <c r="AD70" i="127"/>
  <c r="AN70" i="127"/>
  <c r="AE74" i="127"/>
  <c r="AG83" i="127"/>
  <c r="AC27" i="128"/>
  <c r="AR35" i="128"/>
  <c r="AI35" i="128"/>
  <c r="AH35" i="128"/>
  <c r="AQ35" i="128"/>
  <c r="AG35" i="128"/>
  <c r="AP35" i="128"/>
  <c r="AF35" i="128"/>
  <c r="AO35" i="128"/>
  <c r="AE35" i="128"/>
  <c r="AN35" i="128"/>
  <c r="AC35" i="128"/>
  <c r="AI43" i="128"/>
  <c r="AL61" i="128"/>
  <c r="AE69" i="128"/>
  <c r="AR76" i="128"/>
  <c r="AE54" i="129"/>
  <c r="AO43" i="126"/>
  <c r="AN52" i="126"/>
  <c r="AI55" i="126"/>
  <c r="AH56" i="126"/>
  <c r="AF58" i="126"/>
  <c r="AG59" i="126"/>
  <c r="AD60" i="126"/>
  <c r="AM61" i="126"/>
  <c r="AC63" i="126"/>
  <c r="AM63" i="126"/>
  <c r="AN66" i="126"/>
  <c r="AO67" i="126"/>
  <c r="AG69" i="126"/>
  <c r="AQ69" i="126"/>
  <c r="AH74" i="126"/>
  <c r="AG75" i="126"/>
  <c r="AD76" i="126"/>
  <c r="AM77" i="126"/>
  <c r="AI79" i="126"/>
  <c r="AC80" i="126"/>
  <c r="AN82" i="126"/>
  <c r="AO83" i="126"/>
  <c r="AG85" i="126"/>
  <c r="AQ85" i="126"/>
  <c r="AD87" i="126"/>
  <c r="AN87" i="126"/>
  <c r="AE91" i="126"/>
  <c r="AP92" i="126"/>
  <c r="AF98" i="126"/>
  <c r="AG11" i="127"/>
  <c r="AE12" i="127"/>
  <c r="AO12" i="127"/>
  <c r="AK15" i="127"/>
  <c r="AI22" i="127"/>
  <c r="AC23" i="127"/>
  <c r="AG26" i="127"/>
  <c r="AD27" i="127"/>
  <c r="AF33" i="127"/>
  <c r="AD35" i="127"/>
  <c r="AM36" i="127"/>
  <c r="AD38" i="127"/>
  <c r="AN38" i="127"/>
  <c r="AQ42" i="127"/>
  <c r="AI44" i="127"/>
  <c r="AL46" i="127"/>
  <c r="AK47" i="127"/>
  <c r="AN49" i="127"/>
  <c r="AG52" i="127"/>
  <c r="AQ52" i="127"/>
  <c r="AI54" i="127"/>
  <c r="AC55" i="127"/>
  <c r="AF57" i="127"/>
  <c r="AH58" i="127"/>
  <c r="AF59" i="127"/>
  <c r="AC60" i="127"/>
  <c r="AN60" i="127"/>
  <c r="AE62" i="127"/>
  <c r="AO62" i="127"/>
  <c r="AG64" i="127"/>
  <c r="AE66" i="127"/>
  <c r="AP67" i="127"/>
  <c r="AE70" i="127"/>
  <c r="AO70" i="127"/>
  <c r="AG72" i="127"/>
  <c r="AG74" i="127"/>
  <c r="AN80" i="127"/>
  <c r="AO80" i="127"/>
  <c r="AG80" i="127"/>
  <c r="AO83" i="127"/>
  <c r="AP86" i="127"/>
  <c r="AK86" i="127"/>
  <c r="AI86" i="127"/>
  <c r="AG86" i="127"/>
  <c r="AO86" i="127"/>
  <c r="AE86" i="127"/>
  <c r="AN86" i="127"/>
  <c r="AD86" i="127"/>
  <c r="AM27" i="128"/>
  <c r="AK35" i="128"/>
  <c r="AK43" i="128"/>
  <c r="AR59" i="128"/>
  <c r="AI59" i="128"/>
  <c r="AQ59" i="128"/>
  <c r="AH59" i="128"/>
  <c r="AP59" i="128"/>
  <c r="AG59" i="128"/>
  <c r="AO59" i="128"/>
  <c r="AF59" i="128"/>
  <c r="AN59" i="128"/>
  <c r="AE59" i="128"/>
  <c r="AM59" i="128"/>
  <c r="AD59" i="128"/>
  <c r="AM61" i="128"/>
  <c r="AR70" i="128"/>
  <c r="AP70" i="128"/>
  <c r="AJ70" i="128"/>
  <c r="AO77" i="128"/>
  <c r="AQ77" i="128"/>
  <c r="AN77" i="128"/>
  <c r="AJ77" i="128"/>
  <c r="AI77" i="128"/>
  <c r="AG77" i="128"/>
  <c r="AE77" i="128"/>
  <c r="AR83" i="128"/>
  <c r="AI83" i="128"/>
  <c r="AQ83" i="128"/>
  <c r="AH83" i="128"/>
  <c r="AP83" i="128"/>
  <c r="AG83" i="128"/>
  <c r="AO83" i="128"/>
  <c r="AF83" i="128"/>
  <c r="AN83" i="128"/>
  <c r="AE83" i="128"/>
  <c r="AM83" i="128"/>
  <c r="AD83" i="128"/>
  <c r="AJ90" i="128"/>
  <c r="AR90" i="128"/>
  <c r="AL90" i="128"/>
  <c r="AG90" i="128"/>
  <c r="AR41" i="130"/>
  <c r="AQ41" i="130"/>
  <c r="AH41" i="130"/>
  <c r="AP41" i="130"/>
  <c r="AG41" i="130"/>
  <c r="AO41" i="130"/>
  <c r="AF41" i="130"/>
  <c r="AN41" i="130"/>
  <c r="AE41" i="130"/>
  <c r="AM41" i="130"/>
  <c r="AD41" i="130"/>
  <c r="AL41" i="130"/>
  <c r="AK41" i="130"/>
  <c r="AI41" i="130"/>
  <c r="AP75" i="127"/>
  <c r="AK76" i="127"/>
  <c r="AL78" i="127"/>
  <c r="AM84" i="127"/>
  <c r="AQ90" i="127"/>
  <c r="AO91" i="127"/>
  <c r="AI92" i="127"/>
  <c r="AK94" i="127"/>
  <c r="AM98" i="127"/>
  <c r="AG26" i="128"/>
  <c r="AH33" i="128"/>
  <c r="AH41" i="128"/>
  <c r="AQ49" i="128"/>
  <c r="AH51" i="128"/>
  <c r="AQ51" i="128"/>
  <c r="AI53" i="128"/>
  <c r="AN65" i="128"/>
  <c r="AL72" i="128"/>
  <c r="AJ73" i="128"/>
  <c r="AH84" i="128"/>
  <c r="AI89" i="128"/>
  <c r="AG91" i="128"/>
  <c r="AG97" i="128"/>
  <c r="AQ97" i="128"/>
  <c r="AO15" i="129"/>
  <c r="AI16" i="129"/>
  <c r="AH22" i="129"/>
  <c r="AI26" i="129"/>
  <c r="AM32" i="129"/>
  <c r="AL38" i="129"/>
  <c r="AP38" i="129"/>
  <c r="AO38" i="129"/>
  <c r="AM38" i="129"/>
  <c r="AM42" i="129"/>
  <c r="AR97" i="129"/>
  <c r="AJ97" i="129"/>
  <c r="AD75" i="127"/>
  <c r="AM76" i="127"/>
  <c r="AC78" i="127"/>
  <c r="AM78" i="127"/>
  <c r="AP79" i="127"/>
  <c r="AC84" i="127"/>
  <c r="AN84" i="127"/>
  <c r="AG88" i="127"/>
  <c r="AE90" i="127"/>
  <c r="AP91" i="127"/>
  <c r="AK92" i="127"/>
  <c r="AL94" i="127"/>
  <c r="AO98" i="127"/>
  <c r="AG23" i="128"/>
  <c r="AH26" i="128"/>
  <c r="AF32" i="128"/>
  <c r="AI33" i="128"/>
  <c r="AI31" i="128" s="1"/>
  <c r="R29" i="128" s="1"/>
  <c r="AI29" i="128" s="1"/>
  <c r="AC38" i="128"/>
  <c r="AF40" i="128"/>
  <c r="AI41" i="128"/>
  <c r="AG47" i="128"/>
  <c r="AE49" i="128"/>
  <c r="AI51" i="128"/>
  <c r="AK53" i="128"/>
  <c r="AH63" i="128"/>
  <c r="AC65" i="128"/>
  <c r="AO65" i="128"/>
  <c r="AR72" i="128"/>
  <c r="AM73" i="128"/>
  <c r="AJ84" i="128"/>
  <c r="AG87" i="128"/>
  <c r="AK89" i="128"/>
  <c r="AI91" i="128"/>
  <c r="AH97" i="128"/>
  <c r="AP15" i="129"/>
  <c r="AK16" i="129"/>
  <c r="AI22" i="129"/>
  <c r="AK26" i="129"/>
  <c r="AK79" i="129"/>
  <c r="AO79" i="129"/>
  <c r="AL79" i="129"/>
  <c r="AH79" i="129"/>
  <c r="AG79" i="129"/>
  <c r="AD79" i="129"/>
  <c r="AK46" i="130"/>
  <c r="AP46" i="130"/>
  <c r="AO46" i="130"/>
  <c r="AL46" i="130"/>
  <c r="AH46" i="130"/>
  <c r="AL61" i="130"/>
  <c r="AQ61" i="130"/>
  <c r="AP61" i="130"/>
  <c r="AM61" i="130"/>
  <c r="AI61" i="130"/>
  <c r="AH61" i="130"/>
  <c r="AO74" i="130"/>
  <c r="AE74" i="130"/>
  <c r="AP74" i="130"/>
  <c r="AD74" i="130"/>
  <c r="AN74" i="130"/>
  <c r="AC74" i="130"/>
  <c r="AL74" i="130"/>
  <c r="AK74" i="130"/>
  <c r="AM74" i="130"/>
  <c r="AH74" i="130"/>
  <c r="AR47" i="131"/>
  <c r="AP47" i="131"/>
  <c r="AM92" i="127"/>
  <c r="AK51" i="128"/>
  <c r="AL53" i="128"/>
  <c r="AN73" i="128"/>
  <c r="AM89" i="128"/>
  <c r="AM16" i="129"/>
  <c r="AL26" i="129"/>
  <c r="AK55" i="129"/>
  <c r="AN55" i="129"/>
  <c r="AL55" i="129"/>
  <c r="AH55" i="129"/>
  <c r="AG55" i="129"/>
  <c r="AF55" i="129"/>
  <c r="AR65" i="129"/>
  <c r="AJ65" i="129"/>
  <c r="AO75" i="129"/>
  <c r="AH75" i="129"/>
  <c r="AF75" i="129"/>
  <c r="AE75" i="129"/>
  <c r="AP75" i="129"/>
  <c r="AD75" i="129"/>
  <c r="AN75" i="129"/>
  <c r="AC75" i="129"/>
  <c r="AN92" i="129"/>
  <c r="AO92" i="129"/>
  <c r="AK54" i="130"/>
  <c r="AP54" i="130"/>
  <c r="AO54" i="130"/>
  <c r="AL54" i="130"/>
  <c r="AH54" i="130"/>
  <c r="AG54" i="130"/>
  <c r="AD54" i="130"/>
  <c r="AR57" i="130"/>
  <c r="AI57" i="130"/>
  <c r="AQ57" i="130"/>
  <c r="AH57" i="130"/>
  <c r="AP57" i="130"/>
  <c r="AG57" i="130"/>
  <c r="AO57" i="130"/>
  <c r="AF57" i="130"/>
  <c r="AN57" i="130"/>
  <c r="AE57" i="130"/>
  <c r="AM57" i="130"/>
  <c r="AD57" i="130"/>
  <c r="AG75" i="127"/>
  <c r="AE76" i="127"/>
  <c r="AO76" i="127"/>
  <c r="AE78" i="127"/>
  <c r="AO78" i="127"/>
  <c r="AF84" i="127"/>
  <c r="AP84" i="127"/>
  <c r="AH90" i="127"/>
  <c r="AF91" i="127"/>
  <c r="AC92" i="127"/>
  <c r="AN92" i="127"/>
  <c r="AN94" i="127"/>
  <c r="AQ98" i="127"/>
  <c r="AI16" i="128"/>
  <c r="AC51" i="128"/>
  <c r="AL51" i="128"/>
  <c r="AC53" i="128"/>
  <c r="AM53" i="128"/>
  <c r="AH71" i="128"/>
  <c r="AC73" i="128"/>
  <c r="AO73" i="128"/>
  <c r="AC89" i="128"/>
  <c r="AN89" i="128"/>
  <c r="AL91" i="128"/>
  <c r="AG95" i="128"/>
  <c r="AC16" i="129"/>
  <c r="AN16" i="129"/>
  <c r="AC26" i="129"/>
  <c r="AM26" i="129"/>
  <c r="AN36" i="129"/>
  <c r="AQ36" i="129"/>
  <c r="AR40" i="129"/>
  <c r="AH40" i="129"/>
  <c r="AQ40" i="129"/>
  <c r="AG40" i="129"/>
  <c r="AP40" i="129"/>
  <c r="AF40" i="129"/>
  <c r="AO40" i="129"/>
  <c r="AE40" i="129"/>
  <c r="AP42" i="129"/>
  <c r="AI42" i="129"/>
  <c r="AG42" i="129"/>
  <c r="AQ42" i="129"/>
  <c r="AF42" i="129"/>
  <c r="AO42" i="129"/>
  <c r="AE42" i="129"/>
  <c r="AL46" i="129"/>
  <c r="AI46" i="129"/>
  <c r="AH46" i="129"/>
  <c r="AG46" i="129"/>
  <c r="AE46" i="129"/>
  <c r="AK75" i="129"/>
  <c r="AR80" i="129"/>
  <c r="AI80" i="129"/>
  <c r="AH80" i="129"/>
  <c r="AQ80" i="129"/>
  <c r="AG80" i="129"/>
  <c r="AP80" i="129"/>
  <c r="AF80" i="129"/>
  <c r="AO80" i="129"/>
  <c r="AE80" i="129"/>
  <c r="AG92" i="129"/>
  <c r="AO42" i="130"/>
  <c r="AL42" i="130"/>
  <c r="AK42" i="130"/>
  <c r="AH42" i="130"/>
  <c r="AF42" i="130"/>
  <c r="AE42" i="130"/>
  <c r="AR55" i="130"/>
  <c r="AK55" i="130"/>
  <c r="AI55" i="130"/>
  <c r="AH55" i="130"/>
  <c r="AQ55" i="130"/>
  <c r="AG55" i="130"/>
  <c r="AP55" i="130"/>
  <c r="AF55" i="130"/>
  <c r="AO55" i="130"/>
  <c r="AE55" i="130"/>
  <c r="AC57" i="130"/>
  <c r="AH75" i="127"/>
  <c r="AF76" i="127"/>
  <c r="AP76" i="127"/>
  <c r="AF78" i="127"/>
  <c r="AQ78" i="127"/>
  <c r="AG84" i="127"/>
  <c r="AQ84" i="127"/>
  <c r="AC87" i="127"/>
  <c r="AF89" i="127"/>
  <c r="AI90" i="127"/>
  <c r="AG91" i="127"/>
  <c r="AE92" i="127"/>
  <c r="AO92" i="127"/>
  <c r="AE94" i="127"/>
  <c r="AO94" i="127"/>
  <c r="AG96" i="127"/>
  <c r="AE98" i="127"/>
  <c r="AK11" i="128"/>
  <c r="AN16" i="128"/>
  <c r="AC22" i="128"/>
  <c r="AO26" i="128"/>
  <c r="AQ32" i="128"/>
  <c r="AP33" i="128"/>
  <c r="AP38" i="128"/>
  <c r="AQ40" i="128"/>
  <c r="AP41" i="128"/>
  <c r="AC46" i="128"/>
  <c r="AF48" i="128"/>
  <c r="AI49" i="128"/>
  <c r="AD51" i="128"/>
  <c r="AM51" i="128"/>
  <c r="AD53" i="128"/>
  <c r="AN53" i="128"/>
  <c r="AQ57" i="128"/>
  <c r="AO58" i="128"/>
  <c r="AC62" i="128"/>
  <c r="AC64" i="128"/>
  <c r="AG65" i="128"/>
  <c r="AQ71" i="128"/>
  <c r="AE73" i="128"/>
  <c r="AP73" i="128"/>
  <c r="AH79" i="128"/>
  <c r="AE89" i="128"/>
  <c r="AO89" i="128"/>
  <c r="AC91" i="128"/>
  <c r="AM91" i="128"/>
  <c r="AI95" i="128"/>
  <c r="AM97" i="128"/>
  <c r="AG12" i="129"/>
  <c r="AE16" i="129"/>
  <c r="AO16" i="129"/>
  <c r="AO22" i="129"/>
  <c r="AD26" i="129"/>
  <c r="AN26" i="129"/>
  <c r="AG36" i="129"/>
  <c r="AC40" i="129"/>
  <c r="AC42" i="129"/>
  <c r="AN44" i="129"/>
  <c r="AQ44" i="129"/>
  <c r="AO44" i="129"/>
  <c r="AM46" i="129"/>
  <c r="AO55" i="129"/>
  <c r="AP58" i="129"/>
  <c r="AI58" i="129"/>
  <c r="AG58" i="129"/>
  <c r="AQ58" i="129"/>
  <c r="AF58" i="129"/>
  <c r="AO58" i="129"/>
  <c r="AE58" i="129"/>
  <c r="AN58" i="129"/>
  <c r="AD58" i="129"/>
  <c r="AN60" i="129"/>
  <c r="AQ60" i="129"/>
  <c r="AO60" i="129"/>
  <c r="AI60" i="129"/>
  <c r="AL75" i="129"/>
  <c r="AC80" i="129"/>
  <c r="AM85" i="129"/>
  <c r="AN85" i="129"/>
  <c r="AF85" i="129"/>
  <c r="AC42" i="130"/>
  <c r="AC55" i="130"/>
  <c r="AK57" i="130"/>
  <c r="AR89" i="130"/>
  <c r="AQ89" i="130"/>
  <c r="AH89" i="130"/>
  <c r="AP89" i="130"/>
  <c r="AG89" i="130"/>
  <c r="AO89" i="130"/>
  <c r="AF89" i="130"/>
  <c r="AM89" i="130"/>
  <c r="AD89" i="130"/>
  <c r="AL89" i="130"/>
  <c r="AC89" i="130"/>
  <c r="AN89" i="130"/>
  <c r="AK89" i="130"/>
  <c r="AI89" i="130"/>
  <c r="AE89" i="130"/>
  <c r="AL75" i="127"/>
  <c r="AG76" i="127"/>
  <c r="AQ76" i="127"/>
  <c r="AG78" i="127"/>
  <c r="AH84" i="127"/>
  <c r="AH87" i="127"/>
  <c r="AI89" i="127"/>
  <c r="AM90" i="127"/>
  <c r="AH91" i="127"/>
  <c r="AF92" i="127"/>
  <c r="AP92" i="127"/>
  <c r="AF94" i="127"/>
  <c r="AQ94" i="127"/>
  <c r="AO96" i="127"/>
  <c r="AG98" i="127"/>
  <c r="AM11" i="128"/>
  <c r="AQ16" i="128"/>
  <c r="AH22" i="128"/>
  <c r="AP26" i="128"/>
  <c r="AQ33" i="128"/>
  <c r="AQ41" i="128"/>
  <c r="AH46" i="128"/>
  <c r="AI48" i="128"/>
  <c r="AM49" i="128"/>
  <c r="AE51" i="128"/>
  <c r="AN51" i="128"/>
  <c r="AE53" i="128"/>
  <c r="AO53" i="128"/>
  <c r="AG55" i="128"/>
  <c r="AE57" i="128"/>
  <c r="AP58" i="128"/>
  <c r="AH62" i="128"/>
  <c r="AI64" i="128"/>
  <c r="AF73" i="128"/>
  <c r="AQ79" i="128"/>
  <c r="AF89" i="128"/>
  <c r="AP89" i="128"/>
  <c r="AD91" i="128"/>
  <c r="AN91" i="128"/>
  <c r="AJ95" i="128"/>
  <c r="AN97" i="128"/>
  <c r="AJ12" i="129"/>
  <c r="AF16" i="129"/>
  <c r="AP16" i="129"/>
  <c r="AE26" i="129"/>
  <c r="AO26" i="129"/>
  <c r="AI36" i="129"/>
  <c r="AI40" i="129"/>
  <c r="AD42" i="129"/>
  <c r="AG44" i="129"/>
  <c r="AO46" i="129"/>
  <c r="AP55" i="129"/>
  <c r="AC58" i="129"/>
  <c r="AG60" i="129"/>
  <c r="AO67" i="129"/>
  <c r="AH67" i="129"/>
  <c r="AF67" i="129"/>
  <c r="AE67" i="129"/>
  <c r="AP67" i="129"/>
  <c r="AD67" i="129"/>
  <c r="AN67" i="129"/>
  <c r="AC67" i="129"/>
  <c r="AL70" i="129"/>
  <c r="AQ70" i="129"/>
  <c r="AP70" i="129"/>
  <c r="AM70" i="129"/>
  <c r="AI70" i="129"/>
  <c r="AH70" i="129"/>
  <c r="AM75" i="129"/>
  <c r="AK80" i="129"/>
  <c r="AD42" i="130"/>
  <c r="AM55" i="130"/>
  <c r="AL57" i="130"/>
  <c r="AM84" i="130"/>
  <c r="AN84" i="130"/>
  <c r="AF84" i="130"/>
  <c r="AP47" i="129"/>
  <c r="AK48" i="129"/>
  <c r="AQ62" i="129"/>
  <c r="AO63" i="129"/>
  <c r="AI64" i="129"/>
  <c r="AI66" i="129"/>
  <c r="AG72" i="129"/>
  <c r="AQ72" i="129"/>
  <c r="AI74" i="129"/>
  <c r="AF82" i="129"/>
  <c r="AQ82" i="129"/>
  <c r="AL83" i="129"/>
  <c r="AQ86" i="129"/>
  <c r="AM88" i="129"/>
  <c r="AH91" i="129"/>
  <c r="AM94" i="129"/>
  <c r="AO95" i="129"/>
  <c r="AI96" i="129"/>
  <c r="AI98" i="129"/>
  <c r="AM15" i="130"/>
  <c r="AO22" i="130"/>
  <c r="AI23" i="130"/>
  <c r="AL26" i="130"/>
  <c r="AF33" i="130"/>
  <c r="AQ33" i="130"/>
  <c r="AM39" i="130"/>
  <c r="AG47" i="130"/>
  <c r="AQ47" i="130"/>
  <c r="AH49" i="130"/>
  <c r="AQ49" i="130"/>
  <c r="AE58" i="130"/>
  <c r="AH62" i="130"/>
  <c r="AH63" i="130"/>
  <c r="AL66" i="130"/>
  <c r="AM11" i="131"/>
  <c r="AN11" i="131"/>
  <c r="AF11" i="131"/>
  <c r="AR53" i="131"/>
  <c r="AL53" i="131"/>
  <c r="AD53" i="131"/>
  <c r="AL32" i="132"/>
  <c r="AP32" i="132"/>
  <c r="AM32" i="132"/>
  <c r="AH32" i="132"/>
  <c r="AE32" i="132"/>
  <c r="AN32" i="132"/>
  <c r="AK65" i="132"/>
  <c r="AI65" i="132"/>
  <c r="AH65" i="132"/>
  <c r="AQ65" i="132"/>
  <c r="AG65" i="132"/>
  <c r="AP65" i="132"/>
  <c r="AF65" i="132"/>
  <c r="AN65" i="132"/>
  <c r="AD65" i="132"/>
  <c r="AO65" i="132"/>
  <c r="AM65" i="132"/>
  <c r="AL65" i="132"/>
  <c r="AE65" i="132"/>
  <c r="AD47" i="129"/>
  <c r="AM48" i="129"/>
  <c r="AH51" i="129"/>
  <c r="AF53" i="129"/>
  <c r="AP63" i="129"/>
  <c r="AK64" i="129"/>
  <c r="AK66" i="129"/>
  <c r="AH72" i="129"/>
  <c r="AK74" i="129"/>
  <c r="AE78" i="129"/>
  <c r="AG82" i="129"/>
  <c r="AM83" i="129"/>
  <c r="AK91" i="129"/>
  <c r="AP94" i="129"/>
  <c r="AP95" i="129"/>
  <c r="AK96" i="129"/>
  <c r="AK98" i="129"/>
  <c r="AP22" i="130"/>
  <c r="AK23" i="130"/>
  <c r="AM26" i="130"/>
  <c r="AG33" i="130"/>
  <c r="AH47" i="130"/>
  <c r="AI49" i="130"/>
  <c r="AF58" i="130"/>
  <c r="AL62" i="130"/>
  <c r="AI63" i="130"/>
  <c r="AM66" i="130"/>
  <c r="AK70" i="130"/>
  <c r="AP70" i="130"/>
  <c r="AH70" i="130"/>
  <c r="AK94" i="130"/>
  <c r="AP94" i="130"/>
  <c r="AO94" i="130"/>
  <c r="AH94" i="130"/>
  <c r="AG94" i="130"/>
  <c r="AL12" i="131"/>
  <c r="AI12" i="131"/>
  <c r="AH12" i="131"/>
  <c r="AE12" i="131"/>
  <c r="AQ12" i="131"/>
  <c r="AK35" i="131"/>
  <c r="AK34" i="131" s="1"/>
  <c r="T30" i="131" s="1"/>
  <c r="AK30" i="131" s="1"/>
  <c r="AO35" i="131"/>
  <c r="AN35" i="131"/>
  <c r="AL35" i="131"/>
  <c r="AH35" i="131"/>
  <c r="AG35" i="131"/>
  <c r="AF35" i="131"/>
  <c r="AR91" i="131"/>
  <c r="AK91" i="131"/>
  <c r="AG91" i="131"/>
  <c r="AP91" i="131"/>
  <c r="AF91" i="131"/>
  <c r="AN91" i="131"/>
  <c r="AD91" i="131"/>
  <c r="AO91" i="131"/>
  <c r="AM91" i="131"/>
  <c r="AL91" i="131"/>
  <c r="AH91" i="131"/>
  <c r="AE91" i="131"/>
  <c r="AF47" i="129"/>
  <c r="AC48" i="129"/>
  <c r="AN48" i="129"/>
  <c r="AP51" i="129"/>
  <c r="AH53" i="129"/>
  <c r="AM64" i="129"/>
  <c r="AL66" i="129"/>
  <c r="AI72" i="129"/>
  <c r="AL74" i="129"/>
  <c r="AI82" i="129"/>
  <c r="AL91" i="129"/>
  <c r="AQ94" i="129"/>
  <c r="AM96" i="129"/>
  <c r="AL98" i="129"/>
  <c r="AM23" i="130"/>
  <c r="AI33" i="130"/>
  <c r="AN34" i="130"/>
  <c r="W30" i="130" s="1"/>
  <c r="AN30" i="130" s="1"/>
  <c r="AI47" i="130"/>
  <c r="AK49" i="130"/>
  <c r="AH58" i="130"/>
  <c r="AK78" i="130"/>
  <c r="AH78" i="130"/>
  <c r="AG78" i="130"/>
  <c r="AD78" i="130"/>
  <c r="AP78" i="130"/>
  <c r="AP46" i="132"/>
  <c r="AR46" i="132"/>
  <c r="AH46" i="132"/>
  <c r="AM63" i="132"/>
  <c r="AN63" i="132"/>
  <c r="AI63" i="132"/>
  <c r="AG63" i="132"/>
  <c r="AF63" i="132"/>
  <c r="AQ63" i="132"/>
  <c r="AO63" i="132"/>
  <c r="AR83" i="132"/>
  <c r="AM83" i="132"/>
  <c r="AE83" i="132"/>
  <c r="AK83" i="132"/>
  <c r="AK89" i="132"/>
  <c r="AQ89" i="132"/>
  <c r="AG89" i="132"/>
  <c r="AP89" i="132"/>
  <c r="AF89" i="132"/>
  <c r="AO89" i="132"/>
  <c r="AE89" i="132"/>
  <c r="AN89" i="132"/>
  <c r="AD89" i="132"/>
  <c r="AL89" i="132"/>
  <c r="AM89" i="132"/>
  <c r="AI89" i="132"/>
  <c r="AH89" i="132"/>
  <c r="AH43" i="129"/>
  <c r="AF45" i="129"/>
  <c r="AG47" i="129"/>
  <c r="AE48" i="129"/>
  <c r="AO48" i="129"/>
  <c r="AN53" i="129"/>
  <c r="AC64" i="129"/>
  <c r="AN64" i="129"/>
  <c r="AK72" i="129"/>
  <c r="AC74" i="129"/>
  <c r="AM74" i="129"/>
  <c r="AG76" i="129"/>
  <c r="AK82" i="129"/>
  <c r="AE86" i="129"/>
  <c r="AM91" i="129"/>
  <c r="AC96" i="129"/>
  <c r="AN96" i="129"/>
  <c r="AC98" i="129"/>
  <c r="AM98" i="129"/>
  <c r="AC23" i="130"/>
  <c r="AN23" i="130"/>
  <c r="AK33" i="130"/>
  <c r="AG35" i="130"/>
  <c r="AK47" i="130"/>
  <c r="AC49" i="130"/>
  <c r="AL49" i="130"/>
  <c r="AG51" i="130"/>
  <c r="AK58" i="130"/>
  <c r="AR63" i="130"/>
  <c r="AO63" i="130"/>
  <c r="AK63" i="130"/>
  <c r="AN63" i="130"/>
  <c r="AN67" i="130"/>
  <c r="AO67" i="130"/>
  <c r="AG67" i="130"/>
  <c r="AL78" i="130"/>
  <c r="AM41" i="131"/>
  <c r="AP41" i="131"/>
  <c r="AN41" i="131"/>
  <c r="AH41" i="131"/>
  <c r="AR27" i="132"/>
  <c r="AM27" i="132"/>
  <c r="AE27" i="132"/>
  <c r="AK27" i="132"/>
  <c r="AC27" i="132"/>
  <c r="AM55" i="132"/>
  <c r="AQ55" i="132"/>
  <c r="AO55" i="132"/>
  <c r="AN55" i="132"/>
  <c r="AI55" i="132"/>
  <c r="AF55" i="132"/>
  <c r="AC83" i="132"/>
  <c r="AM72" i="129"/>
  <c r="AL82" i="129"/>
  <c r="AL33" i="130"/>
  <c r="AM47" i="130"/>
  <c r="AL58" i="130"/>
  <c r="AO66" i="130"/>
  <c r="AH66" i="130"/>
  <c r="AF66" i="130"/>
  <c r="AN66" i="130"/>
  <c r="AC66" i="130"/>
  <c r="AO90" i="130"/>
  <c r="AL90" i="130"/>
  <c r="AK90" i="130"/>
  <c r="AH90" i="130"/>
  <c r="AE90" i="130"/>
  <c r="AP90" i="130"/>
  <c r="AD90" i="130"/>
  <c r="AR36" i="131"/>
  <c r="AI36" i="131"/>
  <c r="AH36" i="131"/>
  <c r="AG36" i="131"/>
  <c r="AF36" i="131"/>
  <c r="AO36" i="131"/>
  <c r="AE36" i="131"/>
  <c r="AN36" i="131"/>
  <c r="AC36" i="131"/>
  <c r="AM58" i="130"/>
  <c r="AK62" i="130"/>
  <c r="AP62" i="130"/>
  <c r="AL69" i="130"/>
  <c r="AQ69" i="130"/>
  <c r="AP69" i="130"/>
  <c r="AH69" i="130"/>
  <c r="AR52" i="131"/>
  <c r="AN52" i="131"/>
  <c r="AM52" i="131"/>
  <c r="AK52" i="131"/>
  <c r="AG52" i="131"/>
  <c r="AF52" i="131"/>
  <c r="AE52" i="131"/>
  <c r="AG73" i="130"/>
  <c r="AP73" i="130"/>
  <c r="AP77" i="130"/>
  <c r="AM87" i="130"/>
  <c r="AI22" i="131"/>
  <c r="AG38" i="131"/>
  <c r="AM42" i="131"/>
  <c r="AG46" i="131"/>
  <c r="AH51" i="131"/>
  <c r="AK54" i="131"/>
  <c r="AL58" i="131"/>
  <c r="AO60" i="131"/>
  <c r="AK62" i="131"/>
  <c r="AR67" i="131"/>
  <c r="AK67" i="131"/>
  <c r="AF67" i="131"/>
  <c r="AO67" i="131"/>
  <c r="AD67" i="131"/>
  <c r="AK74" i="131"/>
  <c r="AO74" i="131"/>
  <c r="AE74" i="131"/>
  <c r="AL74" i="131"/>
  <c r="AH74" i="131"/>
  <c r="AQ74" i="131"/>
  <c r="AK90" i="131"/>
  <c r="AQ90" i="131"/>
  <c r="AG90" i="131"/>
  <c r="AO90" i="131"/>
  <c r="AE90" i="131"/>
  <c r="AN90" i="131"/>
  <c r="AD90" i="131"/>
  <c r="AL90" i="131"/>
  <c r="AM97" i="131"/>
  <c r="AP97" i="131"/>
  <c r="AN97" i="131"/>
  <c r="AF97" i="131"/>
  <c r="AR11" i="132"/>
  <c r="AM11" i="132"/>
  <c r="AK11" i="132"/>
  <c r="AC11" i="132"/>
  <c r="AK41" i="132"/>
  <c r="AQ41" i="132"/>
  <c r="AG41" i="132"/>
  <c r="AP41" i="132"/>
  <c r="AF41" i="132"/>
  <c r="AO41" i="132"/>
  <c r="AE41" i="132"/>
  <c r="AN41" i="132"/>
  <c r="AD41" i="132"/>
  <c r="AL41" i="132"/>
  <c r="AL56" i="132"/>
  <c r="AP56" i="132"/>
  <c r="AN56" i="132"/>
  <c r="AM56" i="132"/>
  <c r="AF56" i="132"/>
  <c r="AO78" i="132"/>
  <c r="AH78" i="132"/>
  <c r="AL96" i="132"/>
  <c r="AP96" i="132"/>
  <c r="AN96" i="132"/>
  <c r="AM96" i="132"/>
  <c r="AH96" i="132"/>
  <c r="AE96" i="132"/>
  <c r="AK65" i="130"/>
  <c r="AG71" i="130"/>
  <c r="AQ71" i="130"/>
  <c r="AH73" i="130"/>
  <c r="AQ73" i="130"/>
  <c r="AF76" i="130"/>
  <c r="AQ77" i="130"/>
  <c r="AM79" i="130"/>
  <c r="AM82" i="130"/>
  <c r="AC87" i="130"/>
  <c r="AN87" i="130"/>
  <c r="AG95" i="130"/>
  <c r="AQ95" i="130"/>
  <c r="AG97" i="130"/>
  <c r="AP97" i="130"/>
  <c r="AK98" i="130"/>
  <c r="AK22" i="131"/>
  <c r="AQ27" i="131"/>
  <c r="AG32" i="131"/>
  <c r="AP33" i="131"/>
  <c r="AI38" i="131"/>
  <c r="AO42" i="131"/>
  <c r="AL43" i="131"/>
  <c r="AG44" i="131"/>
  <c r="AI46" i="131"/>
  <c r="AG48" i="131"/>
  <c r="AP49" i="131"/>
  <c r="AK51" i="131"/>
  <c r="AL54" i="131"/>
  <c r="AG56" i="131"/>
  <c r="AM58" i="131"/>
  <c r="AC60" i="131"/>
  <c r="AL62" i="131"/>
  <c r="AC67" i="131"/>
  <c r="AL69" i="131"/>
  <c r="AR69" i="131"/>
  <c r="AR71" i="131"/>
  <c r="AP71" i="131"/>
  <c r="AD74" i="131"/>
  <c r="AL77" i="131"/>
  <c r="AR77" i="131"/>
  <c r="AK82" i="131"/>
  <c r="AO82" i="131"/>
  <c r="AE82" i="131"/>
  <c r="AL82" i="131"/>
  <c r="AH82" i="131"/>
  <c r="AQ82" i="131"/>
  <c r="AP87" i="131"/>
  <c r="AH87" i="131"/>
  <c r="AF90" i="131"/>
  <c r="AH97" i="131"/>
  <c r="AE11" i="132"/>
  <c r="AM23" i="132"/>
  <c r="AN23" i="132"/>
  <c r="AG23" i="132"/>
  <c r="AF23" i="132"/>
  <c r="AK33" i="132"/>
  <c r="AM33" i="132"/>
  <c r="AL33" i="132"/>
  <c r="AI33" i="132"/>
  <c r="AH33" i="132"/>
  <c r="AQ33" i="132"/>
  <c r="AE33" i="132"/>
  <c r="AH41" i="132"/>
  <c r="AM47" i="132"/>
  <c r="AN47" i="132"/>
  <c r="AI47" i="132"/>
  <c r="AG47" i="132"/>
  <c r="AF47" i="132"/>
  <c r="AK49" i="132"/>
  <c r="AI49" i="132"/>
  <c r="AH49" i="132"/>
  <c r="AQ49" i="132"/>
  <c r="AG49" i="132"/>
  <c r="AP49" i="132"/>
  <c r="AF49" i="132"/>
  <c r="AN49" i="132"/>
  <c r="AD49" i="132"/>
  <c r="AE56" i="132"/>
  <c r="AP78" i="132"/>
  <c r="AF96" i="132"/>
  <c r="AM22" i="131"/>
  <c r="AM54" i="131"/>
  <c r="AO58" i="131"/>
  <c r="AM62" i="131"/>
  <c r="AN72" i="131"/>
  <c r="AQ72" i="131"/>
  <c r="AG72" i="131"/>
  <c r="AL85" i="131"/>
  <c r="AR85" i="131"/>
  <c r="AD93" i="131"/>
  <c r="AR93" i="131"/>
  <c r="AH95" i="131"/>
  <c r="AR95" i="131"/>
  <c r="AK98" i="131"/>
  <c r="AP98" i="131"/>
  <c r="AD98" i="131"/>
  <c r="AM98" i="131"/>
  <c r="AL98" i="131"/>
  <c r="AG98" i="131"/>
  <c r="AR12" i="132"/>
  <c r="AL12" i="132"/>
  <c r="AR67" i="132"/>
  <c r="AM67" i="132"/>
  <c r="AK67" i="132"/>
  <c r="AE67" i="132"/>
  <c r="AC67" i="132"/>
  <c r="AR74" i="132"/>
  <c r="AH74" i="132"/>
  <c r="AG74" i="132"/>
  <c r="AP74" i="132"/>
  <c r="AF74" i="132"/>
  <c r="AO74" i="132"/>
  <c r="AE74" i="132"/>
  <c r="AM74" i="132"/>
  <c r="AC74" i="132"/>
  <c r="AL76" i="132"/>
  <c r="AR76" i="132"/>
  <c r="AD76" i="132"/>
  <c r="AR82" i="132"/>
  <c r="AP82" i="132"/>
  <c r="AF82" i="132"/>
  <c r="AO82" i="132"/>
  <c r="AE82" i="132"/>
  <c r="AN82" i="132"/>
  <c r="AD82" i="132"/>
  <c r="AM82" i="132"/>
  <c r="AC82" i="132"/>
  <c r="AK82" i="132"/>
  <c r="AR97" i="132"/>
  <c r="AK97" i="132"/>
  <c r="AI97" i="132"/>
  <c r="AH97" i="132"/>
  <c r="AQ97" i="132"/>
  <c r="AG97" i="132"/>
  <c r="AO97" i="132"/>
  <c r="AD97" i="132"/>
  <c r="AK73" i="130"/>
  <c r="AF87" i="130"/>
  <c r="AP87" i="130"/>
  <c r="AM98" i="130"/>
  <c r="AC22" i="131"/>
  <c r="AN22" i="131"/>
  <c r="AG26" i="131"/>
  <c r="AO32" i="131"/>
  <c r="AL38" i="131"/>
  <c r="AQ42" i="131"/>
  <c r="AL46" i="131"/>
  <c r="AN51" i="131"/>
  <c r="AC54" i="131"/>
  <c r="AP54" i="131"/>
  <c r="AD58" i="131"/>
  <c r="AP58" i="131"/>
  <c r="AC62" i="131"/>
  <c r="AP62" i="131"/>
  <c r="AM65" i="131"/>
  <c r="AN65" i="131"/>
  <c r="AP70" i="131"/>
  <c r="AM70" i="131"/>
  <c r="AI70" i="131"/>
  <c r="AD70" i="131"/>
  <c r="AI72" i="131"/>
  <c r="AP78" i="131"/>
  <c r="AI78" i="131"/>
  <c r="AC78" i="131"/>
  <c r="AM78" i="131"/>
  <c r="AD85" i="131"/>
  <c r="AN88" i="131"/>
  <c r="AQ88" i="131"/>
  <c r="AO88" i="131"/>
  <c r="AG88" i="131"/>
  <c r="AJ93" i="131"/>
  <c r="AJ95" i="131"/>
  <c r="AE98" i="131"/>
  <c r="AM41" i="132"/>
  <c r="AR59" i="132"/>
  <c r="AM59" i="132"/>
  <c r="AK59" i="132"/>
  <c r="AC59" i="132"/>
  <c r="AD74" i="132"/>
  <c r="AG82" i="132"/>
  <c r="AR90" i="132"/>
  <c r="AK90" i="132"/>
  <c r="AH90" i="132"/>
  <c r="AG90" i="132"/>
  <c r="AF90" i="132"/>
  <c r="AO90" i="132"/>
  <c r="AD90" i="132"/>
  <c r="AC97" i="132"/>
  <c r="AE65" i="130"/>
  <c r="AN65" i="130"/>
  <c r="AK71" i="130"/>
  <c r="AC73" i="130"/>
  <c r="AL73" i="130"/>
  <c r="AE77" i="130"/>
  <c r="AF79" i="130"/>
  <c r="AP79" i="130"/>
  <c r="AE82" i="130"/>
  <c r="AH86" i="130"/>
  <c r="AG87" i="130"/>
  <c r="AQ87" i="130"/>
  <c r="AK95" i="130"/>
  <c r="AK97" i="130"/>
  <c r="AC98" i="130"/>
  <c r="AN98" i="130"/>
  <c r="AJ15" i="131"/>
  <c r="AE22" i="131"/>
  <c r="AO22" i="131"/>
  <c r="AO26" i="131"/>
  <c r="AQ32" i="131"/>
  <c r="AC38" i="131"/>
  <c r="AM38" i="131"/>
  <c r="AO40" i="131"/>
  <c r="AE42" i="131"/>
  <c r="AP43" i="131"/>
  <c r="AK44" i="131"/>
  <c r="AC46" i="131"/>
  <c r="AM46" i="131"/>
  <c r="AQ48" i="131"/>
  <c r="AC51" i="131"/>
  <c r="AO51" i="131"/>
  <c r="AD54" i="131"/>
  <c r="AQ54" i="131"/>
  <c r="AQ56" i="131"/>
  <c r="AE58" i="131"/>
  <c r="AQ58" i="131"/>
  <c r="AG60" i="131"/>
  <c r="AD62" i="131"/>
  <c r="AQ62" i="131"/>
  <c r="AF65" i="131"/>
  <c r="AH67" i="131"/>
  <c r="AC70" i="131"/>
  <c r="AO72" i="131"/>
  <c r="AI74" i="131"/>
  <c r="AD78" i="131"/>
  <c r="AG82" i="131"/>
  <c r="AO86" i="131"/>
  <c r="AH86" i="131"/>
  <c r="AQ86" i="131"/>
  <c r="AD86" i="131"/>
  <c r="AP86" i="131"/>
  <c r="AC86" i="131"/>
  <c r="AL86" i="131"/>
  <c r="AI88" i="131"/>
  <c r="AM90" i="131"/>
  <c r="AL93" i="131"/>
  <c r="AP95" i="131"/>
  <c r="AF98" i="131"/>
  <c r="AQ23" i="132"/>
  <c r="AO33" i="132"/>
  <c r="AR42" i="132"/>
  <c r="AK42" i="132"/>
  <c r="AH42" i="132"/>
  <c r="AG42" i="132"/>
  <c r="AP42" i="132"/>
  <c r="AF42" i="132"/>
  <c r="AN42" i="132"/>
  <c r="AD42" i="132"/>
  <c r="AM49" i="132"/>
  <c r="AE59" i="132"/>
  <c r="AO69" i="132"/>
  <c r="AK69" i="132"/>
  <c r="AI69" i="132"/>
  <c r="AH69" i="132"/>
  <c r="AE69" i="132"/>
  <c r="AP69" i="132"/>
  <c r="AC69" i="132"/>
  <c r="AK74" i="132"/>
  <c r="AH82" i="132"/>
  <c r="AC90" i="132"/>
  <c r="AR92" i="132"/>
  <c r="AE97" i="132"/>
  <c r="AM71" i="130"/>
  <c r="AD73" i="130"/>
  <c r="AM73" i="130"/>
  <c r="AH77" i="130"/>
  <c r="AH87" i="130"/>
  <c r="AM95" i="130"/>
  <c r="AD98" i="130"/>
  <c r="AP98" i="130"/>
  <c r="AF22" i="131"/>
  <c r="AP22" i="131"/>
  <c r="AD38" i="131"/>
  <c r="AN38" i="131"/>
  <c r="AG42" i="131"/>
  <c r="AM44" i="131"/>
  <c r="AD46" i="131"/>
  <c r="AQ46" i="131"/>
  <c r="AD51" i="131"/>
  <c r="AP51" i="131"/>
  <c r="AE54" i="131"/>
  <c r="AG58" i="131"/>
  <c r="AN59" i="131"/>
  <c r="AK60" i="131"/>
  <c r="AE62" i="131"/>
  <c r="AH65" i="131"/>
  <c r="AL67" i="131"/>
  <c r="AE70" i="131"/>
  <c r="AM73" i="131"/>
  <c r="AP73" i="131"/>
  <c r="AH73" i="131"/>
  <c r="AM74" i="131"/>
  <c r="AE78" i="131"/>
  <c r="AI82" i="131"/>
  <c r="AE86" i="131"/>
  <c r="AM89" i="131"/>
  <c r="AF89" i="131"/>
  <c r="AP89" i="131"/>
  <c r="AP90" i="131"/>
  <c r="AO94" i="131"/>
  <c r="AH94" i="131"/>
  <c r="AQ94" i="131"/>
  <c r="AD94" i="131"/>
  <c r="AP94" i="131"/>
  <c r="AC94" i="131"/>
  <c r="AL94" i="131"/>
  <c r="AN96" i="131"/>
  <c r="AO96" i="131"/>
  <c r="AG96" i="131"/>
  <c r="AC96" i="131"/>
  <c r="AH98" i="131"/>
  <c r="AP33" i="132"/>
  <c r="AR38" i="132"/>
  <c r="AP38" i="132"/>
  <c r="AC42" i="132"/>
  <c r="AO49" i="132"/>
  <c r="AD69" i="132"/>
  <c r="AL74" i="132"/>
  <c r="AL82" i="132"/>
  <c r="AE90" i="132"/>
  <c r="AL97" i="132"/>
  <c r="AI66" i="131"/>
  <c r="AL75" i="131"/>
  <c r="AF76" i="131"/>
  <c r="AO80" i="131"/>
  <c r="AL83" i="131"/>
  <c r="AF84" i="131"/>
  <c r="AK92" i="131"/>
  <c r="AO15" i="132"/>
  <c r="AM16" i="132"/>
  <c r="AH26" i="132"/>
  <c r="AO39" i="132"/>
  <c r="AP40" i="132"/>
  <c r="AI45" i="132"/>
  <c r="AK51" i="132"/>
  <c r="AF57" i="132"/>
  <c r="AP57" i="132"/>
  <c r="AH58" i="132"/>
  <c r="AE61" i="132"/>
  <c r="AF66" i="132"/>
  <c r="AP66" i="132"/>
  <c r="AN71" i="132"/>
  <c r="AN72" i="132"/>
  <c r="AI73" i="132"/>
  <c r="AM75" i="132"/>
  <c r="AH77" i="132"/>
  <c r="AQ79" i="132"/>
  <c r="AP88" i="132"/>
  <c r="AK93" i="132"/>
  <c r="AH98" i="132"/>
  <c r="AM66" i="131"/>
  <c r="AD75" i="131"/>
  <c r="AN75" i="131"/>
  <c r="AK76" i="131"/>
  <c r="AD83" i="131"/>
  <c r="AN83" i="131"/>
  <c r="AK84" i="131"/>
  <c r="AN92" i="131"/>
  <c r="AP16" i="132"/>
  <c r="AL26" i="132"/>
  <c r="AL45" i="132"/>
  <c r="AL58" i="132"/>
  <c r="AH66" i="132"/>
  <c r="AQ71" i="132"/>
  <c r="AM73" i="132"/>
  <c r="AK77" i="132"/>
  <c r="AM93" i="132"/>
  <c r="AO92" i="131"/>
  <c r="AM45" i="132"/>
  <c r="AH48" i="132"/>
  <c r="AD52" i="132"/>
  <c r="AH54" i="132"/>
  <c r="AI57" i="132"/>
  <c r="AC58" i="132"/>
  <c r="AM58" i="132"/>
  <c r="AK61" i="132"/>
  <c r="AH64" i="132"/>
  <c r="AK66" i="132"/>
  <c r="AP70" i="132"/>
  <c r="AD73" i="132"/>
  <c r="AN73" i="132"/>
  <c r="AL77" i="132"/>
  <c r="AF79" i="132"/>
  <c r="AE88" i="132"/>
  <c r="AC91" i="132"/>
  <c r="AC93" i="132"/>
  <c r="AP93" i="132"/>
  <c r="AI95" i="132"/>
  <c r="AN98" i="132"/>
  <c r="AL66" i="132"/>
  <c r="AM77" i="132"/>
  <c r="AF87" i="132"/>
  <c r="AF88" i="132"/>
  <c r="AE91" i="132"/>
  <c r="AD93" i="132"/>
  <c r="AQ93" i="132"/>
  <c r="AN95" i="132"/>
  <c r="AO98" i="132"/>
  <c r="AQ66" i="131"/>
  <c r="AO76" i="131"/>
  <c r="AO84" i="131"/>
  <c r="AE92" i="131"/>
  <c r="AI15" i="132"/>
  <c r="AF16" i="132"/>
  <c r="AE26" i="132"/>
  <c r="AP26" i="132"/>
  <c r="AK35" i="132"/>
  <c r="AG39" i="132"/>
  <c r="AH40" i="132"/>
  <c r="AE43" i="132"/>
  <c r="AD45" i="132"/>
  <c r="AQ45" i="132"/>
  <c r="AN48" i="132"/>
  <c r="AM57" i="132"/>
  <c r="AE58" i="132"/>
  <c r="AO58" i="132"/>
  <c r="AM61" i="132"/>
  <c r="AN64" i="132"/>
  <c r="AC66" i="132"/>
  <c r="AM66" i="132"/>
  <c r="AF71" i="132"/>
  <c r="AF72" i="132"/>
  <c r="AF73" i="132"/>
  <c r="AP73" i="132"/>
  <c r="AC75" i="132"/>
  <c r="AC77" i="132"/>
  <c r="AP77" i="132"/>
  <c r="AI79" i="132"/>
  <c r="AM85" i="132"/>
  <c r="AG87" i="132"/>
  <c r="AH88" i="132"/>
  <c r="AK91" i="132"/>
  <c r="AE93" i="132"/>
  <c r="AO95" i="132"/>
  <c r="AD98" i="132"/>
  <c r="AP98" i="132"/>
  <c r="B9" i="9" a="1"/>
  <c r="B9" i="9" s="1"/>
  <c r="B4" i="167"/>
  <c r="B3" i="167"/>
  <c r="B5" i="167"/>
  <c r="B2" i="112"/>
  <c r="B2" i="109"/>
  <c r="AQ15" i="115"/>
  <c r="AI15" i="115"/>
  <c r="AP15" i="115"/>
  <c r="AH15" i="115"/>
  <c r="AO15" i="115"/>
  <c r="AG15" i="115"/>
  <c r="AN15" i="115"/>
  <c r="AF15" i="115"/>
  <c r="AM15" i="115"/>
  <c r="AE15" i="115"/>
  <c r="AL15" i="115"/>
  <c r="AD15" i="115"/>
  <c r="AM34" i="115"/>
  <c r="V30" i="115" s="1"/>
  <c r="AM30" i="115" s="1"/>
  <c r="AQ39" i="115"/>
  <c r="AI39" i="115"/>
  <c r="AP39" i="115"/>
  <c r="AH39" i="115"/>
  <c r="AO39" i="115"/>
  <c r="AG39" i="115"/>
  <c r="AN39" i="115"/>
  <c r="AF39" i="115"/>
  <c r="AM39" i="115"/>
  <c r="AE39" i="115"/>
  <c r="AL39" i="115"/>
  <c r="AD39" i="115"/>
  <c r="AQ56" i="115"/>
  <c r="AP56" i="115"/>
  <c r="AR56" i="115"/>
  <c r="AH56" i="115"/>
  <c r="AO56" i="115"/>
  <c r="AG56" i="115"/>
  <c r="AN56" i="115"/>
  <c r="AF56" i="115"/>
  <c r="AM56" i="115"/>
  <c r="AE56" i="115"/>
  <c r="AL56" i="115"/>
  <c r="AD56" i="115"/>
  <c r="AK56" i="115"/>
  <c r="AC56" i="115"/>
  <c r="AD33" i="116"/>
  <c r="AQ40" i="116"/>
  <c r="AM91" i="116"/>
  <c r="AE91" i="116"/>
  <c r="AL91" i="116"/>
  <c r="AD91" i="116"/>
  <c r="AK91" i="116"/>
  <c r="AC91" i="116"/>
  <c r="AQ91" i="116"/>
  <c r="AI91" i="116"/>
  <c r="AP91" i="116"/>
  <c r="AO91" i="116"/>
  <c r="AN91" i="116"/>
  <c r="AJ91" i="116"/>
  <c r="AH91" i="116"/>
  <c r="AG91" i="116"/>
  <c r="AP15" i="117"/>
  <c r="AH15" i="117"/>
  <c r="AO15" i="117"/>
  <c r="AG15" i="117"/>
  <c r="AN15" i="117"/>
  <c r="AF15" i="117"/>
  <c r="AL15" i="117"/>
  <c r="AD15" i="117"/>
  <c r="AM15" i="117"/>
  <c r="AK15" i="117"/>
  <c r="AJ15" i="117"/>
  <c r="AI15" i="117"/>
  <c r="AE15" i="117"/>
  <c r="AC15" i="117"/>
  <c r="AQ23" i="117"/>
  <c r="AP71" i="117"/>
  <c r="AH71" i="117"/>
  <c r="AO71" i="117"/>
  <c r="AG71" i="117"/>
  <c r="AN71" i="117"/>
  <c r="AF71" i="117"/>
  <c r="AM71" i="117"/>
  <c r="AE71" i="117"/>
  <c r="AL71" i="117"/>
  <c r="AD71" i="117"/>
  <c r="AR71" i="117"/>
  <c r="AQ71" i="117"/>
  <c r="AK71" i="117"/>
  <c r="AJ71" i="117"/>
  <c r="AI71" i="117"/>
  <c r="AC71" i="117"/>
  <c r="AO39" i="118"/>
  <c r="AG39" i="118"/>
  <c r="AN39" i="118"/>
  <c r="AF39" i="118"/>
  <c r="AM39" i="118"/>
  <c r="AE39" i="118"/>
  <c r="AL39" i="118"/>
  <c r="AD39" i="118"/>
  <c r="AK39" i="118"/>
  <c r="AC39" i="118"/>
  <c r="AR39" i="118"/>
  <c r="AQ39" i="118"/>
  <c r="AP39" i="118"/>
  <c r="AJ39" i="118"/>
  <c r="AI39" i="118"/>
  <c r="AN89" i="120"/>
  <c r="AF89" i="120"/>
  <c r="AL89" i="120"/>
  <c r="AD89" i="120"/>
  <c r="AI89" i="120"/>
  <c r="AR89" i="120"/>
  <c r="AH89" i="120"/>
  <c r="AQ89" i="120"/>
  <c r="AG89" i="120"/>
  <c r="AP89" i="120"/>
  <c r="AE89" i="120"/>
  <c r="AO89" i="120"/>
  <c r="AC89" i="120"/>
  <c r="AK89" i="120"/>
  <c r="AM89" i="120"/>
  <c r="AQ63" i="121"/>
  <c r="AI63" i="121"/>
  <c r="AP63" i="121"/>
  <c r="AH63" i="121"/>
  <c r="AO63" i="121"/>
  <c r="AG63" i="121"/>
  <c r="AN63" i="121"/>
  <c r="AF63" i="121"/>
  <c r="AM63" i="121"/>
  <c r="AE63" i="121"/>
  <c r="AR63" i="121"/>
  <c r="AL63" i="121"/>
  <c r="AK63" i="121"/>
  <c r="AJ63" i="121"/>
  <c r="AC63" i="121"/>
  <c r="AO73" i="121"/>
  <c r="AG73" i="121"/>
  <c r="AN73" i="121"/>
  <c r="AF73" i="121"/>
  <c r="AM73" i="121"/>
  <c r="AE73" i="121"/>
  <c r="AL73" i="121"/>
  <c r="AD73" i="121"/>
  <c r="AK73" i="121"/>
  <c r="AC73" i="121"/>
  <c r="AQ73" i="121"/>
  <c r="AP73" i="121"/>
  <c r="AJ73" i="121"/>
  <c r="AI73" i="121"/>
  <c r="AH73" i="121"/>
  <c r="AR73" i="121"/>
  <c r="AQ98" i="125"/>
  <c r="AI98" i="125"/>
  <c r="AP98" i="125"/>
  <c r="AH98" i="125"/>
  <c r="AO98" i="125"/>
  <c r="AG98" i="125"/>
  <c r="AN98" i="125"/>
  <c r="AF98" i="125"/>
  <c r="AM98" i="125"/>
  <c r="AE98" i="125"/>
  <c r="AL98" i="125"/>
  <c r="AD98" i="125"/>
  <c r="AK98" i="125"/>
  <c r="AC98" i="125"/>
  <c r="AR98" i="125"/>
  <c r="AJ98" i="125"/>
  <c r="B4" i="163"/>
  <c r="B3" i="163"/>
  <c r="J4" i="149"/>
  <c r="J4" i="217" s="1"/>
  <c r="B4" i="149"/>
  <c r="B4" i="217" s="1"/>
  <c r="J4" i="143"/>
  <c r="J4" i="199" s="1"/>
  <c r="B4" i="143"/>
  <c r="B4" i="199" s="1"/>
  <c r="J4" i="137"/>
  <c r="J4" i="181" s="1"/>
  <c r="B4" i="137"/>
  <c r="B4" i="181" s="1"/>
  <c r="Q4" i="149"/>
  <c r="Q4" i="217" s="1"/>
  <c r="I4" i="149"/>
  <c r="I4" i="217" s="1"/>
  <c r="Q4" i="143"/>
  <c r="Q4" i="199" s="1"/>
  <c r="I4" i="143"/>
  <c r="I4" i="199" s="1"/>
  <c r="Q4" i="137"/>
  <c r="Q4" i="181" s="1"/>
  <c r="I4" i="137"/>
  <c r="I4" i="181" s="1"/>
  <c r="P4" i="149"/>
  <c r="P4" i="217" s="1"/>
  <c r="H4" i="149"/>
  <c r="H4" i="217" s="1"/>
  <c r="P4" i="143"/>
  <c r="P4" i="199" s="1"/>
  <c r="H4" i="143"/>
  <c r="H4" i="199" s="1"/>
  <c r="P4" i="137"/>
  <c r="P4" i="181" s="1"/>
  <c r="H4" i="137"/>
  <c r="H4" i="181" s="1"/>
  <c r="O4" i="149"/>
  <c r="O4" i="217" s="1"/>
  <c r="G4" i="149"/>
  <c r="G4" i="217" s="1"/>
  <c r="O4" i="143"/>
  <c r="O4" i="199" s="1"/>
  <c r="G4" i="143"/>
  <c r="G4" i="199" s="1"/>
  <c r="O4" i="137"/>
  <c r="O4" i="181" s="1"/>
  <c r="G4" i="137"/>
  <c r="G4" i="181" s="1"/>
  <c r="N4" i="149"/>
  <c r="N4" i="217" s="1"/>
  <c r="F4" i="149"/>
  <c r="F4" i="217" s="1"/>
  <c r="N4" i="143"/>
  <c r="N4" i="199" s="1"/>
  <c r="F4" i="143"/>
  <c r="F4" i="199" s="1"/>
  <c r="N4" i="137"/>
  <c r="N4" i="181" s="1"/>
  <c r="F4" i="137"/>
  <c r="F4" i="181" s="1"/>
  <c r="M4" i="149"/>
  <c r="M4" i="217" s="1"/>
  <c r="E4" i="149"/>
  <c r="E4" i="217" s="1"/>
  <c r="M4" i="143"/>
  <c r="M4" i="199" s="1"/>
  <c r="E4" i="143"/>
  <c r="E4" i="199" s="1"/>
  <c r="M4" i="137"/>
  <c r="M4" i="181" s="1"/>
  <c r="E4" i="137"/>
  <c r="E4" i="181" s="1"/>
  <c r="L4" i="149"/>
  <c r="L4" i="217" s="1"/>
  <c r="D4" i="149"/>
  <c r="D4" i="217" s="1"/>
  <c r="L4" i="143"/>
  <c r="L4" i="199" s="1"/>
  <c r="D4" i="143"/>
  <c r="D4" i="199" s="1"/>
  <c r="L4" i="137"/>
  <c r="L4" i="181" s="1"/>
  <c r="D4" i="137"/>
  <c r="D4" i="181" s="1"/>
  <c r="K4" i="149"/>
  <c r="K4" i="217" s="1"/>
  <c r="K4" i="143"/>
  <c r="K4" i="199" s="1"/>
  <c r="K4" i="137"/>
  <c r="K4" i="181" s="1"/>
  <c r="C4" i="149"/>
  <c r="C4" i="217" s="1"/>
  <c r="C4" i="143"/>
  <c r="C4" i="199" s="1"/>
  <c r="C4" i="137"/>
  <c r="C4" i="181" s="1"/>
  <c r="B3" i="109"/>
  <c r="AF34" i="115"/>
  <c r="O30" i="115" s="1"/>
  <c r="AF30" i="115" s="1"/>
  <c r="AM59" i="116"/>
  <c r="AE59" i="116"/>
  <c r="AL59" i="116"/>
  <c r="AD59" i="116"/>
  <c r="AK59" i="116"/>
  <c r="AC59" i="116"/>
  <c r="AQ59" i="116"/>
  <c r="AI59" i="116"/>
  <c r="AP59" i="116"/>
  <c r="AO59" i="116"/>
  <c r="AN59" i="116"/>
  <c r="AJ59" i="116"/>
  <c r="AH59" i="116"/>
  <c r="AG59" i="116"/>
  <c r="AQ87" i="116"/>
  <c r="AI87" i="116"/>
  <c r="AP87" i="116"/>
  <c r="AH87" i="116"/>
  <c r="AO87" i="116"/>
  <c r="AG87" i="116"/>
  <c r="AM87" i="116"/>
  <c r="AE87" i="116"/>
  <c r="AN87" i="116"/>
  <c r="AL87" i="116"/>
  <c r="AK87" i="116"/>
  <c r="AJ87" i="116"/>
  <c r="AF87" i="116"/>
  <c r="AD87" i="116"/>
  <c r="B3" i="111"/>
  <c r="I3" i="151" s="1"/>
  <c r="AL30" i="117"/>
  <c r="AQ46" i="117"/>
  <c r="AI46" i="117"/>
  <c r="AP46" i="117"/>
  <c r="AH46" i="117"/>
  <c r="AO46" i="117"/>
  <c r="AG46" i="117"/>
  <c r="AM46" i="117"/>
  <c r="AE46" i="117"/>
  <c r="AN46" i="117"/>
  <c r="AL46" i="117"/>
  <c r="AK46" i="117"/>
  <c r="AJ46" i="117"/>
  <c r="AF46" i="117"/>
  <c r="AD46" i="117"/>
  <c r="AO72" i="117"/>
  <c r="AG72" i="117"/>
  <c r="AN72" i="117"/>
  <c r="AF72" i="117"/>
  <c r="AM72" i="117"/>
  <c r="AE72" i="117"/>
  <c r="AL72" i="117"/>
  <c r="AD72" i="117"/>
  <c r="AK72" i="117"/>
  <c r="AC72" i="117"/>
  <c r="AR72" i="117"/>
  <c r="AQ72" i="117"/>
  <c r="AP72" i="117"/>
  <c r="AJ72" i="117"/>
  <c r="AI72" i="117"/>
  <c r="AQ53" i="118"/>
  <c r="AI53" i="118"/>
  <c r="AP53" i="118"/>
  <c r="AH53" i="118"/>
  <c r="AO53" i="118"/>
  <c r="AG53" i="118"/>
  <c r="AN53" i="118"/>
  <c r="AF53" i="118"/>
  <c r="AM53" i="118"/>
  <c r="AE53" i="118"/>
  <c r="AR53" i="118"/>
  <c r="AL53" i="118"/>
  <c r="AK53" i="118"/>
  <c r="AJ53" i="118"/>
  <c r="AD53" i="118"/>
  <c r="AM29" i="120"/>
  <c r="D2" i="114"/>
  <c r="AQ59" i="120"/>
  <c r="AI59" i="120"/>
  <c r="AP59" i="120"/>
  <c r="AH59" i="120"/>
  <c r="AO59" i="120"/>
  <c r="AG59" i="120"/>
  <c r="AN59" i="120"/>
  <c r="AF59" i="120"/>
  <c r="AM59" i="120"/>
  <c r="AE59" i="120"/>
  <c r="AK59" i="120"/>
  <c r="AC59" i="120"/>
  <c r="AR59" i="120"/>
  <c r="AL59" i="120"/>
  <c r="AJ59" i="120"/>
  <c r="AD59" i="120"/>
  <c r="AQ43" i="120"/>
  <c r="AI43" i="120"/>
  <c r="AP43" i="120"/>
  <c r="AH43" i="120"/>
  <c r="AO43" i="120"/>
  <c r="AG43" i="120"/>
  <c r="AN43" i="120"/>
  <c r="AF43" i="120"/>
  <c r="AM43" i="120"/>
  <c r="AE43" i="120"/>
  <c r="AK43" i="120"/>
  <c r="AC43" i="120"/>
  <c r="AR43" i="120"/>
  <c r="AL43" i="120"/>
  <c r="AJ43" i="120"/>
  <c r="AD43" i="120"/>
  <c r="B5" i="159"/>
  <c r="B4" i="159"/>
  <c r="B3" i="159"/>
  <c r="J5" i="149"/>
  <c r="B5" i="149"/>
  <c r="J5" i="143"/>
  <c r="B5" i="143"/>
  <c r="J5" i="137"/>
  <c r="B5" i="137"/>
  <c r="Q5" i="149"/>
  <c r="I5" i="149"/>
  <c r="Q5" i="143"/>
  <c r="I5" i="143"/>
  <c r="Q5" i="137"/>
  <c r="I5" i="137"/>
  <c r="P5" i="149"/>
  <c r="H5" i="149"/>
  <c r="P5" i="143"/>
  <c r="H5" i="143"/>
  <c r="P5" i="137"/>
  <c r="H5" i="137"/>
  <c r="O5" i="149"/>
  <c r="G5" i="149"/>
  <c r="O5" i="143"/>
  <c r="G5" i="143"/>
  <c r="O5" i="137"/>
  <c r="G5" i="137"/>
  <c r="N5" i="149"/>
  <c r="F5" i="149"/>
  <c r="N5" i="143"/>
  <c r="F5" i="143"/>
  <c r="N5" i="137"/>
  <c r="F5" i="137"/>
  <c r="M5" i="149"/>
  <c r="E5" i="149"/>
  <c r="M5" i="143"/>
  <c r="E5" i="143"/>
  <c r="M5" i="137"/>
  <c r="E5" i="137"/>
  <c r="L5" i="149"/>
  <c r="D5" i="149"/>
  <c r="L5" i="143"/>
  <c r="D5" i="143"/>
  <c r="L5" i="137"/>
  <c r="D5" i="137"/>
  <c r="C5" i="149"/>
  <c r="C5" i="143"/>
  <c r="C5" i="137"/>
  <c r="K5" i="143"/>
  <c r="K5" i="149"/>
  <c r="K5" i="137"/>
  <c r="AQ23" i="115"/>
  <c r="AI23" i="115"/>
  <c r="AP23" i="115"/>
  <c r="AH23" i="115"/>
  <c r="AO23" i="115"/>
  <c r="AG23" i="115"/>
  <c r="AN23" i="115"/>
  <c r="AF23" i="115"/>
  <c r="AM23" i="115"/>
  <c r="AE23" i="115"/>
  <c r="AL23" i="115"/>
  <c r="AD23" i="115"/>
  <c r="AP48" i="115"/>
  <c r="AH48" i="115"/>
  <c r="AO48" i="115"/>
  <c r="AG48" i="115"/>
  <c r="AN48" i="115"/>
  <c r="AF48" i="115"/>
  <c r="AM48" i="115"/>
  <c r="AE48" i="115"/>
  <c r="AL48" i="115"/>
  <c r="AD48" i="115"/>
  <c r="AK48" i="115"/>
  <c r="AC48" i="115"/>
  <c r="AP73" i="115"/>
  <c r="AH73" i="115"/>
  <c r="AO73" i="115"/>
  <c r="AG73" i="115"/>
  <c r="AL73" i="115"/>
  <c r="AD73" i="115"/>
  <c r="AK73" i="115"/>
  <c r="AJ73" i="115"/>
  <c r="AI73" i="115"/>
  <c r="AF73" i="115"/>
  <c r="AR73" i="115"/>
  <c r="AE73" i="115"/>
  <c r="AQ73" i="115"/>
  <c r="AC73" i="115"/>
  <c r="AQ55" i="116"/>
  <c r="AI55" i="116"/>
  <c r="AP55" i="116"/>
  <c r="AH55" i="116"/>
  <c r="AO55" i="116"/>
  <c r="AG55" i="116"/>
  <c r="AM55" i="116"/>
  <c r="AE55" i="116"/>
  <c r="AN55" i="116"/>
  <c r="AL55" i="116"/>
  <c r="AK55" i="116"/>
  <c r="AJ55" i="116"/>
  <c r="AF55" i="116"/>
  <c r="AD55" i="116"/>
  <c r="AF59" i="116"/>
  <c r="AC87" i="116"/>
  <c r="AC46" i="117"/>
  <c r="AH72" i="117"/>
  <c r="AC53" i="118"/>
  <c r="C5" i="107"/>
  <c r="B5" i="107"/>
  <c r="B2" i="107" s="1"/>
  <c r="AO38" i="119"/>
  <c r="AG38" i="119"/>
  <c r="AN38" i="119"/>
  <c r="AF38" i="119"/>
  <c r="AM38" i="119"/>
  <c r="AE38" i="119"/>
  <c r="AL38" i="119"/>
  <c r="AD38" i="119"/>
  <c r="AK38" i="119"/>
  <c r="AC38" i="119"/>
  <c r="AR38" i="119"/>
  <c r="AQ38" i="119"/>
  <c r="AP38" i="119"/>
  <c r="AJ38" i="119"/>
  <c r="AI38" i="119"/>
  <c r="AL57" i="123"/>
  <c r="AD57" i="123"/>
  <c r="AK57" i="123"/>
  <c r="AC57" i="123"/>
  <c r="AQ57" i="123"/>
  <c r="AI57" i="123"/>
  <c r="AP57" i="123"/>
  <c r="AH57" i="123"/>
  <c r="AN57" i="123"/>
  <c r="AM57" i="123"/>
  <c r="AJ57" i="123"/>
  <c r="AG57" i="123"/>
  <c r="AF57" i="123"/>
  <c r="AR57" i="123"/>
  <c r="AO57" i="123"/>
  <c r="AE57" i="123"/>
  <c r="AO33" i="116"/>
  <c r="AG33" i="116"/>
  <c r="AN33" i="116"/>
  <c r="AF33" i="116"/>
  <c r="AM33" i="116"/>
  <c r="AE33" i="116"/>
  <c r="AK33" i="116"/>
  <c r="AC33" i="116"/>
  <c r="AQ33" i="116"/>
  <c r="AQ31" i="116" s="1"/>
  <c r="Z29" i="116" s="1"/>
  <c r="AQ29" i="116" s="1"/>
  <c r="AP33" i="116"/>
  <c r="AL33" i="116"/>
  <c r="AJ33" i="116"/>
  <c r="AI33" i="116"/>
  <c r="AH33" i="116"/>
  <c r="AP23" i="117"/>
  <c r="AH23" i="117"/>
  <c r="AO23" i="117"/>
  <c r="AG23" i="117"/>
  <c r="AN23" i="117"/>
  <c r="AF23" i="117"/>
  <c r="AL23" i="117"/>
  <c r="AD23" i="117"/>
  <c r="AM23" i="117"/>
  <c r="AK23" i="117"/>
  <c r="AJ23" i="117"/>
  <c r="AI23" i="117"/>
  <c r="AE23" i="117"/>
  <c r="AC23" i="117"/>
  <c r="AH29" i="118"/>
  <c r="AO29" i="118"/>
  <c r="AF29" i="118"/>
  <c r="D2" i="112"/>
  <c r="AQ93" i="118"/>
  <c r="AI93" i="118"/>
  <c r="AP93" i="118"/>
  <c r="AH93" i="118"/>
  <c r="AO93" i="118"/>
  <c r="AG93" i="118"/>
  <c r="AN93" i="118"/>
  <c r="AF93" i="118"/>
  <c r="AM93" i="118"/>
  <c r="AE93" i="118"/>
  <c r="AR93" i="118"/>
  <c r="AL93" i="118"/>
  <c r="AK93" i="118"/>
  <c r="AJ93" i="118"/>
  <c r="AD93" i="118"/>
  <c r="B5" i="155"/>
  <c r="B4" i="155"/>
  <c r="B3" i="155"/>
  <c r="AC23" i="115"/>
  <c r="AI48" i="115"/>
  <c r="AQ55" i="115"/>
  <c r="AI55" i="115"/>
  <c r="AP55" i="115"/>
  <c r="AH55" i="115"/>
  <c r="AO55" i="115"/>
  <c r="AG55" i="115"/>
  <c r="AN55" i="115"/>
  <c r="AF55" i="115"/>
  <c r="AM55" i="115"/>
  <c r="AE55" i="115"/>
  <c r="AL55" i="115"/>
  <c r="AD55" i="115"/>
  <c r="AP57" i="115"/>
  <c r="AH57" i="115"/>
  <c r="AO57" i="115"/>
  <c r="AG57" i="115"/>
  <c r="AL57" i="115"/>
  <c r="AK57" i="115"/>
  <c r="AJ57" i="115"/>
  <c r="AI57" i="115"/>
  <c r="AF57" i="115"/>
  <c r="AR57" i="115"/>
  <c r="AE57" i="115"/>
  <c r="AQ57" i="115"/>
  <c r="AD57" i="115"/>
  <c r="AM73" i="115"/>
  <c r="AP89" i="115"/>
  <c r="AH89" i="115"/>
  <c r="AO89" i="115"/>
  <c r="AG89" i="115"/>
  <c r="AL89" i="115"/>
  <c r="AD89" i="115"/>
  <c r="AK89" i="115"/>
  <c r="AJ89" i="115"/>
  <c r="AI89" i="115"/>
  <c r="AF89" i="115"/>
  <c r="AR89" i="115"/>
  <c r="AE89" i="115"/>
  <c r="AQ89" i="115"/>
  <c r="AC89" i="115"/>
  <c r="AM43" i="116"/>
  <c r="AE43" i="116"/>
  <c r="AL43" i="116"/>
  <c r="AD43" i="116"/>
  <c r="AK43" i="116"/>
  <c r="AC43" i="116"/>
  <c r="AQ43" i="116"/>
  <c r="AI43" i="116"/>
  <c r="AP43" i="116"/>
  <c r="AO43" i="116"/>
  <c r="AN43" i="116"/>
  <c r="AJ43" i="116"/>
  <c r="AH43" i="116"/>
  <c r="AG43" i="116"/>
  <c r="AC55" i="116"/>
  <c r="AR59" i="116"/>
  <c r="AR87" i="116"/>
  <c r="AR46" i="117"/>
  <c r="AQ86" i="117"/>
  <c r="AI86" i="117"/>
  <c r="AP86" i="117"/>
  <c r="AH86" i="117"/>
  <c r="AO86" i="117"/>
  <c r="AG86" i="117"/>
  <c r="AN86" i="117"/>
  <c r="AF86" i="117"/>
  <c r="AM86" i="117"/>
  <c r="AE86" i="117"/>
  <c r="AR86" i="117"/>
  <c r="AL86" i="117"/>
  <c r="AK86" i="117"/>
  <c r="AJ86" i="117"/>
  <c r="AD86" i="117"/>
  <c r="AH38" i="119"/>
  <c r="AP40" i="116"/>
  <c r="AH40" i="116"/>
  <c r="AO40" i="116"/>
  <c r="AG40" i="116"/>
  <c r="AN40" i="116"/>
  <c r="AF40" i="116"/>
  <c r="AL40" i="116"/>
  <c r="AD40" i="116"/>
  <c r="AM40" i="116"/>
  <c r="AK40" i="116"/>
  <c r="AJ40" i="116"/>
  <c r="AI40" i="116"/>
  <c r="AE40" i="116"/>
  <c r="AC40" i="116"/>
  <c r="AP38" i="118"/>
  <c r="AH38" i="118"/>
  <c r="AO38" i="118"/>
  <c r="AG38" i="118"/>
  <c r="AN38" i="118"/>
  <c r="AF38" i="118"/>
  <c r="AM38" i="118"/>
  <c r="AE38" i="118"/>
  <c r="AL38" i="118"/>
  <c r="AD38" i="118"/>
  <c r="AR38" i="118"/>
  <c r="AQ38" i="118"/>
  <c r="AK38" i="118"/>
  <c r="AJ38" i="118"/>
  <c r="AI38" i="118"/>
  <c r="AC38" i="118"/>
  <c r="AO71" i="118"/>
  <c r="AG71" i="118"/>
  <c r="AN71" i="118"/>
  <c r="AF71" i="118"/>
  <c r="AM71" i="118"/>
  <c r="AE71" i="118"/>
  <c r="AL71" i="118"/>
  <c r="AD71" i="118"/>
  <c r="AK71" i="118"/>
  <c r="AC71" i="118"/>
  <c r="AR71" i="118"/>
  <c r="AQ71" i="118"/>
  <c r="AP71" i="118"/>
  <c r="AJ71" i="118"/>
  <c r="AI71" i="118"/>
  <c r="AJ23" i="115"/>
  <c r="AJ48" i="115"/>
  <c r="AC55" i="115"/>
  <c r="AC57" i="115"/>
  <c r="AN73" i="115"/>
  <c r="AM89" i="115"/>
  <c r="AQ39" i="116"/>
  <c r="AI39" i="116"/>
  <c r="AP39" i="116"/>
  <c r="AH39" i="116"/>
  <c r="AO39" i="116"/>
  <c r="AG39" i="116"/>
  <c r="AM39" i="116"/>
  <c r="AE39" i="116"/>
  <c r="AN39" i="116"/>
  <c r="AL39" i="116"/>
  <c r="AK39" i="116"/>
  <c r="AJ39" i="116"/>
  <c r="AF39" i="116"/>
  <c r="AD39" i="116"/>
  <c r="AF43" i="116"/>
  <c r="AR55" i="116"/>
  <c r="AP88" i="116"/>
  <c r="AH88" i="116"/>
  <c r="AO88" i="116"/>
  <c r="AG88" i="116"/>
  <c r="AN88" i="116"/>
  <c r="AF88" i="116"/>
  <c r="AL88" i="116"/>
  <c r="AD88" i="116"/>
  <c r="AM88" i="116"/>
  <c r="AK88" i="116"/>
  <c r="AJ88" i="116"/>
  <c r="AI88" i="116"/>
  <c r="AE88" i="116"/>
  <c r="AC88" i="116"/>
  <c r="AQ22" i="117"/>
  <c r="AI22" i="117"/>
  <c r="AP22" i="117"/>
  <c r="AH22" i="117"/>
  <c r="AO22" i="117"/>
  <c r="AG22" i="117"/>
  <c r="AM22" i="117"/>
  <c r="AE22" i="117"/>
  <c r="AN22" i="117"/>
  <c r="AL22" i="117"/>
  <c r="AK22" i="117"/>
  <c r="AJ22" i="117"/>
  <c r="AF22" i="117"/>
  <c r="AD22" i="117"/>
  <c r="AO40" i="117"/>
  <c r="AG40" i="117"/>
  <c r="AN40" i="117"/>
  <c r="AF40" i="117"/>
  <c r="AM40" i="117"/>
  <c r="AE40" i="117"/>
  <c r="AK40" i="117"/>
  <c r="AC40" i="117"/>
  <c r="AQ40" i="117"/>
  <c r="AP40" i="117"/>
  <c r="AL40" i="117"/>
  <c r="AJ40" i="117"/>
  <c r="AI40" i="117"/>
  <c r="AH40" i="117"/>
  <c r="AP47" i="117"/>
  <c r="AH47" i="117"/>
  <c r="AO47" i="117"/>
  <c r="AG47" i="117"/>
  <c r="AN47" i="117"/>
  <c r="AF47" i="117"/>
  <c r="AL47" i="117"/>
  <c r="AD47" i="117"/>
  <c r="AM47" i="117"/>
  <c r="AK47" i="117"/>
  <c r="AJ47" i="117"/>
  <c r="AI47" i="117"/>
  <c r="AE47" i="117"/>
  <c r="AC47" i="117"/>
  <c r="AC86" i="117"/>
  <c r="AP16" i="115"/>
  <c r="AH16" i="115"/>
  <c r="AO16" i="115"/>
  <c r="AG16" i="115"/>
  <c r="AN16" i="115"/>
  <c r="AF16" i="115"/>
  <c r="AM16" i="115"/>
  <c r="AE16" i="115"/>
  <c r="AL16" i="115"/>
  <c r="AD16" i="115"/>
  <c r="AK16" i="115"/>
  <c r="AC16" i="115"/>
  <c r="AK23" i="115"/>
  <c r="AP32" i="115"/>
  <c r="AH32" i="115"/>
  <c r="AH31" i="115" s="1"/>
  <c r="Q29" i="115" s="1"/>
  <c r="AH29" i="115" s="1"/>
  <c r="AO32" i="115"/>
  <c r="AO31" i="115" s="1"/>
  <c r="X29" i="115" s="1"/>
  <c r="AO29" i="115" s="1"/>
  <c r="AO28" i="115" s="1"/>
  <c r="AG32" i="115"/>
  <c r="AN32" i="115"/>
  <c r="AF32" i="115"/>
  <c r="AM32" i="115"/>
  <c r="AE32" i="115"/>
  <c r="AL32" i="115"/>
  <c r="AD32" i="115"/>
  <c r="AD31" i="115" s="1"/>
  <c r="M29" i="115" s="1"/>
  <c r="AD29" i="115" s="1"/>
  <c r="AK32" i="115"/>
  <c r="AK31" i="115" s="1"/>
  <c r="T29" i="115" s="1"/>
  <c r="AK29" i="115" s="1"/>
  <c r="AC32" i="115"/>
  <c r="AC31" i="115" s="1"/>
  <c r="L29" i="115" s="1"/>
  <c r="AC29" i="115" s="1"/>
  <c r="AP40" i="115"/>
  <c r="AH40" i="115"/>
  <c r="AO40" i="115"/>
  <c r="AG40" i="115"/>
  <c r="AN40" i="115"/>
  <c r="AF40" i="115"/>
  <c r="AM40" i="115"/>
  <c r="AE40" i="115"/>
  <c r="AL40" i="115"/>
  <c r="AD40" i="115"/>
  <c r="AK40" i="115"/>
  <c r="AC40" i="115"/>
  <c r="AQ47" i="115"/>
  <c r="AI47" i="115"/>
  <c r="AP47" i="115"/>
  <c r="AH47" i="115"/>
  <c r="AO47" i="115"/>
  <c r="AG47" i="115"/>
  <c r="AN47" i="115"/>
  <c r="AF47" i="115"/>
  <c r="AM47" i="115"/>
  <c r="AE47" i="115"/>
  <c r="AL47" i="115"/>
  <c r="AD47" i="115"/>
  <c r="AQ48" i="115"/>
  <c r="AJ55" i="115"/>
  <c r="AM57" i="115"/>
  <c r="AP65" i="115"/>
  <c r="AH65" i="115"/>
  <c r="AO65" i="115"/>
  <c r="AG65" i="115"/>
  <c r="AL65" i="115"/>
  <c r="AD65" i="115"/>
  <c r="AK65" i="115"/>
  <c r="AJ65" i="115"/>
  <c r="AI65" i="115"/>
  <c r="AF65" i="115"/>
  <c r="AR65" i="115"/>
  <c r="AE65" i="115"/>
  <c r="AQ65" i="115"/>
  <c r="AC65" i="115"/>
  <c r="AN89" i="115"/>
  <c r="AE31" i="116"/>
  <c r="N29" i="116" s="1"/>
  <c r="AE29" i="116" s="1"/>
  <c r="AC39" i="116"/>
  <c r="AR43" i="116"/>
  <c r="AP56" i="116"/>
  <c r="AH56" i="116"/>
  <c r="AO56" i="116"/>
  <c r="AG56" i="116"/>
  <c r="AN56" i="116"/>
  <c r="AF56" i="116"/>
  <c r="AL56" i="116"/>
  <c r="AD56" i="116"/>
  <c r="AM56" i="116"/>
  <c r="AK56" i="116"/>
  <c r="AJ56" i="116"/>
  <c r="AI56" i="116"/>
  <c r="AE56" i="116"/>
  <c r="AC56" i="116"/>
  <c r="AQ88" i="116"/>
  <c r="AC22" i="117"/>
  <c r="AC30" i="119"/>
  <c r="D3" i="113"/>
  <c r="B5" i="141" s="1"/>
  <c r="AP77" i="119"/>
  <c r="AH77" i="119"/>
  <c r="AO77" i="119"/>
  <c r="AG77" i="119"/>
  <c r="AN77" i="119"/>
  <c r="AF77" i="119"/>
  <c r="AM77" i="119"/>
  <c r="AE77" i="119"/>
  <c r="AL77" i="119"/>
  <c r="AD77" i="119"/>
  <c r="AR77" i="119"/>
  <c r="AQ77" i="119"/>
  <c r="AK77" i="119"/>
  <c r="AJ77" i="119"/>
  <c r="AI77" i="119"/>
  <c r="AC77" i="119"/>
  <c r="AP85" i="119"/>
  <c r="AH85" i="119"/>
  <c r="AO85" i="119"/>
  <c r="AG85" i="119"/>
  <c r="AN85" i="119"/>
  <c r="AF85" i="119"/>
  <c r="AM85" i="119"/>
  <c r="AE85" i="119"/>
  <c r="AL85" i="119"/>
  <c r="AD85" i="119"/>
  <c r="AR85" i="119"/>
  <c r="AQ85" i="119"/>
  <c r="AK85" i="119"/>
  <c r="AJ85" i="119"/>
  <c r="AI85" i="119"/>
  <c r="AC85" i="119"/>
  <c r="AQ87" i="121"/>
  <c r="AI87" i="121"/>
  <c r="AP87" i="121"/>
  <c r="AH87" i="121"/>
  <c r="AO87" i="121"/>
  <c r="AG87" i="121"/>
  <c r="AN87" i="121"/>
  <c r="AF87" i="121"/>
  <c r="AM87" i="121"/>
  <c r="AE87" i="121"/>
  <c r="AR87" i="121"/>
  <c r="AL87" i="121"/>
  <c r="AK87" i="121"/>
  <c r="AJ87" i="121"/>
  <c r="AC87" i="121"/>
  <c r="AD87" i="121"/>
  <c r="J4" i="153"/>
  <c r="J4" i="229" s="1"/>
  <c r="B4" i="153"/>
  <c r="B4" i="229" s="1"/>
  <c r="J4" i="147"/>
  <c r="J4" i="211" s="1"/>
  <c r="B4" i="147"/>
  <c r="B4" i="211" s="1"/>
  <c r="J4" i="141"/>
  <c r="J4" i="193" s="1"/>
  <c r="B4" i="141"/>
  <c r="B4" i="193" s="1"/>
  <c r="Q4" i="153"/>
  <c r="Q4" i="229" s="1"/>
  <c r="I4" i="153"/>
  <c r="I4" i="229" s="1"/>
  <c r="Q4" i="147"/>
  <c r="Q4" i="211" s="1"/>
  <c r="I4" i="147"/>
  <c r="I4" i="211" s="1"/>
  <c r="Q4" i="141"/>
  <c r="Q4" i="193" s="1"/>
  <c r="I4" i="141"/>
  <c r="I4" i="193" s="1"/>
  <c r="P4" i="153"/>
  <c r="P4" i="229" s="1"/>
  <c r="H4" i="153"/>
  <c r="H4" i="229" s="1"/>
  <c r="P4" i="147"/>
  <c r="P4" i="211" s="1"/>
  <c r="H4" i="147"/>
  <c r="H4" i="211" s="1"/>
  <c r="P4" i="141"/>
  <c r="P4" i="193" s="1"/>
  <c r="H4" i="141"/>
  <c r="H4" i="193" s="1"/>
  <c r="O4" i="153"/>
  <c r="O4" i="229" s="1"/>
  <c r="G4" i="153"/>
  <c r="G4" i="229" s="1"/>
  <c r="O4" i="147"/>
  <c r="O4" i="211" s="1"/>
  <c r="G4" i="147"/>
  <c r="G4" i="211" s="1"/>
  <c r="O4" i="141"/>
  <c r="O4" i="193" s="1"/>
  <c r="G4" i="141"/>
  <c r="G4" i="193" s="1"/>
  <c r="N4" i="153"/>
  <c r="N4" i="229" s="1"/>
  <c r="F4" i="153"/>
  <c r="F4" i="229" s="1"/>
  <c r="N4" i="147"/>
  <c r="N4" i="211" s="1"/>
  <c r="F4" i="147"/>
  <c r="F4" i="211" s="1"/>
  <c r="N4" i="141"/>
  <c r="N4" i="193" s="1"/>
  <c r="F4" i="141"/>
  <c r="F4" i="193" s="1"/>
  <c r="M4" i="153"/>
  <c r="M4" i="229" s="1"/>
  <c r="E4" i="153"/>
  <c r="E4" i="229" s="1"/>
  <c r="M4" i="147"/>
  <c r="M4" i="211" s="1"/>
  <c r="E4" i="147"/>
  <c r="E4" i="211" s="1"/>
  <c r="M4" i="141"/>
  <c r="M4" i="193" s="1"/>
  <c r="E4" i="141"/>
  <c r="E4" i="193" s="1"/>
  <c r="L4" i="153"/>
  <c r="L4" i="229" s="1"/>
  <c r="D4" i="153"/>
  <c r="D4" i="229" s="1"/>
  <c r="L4" i="147"/>
  <c r="L4" i="211" s="1"/>
  <c r="D4" i="147"/>
  <c r="D4" i="211" s="1"/>
  <c r="L4" i="141"/>
  <c r="L4" i="193" s="1"/>
  <c r="D4" i="141"/>
  <c r="D4" i="193" s="1"/>
  <c r="K4" i="153"/>
  <c r="K4" i="229" s="1"/>
  <c r="K4" i="147"/>
  <c r="K4" i="211" s="1"/>
  <c r="K4" i="141"/>
  <c r="K4" i="193" s="1"/>
  <c r="C4" i="153"/>
  <c r="C4" i="229" s="1"/>
  <c r="C4" i="147"/>
  <c r="C4" i="211" s="1"/>
  <c r="C4" i="141"/>
  <c r="C4" i="193" s="1"/>
  <c r="AI16" i="115"/>
  <c r="AR23" i="115"/>
  <c r="AI32" i="115"/>
  <c r="AI31" i="115" s="1"/>
  <c r="R29" i="115" s="1"/>
  <c r="AI40" i="115"/>
  <c r="AC47" i="115"/>
  <c r="AR48" i="115"/>
  <c r="AK55" i="115"/>
  <c r="AN57" i="115"/>
  <c r="AM65" i="115"/>
  <c r="AJ31" i="116"/>
  <c r="S29" i="116" s="1"/>
  <c r="AJ29" i="116" s="1"/>
  <c r="AR39" i="116"/>
  <c r="AQ56" i="116"/>
  <c r="AR88" i="116"/>
  <c r="AR22" i="117"/>
  <c r="AR40" i="117"/>
  <c r="AP70" i="118"/>
  <c r="AH70" i="118"/>
  <c r="AO70" i="118"/>
  <c r="AG70" i="118"/>
  <c r="AN70" i="118"/>
  <c r="AF70" i="118"/>
  <c r="AM70" i="118"/>
  <c r="AE70" i="118"/>
  <c r="AL70" i="118"/>
  <c r="AD70" i="118"/>
  <c r="AR70" i="118"/>
  <c r="AQ70" i="118"/>
  <c r="AK70" i="118"/>
  <c r="AJ70" i="118"/>
  <c r="AI70" i="118"/>
  <c r="AC70" i="118"/>
  <c r="AO78" i="119"/>
  <c r="AG78" i="119"/>
  <c r="AN78" i="119"/>
  <c r="AF78" i="119"/>
  <c r="AM78" i="119"/>
  <c r="AE78" i="119"/>
  <c r="AL78" i="119"/>
  <c r="AD78" i="119"/>
  <c r="AK78" i="119"/>
  <c r="AC78" i="119"/>
  <c r="AR78" i="119"/>
  <c r="AQ78" i="119"/>
  <c r="AP78" i="119"/>
  <c r="AJ78" i="119"/>
  <c r="AI78" i="119"/>
  <c r="AO86" i="119"/>
  <c r="AG86" i="119"/>
  <c r="AN86" i="119"/>
  <c r="AF86" i="119"/>
  <c r="AM86" i="119"/>
  <c r="AE86" i="119"/>
  <c r="AL86" i="119"/>
  <c r="AD86" i="119"/>
  <c r="AK86" i="119"/>
  <c r="AC86" i="119"/>
  <c r="AR86" i="119"/>
  <c r="AQ86" i="119"/>
  <c r="AP86" i="119"/>
  <c r="AJ86" i="119"/>
  <c r="AI86" i="119"/>
  <c r="C5" i="108"/>
  <c r="B5" i="108"/>
  <c r="B2" i="108" s="1"/>
  <c r="AN97" i="120"/>
  <c r="AF97" i="120"/>
  <c r="AL97" i="120"/>
  <c r="AD97" i="120"/>
  <c r="AI97" i="120"/>
  <c r="AR97" i="120"/>
  <c r="AH97" i="120"/>
  <c r="AQ97" i="120"/>
  <c r="AG97" i="120"/>
  <c r="AP97" i="120"/>
  <c r="AE97" i="120"/>
  <c r="AO97" i="120"/>
  <c r="AC97" i="120"/>
  <c r="AK97" i="120"/>
  <c r="AM97" i="120"/>
  <c r="AP63" i="122"/>
  <c r="AH63" i="122"/>
  <c r="AO63" i="122"/>
  <c r="AG63" i="122"/>
  <c r="AN63" i="122"/>
  <c r="AF63" i="122"/>
  <c r="AM63" i="122"/>
  <c r="AE63" i="122"/>
  <c r="AL63" i="122"/>
  <c r="AD63" i="122"/>
  <c r="AQ63" i="122"/>
  <c r="AK63" i="122"/>
  <c r="AJ63" i="122"/>
  <c r="AI63" i="122"/>
  <c r="AC63" i="122"/>
  <c r="AP87" i="122"/>
  <c r="AH87" i="122"/>
  <c r="AO87" i="122"/>
  <c r="AG87" i="122"/>
  <c r="AN87" i="122"/>
  <c r="AF87" i="122"/>
  <c r="AM87" i="122"/>
  <c r="AE87" i="122"/>
  <c r="AL87" i="122"/>
  <c r="AD87" i="122"/>
  <c r="AQ87" i="122"/>
  <c r="AK87" i="122"/>
  <c r="AJ87" i="122"/>
  <c r="AI87" i="122"/>
  <c r="AC87" i="122"/>
  <c r="AR87" i="122"/>
  <c r="B7" i="156"/>
  <c r="B11" i="156" s="1"/>
  <c r="B6" i="156"/>
  <c r="B7" i="160"/>
  <c r="B11" i="160" s="1"/>
  <c r="B6" i="160"/>
  <c r="B7" i="164"/>
  <c r="B11" i="164" s="1"/>
  <c r="B6" i="164"/>
  <c r="B6" i="168"/>
  <c r="B7" i="168"/>
  <c r="B11" i="168" s="1"/>
  <c r="B7" i="172"/>
  <c r="B11" i="172" s="1"/>
  <c r="B6" i="172"/>
  <c r="B7" i="176"/>
  <c r="B11" i="176" s="1"/>
  <c r="B6" i="176"/>
  <c r="J4" i="152"/>
  <c r="J4" i="226" s="1"/>
  <c r="B4" i="152"/>
  <c r="B4" i="226" s="1"/>
  <c r="J4" i="146"/>
  <c r="J4" i="208" s="1"/>
  <c r="B4" i="146"/>
  <c r="B4" i="208" s="1"/>
  <c r="J4" i="140"/>
  <c r="J4" i="190" s="1"/>
  <c r="B4" i="140"/>
  <c r="B4" i="190" s="1"/>
  <c r="Q4" i="152"/>
  <c r="Q4" i="226" s="1"/>
  <c r="I4" i="152"/>
  <c r="I4" i="226" s="1"/>
  <c r="Q4" i="146"/>
  <c r="Q4" i="208" s="1"/>
  <c r="I4" i="146"/>
  <c r="I4" i="208" s="1"/>
  <c r="Q4" i="140"/>
  <c r="Q4" i="190" s="1"/>
  <c r="I4" i="140"/>
  <c r="I4" i="190" s="1"/>
  <c r="P4" i="152"/>
  <c r="P4" i="226" s="1"/>
  <c r="H4" i="152"/>
  <c r="H4" i="226" s="1"/>
  <c r="P4" i="146"/>
  <c r="P4" i="208" s="1"/>
  <c r="H4" i="146"/>
  <c r="H4" i="208" s="1"/>
  <c r="P4" i="140"/>
  <c r="P4" i="190" s="1"/>
  <c r="H4" i="140"/>
  <c r="H4" i="190" s="1"/>
  <c r="O4" i="152"/>
  <c r="O4" i="226" s="1"/>
  <c r="G4" i="152"/>
  <c r="G4" i="226" s="1"/>
  <c r="O4" i="146"/>
  <c r="O4" i="208" s="1"/>
  <c r="G4" i="146"/>
  <c r="G4" i="208" s="1"/>
  <c r="O4" i="140"/>
  <c r="O4" i="190" s="1"/>
  <c r="G4" i="140"/>
  <c r="G4" i="190" s="1"/>
  <c r="N4" i="152"/>
  <c r="N4" i="226" s="1"/>
  <c r="F4" i="152"/>
  <c r="F4" i="226" s="1"/>
  <c r="N4" i="146"/>
  <c r="N4" i="208" s="1"/>
  <c r="F4" i="146"/>
  <c r="F4" i="208" s="1"/>
  <c r="N4" i="140"/>
  <c r="N4" i="190" s="1"/>
  <c r="F4" i="140"/>
  <c r="F4" i="190" s="1"/>
  <c r="M4" i="152"/>
  <c r="M4" i="226" s="1"/>
  <c r="E4" i="152"/>
  <c r="E4" i="226" s="1"/>
  <c r="M4" i="146"/>
  <c r="M4" i="208" s="1"/>
  <c r="E4" i="146"/>
  <c r="E4" i="208" s="1"/>
  <c r="M4" i="140"/>
  <c r="M4" i="190" s="1"/>
  <c r="E4" i="140"/>
  <c r="E4" i="190" s="1"/>
  <c r="L4" i="152"/>
  <c r="L4" i="226" s="1"/>
  <c r="D4" i="152"/>
  <c r="D4" i="226" s="1"/>
  <c r="L4" i="146"/>
  <c r="L4" i="208" s="1"/>
  <c r="D4" i="146"/>
  <c r="D4" i="208" s="1"/>
  <c r="L4" i="140"/>
  <c r="L4" i="190" s="1"/>
  <c r="D4" i="140"/>
  <c r="D4" i="190" s="1"/>
  <c r="K4" i="152"/>
  <c r="K4" i="226" s="1"/>
  <c r="K4" i="146"/>
  <c r="K4" i="208" s="1"/>
  <c r="K4" i="140"/>
  <c r="K4" i="190" s="1"/>
  <c r="C4" i="152"/>
  <c r="C4" i="226" s="1"/>
  <c r="C4" i="146"/>
  <c r="C4" i="208" s="1"/>
  <c r="C4" i="140"/>
  <c r="C4" i="190" s="1"/>
  <c r="AH11" i="115"/>
  <c r="AP11" i="115"/>
  <c r="AG12" i="115"/>
  <c r="AO12" i="115"/>
  <c r="AI26" i="115"/>
  <c r="AQ26" i="115"/>
  <c r="AH27" i="115"/>
  <c r="AP27" i="115"/>
  <c r="AJ33" i="115"/>
  <c r="AJ31" i="115" s="1"/>
  <c r="S29" i="115" s="1"/>
  <c r="AR33" i="115"/>
  <c r="AR31" i="115" s="1"/>
  <c r="AA29" i="115" s="1"/>
  <c r="AR29" i="115" s="1"/>
  <c r="AH35" i="115"/>
  <c r="AH34" i="115" s="1"/>
  <c r="Q30" i="115" s="1"/>
  <c r="AP35" i="115"/>
  <c r="AP34" i="115" s="1"/>
  <c r="Y30" i="115" s="1"/>
  <c r="AP30" i="115" s="1"/>
  <c r="AJ41" i="115"/>
  <c r="AR41" i="115"/>
  <c r="AI42" i="115"/>
  <c r="AQ42" i="115"/>
  <c r="AH43" i="115"/>
  <c r="AP43" i="115"/>
  <c r="AJ49" i="115"/>
  <c r="AR49" i="115"/>
  <c r="AH51" i="115"/>
  <c r="AP51" i="115"/>
  <c r="AL58" i="115"/>
  <c r="AM60" i="115"/>
  <c r="AE60" i="115"/>
  <c r="AL60" i="115"/>
  <c r="AD60" i="115"/>
  <c r="AQ60" i="115"/>
  <c r="AI60" i="115"/>
  <c r="AO60" i="115"/>
  <c r="AG64" i="115"/>
  <c r="AL66" i="115"/>
  <c r="AG72" i="115"/>
  <c r="AL74" i="115"/>
  <c r="AM76" i="115"/>
  <c r="AE76" i="115"/>
  <c r="AL76" i="115"/>
  <c r="AD76" i="115"/>
  <c r="AQ76" i="115"/>
  <c r="AI76" i="115"/>
  <c r="AO76" i="115"/>
  <c r="AG80" i="115"/>
  <c r="AL82" i="115"/>
  <c r="AM84" i="115"/>
  <c r="AE84" i="115"/>
  <c r="AL84" i="115"/>
  <c r="AD84" i="115"/>
  <c r="AQ84" i="115"/>
  <c r="AI84" i="115"/>
  <c r="AO84" i="115"/>
  <c r="AG88" i="115"/>
  <c r="AM92" i="115"/>
  <c r="AE92" i="115"/>
  <c r="AL92" i="115"/>
  <c r="AD92" i="115"/>
  <c r="AQ92" i="115"/>
  <c r="AI92" i="115"/>
  <c r="AO92" i="115"/>
  <c r="AJ93" i="115"/>
  <c r="AF96" i="115"/>
  <c r="AP97" i="115"/>
  <c r="AH97" i="115"/>
  <c r="AO97" i="115"/>
  <c r="AG97" i="115"/>
  <c r="AL97" i="115"/>
  <c r="AD97" i="115"/>
  <c r="AN97" i="115"/>
  <c r="AJ98" i="115"/>
  <c r="AJ11" i="116"/>
  <c r="AQ15" i="116"/>
  <c r="AI15" i="116"/>
  <c r="AP15" i="116"/>
  <c r="AH15" i="116"/>
  <c r="AO15" i="116"/>
  <c r="AG15" i="116"/>
  <c r="AM15" i="116"/>
  <c r="AE15" i="116"/>
  <c r="AR15" i="116"/>
  <c r="AM27" i="116"/>
  <c r="AE27" i="116"/>
  <c r="AL27" i="116"/>
  <c r="AD27" i="116"/>
  <c r="AK27" i="116"/>
  <c r="AC27" i="116"/>
  <c r="AQ27" i="116"/>
  <c r="AI27" i="116"/>
  <c r="AR27" i="116"/>
  <c r="AI32" i="116"/>
  <c r="AM35" i="116"/>
  <c r="AM34" i="116" s="1"/>
  <c r="V30" i="116" s="1"/>
  <c r="AM30" i="116" s="1"/>
  <c r="AE35" i="116"/>
  <c r="AL35" i="116"/>
  <c r="AL34" i="116" s="1"/>
  <c r="U30" i="116" s="1"/>
  <c r="AL30" i="116" s="1"/>
  <c r="AD35" i="116"/>
  <c r="AK35" i="116"/>
  <c r="AC35" i="116"/>
  <c r="AQ35" i="116"/>
  <c r="AQ34" i="116" s="1"/>
  <c r="Z30" i="116" s="1"/>
  <c r="AQ30" i="116" s="1"/>
  <c r="AI35" i="116"/>
  <c r="AI34" i="116" s="1"/>
  <c r="R30" i="116" s="1"/>
  <c r="AI30" i="116" s="1"/>
  <c r="AR35" i="116"/>
  <c r="AO41" i="116"/>
  <c r="AG41" i="116"/>
  <c r="AN41" i="116"/>
  <c r="AF41" i="116"/>
  <c r="AM41" i="116"/>
  <c r="AE41" i="116"/>
  <c r="AK41" i="116"/>
  <c r="AC41" i="116"/>
  <c r="AR41" i="116"/>
  <c r="AQ47" i="116"/>
  <c r="AI47" i="116"/>
  <c r="AP47" i="116"/>
  <c r="AH47" i="116"/>
  <c r="AO47" i="116"/>
  <c r="AG47" i="116"/>
  <c r="AM47" i="116"/>
  <c r="AE47" i="116"/>
  <c r="AR47" i="116"/>
  <c r="AJ51" i="116"/>
  <c r="AO57" i="116"/>
  <c r="AG57" i="116"/>
  <c r="AN57" i="116"/>
  <c r="AF57" i="116"/>
  <c r="AM57" i="116"/>
  <c r="AE57" i="116"/>
  <c r="AK57" i="116"/>
  <c r="AC57" i="116"/>
  <c r="AR57" i="116"/>
  <c r="AQ63" i="116"/>
  <c r="AI63" i="116"/>
  <c r="AP63" i="116"/>
  <c r="AH63" i="116"/>
  <c r="AO63" i="116"/>
  <c r="AG63" i="116"/>
  <c r="AM63" i="116"/>
  <c r="AE63" i="116"/>
  <c r="AR63" i="116"/>
  <c r="AM67" i="116"/>
  <c r="AE67" i="116"/>
  <c r="AL67" i="116"/>
  <c r="AD67" i="116"/>
  <c r="AK67" i="116"/>
  <c r="AC67" i="116"/>
  <c r="AQ67" i="116"/>
  <c r="AI67" i="116"/>
  <c r="AR67" i="116"/>
  <c r="AK72" i="116"/>
  <c r="AJ73" i="116"/>
  <c r="AJ79" i="116"/>
  <c r="AI80" i="116"/>
  <c r="AJ83" i="116"/>
  <c r="AO89" i="116"/>
  <c r="AG89" i="116"/>
  <c r="AN89" i="116"/>
  <c r="AF89" i="116"/>
  <c r="AM89" i="116"/>
  <c r="AE89" i="116"/>
  <c r="AK89" i="116"/>
  <c r="AC89" i="116"/>
  <c r="AR89" i="116"/>
  <c r="AQ95" i="116"/>
  <c r="AI95" i="116"/>
  <c r="AP95" i="116"/>
  <c r="AH95" i="116"/>
  <c r="AO95" i="116"/>
  <c r="AG95" i="116"/>
  <c r="AM95" i="116"/>
  <c r="AE95" i="116"/>
  <c r="AR95" i="116"/>
  <c r="AO16" i="117"/>
  <c r="AG16" i="117"/>
  <c r="AN16" i="117"/>
  <c r="AF16" i="117"/>
  <c r="AM16" i="117"/>
  <c r="AE16" i="117"/>
  <c r="AK16" i="117"/>
  <c r="AC16" i="117"/>
  <c r="AR16" i="117"/>
  <c r="AO32" i="117"/>
  <c r="AO31" i="117" s="1"/>
  <c r="X29" i="117" s="1"/>
  <c r="AO29" i="117" s="1"/>
  <c r="AG32" i="117"/>
  <c r="AG31" i="117" s="1"/>
  <c r="P29" i="117" s="1"/>
  <c r="AG29" i="117" s="1"/>
  <c r="AN32" i="117"/>
  <c r="AN31" i="117" s="1"/>
  <c r="W29" i="117" s="1"/>
  <c r="AF32" i="117"/>
  <c r="AM32" i="117"/>
  <c r="AM31" i="117" s="1"/>
  <c r="V29" i="117" s="1"/>
  <c r="AM29" i="117" s="1"/>
  <c r="AE32" i="117"/>
  <c r="AK32" i="117"/>
  <c r="AC32" i="117"/>
  <c r="AR32" i="117"/>
  <c r="AJ38" i="117"/>
  <c r="AI39" i="117"/>
  <c r="AJ42" i="117"/>
  <c r="AO48" i="117"/>
  <c r="AG48" i="117"/>
  <c r="AN48" i="117"/>
  <c r="AF48" i="117"/>
  <c r="AM48" i="117"/>
  <c r="AE48" i="117"/>
  <c r="AK48" i="117"/>
  <c r="AC48" i="117"/>
  <c r="AR48" i="117"/>
  <c r="AQ54" i="117"/>
  <c r="AI54" i="117"/>
  <c r="AP54" i="117"/>
  <c r="AH54" i="117"/>
  <c r="AO54" i="117"/>
  <c r="AG54" i="117"/>
  <c r="AM54" i="117"/>
  <c r="AE54" i="117"/>
  <c r="AR54" i="117"/>
  <c r="AM58" i="117"/>
  <c r="AE58" i="117"/>
  <c r="AL58" i="117"/>
  <c r="AD58" i="117"/>
  <c r="AK58" i="117"/>
  <c r="AC58" i="117"/>
  <c r="AQ58" i="117"/>
  <c r="AI58" i="117"/>
  <c r="AR58" i="117"/>
  <c r="AK63" i="117"/>
  <c r="AJ64" i="117"/>
  <c r="AQ70" i="117"/>
  <c r="AI70" i="117"/>
  <c r="AP70" i="117"/>
  <c r="AH70" i="117"/>
  <c r="AO70" i="117"/>
  <c r="AG70" i="117"/>
  <c r="AN70" i="117"/>
  <c r="AF70" i="117"/>
  <c r="AM70" i="117"/>
  <c r="AE70" i="117"/>
  <c r="AO80" i="117"/>
  <c r="AG80" i="117"/>
  <c r="AN80" i="117"/>
  <c r="AF80" i="117"/>
  <c r="AM80" i="117"/>
  <c r="AE80" i="117"/>
  <c r="AL80" i="117"/>
  <c r="AD80" i="117"/>
  <c r="AK80" i="117"/>
  <c r="AC80" i="117"/>
  <c r="AJ87" i="117"/>
  <c r="AO96" i="117"/>
  <c r="AG96" i="117"/>
  <c r="AN96" i="117"/>
  <c r="AF96" i="117"/>
  <c r="AM96" i="117"/>
  <c r="AE96" i="117"/>
  <c r="AL96" i="117"/>
  <c r="AD96" i="117"/>
  <c r="AK96" i="117"/>
  <c r="AC96" i="117"/>
  <c r="AQ22" i="118"/>
  <c r="AK45" i="118"/>
  <c r="AQ46" i="118"/>
  <c r="AJ54" i="118"/>
  <c r="AP55" i="118"/>
  <c r="AO63" i="118"/>
  <c r="AG63" i="118"/>
  <c r="AN63" i="118"/>
  <c r="AF63" i="118"/>
  <c r="AM63" i="118"/>
  <c r="AE63" i="118"/>
  <c r="AL63" i="118"/>
  <c r="AD63" i="118"/>
  <c r="AK63" i="118"/>
  <c r="AC63" i="118"/>
  <c r="AQ69" i="118"/>
  <c r="AI69" i="118"/>
  <c r="AP69" i="118"/>
  <c r="AH69" i="118"/>
  <c r="AO69" i="118"/>
  <c r="AG69" i="118"/>
  <c r="AN69" i="118"/>
  <c r="AF69" i="118"/>
  <c r="AM69" i="118"/>
  <c r="AE69" i="118"/>
  <c r="AO79" i="118"/>
  <c r="AG79" i="118"/>
  <c r="AN79" i="118"/>
  <c r="AF79" i="118"/>
  <c r="AM79" i="118"/>
  <c r="AE79" i="118"/>
  <c r="AL79" i="118"/>
  <c r="AD79" i="118"/>
  <c r="AK79" i="118"/>
  <c r="AC79" i="118"/>
  <c r="AK85" i="118"/>
  <c r="AQ86" i="118"/>
  <c r="AJ94" i="118"/>
  <c r="AP95" i="118"/>
  <c r="AQ12" i="119"/>
  <c r="AI12" i="119"/>
  <c r="AP12" i="119"/>
  <c r="AH12" i="119"/>
  <c r="AO12" i="119"/>
  <c r="AG12" i="119"/>
  <c r="AN12" i="119"/>
  <c r="AF12" i="119"/>
  <c r="AM12" i="119"/>
  <c r="AE12" i="119"/>
  <c r="AP22" i="119"/>
  <c r="AQ36" i="119"/>
  <c r="AQ34" i="119" s="1"/>
  <c r="Z30" i="119" s="1"/>
  <c r="AQ30" i="119" s="1"/>
  <c r="AI36" i="119"/>
  <c r="AP36" i="119"/>
  <c r="AH36" i="119"/>
  <c r="AH34" i="119" s="1"/>
  <c r="Q30" i="119" s="1"/>
  <c r="AH30" i="119" s="1"/>
  <c r="AO36" i="119"/>
  <c r="AO34" i="119" s="1"/>
  <c r="X30" i="119" s="1"/>
  <c r="AO30" i="119" s="1"/>
  <c r="AG36" i="119"/>
  <c r="AG34" i="119" s="1"/>
  <c r="P30" i="119" s="1"/>
  <c r="AG30" i="119" s="1"/>
  <c r="AN36" i="119"/>
  <c r="AF36" i="119"/>
  <c r="AM36" i="119"/>
  <c r="AE36" i="119"/>
  <c r="AE34" i="119" s="1"/>
  <c r="N30" i="119" s="1"/>
  <c r="AE30" i="119" s="1"/>
  <c r="AK44" i="119"/>
  <c r="AQ45" i="119"/>
  <c r="AO54" i="119"/>
  <c r="AG54" i="119"/>
  <c r="AN54" i="119"/>
  <c r="AF54" i="119"/>
  <c r="AM54" i="119"/>
  <c r="AE54" i="119"/>
  <c r="AL54" i="119"/>
  <c r="AD54" i="119"/>
  <c r="AK54" i="119"/>
  <c r="AC54" i="119"/>
  <c r="AK60" i="119"/>
  <c r="AQ61" i="119"/>
  <c r="AP70" i="119"/>
  <c r="AQ76" i="119"/>
  <c r="AI76" i="119"/>
  <c r="AP76" i="119"/>
  <c r="AH76" i="119"/>
  <c r="AO76" i="119"/>
  <c r="AG76" i="119"/>
  <c r="AN76" i="119"/>
  <c r="AF76" i="119"/>
  <c r="AM76" i="119"/>
  <c r="AE76" i="119"/>
  <c r="AQ84" i="119"/>
  <c r="AI84" i="119"/>
  <c r="AP84" i="119"/>
  <c r="AH84" i="119"/>
  <c r="AO84" i="119"/>
  <c r="AG84" i="119"/>
  <c r="AN84" i="119"/>
  <c r="AF84" i="119"/>
  <c r="AM84" i="119"/>
  <c r="AE84" i="119"/>
  <c r="AO94" i="119"/>
  <c r="AG94" i="119"/>
  <c r="AN94" i="119"/>
  <c r="AF94" i="119"/>
  <c r="AM94" i="119"/>
  <c r="AE94" i="119"/>
  <c r="AL94" i="119"/>
  <c r="AD94" i="119"/>
  <c r="AK94" i="119"/>
  <c r="AC94" i="119"/>
  <c r="AQ51" i="124"/>
  <c r="AI51" i="124"/>
  <c r="AP51" i="124"/>
  <c r="AH51" i="124"/>
  <c r="AO51" i="124"/>
  <c r="AG51" i="124"/>
  <c r="AN51" i="124"/>
  <c r="AF51" i="124"/>
  <c r="AM51" i="124"/>
  <c r="AE51" i="124"/>
  <c r="AL51" i="124"/>
  <c r="AD51" i="124"/>
  <c r="AK51" i="124"/>
  <c r="AC51" i="124"/>
  <c r="AR51" i="124"/>
  <c r="AJ51" i="124"/>
  <c r="B3" i="139"/>
  <c r="Q3" i="151"/>
  <c r="H3" i="151"/>
  <c r="P3" i="145"/>
  <c r="G3" i="145"/>
  <c r="O3" i="139"/>
  <c r="F3" i="139"/>
  <c r="M3" i="151"/>
  <c r="D3" i="151"/>
  <c r="L3" i="145"/>
  <c r="C3" i="151"/>
  <c r="C3" i="145"/>
  <c r="AI11" i="115"/>
  <c r="AQ11" i="115"/>
  <c r="AJ26" i="115"/>
  <c r="AR26" i="115"/>
  <c r="AI27" i="115"/>
  <c r="AQ27" i="115"/>
  <c r="AI35" i="115"/>
  <c r="AI34" i="115" s="1"/>
  <c r="R30" i="115" s="1"/>
  <c r="AI30" i="115" s="1"/>
  <c r="AQ35" i="115"/>
  <c r="AJ42" i="115"/>
  <c r="AR42" i="115"/>
  <c r="AI43" i="115"/>
  <c r="AQ43" i="115"/>
  <c r="AI51" i="115"/>
  <c r="AQ51" i="115"/>
  <c r="AP16" i="116"/>
  <c r="AH16" i="116"/>
  <c r="AO16" i="116"/>
  <c r="AG16" i="116"/>
  <c r="AN16" i="116"/>
  <c r="AF16" i="116"/>
  <c r="AL16" i="116"/>
  <c r="AD16" i="116"/>
  <c r="AR16" i="116"/>
  <c r="AP48" i="116"/>
  <c r="AH48" i="116"/>
  <c r="AO48" i="116"/>
  <c r="AG48" i="116"/>
  <c r="AN48" i="116"/>
  <c r="AF48" i="116"/>
  <c r="AL48" i="116"/>
  <c r="AD48" i="116"/>
  <c r="AR48" i="116"/>
  <c r="AP64" i="116"/>
  <c r="AH64" i="116"/>
  <c r="AO64" i="116"/>
  <c r="AG64" i="116"/>
  <c r="AN64" i="116"/>
  <c r="AF64" i="116"/>
  <c r="AL64" i="116"/>
  <c r="AD64" i="116"/>
  <c r="AR64" i="116"/>
  <c r="AP96" i="116"/>
  <c r="AH96" i="116"/>
  <c r="AO96" i="116"/>
  <c r="AG96" i="116"/>
  <c r="AN96" i="116"/>
  <c r="AF96" i="116"/>
  <c r="AL96" i="116"/>
  <c r="AD96" i="116"/>
  <c r="AR96" i="116"/>
  <c r="AP55" i="117"/>
  <c r="AH55" i="117"/>
  <c r="AO55" i="117"/>
  <c r="AG55" i="117"/>
  <c r="AN55" i="117"/>
  <c r="AF55" i="117"/>
  <c r="AL55" i="117"/>
  <c r="AD55" i="117"/>
  <c r="AR55" i="117"/>
  <c r="AP79" i="117"/>
  <c r="AH79" i="117"/>
  <c r="AO79" i="117"/>
  <c r="AG79" i="117"/>
  <c r="AN79" i="117"/>
  <c r="AF79" i="117"/>
  <c r="AM79" i="117"/>
  <c r="AE79" i="117"/>
  <c r="AL79" i="117"/>
  <c r="AD79" i="117"/>
  <c r="AP95" i="117"/>
  <c r="AH95" i="117"/>
  <c r="AO95" i="117"/>
  <c r="AG95" i="117"/>
  <c r="AN95" i="117"/>
  <c r="AF95" i="117"/>
  <c r="AM95" i="117"/>
  <c r="AE95" i="117"/>
  <c r="AL95" i="117"/>
  <c r="AD95" i="117"/>
  <c r="AL45" i="118"/>
  <c r="AK54" i="118"/>
  <c r="AQ55" i="118"/>
  <c r="AP62" i="118"/>
  <c r="AH62" i="118"/>
  <c r="AO62" i="118"/>
  <c r="AG62" i="118"/>
  <c r="AN62" i="118"/>
  <c r="AF62" i="118"/>
  <c r="AM62" i="118"/>
  <c r="AE62" i="118"/>
  <c r="AL62" i="118"/>
  <c r="AD62" i="118"/>
  <c r="AH63" i="118"/>
  <c r="AC69" i="118"/>
  <c r="AP78" i="118"/>
  <c r="AH78" i="118"/>
  <c r="AO78" i="118"/>
  <c r="AG78" i="118"/>
  <c r="AN78" i="118"/>
  <c r="AF78" i="118"/>
  <c r="AM78" i="118"/>
  <c r="AE78" i="118"/>
  <c r="AL78" i="118"/>
  <c r="AD78" i="118"/>
  <c r="AH79" i="118"/>
  <c r="AL85" i="118"/>
  <c r="AC12" i="119"/>
  <c r="AQ22" i="119"/>
  <c r="AL44" i="119"/>
  <c r="AP53" i="119"/>
  <c r="AH53" i="119"/>
  <c r="AO53" i="119"/>
  <c r="AG53" i="119"/>
  <c r="AN53" i="119"/>
  <c r="AF53" i="119"/>
  <c r="AM53" i="119"/>
  <c r="AE53" i="119"/>
  <c r="AL53" i="119"/>
  <c r="AD53" i="119"/>
  <c r="AL60" i="119"/>
  <c r="AQ70" i="119"/>
  <c r="AP93" i="119"/>
  <c r="AH93" i="119"/>
  <c r="AO93" i="119"/>
  <c r="AG93" i="119"/>
  <c r="AN93" i="119"/>
  <c r="AF93" i="119"/>
  <c r="AM93" i="119"/>
  <c r="AE93" i="119"/>
  <c r="AL93" i="119"/>
  <c r="AD93" i="119"/>
  <c r="AH94" i="119"/>
  <c r="AQ27" i="120"/>
  <c r="AI27" i="120"/>
  <c r="AP27" i="120"/>
  <c r="AH27" i="120"/>
  <c r="AO27" i="120"/>
  <c r="AG27" i="120"/>
  <c r="AN27" i="120"/>
  <c r="AF27" i="120"/>
  <c r="AM27" i="120"/>
  <c r="AE27" i="120"/>
  <c r="AK27" i="120"/>
  <c r="AC27" i="120"/>
  <c r="AO45" i="120"/>
  <c r="AG45" i="120"/>
  <c r="AN45" i="120"/>
  <c r="AF45" i="120"/>
  <c r="AM45" i="120"/>
  <c r="AE45" i="120"/>
  <c r="AL45" i="120"/>
  <c r="AD45" i="120"/>
  <c r="AK45" i="120"/>
  <c r="AC45" i="120"/>
  <c r="AQ45" i="120"/>
  <c r="AI45" i="120"/>
  <c r="AO61" i="120"/>
  <c r="AG61" i="120"/>
  <c r="AN61" i="120"/>
  <c r="AF61" i="120"/>
  <c r="AM61" i="120"/>
  <c r="AE61" i="120"/>
  <c r="AL61" i="120"/>
  <c r="AD61" i="120"/>
  <c r="AK61" i="120"/>
  <c r="AC61" i="120"/>
  <c r="AQ61" i="120"/>
  <c r="AI61" i="120"/>
  <c r="AO49" i="121"/>
  <c r="AG49" i="121"/>
  <c r="AN49" i="121"/>
  <c r="AF49" i="121"/>
  <c r="AM49" i="121"/>
  <c r="AE49" i="121"/>
  <c r="AK49" i="121"/>
  <c r="AC49" i="121"/>
  <c r="AL49" i="121"/>
  <c r="AJ49" i="121"/>
  <c r="AI49" i="121"/>
  <c r="AH49" i="121"/>
  <c r="AD49" i="121"/>
  <c r="AQ49" i="121"/>
  <c r="AO86" i="123"/>
  <c r="AG86" i="123"/>
  <c r="AN86" i="123"/>
  <c r="AF86" i="123"/>
  <c r="AL86" i="123"/>
  <c r="AD86" i="123"/>
  <c r="AK86" i="123"/>
  <c r="AC86" i="123"/>
  <c r="AQ86" i="123"/>
  <c r="AP86" i="123"/>
  <c r="AM86" i="123"/>
  <c r="AJ86" i="123"/>
  <c r="AI86" i="123"/>
  <c r="AR86" i="123"/>
  <c r="AH86" i="123"/>
  <c r="AE86" i="123"/>
  <c r="B13" i="157"/>
  <c r="B15" i="157" s="1"/>
  <c r="B12" i="157"/>
  <c r="B13" i="161"/>
  <c r="B15" i="161" s="1"/>
  <c r="B12" i="161"/>
  <c r="B13" i="165"/>
  <c r="B15" i="165" s="1"/>
  <c r="B12" i="165"/>
  <c r="B13" i="169"/>
  <c r="B15" i="169" s="1"/>
  <c r="B12" i="169"/>
  <c r="B13" i="173"/>
  <c r="B15" i="173" s="1"/>
  <c r="B12" i="173"/>
  <c r="B13" i="177"/>
  <c r="B15" i="177" s="1"/>
  <c r="B12" i="177"/>
  <c r="J4" i="151"/>
  <c r="J4" i="223" s="1"/>
  <c r="B4" i="151"/>
  <c r="B4" i="223" s="1"/>
  <c r="J4" i="145"/>
  <c r="J4" i="205" s="1"/>
  <c r="B4" i="145"/>
  <c r="B4" i="205" s="1"/>
  <c r="J4" i="139"/>
  <c r="J4" i="187" s="1"/>
  <c r="B4" i="139"/>
  <c r="B4" i="187" s="1"/>
  <c r="Q4" i="151"/>
  <c r="Q4" i="223" s="1"/>
  <c r="I4" i="151"/>
  <c r="I4" i="223" s="1"/>
  <c r="Q4" i="145"/>
  <c r="Q4" i="205" s="1"/>
  <c r="I4" i="145"/>
  <c r="I4" i="205" s="1"/>
  <c r="Q4" i="139"/>
  <c r="Q4" i="187" s="1"/>
  <c r="I4" i="139"/>
  <c r="I4" i="187" s="1"/>
  <c r="P4" i="151"/>
  <c r="P4" i="223" s="1"/>
  <c r="H4" i="151"/>
  <c r="H4" i="223" s="1"/>
  <c r="P4" i="145"/>
  <c r="P4" i="205" s="1"/>
  <c r="H4" i="145"/>
  <c r="H4" i="205" s="1"/>
  <c r="P4" i="139"/>
  <c r="P4" i="187" s="1"/>
  <c r="H4" i="139"/>
  <c r="H4" i="187" s="1"/>
  <c r="O4" i="151"/>
  <c r="O4" i="223" s="1"/>
  <c r="G4" i="151"/>
  <c r="G4" i="223" s="1"/>
  <c r="O4" i="145"/>
  <c r="O4" i="205" s="1"/>
  <c r="G4" i="145"/>
  <c r="G4" i="205" s="1"/>
  <c r="O4" i="139"/>
  <c r="O4" i="187" s="1"/>
  <c r="G4" i="139"/>
  <c r="G4" i="187" s="1"/>
  <c r="N4" i="151"/>
  <c r="N4" i="223" s="1"/>
  <c r="F4" i="151"/>
  <c r="F4" i="223" s="1"/>
  <c r="N4" i="145"/>
  <c r="N4" i="205" s="1"/>
  <c r="F4" i="145"/>
  <c r="F4" i="205" s="1"/>
  <c r="N4" i="139"/>
  <c r="N4" i="187" s="1"/>
  <c r="F4" i="139"/>
  <c r="F4" i="187" s="1"/>
  <c r="M4" i="151"/>
  <c r="M4" i="223" s="1"/>
  <c r="E4" i="151"/>
  <c r="E4" i="223" s="1"/>
  <c r="M4" i="145"/>
  <c r="M4" i="205" s="1"/>
  <c r="E4" i="145"/>
  <c r="E4" i="205" s="1"/>
  <c r="M4" i="139"/>
  <c r="M4" i="187" s="1"/>
  <c r="E4" i="139"/>
  <c r="E4" i="187" s="1"/>
  <c r="L4" i="151"/>
  <c r="L4" i="223" s="1"/>
  <c r="D4" i="151"/>
  <c r="D4" i="223" s="1"/>
  <c r="L4" i="145"/>
  <c r="L4" i="205" s="1"/>
  <c r="D4" i="145"/>
  <c r="D4" i="205" s="1"/>
  <c r="L4" i="139"/>
  <c r="L4" i="187" s="1"/>
  <c r="D4" i="139"/>
  <c r="D4" i="187" s="1"/>
  <c r="K4" i="151"/>
  <c r="K4" i="223" s="1"/>
  <c r="K4" i="145"/>
  <c r="K4" i="205" s="1"/>
  <c r="K4" i="139"/>
  <c r="K4" i="187" s="1"/>
  <c r="C4" i="151"/>
  <c r="C4" i="223" s="1"/>
  <c r="C4" i="145"/>
  <c r="C4" i="205" s="1"/>
  <c r="C4" i="139"/>
  <c r="C4" i="187" s="1"/>
  <c r="AJ11" i="115"/>
  <c r="AR11" i="115"/>
  <c r="AJ27" i="115"/>
  <c r="AR27" i="115"/>
  <c r="AJ35" i="115"/>
  <c r="AR35" i="115"/>
  <c r="AJ43" i="115"/>
  <c r="AR43" i="115"/>
  <c r="AJ51" i="115"/>
  <c r="AR51" i="115"/>
  <c r="AO58" i="115"/>
  <c r="AG58" i="115"/>
  <c r="AN58" i="115"/>
  <c r="AF58" i="115"/>
  <c r="AK58" i="115"/>
  <c r="AC58" i="115"/>
  <c r="AP58" i="115"/>
  <c r="AO66" i="115"/>
  <c r="AG66" i="115"/>
  <c r="AN66" i="115"/>
  <c r="AF66" i="115"/>
  <c r="AK66" i="115"/>
  <c r="AC66" i="115"/>
  <c r="AP66" i="115"/>
  <c r="AO74" i="115"/>
  <c r="AG74" i="115"/>
  <c r="AN74" i="115"/>
  <c r="AF74" i="115"/>
  <c r="AK74" i="115"/>
  <c r="AC74" i="115"/>
  <c r="AP74" i="115"/>
  <c r="AO82" i="115"/>
  <c r="AG82" i="115"/>
  <c r="AN82" i="115"/>
  <c r="AF82" i="115"/>
  <c r="AK82" i="115"/>
  <c r="AC82" i="115"/>
  <c r="AP82" i="115"/>
  <c r="AK88" i="115"/>
  <c r="AO90" i="115"/>
  <c r="AG90" i="115"/>
  <c r="AN90" i="115"/>
  <c r="AF90" i="115"/>
  <c r="AK90" i="115"/>
  <c r="AC90" i="115"/>
  <c r="AP90" i="115"/>
  <c r="AF92" i="115"/>
  <c r="AR92" i="115"/>
  <c r="AJ96" i="115"/>
  <c r="AE97" i="115"/>
  <c r="AR97" i="115"/>
  <c r="AO11" i="116"/>
  <c r="AD15" i="116"/>
  <c r="AC16" i="116"/>
  <c r="AQ23" i="116"/>
  <c r="AI23" i="116"/>
  <c r="AP23" i="116"/>
  <c r="AH23" i="116"/>
  <c r="AO23" i="116"/>
  <c r="AG23" i="116"/>
  <c r="AM23" i="116"/>
  <c r="AE23" i="116"/>
  <c r="AR23" i="116"/>
  <c r="AG27" i="116"/>
  <c r="AK32" i="116"/>
  <c r="AK31" i="116" s="1"/>
  <c r="T29" i="116" s="1"/>
  <c r="AK29" i="116" s="1"/>
  <c r="AH41" i="116"/>
  <c r="AD47" i="116"/>
  <c r="AC48" i="116"/>
  <c r="AO49" i="116"/>
  <c r="AG49" i="116"/>
  <c r="AN49" i="116"/>
  <c r="AF49" i="116"/>
  <c r="AM49" i="116"/>
  <c r="AE49" i="116"/>
  <c r="AK49" i="116"/>
  <c r="AC49" i="116"/>
  <c r="AR49" i="116"/>
  <c r="AO51" i="116"/>
  <c r="AH57" i="116"/>
  <c r="AD63" i="116"/>
  <c r="AC64" i="116"/>
  <c r="AO65" i="116"/>
  <c r="AG65" i="116"/>
  <c r="AN65" i="116"/>
  <c r="AF65" i="116"/>
  <c r="AM65" i="116"/>
  <c r="AE65" i="116"/>
  <c r="AK65" i="116"/>
  <c r="AC65" i="116"/>
  <c r="AR65" i="116"/>
  <c r="AQ71" i="116"/>
  <c r="AI71" i="116"/>
  <c r="AP71" i="116"/>
  <c r="AH71" i="116"/>
  <c r="AO71" i="116"/>
  <c r="AG71" i="116"/>
  <c r="AM71" i="116"/>
  <c r="AE71" i="116"/>
  <c r="AR71" i="116"/>
  <c r="AP73" i="116"/>
  <c r="AM75" i="116"/>
  <c r="AE75" i="116"/>
  <c r="AL75" i="116"/>
  <c r="AD75" i="116"/>
  <c r="AK75" i="116"/>
  <c r="AC75" i="116"/>
  <c r="AQ75" i="116"/>
  <c r="AI75" i="116"/>
  <c r="AR75" i="116"/>
  <c r="AL79" i="116"/>
  <c r="AK80" i="116"/>
  <c r="AO83" i="116"/>
  <c r="AH89" i="116"/>
  <c r="AC96" i="116"/>
  <c r="AO97" i="116"/>
  <c r="AG97" i="116"/>
  <c r="AN97" i="116"/>
  <c r="AF97" i="116"/>
  <c r="AM97" i="116"/>
  <c r="AE97" i="116"/>
  <c r="AK97" i="116"/>
  <c r="AC97" i="116"/>
  <c r="AR97" i="116"/>
  <c r="AH16" i="117"/>
  <c r="AM26" i="117"/>
  <c r="AE26" i="117"/>
  <c r="AL26" i="117"/>
  <c r="AD26" i="117"/>
  <c r="AK26" i="117"/>
  <c r="AC26" i="117"/>
  <c r="AQ26" i="117"/>
  <c r="AI26" i="117"/>
  <c r="AR26" i="117"/>
  <c r="AH32" i="117"/>
  <c r="AH31" i="117" s="1"/>
  <c r="Q29" i="117" s="1"/>
  <c r="AH29" i="117" s="1"/>
  <c r="AL38" i="117"/>
  <c r="AO42" i="117"/>
  <c r="AC55" i="117"/>
  <c r="AO56" i="117"/>
  <c r="AG56" i="117"/>
  <c r="AN56" i="117"/>
  <c r="AF56" i="117"/>
  <c r="AM56" i="117"/>
  <c r="AE56" i="117"/>
  <c r="AK56" i="117"/>
  <c r="AC56" i="117"/>
  <c r="AR56" i="117"/>
  <c r="AQ62" i="117"/>
  <c r="AI62" i="117"/>
  <c r="AP62" i="117"/>
  <c r="AH62" i="117"/>
  <c r="AO62" i="117"/>
  <c r="AG62" i="117"/>
  <c r="AM62" i="117"/>
  <c r="AE62" i="117"/>
  <c r="AR62" i="117"/>
  <c r="AP64" i="117"/>
  <c r="AM66" i="117"/>
  <c r="AE66" i="117"/>
  <c r="AL66" i="117"/>
  <c r="AD66" i="117"/>
  <c r="AK66" i="117"/>
  <c r="AC66" i="117"/>
  <c r="AQ66" i="117"/>
  <c r="AI66" i="117"/>
  <c r="AR66" i="117"/>
  <c r="AQ78" i="117"/>
  <c r="AI78" i="117"/>
  <c r="AP78" i="117"/>
  <c r="AH78" i="117"/>
  <c r="AO78" i="117"/>
  <c r="AG78" i="117"/>
  <c r="AN78" i="117"/>
  <c r="AF78" i="117"/>
  <c r="AM78" i="117"/>
  <c r="AE78" i="117"/>
  <c r="AC79" i="117"/>
  <c r="AQ87" i="117"/>
  <c r="AQ94" i="117"/>
  <c r="AI94" i="117"/>
  <c r="AP94" i="117"/>
  <c r="AH94" i="117"/>
  <c r="AO94" i="117"/>
  <c r="AG94" i="117"/>
  <c r="AN94" i="117"/>
  <c r="AF94" i="117"/>
  <c r="AM94" i="117"/>
  <c r="AE94" i="117"/>
  <c r="AC95" i="117"/>
  <c r="AO15" i="118"/>
  <c r="AG15" i="118"/>
  <c r="AN15" i="118"/>
  <c r="AF15" i="118"/>
  <c r="AM15" i="118"/>
  <c r="AE15" i="118"/>
  <c r="AL15" i="118"/>
  <c r="AD15" i="118"/>
  <c r="AK15" i="118"/>
  <c r="AC15" i="118"/>
  <c r="AO23" i="118"/>
  <c r="AG23" i="118"/>
  <c r="AN23" i="118"/>
  <c r="AF23" i="118"/>
  <c r="AM23" i="118"/>
  <c r="AE23" i="118"/>
  <c r="AL23" i="118"/>
  <c r="AD23" i="118"/>
  <c r="AK23" i="118"/>
  <c r="AC23" i="118"/>
  <c r="AO47" i="118"/>
  <c r="AG47" i="118"/>
  <c r="AN47" i="118"/>
  <c r="AF47" i="118"/>
  <c r="AM47" i="118"/>
  <c r="AE47" i="118"/>
  <c r="AL47" i="118"/>
  <c r="AD47" i="118"/>
  <c r="AK47" i="118"/>
  <c r="AC47" i="118"/>
  <c r="AQ54" i="118"/>
  <c r="AQ61" i="118"/>
  <c r="AI61" i="118"/>
  <c r="AP61" i="118"/>
  <c r="AH61" i="118"/>
  <c r="AO61" i="118"/>
  <c r="AG61" i="118"/>
  <c r="AN61" i="118"/>
  <c r="AF61" i="118"/>
  <c r="AM61" i="118"/>
  <c r="AE61" i="118"/>
  <c r="AI63" i="118"/>
  <c r="AD69" i="118"/>
  <c r="AQ77" i="118"/>
  <c r="AI77" i="118"/>
  <c r="AP77" i="118"/>
  <c r="AH77" i="118"/>
  <c r="AO77" i="118"/>
  <c r="AG77" i="118"/>
  <c r="AN77" i="118"/>
  <c r="AF77" i="118"/>
  <c r="AM77" i="118"/>
  <c r="AE77" i="118"/>
  <c r="AI79" i="118"/>
  <c r="AO87" i="118"/>
  <c r="AG87" i="118"/>
  <c r="AN87" i="118"/>
  <c r="AF87" i="118"/>
  <c r="AM87" i="118"/>
  <c r="AE87" i="118"/>
  <c r="AL87" i="118"/>
  <c r="AD87" i="118"/>
  <c r="AK87" i="118"/>
  <c r="AC87" i="118"/>
  <c r="AQ94" i="118"/>
  <c r="AD12" i="119"/>
  <c r="AO46" i="119"/>
  <c r="AG46" i="119"/>
  <c r="AN46" i="119"/>
  <c r="AF46" i="119"/>
  <c r="AM46" i="119"/>
  <c r="AE46" i="119"/>
  <c r="AL46" i="119"/>
  <c r="AD46" i="119"/>
  <c r="AK46" i="119"/>
  <c r="AC46" i="119"/>
  <c r="AQ52" i="119"/>
  <c r="AI52" i="119"/>
  <c r="AP52" i="119"/>
  <c r="AH52" i="119"/>
  <c r="AO52" i="119"/>
  <c r="AG52" i="119"/>
  <c r="AN52" i="119"/>
  <c r="AF52" i="119"/>
  <c r="AM52" i="119"/>
  <c r="AE52" i="119"/>
  <c r="AO62" i="119"/>
  <c r="AG62" i="119"/>
  <c r="AN62" i="119"/>
  <c r="AF62" i="119"/>
  <c r="AM62" i="119"/>
  <c r="AE62" i="119"/>
  <c r="AL62" i="119"/>
  <c r="AD62" i="119"/>
  <c r="AK62" i="119"/>
  <c r="AC62" i="119"/>
  <c r="AQ92" i="119"/>
  <c r="AI92" i="119"/>
  <c r="AP92" i="119"/>
  <c r="AH92" i="119"/>
  <c r="AO92" i="119"/>
  <c r="AG92" i="119"/>
  <c r="AN92" i="119"/>
  <c r="AF92" i="119"/>
  <c r="AM92" i="119"/>
  <c r="AE92" i="119"/>
  <c r="AC93" i="119"/>
  <c r="AI94" i="119"/>
  <c r="AD27" i="120"/>
  <c r="AL31" i="120"/>
  <c r="U29" i="120" s="1"/>
  <c r="AL29" i="120" s="1"/>
  <c r="AH45" i="120"/>
  <c r="AH61" i="120"/>
  <c r="AP49" i="121"/>
  <c r="AP96" i="121"/>
  <c r="AH96" i="121"/>
  <c r="AO96" i="121"/>
  <c r="AG96" i="121"/>
  <c r="AN96" i="121"/>
  <c r="AF96" i="121"/>
  <c r="AM96" i="121"/>
  <c r="AE96" i="121"/>
  <c r="AL96" i="121"/>
  <c r="AD96" i="121"/>
  <c r="AR96" i="121"/>
  <c r="AQ96" i="121"/>
  <c r="AK96" i="121"/>
  <c r="AJ96" i="121"/>
  <c r="AC96" i="121"/>
  <c r="AP47" i="122"/>
  <c r="AH47" i="122"/>
  <c r="AO47" i="122"/>
  <c r="AG47" i="122"/>
  <c r="AN47" i="122"/>
  <c r="AF47" i="122"/>
  <c r="AM47" i="122"/>
  <c r="AE47" i="122"/>
  <c r="AL47" i="122"/>
  <c r="AD47" i="122"/>
  <c r="AR47" i="122"/>
  <c r="AQ47" i="122"/>
  <c r="AK47" i="122"/>
  <c r="AJ47" i="122"/>
  <c r="AC47" i="122"/>
  <c r="AL73" i="123"/>
  <c r="AD73" i="123"/>
  <c r="AK73" i="123"/>
  <c r="AC73" i="123"/>
  <c r="AQ73" i="123"/>
  <c r="AI73" i="123"/>
  <c r="AP73" i="123"/>
  <c r="AH73" i="123"/>
  <c r="AN73" i="123"/>
  <c r="AM73" i="123"/>
  <c r="AJ73" i="123"/>
  <c r="AG73" i="123"/>
  <c r="AF73" i="123"/>
  <c r="AR73" i="123"/>
  <c r="AO73" i="123"/>
  <c r="AE73" i="123"/>
  <c r="J3" i="150"/>
  <c r="B3" i="150"/>
  <c r="J3" i="144"/>
  <c r="B3" i="144"/>
  <c r="J3" i="138"/>
  <c r="B3" i="138"/>
  <c r="Q3" i="150"/>
  <c r="I3" i="150"/>
  <c r="Q3" i="144"/>
  <c r="I3" i="144"/>
  <c r="Q3" i="138"/>
  <c r="I3" i="138"/>
  <c r="P3" i="150"/>
  <c r="H3" i="150"/>
  <c r="P3" i="144"/>
  <c r="H3" i="144"/>
  <c r="P3" i="138"/>
  <c r="H3" i="138"/>
  <c r="O3" i="150"/>
  <c r="G3" i="150"/>
  <c r="O3" i="144"/>
  <c r="G3" i="144"/>
  <c r="O3" i="138"/>
  <c r="G3" i="138"/>
  <c r="N3" i="150"/>
  <c r="F3" i="150"/>
  <c r="N3" i="144"/>
  <c r="F3" i="144"/>
  <c r="N3" i="138"/>
  <c r="F3" i="138"/>
  <c r="M3" i="150"/>
  <c r="E3" i="150"/>
  <c r="M3" i="144"/>
  <c r="E3" i="144"/>
  <c r="M3" i="138"/>
  <c r="E3" i="138"/>
  <c r="L3" i="150"/>
  <c r="D3" i="150"/>
  <c r="L3" i="144"/>
  <c r="D3" i="144"/>
  <c r="L3" i="138"/>
  <c r="D3" i="138"/>
  <c r="K3" i="150"/>
  <c r="K3" i="144"/>
  <c r="K3" i="138"/>
  <c r="C3" i="150"/>
  <c r="C3" i="144"/>
  <c r="C3" i="138"/>
  <c r="J5" i="151"/>
  <c r="B5" i="151"/>
  <c r="J5" i="145"/>
  <c r="B5" i="145"/>
  <c r="J5" i="139"/>
  <c r="B5" i="139"/>
  <c r="B5" i="187" s="1"/>
  <c r="Q5" i="151"/>
  <c r="I5" i="151"/>
  <c r="Q5" i="145"/>
  <c r="I5" i="145"/>
  <c r="Q5" i="139"/>
  <c r="I5" i="139"/>
  <c r="P5" i="151"/>
  <c r="H5" i="151"/>
  <c r="H5" i="223" s="1"/>
  <c r="P5" i="145"/>
  <c r="H5" i="145"/>
  <c r="P5" i="139"/>
  <c r="H5" i="139"/>
  <c r="O5" i="151"/>
  <c r="G5" i="151"/>
  <c r="O5" i="145"/>
  <c r="G5" i="145"/>
  <c r="G5" i="205" s="1"/>
  <c r="O5" i="139"/>
  <c r="G5" i="139"/>
  <c r="N5" i="151"/>
  <c r="F5" i="151"/>
  <c r="N5" i="145"/>
  <c r="F5" i="145"/>
  <c r="N5" i="139"/>
  <c r="F5" i="139"/>
  <c r="F5" i="187" s="1"/>
  <c r="M5" i="151"/>
  <c r="E5" i="151"/>
  <c r="M5" i="145"/>
  <c r="E5" i="145"/>
  <c r="M5" i="139"/>
  <c r="E5" i="139"/>
  <c r="L5" i="151"/>
  <c r="D5" i="151"/>
  <c r="D5" i="223" s="1"/>
  <c r="L5" i="145"/>
  <c r="D5" i="145"/>
  <c r="L5" i="139"/>
  <c r="D5" i="139"/>
  <c r="C5" i="151"/>
  <c r="C5" i="145"/>
  <c r="C5" i="139"/>
  <c r="K5" i="151"/>
  <c r="K5" i="223" s="1"/>
  <c r="K5" i="139"/>
  <c r="K5" i="145"/>
  <c r="J3" i="154"/>
  <c r="B3" i="154"/>
  <c r="J3" i="148"/>
  <c r="B3" i="148"/>
  <c r="J3" i="142"/>
  <c r="B3" i="142"/>
  <c r="Q3" i="154"/>
  <c r="I3" i="154"/>
  <c r="Q3" i="148"/>
  <c r="I3" i="148"/>
  <c r="Q3" i="142"/>
  <c r="I3" i="142"/>
  <c r="P3" i="154"/>
  <c r="H3" i="154"/>
  <c r="P3" i="148"/>
  <c r="H3" i="148"/>
  <c r="P3" i="142"/>
  <c r="H3" i="142"/>
  <c r="O3" i="154"/>
  <c r="G3" i="154"/>
  <c r="O3" i="148"/>
  <c r="G3" i="148"/>
  <c r="O3" i="142"/>
  <c r="G3" i="142"/>
  <c r="N3" i="154"/>
  <c r="F3" i="154"/>
  <c r="N3" i="148"/>
  <c r="F3" i="148"/>
  <c r="N3" i="142"/>
  <c r="F3" i="142"/>
  <c r="M3" i="154"/>
  <c r="E3" i="154"/>
  <c r="M3" i="148"/>
  <c r="E3" i="148"/>
  <c r="M3" i="142"/>
  <c r="E3" i="142"/>
  <c r="L3" i="154"/>
  <c r="D3" i="154"/>
  <c r="L3" i="148"/>
  <c r="D3" i="148"/>
  <c r="L3" i="142"/>
  <c r="D3" i="142"/>
  <c r="K3" i="154"/>
  <c r="K3" i="148"/>
  <c r="K3" i="142"/>
  <c r="C3" i="154"/>
  <c r="C3" i="148"/>
  <c r="C3" i="142"/>
  <c r="AC11" i="115"/>
  <c r="AK11" i="115"/>
  <c r="AJ12" i="115"/>
  <c r="AR12" i="115"/>
  <c r="AH22" i="115"/>
  <c r="AP22" i="115"/>
  <c r="AD26" i="115"/>
  <c r="AL26" i="115"/>
  <c r="AC27" i="115"/>
  <c r="AK27" i="115"/>
  <c r="AI29" i="115"/>
  <c r="AH30" i="115"/>
  <c r="AE33" i="115"/>
  <c r="AM33" i="115"/>
  <c r="AC35" i="115"/>
  <c r="AK35" i="115"/>
  <c r="AJ36" i="115"/>
  <c r="AR36" i="115"/>
  <c r="AH38" i="115"/>
  <c r="AP38" i="115"/>
  <c r="AE41" i="115"/>
  <c r="AM41" i="115"/>
  <c r="AD42" i="115"/>
  <c r="AL42" i="115"/>
  <c r="AC43" i="115"/>
  <c r="AK43" i="115"/>
  <c r="AJ44" i="115"/>
  <c r="AR44" i="115"/>
  <c r="AI45" i="115"/>
  <c r="AQ45" i="115"/>
  <c r="AH46" i="115"/>
  <c r="AP46" i="115"/>
  <c r="AE49" i="115"/>
  <c r="AM49" i="115"/>
  <c r="AC51" i="115"/>
  <c r="AK51" i="115"/>
  <c r="AJ52" i="115"/>
  <c r="AR52" i="115"/>
  <c r="AI53" i="115"/>
  <c r="AQ53" i="115"/>
  <c r="AH54" i="115"/>
  <c r="AP54" i="115"/>
  <c r="AD58" i="115"/>
  <c r="AQ58" i="115"/>
  <c r="AG60" i="115"/>
  <c r="AL61" i="115"/>
  <c r="AD61" i="115"/>
  <c r="AK61" i="115"/>
  <c r="AC61" i="115"/>
  <c r="AP61" i="115"/>
  <c r="AH61" i="115"/>
  <c r="AO61" i="115"/>
  <c r="AD66" i="115"/>
  <c r="AQ66" i="115"/>
  <c r="AL69" i="115"/>
  <c r="AD69" i="115"/>
  <c r="AK69" i="115"/>
  <c r="AC69" i="115"/>
  <c r="AP69" i="115"/>
  <c r="AH69" i="115"/>
  <c r="AO69" i="115"/>
  <c r="AD74" i="115"/>
  <c r="AQ74" i="115"/>
  <c r="AG76" i="115"/>
  <c r="AL77" i="115"/>
  <c r="AD77" i="115"/>
  <c r="AK77" i="115"/>
  <c r="AC77" i="115"/>
  <c r="AP77" i="115"/>
  <c r="AH77" i="115"/>
  <c r="AO77" i="115"/>
  <c r="AD82" i="115"/>
  <c r="AQ82" i="115"/>
  <c r="AG84" i="115"/>
  <c r="AL85" i="115"/>
  <c r="AD85" i="115"/>
  <c r="AK85" i="115"/>
  <c r="AC85" i="115"/>
  <c r="AP85" i="115"/>
  <c r="AH85" i="115"/>
  <c r="AO85" i="115"/>
  <c r="AD90" i="115"/>
  <c r="AQ90" i="115"/>
  <c r="AG92" i="115"/>
  <c r="AL93" i="115"/>
  <c r="AD93" i="115"/>
  <c r="AK93" i="115"/>
  <c r="AC93" i="115"/>
  <c r="AP93" i="115"/>
  <c r="AH93" i="115"/>
  <c r="AO93" i="115"/>
  <c r="AK96" i="115"/>
  <c r="AF97" i="115"/>
  <c r="AO98" i="115"/>
  <c r="AG98" i="115"/>
  <c r="AN98" i="115"/>
  <c r="AF98" i="115"/>
  <c r="AK98" i="115"/>
  <c r="AC98" i="115"/>
  <c r="AP98" i="115"/>
  <c r="AF15" i="116"/>
  <c r="AE16" i="116"/>
  <c r="AC23" i="116"/>
  <c r="AH27" i="116"/>
  <c r="AM32" i="116"/>
  <c r="AI41" i="116"/>
  <c r="AF47" i="116"/>
  <c r="AE48" i="116"/>
  <c r="AD49" i="116"/>
  <c r="AI57" i="116"/>
  <c r="AF63" i="116"/>
  <c r="AE64" i="116"/>
  <c r="AD65" i="116"/>
  <c r="AC71" i="116"/>
  <c r="AP72" i="116"/>
  <c r="AH72" i="116"/>
  <c r="AO72" i="116"/>
  <c r="AG72" i="116"/>
  <c r="AN72" i="116"/>
  <c r="AF72" i="116"/>
  <c r="AL72" i="116"/>
  <c r="AD72" i="116"/>
  <c r="AR72" i="116"/>
  <c r="AF75" i="116"/>
  <c r="AM80" i="116"/>
  <c r="AI89" i="116"/>
  <c r="AF95" i="116"/>
  <c r="AE96" i="116"/>
  <c r="AD97" i="116"/>
  <c r="AI16" i="117"/>
  <c r="AF26" i="117"/>
  <c r="AI32" i="117"/>
  <c r="AM39" i="117"/>
  <c r="AF54" i="117"/>
  <c r="AE55" i="117"/>
  <c r="AD56" i="117"/>
  <c r="AH58" i="117"/>
  <c r="AC62" i="117"/>
  <c r="AP63" i="117"/>
  <c r="AH63" i="117"/>
  <c r="AO63" i="117"/>
  <c r="AG63" i="117"/>
  <c r="AN63" i="117"/>
  <c r="AF63" i="117"/>
  <c r="AL63" i="117"/>
  <c r="AD63" i="117"/>
  <c r="AR63" i="117"/>
  <c r="AF66" i="117"/>
  <c r="AJ70" i="117"/>
  <c r="AC78" i="117"/>
  <c r="AI79" i="117"/>
  <c r="AJ80" i="117"/>
  <c r="AC94" i="117"/>
  <c r="AI95" i="117"/>
  <c r="AJ96" i="117"/>
  <c r="AH15" i="118"/>
  <c r="AP22" i="118"/>
  <c r="AH22" i="118"/>
  <c r="AO22" i="118"/>
  <c r="AG22" i="118"/>
  <c r="AN22" i="118"/>
  <c r="AF22" i="118"/>
  <c r="AM22" i="118"/>
  <c r="AE22" i="118"/>
  <c r="AL22" i="118"/>
  <c r="AD22" i="118"/>
  <c r="AH23" i="118"/>
  <c r="AH30" i="118"/>
  <c r="AE30" i="118"/>
  <c r="AP46" i="118"/>
  <c r="AH46" i="118"/>
  <c r="AO46" i="118"/>
  <c r="AG46" i="118"/>
  <c r="AN46" i="118"/>
  <c r="AF46" i="118"/>
  <c r="AM46" i="118"/>
  <c r="AE46" i="118"/>
  <c r="AL46" i="118"/>
  <c r="AD46" i="118"/>
  <c r="AH47" i="118"/>
  <c r="AC61" i="118"/>
  <c r="AJ69" i="118"/>
  <c r="AC77" i="118"/>
  <c r="AI78" i="118"/>
  <c r="AP86" i="118"/>
  <c r="AH86" i="118"/>
  <c r="AO86" i="118"/>
  <c r="AG86" i="118"/>
  <c r="AN86" i="118"/>
  <c r="AF86" i="118"/>
  <c r="AM86" i="118"/>
  <c r="AE86" i="118"/>
  <c r="AL86" i="118"/>
  <c r="AD86" i="118"/>
  <c r="AH87" i="118"/>
  <c r="AJ12" i="119"/>
  <c r="AR34" i="119"/>
  <c r="AA30" i="119" s="1"/>
  <c r="AR30" i="119" s="1"/>
  <c r="AP45" i="119"/>
  <c r="AH45" i="119"/>
  <c r="AO45" i="119"/>
  <c r="AG45" i="119"/>
  <c r="AN45" i="119"/>
  <c r="AF45" i="119"/>
  <c r="AM45" i="119"/>
  <c r="AE45" i="119"/>
  <c r="AL45" i="119"/>
  <c r="AD45" i="119"/>
  <c r="AC52" i="119"/>
  <c r="AI53" i="119"/>
  <c r="AP61" i="119"/>
  <c r="AH61" i="119"/>
  <c r="AO61" i="119"/>
  <c r="AG61" i="119"/>
  <c r="AN61" i="119"/>
  <c r="AF61" i="119"/>
  <c r="AM61" i="119"/>
  <c r="AE61" i="119"/>
  <c r="AL61" i="119"/>
  <c r="AD61" i="119"/>
  <c r="AH62" i="119"/>
  <c r="AJ27" i="120"/>
  <c r="AQ35" i="120"/>
  <c r="AQ34" i="120" s="1"/>
  <c r="Z30" i="120" s="1"/>
  <c r="AQ30" i="120" s="1"/>
  <c r="AI35" i="120"/>
  <c r="AI34" i="120" s="1"/>
  <c r="R30" i="120" s="1"/>
  <c r="AI30" i="120" s="1"/>
  <c r="AP35" i="120"/>
  <c r="AP34" i="120" s="1"/>
  <c r="Y30" i="120" s="1"/>
  <c r="AP30" i="120" s="1"/>
  <c r="AH35" i="120"/>
  <c r="AO35" i="120"/>
  <c r="AG35" i="120"/>
  <c r="AN35" i="120"/>
  <c r="AF35" i="120"/>
  <c r="AM35" i="120"/>
  <c r="AE35" i="120"/>
  <c r="AK35" i="120"/>
  <c r="AC35" i="120"/>
  <c r="AC34" i="120" s="1"/>
  <c r="L30" i="120" s="1"/>
  <c r="AC30" i="120" s="1"/>
  <c r="AJ45" i="120"/>
  <c r="AQ51" i="120"/>
  <c r="AI51" i="120"/>
  <c r="AP51" i="120"/>
  <c r="AH51" i="120"/>
  <c r="AO51" i="120"/>
  <c r="AG51" i="120"/>
  <c r="AN51" i="120"/>
  <c r="AF51" i="120"/>
  <c r="AM51" i="120"/>
  <c r="AE51" i="120"/>
  <c r="AK51" i="120"/>
  <c r="AC51" i="120"/>
  <c r="AJ61" i="120"/>
  <c r="AQ67" i="120"/>
  <c r="AI67" i="120"/>
  <c r="AP67" i="120"/>
  <c r="AH67" i="120"/>
  <c r="AO67" i="120"/>
  <c r="AG67" i="120"/>
  <c r="AN67" i="120"/>
  <c r="AF67" i="120"/>
  <c r="AM67" i="120"/>
  <c r="AE67" i="120"/>
  <c r="AK67" i="120"/>
  <c r="AC67" i="120"/>
  <c r="AP79" i="120"/>
  <c r="AH79" i="120"/>
  <c r="AN79" i="120"/>
  <c r="AF79" i="120"/>
  <c r="AK79" i="120"/>
  <c r="AJ79" i="120"/>
  <c r="AI79" i="120"/>
  <c r="AR79" i="120"/>
  <c r="AG79" i="120"/>
  <c r="AQ79" i="120"/>
  <c r="AE79" i="120"/>
  <c r="AM79" i="120"/>
  <c r="AC79" i="120"/>
  <c r="AP87" i="120"/>
  <c r="AH87" i="120"/>
  <c r="AN87" i="120"/>
  <c r="AF87" i="120"/>
  <c r="AK87" i="120"/>
  <c r="AJ87" i="120"/>
  <c r="AI87" i="120"/>
  <c r="AR87" i="120"/>
  <c r="AG87" i="120"/>
  <c r="AQ87" i="120"/>
  <c r="AE87" i="120"/>
  <c r="AM87" i="120"/>
  <c r="AC87" i="120"/>
  <c r="AP95" i="120"/>
  <c r="AH95" i="120"/>
  <c r="AN95" i="120"/>
  <c r="AF95" i="120"/>
  <c r="AK95" i="120"/>
  <c r="AJ95" i="120"/>
  <c r="AI95" i="120"/>
  <c r="AR95" i="120"/>
  <c r="AG95" i="120"/>
  <c r="AQ95" i="120"/>
  <c r="AE95" i="120"/>
  <c r="AM95" i="120"/>
  <c r="AC95" i="120"/>
  <c r="AQ47" i="121"/>
  <c r="AI47" i="121"/>
  <c r="AP47" i="121"/>
  <c r="AH47" i="121"/>
  <c r="AO47" i="121"/>
  <c r="AG47" i="121"/>
  <c r="AM47" i="121"/>
  <c r="AE47" i="121"/>
  <c r="AN47" i="121"/>
  <c r="AL47" i="121"/>
  <c r="AK47" i="121"/>
  <c r="AJ47" i="121"/>
  <c r="AF47" i="121"/>
  <c r="AC47" i="121"/>
  <c r="AR49" i="121"/>
  <c r="AI96" i="121"/>
  <c r="AI47" i="122"/>
  <c r="AP55" i="122"/>
  <c r="AH55" i="122"/>
  <c r="AO55" i="122"/>
  <c r="AG55" i="122"/>
  <c r="AN55" i="122"/>
  <c r="AF55" i="122"/>
  <c r="AM55" i="122"/>
  <c r="AE55" i="122"/>
  <c r="AL55" i="122"/>
  <c r="AD55" i="122"/>
  <c r="AR55" i="122"/>
  <c r="AQ55" i="122"/>
  <c r="AK55" i="122"/>
  <c r="AJ55" i="122"/>
  <c r="AC55" i="122"/>
  <c r="B17" i="162"/>
  <c r="B20" i="162" s="1"/>
  <c r="B16" i="162"/>
  <c r="B17" i="166"/>
  <c r="B20" i="166" s="1"/>
  <c r="B16" i="166"/>
  <c r="B17" i="170"/>
  <c r="B20" i="170" s="1"/>
  <c r="B16" i="170"/>
  <c r="J4" i="150"/>
  <c r="J4" i="220" s="1"/>
  <c r="B4" i="150"/>
  <c r="B4" i="220" s="1"/>
  <c r="J4" i="144"/>
  <c r="J4" i="202" s="1"/>
  <c r="B4" i="144"/>
  <c r="B4" i="202" s="1"/>
  <c r="J4" i="138"/>
  <c r="J4" i="184" s="1"/>
  <c r="B4" i="138"/>
  <c r="B4" i="184" s="1"/>
  <c r="Q4" i="150"/>
  <c r="Q4" i="220" s="1"/>
  <c r="I4" i="150"/>
  <c r="I4" i="220" s="1"/>
  <c r="Q4" i="144"/>
  <c r="Q4" i="202" s="1"/>
  <c r="I4" i="144"/>
  <c r="I4" i="202" s="1"/>
  <c r="Q4" i="138"/>
  <c r="Q4" i="184" s="1"/>
  <c r="I4" i="138"/>
  <c r="I4" i="184" s="1"/>
  <c r="P4" i="150"/>
  <c r="P4" i="220" s="1"/>
  <c r="H4" i="150"/>
  <c r="H4" i="220" s="1"/>
  <c r="P4" i="144"/>
  <c r="P4" i="202" s="1"/>
  <c r="H4" i="144"/>
  <c r="H4" i="202" s="1"/>
  <c r="P4" i="138"/>
  <c r="P4" i="184" s="1"/>
  <c r="H4" i="138"/>
  <c r="H4" i="184" s="1"/>
  <c r="O4" i="150"/>
  <c r="O4" i="220" s="1"/>
  <c r="G4" i="150"/>
  <c r="G4" i="220" s="1"/>
  <c r="O4" i="144"/>
  <c r="O4" i="202" s="1"/>
  <c r="G4" i="144"/>
  <c r="G4" i="202" s="1"/>
  <c r="O4" i="138"/>
  <c r="O4" i="184" s="1"/>
  <c r="G4" i="138"/>
  <c r="G4" i="184" s="1"/>
  <c r="N4" i="150"/>
  <c r="N4" i="220" s="1"/>
  <c r="F4" i="150"/>
  <c r="F4" i="220" s="1"/>
  <c r="N4" i="144"/>
  <c r="N4" i="202" s="1"/>
  <c r="F4" i="144"/>
  <c r="F4" i="202" s="1"/>
  <c r="N4" i="138"/>
  <c r="N4" i="184" s="1"/>
  <c r="F4" i="138"/>
  <c r="F4" i="184" s="1"/>
  <c r="M4" i="150"/>
  <c r="M4" i="220" s="1"/>
  <c r="E4" i="150"/>
  <c r="E4" i="220" s="1"/>
  <c r="M4" i="144"/>
  <c r="M4" i="202" s="1"/>
  <c r="E4" i="144"/>
  <c r="E4" i="202" s="1"/>
  <c r="M4" i="138"/>
  <c r="M4" i="184" s="1"/>
  <c r="E4" i="138"/>
  <c r="E4" i="184" s="1"/>
  <c r="L4" i="150"/>
  <c r="L4" i="220" s="1"/>
  <c r="D4" i="150"/>
  <c r="D4" i="220" s="1"/>
  <c r="L4" i="144"/>
  <c r="L4" i="202" s="1"/>
  <c r="D4" i="144"/>
  <c r="D4" i="202" s="1"/>
  <c r="L4" i="138"/>
  <c r="L4" i="184" s="1"/>
  <c r="D4" i="138"/>
  <c r="D4" i="184" s="1"/>
  <c r="K4" i="150"/>
  <c r="K4" i="220" s="1"/>
  <c r="K4" i="144"/>
  <c r="K4" i="202" s="1"/>
  <c r="K4" i="138"/>
  <c r="K4" i="184" s="1"/>
  <c r="C4" i="150"/>
  <c r="C4" i="220" s="1"/>
  <c r="C4" i="144"/>
  <c r="C4" i="202" s="1"/>
  <c r="C4" i="138"/>
  <c r="C4" i="184" s="1"/>
  <c r="J4" i="154"/>
  <c r="J4" i="232" s="1"/>
  <c r="B4" i="154"/>
  <c r="B4" i="232" s="1"/>
  <c r="J4" i="148"/>
  <c r="J4" i="214" s="1"/>
  <c r="B4" i="148"/>
  <c r="B4" i="214" s="1"/>
  <c r="J4" i="142"/>
  <c r="J4" i="196" s="1"/>
  <c r="B4" i="142"/>
  <c r="B4" i="196" s="1"/>
  <c r="Q4" i="154"/>
  <c r="Q4" i="232" s="1"/>
  <c r="I4" i="154"/>
  <c r="I4" i="232" s="1"/>
  <c r="Q4" i="148"/>
  <c r="Q4" i="214" s="1"/>
  <c r="I4" i="148"/>
  <c r="I4" i="214" s="1"/>
  <c r="Q4" i="142"/>
  <c r="Q4" i="196" s="1"/>
  <c r="I4" i="142"/>
  <c r="I4" i="196" s="1"/>
  <c r="P4" i="154"/>
  <c r="P4" i="232" s="1"/>
  <c r="H4" i="154"/>
  <c r="H4" i="232" s="1"/>
  <c r="P4" i="148"/>
  <c r="P4" i="214" s="1"/>
  <c r="H4" i="148"/>
  <c r="H4" i="214" s="1"/>
  <c r="P4" i="142"/>
  <c r="P4" i="196" s="1"/>
  <c r="H4" i="142"/>
  <c r="H4" i="196" s="1"/>
  <c r="O4" i="154"/>
  <c r="O4" i="232" s="1"/>
  <c r="G4" i="154"/>
  <c r="G4" i="232" s="1"/>
  <c r="O4" i="148"/>
  <c r="O4" i="214" s="1"/>
  <c r="G4" i="148"/>
  <c r="G4" i="214" s="1"/>
  <c r="O4" i="142"/>
  <c r="O4" i="196" s="1"/>
  <c r="G4" i="142"/>
  <c r="G4" i="196" s="1"/>
  <c r="N4" i="154"/>
  <c r="N4" i="232" s="1"/>
  <c r="F4" i="154"/>
  <c r="F4" i="232" s="1"/>
  <c r="N4" i="148"/>
  <c r="N4" i="214" s="1"/>
  <c r="F4" i="148"/>
  <c r="F4" i="214" s="1"/>
  <c r="N4" i="142"/>
  <c r="N4" i="196" s="1"/>
  <c r="F4" i="142"/>
  <c r="F4" i="196" s="1"/>
  <c r="M4" i="154"/>
  <c r="M4" i="232" s="1"/>
  <c r="E4" i="154"/>
  <c r="E4" i="232" s="1"/>
  <c r="M4" i="148"/>
  <c r="M4" i="214" s="1"/>
  <c r="E4" i="148"/>
  <c r="E4" i="214" s="1"/>
  <c r="M4" i="142"/>
  <c r="M4" i="196" s="1"/>
  <c r="E4" i="142"/>
  <c r="E4" i="196" s="1"/>
  <c r="L4" i="154"/>
  <c r="L4" i="232" s="1"/>
  <c r="D4" i="154"/>
  <c r="D4" i="232" s="1"/>
  <c r="L4" i="148"/>
  <c r="L4" i="214" s="1"/>
  <c r="D4" i="148"/>
  <c r="D4" i="214" s="1"/>
  <c r="L4" i="142"/>
  <c r="L4" i="196" s="1"/>
  <c r="D4" i="142"/>
  <c r="D4" i="196" s="1"/>
  <c r="K4" i="154"/>
  <c r="K4" i="232" s="1"/>
  <c r="K4" i="148"/>
  <c r="K4" i="214" s="1"/>
  <c r="K4" i="142"/>
  <c r="K4" i="196" s="1"/>
  <c r="C4" i="154"/>
  <c r="C4" i="232" s="1"/>
  <c r="C4" i="148"/>
  <c r="C4" i="214" s="1"/>
  <c r="C4" i="142"/>
  <c r="C4" i="196" s="1"/>
  <c r="AD11" i="115"/>
  <c r="AL11" i="115"/>
  <c r="AC12" i="115"/>
  <c r="AK12" i="115"/>
  <c r="AI22" i="115"/>
  <c r="AQ22" i="115"/>
  <c r="AE26" i="115"/>
  <c r="AM26" i="115"/>
  <c r="AD27" i="115"/>
  <c r="AL27" i="115"/>
  <c r="AJ29" i="115"/>
  <c r="AF33" i="115"/>
  <c r="AN33" i="115"/>
  <c r="AD35" i="115"/>
  <c r="AL35" i="115"/>
  <c r="AL34" i="115" s="1"/>
  <c r="U30" i="115" s="1"/>
  <c r="AL30" i="115" s="1"/>
  <c r="AC36" i="115"/>
  <c r="AK36" i="115"/>
  <c r="AI38" i="115"/>
  <c r="AQ38" i="115"/>
  <c r="AF41" i="115"/>
  <c r="AN41" i="115"/>
  <c r="AE42" i="115"/>
  <c r="AM42" i="115"/>
  <c r="AD43" i="115"/>
  <c r="AL43" i="115"/>
  <c r="AJ45" i="115"/>
  <c r="AI46" i="115"/>
  <c r="AQ46" i="115"/>
  <c r="AF49" i="115"/>
  <c r="AN49" i="115"/>
  <c r="AD51" i="115"/>
  <c r="AL51" i="115"/>
  <c r="AC52" i="115"/>
  <c r="AK52" i="115"/>
  <c r="AJ53" i="115"/>
  <c r="AR53" i="115"/>
  <c r="AI54" i="115"/>
  <c r="AQ54" i="115"/>
  <c r="AE58" i="115"/>
  <c r="AR58" i="115"/>
  <c r="AH60" i="115"/>
  <c r="AE61" i="115"/>
  <c r="AQ61" i="115"/>
  <c r="AQ64" i="115"/>
  <c r="AI64" i="115"/>
  <c r="AP64" i="115"/>
  <c r="AH64" i="115"/>
  <c r="AM64" i="115"/>
  <c r="AE64" i="115"/>
  <c r="AN64" i="115"/>
  <c r="AE66" i="115"/>
  <c r="AR66" i="115"/>
  <c r="AE69" i="115"/>
  <c r="AQ69" i="115"/>
  <c r="AQ72" i="115"/>
  <c r="AI72" i="115"/>
  <c r="AP72" i="115"/>
  <c r="AH72" i="115"/>
  <c r="AM72" i="115"/>
  <c r="AE72" i="115"/>
  <c r="AN72" i="115"/>
  <c r="AE74" i="115"/>
  <c r="AR74" i="115"/>
  <c r="AH76" i="115"/>
  <c r="AE77" i="115"/>
  <c r="AQ77" i="115"/>
  <c r="AQ80" i="115"/>
  <c r="AI80" i="115"/>
  <c r="AP80" i="115"/>
  <c r="AH80" i="115"/>
  <c r="AM80" i="115"/>
  <c r="AE80" i="115"/>
  <c r="AN80" i="115"/>
  <c r="AE82" i="115"/>
  <c r="AR82" i="115"/>
  <c r="AH84" i="115"/>
  <c r="AE85" i="115"/>
  <c r="AQ85" i="115"/>
  <c r="AQ88" i="115"/>
  <c r="AI88" i="115"/>
  <c r="AP88" i="115"/>
  <c r="AH88" i="115"/>
  <c r="AM88" i="115"/>
  <c r="AE88" i="115"/>
  <c r="AN88" i="115"/>
  <c r="AE90" i="115"/>
  <c r="AR90" i="115"/>
  <c r="AH92" i="115"/>
  <c r="AE93" i="115"/>
  <c r="AQ93" i="115"/>
  <c r="AI97" i="115"/>
  <c r="AD98" i="115"/>
  <c r="AQ98" i="115"/>
  <c r="AM11" i="116"/>
  <c r="AE11" i="116"/>
  <c r="AL11" i="116"/>
  <c r="AD11" i="116"/>
  <c r="AK11" i="116"/>
  <c r="AC11" i="116"/>
  <c r="AQ11" i="116"/>
  <c r="AI11" i="116"/>
  <c r="AR11" i="116"/>
  <c r="AJ15" i="116"/>
  <c r="AI16" i="116"/>
  <c r="AD23" i="116"/>
  <c r="AJ27" i="116"/>
  <c r="AJ41" i="116"/>
  <c r="AJ47" i="116"/>
  <c r="AI48" i="116"/>
  <c r="AH49" i="116"/>
  <c r="AM51" i="116"/>
  <c r="AE51" i="116"/>
  <c r="AL51" i="116"/>
  <c r="AD51" i="116"/>
  <c r="AK51" i="116"/>
  <c r="AC51" i="116"/>
  <c r="AQ51" i="116"/>
  <c r="AI51" i="116"/>
  <c r="AR51" i="116"/>
  <c r="AJ57" i="116"/>
  <c r="AJ63" i="116"/>
  <c r="AI64" i="116"/>
  <c r="AH65" i="116"/>
  <c r="AJ67" i="116"/>
  <c r="AD71" i="116"/>
  <c r="AC72" i="116"/>
  <c r="AO73" i="116"/>
  <c r="AG73" i="116"/>
  <c r="AN73" i="116"/>
  <c r="AF73" i="116"/>
  <c r="AM73" i="116"/>
  <c r="AE73" i="116"/>
  <c r="AK73" i="116"/>
  <c r="AC73" i="116"/>
  <c r="AR73" i="116"/>
  <c r="AG75" i="116"/>
  <c r="AQ79" i="116"/>
  <c r="AI79" i="116"/>
  <c r="AP79" i="116"/>
  <c r="AH79" i="116"/>
  <c r="AO79" i="116"/>
  <c r="AG79" i="116"/>
  <c r="AM79" i="116"/>
  <c r="AE79" i="116"/>
  <c r="AR79" i="116"/>
  <c r="AM83" i="116"/>
  <c r="AE83" i="116"/>
  <c r="AL83" i="116"/>
  <c r="AD83" i="116"/>
  <c r="AK83" i="116"/>
  <c r="AC83" i="116"/>
  <c r="AQ83" i="116"/>
  <c r="AI83" i="116"/>
  <c r="AR83" i="116"/>
  <c r="AJ89" i="116"/>
  <c r="AJ95" i="116"/>
  <c r="AI96" i="116"/>
  <c r="AH97" i="116"/>
  <c r="AJ16" i="117"/>
  <c r="AG26" i="117"/>
  <c r="AJ32" i="117"/>
  <c r="AM34" i="117"/>
  <c r="V30" i="117" s="1"/>
  <c r="AM30" i="117" s="1"/>
  <c r="AQ38" i="117"/>
  <c r="AI38" i="117"/>
  <c r="AP38" i="117"/>
  <c r="AH38" i="117"/>
  <c r="AO38" i="117"/>
  <c r="AG38" i="117"/>
  <c r="AM38" i="117"/>
  <c r="AE38" i="117"/>
  <c r="AR38" i="117"/>
  <c r="AM42" i="117"/>
  <c r="AE42" i="117"/>
  <c r="AL42" i="117"/>
  <c r="AD42" i="117"/>
  <c r="AK42" i="117"/>
  <c r="AC42" i="117"/>
  <c r="AQ42" i="117"/>
  <c r="AI42" i="117"/>
  <c r="AR42" i="117"/>
  <c r="AJ54" i="117"/>
  <c r="AI55" i="117"/>
  <c r="AH56" i="117"/>
  <c r="AJ58" i="117"/>
  <c r="AD62" i="117"/>
  <c r="AC63" i="117"/>
  <c r="AO64" i="117"/>
  <c r="AG64" i="117"/>
  <c r="AN64" i="117"/>
  <c r="AF64" i="117"/>
  <c r="AM64" i="117"/>
  <c r="AE64" i="117"/>
  <c r="AK64" i="117"/>
  <c r="AC64" i="117"/>
  <c r="AR64" i="117"/>
  <c r="AG66" i="117"/>
  <c r="AK70" i="117"/>
  <c r="AD78" i="117"/>
  <c r="AJ79" i="117"/>
  <c r="AP80" i="117"/>
  <c r="AO88" i="117"/>
  <c r="AG88" i="117"/>
  <c r="AN88" i="117"/>
  <c r="AF88" i="117"/>
  <c r="AM88" i="117"/>
  <c r="AE88" i="117"/>
  <c r="AL88" i="117"/>
  <c r="AD88" i="117"/>
  <c r="AK88" i="117"/>
  <c r="AC88" i="117"/>
  <c r="AD94" i="117"/>
  <c r="AJ95" i="117"/>
  <c r="AP96" i="117"/>
  <c r="AI15" i="118"/>
  <c r="AI23" i="118"/>
  <c r="AQ45" i="118"/>
  <c r="AI45" i="118"/>
  <c r="AP45" i="118"/>
  <c r="AH45" i="118"/>
  <c r="AO45" i="118"/>
  <c r="AG45" i="118"/>
  <c r="AN45" i="118"/>
  <c r="AF45" i="118"/>
  <c r="AM45" i="118"/>
  <c r="AE45" i="118"/>
  <c r="AC46" i="118"/>
  <c r="AI47" i="118"/>
  <c r="AO55" i="118"/>
  <c r="AG55" i="118"/>
  <c r="AN55" i="118"/>
  <c r="AF55" i="118"/>
  <c r="AM55" i="118"/>
  <c r="AE55" i="118"/>
  <c r="AL55" i="118"/>
  <c r="AD55" i="118"/>
  <c r="AK55" i="118"/>
  <c r="AC55" i="118"/>
  <c r="AD61" i="118"/>
  <c r="AK69" i="118"/>
  <c r="AD77" i="118"/>
  <c r="AJ78" i="118"/>
  <c r="AP79" i="118"/>
  <c r="AQ85" i="118"/>
  <c r="AI85" i="118"/>
  <c r="AP85" i="118"/>
  <c r="AH85" i="118"/>
  <c r="AO85" i="118"/>
  <c r="AG85" i="118"/>
  <c r="AN85" i="118"/>
  <c r="AF85" i="118"/>
  <c r="AM85" i="118"/>
  <c r="AE85" i="118"/>
  <c r="AC86" i="118"/>
  <c r="AI87" i="118"/>
  <c r="AO95" i="118"/>
  <c r="AG95" i="118"/>
  <c r="AN95" i="118"/>
  <c r="AF95" i="118"/>
  <c r="AM95" i="118"/>
  <c r="AE95" i="118"/>
  <c r="AL95" i="118"/>
  <c r="AD95" i="118"/>
  <c r="AK95" i="118"/>
  <c r="AC95" i="118"/>
  <c r="AO22" i="119"/>
  <c r="AG22" i="119"/>
  <c r="AN22" i="119"/>
  <c r="AF22" i="119"/>
  <c r="AM22" i="119"/>
  <c r="AE22" i="119"/>
  <c r="AL22" i="119"/>
  <c r="AD22" i="119"/>
  <c r="AK22" i="119"/>
  <c r="AC22" i="119"/>
  <c r="AQ44" i="119"/>
  <c r="AI44" i="119"/>
  <c r="AP44" i="119"/>
  <c r="AH44" i="119"/>
  <c r="AO44" i="119"/>
  <c r="AG44" i="119"/>
  <c r="AN44" i="119"/>
  <c r="AF44" i="119"/>
  <c r="AM44" i="119"/>
  <c r="AE44" i="119"/>
  <c r="AQ60" i="119"/>
  <c r="AI60" i="119"/>
  <c r="AP60" i="119"/>
  <c r="AH60" i="119"/>
  <c r="AO60" i="119"/>
  <c r="AG60" i="119"/>
  <c r="AN60" i="119"/>
  <c r="AF60" i="119"/>
  <c r="AM60" i="119"/>
  <c r="AE60" i="119"/>
  <c r="AO70" i="119"/>
  <c r="AG70" i="119"/>
  <c r="AN70" i="119"/>
  <c r="AF70" i="119"/>
  <c r="AM70" i="119"/>
  <c r="AE70" i="119"/>
  <c r="AL70" i="119"/>
  <c r="AD70" i="119"/>
  <c r="AK70" i="119"/>
  <c r="AC70" i="119"/>
  <c r="AL27" i="120"/>
  <c r="AD35" i="120"/>
  <c r="AP45" i="120"/>
  <c r="AD51" i="120"/>
  <c r="AP61" i="120"/>
  <c r="AD87" i="120"/>
  <c r="AO41" i="121"/>
  <c r="AG41" i="121"/>
  <c r="AN41" i="121"/>
  <c r="AF41" i="121"/>
  <c r="AM41" i="121"/>
  <c r="AE41" i="121"/>
  <c r="AK41" i="121"/>
  <c r="AC41" i="121"/>
  <c r="AQ41" i="121"/>
  <c r="AP41" i="121"/>
  <c r="AL41" i="121"/>
  <c r="AJ41" i="121"/>
  <c r="AI41" i="121"/>
  <c r="AD41" i="121"/>
  <c r="AD47" i="121"/>
  <c r="AP23" i="122"/>
  <c r="AH23" i="122"/>
  <c r="AO23" i="122"/>
  <c r="AG23" i="122"/>
  <c r="AN23" i="122"/>
  <c r="AF23" i="122"/>
  <c r="AM23" i="122"/>
  <c r="AE23" i="122"/>
  <c r="AL23" i="122"/>
  <c r="AD23" i="122"/>
  <c r="AR23" i="122"/>
  <c r="AQ23" i="122"/>
  <c r="AK23" i="122"/>
  <c r="AJ23" i="122"/>
  <c r="AC23" i="122"/>
  <c r="AI55" i="122"/>
  <c r="J5" i="150"/>
  <c r="B5" i="150"/>
  <c r="B5" i="220" s="1"/>
  <c r="J5" i="144"/>
  <c r="B5" i="144"/>
  <c r="J5" i="138"/>
  <c r="B5" i="138"/>
  <c r="Q5" i="150"/>
  <c r="I5" i="150"/>
  <c r="Q5" i="144"/>
  <c r="I5" i="144"/>
  <c r="I5" i="202" s="1"/>
  <c r="Q5" i="138"/>
  <c r="I5" i="138"/>
  <c r="P5" i="150"/>
  <c r="H5" i="150"/>
  <c r="P5" i="144"/>
  <c r="H5" i="144"/>
  <c r="P5" i="138"/>
  <c r="H5" i="138"/>
  <c r="H5" i="184" s="1"/>
  <c r="O5" i="150"/>
  <c r="G5" i="150"/>
  <c r="O5" i="144"/>
  <c r="G5" i="144"/>
  <c r="O5" i="138"/>
  <c r="G5" i="138"/>
  <c r="N5" i="150"/>
  <c r="F5" i="150"/>
  <c r="F5" i="220" s="1"/>
  <c r="N5" i="144"/>
  <c r="F5" i="144"/>
  <c r="N5" i="138"/>
  <c r="F5" i="138"/>
  <c r="M5" i="150"/>
  <c r="E5" i="150"/>
  <c r="M5" i="144"/>
  <c r="E5" i="144"/>
  <c r="E5" i="202" s="1"/>
  <c r="M5" i="138"/>
  <c r="E5" i="138"/>
  <c r="L5" i="150"/>
  <c r="D5" i="150"/>
  <c r="L5" i="144"/>
  <c r="D5" i="144"/>
  <c r="L5" i="138"/>
  <c r="D5" i="138"/>
  <c r="D5" i="184" s="1"/>
  <c r="C5" i="150"/>
  <c r="C5" i="144"/>
  <c r="C5" i="138"/>
  <c r="K5" i="144"/>
  <c r="K5" i="150"/>
  <c r="K5" i="138"/>
  <c r="J3" i="153"/>
  <c r="B3" i="153"/>
  <c r="J3" i="147"/>
  <c r="B3" i="147"/>
  <c r="J3" i="141"/>
  <c r="B3" i="141"/>
  <c r="Q3" i="153"/>
  <c r="I3" i="153"/>
  <c r="Q3" i="147"/>
  <c r="I3" i="147"/>
  <c r="Q3" i="141"/>
  <c r="I3" i="141"/>
  <c r="P3" i="153"/>
  <c r="H3" i="153"/>
  <c r="P3" i="147"/>
  <c r="H3" i="147"/>
  <c r="P3" i="141"/>
  <c r="H3" i="141"/>
  <c r="O3" i="153"/>
  <c r="G3" i="153"/>
  <c r="O3" i="147"/>
  <c r="G3" i="147"/>
  <c r="O3" i="141"/>
  <c r="G3" i="141"/>
  <c r="N3" i="153"/>
  <c r="F3" i="153"/>
  <c r="N3" i="147"/>
  <c r="F3" i="147"/>
  <c r="N3" i="141"/>
  <c r="F3" i="141"/>
  <c r="M3" i="153"/>
  <c r="E3" i="153"/>
  <c r="M3" i="147"/>
  <c r="E3" i="147"/>
  <c r="M3" i="141"/>
  <c r="E3" i="141"/>
  <c r="L3" i="153"/>
  <c r="D3" i="153"/>
  <c r="L3" i="147"/>
  <c r="D3" i="147"/>
  <c r="L3" i="141"/>
  <c r="D3" i="141"/>
  <c r="K3" i="153"/>
  <c r="K3" i="147"/>
  <c r="K3" i="141"/>
  <c r="C3" i="153"/>
  <c r="C3" i="147"/>
  <c r="C3" i="141"/>
  <c r="AE11" i="115"/>
  <c r="AD12" i="115"/>
  <c r="AJ22" i="115"/>
  <c r="AF26" i="115"/>
  <c r="AE27" i="115"/>
  <c r="AG33" i="115"/>
  <c r="AE35" i="115"/>
  <c r="AD36" i="115"/>
  <c r="AJ38" i="115"/>
  <c r="AG41" i="115"/>
  <c r="AG37" i="115" s="1"/>
  <c r="P10" i="115" s="1"/>
  <c r="AG10" i="115" s="1"/>
  <c r="AG9" i="115" s="1"/>
  <c r="P7" i="115" s="1"/>
  <c r="AG7" i="115" s="1"/>
  <c r="AF42" i="115"/>
  <c r="AE43" i="115"/>
  <c r="AJ46" i="115"/>
  <c r="AG49" i="115"/>
  <c r="AE51" i="115"/>
  <c r="AD52" i="115"/>
  <c r="AC53" i="115"/>
  <c r="AJ54" i="115"/>
  <c r="AH58" i="115"/>
  <c r="AJ60" i="115"/>
  <c r="AF61" i="115"/>
  <c r="AR61" i="115"/>
  <c r="AC64" i="115"/>
  <c r="AO64" i="115"/>
  <c r="AH66" i="115"/>
  <c r="AF69" i="115"/>
  <c r="AR69" i="115"/>
  <c r="AC72" i="115"/>
  <c r="AO72" i="115"/>
  <c r="AH74" i="115"/>
  <c r="AJ76" i="115"/>
  <c r="AF77" i="115"/>
  <c r="AR77" i="115"/>
  <c r="AC80" i="115"/>
  <c r="AO80" i="115"/>
  <c r="AH82" i="115"/>
  <c r="AJ84" i="115"/>
  <c r="AF85" i="115"/>
  <c r="AR85" i="115"/>
  <c r="AC88" i="115"/>
  <c r="AO88" i="115"/>
  <c r="AH90" i="115"/>
  <c r="AJ92" i="115"/>
  <c r="AF93" i="115"/>
  <c r="AR93" i="115"/>
  <c r="AQ96" i="115"/>
  <c r="AI96" i="115"/>
  <c r="AP96" i="115"/>
  <c r="AH96" i="115"/>
  <c r="AM96" i="115"/>
  <c r="AE96" i="115"/>
  <c r="AN96" i="115"/>
  <c r="AJ97" i="115"/>
  <c r="AE98" i="115"/>
  <c r="AR98" i="115"/>
  <c r="AF11" i="116"/>
  <c r="AK15" i="116"/>
  <c r="AJ16" i="116"/>
  <c r="AF23" i="116"/>
  <c r="AN27" i="116"/>
  <c r="AP32" i="116"/>
  <c r="AH32" i="116"/>
  <c r="AH31" i="116" s="1"/>
  <c r="Q29" i="116" s="1"/>
  <c r="AH29" i="116" s="1"/>
  <c r="AO32" i="116"/>
  <c r="AO31" i="116" s="1"/>
  <c r="X29" i="116" s="1"/>
  <c r="AG32" i="116"/>
  <c r="AN32" i="116"/>
  <c r="AF32" i="116"/>
  <c r="AF31" i="116" s="1"/>
  <c r="O29" i="116" s="1"/>
  <c r="AF29" i="116" s="1"/>
  <c r="AL32" i="116"/>
  <c r="AD32" i="116"/>
  <c r="AD31" i="116" s="1"/>
  <c r="M29" i="116" s="1"/>
  <c r="AD29" i="116" s="1"/>
  <c r="AR32" i="116"/>
  <c r="AR31" i="116" s="1"/>
  <c r="AA29" i="116" s="1"/>
  <c r="AN35" i="116"/>
  <c r="AN34" i="116" s="1"/>
  <c r="W30" i="116" s="1"/>
  <c r="AN30" i="116" s="1"/>
  <c r="AL41" i="116"/>
  <c r="AK47" i="116"/>
  <c r="AJ48" i="116"/>
  <c r="AI49" i="116"/>
  <c r="AF51" i="116"/>
  <c r="AL57" i="116"/>
  <c r="AK63" i="116"/>
  <c r="AJ64" i="116"/>
  <c r="AI65" i="116"/>
  <c r="AN67" i="116"/>
  <c r="AF71" i="116"/>
  <c r="AE72" i="116"/>
  <c r="AD73" i="116"/>
  <c r="AH75" i="116"/>
  <c r="AC79" i="116"/>
  <c r="AP80" i="116"/>
  <c r="AH80" i="116"/>
  <c r="AO80" i="116"/>
  <c r="AG80" i="116"/>
  <c r="AN80" i="116"/>
  <c r="AF80" i="116"/>
  <c r="AL80" i="116"/>
  <c r="AD80" i="116"/>
  <c r="AR80" i="116"/>
  <c r="AF83" i="116"/>
  <c r="AL89" i="116"/>
  <c r="AK95" i="116"/>
  <c r="AJ96" i="116"/>
  <c r="AI97" i="116"/>
  <c r="AL16" i="117"/>
  <c r="AH26" i="117"/>
  <c r="AL32" i="117"/>
  <c r="AC38" i="117"/>
  <c r="AP39" i="117"/>
  <c r="AH39" i="117"/>
  <c r="AO39" i="117"/>
  <c r="AG39" i="117"/>
  <c r="AN39" i="117"/>
  <c r="AF39" i="117"/>
  <c r="AL39" i="117"/>
  <c r="AD39" i="117"/>
  <c r="AR39" i="117"/>
  <c r="AF42" i="117"/>
  <c r="AL48" i="117"/>
  <c r="AK54" i="117"/>
  <c r="AJ55" i="117"/>
  <c r="AI56" i="117"/>
  <c r="AN58" i="117"/>
  <c r="AF62" i="117"/>
  <c r="AE63" i="117"/>
  <c r="AD64" i="117"/>
  <c r="AH66" i="117"/>
  <c r="AL70" i="117"/>
  <c r="AJ78" i="117"/>
  <c r="AK79" i="117"/>
  <c r="AQ80" i="117"/>
  <c r="AP87" i="117"/>
  <c r="AH87" i="117"/>
  <c r="AO87" i="117"/>
  <c r="AG87" i="117"/>
  <c r="AN87" i="117"/>
  <c r="AF87" i="117"/>
  <c r="AM87" i="117"/>
  <c r="AE87" i="117"/>
  <c r="AL87" i="117"/>
  <c r="AD87" i="117"/>
  <c r="AJ94" i="117"/>
  <c r="AK95" i="117"/>
  <c r="AQ96" i="117"/>
  <c r="AJ15" i="118"/>
  <c r="AI22" i="118"/>
  <c r="AJ23" i="118"/>
  <c r="AC45" i="118"/>
  <c r="AI46" i="118"/>
  <c r="AJ47" i="118"/>
  <c r="AP54" i="118"/>
  <c r="AH54" i="118"/>
  <c r="AO54" i="118"/>
  <c r="AG54" i="118"/>
  <c r="AN54" i="118"/>
  <c r="AF54" i="118"/>
  <c r="AM54" i="118"/>
  <c r="AE54" i="118"/>
  <c r="AL54" i="118"/>
  <c r="AD54" i="118"/>
  <c r="AH55" i="118"/>
  <c r="AJ61" i="118"/>
  <c r="AL69" i="118"/>
  <c r="AJ77" i="118"/>
  <c r="AK78" i="118"/>
  <c r="AQ79" i="118"/>
  <c r="AC85" i="118"/>
  <c r="AI86" i="118"/>
  <c r="AJ87" i="118"/>
  <c r="AP94" i="118"/>
  <c r="AH94" i="118"/>
  <c r="AO94" i="118"/>
  <c r="AG94" i="118"/>
  <c r="AN94" i="118"/>
  <c r="AF94" i="118"/>
  <c r="AM94" i="118"/>
  <c r="AE94" i="118"/>
  <c r="AL94" i="118"/>
  <c r="AD94" i="118"/>
  <c r="AH95" i="118"/>
  <c r="AL12" i="119"/>
  <c r="AH22" i="119"/>
  <c r="AL36" i="119"/>
  <c r="AL34" i="119" s="1"/>
  <c r="U30" i="119" s="1"/>
  <c r="AL30" i="119" s="1"/>
  <c r="AC44" i="119"/>
  <c r="AI45" i="119"/>
  <c r="AJ46" i="119"/>
  <c r="AJ52" i="119"/>
  <c r="AK53" i="119"/>
  <c r="AQ54" i="119"/>
  <c r="AC60" i="119"/>
  <c r="AI61" i="119"/>
  <c r="AJ62" i="119"/>
  <c r="AP69" i="119"/>
  <c r="AH69" i="119"/>
  <c r="AO69" i="119"/>
  <c r="AG69" i="119"/>
  <c r="AN69" i="119"/>
  <c r="AF69" i="119"/>
  <c r="AM69" i="119"/>
  <c r="AE69" i="119"/>
  <c r="AL69" i="119"/>
  <c r="AD69" i="119"/>
  <c r="AH70" i="119"/>
  <c r="AL76" i="119"/>
  <c r="AL84" i="119"/>
  <c r="AJ92" i="119"/>
  <c r="AK93" i="119"/>
  <c r="AQ94" i="119"/>
  <c r="AQ11" i="120"/>
  <c r="AI11" i="120"/>
  <c r="AP11" i="120"/>
  <c r="AH11" i="120"/>
  <c r="AO11" i="120"/>
  <c r="AG11" i="120"/>
  <c r="AN11" i="120"/>
  <c r="AF11" i="120"/>
  <c r="AM11" i="120"/>
  <c r="AE11" i="120"/>
  <c r="AK11" i="120"/>
  <c r="AC11" i="120"/>
  <c r="AR27" i="120"/>
  <c r="AJ35" i="120"/>
  <c r="AR45" i="120"/>
  <c r="AJ51" i="120"/>
  <c r="AO53" i="120"/>
  <c r="AG53" i="120"/>
  <c r="AN53" i="120"/>
  <c r="AF53" i="120"/>
  <c r="AM53" i="120"/>
  <c r="AE53" i="120"/>
  <c r="AL53" i="120"/>
  <c r="AD53" i="120"/>
  <c r="AK53" i="120"/>
  <c r="AC53" i="120"/>
  <c r="AQ53" i="120"/>
  <c r="AI53" i="120"/>
  <c r="AR61" i="120"/>
  <c r="AO69" i="120"/>
  <c r="AG69" i="120"/>
  <c r="AN69" i="120"/>
  <c r="AF69" i="120"/>
  <c r="AM69" i="120"/>
  <c r="AE69" i="120"/>
  <c r="AL69" i="120"/>
  <c r="AD69" i="120"/>
  <c r="AK69" i="120"/>
  <c r="AC69" i="120"/>
  <c r="AQ69" i="120"/>
  <c r="AI69" i="120"/>
  <c r="AL79" i="120"/>
  <c r="AL87" i="120"/>
  <c r="AL95" i="120"/>
  <c r="AH41" i="121"/>
  <c r="AR47" i="121"/>
  <c r="AI23" i="122"/>
  <c r="AP22" i="123"/>
  <c r="AH22" i="123"/>
  <c r="AO22" i="123"/>
  <c r="AG22" i="123"/>
  <c r="AN22" i="123"/>
  <c r="AF22" i="123"/>
  <c r="AM22" i="123"/>
  <c r="AE22" i="123"/>
  <c r="AL22" i="123"/>
  <c r="AD22" i="123"/>
  <c r="AR22" i="123"/>
  <c r="AQ22" i="123"/>
  <c r="AK22" i="123"/>
  <c r="AJ22" i="123"/>
  <c r="AC22" i="123"/>
  <c r="AP77" i="123"/>
  <c r="AH77" i="123"/>
  <c r="AO77" i="123"/>
  <c r="AG77" i="123"/>
  <c r="AM77" i="123"/>
  <c r="AE77" i="123"/>
  <c r="AL77" i="123"/>
  <c r="AD77" i="123"/>
  <c r="AQ77" i="123"/>
  <c r="AN77" i="123"/>
  <c r="AK77" i="123"/>
  <c r="AJ77" i="123"/>
  <c r="AI77" i="123"/>
  <c r="AR77" i="123"/>
  <c r="AC77" i="123"/>
  <c r="AJ12" i="120"/>
  <c r="AR12" i="120"/>
  <c r="AJ36" i="120"/>
  <c r="AR36" i="120"/>
  <c r="AR34" i="120" s="1"/>
  <c r="AA30" i="120" s="1"/>
  <c r="AJ44" i="120"/>
  <c r="AR44" i="120"/>
  <c r="AJ52" i="120"/>
  <c r="AR52" i="120"/>
  <c r="AJ60" i="120"/>
  <c r="AR60" i="120"/>
  <c r="AK76" i="120"/>
  <c r="AC76" i="120"/>
  <c r="AQ76" i="120"/>
  <c r="AI76" i="120"/>
  <c r="AM76" i="120"/>
  <c r="AK84" i="120"/>
  <c r="AC84" i="120"/>
  <c r="AQ84" i="120"/>
  <c r="AI84" i="120"/>
  <c r="AM84" i="120"/>
  <c r="AK92" i="120"/>
  <c r="AC92" i="120"/>
  <c r="AQ92" i="120"/>
  <c r="AI92" i="120"/>
  <c r="AM92" i="120"/>
  <c r="AQ23" i="121"/>
  <c r="AI23" i="121"/>
  <c r="AO23" i="121"/>
  <c r="AG23" i="121"/>
  <c r="AM23" i="121"/>
  <c r="AE23" i="121"/>
  <c r="AN23" i="121"/>
  <c r="AM27" i="121"/>
  <c r="AE27" i="121"/>
  <c r="AK27" i="121"/>
  <c r="AC27" i="121"/>
  <c r="AQ27" i="121"/>
  <c r="AI27" i="121"/>
  <c r="AO27" i="121"/>
  <c r="AI29" i="121"/>
  <c r="AP48" i="121"/>
  <c r="AH48" i="121"/>
  <c r="AO48" i="121"/>
  <c r="AG48" i="121"/>
  <c r="AN48" i="121"/>
  <c r="AF48" i="121"/>
  <c r="AL48" i="121"/>
  <c r="AD48" i="121"/>
  <c r="AR48" i="121"/>
  <c r="AQ95" i="121"/>
  <c r="AI95" i="121"/>
  <c r="AP95" i="121"/>
  <c r="AH95" i="121"/>
  <c r="AO95" i="121"/>
  <c r="AG95" i="121"/>
  <c r="AN95" i="121"/>
  <c r="AF95" i="121"/>
  <c r="AM95" i="121"/>
  <c r="AE95" i="121"/>
  <c r="AQ22" i="122"/>
  <c r="AI22" i="122"/>
  <c r="AP22" i="122"/>
  <c r="AH22" i="122"/>
  <c r="AO22" i="122"/>
  <c r="AG22" i="122"/>
  <c r="AN22" i="122"/>
  <c r="AF22" i="122"/>
  <c r="AM22" i="122"/>
  <c r="AE22" i="122"/>
  <c r="AO32" i="122"/>
  <c r="AO31" i="122" s="1"/>
  <c r="X29" i="122" s="1"/>
  <c r="AO29" i="122" s="1"/>
  <c r="AG32" i="122"/>
  <c r="AG31" i="122" s="1"/>
  <c r="P29" i="122" s="1"/>
  <c r="AG29" i="122" s="1"/>
  <c r="AN32" i="122"/>
  <c r="AF32" i="122"/>
  <c r="AM32" i="122"/>
  <c r="AM31" i="122" s="1"/>
  <c r="V29" i="122" s="1"/>
  <c r="AM29" i="122" s="1"/>
  <c r="AE32" i="122"/>
  <c r="AL32" i="122"/>
  <c r="AD32" i="122"/>
  <c r="AK32" i="122"/>
  <c r="AC32" i="122"/>
  <c r="AC31" i="122" s="1"/>
  <c r="L29" i="122" s="1"/>
  <c r="AC29" i="122" s="1"/>
  <c r="AQ46" i="122"/>
  <c r="AI46" i="122"/>
  <c r="AP46" i="122"/>
  <c r="AH46" i="122"/>
  <c r="AO46" i="122"/>
  <c r="AG46" i="122"/>
  <c r="AN46" i="122"/>
  <c r="AF46" i="122"/>
  <c r="AM46" i="122"/>
  <c r="AE46" i="122"/>
  <c r="AQ54" i="122"/>
  <c r="AI54" i="122"/>
  <c r="AP54" i="122"/>
  <c r="AH54" i="122"/>
  <c r="AO54" i="122"/>
  <c r="AG54" i="122"/>
  <c r="AN54" i="122"/>
  <c r="AF54" i="122"/>
  <c r="AM54" i="122"/>
  <c r="AE54" i="122"/>
  <c r="AO64" i="122"/>
  <c r="AG64" i="122"/>
  <c r="AN64" i="122"/>
  <c r="AF64" i="122"/>
  <c r="AM64" i="122"/>
  <c r="AE64" i="122"/>
  <c r="AL64" i="122"/>
  <c r="AD64" i="122"/>
  <c r="AK64" i="122"/>
  <c r="AC64" i="122"/>
  <c r="AO88" i="122"/>
  <c r="AG88" i="122"/>
  <c r="AN88" i="122"/>
  <c r="AF88" i="122"/>
  <c r="AM88" i="122"/>
  <c r="AE88" i="122"/>
  <c r="AL88" i="122"/>
  <c r="AD88" i="122"/>
  <c r="AK88" i="122"/>
  <c r="AC88" i="122"/>
  <c r="AQ74" i="125"/>
  <c r="AI74" i="125"/>
  <c r="AP74" i="125"/>
  <c r="AH74" i="125"/>
  <c r="AO74" i="125"/>
  <c r="AG74" i="125"/>
  <c r="AN74" i="125"/>
  <c r="AF74" i="125"/>
  <c r="AM74" i="125"/>
  <c r="AE74" i="125"/>
  <c r="AL74" i="125"/>
  <c r="AD74" i="125"/>
  <c r="AK74" i="125"/>
  <c r="AC74" i="125"/>
  <c r="AR74" i="125"/>
  <c r="AJ74" i="125"/>
  <c r="AQ60" i="128"/>
  <c r="AI60" i="128"/>
  <c r="AP60" i="128"/>
  <c r="AH60" i="128"/>
  <c r="AO60" i="128"/>
  <c r="AG60" i="128"/>
  <c r="AN60" i="128"/>
  <c r="AF60" i="128"/>
  <c r="AM60" i="128"/>
  <c r="AE60" i="128"/>
  <c r="AL60" i="128"/>
  <c r="AD60" i="128"/>
  <c r="AK60" i="128"/>
  <c r="AC60" i="128"/>
  <c r="AR60" i="128"/>
  <c r="AJ60" i="128"/>
  <c r="AJ59" i="115"/>
  <c r="AR59" i="115"/>
  <c r="AG62" i="115"/>
  <c r="AO62" i="115"/>
  <c r="AF63" i="115"/>
  <c r="AN63" i="115"/>
  <c r="AJ67" i="115"/>
  <c r="AR67" i="115"/>
  <c r="AG70" i="115"/>
  <c r="AO70" i="115"/>
  <c r="AF71" i="115"/>
  <c r="AN71" i="115"/>
  <c r="AJ75" i="115"/>
  <c r="AR75" i="115"/>
  <c r="AG78" i="115"/>
  <c r="AO78" i="115"/>
  <c r="AF79" i="115"/>
  <c r="AN79" i="115"/>
  <c r="AJ83" i="115"/>
  <c r="AR83" i="115"/>
  <c r="AG86" i="115"/>
  <c r="AO86" i="115"/>
  <c r="AF87" i="115"/>
  <c r="AN87" i="115"/>
  <c r="AJ91" i="115"/>
  <c r="AR91" i="115"/>
  <c r="AG94" i="115"/>
  <c r="AO94" i="115"/>
  <c r="AF95" i="115"/>
  <c r="AN95" i="115"/>
  <c r="AH12" i="116"/>
  <c r="AP12" i="116"/>
  <c r="AF22" i="116"/>
  <c r="AN22" i="116"/>
  <c r="AJ26" i="116"/>
  <c r="AR26" i="116"/>
  <c r="AO29" i="116"/>
  <c r="AH36" i="116"/>
  <c r="AH34" i="116" s="1"/>
  <c r="Q30" i="116" s="1"/>
  <c r="AH30" i="116" s="1"/>
  <c r="AP36" i="116"/>
  <c r="AP34" i="116" s="1"/>
  <c r="Y30" i="116" s="1"/>
  <c r="AP30" i="116" s="1"/>
  <c r="AF38" i="116"/>
  <c r="AN38" i="116"/>
  <c r="AJ42" i="116"/>
  <c r="AR42" i="116"/>
  <c r="AH44" i="116"/>
  <c r="AP44" i="116"/>
  <c r="AG45" i="116"/>
  <c r="AO45" i="116"/>
  <c r="AF46" i="116"/>
  <c r="AN46" i="116"/>
  <c r="AH52" i="116"/>
  <c r="AP52" i="116"/>
  <c r="AG53" i="116"/>
  <c r="AO53" i="116"/>
  <c r="AF54" i="116"/>
  <c r="AN54" i="116"/>
  <c r="AJ58" i="116"/>
  <c r="AR58" i="116"/>
  <c r="AH60" i="116"/>
  <c r="AP60" i="116"/>
  <c r="AG61" i="116"/>
  <c r="AO61" i="116"/>
  <c r="AF62" i="116"/>
  <c r="AN62" i="116"/>
  <c r="AJ66" i="116"/>
  <c r="AR66" i="116"/>
  <c r="AG69" i="116"/>
  <c r="AO69" i="116"/>
  <c r="AF70" i="116"/>
  <c r="AN70" i="116"/>
  <c r="AJ74" i="116"/>
  <c r="AR74" i="116"/>
  <c r="AH76" i="116"/>
  <c r="AP76" i="116"/>
  <c r="AG77" i="116"/>
  <c r="AO77" i="116"/>
  <c r="AF78" i="116"/>
  <c r="AN78" i="116"/>
  <c r="AJ82" i="116"/>
  <c r="AR82" i="116"/>
  <c r="AH84" i="116"/>
  <c r="AP84" i="116"/>
  <c r="AG85" i="116"/>
  <c r="AO85" i="116"/>
  <c r="AF86" i="116"/>
  <c r="AN86" i="116"/>
  <c r="AJ90" i="116"/>
  <c r="AR90" i="116"/>
  <c r="AH92" i="116"/>
  <c r="AP92" i="116"/>
  <c r="AG93" i="116"/>
  <c r="AO93" i="116"/>
  <c r="AF94" i="116"/>
  <c r="AN94" i="116"/>
  <c r="AJ98" i="116"/>
  <c r="AR98" i="116"/>
  <c r="AH11" i="117"/>
  <c r="AP11" i="117"/>
  <c r="AG12" i="117"/>
  <c r="AO12" i="117"/>
  <c r="AH27" i="117"/>
  <c r="AP27" i="117"/>
  <c r="AN29" i="117"/>
  <c r="AJ33" i="117"/>
  <c r="AR33" i="117"/>
  <c r="AH35" i="117"/>
  <c r="AH34" i="117" s="1"/>
  <c r="Q30" i="117" s="1"/>
  <c r="AH30" i="117" s="1"/>
  <c r="AP35" i="117"/>
  <c r="AG36" i="117"/>
  <c r="AG34" i="117" s="1"/>
  <c r="P30" i="117" s="1"/>
  <c r="AG30" i="117" s="1"/>
  <c r="AO36" i="117"/>
  <c r="AO34" i="117" s="1"/>
  <c r="X30" i="117" s="1"/>
  <c r="AO30" i="117" s="1"/>
  <c r="AJ41" i="117"/>
  <c r="AR41" i="117"/>
  <c r="AH43" i="117"/>
  <c r="AP43" i="117"/>
  <c r="AG44" i="117"/>
  <c r="AO44" i="117"/>
  <c r="AF45" i="117"/>
  <c r="AN45" i="117"/>
  <c r="AJ49" i="117"/>
  <c r="AR49" i="117"/>
  <c r="AH51" i="117"/>
  <c r="AP51" i="117"/>
  <c r="AG52" i="117"/>
  <c r="AO52" i="117"/>
  <c r="AF53" i="117"/>
  <c r="AN53" i="117"/>
  <c r="AJ57" i="117"/>
  <c r="AR57" i="117"/>
  <c r="AH59" i="117"/>
  <c r="AP59" i="117"/>
  <c r="AG60" i="117"/>
  <c r="AO60" i="117"/>
  <c r="AF61" i="117"/>
  <c r="AN61" i="117"/>
  <c r="AJ65" i="117"/>
  <c r="AR65" i="117"/>
  <c r="AH67" i="117"/>
  <c r="AP67" i="117"/>
  <c r="AF69" i="117"/>
  <c r="AN69" i="117"/>
  <c r="AJ73" i="117"/>
  <c r="AR73" i="117"/>
  <c r="AI74" i="117"/>
  <c r="AQ74" i="117"/>
  <c r="AH75" i="117"/>
  <c r="AP75" i="117"/>
  <c r="AG76" i="117"/>
  <c r="AO76" i="117"/>
  <c r="AF77" i="117"/>
  <c r="AN77" i="117"/>
  <c r="AI82" i="117"/>
  <c r="AQ82" i="117"/>
  <c r="AH83" i="117"/>
  <c r="AP83" i="117"/>
  <c r="AG84" i="117"/>
  <c r="AO84" i="117"/>
  <c r="AF85" i="117"/>
  <c r="AN85" i="117"/>
  <c r="AJ89" i="117"/>
  <c r="AR89" i="117"/>
  <c r="AI90" i="117"/>
  <c r="AQ90" i="117"/>
  <c r="AH91" i="117"/>
  <c r="AP91" i="117"/>
  <c r="AG92" i="117"/>
  <c r="AO92" i="117"/>
  <c r="AJ97" i="117"/>
  <c r="AR97" i="117"/>
  <c r="AI98" i="117"/>
  <c r="AQ98" i="117"/>
  <c r="AG11" i="118"/>
  <c r="AO11" i="118"/>
  <c r="AF12" i="118"/>
  <c r="AN12" i="118"/>
  <c r="AJ16" i="118"/>
  <c r="AR16" i="118"/>
  <c r="AH26" i="118"/>
  <c r="AP26" i="118"/>
  <c r="AG27" i="118"/>
  <c r="AO27" i="118"/>
  <c r="AJ32" i="118"/>
  <c r="AI33" i="118"/>
  <c r="AI31" i="118" s="1"/>
  <c r="R29" i="118" s="1"/>
  <c r="AI29" i="118" s="1"/>
  <c r="AQ33" i="118"/>
  <c r="AQ31" i="118" s="1"/>
  <c r="Z29" i="118" s="1"/>
  <c r="AQ29" i="118" s="1"/>
  <c r="AG35" i="118"/>
  <c r="AG34" i="118" s="1"/>
  <c r="P30" i="118" s="1"/>
  <c r="AG30" i="118" s="1"/>
  <c r="AO35" i="118"/>
  <c r="AO34" i="118" s="1"/>
  <c r="X30" i="118" s="1"/>
  <c r="AO30" i="118" s="1"/>
  <c r="AF36" i="118"/>
  <c r="AF34" i="118" s="1"/>
  <c r="O30" i="118" s="1"/>
  <c r="AF30" i="118" s="1"/>
  <c r="AN36" i="118"/>
  <c r="AN34" i="118" s="1"/>
  <c r="W30" i="118" s="1"/>
  <c r="AN30" i="118" s="1"/>
  <c r="AJ40" i="118"/>
  <c r="AI41" i="118"/>
  <c r="AQ41" i="118"/>
  <c r="AH42" i="118"/>
  <c r="AP42" i="118"/>
  <c r="AG43" i="118"/>
  <c r="AO43" i="118"/>
  <c r="AF44" i="118"/>
  <c r="AN44" i="118"/>
  <c r="AJ48" i="118"/>
  <c r="AI49" i="118"/>
  <c r="AQ49" i="118"/>
  <c r="AG51" i="118"/>
  <c r="AO51" i="118"/>
  <c r="AF52" i="118"/>
  <c r="AN52" i="118"/>
  <c r="AJ56" i="118"/>
  <c r="AI57" i="118"/>
  <c r="AQ57" i="118"/>
  <c r="AH58" i="118"/>
  <c r="AP58" i="118"/>
  <c r="AG59" i="118"/>
  <c r="AO59" i="118"/>
  <c r="AF60" i="118"/>
  <c r="AN60" i="118"/>
  <c r="AJ64" i="118"/>
  <c r="AI65" i="118"/>
  <c r="AQ65" i="118"/>
  <c r="AH66" i="118"/>
  <c r="AP66" i="118"/>
  <c r="AG67" i="118"/>
  <c r="AO67" i="118"/>
  <c r="AJ72" i="118"/>
  <c r="AR72" i="118"/>
  <c r="AI73" i="118"/>
  <c r="AQ73" i="118"/>
  <c r="AH74" i="118"/>
  <c r="AP74" i="118"/>
  <c r="AG75" i="118"/>
  <c r="AO75" i="118"/>
  <c r="AF76" i="118"/>
  <c r="AN76" i="118"/>
  <c r="AJ80" i="118"/>
  <c r="AR80" i="118"/>
  <c r="AH82" i="118"/>
  <c r="AP82" i="118"/>
  <c r="AG83" i="118"/>
  <c r="AO83" i="118"/>
  <c r="AF84" i="118"/>
  <c r="AN84" i="118"/>
  <c r="AJ88" i="118"/>
  <c r="AR88" i="118"/>
  <c r="AI89" i="118"/>
  <c r="AQ89" i="118"/>
  <c r="AH90" i="118"/>
  <c r="AP90" i="118"/>
  <c r="AG91" i="118"/>
  <c r="AO91" i="118"/>
  <c r="AF92" i="118"/>
  <c r="AN92" i="118"/>
  <c r="AJ96" i="118"/>
  <c r="AR96" i="118"/>
  <c r="AI97" i="118"/>
  <c r="AQ97" i="118"/>
  <c r="AH98" i="118"/>
  <c r="AP98" i="118"/>
  <c r="AF11" i="119"/>
  <c r="AN11" i="119"/>
  <c r="AJ15" i="119"/>
  <c r="AR15" i="119"/>
  <c r="AI16" i="119"/>
  <c r="AQ16" i="119"/>
  <c r="AJ23" i="119"/>
  <c r="AR23" i="119"/>
  <c r="AG26" i="119"/>
  <c r="AO26" i="119"/>
  <c r="AF27" i="119"/>
  <c r="AN27" i="119"/>
  <c r="AI32" i="119"/>
  <c r="AI31" i="119" s="1"/>
  <c r="R29" i="119" s="1"/>
  <c r="AI29" i="119" s="1"/>
  <c r="AQ32" i="119"/>
  <c r="AQ31" i="119" s="1"/>
  <c r="Z29" i="119" s="1"/>
  <c r="AQ29" i="119" s="1"/>
  <c r="AQ28" i="119" s="1"/>
  <c r="AH33" i="119"/>
  <c r="AH31" i="119" s="1"/>
  <c r="Q29" i="119" s="1"/>
  <c r="AH29" i="119" s="1"/>
  <c r="AH28" i="119" s="1"/>
  <c r="AP33" i="119"/>
  <c r="AP31" i="119" s="1"/>
  <c r="Y29" i="119" s="1"/>
  <c r="AP29" i="119" s="1"/>
  <c r="AF35" i="119"/>
  <c r="AF34" i="119" s="1"/>
  <c r="O30" i="119" s="1"/>
  <c r="AF30" i="119" s="1"/>
  <c r="AN35" i="119"/>
  <c r="AN34" i="119" s="1"/>
  <c r="W30" i="119" s="1"/>
  <c r="AN30" i="119" s="1"/>
  <c r="AJ39" i="119"/>
  <c r="AR39" i="119"/>
  <c r="AI40" i="119"/>
  <c r="AQ40" i="119"/>
  <c r="AH41" i="119"/>
  <c r="AP41" i="119"/>
  <c r="AG42" i="119"/>
  <c r="AO42" i="119"/>
  <c r="AJ47" i="119"/>
  <c r="AR47" i="119"/>
  <c r="AI48" i="119"/>
  <c r="AQ48" i="119"/>
  <c r="AH49" i="119"/>
  <c r="AP49" i="119"/>
  <c r="AF51" i="119"/>
  <c r="AN51" i="119"/>
  <c r="AJ55" i="119"/>
  <c r="AR55" i="119"/>
  <c r="AI56" i="119"/>
  <c r="AQ56" i="119"/>
  <c r="AH57" i="119"/>
  <c r="AP57" i="119"/>
  <c r="AG58" i="119"/>
  <c r="AO58" i="119"/>
  <c r="AF59" i="119"/>
  <c r="AN59" i="119"/>
  <c r="AJ63" i="119"/>
  <c r="AR63" i="119"/>
  <c r="AI64" i="119"/>
  <c r="AQ64" i="119"/>
  <c r="AH65" i="119"/>
  <c r="AP65" i="119"/>
  <c r="AG66" i="119"/>
  <c r="AO66" i="119"/>
  <c r="AF67" i="119"/>
  <c r="AN67" i="119"/>
  <c r="AJ71" i="119"/>
  <c r="AR71" i="119"/>
  <c r="AI72" i="119"/>
  <c r="AQ72" i="119"/>
  <c r="AH73" i="119"/>
  <c r="AP73" i="119"/>
  <c r="AG74" i="119"/>
  <c r="AO74" i="119"/>
  <c r="AF75" i="119"/>
  <c r="AN75" i="119"/>
  <c r="AJ79" i="119"/>
  <c r="AR79" i="119"/>
  <c r="AI80" i="119"/>
  <c r="AQ80" i="119"/>
  <c r="AG82" i="119"/>
  <c r="AO82" i="119"/>
  <c r="AF83" i="119"/>
  <c r="AN83" i="119"/>
  <c r="AJ87" i="119"/>
  <c r="AR87" i="119"/>
  <c r="AI88" i="119"/>
  <c r="AQ88" i="119"/>
  <c r="AH89" i="119"/>
  <c r="AP89" i="119"/>
  <c r="AG90" i="119"/>
  <c r="AO90" i="119"/>
  <c r="AF91" i="119"/>
  <c r="AN91" i="119"/>
  <c r="AJ95" i="119"/>
  <c r="AR95" i="119"/>
  <c r="AI96" i="119"/>
  <c r="AQ96" i="119"/>
  <c r="AH97" i="119"/>
  <c r="AP97" i="119"/>
  <c r="AG98" i="119"/>
  <c r="AO98" i="119"/>
  <c r="AD12" i="120"/>
  <c r="AL12" i="120"/>
  <c r="AI15" i="120"/>
  <c r="AQ15" i="120"/>
  <c r="AH16" i="120"/>
  <c r="AP16" i="120"/>
  <c r="AJ22" i="120"/>
  <c r="AR22" i="120"/>
  <c r="AI23" i="120"/>
  <c r="AQ23" i="120"/>
  <c r="AF26" i="120"/>
  <c r="AN26" i="120"/>
  <c r="AR30" i="120"/>
  <c r="AH32" i="120"/>
  <c r="AP32" i="120"/>
  <c r="AG33" i="120"/>
  <c r="AG31" i="120" s="1"/>
  <c r="P29" i="120" s="1"/>
  <c r="AG29" i="120" s="1"/>
  <c r="AO33" i="120"/>
  <c r="AO31" i="120" s="1"/>
  <c r="X29" i="120" s="1"/>
  <c r="AO29" i="120" s="1"/>
  <c r="AD36" i="120"/>
  <c r="AL36" i="120"/>
  <c r="AL34" i="120" s="1"/>
  <c r="U30" i="120" s="1"/>
  <c r="AL30" i="120" s="1"/>
  <c r="AJ38" i="120"/>
  <c r="AR38" i="120"/>
  <c r="AI39" i="120"/>
  <c r="AQ39" i="120"/>
  <c r="AH40" i="120"/>
  <c r="AP40" i="120"/>
  <c r="AG41" i="120"/>
  <c r="AO41" i="120"/>
  <c r="AO37" i="120" s="1"/>
  <c r="X10" i="120" s="1"/>
  <c r="AO10" i="120" s="1"/>
  <c r="AF42" i="120"/>
  <c r="AN42" i="120"/>
  <c r="AD44" i="120"/>
  <c r="AL44" i="120"/>
  <c r="AJ46" i="120"/>
  <c r="AR46" i="120"/>
  <c r="AI47" i="120"/>
  <c r="AQ47" i="120"/>
  <c r="AH48" i="120"/>
  <c r="AP48" i="120"/>
  <c r="AG49" i="120"/>
  <c r="AO49" i="120"/>
  <c r="AD52" i="120"/>
  <c r="AL52" i="120"/>
  <c r="AJ54" i="120"/>
  <c r="AR54" i="120"/>
  <c r="AI55" i="120"/>
  <c r="AQ55" i="120"/>
  <c r="AH56" i="120"/>
  <c r="AP56" i="120"/>
  <c r="AG57" i="120"/>
  <c r="AO57" i="120"/>
  <c r="AF58" i="120"/>
  <c r="AN58" i="120"/>
  <c r="AD60" i="120"/>
  <c r="AL60" i="120"/>
  <c r="AJ62" i="120"/>
  <c r="AR62" i="120"/>
  <c r="AI63" i="120"/>
  <c r="AQ63" i="120"/>
  <c r="AH64" i="120"/>
  <c r="AP64" i="120"/>
  <c r="AG65" i="120"/>
  <c r="AO65" i="120"/>
  <c r="AF66" i="120"/>
  <c r="AN66" i="120"/>
  <c r="AJ70" i="120"/>
  <c r="AR70" i="120"/>
  <c r="AI71" i="120"/>
  <c r="AQ71" i="120"/>
  <c r="AH72" i="120"/>
  <c r="AP72" i="120"/>
  <c r="AG73" i="120"/>
  <c r="AP73" i="120"/>
  <c r="AH74" i="120"/>
  <c r="AE76" i="120"/>
  <c r="AO76" i="120"/>
  <c r="AQ78" i="120"/>
  <c r="AI78" i="120"/>
  <c r="AO78" i="120"/>
  <c r="AG78" i="120"/>
  <c r="AL78" i="120"/>
  <c r="AH82" i="120"/>
  <c r="AE84" i="120"/>
  <c r="AO84" i="120"/>
  <c r="AQ86" i="120"/>
  <c r="AI86" i="120"/>
  <c r="AO86" i="120"/>
  <c r="AG86" i="120"/>
  <c r="AL86" i="120"/>
  <c r="AH90" i="120"/>
  <c r="AE92" i="120"/>
  <c r="AO92" i="120"/>
  <c r="AQ94" i="120"/>
  <c r="AI94" i="120"/>
  <c r="AO94" i="120"/>
  <c r="AG94" i="120"/>
  <c r="AL94" i="120"/>
  <c r="AH98" i="120"/>
  <c r="AM11" i="121"/>
  <c r="AE11" i="121"/>
  <c r="AK11" i="121"/>
  <c r="AC11" i="121"/>
  <c r="AQ11" i="121"/>
  <c r="AI11" i="121"/>
  <c r="AO11" i="121"/>
  <c r="AQ15" i="121"/>
  <c r="AI15" i="121"/>
  <c r="AO15" i="121"/>
  <c r="AG15" i="121"/>
  <c r="AM15" i="121"/>
  <c r="AE15" i="121"/>
  <c r="AN15" i="121"/>
  <c r="AD23" i="121"/>
  <c r="AR23" i="121"/>
  <c r="AF27" i="121"/>
  <c r="AR27" i="121"/>
  <c r="AQ39" i="121"/>
  <c r="AI39" i="121"/>
  <c r="AO39" i="121"/>
  <c r="AG39" i="121"/>
  <c r="AM39" i="121"/>
  <c r="AE39" i="121"/>
  <c r="AN39" i="121"/>
  <c r="AE48" i="121"/>
  <c r="AP72" i="121"/>
  <c r="AH72" i="121"/>
  <c r="AO72" i="121"/>
  <c r="AG72" i="121"/>
  <c r="AN72" i="121"/>
  <c r="AF72" i="121"/>
  <c r="AM72" i="121"/>
  <c r="AE72" i="121"/>
  <c r="AL72" i="121"/>
  <c r="AD72" i="121"/>
  <c r="AD95" i="121"/>
  <c r="AD22" i="122"/>
  <c r="AF30" i="122"/>
  <c r="AI32" i="122"/>
  <c r="AD46" i="122"/>
  <c r="AD54" i="122"/>
  <c r="AQ62" i="122"/>
  <c r="AI62" i="122"/>
  <c r="AP62" i="122"/>
  <c r="AH62" i="122"/>
  <c r="AO62" i="122"/>
  <c r="AG62" i="122"/>
  <c r="AN62" i="122"/>
  <c r="AF62" i="122"/>
  <c r="AM62" i="122"/>
  <c r="AE62" i="122"/>
  <c r="AI64" i="122"/>
  <c r="AO72" i="122"/>
  <c r="AG72" i="122"/>
  <c r="AN72" i="122"/>
  <c r="AF72" i="122"/>
  <c r="AM72" i="122"/>
  <c r="AE72" i="122"/>
  <c r="AL72" i="122"/>
  <c r="AD72" i="122"/>
  <c r="AK72" i="122"/>
  <c r="AC72" i="122"/>
  <c r="AQ86" i="122"/>
  <c r="AI86" i="122"/>
  <c r="AP86" i="122"/>
  <c r="AH86" i="122"/>
  <c r="AO86" i="122"/>
  <c r="AG86" i="122"/>
  <c r="AN86" i="122"/>
  <c r="AF86" i="122"/>
  <c r="AM86" i="122"/>
  <c r="AE86" i="122"/>
  <c r="AI88" i="122"/>
  <c r="AO96" i="122"/>
  <c r="AG96" i="122"/>
  <c r="AN96" i="122"/>
  <c r="AF96" i="122"/>
  <c r="AM96" i="122"/>
  <c r="AE96" i="122"/>
  <c r="AL96" i="122"/>
  <c r="AD96" i="122"/>
  <c r="AK96" i="122"/>
  <c r="AC96" i="122"/>
  <c r="AK34" i="123"/>
  <c r="T30" i="123" s="1"/>
  <c r="AK30" i="123" s="1"/>
  <c r="AP69" i="123"/>
  <c r="AH69" i="123"/>
  <c r="AO69" i="123"/>
  <c r="AG69" i="123"/>
  <c r="AM69" i="123"/>
  <c r="AE69" i="123"/>
  <c r="AL69" i="123"/>
  <c r="AD69" i="123"/>
  <c r="AQ69" i="123"/>
  <c r="AN69" i="123"/>
  <c r="AK69" i="123"/>
  <c r="AJ69" i="123"/>
  <c r="AI69" i="123"/>
  <c r="AJ74" i="117"/>
  <c r="AR74" i="117"/>
  <c r="AJ82" i="117"/>
  <c r="AR82" i="117"/>
  <c r="AJ90" i="117"/>
  <c r="AR90" i="117"/>
  <c r="AJ98" i="117"/>
  <c r="AR98" i="117"/>
  <c r="AJ33" i="118"/>
  <c r="AR33" i="118"/>
  <c r="AR31" i="118" s="1"/>
  <c r="AA29" i="118" s="1"/>
  <c r="AR29" i="118" s="1"/>
  <c r="AJ41" i="118"/>
  <c r="AR41" i="118"/>
  <c r="AJ49" i="118"/>
  <c r="AR49" i="118"/>
  <c r="AJ57" i="118"/>
  <c r="AR57" i="118"/>
  <c r="AJ65" i="118"/>
  <c r="AR65" i="118"/>
  <c r="AJ73" i="118"/>
  <c r="AR73" i="118"/>
  <c r="AJ89" i="118"/>
  <c r="AR89" i="118"/>
  <c r="AJ97" i="118"/>
  <c r="AR97" i="118"/>
  <c r="AJ16" i="119"/>
  <c r="AR16" i="119"/>
  <c r="AJ32" i="119"/>
  <c r="AR32" i="119"/>
  <c r="AJ40" i="119"/>
  <c r="AR40" i="119"/>
  <c r="AJ48" i="119"/>
  <c r="AR48" i="119"/>
  <c r="AJ56" i="119"/>
  <c r="AR56" i="119"/>
  <c r="AJ64" i="119"/>
  <c r="AR64" i="119"/>
  <c r="AJ72" i="119"/>
  <c r="AR72" i="119"/>
  <c r="AJ80" i="119"/>
  <c r="AR80" i="119"/>
  <c r="AJ88" i="119"/>
  <c r="AR88" i="119"/>
  <c r="AJ96" i="119"/>
  <c r="AR96" i="119"/>
  <c r="AE12" i="120"/>
  <c r="AM12" i="120"/>
  <c r="AJ15" i="120"/>
  <c r="AR15" i="120"/>
  <c r="AJ23" i="120"/>
  <c r="AR23" i="120"/>
  <c r="AE36" i="120"/>
  <c r="AM36" i="120"/>
  <c r="AJ39" i="120"/>
  <c r="AR39" i="120"/>
  <c r="AE44" i="120"/>
  <c r="AM44" i="120"/>
  <c r="AJ47" i="120"/>
  <c r="AR47" i="120"/>
  <c r="AE52" i="120"/>
  <c r="AM52" i="120"/>
  <c r="AJ55" i="120"/>
  <c r="AR55" i="120"/>
  <c r="AE60" i="120"/>
  <c r="AM60" i="120"/>
  <c r="AJ63" i="120"/>
  <c r="AR63" i="120"/>
  <c r="AJ71" i="120"/>
  <c r="AR71" i="120"/>
  <c r="AF76" i="120"/>
  <c r="AP76" i="120"/>
  <c r="AF84" i="120"/>
  <c r="AP84" i="120"/>
  <c r="AF92" i="120"/>
  <c r="AP92" i="120"/>
  <c r="AF23" i="121"/>
  <c r="AG27" i="121"/>
  <c r="AP32" i="121"/>
  <c r="AH32" i="121"/>
  <c r="AN32" i="121"/>
  <c r="AN31" i="121" s="1"/>
  <c r="W29" i="121" s="1"/>
  <c r="AN29" i="121" s="1"/>
  <c r="AF32" i="121"/>
  <c r="AL32" i="121"/>
  <c r="AL31" i="121" s="1"/>
  <c r="U29" i="121" s="1"/>
  <c r="AD32" i="121"/>
  <c r="AD31" i="121" s="1"/>
  <c r="M29" i="121" s="1"/>
  <c r="AD29" i="121" s="1"/>
  <c r="AO32" i="121"/>
  <c r="AI48" i="121"/>
  <c r="AM51" i="121"/>
  <c r="AE51" i="121"/>
  <c r="AL51" i="121"/>
  <c r="AD51" i="121"/>
  <c r="AK51" i="121"/>
  <c r="AC51" i="121"/>
  <c r="AQ51" i="121"/>
  <c r="AI51" i="121"/>
  <c r="AR51" i="121"/>
  <c r="AO57" i="121"/>
  <c r="AG57" i="121"/>
  <c r="AN57" i="121"/>
  <c r="AF57" i="121"/>
  <c r="AM57" i="121"/>
  <c r="AE57" i="121"/>
  <c r="AL57" i="121"/>
  <c r="AD57" i="121"/>
  <c r="AK57" i="121"/>
  <c r="AC57" i="121"/>
  <c r="AQ71" i="121"/>
  <c r="AI71" i="121"/>
  <c r="AP71" i="121"/>
  <c r="AH71" i="121"/>
  <c r="AO71" i="121"/>
  <c r="AG71" i="121"/>
  <c r="AN71" i="121"/>
  <c r="AF71" i="121"/>
  <c r="AM71" i="121"/>
  <c r="AE71" i="121"/>
  <c r="AJ95" i="121"/>
  <c r="AJ22" i="122"/>
  <c r="AJ32" i="122"/>
  <c r="AJ46" i="122"/>
  <c r="AJ54" i="122"/>
  <c r="AJ64" i="122"/>
  <c r="AP71" i="122"/>
  <c r="AH71" i="122"/>
  <c r="AO71" i="122"/>
  <c r="AG71" i="122"/>
  <c r="AN71" i="122"/>
  <c r="AF71" i="122"/>
  <c r="AM71" i="122"/>
  <c r="AE71" i="122"/>
  <c r="AL71" i="122"/>
  <c r="AD71" i="122"/>
  <c r="AJ88" i="122"/>
  <c r="AP95" i="122"/>
  <c r="AH95" i="122"/>
  <c r="AO95" i="122"/>
  <c r="AG95" i="122"/>
  <c r="AN95" i="122"/>
  <c r="AF95" i="122"/>
  <c r="AM95" i="122"/>
  <c r="AE95" i="122"/>
  <c r="AL95" i="122"/>
  <c r="AD95" i="122"/>
  <c r="AN30" i="123"/>
  <c r="AE30" i="123"/>
  <c r="AL30" i="123"/>
  <c r="AO78" i="123"/>
  <c r="AG78" i="123"/>
  <c r="AN78" i="123"/>
  <c r="AF78" i="123"/>
  <c r="AL78" i="123"/>
  <c r="AD78" i="123"/>
  <c r="AK78" i="123"/>
  <c r="AC78" i="123"/>
  <c r="AP78" i="123"/>
  <c r="AM78" i="123"/>
  <c r="AJ78" i="123"/>
  <c r="AI78" i="123"/>
  <c r="AH78" i="123"/>
  <c r="AQ59" i="124"/>
  <c r="AI59" i="124"/>
  <c r="AP59" i="124"/>
  <c r="AH59" i="124"/>
  <c r="AO59" i="124"/>
  <c r="AG59" i="124"/>
  <c r="AN59" i="124"/>
  <c r="AF59" i="124"/>
  <c r="AM59" i="124"/>
  <c r="AE59" i="124"/>
  <c r="AL59" i="124"/>
  <c r="AD59" i="124"/>
  <c r="AK59" i="124"/>
  <c r="AC59" i="124"/>
  <c r="AR59" i="124"/>
  <c r="AJ59" i="124"/>
  <c r="AQ90" i="125"/>
  <c r="AI90" i="125"/>
  <c r="AP90" i="125"/>
  <c r="AH90" i="125"/>
  <c r="AO90" i="125"/>
  <c r="AG90" i="125"/>
  <c r="AN90" i="125"/>
  <c r="AF90" i="125"/>
  <c r="AM90" i="125"/>
  <c r="AE90" i="125"/>
  <c r="AL90" i="125"/>
  <c r="AD90" i="125"/>
  <c r="AK90" i="125"/>
  <c r="AC90" i="125"/>
  <c r="AR90" i="125"/>
  <c r="AJ90" i="125"/>
  <c r="AJ12" i="116"/>
  <c r="AR12" i="116"/>
  <c r="AJ36" i="116"/>
  <c r="AR36" i="116"/>
  <c r="AJ44" i="116"/>
  <c r="AR44" i="116"/>
  <c r="AJ52" i="116"/>
  <c r="AR52" i="116"/>
  <c r="AJ60" i="116"/>
  <c r="AR60" i="116"/>
  <c r="AJ76" i="116"/>
  <c r="AR76" i="116"/>
  <c r="AJ84" i="116"/>
  <c r="AR84" i="116"/>
  <c r="AJ92" i="116"/>
  <c r="AR92" i="116"/>
  <c r="AJ11" i="117"/>
  <c r="AR11" i="117"/>
  <c r="AJ27" i="117"/>
  <c r="AR27" i="117"/>
  <c r="AJ35" i="117"/>
  <c r="AR35" i="117"/>
  <c r="AJ43" i="117"/>
  <c r="AR43" i="117"/>
  <c r="AJ51" i="117"/>
  <c r="AR51" i="117"/>
  <c r="AJ59" i="117"/>
  <c r="AR59" i="117"/>
  <c r="AJ67" i="117"/>
  <c r="AR67" i="117"/>
  <c r="AC74" i="117"/>
  <c r="AK74" i="117"/>
  <c r="AJ75" i="117"/>
  <c r="AR75" i="117"/>
  <c r="AC82" i="117"/>
  <c r="AK82" i="117"/>
  <c r="AJ83" i="117"/>
  <c r="AR83" i="117"/>
  <c r="AC90" i="117"/>
  <c r="AK90" i="117"/>
  <c r="AJ91" i="117"/>
  <c r="AR91" i="117"/>
  <c r="AC98" i="117"/>
  <c r="AK98" i="117"/>
  <c r="AJ26" i="118"/>
  <c r="AR26" i="118"/>
  <c r="AC33" i="118"/>
  <c r="AC31" i="118" s="1"/>
  <c r="L29" i="118" s="1"/>
  <c r="AC29" i="118" s="1"/>
  <c r="AK33" i="118"/>
  <c r="AC41" i="118"/>
  <c r="AK41" i="118"/>
  <c r="AJ42" i="118"/>
  <c r="AR42" i="118"/>
  <c r="AC49" i="118"/>
  <c r="AK49" i="118"/>
  <c r="AC57" i="118"/>
  <c r="AK57" i="118"/>
  <c r="AJ58" i="118"/>
  <c r="AR58" i="118"/>
  <c r="AC65" i="118"/>
  <c r="AK65" i="118"/>
  <c r="AJ66" i="118"/>
  <c r="AR66" i="118"/>
  <c r="AC73" i="118"/>
  <c r="AK73" i="118"/>
  <c r="AJ74" i="118"/>
  <c r="AR74" i="118"/>
  <c r="AJ82" i="118"/>
  <c r="AR82" i="118"/>
  <c r="AC89" i="118"/>
  <c r="AK89" i="118"/>
  <c r="AJ90" i="118"/>
  <c r="AR90" i="118"/>
  <c r="AC97" i="118"/>
  <c r="AK97" i="118"/>
  <c r="AJ98" i="118"/>
  <c r="AR98" i="118"/>
  <c r="AC16" i="119"/>
  <c r="AK16" i="119"/>
  <c r="AC32" i="119"/>
  <c r="AK32" i="119"/>
  <c r="AJ33" i="119"/>
  <c r="AR33" i="119"/>
  <c r="AC40" i="119"/>
  <c r="AK40" i="119"/>
  <c r="AJ41" i="119"/>
  <c r="AR41" i="119"/>
  <c r="AC48" i="119"/>
  <c r="AK48" i="119"/>
  <c r="AJ49" i="119"/>
  <c r="AR49" i="119"/>
  <c r="AC56" i="119"/>
  <c r="AK56" i="119"/>
  <c r="AJ57" i="119"/>
  <c r="AR57" i="119"/>
  <c r="AC64" i="119"/>
  <c r="AK64" i="119"/>
  <c r="AJ65" i="119"/>
  <c r="AR65" i="119"/>
  <c r="AC72" i="119"/>
  <c r="AK72" i="119"/>
  <c r="AJ73" i="119"/>
  <c r="AR73" i="119"/>
  <c r="AC80" i="119"/>
  <c r="AK80" i="119"/>
  <c r="AC88" i="119"/>
  <c r="AK88" i="119"/>
  <c r="AJ89" i="119"/>
  <c r="AR89" i="119"/>
  <c r="AC96" i="119"/>
  <c r="AK96" i="119"/>
  <c r="AJ97" i="119"/>
  <c r="AR97" i="119"/>
  <c r="AF12" i="120"/>
  <c r="AN12" i="120"/>
  <c r="AC15" i="120"/>
  <c r="AK15" i="120"/>
  <c r="AJ16" i="120"/>
  <c r="AR16" i="120"/>
  <c r="AC23" i="120"/>
  <c r="AK23" i="120"/>
  <c r="AJ32" i="120"/>
  <c r="AR32" i="120"/>
  <c r="AF36" i="120"/>
  <c r="AN36" i="120"/>
  <c r="AC39" i="120"/>
  <c r="AK39" i="120"/>
  <c r="AJ40" i="120"/>
  <c r="AR40" i="120"/>
  <c r="AF44" i="120"/>
  <c r="AN44" i="120"/>
  <c r="AC47" i="120"/>
  <c r="AK47" i="120"/>
  <c r="AJ48" i="120"/>
  <c r="AR48" i="120"/>
  <c r="AF52" i="120"/>
  <c r="AN52" i="120"/>
  <c r="AC55" i="120"/>
  <c r="AK55" i="120"/>
  <c r="AJ56" i="120"/>
  <c r="AR56" i="120"/>
  <c r="AF60" i="120"/>
  <c r="AN60" i="120"/>
  <c r="AC63" i="120"/>
  <c r="AK63" i="120"/>
  <c r="AJ64" i="120"/>
  <c r="AR64" i="120"/>
  <c r="AC71" i="120"/>
  <c r="AK71" i="120"/>
  <c r="AJ72" i="120"/>
  <c r="AR72" i="120"/>
  <c r="AG76" i="120"/>
  <c r="AR76" i="120"/>
  <c r="AO80" i="120"/>
  <c r="AG80" i="120"/>
  <c r="AM80" i="120"/>
  <c r="AE80" i="120"/>
  <c r="AL80" i="120"/>
  <c r="AG84" i="120"/>
  <c r="AR84" i="120"/>
  <c r="AO88" i="120"/>
  <c r="AG88" i="120"/>
  <c r="AM88" i="120"/>
  <c r="AE88" i="120"/>
  <c r="AL88" i="120"/>
  <c r="AG92" i="120"/>
  <c r="AR92" i="120"/>
  <c r="AO96" i="120"/>
  <c r="AG96" i="120"/>
  <c r="AM96" i="120"/>
  <c r="AE96" i="120"/>
  <c r="AL96" i="120"/>
  <c r="AH23" i="121"/>
  <c r="AH27" i="121"/>
  <c r="AC32" i="121"/>
  <c r="AQ32" i="121"/>
  <c r="AQ31" i="121" s="1"/>
  <c r="Z29" i="121" s="1"/>
  <c r="AQ29" i="121" s="1"/>
  <c r="AM35" i="121"/>
  <c r="AM34" i="121" s="1"/>
  <c r="V30" i="121" s="1"/>
  <c r="AM30" i="121" s="1"/>
  <c r="AE35" i="121"/>
  <c r="AE34" i="121" s="1"/>
  <c r="N30" i="121" s="1"/>
  <c r="AE30" i="121" s="1"/>
  <c r="AK35" i="121"/>
  <c r="AK34" i="121" s="1"/>
  <c r="T30" i="121" s="1"/>
  <c r="AK30" i="121" s="1"/>
  <c r="AC35" i="121"/>
  <c r="AC34" i="121" s="1"/>
  <c r="L30" i="121" s="1"/>
  <c r="AC30" i="121" s="1"/>
  <c r="AQ35" i="121"/>
  <c r="AI35" i="121"/>
  <c r="AI34" i="121" s="1"/>
  <c r="R30" i="121" s="1"/>
  <c r="AI30" i="121" s="1"/>
  <c r="AO35" i="121"/>
  <c r="AO34" i="121" s="1"/>
  <c r="X30" i="121" s="1"/>
  <c r="AO30" i="121" s="1"/>
  <c r="AJ48" i="121"/>
  <c r="AF51" i="121"/>
  <c r="AP56" i="121"/>
  <c r="AH56" i="121"/>
  <c r="AO56" i="121"/>
  <c r="AG56" i="121"/>
  <c r="AN56" i="121"/>
  <c r="AF56" i="121"/>
  <c r="AM56" i="121"/>
  <c r="AE56" i="121"/>
  <c r="AL56" i="121"/>
  <c r="AD56" i="121"/>
  <c r="AH57" i="121"/>
  <c r="AC71" i="121"/>
  <c r="AP80" i="121"/>
  <c r="AH80" i="121"/>
  <c r="AO80" i="121"/>
  <c r="AG80" i="121"/>
  <c r="AN80" i="121"/>
  <c r="AF80" i="121"/>
  <c r="AM80" i="121"/>
  <c r="AE80" i="121"/>
  <c r="AL80" i="121"/>
  <c r="AD80" i="121"/>
  <c r="AK95" i="121"/>
  <c r="AO16" i="122"/>
  <c r="AG16" i="122"/>
  <c r="AN16" i="122"/>
  <c r="AF16" i="122"/>
  <c r="AM16" i="122"/>
  <c r="AE16" i="122"/>
  <c r="AL16" i="122"/>
  <c r="AD16" i="122"/>
  <c r="AK16" i="122"/>
  <c r="AC16" i="122"/>
  <c r="AK22" i="122"/>
  <c r="AP32" i="122"/>
  <c r="AP31" i="122" s="1"/>
  <c r="Y29" i="122" s="1"/>
  <c r="AP29" i="122" s="1"/>
  <c r="AO40" i="122"/>
  <c r="AG40" i="122"/>
  <c r="AN40" i="122"/>
  <c r="AF40" i="122"/>
  <c r="AM40" i="122"/>
  <c r="AE40" i="122"/>
  <c r="AL40" i="122"/>
  <c r="AD40" i="122"/>
  <c r="AK40" i="122"/>
  <c r="AC40" i="122"/>
  <c r="AK46" i="122"/>
  <c r="AK54" i="122"/>
  <c r="AP64" i="122"/>
  <c r="AQ70" i="122"/>
  <c r="AI70" i="122"/>
  <c r="AP70" i="122"/>
  <c r="AH70" i="122"/>
  <c r="AO70" i="122"/>
  <c r="AG70" i="122"/>
  <c r="AN70" i="122"/>
  <c r="AF70" i="122"/>
  <c r="AM70" i="122"/>
  <c r="AE70" i="122"/>
  <c r="AC71" i="122"/>
  <c r="AO80" i="122"/>
  <c r="AG80" i="122"/>
  <c r="AN80" i="122"/>
  <c r="AF80" i="122"/>
  <c r="AM80" i="122"/>
  <c r="AE80" i="122"/>
  <c r="AL80" i="122"/>
  <c r="AD80" i="122"/>
  <c r="AK80" i="122"/>
  <c r="AC80" i="122"/>
  <c r="AP88" i="122"/>
  <c r="AQ94" i="122"/>
  <c r="AI94" i="122"/>
  <c r="AP94" i="122"/>
  <c r="AH94" i="122"/>
  <c r="AO94" i="122"/>
  <c r="AG94" i="122"/>
  <c r="AN94" i="122"/>
  <c r="AF94" i="122"/>
  <c r="AM94" i="122"/>
  <c r="AE94" i="122"/>
  <c r="AC95" i="122"/>
  <c r="AL41" i="123"/>
  <c r="AD41" i="123"/>
  <c r="AK41" i="123"/>
  <c r="AC41" i="123"/>
  <c r="AQ41" i="123"/>
  <c r="AI41" i="123"/>
  <c r="AP41" i="123"/>
  <c r="AH41" i="123"/>
  <c r="AN41" i="123"/>
  <c r="AM41" i="123"/>
  <c r="AJ41" i="123"/>
  <c r="AG41" i="123"/>
  <c r="AF41" i="123"/>
  <c r="AE78" i="123"/>
  <c r="AL89" i="123"/>
  <c r="AD89" i="123"/>
  <c r="AK89" i="123"/>
  <c r="AC89" i="123"/>
  <c r="AQ89" i="123"/>
  <c r="AI89" i="123"/>
  <c r="AP89" i="123"/>
  <c r="AH89" i="123"/>
  <c r="AO89" i="123"/>
  <c r="AN89" i="123"/>
  <c r="AM89" i="123"/>
  <c r="AJ89" i="123"/>
  <c r="AG89" i="123"/>
  <c r="AQ91" i="124"/>
  <c r="AI91" i="124"/>
  <c r="AP91" i="124"/>
  <c r="AH91" i="124"/>
  <c r="AO91" i="124"/>
  <c r="AG91" i="124"/>
  <c r="AN91" i="124"/>
  <c r="AF91" i="124"/>
  <c r="AM91" i="124"/>
  <c r="AE91" i="124"/>
  <c r="AL91" i="124"/>
  <c r="AD91" i="124"/>
  <c r="AK91" i="124"/>
  <c r="AC91" i="124"/>
  <c r="AR91" i="124"/>
  <c r="AQ66" i="125"/>
  <c r="AI66" i="125"/>
  <c r="AP66" i="125"/>
  <c r="AH66" i="125"/>
  <c r="AO66" i="125"/>
  <c r="AG66" i="125"/>
  <c r="AN66" i="125"/>
  <c r="AF66" i="125"/>
  <c r="AM66" i="125"/>
  <c r="AE66" i="125"/>
  <c r="AL66" i="125"/>
  <c r="AD66" i="125"/>
  <c r="AK66" i="125"/>
  <c r="AC66" i="125"/>
  <c r="AR66" i="125"/>
  <c r="AJ66" i="125"/>
  <c r="AE59" i="115"/>
  <c r="AM59" i="115"/>
  <c r="AJ62" i="115"/>
  <c r="AR62" i="115"/>
  <c r="AI63" i="115"/>
  <c r="AQ63" i="115"/>
  <c r="AE67" i="115"/>
  <c r="AM67" i="115"/>
  <c r="AJ70" i="115"/>
  <c r="AR70" i="115"/>
  <c r="AI71" i="115"/>
  <c r="AQ71" i="115"/>
  <c r="AE75" i="115"/>
  <c r="AM75" i="115"/>
  <c r="AJ78" i="115"/>
  <c r="AR78" i="115"/>
  <c r="AI79" i="115"/>
  <c r="AQ79" i="115"/>
  <c r="AE83" i="115"/>
  <c r="AM83" i="115"/>
  <c r="AJ86" i="115"/>
  <c r="AR86" i="115"/>
  <c r="AI87" i="115"/>
  <c r="AQ87" i="115"/>
  <c r="AE91" i="115"/>
  <c r="AM91" i="115"/>
  <c r="AJ94" i="115"/>
  <c r="AR94" i="115"/>
  <c r="AI95" i="115"/>
  <c r="AQ95" i="115"/>
  <c r="AC12" i="116"/>
  <c r="AK12" i="116"/>
  <c r="AI22" i="116"/>
  <c r="AQ22" i="116"/>
  <c r="AE26" i="116"/>
  <c r="AM26" i="116"/>
  <c r="AR29" i="116"/>
  <c r="AC36" i="116"/>
  <c r="AK36" i="116"/>
  <c r="AI38" i="116"/>
  <c r="AQ38" i="116"/>
  <c r="AC44" i="116"/>
  <c r="AK44" i="116"/>
  <c r="AJ45" i="116"/>
  <c r="AR45" i="116"/>
  <c r="AC52" i="116"/>
  <c r="AK52" i="116"/>
  <c r="AJ53" i="116"/>
  <c r="AR53" i="116"/>
  <c r="AC60" i="116"/>
  <c r="AK60" i="116"/>
  <c r="AJ61" i="116"/>
  <c r="AR61" i="116"/>
  <c r="AJ69" i="116"/>
  <c r="AR69" i="116"/>
  <c r="AC76" i="116"/>
  <c r="AK76" i="116"/>
  <c r="AJ77" i="116"/>
  <c r="AR77" i="116"/>
  <c r="AC84" i="116"/>
  <c r="AK84" i="116"/>
  <c r="AJ85" i="116"/>
  <c r="AR85" i="116"/>
  <c r="AC92" i="116"/>
  <c r="AK92" i="116"/>
  <c r="AJ93" i="116"/>
  <c r="AR93" i="116"/>
  <c r="AC11" i="117"/>
  <c r="AK11" i="117"/>
  <c r="AJ12" i="117"/>
  <c r="AR12" i="117"/>
  <c r="AC27" i="117"/>
  <c r="AK27" i="117"/>
  <c r="AC35" i="117"/>
  <c r="AK35" i="117"/>
  <c r="AK34" i="117" s="1"/>
  <c r="T30" i="117" s="1"/>
  <c r="AK30" i="117" s="1"/>
  <c r="AJ36" i="117"/>
  <c r="AR36" i="117"/>
  <c r="AC43" i="117"/>
  <c r="AK43" i="117"/>
  <c r="AJ44" i="117"/>
  <c r="AR44" i="117"/>
  <c r="AC51" i="117"/>
  <c r="AK51" i="117"/>
  <c r="AJ52" i="117"/>
  <c r="AR52" i="117"/>
  <c r="AC59" i="117"/>
  <c r="AK59" i="117"/>
  <c r="AJ60" i="117"/>
  <c r="AR60" i="117"/>
  <c r="AC67" i="117"/>
  <c r="AK67" i="117"/>
  <c r="AD74" i="117"/>
  <c r="AL74" i="117"/>
  <c r="AC75" i="117"/>
  <c r="AK75" i="117"/>
  <c r="AJ76" i="117"/>
  <c r="AR76" i="117"/>
  <c r="AD82" i="117"/>
  <c r="AL82" i="117"/>
  <c r="AC83" i="117"/>
  <c r="AK83" i="117"/>
  <c r="AJ84" i="117"/>
  <c r="AR84" i="117"/>
  <c r="AD90" i="117"/>
  <c r="AL90" i="117"/>
  <c r="AC91" i="117"/>
  <c r="AK91" i="117"/>
  <c r="AJ92" i="117"/>
  <c r="AR92" i="117"/>
  <c r="AD98" i="117"/>
  <c r="AL98" i="117"/>
  <c r="AJ11" i="118"/>
  <c r="AR11" i="118"/>
  <c r="AC26" i="118"/>
  <c r="AK26" i="118"/>
  <c r="AJ27" i="118"/>
  <c r="AR27" i="118"/>
  <c r="AD33" i="118"/>
  <c r="AD31" i="118" s="1"/>
  <c r="M29" i="118" s="1"/>
  <c r="AD29" i="118" s="1"/>
  <c r="AL33" i="118"/>
  <c r="AL31" i="118" s="1"/>
  <c r="U29" i="118" s="1"/>
  <c r="AL29" i="118" s="1"/>
  <c r="AJ35" i="118"/>
  <c r="AR35" i="118"/>
  <c r="AR34" i="118" s="1"/>
  <c r="AA30" i="118" s="1"/>
  <c r="AR30" i="118" s="1"/>
  <c r="AD41" i="118"/>
  <c r="AL41" i="118"/>
  <c r="AC42" i="118"/>
  <c r="AK42" i="118"/>
  <c r="AJ43" i="118"/>
  <c r="AR43" i="118"/>
  <c r="AD49" i="118"/>
  <c r="AL49" i="118"/>
  <c r="AJ51" i="118"/>
  <c r="AR51" i="118"/>
  <c r="AD57" i="118"/>
  <c r="AL57" i="118"/>
  <c r="AC58" i="118"/>
  <c r="AK58" i="118"/>
  <c r="AJ59" i="118"/>
  <c r="AR59" i="118"/>
  <c r="AD65" i="118"/>
  <c r="AL65" i="118"/>
  <c r="AC66" i="118"/>
  <c r="AK66" i="118"/>
  <c r="AJ67" i="118"/>
  <c r="AR67" i="118"/>
  <c r="AD73" i="118"/>
  <c r="AL73" i="118"/>
  <c r="AC74" i="118"/>
  <c r="AK74" i="118"/>
  <c r="AJ75" i="118"/>
  <c r="AR75" i="118"/>
  <c r="AC82" i="118"/>
  <c r="AK82" i="118"/>
  <c r="AJ83" i="118"/>
  <c r="AR83" i="118"/>
  <c r="AD89" i="118"/>
  <c r="AL89" i="118"/>
  <c r="AC90" i="118"/>
  <c r="AK90" i="118"/>
  <c r="AJ91" i="118"/>
  <c r="AR91" i="118"/>
  <c r="AD97" i="118"/>
  <c r="AL97" i="118"/>
  <c r="AC98" i="118"/>
  <c r="AK98" i="118"/>
  <c r="AD16" i="119"/>
  <c r="AL16" i="119"/>
  <c r="AJ26" i="119"/>
  <c r="AR26" i="119"/>
  <c r="AD32" i="119"/>
  <c r="AL32" i="119"/>
  <c r="AL31" i="119" s="1"/>
  <c r="U29" i="119" s="1"/>
  <c r="AL29" i="119" s="1"/>
  <c r="AC33" i="119"/>
  <c r="AK33" i="119"/>
  <c r="AD40" i="119"/>
  <c r="AL40" i="119"/>
  <c r="AC41" i="119"/>
  <c r="AK41" i="119"/>
  <c r="AJ42" i="119"/>
  <c r="AR42" i="119"/>
  <c r="AD48" i="119"/>
  <c r="AL48" i="119"/>
  <c r="AC49" i="119"/>
  <c r="AK49" i="119"/>
  <c r="AD56" i="119"/>
  <c r="AL56" i="119"/>
  <c r="AC57" i="119"/>
  <c r="AK57" i="119"/>
  <c r="AJ58" i="119"/>
  <c r="AR58" i="119"/>
  <c r="AD64" i="119"/>
  <c r="AL64" i="119"/>
  <c r="AC65" i="119"/>
  <c r="AK65" i="119"/>
  <c r="AJ66" i="119"/>
  <c r="AR66" i="119"/>
  <c r="AD72" i="119"/>
  <c r="AL72" i="119"/>
  <c r="AC73" i="119"/>
  <c r="AK73" i="119"/>
  <c r="AJ74" i="119"/>
  <c r="AR74" i="119"/>
  <c r="AD80" i="119"/>
  <c r="AL80" i="119"/>
  <c r="AJ82" i="119"/>
  <c r="AR82" i="119"/>
  <c r="AD88" i="119"/>
  <c r="AL88" i="119"/>
  <c r="AC89" i="119"/>
  <c r="AK89" i="119"/>
  <c r="AJ90" i="119"/>
  <c r="AR90" i="119"/>
  <c r="AD96" i="119"/>
  <c r="AL96" i="119"/>
  <c r="AC97" i="119"/>
  <c r="AK97" i="119"/>
  <c r="AJ98" i="119"/>
  <c r="AR98" i="119"/>
  <c r="AG12" i="120"/>
  <c r="AO12" i="120"/>
  <c r="AD15" i="120"/>
  <c r="AL15" i="120"/>
  <c r="AC16" i="120"/>
  <c r="AK16" i="120"/>
  <c r="AD23" i="120"/>
  <c r="AL23" i="120"/>
  <c r="AC32" i="120"/>
  <c r="AK32" i="120"/>
  <c r="AJ33" i="120"/>
  <c r="AR33" i="120"/>
  <c r="AG36" i="120"/>
  <c r="AO36" i="120"/>
  <c r="AD39" i="120"/>
  <c r="AL39" i="120"/>
  <c r="AC40" i="120"/>
  <c r="AK40" i="120"/>
  <c r="AJ41" i="120"/>
  <c r="AR41" i="120"/>
  <c r="AG44" i="120"/>
  <c r="AO44" i="120"/>
  <c r="AD47" i="120"/>
  <c r="AL47" i="120"/>
  <c r="AC48" i="120"/>
  <c r="AK48" i="120"/>
  <c r="AJ49" i="120"/>
  <c r="AR49" i="120"/>
  <c r="AG52" i="120"/>
  <c r="AO52" i="120"/>
  <c r="AD55" i="120"/>
  <c r="AL55" i="120"/>
  <c r="AC56" i="120"/>
  <c r="AK56" i="120"/>
  <c r="AJ57" i="120"/>
  <c r="AR57" i="120"/>
  <c r="AG60" i="120"/>
  <c r="AO60" i="120"/>
  <c r="AD63" i="120"/>
  <c r="AL63" i="120"/>
  <c r="AC64" i="120"/>
  <c r="AK64" i="120"/>
  <c r="AJ65" i="120"/>
  <c r="AR65" i="120"/>
  <c r="AD71" i="120"/>
  <c r="AL71" i="120"/>
  <c r="AC72" i="120"/>
  <c r="AK72" i="120"/>
  <c r="AJ73" i="120"/>
  <c r="AM74" i="120"/>
  <c r="AE74" i="120"/>
  <c r="AK74" i="120"/>
  <c r="AL74" i="120"/>
  <c r="AH76" i="120"/>
  <c r="AC80" i="120"/>
  <c r="AN80" i="120"/>
  <c r="AH84" i="120"/>
  <c r="AC88" i="120"/>
  <c r="AN88" i="120"/>
  <c r="AH92" i="120"/>
  <c r="AC96" i="120"/>
  <c r="AN96" i="120"/>
  <c r="AP16" i="121"/>
  <c r="AH16" i="121"/>
  <c r="AN16" i="121"/>
  <c r="AF16" i="121"/>
  <c r="AL16" i="121"/>
  <c r="AD16" i="121"/>
  <c r="AO16" i="121"/>
  <c r="AJ23" i="121"/>
  <c r="AJ27" i="121"/>
  <c r="AE32" i="121"/>
  <c r="AR32" i="121"/>
  <c r="AR31" i="121" s="1"/>
  <c r="AA29" i="121" s="1"/>
  <c r="AR29" i="121" s="1"/>
  <c r="AD35" i="121"/>
  <c r="AD34" i="121" s="1"/>
  <c r="M30" i="121" s="1"/>
  <c r="AD30" i="121" s="1"/>
  <c r="AP35" i="121"/>
  <c r="AP40" i="121"/>
  <c r="AH40" i="121"/>
  <c r="AO40" i="121"/>
  <c r="AN40" i="121"/>
  <c r="AF40" i="121"/>
  <c r="AL40" i="121"/>
  <c r="AD40" i="121"/>
  <c r="AQ40" i="121"/>
  <c r="AM43" i="121"/>
  <c r="AE43" i="121"/>
  <c r="AL43" i="121"/>
  <c r="AD43" i="121"/>
  <c r="AK43" i="121"/>
  <c r="AC43" i="121"/>
  <c r="AQ43" i="121"/>
  <c r="AI43" i="121"/>
  <c r="AR43" i="121"/>
  <c r="AK48" i="121"/>
  <c r="AG51" i="121"/>
  <c r="AQ55" i="121"/>
  <c r="AI55" i="121"/>
  <c r="AP55" i="121"/>
  <c r="AH55" i="121"/>
  <c r="AO55" i="121"/>
  <c r="AG55" i="121"/>
  <c r="AN55" i="121"/>
  <c r="AF55" i="121"/>
  <c r="AM55" i="121"/>
  <c r="AE55" i="121"/>
  <c r="AC56" i="121"/>
  <c r="AI57" i="121"/>
  <c r="AO65" i="121"/>
  <c r="AG65" i="121"/>
  <c r="AN65" i="121"/>
  <c r="AF65" i="121"/>
  <c r="AM65" i="121"/>
  <c r="AE65" i="121"/>
  <c r="AL65" i="121"/>
  <c r="AD65" i="121"/>
  <c r="AK65" i="121"/>
  <c r="AC65" i="121"/>
  <c r="AD71" i="121"/>
  <c r="AQ79" i="121"/>
  <c r="AI79" i="121"/>
  <c r="AP79" i="121"/>
  <c r="AH79" i="121"/>
  <c r="AO79" i="121"/>
  <c r="AG79" i="121"/>
  <c r="AN79" i="121"/>
  <c r="AF79" i="121"/>
  <c r="AM79" i="121"/>
  <c r="AE79" i="121"/>
  <c r="AC80" i="121"/>
  <c r="AO89" i="121"/>
  <c r="AG89" i="121"/>
  <c r="AN89" i="121"/>
  <c r="AF89" i="121"/>
  <c r="AM89" i="121"/>
  <c r="AE89" i="121"/>
  <c r="AL89" i="121"/>
  <c r="AD89" i="121"/>
  <c r="AK89" i="121"/>
  <c r="AC89" i="121"/>
  <c r="AL95" i="121"/>
  <c r="AP15" i="122"/>
  <c r="AH15" i="122"/>
  <c r="AO15" i="122"/>
  <c r="AG15" i="122"/>
  <c r="AN15" i="122"/>
  <c r="AF15" i="122"/>
  <c r="AM15" i="122"/>
  <c r="AE15" i="122"/>
  <c r="AL15" i="122"/>
  <c r="AD15" i="122"/>
  <c r="AH16" i="122"/>
  <c r="AL22" i="122"/>
  <c r="AQ32" i="122"/>
  <c r="AQ31" i="122" s="1"/>
  <c r="Z29" i="122" s="1"/>
  <c r="AQ29" i="122" s="1"/>
  <c r="AP39" i="122"/>
  <c r="AH39" i="122"/>
  <c r="AO39" i="122"/>
  <c r="AG39" i="122"/>
  <c r="AN39" i="122"/>
  <c r="AF39" i="122"/>
  <c r="AM39" i="122"/>
  <c r="AE39" i="122"/>
  <c r="AL39" i="122"/>
  <c r="AD39" i="122"/>
  <c r="AH40" i="122"/>
  <c r="AL46" i="122"/>
  <c r="AL54" i="122"/>
  <c r="AQ64" i="122"/>
  <c r="AI71" i="122"/>
  <c r="AP79" i="122"/>
  <c r="AH79" i="122"/>
  <c r="AO79" i="122"/>
  <c r="AG79" i="122"/>
  <c r="AN79" i="122"/>
  <c r="AF79" i="122"/>
  <c r="AM79" i="122"/>
  <c r="AE79" i="122"/>
  <c r="AL79" i="122"/>
  <c r="AD79" i="122"/>
  <c r="AH80" i="122"/>
  <c r="AQ88" i="122"/>
  <c r="AI95" i="122"/>
  <c r="AG31" i="123"/>
  <c r="P29" i="123" s="1"/>
  <c r="AL49" i="123"/>
  <c r="AD49" i="123"/>
  <c r="AK49" i="123"/>
  <c r="AC49" i="123"/>
  <c r="AQ49" i="123"/>
  <c r="AI49" i="123"/>
  <c r="AP49" i="123"/>
  <c r="AH49" i="123"/>
  <c r="AN49" i="123"/>
  <c r="AM49" i="123"/>
  <c r="AJ49" i="123"/>
  <c r="AG49" i="123"/>
  <c r="AF49" i="123"/>
  <c r="AQ78" i="123"/>
  <c r="AE89" i="123"/>
  <c r="AQ11" i="124"/>
  <c r="AI11" i="124"/>
  <c r="AP11" i="124"/>
  <c r="AH11" i="124"/>
  <c r="AN11" i="124"/>
  <c r="AF11" i="124"/>
  <c r="AM11" i="124"/>
  <c r="AE11" i="124"/>
  <c r="AK11" i="124"/>
  <c r="AC11" i="124"/>
  <c r="AR11" i="124"/>
  <c r="AO11" i="124"/>
  <c r="AL11" i="124"/>
  <c r="AJ11" i="124"/>
  <c r="AG11" i="124"/>
  <c r="AJ91" i="124"/>
  <c r="AF59" i="115"/>
  <c r="AC62" i="115"/>
  <c r="AJ63" i="115"/>
  <c r="AF67" i="115"/>
  <c r="AC70" i="115"/>
  <c r="AJ71" i="115"/>
  <c r="AF75" i="115"/>
  <c r="AC78" i="115"/>
  <c r="AJ79" i="115"/>
  <c r="AF83" i="115"/>
  <c r="AC86" i="115"/>
  <c r="AJ87" i="115"/>
  <c r="AF91" i="115"/>
  <c r="AJ95" i="115"/>
  <c r="AD12" i="116"/>
  <c r="AJ22" i="116"/>
  <c r="AF26" i="116"/>
  <c r="AD36" i="116"/>
  <c r="AJ38" i="116"/>
  <c r="AF42" i="116"/>
  <c r="AD44" i="116"/>
  <c r="AC45" i="116"/>
  <c r="AJ46" i="116"/>
  <c r="AD52" i="116"/>
  <c r="AC53" i="116"/>
  <c r="AJ54" i="116"/>
  <c r="AF58" i="116"/>
  <c r="AD60" i="116"/>
  <c r="AC61" i="116"/>
  <c r="AJ62" i="116"/>
  <c r="AF66" i="116"/>
  <c r="AC69" i="116"/>
  <c r="AJ70" i="116"/>
  <c r="AF74" i="116"/>
  <c r="AD76" i="116"/>
  <c r="AC77" i="116"/>
  <c r="AJ78" i="116"/>
  <c r="AF82" i="116"/>
  <c r="AD84" i="116"/>
  <c r="AC85" i="116"/>
  <c r="AJ86" i="116"/>
  <c r="AF90" i="116"/>
  <c r="AD92" i="116"/>
  <c r="AC93" i="116"/>
  <c r="AJ94" i="116"/>
  <c r="AF98" i="116"/>
  <c r="AD11" i="117"/>
  <c r="AC12" i="117"/>
  <c r="AD27" i="117"/>
  <c r="AF33" i="117"/>
  <c r="AD35" i="117"/>
  <c r="AD34" i="117" s="1"/>
  <c r="M30" i="117" s="1"/>
  <c r="AD30" i="117" s="1"/>
  <c r="AC36" i="117"/>
  <c r="AF41" i="117"/>
  <c r="AD43" i="117"/>
  <c r="AC44" i="117"/>
  <c r="AJ45" i="117"/>
  <c r="AF49" i="117"/>
  <c r="AD51" i="117"/>
  <c r="AC52" i="117"/>
  <c r="AJ53" i="117"/>
  <c r="AF57" i="117"/>
  <c r="AD59" i="117"/>
  <c r="AC60" i="117"/>
  <c r="AJ61" i="117"/>
  <c r="AF65" i="117"/>
  <c r="AD67" i="117"/>
  <c r="AJ69" i="117"/>
  <c r="AF73" i="117"/>
  <c r="AE74" i="117"/>
  <c r="AD75" i="117"/>
  <c r="AC76" i="117"/>
  <c r="AJ77" i="117"/>
  <c r="AE82" i="117"/>
  <c r="AD83" i="117"/>
  <c r="AC84" i="117"/>
  <c r="AJ85" i="117"/>
  <c r="AF89" i="117"/>
  <c r="AE90" i="117"/>
  <c r="AD91" i="117"/>
  <c r="AC92" i="117"/>
  <c r="AJ93" i="117"/>
  <c r="AF97" i="117"/>
  <c r="AE98" i="117"/>
  <c r="AC11" i="118"/>
  <c r="AJ12" i="118"/>
  <c r="AF16" i="118"/>
  <c r="AD26" i="118"/>
  <c r="AC27" i="118"/>
  <c r="AE33" i="118"/>
  <c r="AE31" i="118" s="1"/>
  <c r="N29" i="118" s="1"/>
  <c r="AE29" i="118" s="1"/>
  <c r="AE28" i="118" s="1"/>
  <c r="AC35" i="118"/>
  <c r="AJ36" i="118"/>
  <c r="AE41" i="118"/>
  <c r="AD42" i="118"/>
  <c r="AC43" i="118"/>
  <c r="AJ44" i="118"/>
  <c r="AE49" i="118"/>
  <c r="AC51" i="118"/>
  <c r="AJ52" i="118"/>
  <c r="AE57" i="118"/>
  <c r="AD58" i="118"/>
  <c r="AC59" i="118"/>
  <c r="AJ60" i="118"/>
  <c r="AE65" i="118"/>
  <c r="AD66" i="118"/>
  <c r="AC67" i="118"/>
  <c r="AF72" i="118"/>
  <c r="AE73" i="118"/>
  <c r="AD74" i="118"/>
  <c r="AC75" i="118"/>
  <c r="AJ76" i="118"/>
  <c r="AF80" i="118"/>
  <c r="AD82" i="118"/>
  <c r="AC83" i="118"/>
  <c r="AJ84" i="118"/>
  <c r="AF88" i="118"/>
  <c r="AE89" i="118"/>
  <c r="AD90" i="118"/>
  <c r="AC91" i="118"/>
  <c r="AJ92" i="118"/>
  <c r="AF96" i="118"/>
  <c r="AE97" i="118"/>
  <c r="AD98" i="118"/>
  <c r="AJ11" i="119"/>
  <c r="AF15" i="119"/>
  <c r="AE16" i="119"/>
  <c r="AF23" i="119"/>
  <c r="AC26" i="119"/>
  <c r="AJ27" i="119"/>
  <c r="AE32" i="119"/>
  <c r="AD33" i="119"/>
  <c r="AJ35" i="119"/>
  <c r="AF39" i="119"/>
  <c r="AE40" i="119"/>
  <c r="AD41" i="119"/>
  <c r="AC42" i="119"/>
  <c r="AJ43" i="119"/>
  <c r="AF47" i="119"/>
  <c r="AE48" i="119"/>
  <c r="AD49" i="119"/>
  <c r="AJ51" i="119"/>
  <c r="AF55" i="119"/>
  <c r="AE56" i="119"/>
  <c r="AD57" i="119"/>
  <c r="AC58" i="119"/>
  <c r="AJ59" i="119"/>
  <c r="AF63" i="119"/>
  <c r="AE64" i="119"/>
  <c r="AD65" i="119"/>
  <c r="AC66" i="119"/>
  <c r="AJ67" i="119"/>
  <c r="AF71" i="119"/>
  <c r="AE72" i="119"/>
  <c r="AD73" i="119"/>
  <c r="AC74" i="119"/>
  <c r="AJ75" i="119"/>
  <c r="AF79" i="119"/>
  <c r="AE80" i="119"/>
  <c r="AC82" i="119"/>
  <c r="AJ83" i="119"/>
  <c r="AF87" i="119"/>
  <c r="AE88" i="119"/>
  <c r="AD89" i="119"/>
  <c r="AC90" i="119"/>
  <c r="AJ91" i="119"/>
  <c r="AF95" i="119"/>
  <c r="AE96" i="119"/>
  <c r="AD97" i="119"/>
  <c r="AC98" i="119"/>
  <c r="AH12" i="120"/>
  <c r="AE15" i="120"/>
  <c r="AD16" i="120"/>
  <c r="AF22" i="120"/>
  <c r="AE23" i="120"/>
  <c r="AJ26" i="120"/>
  <c r="AD32" i="120"/>
  <c r="AD31" i="120" s="1"/>
  <c r="M29" i="120" s="1"/>
  <c r="AD29" i="120" s="1"/>
  <c r="AC33" i="120"/>
  <c r="AH36" i="120"/>
  <c r="AF38" i="120"/>
  <c r="AE39" i="120"/>
  <c r="AD40" i="120"/>
  <c r="AC41" i="120"/>
  <c r="AJ42" i="120"/>
  <c r="AH44" i="120"/>
  <c r="AF46" i="120"/>
  <c r="AE47" i="120"/>
  <c r="AD48" i="120"/>
  <c r="AC49" i="120"/>
  <c r="AH52" i="120"/>
  <c r="AF54" i="120"/>
  <c r="AE55" i="120"/>
  <c r="AD56" i="120"/>
  <c r="AC57" i="120"/>
  <c r="AJ58" i="120"/>
  <c r="AH60" i="120"/>
  <c r="AF62" i="120"/>
  <c r="AE63" i="120"/>
  <c r="AD64" i="120"/>
  <c r="AC65" i="120"/>
  <c r="AJ66" i="120"/>
  <c r="AF70" i="120"/>
  <c r="AE71" i="120"/>
  <c r="AD72" i="120"/>
  <c r="AC73" i="120"/>
  <c r="AK73" i="120"/>
  <c r="AC74" i="120"/>
  <c r="AN74" i="120"/>
  <c r="AJ76" i="120"/>
  <c r="AF78" i="120"/>
  <c r="AR78" i="120"/>
  <c r="AD80" i="120"/>
  <c r="AP80" i="120"/>
  <c r="AM82" i="120"/>
  <c r="AE82" i="120"/>
  <c r="AK82" i="120"/>
  <c r="AC82" i="120"/>
  <c r="AN82" i="120"/>
  <c r="AJ84" i="120"/>
  <c r="AF86" i="120"/>
  <c r="AR86" i="120"/>
  <c r="AD88" i="120"/>
  <c r="AP88" i="120"/>
  <c r="AM90" i="120"/>
  <c r="AE90" i="120"/>
  <c r="AK90" i="120"/>
  <c r="AC90" i="120"/>
  <c r="AN90" i="120"/>
  <c r="AJ92" i="120"/>
  <c r="AF94" i="120"/>
  <c r="AR94" i="120"/>
  <c r="AD96" i="120"/>
  <c r="AP96" i="120"/>
  <c r="AM98" i="120"/>
  <c r="AE98" i="120"/>
  <c r="AK98" i="120"/>
  <c r="AC98" i="120"/>
  <c r="AN98" i="120"/>
  <c r="AH11" i="121"/>
  <c r="AH15" i="121"/>
  <c r="AC16" i="121"/>
  <c r="AQ16" i="121"/>
  <c r="AK23" i="121"/>
  <c r="AL27" i="121"/>
  <c r="AL29" i="121"/>
  <c r="AG32" i="121"/>
  <c r="AO33" i="121"/>
  <c r="AG33" i="121"/>
  <c r="AM33" i="121"/>
  <c r="AE33" i="121"/>
  <c r="AK33" i="121"/>
  <c r="AK31" i="121" s="1"/>
  <c r="T29" i="121" s="1"/>
  <c r="AK29" i="121" s="1"/>
  <c r="AK28" i="121" s="1"/>
  <c r="AC33" i="121"/>
  <c r="AP33" i="121"/>
  <c r="AF35" i="121"/>
  <c r="AR35" i="121"/>
  <c r="AR34" i="121" s="1"/>
  <c r="AA30" i="121" s="1"/>
  <c r="AR30" i="121" s="1"/>
  <c r="AH39" i="121"/>
  <c r="AC40" i="121"/>
  <c r="AR40" i="121"/>
  <c r="AF43" i="121"/>
  <c r="AM48" i="121"/>
  <c r="AH51" i="121"/>
  <c r="AC55" i="121"/>
  <c r="AI56" i="121"/>
  <c r="AJ57" i="121"/>
  <c r="AP64" i="121"/>
  <c r="AH64" i="121"/>
  <c r="AO64" i="121"/>
  <c r="AG64" i="121"/>
  <c r="AN64" i="121"/>
  <c r="AF64" i="121"/>
  <c r="AM64" i="121"/>
  <c r="AE64" i="121"/>
  <c r="AL64" i="121"/>
  <c r="AD64" i="121"/>
  <c r="AH65" i="121"/>
  <c r="AJ71" i="121"/>
  <c r="AK72" i="121"/>
  <c r="AC79" i="121"/>
  <c r="AI80" i="121"/>
  <c r="AP88" i="121"/>
  <c r="AH88" i="121"/>
  <c r="AO88" i="121"/>
  <c r="AG88" i="121"/>
  <c r="AN88" i="121"/>
  <c r="AF88" i="121"/>
  <c r="AM88" i="121"/>
  <c r="AE88" i="121"/>
  <c r="AL88" i="121"/>
  <c r="AD88" i="121"/>
  <c r="AH89" i="121"/>
  <c r="AR95" i="121"/>
  <c r="AO97" i="121"/>
  <c r="AG97" i="121"/>
  <c r="AN97" i="121"/>
  <c r="AF97" i="121"/>
  <c r="AM97" i="121"/>
  <c r="AE97" i="121"/>
  <c r="AL97" i="121"/>
  <c r="AD97" i="121"/>
  <c r="AK97" i="121"/>
  <c r="AC97" i="121"/>
  <c r="AC15" i="122"/>
  <c r="AI16" i="122"/>
  <c r="AR22" i="122"/>
  <c r="AR32" i="122"/>
  <c r="AQ38" i="122"/>
  <c r="AI38" i="122"/>
  <c r="AP38" i="122"/>
  <c r="AH38" i="122"/>
  <c r="AO38" i="122"/>
  <c r="AG38" i="122"/>
  <c r="AN38" i="122"/>
  <c r="AF38" i="122"/>
  <c r="AM38" i="122"/>
  <c r="AE38" i="122"/>
  <c r="AC39" i="122"/>
  <c r="AI40" i="122"/>
  <c r="AR46" i="122"/>
  <c r="AO48" i="122"/>
  <c r="AG48" i="122"/>
  <c r="AN48" i="122"/>
  <c r="AF48" i="122"/>
  <c r="AM48" i="122"/>
  <c r="AE48" i="122"/>
  <c r="AL48" i="122"/>
  <c r="AD48" i="122"/>
  <c r="AK48" i="122"/>
  <c r="AC48" i="122"/>
  <c r="AR54" i="122"/>
  <c r="AO56" i="122"/>
  <c r="AG56" i="122"/>
  <c r="AN56" i="122"/>
  <c r="AF56" i="122"/>
  <c r="AM56" i="122"/>
  <c r="AE56" i="122"/>
  <c r="AL56" i="122"/>
  <c r="AD56" i="122"/>
  <c r="AK56" i="122"/>
  <c r="AC56" i="122"/>
  <c r="AK62" i="122"/>
  <c r="AR64" i="122"/>
  <c r="AD70" i="122"/>
  <c r="AJ71" i="122"/>
  <c r="AQ78" i="122"/>
  <c r="AI78" i="122"/>
  <c r="AP78" i="122"/>
  <c r="AH78" i="122"/>
  <c r="AO78" i="122"/>
  <c r="AG78" i="122"/>
  <c r="AN78" i="122"/>
  <c r="AF78" i="122"/>
  <c r="AM78" i="122"/>
  <c r="AE78" i="122"/>
  <c r="AC79" i="122"/>
  <c r="AI80" i="122"/>
  <c r="AK86" i="122"/>
  <c r="AR88" i="122"/>
  <c r="AD94" i="122"/>
  <c r="AJ95" i="122"/>
  <c r="AP96" i="122"/>
  <c r="AO15" i="123"/>
  <c r="AG15" i="123"/>
  <c r="AN15" i="123"/>
  <c r="AF15" i="123"/>
  <c r="AM15" i="123"/>
  <c r="AE15" i="123"/>
  <c r="AL15" i="123"/>
  <c r="AD15" i="123"/>
  <c r="AK15" i="123"/>
  <c r="AC15" i="123"/>
  <c r="AO23" i="123"/>
  <c r="AG23" i="123"/>
  <c r="AN23" i="123"/>
  <c r="AF23" i="123"/>
  <c r="AM23" i="123"/>
  <c r="AE23" i="123"/>
  <c r="AL23" i="123"/>
  <c r="AD23" i="123"/>
  <c r="AK23" i="123"/>
  <c r="AC23" i="123"/>
  <c r="AG29" i="123"/>
  <c r="AO41" i="123"/>
  <c r="AE49" i="123"/>
  <c r="AO70" i="123"/>
  <c r="AG70" i="123"/>
  <c r="AN70" i="123"/>
  <c r="AF70" i="123"/>
  <c r="AL70" i="123"/>
  <c r="AD70" i="123"/>
  <c r="AK70" i="123"/>
  <c r="AC70" i="123"/>
  <c r="AP70" i="123"/>
  <c r="AM70" i="123"/>
  <c r="AJ70" i="123"/>
  <c r="AI70" i="123"/>
  <c r="AH70" i="123"/>
  <c r="AR78" i="123"/>
  <c r="AF89" i="123"/>
  <c r="AD11" i="124"/>
  <c r="AJ75" i="120"/>
  <c r="AR75" i="120"/>
  <c r="AH77" i="120"/>
  <c r="AP77" i="120"/>
  <c r="AJ83" i="120"/>
  <c r="AR83" i="120"/>
  <c r="AH85" i="120"/>
  <c r="AP85" i="120"/>
  <c r="AJ91" i="120"/>
  <c r="AR91" i="120"/>
  <c r="AH93" i="120"/>
  <c r="AP93" i="120"/>
  <c r="AH12" i="121"/>
  <c r="AP12" i="121"/>
  <c r="AF22" i="121"/>
  <c r="AN22" i="121"/>
  <c r="AJ26" i="121"/>
  <c r="AR26" i="121"/>
  <c r="AH36" i="121"/>
  <c r="AH34" i="121" s="1"/>
  <c r="Q30" i="121" s="1"/>
  <c r="AP36" i="121"/>
  <c r="AF38" i="121"/>
  <c r="AN38" i="121"/>
  <c r="AJ42" i="121"/>
  <c r="AR42" i="121"/>
  <c r="AH44" i="121"/>
  <c r="AP44" i="121"/>
  <c r="AG45" i="121"/>
  <c r="AO45" i="121"/>
  <c r="AF46" i="121"/>
  <c r="AN46" i="121"/>
  <c r="AH52" i="121"/>
  <c r="AP52" i="121"/>
  <c r="AG53" i="121"/>
  <c r="AO53" i="121"/>
  <c r="AF54" i="121"/>
  <c r="AN54" i="121"/>
  <c r="AJ58" i="121"/>
  <c r="AR58" i="121"/>
  <c r="AI59" i="121"/>
  <c r="AQ59" i="121"/>
  <c r="AH60" i="121"/>
  <c r="AP60" i="121"/>
  <c r="AG61" i="121"/>
  <c r="AO61" i="121"/>
  <c r="AF62" i="121"/>
  <c r="AN62" i="121"/>
  <c r="AJ66" i="121"/>
  <c r="AR66" i="121"/>
  <c r="AI67" i="121"/>
  <c r="AQ67" i="121"/>
  <c r="AG69" i="121"/>
  <c r="AO69" i="121"/>
  <c r="AF70" i="121"/>
  <c r="AN70" i="121"/>
  <c r="AJ74" i="121"/>
  <c r="AR74" i="121"/>
  <c r="AI75" i="121"/>
  <c r="AQ75" i="121"/>
  <c r="AH76" i="121"/>
  <c r="AP76" i="121"/>
  <c r="AG77" i="121"/>
  <c r="AO77" i="121"/>
  <c r="AF78" i="121"/>
  <c r="AN78" i="121"/>
  <c r="AJ82" i="121"/>
  <c r="AR82" i="121"/>
  <c r="AI83" i="121"/>
  <c r="AQ83" i="121"/>
  <c r="AH84" i="121"/>
  <c r="AP84" i="121"/>
  <c r="AG85" i="121"/>
  <c r="AO85" i="121"/>
  <c r="AF86" i="121"/>
  <c r="AN86" i="121"/>
  <c r="AJ90" i="121"/>
  <c r="AR90" i="121"/>
  <c r="AI91" i="121"/>
  <c r="AQ91" i="121"/>
  <c r="AH92" i="121"/>
  <c r="AP92" i="121"/>
  <c r="AG93" i="121"/>
  <c r="AO93" i="121"/>
  <c r="AF94" i="121"/>
  <c r="AN94" i="121"/>
  <c r="AJ98" i="121"/>
  <c r="AR98" i="121"/>
  <c r="AH11" i="122"/>
  <c r="AP11" i="122"/>
  <c r="AG12" i="122"/>
  <c r="AO12" i="122"/>
  <c r="AI26" i="122"/>
  <c r="AQ26" i="122"/>
  <c r="AH27" i="122"/>
  <c r="AP27" i="122"/>
  <c r="AJ33" i="122"/>
  <c r="AR33" i="122"/>
  <c r="AH35" i="122"/>
  <c r="AP35" i="122"/>
  <c r="AG36" i="122"/>
  <c r="AG34" i="122" s="1"/>
  <c r="P30" i="122" s="1"/>
  <c r="AG30" i="122" s="1"/>
  <c r="AO36" i="122"/>
  <c r="AO34" i="122" s="1"/>
  <c r="X30" i="122" s="1"/>
  <c r="AO30" i="122" s="1"/>
  <c r="AJ41" i="122"/>
  <c r="AR41" i="122"/>
  <c r="AI42" i="122"/>
  <c r="AQ42" i="122"/>
  <c r="AH43" i="122"/>
  <c r="AP43" i="122"/>
  <c r="AG44" i="122"/>
  <c r="AO44" i="122"/>
  <c r="AF45" i="122"/>
  <c r="AN45" i="122"/>
  <c r="AJ49" i="122"/>
  <c r="AR49" i="122"/>
  <c r="AH51" i="122"/>
  <c r="AP51" i="122"/>
  <c r="AG52" i="122"/>
  <c r="AO52" i="122"/>
  <c r="AF53" i="122"/>
  <c r="AN53" i="122"/>
  <c r="AJ57" i="122"/>
  <c r="AR57" i="122"/>
  <c r="AI58" i="122"/>
  <c r="AQ58" i="122"/>
  <c r="AH59" i="122"/>
  <c r="AP59" i="122"/>
  <c r="AG60" i="122"/>
  <c r="AO60" i="122"/>
  <c r="AF61" i="122"/>
  <c r="AN61" i="122"/>
  <c r="AJ65" i="122"/>
  <c r="AR65" i="122"/>
  <c r="AI66" i="122"/>
  <c r="AQ66" i="122"/>
  <c r="AH67" i="122"/>
  <c r="AP67" i="122"/>
  <c r="AF69" i="122"/>
  <c r="AN69" i="122"/>
  <c r="AJ73" i="122"/>
  <c r="AR73" i="122"/>
  <c r="AI74" i="122"/>
  <c r="AQ74" i="122"/>
  <c r="AH75" i="122"/>
  <c r="AP75" i="122"/>
  <c r="AG76" i="122"/>
  <c r="AO76" i="122"/>
  <c r="AF77" i="122"/>
  <c r="AN77" i="122"/>
  <c r="AI82" i="122"/>
  <c r="AQ82" i="122"/>
  <c r="AH83" i="122"/>
  <c r="AP83" i="122"/>
  <c r="AG84" i="122"/>
  <c r="AO84" i="122"/>
  <c r="AF85" i="122"/>
  <c r="AN85" i="122"/>
  <c r="AJ89" i="122"/>
  <c r="AR89" i="122"/>
  <c r="AI90" i="122"/>
  <c r="AQ90" i="122"/>
  <c r="AH91" i="122"/>
  <c r="AP91" i="122"/>
  <c r="AG92" i="122"/>
  <c r="AO92" i="122"/>
  <c r="AF93" i="122"/>
  <c r="AN93" i="122"/>
  <c r="AJ97" i="122"/>
  <c r="AR97" i="122"/>
  <c r="AI98" i="122"/>
  <c r="AQ98" i="122"/>
  <c r="AG11" i="123"/>
  <c r="AO11" i="123"/>
  <c r="AF12" i="123"/>
  <c r="AN12" i="123"/>
  <c r="AJ16" i="123"/>
  <c r="AR16" i="123"/>
  <c r="AH26" i="123"/>
  <c r="AP26" i="123"/>
  <c r="AG27" i="123"/>
  <c r="AO27" i="123"/>
  <c r="AJ32" i="123"/>
  <c r="AR32" i="123"/>
  <c r="AI33" i="123"/>
  <c r="AI31" i="123" s="1"/>
  <c r="R29" i="123" s="1"/>
  <c r="AI29" i="123" s="1"/>
  <c r="AQ33" i="123"/>
  <c r="AQ31" i="123" s="1"/>
  <c r="Z29" i="123" s="1"/>
  <c r="AQ29" i="123" s="1"/>
  <c r="AG35" i="123"/>
  <c r="AG34" i="123" s="1"/>
  <c r="P30" i="123" s="1"/>
  <c r="AG30" i="123" s="1"/>
  <c r="AO35" i="123"/>
  <c r="AF36" i="123"/>
  <c r="AF34" i="123" s="1"/>
  <c r="O30" i="123" s="1"/>
  <c r="AF30" i="123" s="1"/>
  <c r="AO36" i="123"/>
  <c r="AM38" i="123"/>
  <c r="AM46" i="123"/>
  <c r="AM54" i="123"/>
  <c r="AM62" i="123"/>
  <c r="AL65" i="123"/>
  <c r="AD65" i="123"/>
  <c r="AK65" i="123"/>
  <c r="AC65" i="123"/>
  <c r="AQ65" i="123"/>
  <c r="AI65" i="123"/>
  <c r="AP65" i="123"/>
  <c r="AH65" i="123"/>
  <c r="AR65" i="123"/>
  <c r="AJ76" i="123"/>
  <c r="AK84" i="123"/>
  <c r="AJ85" i="123"/>
  <c r="AK93" i="123"/>
  <c r="AJ94" i="123"/>
  <c r="AQ75" i="124"/>
  <c r="AI75" i="124"/>
  <c r="AP75" i="124"/>
  <c r="AH75" i="124"/>
  <c r="AO75" i="124"/>
  <c r="AG75" i="124"/>
  <c r="AN75" i="124"/>
  <c r="AF75" i="124"/>
  <c r="AM75" i="124"/>
  <c r="AE75" i="124"/>
  <c r="AL75" i="124"/>
  <c r="AD75" i="124"/>
  <c r="AK75" i="124"/>
  <c r="AC75" i="124"/>
  <c r="AQ26" i="125"/>
  <c r="AI26" i="125"/>
  <c r="AP26" i="125"/>
  <c r="AH26" i="125"/>
  <c r="AO26" i="125"/>
  <c r="AG26" i="125"/>
  <c r="AN26" i="125"/>
  <c r="AF26" i="125"/>
  <c r="AM26" i="125"/>
  <c r="AE26" i="125"/>
  <c r="AL26" i="125"/>
  <c r="AD26" i="125"/>
  <c r="AK26" i="125"/>
  <c r="AC26" i="125"/>
  <c r="AP34" i="125"/>
  <c r="Y30" i="125" s="1"/>
  <c r="AP30" i="125" s="1"/>
  <c r="AJ59" i="121"/>
  <c r="AR59" i="121"/>
  <c r="AJ67" i="121"/>
  <c r="AR67" i="121"/>
  <c r="AJ75" i="121"/>
  <c r="AR75" i="121"/>
  <c r="AJ83" i="121"/>
  <c r="AR83" i="121"/>
  <c r="AJ91" i="121"/>
  <c r="AR91" i="121"/>
  <c r="AP93" i="121"/>
  <c r="AH12" i="122"/>
  <c r="AP12" i="122"/>
  <c r="AJ26" i="122"/>
  <c r="AR26" i="122"/>
  <c r="AH36" i="122"/>
  <c r="AP36" i="122"/>
  <c r="AJ42" i="122"/>
  <c r="AR42" i="122"/>
  <c r="AH44" i="122"/>
  <c r="AP44" i="122"/>
  <c r="AH52" i="122"/>
  <c r="AP52" i="122"/>
  <c r="AJ58" i="122"/>
  <c r="AR58" i="122"/>
  <c r="AH60" i="122"/>
  <c r="AP60" i="122"/>
  <c r="AJ66" i="122"/>
  <c r="AR66" i="122"/>
  <c r="AJ74" i="122"/>
  <c r="AR74" i="122"/>
  <c r="AH76" i="122"/>
  <c r="AP76" i="122"/>
  <c r="AJ82" i="122"/>
  <c r="AR82" i="122"/>
  <c r="AH84" i="122"/>
  <c r="AP84" i="122"/>
  <c r="AJ90" i="122"/>
  <c r="AR90" i="122"/>
  <c r="AH92" i="122"/>
  <c r="AP92" i="122"/>
  <c r="AJ98" i="122"/>
  <c r="AR98" i="122"/>
  <c r="AH11" i="123"/>
  <c r="AP11" i="123"/>
  <c r="AJ33" i="123"/>
  <c r="AR33" i="123"/>
  <c r="AQ44" i="123"/>
  <c r="AI44" i="123"/>
  <c r="AP44" i="123"/>
  <c r="AH44" i="123"/>
  <c r="AN44" i="123"/>
  <c r="AF44" i="123"/>
  <c r="AM44" i="123"/>
  <c r="AE44" i="123"/>
  <c r="AR44" i="123"/>
  <c r="AQ52" i="123"/>
  <c r="AI52" i="123"/>
  <c r="AP52" i="123"/>
  <c r="AH52" i="123"/>
  <c r="AN52" i="123"/>
  <c r="AF52" i="123"/>
  <c r="AM52" i="123"/>
  <c r="AE52" i="123"/>
  <c r="AR52" i="123"/>
  <c r="AQ60" i="123"/>
  <c r="AI60" i="123"/>
  <c r="AP60" i="123"/>
  <c r="AH60" i="123"/>
  <c r="AN60" i="123"/>
  <c r="AF60" i="123"/>
  <c r="AM60" i="123"/>
  <c r="AE60" i="123"/>
  <c r="AR60" i="123"/>
  <c r="AL97" i="123"/>
  <c r="AD97" i="123"/>
  <c r="AK97" i="123"/>
  <c r="AC97" i="123"/>
  <c r="AQ97" i="123"/>
  <c r="AI97" i="123"/>
  <c r="AP97" i="123"/>
  <c r="AH97" i="123"/>
  <c r="AR97" i="123"/>
  <c r="AL16" i="124"/>
  <c r="AD16" i="124"/>
  <c r="AK16" i="124"/>
  <c r="AC16" i="124"/>
  <c r="AQ16" i="124"/>
  <c r="AI16" i="124"/>
  <c r="AP16" i="124"/>
  <c r="AH16" i="124"/>
  <c r="AN16" i="124"/>
  <c r="AF16" i="124"/>
  <c r="AQ27" i="124"/>
  <c r="AI27" i="124"/>
  <c r="AP27" i="124"/>
  <c r="AH27" i="124"/>
  <c r="AO27" i="124"/>
  <c r="AG27" i="124"/>
  <c r="AN27" i="124"/>
  <c r="AF27" i="124"/>
  <c r="AM27" i="124"/>
  <c r="AE27" i="124"/>
  <c r="AL27" i="124"/>
  <c r="AD27" i="124"/>
  <c r="AK27" i="124"/>
  <c r="AC27" i="124"/>
  <c r="AQ43" i="124"/>
  <c r="AI43" i="124"/>
  <c r="AP43" i="124"/>
  <c r="AH43" i="124"/>
  <c r="AO43" i="124"/>
  <c r="AG43" i="124"/>
  <c r="AN43" i="124"/>
  <c r="AF43" i="124"/>
  <c r="AM43" i="124"/>
  <c r="AE43" i="124"/>
  <c r="AL43" i="124"/>
  <c r="AD43" i="124"/>
  <c r="AK43" i="124"/>
  <c r="AC43" i="124"/>
  <c r="AQ67" i="124"/>
  <c r="AI67" i="124"/>
  <c r="AP67" i="124"/>
  <c r="AH67" i="124"/>
  <c r="AO67" i="124"/>
  <c r="AG67" i="124"/>
  <c r="AN67" i="124"/>
  <c r="AF67" i="124"/>
  <c r="AM67" i="124"/>
  <c r="AE67" i="124"/>
  <c r="AL67" i="124"/>
  <c r="AD67" i="124"/>
  <c r="AK67" i="124"/>
  <c r="AC67" i="124"/>
  <c r="AQ58" i="125"/>
  <c r="AI58" i="125"/>
  <c r="AP58" i="125"/>
  <c r="AH58" i="125"/>
  <c r="AO58" i="125"/>
  <c r="AG58" i="125"/>
  <c r="AN58" i="125"/>
  <c r="AF58" i="125"/>
  <c r="AM58" i="125"/>
  <c r="AE58" i="125"/>
  <c r="AL58" i="125"/>
  <c r="AD58" i="125"/>
  <c r="AK58" i="125"/>
  <c r="AC58" i="125"/>
  <c r="AQ82" i="125"/>
  <c r="AI82" i="125"/>
  <c r="AP82" i="125"/>
  <c r="AH82" i="125"/>
  <c r="AO82" i="125"/>
  <c r="AG82" i="125"/>
  <c r="AN82" i="125"/>
  <c r="AF82" i="125"/>
  <c r="AM82" i="125"/>
  <c r="AE82" i="125"/>
  <c r="AL82" i="125"/>
  <c r="AD82" i="125"/>
  <c r="AK82" i="125"/>
  <c r="AC82" i="125"/>
  <c r="AQ53" i="127"/>
  <c r="AI53" i="127"/>
  <c r="AP53" i="127"/>
  <c r="AH53" i="127"/>
  <c r="AO53" i="127"/>
  <c r="AG53" i="127"/>
  <c r="AN53" i="127"/>
  <c r="AF53" i="127"/>
  <c r="AM53" i="127"/>
  <c r="AE53" i="127"/>
  <c r="AL53" i="127"/>
  <c r="AD53" i="127"/>
  <c r="AK53" i="127"/>
  <c r="AC53" i="127"/>
  <c r="AR53" i="127"/>
  <c r="AJ53" i="127"/>
  <c r="AD75" i="120"/>
  <c r="AJ77" i="120"/>
  <c r="AD83" i="120"/>
  <c r="AJ85" i="120"/>
  <c r="AD91" i="120"/>
  <c r="AJ93" i="120"/>
  <c r="AJ12" i="121"/>
  <c r="AH22" i="121"/>
  <c r="AP22" i="121"/>
  <c r="AD26" i="121"/>
  <c r="AH30" i="121"/>
  <c r="AJ36" i="121"/>
  <c r="AJ34" i="121" s="1"/>
  <c r="S30" i="121" s="1"/>
  <c r="AJ30" i="121" s="1"/>
  <c r="AH38" i="121"/>
  <c r="AP38" i="121"/>
  <c r="AD42" i="121"/>
  <c r="AJ44" i="121"/>
  <c r="AI45" i="121"/>
  <c r="AQ45" i="121"/>
  <c r="AH46" i="121"/>
  <c r="AP46" i="121"/>
  <c r="AJ52" i="121"/>
  <c r="AI53" i="121"/>
  <c r="AQ53" i="121"/>
  <c r="AH54" i="121"/>
  <c r="AP54" i="121"/>
  <c r="AD58" i="121"/>
  <c r="AC59" i="121"/>
  <c r="AK59" i="121"/>
  <c r="AJ60" i="121"/>
  <c r="AI61" i="121"/>
  <c r="AQ61" i="121"/>
  <c r="AH62" i="121"/>
  <c r="AP62" i="121"/>
  <c r="AD66" i="121"/>
  <c r="AC67" i="121"/>
  <c r="AK67" i="121"/>
  <c r="AI69" i="121"/>
  <c r="AQ69" i="121"/>
  <c r="AH70" i="121"/>
  <c r="AP70" i="121"/>
  <c r="AD74" i="121"/>
  <c r="AC75" i="121"/>
  <c r="AK75" i="121"/>
  <c r="AJ76" i="121"/>
  <c r="AI77" i="121"/>
  <c r="AQ77" i="121"/>
  <c r="AH78" i="121"/>
  <c r="AP78" i="121"/>
  <c r="AD82" i="121"/>
  <c r="AC83" i="121"/>
  <c r="AK83" i="121"/>
  <c r="AJ84" i="121"/>
  <c r="AI85" i="121"/>
  <c r="AQ85" i="121"/>
  <c r="AH86" i="121"/>
  <c r="AP86" i="121"/>
  <c r="AD90" i="121"/>
  <c r="AC91" i="121"/>
  <c r="AK91" i="121"/>
  <c r="AJ92" i="121"/>
  <c r="AI93" i="121"/>
  <c r="AQ93" i="121"/>
  <c r="AH94" i="121"/>
  <c r="AP94" i="121"/>
  <c r="AD98" i="121"/>
  <c r="AJ11" i="122"/>
  <c r="AI12" i="122"/>
  <c r="AQ12" i="122"/>
  <c r="AC26" i="122"/>
  <c r="AK26" i="122"/>
  <c r="AJ27" i="122"/>
  <c r="AD33" i="122"/>
  <c r="AJ35" i="122"/>
  <c r="AI36" i="122"/>
  <c r="AI34" i="122" s="1"/>
  <c r="R30" i="122" s="1"/>
  <c r="AI30" i="122" s="1"/>
  <c r="AQ36" i="122"/>
  <c r="AQ34" i="122" s="1"/>
  <c r="Z30" i="122" s="1"/>
  <c r="AQ30" i="122" s="1"/>
  <c r="AD41" i="122"/>
  <c r="AC42" i="122"/>
  <c r="AK42" i="122"/>
  <c r="AJ43" i="122"/>
  <c r="AI44" i="122"/>
  <c r="AQ44" i="122"/>
  <c r="AH45" i="122"/>
  <c r="AP45" i="122"/>
  <c r="AD49" i="122"/>
  <c r="AJ51" i="122"/>
  <c r="AI52" i="122"/>
  <c r="AQ52" i="122"/>
  <c r="AH53" i="122"/>
  <c r="AP53" i="122"/>
  <c r="AD57" i="122"/>
  <c r="AC58" i="122"/>
  <c r="AK58" i="122"/>
  <c r="AJ59" i="122"/>
  <c r="AI60" i="122"/>
  <c r="AQ60" i="122"/>
  <c r="AH61" i="122"/>
  <c r="AP61" i="122"/>
  <c r="AD65" i="122"/>
  <c r="AC66" i="122"/>
  <c r="AK66" i="122"/>
  <c r="AJ67" i="122"/>
  <c r="AH69" i="122"/>
  <c r="AP69" i="122"/>
  <c r="AD73" i="122"/>
  <c r="AC74" i="122"/>
  <c r="AK74" i="122"/>
  <c r="AJ75" i="122"/>
  <c r="AI76" i="122"/>
  <c r="AQ76" i="122"/>
  <c r="AH77" i="122"/>
  <c r="AP77" i="122"/>
  <c r="AC82" i="122"/>
  <c r="AK82" i="122"/>
  <c r="AJ83" i="122"/>
  <c r="AI84" i="122"/>
  <c r="AQ84" i="122"/>
  <c r="AH85" i="122"/>
  <c r="AP85" i="122"/>
  <c r="AD89" i="122"/>
  <c r="AC90" i="122"/>
  <c r="AK90" i="122"/>
  <c r="AJ91" i="122"/>
  <c r="AI92" i="122"/>
  <c r="AQ92" i="122"/>
  <c r="AH93" i="122"/>
  <c r="AP93" i="122"/>
  <c r="AD97" i="122"/>
  <c r="AC98" i="122"/>
  <c r="AK98" i="122"/>
  <c r="AI11" i="123"/>
  <c r="AQ11" i="123"/>
  <c r="AH12" i="123"/>
  <c r="AP12" i="123"/>
  <c r="AD16" i="123"/>
  <c r="AJ26" i="123"/>
  <c r="AI27" i="123"/>
  <c r="AQ27" i="123"/>
  <c r="AD32" i="123"/>
  <c r="AC33" i="123"/>
  <c r="AC31" i="123" s="1"/>
  <c r="L29" i="123" s="1"/>
  <c r="AC29" i="123" s="1"/>
  <c r="AK33" i="123"/>
  <c r="AK31" i="123" s="1"/>
  <c r="T29" i="123" s="1"/>
  <c r="AK29" i="123" s="1"/>
  <c r="AI35" i="123"/>
  <c r="AI34" i="123" s="1"/>
  <c r="R30" i="123" s="1"/>
  <c r="AI30" i="123" s="1"/>
  <c r="AQ35" i="123"/>
  <c r="AH36" i="123"/>
  <c r="AH34" i="123" s="1"/>
  <c r="Q30" i="123" s="1"/>
  <c r="AH30" i="123" s="1"/>
  <c r="AC44" i="123"/>
  <c r="AP45" i="123"/>
  <c r="AH45" i="123"/>
  <c r="AO45" i="123"/>
  <c r="AG45" i="123"/>
  <c r="AM45" i="123"/>
  <c r="AE45" i="123"/>
  <c r="AL45" i="123"/>
  <c r="AD45" i="123"/>
  <c r="AR45" i="123"/>
  <c r="AC52" i="123"/>
  <c r="AP53" i="123"/>
  <c r="AH53" i="123"/>
  <c r="AO53" i="123"/>
  <c r="AG53" i="123"/>
  <c r="AM53" i="123"/>
  <c r="AE53" i="123"/>
  <c r="AL53" i="123"/>
  <c r="AD53" i="123"/>
  <c r="AR53" i="123"/>
  <c r="AC60" i="123"/>
  <c r="AP61" i="123"/>
  <c r="AH61" i="123"/>
  <c r="AO61" i="123"/>
  <c r="AG61" i="123"/>
  <c r="AM61" i="123"/>
  <c r="AE61" i="123"/>
  <c r="AL61" i="123"/>
  <c r="AD61" i="123"/>
  <c r="AR61" i="123"/>
  <c r="AF65" i="123"/>
  <c r="AL76" i="123"/>
  <c r="AN85" i="123"/>
  <c r="AQ92" i="123"/>
  <c r="AI92" i="123"/>
  <c r="AP92" i="123"/>
  <c r="AH92" i="123"/>
  <c r="AN92" i="123"/>
  <c r="AF92" i="123"/>
  <c r="AM92" i="123"/>
  <c r="AE92" i="123"/>
  <c r="AR92" i="123"/>
  <c r="AP94" i="123"/>
  <c r="AE97" i="123"/>
  <c r="AE16" i="124"/>
  <c r="AJ27" i="124"/>
  <c r="AJ43" i="124"/>
  <c r="AJ67" i="124"/>
  <c r="AR26" i="125"/>
  <c r="AJ58" i="125"/>
  <c r="AJ82" i="125"/>
  <c r="AN73" i="126"/>
  <c r="AF73" i="126"/>
  <c r="AM73" i="126"/>
  <c r="AE73" i="126"/>
  <c r="AL73" i="126"/>
  <c r="AD73" i="126"/>
  <c r="AK73" i="126"/>
  <c r="AC73" i="126"/>
  <c r="AQ73" i="126"/>
  <c r="AI73" i="126"/>
  <c r="AP73" i="126"/>
  <c r="AH73" i="126"/>
  <c r="AR73" i="126"/>
  <c r="AO73" i="126"/>
  <c r="AJ73" i="126"/>
  <c r="AG73" i="126"/>
  <c r="AJ45" i="121"/>
  <c r="AR45" i="121"/>
  <c r="AJ53" i="121"/>
  <c r="AR53" i="121"/>
  <c r="AD59" i="121"/>
  <c r="AL59" i="121"/>
  <c r="AJ61" i="121"/>
  <c r="AR61" i="121"/>
  <c r="AD67" i="121"/>
  <c r="AL67" i="121"/>
  <c r="AJ69" i="121"/>
  <c r="AR69" i="121"/>
  <c r="AD75" i="121"/>
  <c r="AL75" i="121"/>
  <c r="AJ77" i="121"/>
  <c r="AR77" i="121"/>
  <c r="AD83" i="121"/>
  <c r="AL83" i="121"/>
  <c r="AJ85" i="121"/>
  <c r="AR85" i="121"/>
  <c r="AD91" i="121"/>
  <c r="AL91" i="121"/>
  <c r="AJ93" i="121"/>
  <c r="AR93" i="121"/>
  <c r="AJ12" i="122"/>
  <c r="AR12" i="122"/>
  <c r="AJ36" i="122"/>
  <c r="AR36" i="122"/>
  <c r="AR34" i="122" s="1"/>
  <c r="AA30" i="122" s="1"/>
  <c r="AR30" i="122" s="1"/>
  <c r="AJ44" i="122"/>
  <c r="AR44" i="122"/>
  <c r="AJ52" i="122"/>
  <c r="AR52" i="122"/>
  <c r="AJ60" i="122"/>
  <c r="AR60" i="122"/>
  <c r="AJ76" i="122"/>
  <c r="AR76" i="122"/>
  <c r="AJ84" i="122"/>
  <c r="AR84" i="122"/>
  <c r="AJ92" i="122"/>
  <c r="AR92" i="122"/>
  <c r="AJ11" i="123"/>
  <c r="AR11" i="123"/>
  <c r="AI12" i="123"/>
  <c r="AQ12" i="123"/>
  <c r="AJ27" i="123"/>
  <c r="AD33" i="123"/>
  <c r="AL33" i="123"/>
  <c r="AL31" i="123" s="1"/>
  <c r="U29" i="123" s="1"/>
  <c r="AL29" i="123" s="1"/>
  <c r="AL28" i="123" s="1"/>
  <c r="AJ35" i="123"/>
  <c r="AO38" i="123"/>
  <c r="AG38" i="123"/>
  <c r="AN38" i="123"/>
  <c r="AF38" i="123"/>
  <c r="AL38" i="123"/>
  <c r="AD38" i="123"/>
  <c r="AK38" i="123"/>
  <c r="AC38" i="123"/>
  <c r="AR38" i="123"/>
  <c r="AD44" i="123"/>
  <c r="AO46" i="123"/>
  <c r="AG46" i="123"/>
  <c r="AN46" i="123"/>
  <c r="AF46" i="123"/>
  <c r="AL46" i="123"/>
  <c r="AD46" i="123"/>
  <c r="AK46" i="123"/>
  <c r="AC46" i="123"/>
  <c r="AR46" i="123"/>
  <c r="AD52" i="123"/>
  <c r="AO54" i="123"/>
  <c r="AG54" i="123"/>
  <c r="AN54" i="123"/>
  <c r="AF54" i="123"/>
  <c r="AL54" i="123"/>
  <c r="AD54" i="123"/>
  <c r="AK54" i="123"/>
  <c r="AC54" i="123"/>
  <c r="AR54" i="123"/>
  <c r="AD60" i="123"/>
  <c r="AO62" i="123"/>
  <c r="AG62" i="123"/>
  <c r="AN62" i="123"/>
  <c r="AF62" i="123"/>
  <c r="AL62" i="123"/>
  <c r="AD62" i="123"/>
  <c r="AK62" i="123"/>
  <c r="AC62" i="123"/>
  <c r="AR62" i="123"/>
  <c r="AQ84" i="123"/>
  <c r="AI84" i="123"/>
  <c r="AP84" i="123"/>
  <c r="AH84" i="123"/>
  <c r="AN84" i="123"/>
  <c r="AF84" i="123"/>
  <c r="AM84" i="123"/>
  <c r="AE84" i="123"/>
  <c r="AR84" i="123"/>
  <c r="AP93" i="123"/>
  <c r="AH93" i="123"/>
  <c r="AO93" i="123"/>
  <c r="AG93" i="123"/>
  <c r="AM93" i="123"/>
  <c r="AE93" i="123"/>
  <c r="AL93" i="123"/>
  <c r="AD93" i="123"/>
  <c r="AR93" i="123"/>
  <c r="AF97" i="123"/>
  <c r="AG16" i="124"/>
  <c r="AR27" i="124"/>
  <c r="AQ35" i="124"/>
  <c r="AI35" i="124"/>
  <c r="AP35" i="124"/>
  <c r="AP34" i="124" s="1"/>
  <c r="Y30" i="124" s="1"/>
  <c r="AP30" i="124" s="1"/>
  <c r="AH35" i="124"/>
  <c r="AO35" i="124"/>
  <c r="AG35" i="124"/>
  <c r="AN35" i="124"/>
  <c r="AF35" i="124"/>
  <c r="AF34" i="124" s="1"/>
  <c r="O30" i="124" s="1"/>
  <c r="AM35" i="124"/>
  <c r="AE35" i="124"/>
  <c r="AL35" i="124"/>
  <c r="AD35" i="124"/>
  <c r="AK35" i="124"/>
  <c r="AK34" i="124" s="1"/>
  <c r="T30" i="124" s="1"/>
  <c r="AK30" i="124" s="1"/>
  <c r="AC35" i="124"/>
  <c r="AC34" i="124" s="1"/>
  <c r="L30" i="124" s="1"/>
  <c r="AR43" i="124"/>
  <c r="AR67" i="124"/>
  <c r="AQ42" i="125"/>
  <c r="AI42" i="125"/>
  <c r="AP42" i="125"/>
  <c r="AH42" i="125"/>
  <c r="AO42" i="125"/>
  <c r="AG42" i="125"/>
  <c r="AN42" i="125"/>
  <c r="AF42" i="125"/>
  <c r="AM42" i="125"/>
  <c r="AE42" i="125"/>
  <c r="AL42" i="125"/>
  <c r="AD42" i="125"/>
  <c r="AK42" i="125"/>
  <c r="AC42" i="125"/>
  <c r="AR58" i="125"/>
  <c r="AR82" i="125"/>
  <c r="AJ22" i="121"/>
  <c r="AJ38" i="121"/>
  <c r="AC45" i="121"/>
  <c r="AJ46" i="121"/>
  <c r="AC53" i="121"/>
  <c r="AJ54" i="121"/>
  <c r="AE59" i="121"/>
  <c r="AC61" i="121"/>
  <c r="AJ62" i="121"/>
  <c r="AE67" i="121"/>
  <c r="AC69" i="121"/>
  <c r="AJ70" i="121"/>
  <c r="AE75" i="121"/>
  <c r="AC77" i="121"/>
  <c r="AJ78" i="121"/>
  <c r="AE83" i="121"/>
  <c r="AC85" i="121"/>
  <c r="AJ86" i="121"/>
  <c r="AE91" i="121"/>
  <c r="AC93" i="121"/>
  <c r="AJ94" i="121"/>
  <c r="AC12" i="122"/>
  <c r="AE26" i="122"/>
  <c r="AC36" i="122"/>
  <c r="AC34" i="122" s="1"/>
  <c r="L30" i="122" s="1"/>
  <c r="AC30" i="122" s="1"/>
  <c r="AE42" i="122"/>
  <c r="AC44" i="122"/>
  <c r="AJ45" i="122"/>
  <c r="AC52" i="122"/>
  <c r="AJ53" i="122"/>
  <c r="AE58" i="122"/>
  <c r="AC60" i="122"/>
  <c r="AJ61" i="122"/>
  <c r="AE66" i="122"/>
  <c r="AJ69" i="122"/>
  <c r="AE74" i="122"/>
  <c r="AC76" i="122"/>
  <c r="AJ77" i="122"/>
  <c r="AE82" i="122"/>
  <c r="AC84" i="122"/>
  <c r="AJ85" i="122"/>
  <c r="AE90" i="122"/>
  <c r="AC92" i="122"/>
  <c r="AJ93" i="122"/>
  <c r="AE98" i="122"/>
  <c r="AC11" i="123"/>
  <c r="AJ12" i="123"/>
  <c r="AE33" i="123"/>
  <c r="AE31" i="123" s="1"/>
  <c r="N29" i="123" s="1"/>
  <c r="AE29" i="123" s="1"/>
  <c r="AE28" i="123" s="1"/>
  <c r="AQ36" i="123"/>
  <c r="AP36" i="123"/>
  <c r="AP34" i="123" s="1"/>
  <c r="Y30" i="123" s="1"/>
  <c r="AP30" i="123" s="1"/>
  <c r="AM36" i="123"/>
  <c r="AM34" i="123" s="1"/>
  <c r="V30" i="123" s="1"/>
  <c r="AM30" i="123" s="1"/>
  <c r="AJ36" i="123"/>
  <c r="AG44" i="123"/>
  <c r="AG52" i="123"/>
  <c r="AG60" i="123"/>
  <c r="AQ76" i="123"/>
  <c r="AI76" i="123"/>
  <c r="AP76" i="123"/>
  <c r="AH76" i="123"/>
  <c r="AN76" i="123"/>
  <c r="AF76" i="123"/>
  <c r="AM76" i="123"/>
  <c r="AE76" i="123"/>
  <c r="AR76" i="123"/>
  <c r="AP85" i="123"/>
  <c r="AH85" i="123"/>
  <c r="AO85" i="123"/>
  <c r="AG85" i="123"/>
  <c r="AM85" i="123"/>
  <c r="AE85" i="123"/>
  <c r="AL85" i="123"/>
  <c r="AD85" i="123"/>
  <c r="AR85" i="123"/>
  <c r="AO94" i="123"/>
  <c r="AG94" i="123"/>
  <c r="AN94" i="123"/>
  <c r="AF94" i="123"/>
  <c r="AL94" i="123"/>
  <c r="AD94" i="123"/>
  <c r="AK94" i="123"/>
  <c r="AC94" i="123"/>
  <c r="AR94" i="123"/>
  <c r="AG97" i="123"/>
  <c r="AJ16" i="124"/>
  <c r="AQ83" i="124"/>
  <c r="AI83" i="124"/>
  <c r="AP83" i="124"/>
  <c r="AH83" i="124"/>
  <c r="AO83" i="124"/>
  <c r="AG83" i="124"/>
  <c r="AN83" i="124"/>
  <c r="AF83" i="124"/>
  <c r="AM83" i="124"/>
  <c r="AE83" i="124"/>
  <c r="AL83" i="124"/>
  <c r="AD83" i="124"/>
  <c r="AK83" i="124"/>
  <c r="AC83" i="124"/>
  <c r="AJ42" i="125"/>
  <c r="AJ12" i="124"/>
  <c r="AR12" i="124"/>
  <c r="AF32" i="124"/>
  <c r="AF31" i="124" s="1"/>
  <c r="O29" i="124" s="1"/>
  <c r="AN32" i="124"/>
  <c r="AN31" i="124" s="1"/>
  <c r="W29" i="124" s="1"/>
  <c r="AJ36" i="124"/>
  <c r="AJ34" i="124" s="1"/>
  <c r="S30" i="124" s="1"/>
  <c r="AJ30" i="124" s="1"/>
  <c r="AR36" i="124"/>
  <c r="AR34" i="124" s="1"/>
  <c r="AA30" i="124" s="1"/>
  <c r="AR30" i="124" s="1"/>
  <c r="AF40" i="124"/>
  <c r="AN40" i="124"/>
  <c r="AJ44" i="124"/>
  <c r="AR44" i="124"/>
  <c r="AI45" i="124"/>
  <c r="AQ45" i="124"/>
  <c r="AF48" i="124"/>
  <c r="AN48" i="124"/>
  <c r="AJ52" i="124"/>
  <c r="AR52" i="124"/>
  <c r="AI53" i="124"/>
  <c r="AQ53" i="124"/>
  <c r="AF56" i="124"/>
  <c r="AN56" i="124"/>
  <c r="AJ60" i="124"/>
  <c r="AR60" i="124"/>
  <c r="AI61" i="124"/>
  <c r="AQ61" i="124"/>
  <c r="AF64" i="124"/>
  <c r="AN64" i="124"/>
  <c r="AI69" i="124"/>
  <c r="AQ69" i="124"/>
  <c r="AF72" i="124"/>
  <c r="AN72" i="124"/>
  <c r="AJ76" i="124"/>
  <c r="AR76" i="124"/>
  <c r="AI77" i="124"/>
  <c r="AQ77" i="124"/>
  <c r="AF80" i="124"/>
  <c r="AN80" i="124"/>
  <c r="AJ84" i="124"/>
  <c r="AR84" i="124"/>
  <c r="AI85" i="124"/>
  <c r="AQ85" i="124"/>
  <c r="AF88" i="124"/>
  <c r="AN88" i="124"/>
  <c r="AJ92" i="124"/>
  <c r="AR92" i="124"/>
  <c r="AI93" i="124"/>
  <c r="AQ93" i="124"/>
  <c r="AF96" i="124"/>
  <c r="AN96" i="124"/>
  <c r="AJ11" i="125"/>
  <c r="AR11" i="125"/>
  <c r="AI12" i="125"/>
  <c r="AQ12" i="125"/>
  <c r="AF15" i="125"/>
  <c r="AN15" i="125"/>
  <c r="AF23" i="125"/>
  <c r="AN23" i="125"/>
  <c r="AJ27" i="125"/>
  <c r="AR27" i="125"/>
  <c r="AJ35" i="125"/>
  <c r="AR35" i="125"/>
  <c r="AI36" i="125"/>
  <c r="AI34" i="125" s="1"/>
  <c r="R30" i="125" s="1"/>
  <c r="AI30" i="125" s="1"/>
  <c r="AQ36" i="125"/>
  <c r="AQ34" i="125" s="1"/>
  <c r="Z30" i="125" s="1"/>
  <c r="AQ30" i="125" s="1"/>
  <c r="AF39" i="125"/>
  <c r="AN39" i="125"/>
  <c r="AJ43" i="125"/>
  <c r="AR43" i="125"/>
  <c r="AI44" i="125"/>
  <c r="AQ44" i="125"/>
  <c r="AF47" i="125"/>
  <c r="AN47" i="125"/>
  <c r="AJ51" i="125"/>
  <c r="AR51" i="125"/>
  <c r="AI52" i="125"/>
  <c r="AQ52" i="125"/>
  <c r="AF55" i="125"/>
  <c r="AN55" i="125"/>
  <c r="AJ59" i="125"/>
  <c r="AR59" i="125"/>
  <c r="AI60" i="125"/>
  <c r="AQ60" i="125"/>
  <c r="AF63" i="125"/>
  <c r="AN63" i="125"/>
  <c r="AJ67" i="125"/>
  <c r="AR67" i="125"/>
  <c r="AF71" i="125"/>
  <c r="AN71" i="125"/>
  <c r="AJ75" i="125"/>
  <c r="AR75" i="125"/>
  <c r="AI76" i="125"/>
  <c r="AQ76" i="125"/>
  <c r="AF79" i="125"/>
  <c r="AN79" i="125"/>
  <c r="AJ83" i="125"/>
  <c r="AR83" i="125"/>
  <c r="AI84" i="125"/>
  <c r="AQ84" i="125"/>
  <c r="AF87" i="125"/>
  <c r="AN87" i="125"/>
  <c r="AJ91" i="125"/>
  <c r="AR91" i="125"/>
  <c r="AI92" i="125"/>
  <c r="AQ92" i="125"/>
  <c r="AF95" i="125"/>
  <c r="AN95" i="125"/>
  <c r="AI11" i="126"/>
  <c r="AR11" i="126"/>
  <c r="AR29" i="126"/>
  <c r="AQ70" i="126"/>
  <c r="AI70" i="126"/>
  <c r="AP70" i="126"/>
  <c r="AH70" i="126"/>
  <c r="AO70" i="126"/>
  <c r="AG70" i="126"/>
  <c r="AN70" i="126"/>
  <c r="AF70" i="126"/>
  <c r="AL70" i="126"/>
  <c r="AD70" i="126"/>
  <c r="AK70" i="126"/>
  <c r="AC70" i="126"/>
  <c r="AQ93" i="127"/>
  <c r="AI93" i="127"/>
  <c r="AP93" i="127"/>
  <c r="AH93" i="127"/>
  <c r="AO93" i="127"/>
  <c r="AG93" i="127"/>
  <c r="AN93" i="127"/>
  <c r="AF93" i="127"/>
  <c r="AM93" i="127"/>
  <c r="AE93" i="127"/>
  <c r="AL93" i="127"/>
  <c r="AD93" i="127"/>
  <c r="AK93" i="127"/>
  <c r="AC93" i="127"/>
  <c r="AK66" i="128"/>
  <c r="AC66" i="128"/>
  <c r="AJ66" i="128"/>
  <c r="AR66" i="128"/>
  <c r="AI66" i="128"/>
  <c r="AQ66" i="128"/>
  <c r="AH66" i="128"/>
  <c r="AP66" i="128"/>
  <c r="AG66" i="128"/>
  <c r="AO66" i="128"/>
  <c r="AF66" i="128"/>
  <c r="AN66" i="128"/>
  <c r="AE66" i="128"/>
  <c r="AM66" i="128"/>
  <c r="AD66" i="128"/>
  <c r="AG32" i="124"/>
  <c r="AO32" i="124"/>
  <c r="AG40" i="124"/>
  <c r="AO40" i="124"/>
  <c r="AJ45" i="124"/>
  <c r="AR45" i="124"/>
  <c r="AG48" i="124"/>
  <c r="AO48" i="124"/>
  <c r="AJ53" i="124"/>
  <c r="AR53" i="124"/>
  <c r="AG56" i="124"/>
  <c r="AO56" i="124"/>
  <c r="AJ61" i="124"/>
  <c r="AR61" i="124"/>
  <c r="AG64" i="124"/>
  <c r="AO64" i="124"/>
  <c r="AJ69" i="124"/>
  <c r="AR69" i="124"/>
  <c r="AG72" i="124"/>
  <c r="AO72" i="124"/>
  <c r="AJ77" i="124"/>
  <c r="AR77" i="124"/>
  <c r="AG80" i="124"/>
  <c r="AO80" i="124"/>
  <c r="AJ85" i="124"/>
  <c r="AR85" i="124"/>
  <c r="AG88" i="124"/>
  <c r="AO88" i="124"/>
  <c r="AJ93" i="124"/>
  <c r="AR93" i="124"/>
  <c r="AG96" i="124"/>
  <c r="AO96" i="124"/>
  <c r="AJ12" i="125"/>
  <c r="AR12" i="125"/>
  <c r="AG15" i="125"/>
  <c r="AO15" i="125"/>
  <c r="AG23" i="125"/>
  <c r="AO23" i="125"/>
  <c r="AJ36" i="125"/>
  <c r="AR36" i="125"/>
  <c r="AG39" i="125"/>
  <c r="AO39" i="125"/>
  <c r="AJ44" i="125"/>
  <c r="AR44" i="125"/>
  <c r="AG47" i="125"/>
  <c r="AO47" i="125"/>
  <c r="AJ52" i="125"/>
  <c r="AR52" i="125"/>
  <c r="AG55" i="125"/>
  <c r="AO55" i="125"/>
  <c r="AJ60" i="125"/>
  <c r="AR60" i="125"/>
  <c r="AG63" i="125"/>
  <c r="AO63" i="125"/>
  <c r="AG71" i="125"/>
  <c r="AO71" i="125"/>
  <c r="AJ76" i="125"/>
  <c r="AR76" i="125"/>
  <c r="AG79" i="125"/>
  <c r="AO79" i="125"/>
  <c r="AJ84" i="125"/>
  <c r="AR84" i="125"/>
  <c r="AG87" i="125"/>
  <c r="AO87" i="125"/>
  <c r="AJ92" i="125"/>
  <c r="AR92" i="125"/>
  <c r="AG95" i="125"/>
  <c r="AO95" i="125"/>
  <c r="AJ11" i="126"/>
  <c r="AK12" i="126"/>
  <c r="AC12" i="126"/>
  <c r="AM12" i="126"/>
  <c r="AE12" i="126"/>
  <c r="AN12" i="126"/>
  <c r="AO16" i="126"/>
  <c r="AG16" i="126"/>
  <c r="AQ16" i="126"/>
  <c r="AI16" i="126"/>
  <c r="AL16" i="126"/>
  <c r="AQ22" i="126"/>
  <c r="AI22" i="126"/>
  <c r="AP22" i="126"/>
  <c r="AH22" i="126"/>
  <c r="AO22" i="126"/>
  <c r="AG22" i="126"/>
  <c r="AK22" i="126"/>
  <c r="AC22" i="126"/>
  <c r="AR22" i="126"/>
  <c r="AM26" i="126"/>
  <c r="AE26" i="126"/>
  <c r="AL26" i="126"/>
  <c r="AD26" i="126"/>
  <c r="AK26" i="126"/>
  <c r="AC26" i="126"/>
  <c r="AO26" i="126"/>
  <c r="AG26" i="126"/>
  <c r="AR26" i="126"/>
  <c r="AQ38" i="126"/>
  <c r="AI38" i="126"/>
  <c r="AP38" i="126"/>
  <c r="AH38" i="126"/>
  <c r="AO38" i="126"/>
  <c r="AG38" i="126"/>
  <c r="AN38" i="126"/>
  <c r="AF38" i="126"/>
  <c r="AK38" i="126"/>
  <c r="AC38" i="126"/>
  <c r="AQ46" i="126"/>
  <c r="AI46" i="126"/>
  <c r="AP46" i="126"/>
  <c r="AH46" i="126"/>
  <c r="AO46" i="126"/>
  <c r="AG46" i="126"/>
  <c r="AN46" i="126"/>
  <c r="AF46" i="126"/>
  <c r="AK46" i="126"/>
  <c r="AC46" i="126"/>
  <c r="AQ54" i="126"/>
  <c r="AI54" i="126"/>
  <c r="AP54" i="126"/>
  <c r="AH54" i="126"/>
  <c r="AO54" i="126"/>
  <c r="AG54" i="126"/>
  <c r="AN54" i="126"/>
  <c r="AF54" i="126"/>
  <c r="AK54" i="126"/>
  <c r="AC54" i="126"/>
  <c r="AQ62" i="126"/>
  <c r="AI62" i="126"/>
  <c r="AP62" i="126"/>
  <c r="AH62" i="126"/>
  <c r="AO62" i="126"/>
  <c r="AG62" i="126"/>
  <c r="AN62" i="126"/>
  <c r="AF62" i="126"/>
  <c r="AK62" i="126"/>
  <c r="AC62" i="126"/>
  <c r="AQ45" i="127"/>
  <c r="AI45" i="127"/>
  <c r="AP45" i="127"/>
  <c r="AH45" i="127"/>
  <c r="AO45" i="127"/>
  <c r="AG45" i="127"/>
  <c r="AN45" i="127"/>
  <c r="AF45" i="127"/>
  <c r="AM45" i="127"/>
  <c r="AE45" i="127"/>
  <c r="AL45" i="127"/>
  <c r="AD45" i="127"/>
  <c r="AK45" i="127"/>
  <c r="AC45" i="127"/>
  <c r="AQ44" i="128"/>
  <c r="AI44" i="128"/>
  <c r="AP44" i="128"/>
  <c r="AH44" i="128"/>
  <c r="AO44" i="128"/>
  <c r="AG44" i="128"/>
  <c r="AN44" i="128"/>
  <c r="AF44" i="128"/>
  <c r="AM44" i="128"/>
  <c r="AE44" i="128"/>
  <c r="AL44" i="128"/>
  <c r="AD44" i="128"/>
  <c r="AK44" i="128"/>
  <c r="AC44" i="128"/>
  <c r="AQ52" i="128"/>
  <c r="AI52" i="128"/>
  <c r="AP52" i="128"/>
  <c r="AH52" i="128"/>
  <c r="AO52" i="128"/>
  <c r="AG52" i="128"/>
  <c r="AN52" i="128"/>
  <c r="AF52" i="128"/>
  <c r="AM52" i="128"/>
  <c r="AE52" i="128"/>
  <c r="AL52" i="128"/>
  <c r="AD52" i="128"/>
  <c r="AK52" i="128"/>
  <c r="AC52" i="128"/>
  <c r="AM94" i="128"/>
  <c r="AE94" i="128"/>
  <c r="AO94" i="128"/>
  <c r="AG94" i="128"/>
  <c r="AK94" i="128"/>
  <c r="AJ94" i="128"/>
  <c r="AI94" i="128"/>
  <c r="AR94" i="128"/>
  <c r="AH94" i="128"/>
  <c r="AQ94" i="128"/>
  <c r="AF94" i="128"/>
  <c r="AP94" i="128"/>
  <c r="AD94" i="128"/>
  <c r="AN94" i="128"/>
  <c r="AC94" i="128"/>
  <c r="AJ39" i="123"/>
  <c r="AR39" i="123"/>
  <c r="AI40" i="123"/>
  <c r="AQ40" i="123"/>
  <c r="AG42" i="123"/>
  <c r="AO42" i="123"/>
  <c r="AF43" i="123"/>
  <c r="AN43" i="123"/>
  <c r="AJ47" i="123"/>
  <c r="AR47" i="123"/>
  <c r="AI48" i="123"/>
  <c r="AQ48" i="123"/>
  <c r="AF51" i="123"/>
  <c r="AN51" i="123"/>
  <c r="AJ55" i="123"/>
  <c r="AR55" i="123"/>
  <c r="AI56" i="123"/>
  <c r="AQ56" i="123"/>
  <c r="AG58" i="123"/>
  <c r="AO58" i="123"/>
  <c r="AF59" i="123"/>
  <c r="AN59" i="123"/>
  <c r="AJ63" i="123"/>
  <c r="AR63" i="123"/>
  <c r="AI64" i="123"/>
  <c r="AQ64" i="123"/>
  <c r="AG66" i="123"/>
  <c r="AO66" i="123"/>
  <c r="AF67" i="123"/>
  <c r="AN67" i="123"/>
  <c r="AJ71" i="123"/>
  <c r="AR71" i="123"/>
  <c r="AI72" i="123"/>
  <c r="AQ72" i="123"/>
  <c r="AG74" i="123"/>
  <c r="AO74" i="123"/>
  <c r="AF75" i="123"/>
  <c r="AN75" i="123"/>
  <c r="AJ79" i="123"/>
  <c r="AR79" i="123"/>
  <c r="AI80" i="123"/>
  <c r="AQ80" i="123"/>
  <c r="AG82" i="123"/>
  <c r="AO82" i="123"/>
  <c r="AF83" i="123"/>
  <c r="AN83" i="123"/>
  <c r="AJ87" i="123"/>
  <c r="AR87" i="123"/>
  <c r="AI88" i="123"/>
  <c r="AQ88" i="123"/>
  <c r="AG90" i="123"/>
  <c r="AO90" i="123"/>
  <c r="AF91" i="123"/>
  <c r="AN91" i="123"/>
  <c r="AJ95" i="123"/>
  <c r="AR95" i="123"/>
  <c r="AI96" i="123"/>
  <c r="AQ96" i="123"/>
  <c r="AG98" i="123"/>
  <c r="AO98" i="123"/>
  <c r="AD12" i="124"/>
  <c r="AL12" i="124"/>
  <c r="AI15" i="124"/>
  <c r="AQ15" i="124"/>
  <c r="AJ22" i="124"/>
  <c r="AR22" i="124"/>
  <c r="AI23" i="124"/>
  <c r="AQ23" i="124"/>
  <c r="AF26" i="124"/>
  <c r="AN26" i="124"/>
  <c r="AH32" i="124"/>
  <c r="AP32" i="124"/>
  <c r="AG33" i="124"/>
  <c r="AO33" i="124"/>
  <c r="AD36" i="124"/>
  <c r="AL36" i="124"/>
  <c r="AJ38" i="124"/>
  <c r="AR38" i="124"/>
  <c r="AI39" i="124"/>
  <c r="AQ39" i="124"/>
  <c r="AH40" i="124"/>
  <c r="AP40" i="124"/>
  <c r="AG41" i="124"/>
  <c r="AO41" i="124"/>
  <c r="AF42" i="124"/>
  <c r="AN42" i="124"/>
  <c r="AD44" i="124"/>
  <c r="AL44" i="124"/>
  <c r="AC45" i="124"/>
  <c r="AK45" i="124"/>
  <c r="AJ46" i="124"/>
  <c r="AR46" i="124"/>
  <c r="AI47" i="124"/>
  <c r="AQ47" i="124"/>
  <c r="AH48" i="124"/>
  <c r="AP48" i="124"/>
  <c r="AG49" i="124"/>
  <c r="AO49" i="124"/>
  <c r="AD52" i="124"/>
  <c r="AL52" i="124"/>
  <c r="AC53" i="124"/>
  <c r="AK53" i="124"/>
  <c r="AJ54" i="124"/>
  <c r="AR54" i="124"/>
  <c r="AI55" i="124"/>
  <c r="AQ55" i="124"/>
  <c r="AH56" i="124"/>
  <c r="AP56" i="124"/>
  <c r="AG57" i="124"/>
  <c r="AO57" i="124"/>
  <c r="AF58" i="124"/>
  <c r="AN58" i="124"/>
  <c r="AD60" i="124"/>
  <c r="AL60" i="124"/>
  <c r="AC61" i="124"/>
  <c r="AK61" i="124"/>
  <c r="AJ62" i="124"/>
  <c r="AR62" i="124"/>
  <c r="AI63" i="124"/>
  <c r="AQ63" i="124"/>
  <c r="AH64" i="124"/>
  <c r="AP64" i="124"/>
  <c r="AG65" i="124"/>
  <c r="AO65" i="124"/>
  <c r="AF66" i="124"/>
  <c r="AN66" i="124"/>
  <c r="AC69" i="124"/>
  <c r="AK69" i="124"/>
  <c r="AJ70" i="124"/>
  <c r="AR70" i="124"/>
  <c r="AI71" i="124"/>
  <c r="AQ71" i="124"/>
  <c r="AH72" i="124"/>
  <c r="AP72" i="124"/>
  <c r="AG73" i="124"/>
  <c r="AO73" i="124"/>
  <c r="AF74" i="124"/>
  <c r="AN74" i="124"/>
  <c r="AD76" i="124"/>
  <c r="AL76" i="124"/>
  <c r="AC77" i="124"/>
  <c r="AK77" i="124"/>
  <c r="AJ78" i="124"/>
  <c r="AR78" i="124"/>
  <c r="AI79" i="124"/>
  <c r="AQ79" i="124"/>
  <c r="AH80" i="124"/>
  <c r="AP80" i="124"/>
  <c r="AF82" i="124"/>
  <c r="AN82" i="124"/>
  <c r="AD84" i="124"/>
  <c r="AL84" i="124"/>
  <c r="AC85" i="124"/>
  <c r="AK85" i="124"/>
  <c r="AJ86" i="124"/>
  <c r="AR86" i="124"/>
  <c r="AI87" i="124"/>
  <c r="AQ87" i="124"/>
  <c r="AH88" i="124"/>
  <c r="AP88" i="124"/>
  <c r="AG89" i="124"/>
  <c r="AO89" i="124"/>
  <c r="AF90" i="124"/>
  <c r="AN90" i="124"/>
  <c r="AD92" i="124"/>
  <c r="AL92" i="124"/>
  <c r="AC93" i="124"/>
  <c r="AK93" i="124"/>
  <c r="AJ94" i="124"/>
  <c r="AR94" i="124"/>
  <c r="AI95" i="124"/>
  <c r="AQ95" i="124"/>
  <c r="AH96" i="124"/>
  <c r="AP96" i="124"/>
  <c r="AG97" i="124"/>
  <c r="AO97" i="124"/>
  <c r="AF98" i="124"/>
  <c r="AN98" i="124"/>
  <c r="AD11" i="125"/>
  <c r="AL11" i="125"/>
  <c r="AC12" i="125"/>
  <c r="AK12" i="125"/>
  <c r="AH15" i="125"/>
  <c r="AP15" i="125"/>
  <c r="AG16" i="125"/>
  <c r="AO16" i="125"/>
  <c r="AI22" i="125"/>
  <c r="AQ22" i="125"/>
  <c r="AH23" i="125"/>
  <c r="AP23" i="125"/>
  <c r="AD27" i="125"/>
  <c r="AL27" i="125"/>
  <c r="AG32" i="125"/>
  <c r="AO32" i="125"/>
  <c r="AF33" i="125"/>
  <c r="AF31" i="125" s="1"/>
  <c r="O29" i="125" s="1"/>
  <c r="AF29" i="125" s="1"/>
  <c r="AN33" i="125"/>
  <c r="AN31" i="125" s="1"/>
  <c r="W29" i="125" s="1"/>
  <c r="AN29" i="125" s="1"/>
  <c r="AD35" i="125"/>
  <c r="AL35" i="125"/>
  <c r="AC36" i="125"/>
  <c r="AK36" i="125"/>
  <c r="AK34" i="125" s="1"/>
  <c r="T30" i="125" s="1"/>
  <c r="AK30" i="125" s="1"/>
  <c r="AI38" i="125"/>
  <c r="AQ38" i="125"/>
  <c r="AH39" i="125"/>
  <c r="AP39" i="125"/>
  <c r="AG40" i="125"/>
  <c r="AO40" i="125"/>
  <c r="AF41" i="125"/>
  <c r="AN41" i="125"/>
  <c r="AD43" i="125"/>
  <c r="AL43" i="125"/>
  <c r="AC44" i="125"/>
  <c r="AK44" i="125"/>
  <c r="AJ45" i="125"/>
  <c r="AR45" i="125"/>
  <c r="AI46" i="125"/>
  <c r="AQ46" i="125"/>
  <c r="AH47" i="125"/>
  <c r="AP47" i="125"/>
  <c r="AG48" i="125"/>
  <c r="AO48" i="125"/>
  <c r="AF49" i="125"/>
  <c r="AN49" i="125"/>
  <c r="AD51" i="125"/>
  <c r="AL51" i="125"/>
  <c r="AC52" i="125"/>
  <c r="AK52" i="125"/>
  <c r="AJ53" i="125"/>
  <c r="AR53" i="125"/>
  <c r="AH55" i="125"/>
  <c r="AP55" i="125"/>
  <c r="AG56" i="125"/>
  <c r="AO56" i="125"/>
  <c r="AF57" i="125"/>
  <c r="AN57" i="125"/>
  <c r="AD59" i="125"/>
  <c r="AL59" i="125"/>
  <c r="AC60" i="125"/>
  <c r="AK60" i="125"/>
  <c r="AJ61" i="125"/>
  <c r="AR61" i="125"/>
  <c r="AH63" i="125"/>
  <c r="AP63" i="125"/>
  <c r="AG64" i="125"/>
  <c r="AO64" i="125"/>
  <c r="AF65" i="125"/>
  <c r="AN65" i="125"/>
  <c r="AD67" i="125"/>
  <c r="AL67" i="125"/>
  <c r="AJ69" i="125"/>
  <c r="AR69" i="125"/>
  <c r="AH71" i="125"/>
  <c r="AP71" i="125"/>
  <c r="AG72" i="125"/>
  <c r="AO72" i="125"/>
  <c r="AD75" i="125"/>
  <c r="AL75" i="125"/>
  <c r="AC76" i="125"/>
  <c r="AK76" i="125"/>
  <c r="AJ77" i="125"/>
  <c r="AR77" i="125"/>
  <c r="AH79" i="125"/>
  <c r="AP79" i="125"/>
  <c r="AG80" i="125"/>
  <c r="AO80" i="125"/>
  <c r="AD83" i="125"/>
  <c r="AL83" i="125"/>
  <c r="AC84" i="125"/>
  <c r="AK84" i="125"/>
  <c r="AJ85" i="125"/>
  <c r="AR85" i="125"/>
  <c r="AH87" i="125"/>
  <c r="AP87" i="125"/>
  <c r="AG88" i="125"/>
  <c r="AO88" i="125"/>
  <c r="AD91" i="125"/>
  <c r="AL91" i="125"/>
  <c r="AC92" i="125"/>
  <c r="AK92" i="125"/>
  <c r="AJ93" i="125"/>
  <c r="AR93" i="125"/>
  <c r="AH95" i="125"/>
  <c r="AP95" i="125"/>
  <c r="AG96" i="125"/>
  <c r="AO96" i="125"/>
  <c r="AC11" i="126"/>
  <c r="AK11" i="126"/>
  <c r="AD12" i="126"/>
  <c r="AO12" i="126"/>
  <c r="AC16" i="126"/>
  <c r="AM16" i="126"/>
  <c r="AD22" i="126"/>
  <c r="AF26" i="126"/>
  <c r="AN33" i="126"/>
  <c r="AF33" i="126"/>
  <c r="AM33" i="126"/>
  <c r="AE33" i="126"/>
  <c r="AL33" i="126"/>
  <c r="AD33" i="126"/>
  <c r="AK33" i="126"/>
  <c r="AK31" i="126" s="1"/>
  <c r="T29" i="126" s="1"/>
  <c r="AK29" i="126" s="1"/>
  <c r="AC33" i="126"/>
  <c r="AC31" i="126" s="1"/>
  <c r="L29" i="126" s="1"/>
  <c r="AC29" i="126" s="1"/>
  <c r="AP33" i="126"/>
  <c r="AP31" i="126" s="1"/>
  <c r="Y29" i="126" s="1"/>
  <c r="AP29" i="126" s="1"/>
  <c r="AH33" i="126"/>
  <c r="AG34" i="126"/>
  <c r="P30" i="126" s="1"/>
  <c r="AG30" i="126" s="1"/>
  <c r="AD38" i="126"/>
  <c r="AP40" i="126"/>
  <c r="AD46" i="126"/>
  <c r="AP48" i="126"/>
  <c r="AD54" i="126"/>
  <c r="AP56" i="126"/>
  <c r="AD62" i="126"/>
  <c r="AJ70" i="126"/>
  <c r="AN89" i="126"/>
  <c r="AF89" i="126"/>
  <c r="AM89" i="126"/>
  <c r="AE89" i="126"/>
  <c r="AL89" i="126"/>
  <c r="AD89" i="126"/>
  <c r="AK89" i="126"/>
  <c r="AC89" i="126"/>
  <c r="AQ89" i="126"/>
  <c r="AI89" i="126"/>
  <c r="AP89" i="126"/>
  <c r="AH89" i="126"/>
  <c r="AN97" i="126"/>
  <c r="AF97" i="126"/>
  <c r="AM97" i="126"/>
  <c r="AE97" i="126"/>
  <c r="AL97" i="126"/>
  <c r="AD97" i="126"/>
  <c r="AK97" i="126"/>
  <c r="AC97" i="126"/>
  <c r="AQ97" i="126"/>
  <c r="AI97" i="126"/>
  <c r="AP97" i="126"/>
  <c r="AH97" i="126"/>
  <c r="AJ45" i="127"/>
  <c r="AQ77" i="127"/>
  <c r="AI77" i="127"/>
  <c r="AP77" i="127"/>
  <c r="AH77" i="127"/>
  <c r="AO77" i="127"/>
  <c r="AG77" i="127"/>
  <c r="AN77" i="127"/>
  <c r="AF77" i="127"/>
  <c r="AM77" i="127"/>
  <c r="AE77" i="127"/>
  <c r="AL77" i="127"/>
  <c r="AD77" i="127"/>
  <c r="AK77" i="127"/>
  <c r="AC77" i="127"/>
  <c r="AR93" i="127"/>
  <c r="AQ12" i="128"/>
  <c r="AI12" i="128"/>
  <c r="AP12" i="128"/>
  <c r="AH12" i="128"/>
  <c r="AO12" i="128"/>
  <c r="AG12" i="128"/>
  <c r="AN12" i="128"/>
  <c r="AF12" i="128"/>
  <c r="AM12" i="128"/>
  <c r="AE12" i="128"/>
  <c r="AL12" i="128"/>
  <c r="AD12" i="128"/>
  <c r="AK12" i="128"/>
  <c r="AC12" i="128"/>
  <c r="AJ44" i="128"/>
  <c r="AJ52" i="128"/>
  <c r="AL94" i="128"/>
  <c r="AC39" i="123"/>
  <c r="AK39" i="123"/>
  <c r="AJ40" i="123"/>
  <c r="AR40" i="123"/>
  <c r="AH42" i="123"/>
  <c r="AP42" i="123"/>
  <c r="AG43" i="123"/>
  <c r="AO43" i="123"/>
  <c r="AC47" i="123"/>
  <c r="AK47" i="123"/>
  <c r="AJ48" i="123"/>
  <c r="AR48" i="123"/>
  <c r="AG51" i="123"/>
  <c r="AO51" i="123"/>
  <c r="AC55" i="123"/>
  <c r="AK55" i="123"/>
  <c r="AJ56" i="123"/>
  <c r="AR56" i="123"/>
  <c r="AH58" i="123"/>
  <c r="AP58" i="123"/>
  <c r="AG59" i="123"/>
  <c r="AO59" i="123"/>
  <c r="AC63" i="123"/>
  <c r="AK63" i="123"/>
  <c r="AJ64" i="123"/>
  <c r="AR64" i="123"/>
  <c r="AH66" i="123"/>
  <c r="AP66" i="123"/>
  <c r="AG67" i="123"/>
  <c r="AO67" i="123"/>
  <c r="AK71" i="123"/>
  <c r="AJ72" i="123"/>
  <c r="AR72" i="123"/>
  <c r="AP74" i="123"/>
  <c r="AG75" i="123"/>
  <c r="AO75" i="123"/>
  <c r="AK79" i="123"/>
  <c r="AJ80" i="123"/>
  <c r="AR80" i="123"/>
  <c r="AH82" i="123"/>
  <c r="AP82" i="123"/>
  <c r="AG83" i="123"/>
  <c r="AO83" i="123"/>
  <c r="AK87" i="123"/>
  <c r="AJ88" i="123"/>
  <c r="AR88" i="123"/>
  <c r="AH90" i="123"/>
  <c r="AP90" i="123"/>
  <c r="AG91" i="123"/>
  <c r="AO91" i="123"/>
  <c r="AK95" i="123"/>
  <c r="AJ96" i="123"/>
  <c r="AR96" i="123"/>
  <c r="AH98" i="123"/>
  <c r="AP98" i="123"/>
  <c r="AE12" i="124"/>
  <c r="AM12" i="124"/>
  <c r="AJ15" i="124"/>
  <c r="AR15" i="124"/>
  <c r="AJ23" i="124"/>
  <c r="AR23" i="124"/>
  <c r="AG26" i="124"/>
  <c r="AO26" i="124"/>
  <c r="AC30" i="124"/>
  <c r="AI32" i="124"/>
  <c r="AI31" i="124" s="1"/>
  <c r="R29" i="124" s="1"/>
  <c r="AI29" i="124" s="1"/>
  <c r="AQ32" i="124"/>
  <c r="AQ31" i="124" s="1"/>
  <c r="Z29" i="124" s="1"/>
  <c r="AQ29" i="124" s="1"/>
  <c r="AH33" i="124"/>
  <c r="AP33" i="124"/>
  <c r="AE36" i="124"/>
  <c r="AM36" i="124"/>
  <c r="AK38" i="124"/>
  <c r="AJ39" i="124"/>
  <c r="AR39" i="124"/>
  <c r="AI40" i="124"/>
  <c r="AQ40" i="124"/>
  <c r="AH41" i="124"/>
  <c r="AP41" i="124"/>
  <c r="AG42" i="124"/>
  <c r="AO42" i="124"/>
  <c r="AE44" i="124"/>
  <c r="AM44" i="124"/>
  <c r="AD45" i="124"/>
  <c r="AL45" i="124"/>
  <c r="AC46" i="124"/>
  <c r="AK46" i="124"/>
  <c r="AJ47" i="124"/>
  <c r="AR47" i="124"/>
  <c r="AI48" i="124"/>
  <c r="AQ48" i="124"/>
  <c r="AH49" i="124"/>
  <c r="AP49" i="124"/>
  <c r="AE52" i="124"/>
  <c r="AM52" i="124"/>
  <c r="AD53" i="124"/>
  <c r="AL53" i="124"/>
  <c r="AC54" i="124"/>
  <c r="AK54" i="124"/>
  <c r="AJ55" i="124"/>
  <c r="AR55" i="124"/>
  <c r="AI56" i="124"/>
  <c r="AQ56" i="124"/>
  <c r="AH57" i="124"/>
  <c r="AP57" i="124"/>
  <c r="AG58" i="124"/>
  <c r="AO58" i="124"/>
  <c r="AE60" i="124"/>
  <c r="AM60" i="124"/>
  <c r="AD61" i="124"/>
  <c r="AL61" i="124"/>
  <c r="AC62" i="124"/>
  <c r="AK62" i="124"/>
  <c r="AJ63" i="124"/>
  <c r="AR63" i="124"/>
  <c r="AI64" i="124"/>
  <c r="AQ64" i="124"/>
  <c r="AH65" i="124"/>
  <c r="AP65" i="124"/>
  <c r="AG66" i="124"/>
  <c r="AO66" i="124"/>
  <c r="AD69" i="124"/>
  <c r="AL69" i="124"/>
  <c r="AK70" i="124"/>
  <c r="AJ71" i="124"/>
  <c r="AR71" i="124"/>
  <c r="AI72" i="124"/>
  <c r="AQ72" i="124"/>
  <c r="AH73" i="124"/>
  <c r="AP73" i="124"/>
  <c r="AG74" i="124"/>
  <c r="AO74" i="124"/>
  <c r="AE76" i="124"/>
  <c r="AM76" i="124"/>
  <c r="AD77" i="124"/>
  <c r="AL77" i="124"/>
  <c r="AJ79" i="124"/>
  <c r="AR79" i="124"/>
  <c r="AI80" i="124"/>
  <c r="AQ80" i="124"/>
  <c r="AG82" i="124"/>
  <c r="AO82" i="124"/>
  <c r="AE84" i="124"/>
  <c r="AM84" i="124"/>
  <c r="AD85" i="124"/>
  <c r="AL85" i="124"/>
  <c r="AC86" i="124"/>
  <c r="AK86" i="124"/>
  <c r="AJ87" i="124"/>
  <c r="AR87" i="124"/>
  <c r="AI88" i="124"/>
  <c r="AQ88" i="124"/>
  <c r="AH89" i="124"/>
  <c r="AP89" i="124"/>
  <c r="AG90" i="124"/>
  <c r="AO90" i="124"/>
  <c r="AE92" i="124"/>
  <c r="AM92" i="124"/>
  <c r="AD93" i="124"/>
  <c r="AL93" i="124"/>
  <c r="AC94" i="124"/>
  <c r="AK94" i="124"/>
  <c r="AJ95" i="124"/>
  <c r="AR95" i="124"/>
  <c r="AI96" i="124"/>
  <c r="AQ96" i="124"/>
  <c r="AH97" i="124"/>
  <c r="AP97" i="124"/>
  <c r="AG98" i="124"/>
  <c r="AO98" i="124"/>
  <c r="AE11" i="125"/>
  <c r="AM11" i="125"/>
  <c r="AD12" i="125"/>
  <c r="AL12" i="125"/>
  <c r="AI15" i="125"/>
  <c r="AQ15" i="125"/>
  <c r="AH16" i="125"/>
  <c r="AP16" i="125"/>
  <c r="AJ22" i="125"/>
  <c r="AR22" i="125"/>
  <c r="AI23" i="125"/>
  <c r="AQ23" i="125"/>
  <c r="AE27" i="125"/>
  <c r="AM27" i="125"/>
  <c r="AH32" i="125"/>
  <c r="AH31" i="125" s="1"/>
  <c r="Q29" i="125" s="1"/>
  <c r="AH29" i="125" s="1"/>
  <c r="AP32" i="125"/>
  <c r="AG33" i="125"/>
  <c r="AO33" i="125"/>
  <c r="AE35" i="125"/>
  <c r="AM35" i="125"/>
  <c r="AD36" i="125"/>
  <c r="AL36" i="125"/>
  <c r="AJ38" i="125"/>
  <c r="AR38" i="125"/>
  <c r="AI39" i="125"/>
  <c r="AQ39" i="125"/>
  <c r="AH40" i="125"/>
  <c r="AP40" i="125"/>
  <c r="AG41" i="125"/>
  <c r="AO41" i="125"/>
  <c r="AE43" i="125"/>
  <c r="AM43" i="125"/>
  <c r="AD44" i="125"/>
  <c r="AL44" i="125"/>
  <c r="AC45" i="125"/>
  <c r="AK45" i="125"/>
  <c r="AJ46" i="125"/>
  <c r="AR46" i="125"/>
  <c r="AI47" i="125"/>
  <c r="AQ47" i="125"/>
  <c r="AH48" i="125"/>
  <c r="AP48" i="125"/>
  <c r="AG49" i="125"/>
  <c r="AO49" i="125"/>
  <c r="AE51" i="125"/>
  <c r="AM51" i="125"/>
  <c r="AD52" i="125"/>
  <c r="AL52" i="125"/>
  <c r="AC53" i="125"/>
  <c r="AK53" i="125"/>
  <c r="AJ54" i="125"/>
  <c r="AI55" i="125"/>
  <c r="AQ55" i="125"/>
  <c r="AH56" i="125"/>
  <c r="AP56" i="125"/>
  <c r="AG57" i="125"/>
  <c r="AO57" i="125"/>
  <c r="AE59" i="125"/>
  <c r="AM59" i="125"/>
  <c r="AD60" i="125"/>
  <c r="AL60" i="125"/>
  <c r="AC61" i="125"/>
  <c r="AK61" i="125"/>
  <c r="AJ62" i="125"/>
  <c r="AI63" i="125"/>
  <c r="AQ63" i="125"/>
  <c r="AH64" i="125"/>
  <c r="AP64" i="125"/>
  <c r="AG65" i="125"/>
  <c r="AO65" i="125"/>
  <c r="AE67" i="125"/>
  <c r="AM67" i="125"/>
  <c r="AC69" i="125"/>
  <c r="AK69" i="125"/>
  <c r="AJ70" i="125"/>
  <c r="AI71" i="125"/>
  <c r="AQ71" i="125"/>
  <c r="AH72" i="125"/>
  <c r="AP72" i="125"/>
  <c r="AG73" i="125"/>
  <c r="AO73" i="125"/>
  <c r="AE75" i="125"/>
  <c r="AM75" i="125"/>
  <c r="AD76" i="125"/>
  <c r="AL76" i="125"/>
  <c r="AC77" i="125"/>
  <c r="AK77" i="125"/>
  <c r="AJ78" i="125"/>
  <c r="AR78" i="125"/>
  <c r="AI79" i="125"/>
  <c r="AQ79" i="125"/>
  <c r="AH80" i="125"/>
  <c r="AP80" i="125"/>
  <c r="AE83" i="125"/>
  <c r="AM83" i="125"/>
  <c r="AD84" i="125"/>
  <c r="AL84" i="125"/>
  <c r="AC85" i="125"/>
  <c r="AK85" i="125"/>
  <c r="AJ86" i="125"/>
  <c r="AI87" i="125"/>
  <c r="AQ87" i="125"/>
  <c r="AH88" i="125"/>
  <c r="AP88" i="125"/>
  <c r="AG89" i="125"/>
  <c r="AO89" i="125"/>
  <c r="AE91" i="125"/>
  <c r="AM91" i="125"/>
  <c r="AD92" i="125"/>
  <c r="AL92" i="125"/>
  <c r="AC93" i="125"/>
  <c r="AK93" i="125"/>
  <c r="AJ94" i="125"/>
  <c r="AI95" i="125"/>
  <c r="AQ95" i="125"/>
  <c r="AH96" i="125"/>
  <c r="AP96" i="125"/>
  <c r="AG97" i="125"/>
  <c r="AO97" i="125"/>
  <c r="AD11" i="126"/>
  <c r="AL11" i="126"/>
  <c r="AF12" i="126"/>
  <c r="AP12" i="126"/>
  <c r="AD16" i="126"/>
  <c r="AN16" i="126"/>
  <c r="AE22" i="126"/>
  <c r="AH26" i="126"/>
  <c r="AO32" i="126"/>
  <c r="AG32" i="126"/>
  <c r="AN32" i="126"/>
  <c r="AN31" i="126" s="1"/>
  <c r="W29" i="126" s="1"/>
  <c r="AN29" i="126" s="1"/>
  <c r="AF32" i="126"/>
  <c r="AF31" i="126" s="1"/>
  <c r="O29" i="126" s="1"/>
  <c r="AF29" i="126" s="1"/>
  <c r="AM32" i="126"/>
  <c r="AE32" i="126"/>
  <c r="AE31" i="126" s="1"/>
  <c r="N29" i="126" s="1"/>
  <c r="AE29" i="126" s="1"/>
  <c r="AL32" i="126"/>
  <c r="AD32" i="126"/>
  <c r="AQ32" i="126"/>
  <c r="AQ31" i="126" s="1"/>
  <c r="Z29" i="126" s="1"/>
  <c r="AQ29" i="126" s="1"/>
  <c r="AI32" i="126"/>
  <c r="AI31" i="126" s="1"/>
  <c r="R29" i="126" s="1"/>
  <c r="AI29" i="126" s="1"/>
  <c r="AG33" i="126"/>
  <c r="AE38" i="126"/>
  <c r="AE46" i="126"/>
  <c r="AE54" i="126"/>
  <c r="AE62" i="126"/>
  <c r="AN65" i="126"/>
  <c r="AF65" i="126"/>
  <c r="AM65" i="126"/>
  <c r="AE65" i="126"/>
  <c r="AL65" i="126"/>
  <c r="AD65" i="126"/>
  <c r="AK65" i="126"/>
  <c r="AC65" i="126"/>
  <c r="AQ65" i="126"/>
  <c r="AI65" i="126"/>
  <c r="AP65" i="126"/>
  <c r="AH65" i="126"/>
  <c r="AM70" i="126"/>
  <c r="AQ78" i="126"/>
  <c r="AI78" i="126"/>
  <c r="AP78" i="126"/>
  <c r="AH78" i="126"/>
  <c r="AO78" i="126"/>
  <c r="AG78" i="126"/>
  <c r="AN78" i="126"/>
  <c r="AF78" i="126"/>
  <c r="AL78" i="126"/>
  <c r="AD78" i="126"/>
  <c r="AK78" i="126"/>
  <c r="AC78" i="126"/>
  <c r="AQ86" i="126"/>
  <c r="AI86" i="126"/>
  <c r="AP86" i="126"/>
  <c r="AH86" i="126"/>
  <c r="AO86" i="126"/>
  <c r="AG86" i="126"/>
  <c r="AN86" i="126"/>
  <c r="AF86" i="126"/>
  <c r="AL86" i="126"/>
  <c r="AD86" i="126"/>
  <c r="AK86" i="126"/>
  <c r="AC86" i="126"/>
  <c r="AG89" i="126"/>
  <c r="AQ94" i="126"/>
  <c r="AI94" i="126"/>
  <c r="AP94" i="126"/>
  <c r="AH94" i="126"/>
  <c r="AO94" i="126"/>
  <c r="AG94" i="126"/>
  <c r="AN94" i="126"/>
  <c r="AF94" i="126"/>
  <c r="AL94" i="126"/>
  <c r="AD94" i="126"/>
  <c r="AK94" i="126"/>
  <c r="AC94" i="126"/>
  <c r="AG97" i="126"/>
  <c r="AR45" i="127"/>
  <c r="AJ77" i="127"/>
  <c r="AJ12" i="128"/>
  <c r="AR44" i="128"/>
  <c r="AR52" i="128"/>
  <c r="AE29" i="124"/>
  <c r="AJ32" i="124"/>
  <c r="AR32" i="124"/>
  <c r="AJ40" i="124"/>
  <c r="AR40" i="124"/>
  <c r="AE45" i="124"/>
  <c r="AM45" i="124"/>
  <c r="AJ48" i="124"/>
  <c r="AR48" i="124"/>
  <c r="AE53" i="124"/>
  <c r="AM53" i="124"/>
  <c r="AJ56" i="124"/>
  <c r="AR56" i="124"/>
  <c r="AE61" i="124"/>
  <c r="AM61" i="124"/>
  <c r="AJ64" i="124"/>
  <c r="AR64" i="124"/>
  <c r="AE69" i="124"/>
  <c r="AM69" i="124"/>
  <c r="AJ72" i="124"/>
  <c r="AR72" i="124"/>
  <c r="AE77" i="124"/>
  <c r="AM77" i="124"/>
  <c r="AJ80" i="124"/>
  <c r="AR80" i="124"/>
  <c r="AE85" i="124"/>
  <c r="AM85" i="124"/>
  <c r="AJ88" i="124"/>
  <c r="AR88" i="124"/>
  <c r="AE93" i="124"/>
  <c r="AM93" i="124"/>
  <c r="AJ96" i="124"/>
  <c r="AR96" i="124"/>
  <c r="AE12" i="125"/>
  <c r="AM12" i="125"/>
  <c r="AJ15" i="125"/>
  <c r="AR15" i="125"/>
  <c r="AJ23" i="125"/>
  <c r="AR23" i="125"/>
  <c r="AE36" i="125"/>
  <c r="AM36" i="125"/>
  <c r="AJ39" i="125"/>
  <c r="AR39" i="125"/>
  <c r="AE44" i="125"/>
  <c r="AM44" i="125"/>
  <c r="AJ47" i="125"/>
  <c r="AR47" i="125"/>
  <c r="AE52" i="125"/>
  <c r="AM52" i="125"/>
  <c r="AJ55" i="125"/>
  <c r="AR55" i="125"/>
  <c r="AE60" i="125"/>
  <c r="AM60" i="125"/>
  <c r="AJ63" i="125"/>
  <c r="AR63" i="125"/>
  <c r="AJ71" i="125"/>
  <c r="AR71" i="125"/>
  <c r="AE76" i="125"/>
  <c r="AM76" i="125"/>
  <c r="AJ79" i="125"/>
  <c r="AR79" i="125"/>
  <c r="AE84" i="125"/>
  <c r="AM84" i="125"/>
  <c r="AJ87" i="125"/>
  <c r="AR87" i="125"/>
  <c r="AJ95" i="125"/>
  <c r="AR95" i="125"/>
  <c r="AE11" i="126"/>
  <c r="AM11" i="126"/>
  <c r="AG12" i="126"/>
  <c r="AQ12" i="126"/>
  <c r="AE16" i="126"/>
  <c r="AP16" i="126"/>
  <c r="AF22" i="126"/>
  <c r="AI26" i="126"/>
  <c r="AJ38" i="126"/>
  <c r="AN41" i="126"/>
  <c r="AF41" i="126"/>
  <c r="AM41" i="126"/>
  <c r="AE41" i="126"/>
  <c r="AL41" i="126"/>
  <c r="AD41" i="126"/>
  <c r="AK41" i="126"/>
  <c r="AC41" i="126"/>
  <c r="AP41" i="126"/>
  <c r="AH41" i="126"/>
  <c r="AJ46" i="126"/>
  <c r="AN49" i="126"/>
  <c r="AF49" i="126"/>
  <c r="AM49" i="126"/>
  <c r="AE49" i="126"/>
  <c r="AL49" i="126"/>
  <c r="AD49" i="126"/>
  <c r="AK49" i="126"/>
  <c r="AC49" i="126"/>
  <c r="AP49" i="126"/>
  <c r="AH49" i="126"/>
  <c r="AJ54" i="126"/>
  <c r="AN57" i="126"/>
  <c r="AF57" i="126"/>
  <c r="AM57" i="126"/>
  <c r="AE57" i="126"/>
  <c r="AL57" i="126"/>
  <c r="AD57" i="126"/>
  <c r="AK57" i="126"/>
  <c r="AC57" i="126"/>
  <c r="AP57" i="126"/>
  <c r="AH57" i="126"/>
  <c r="AJ62" i="126"/>
  <c r="AR70" i="126"/>
  <c r="AQ61" i="127"/>
  <c r="AI61" i="127"/>
  <c r="AP61" i="127"/>
  <c r="AH61" i="127"/>
  <c r="AO61" i="127"/>
  <c r="AG61" i="127"/>
  <c r="AN61" i="127"/>
  <c r="AF61" i="127"/>
  <c r="AM61" i="127"/>
  <c r="AE61" i="127"/>
  <c r="AL61" i="127"/>
  <c r="AD61" i="127"/>
  <c r="AK61" i="127"/>
  <c r="AC61" i="127"/>
  <c r="AQ85" i="127"/>
  <c r="AI85" i="127"/>
  <c r="AP85" i="127"/>
  <c r="AH85" i="127"/>
  <c r="AO85" i="127"/>
  <c r="AG85" i="127"/>
  <c r="AN85" i="127"/>
  <c r="AF85" i="127"/>
  <c r="AM85" i="127"/>
  <c r="AE85" i="127"/>
  <c r="AL85" i="127"/>
  <c r="AD85" i="127"/>
  <c r="AK85" i="127"/>
  <c r="AC85" i="127"/>
  <c r="AK74" i="128"/>
  <c r="AC74" i="128"/>
  <c r="AJ74" i="128"/>
  <c r="AR74" i="128"/>
  <c r="AI74" i="128"/>
  <c r="AQ74" i="128"/>
  <c r="AH74" i="128"/>
  <c r="AP74" i="128"/>
  <c r="AG74" i="128"/>
  <c r="AO74" i="128"/>
  <c r="AF74" i="128"/>
  <c r="AN74" i="128"/>
  <c r="AE74" i="128"/>
  <c r="AM74" i="128"/>
  <c r="AD74" i="128"/>
  <c r="AK82" i="128"/>
  <c r="AC82" i="128"/>
  <c r="AJ82" i="128"/>
  <c r="AR82" i="128"/>
  <c r="AI82" i="128"/>
  <c r="AQ82" i="128"/>
  <c r="AH82" i="128"/>
  <c r="AP82" i="128"/>
  <c r="AG82" i="128"/>
  <c r="AO82" i="128"/>
  <c r="AF82" i="128"/>
  <c r="AN82" i="128"/>
  <c r="AE82" i="128"/>
  <c r="AM82" i="128"/>
  <c r="AD82" i="128"/>
  <c r="AE39" i="123"/>
  <c r="AM39" i="123"/>
  <c r="AD40" i="123"/>
  <c r="AL40" i="123"/>
  <c r="AJ42" i="123"/>
  <c r="AR42" i="123"/>
  <c r="AI43" i="123"/>
  <c r="AQ43" i="123"/>
  <c r="AE47" i="123"/>
  <c r="AM47" i="123"/>
  <c r="AD48" i="123"/>
  <c r="AL48" i="123"/>
  <c r="AI51" i="123"/>
  <c r="AQ51" i="123"/>
  <c r="AE55" i="123"/>
  <c r="AM55" i="123"/>
  <c r="AD56" i="123"/>
  <c r="AL56" i="123"/>
  <c r="AJ58" i="123"/>
  <c r="AR58" i="123"/>
  <c r="AI59" i="123"/>
  <c r="AQ59" i="123"/>
  <c r="AE63" i="123"/>
  <c r="AM63" i="123"/>
  <c r="AD64" i="123"/>
  <c r="AL64" i="123"/>
  <c r="AJ66" i="123"/>
  <c r="AR66" i="123"/>
  <c r="AI67" i="123"/>
  <c r="AQ67" i="123"/>
  <c r="AE71" i="123"/>
  <c r="AD72" i="123"/>
  <c r="AJ74" i="123"/>
  <c r="AI75" i="123"/>
  <c r="AQ75" i="123"/>
  <c r="AE79" i="123"/>
  <c r="AD80" i="123"/>
  <c r="AJ82" i="123"/>
  <c r="AI83" i="123"/>
  <c r="AQ83" i="123"/>
  <c r="AE87" i="123"/>
  <c r="AD88" i="123"/>
  <c r="AJ90" i="123"/>
  <c r="AI91" i="123"/>
  <c r="AQ91" i="123"/>
  <c r="AE95" i="123"/>
  <c r="AM95" i="123"/>
  <c r="AD96" i="123"/>
  <c r="AL96" i="123"/>
  <c r="AJ98" i="123"/>
  <c r="AR98" i="123"/>
  <c r="AG12" i="124"/>
  <c r="AO12" i="124"/>
  <c r="AD15" i="124"/>
  <c r="AL15" i="124"/>
  <c r="AE22" i="124"/>
  <c r="AM22" i="124"/>
  <c r="AD23" i="124"/>
  <c r="AL23" i="124"/>
  <c r="AI26" i="124"/>
  <c r="AQ26" i="124"/>
  <c r="AF29" i="124"/>
  <c r="AN29" i="124"/>
  <c r="AC32" i="124"/>
  <c r="AK32" i="124"/>
  <c r="AK31" i="124" s="1"/>
  <c r="T29" i="124" s="1"/>
  <c r="AK29" i="124" s="1"/>
  <c r="AJ33" i="124"/>
  <c r="AR33" i="124"/>
  <c r="AG36" i="124"/>
  <c r="AO36" i="124"/>
  <c r="AE38" i="124"/>
  <c r="AM38" i="124"/>
  <c r="AD39" i="124"/>
  <c r="AL39" i="124"/>
  <c r="AC40" i="124"/>
  <c r="AK40" i="124"/>
  <c r="AJ41" i="124"/>
  <c r="AR41" i="124"/>
  <c r="AI42" i="124"/>
  <c r="AQ42" i="124"/>
  <c r="AG44" i="124"/>
  <c r="AO44" i="124"/>
  <c r="AF45" i="124"/>
  <c r="AN45" i="124"/>
  <c r="AE46" i="124"/>
  <c r="AD47" i="124"/>
  <c r="AC48" i="124"/>
  <c r="AK48" i="124"/>
  <c r="AJ49" i="124"/>
  <c r="AG52" i="124"/>
  <c r="AO52" i="124"/>
  <c r="AF53" i="124"/>
  <c r="AN53" i="124"/>
  <c r="AE54" i="124"/>
  <c r="AD55" i="124"/>
  <c r="AC56" i="124"/>
  <c r="AK56" i="124"/>
  <c r="AJ57" i="124"/>
  <c r="AI58" i="124"/>
  <c r="AQ58" i="124"/>
  <c r="AG60" i="124"/>
  <c r="AO60" i="124"/>
  <c r="AF61" i="124"/>
  <c r="AN61" i="124"/>
  <c r="AE62" i="124"/>
  <c r="AD63" i="124"/>
  <c r="AC64" i="124"/>
  <c r="AK64" i="124"/>
  <c r="AJ65" i="124"/>
  <c r="AI66" i="124"/>
  <c r="AQ66" i="124"/>
  <c r="AF69" i="124"/>
  <c r="AN69" i="124"/>
  <c r="AE70" i="124"/>
  <c r="AD71" i="124"/>
  <c r="AC72" i="124"/>
  <c r="AK72" i="124"/>
  <c r="AJ73" i="124"/>
  <c r="AI74" i="124"/>
  <c r="AQ74" i="124"/>
  <c r="AG76" i="124"/>
  <c r="AO76" i="124"/>
  <c r="AF77" i="124"/>
  <c r="AN77" i="124"/>
  <c r="AE78" i="124"/>
  <c r="AD79" i="124"/>
  <c r="AC80" i="124"/>
  <c r="AK80" i="124"/>
  <c r="AI82" i="124"/>
  <c r="AQ82" i="124"/>
  <c r="AG84" i="124"/>
  <c r="AO84" i="124"/>
  <c r="AF85" i="124"/>
  <c r="AN85" i="124"/>
  <c r="AE86" i="124"/>
  <c r="AD87" i="124"/>
  <c r="AC88" i="124"/>
  <c r="AK88" i="124"/>
  <c r="AJ89" i="124"/>
  <c r="AI90" i="124"/>
  <c r="AQ90" i="124"/>
  <c r="AG92" i="124"/>
  <c r="AO92" i="124"/>
  <c r="AF93" i="124"/>
  <c r="AN93" i="124"/>
  <c r="AE94" i="124"/>
  <c r="AM94" i="124"/>
  <c r="AD95" i="124"/>
  <c r="AL95" i="124"/>
  <c r="AC96" i="124"/>
  <c r="AK96" i="124"/>
  <c r="AJ97" i="124"/>
  <c r="AR97" i="124"/>
  <c r="AI98" i="124"/>
  <c r="AQ98" i="124"/>
  <c r="AG11" i="125"/>
  <c r="AO11" i="125"/>
  <c r="AF12" i="125"/>
  <c r="AN12" i="125"/>
  <c r="AC15" i="125"/>
  <c r="AK15" i="125"/>
  <c r="AJ16" i="125"/>
  <c r="AR16" i="125"/>
  <c r="AD22" i="125"/>
  <c r="AL22" i="125"/>
  <c r="AC23" i="125"/>
  <c r="AK23" i="125"/>
  <c r="AG27" i="125"/>
  <c r="AO27" i="125"/>
  <c r="AJ32" i="125"/>
  <c r="AR32" i="125"/>
  <c r="AI33" i="125"/>
  <c r="AQ33" i="125"/>
  <c r="AQ31" i="125" s="1"/>
  <c r="Z29" i="125" s="1"/>
  <c r="AQ29" i="125" s="1"/>
  <c r="AG35" i="125"/>
  <c r="AO35" i="125"/>
  <c r="AO34" i="125" s="1"/>
  <c r="X30" i="125" s="1"/>
  <c r="AO30" i="125" s="1"/>
  <c r="AF36" i="125"/>
  <c r="AF34" i="125" s="1"/>
  <c r="O30" i="125" s="1"/>
  <c r="AF30" i="125" s="1"/>
  <c r="AN36" i="125"/>
  <c r="AN34" i="125" s="1"/>
  <c r="W30" i="125" s="1"/>
  <c r="AN30" i="125" s="1"/>
  <c r="AD38" i="125"/>
  <c r="AL38" i="125"/>
  <c r="AC39" i="125"/>
  <c r="AK39" i="125"/>
  <c r="AJ40" i="125"/>
  <c r="AR40" i="125"/>
  <c r="AI41" i="125"/>
  <c r="AQ41" i="125"/>
  <c r="AG43" i="125"/>
  <c r="AO43" i="125"/>
  <c r="AF44" i="125"/>
  <c r="AN44" i="125"/>
  <c r="AE45" i="125"/>
  <c r="AM45" i="125"/>
  <c r="AD46" i="125"/>
  <c r="AL46" i="125"/>
  <c r="AC47" i="125"/>
  <c r="AK47" i="125"/>
  <c r="AJ48" i="125"/>
  <c r="AI49" i="125"/>
  <c r="AQ49" i="125"/>
  <c r="AG51" i="125"/>
  <c r="AO51" i="125"/>
  <c r="AF52" i="125"/>
  <c r="AN52" i="125"/>
  <c r="AE53" i="125"/>
  <c r="AC55" i="125"/>
  <c r="AK55" i="125"/>
  <c r="AJ56" i="125"/>
  <c r="AI57" i="125"/>
  <c r="AQ57" i="125"/>
  <c r="AG59" i="125"/>
  <c r="AO59" i="125"/>
  <c r="AF60" i="125"/>
  <c r="AN60" i="125"/>
  <c r="AE61" i="125"/>
  <c r="AC63" i="125"/>
  <c r="AK63" i="125"/>
  <c r="AJ64" i="125"/>
  <c r="AI65" i="125"/>
  <c r="AQ65" i="125"/>
  <c r="AG67" i="125"/>
  <c r="AO67" i="125"/>
  <c r="AE69" i="125"/>
  <c r="AC71" i="125"/>
  <c r="AK71" i="125"/>
  <c r="AJ72" i="125"/>
  <c r="AR72" i="125"/>
  <c r="AG75" i="125"/>
  <c r="AO75" i="125"/>
  <c r="AF76" i="125"/>
  <c r="AN76" i="125"/>
  <c r="AE77" i="125"/>
  <c r="AM77" i="125"/>
  <c r="AC79" i="125"/>
  <c r="AK79" i="125"/>
  <c r="AJ80" i="125"/>
  <c r="AR80" i="125"/>
  <c r="AG83" i="125"/>
  <c r="AO83" i="125"/>
  <c r="AF84" i="125"/>
  <c r="AN84" i="125"/>
  <c r="AE85" i="125"/>
  <c r="AM85" i="125"/>
  <c r="AC87" i="125"/>
  <c r="AK87" i="125"/>
  <c r="AJ88" i="125"/>
  <c r="AR88" i="125"/>
  <c r="AG91" i="125"/>
  <c r="AO91" i="125"/>
  <c r="AF92" i="125"/>
  <c r="AN92" i="125"/>
  <c r="AE93" i="125"/>
  <c r="AM93" i="125"/>
  <c r="AC95" i="125"/>
  <c r="AK95" i="125"/>
  <c r="AJ96" i="125"/>
  <c r="AR96" i="125"/>
  <c r="AF11" i="126"/>
  <c r="AO11" i="126"/>
  <c r="AH12" i="126"/>
  <c r="AR12" i="126"/>
  <c r="AF16" i="126"/>
  <c r="AR16" i="126"/>
  <c r="AJ22" i="126"/>
  <c r="AJ26" i="126"/>
  <c r="AH30" i="126"/>
  <c r="AJ33" i="126"/>
  <c r="AJ31" i="126" s="1"/>
  <c r="S29" i="126" s="1"/>
  <c r="AJ29" i="126" s="1"/>
  <c r="AL38" i="126"/>
  <c r="AO40" i="126"/>
  <c r="AG40" i="126"/>
  <c r="AN40" i="126"/>
  <c r="AF40" i="126"/>
  <c r="AM40" i="126"/>
  <c r="AE40" i="126"/>
  <c r="AL40" i="126"/>
  <c r="AD40" i="126"/>
  <c r="AQ40" i="126"/>
  <c r="AI40" i="126"/>
  <c r="AG41" i="126"/>
  <c r="AL46" i="126"/>
  <c r="AO48" i="126"/>
  <c r="AG48" i="126"/>
  <c r="AN48" i="126"/>
  <c r="AF48" i="126"/>
  <c r="AM48" i="126"/>
  <c r="AE48" i="126"/>
  <c r="AL48" i="126"/>
  <c r="AD48" i="126"/>
  <c r="AQ48" i="126"/>
  <c r="AI48" i="126"/>
  <c r="AG49" i="126"/>
  <c r="AL54" i="126"/>
  <c r="AO56" i="126"/>
  <c r="AG56" i="126"/>
  <c r="AN56" i="126"/>
  <c r="AF56" i="126"/>
  <c r="AM56" i="126"/>
  <c r="AE56" i="126"/>
  <c r="AL56" i="126"/>
  <c r="AD56" i="126"/>
  <c r="AQ56" i="126"/>
  <c r="AI56" i="126"/>
  <c r="AG57" i="126"/>
  <c r="AL62" i="126"/>
  <c r="AO64" i="126"/>
  <c r="AG64" i="126"/>
  <c r="AN64" i="126"/>
  <c r="AF64" i="126"/>
  <c r="AM64" i="126"/>
  <c r="AE64" i="126"/>
  <c r="AL64" i="126"/>
  <c r="AD64" i="126"/>
  <c r="AR64" i="126"/>
  <c r="AQ64" i="126"/>
  <c r="AI64" i="126"/>
  <c r="AO89" i="126"/>
  <c r="AO97" i="126"/>
  <c r="AJ61" i="127"/>
  <c r="AJ85" i="127"/>
  <c r="AL74" i="128"/>
  <c r="AF39" i="123"/>
  <c r="AE40" i="123"/>
  <c r="AC42" i="123"/>
  <c r="AJ43" i="123"/>
  <c r="AF47" i="123"/>
  <c r="AE48" i="123"/>
  <c r="AJ51" i="123"/>
  <c r="AF55" i="123"/>
  <c r="AE56" i="123"/>
  <c r="AC58" i="123"/>
  <c r="AJ59" i="123"/>
  <c r="AJ67" i="123"/>
  <c r="AJ75" i="123"/>
  <c r="AJ83" i="123"/>
  <c r="AJ91" i="123"/>
  <c r="AE96" i="123"/>
  <c r="AC98" i="123"/>
  <c r="AH12" i="124"/>
  <c r="AE15" i="124"/>
  <c r="AF22" i="124"/>
  <c r="AE23" i="124"/>
  <c r="AJ26" i="124"/>
  <c r="AF30" i="124"/>
  <c r="AD32" i="124"/>
  <c r="AD31" i="124" s="1"/>
  <c r="M29" i="124" s="1"/>
  <c r="AD29" i="124" s="1"/>
  <c r="AC33" i="124"/>
  <c r="AH36" i="124"/>
  <c r="AF38" i="124"/>
  <c r="AE39" i="124"/>
  <c r="AD40" i="124"/>
  <c r="AJ42" i="124"/>
  <c r="AH44" i="124"/>
  <c r="AG45" i="124"/>
  <c r="AD48" i="124"/>
  <c r="AH52" i="124"/>
  <c r="AG53" i="124"/>
  <c r="AD56" i="124"/>
  <c r="AJ58" i="124"/>
  <c r="AH60" i="124"/>
  <c r="AG61" i="124"/>
  <c r="AD64" i="124"/>
  <c r="AJ66" i="124"/>
  <c r="AG69" i="124"/>
  <c r="AD72" i="124"/>
  <c r="AJ74" i="124"/>
  <c r="AH76" i="124"/>
  <c r="AG77" i="124"/>
  <c r="AD80" i="124"/>
  <c r="AJ82" i="124"/>
  <c r="AH84" i="124"/>
  <c r="AG85" i="124"/>
  <c r="AD88" i="124"/>
  <c r="AJ90" i="124"/>
  <c r="AH92" i="124"/>
  <c r="AG93" i="124"/>
  <c r="AF94" i="124"/>
  <c r="AE95" i="124"/>
  <c r="AD96" i="124"/>
  <c r="AC97" i="124"/>
  <c r="AJ98" i="124"/>
  <c r="AH11" i="125"/>
  <c r="AG12" i="125"/>
  <c r="AD15" i="125"/>
  <c r="AC16" i="125"/>
  <c r="AE22" i="125"/>
  <c r="AD23" i="125"/>
  <c r="AH27" i="125"/>
  <c r="AJ33" i="125"/>
  <c r="AH35" i="125"/>
  <c r="AH34" i="125" s="1"/>
  <c r="Q30" i="125" s="1"/>
  <c r="AH30" i="125" s="1"/>
  <c r="AG36" i="125"/>
  <c r="AE38" i="125"/>
  <c r="AD39" i="125"/>
  <c r="AC40" i="125"/>
  <c r="AJ41" i="125"/>
  <c r="AH43" i="125"/>
  <c r="AG44" i="125"/>
  <c r="AD47" i="125"/>
  <c r="AJ49" i="125"/>
  <c r="AH51" i="125"/>
  <c r="AG52" i="125"/>
  <c r="AD55" i="125"/>
  <c r="AJ57" i="125"/>
  <c r="AH59" i="125"/>
  <c r="AG60" i="125"/>
  <c r="AD63" i="125"/>
  <c r="AJ65" i="125"/>
  <c r="AH67" i="125"/>
  <c r="AD71" i="125"/>
  <c r="AC72" i="125"/>
  <c r="AJ73" i="125"/>
  <c r="AH75" i="125"/>
  <c r="AG76" i="125"/>
  <c r="AF77" i="125"/>
  <c r="AE78" i="125"/>
  <c r="AD79" i="125"/>
  <c r="AC80" i="125"/>
  <c r="AH83" i="125"/>
  <c r="AG84" i="125"/>
  <c r="AF85" i="125"/>
  <c r="AD87" i="125"/>
  <c r="AC88" i="125"/>
  <c r="AJ89" i="125"/>
  <c r="AH91" i="125"/>
  <c r="AG92" i="125"/>
  <c r="AF93" i="125"/>
  <c r="AD95" i="125"/>
  <c r="AC96" i="125"/>
  <c r="AJ97" i="125"/>
  <c r="AG11" i="126"/>
  <c r="AP11" i="126"/>
  <c r="AI12" i="126"/>
  <c r="AH16" i="126"/>
  <c r="AL22" i="126"/>
  <c r="AN26" i="126"/>
  <c r="AO33" i="126"/>
  <c r="AM38" i="126"/>
  <c r="AC40" i="126"/>
  <c r="AI41" i="126"/>
  <c r="AM46" i="126"/>
  <c r="AC48" i="126"/>
  <c r="AI49" i="126"/>
  <c r="AM54" i="126"/>
  <c r="AC56" i="126"/>
  <c r="AI57" i="126"/>
  <c r="AM62" i="126"/>
  <c r="AC64" i="126"/>
  <c r="AR89" i="126"/>
  <c r="AR97" i="126"/>
  <c r="AR61" i="127"/>
  <c r="AQ69" i="127"/>
  <c r="AI69" i="127"/>
  <c r="AP69" i="127"/>
  <c r="AH69" i="127"/>
  <c r="AO69" i="127"/>
  <c r="AG69" i="127"/>
  <c r="AN69" i="127"/>
  <c r="AF69" i="127"/>
  <c r="AM69" i="127"/>
  <c r="AE69" i="127"/>
  <c r="AL69" i="127"/>
  <c r="AD69" i="127"/>
  <c r="AK69" i="127"/>
  <c r="AC69" i="127"/>
  <c r="AR85" i="127"/>
  <c r="AQ36" i="128"/>
  <c r="AQ34" i="128" s="1"/>
  <c r="Z30" i="128" s="1"/>
  <c r="AQ30" i="128" s="1"/>
  <c r="AI36" i="128"/>
  <c r="AI34" i="128" s="1"/>
  <c r="R30" i="128" s="1"/>
  <c r="AI30" i="128" s="1"/>
  <c r="AP36" i="128"/>
  <c r="AP34" i="128" s="1"/>
  <c r="Y30" i="128" s="1"/>
  <c r="AP30" i="128" s="1"/>
  <c r="AH36" i="128"/>
  <c r="AH34" i="128" s="1"/>
  <c r="Q30" i="128" s="1"/>
  <c r="AH30" i="128" s="1"/>
  <c r="AO36" i="128"/>
  <c r="AO34" i="128" s="1"/>
  <c r="X30" i="128" s="1"/>
  <c r="AO30" i="128" s="1"/>
  <c r="AG36" i="128"/>
  <c r="AN36" i="128"/>
  <c r="AN34" i="128" s="1"/>
  <c r="W30" i="128" s="1"/>
  <c r="AN30" i="128" s="1"/>
  <c r="AF36" i="128"/>
  <c r="AM36" i="128"/>
  <c r="AM34" i="128" s="1"/>
  <c r="V30" i="128" s="1"/>
  <c r="AM30" i="128" s="1"/>
  <c r="AE36" i="128"/>
  <c r="AE34" i="128" s="1"/>
  <c r="N30" i="128" s="1"/>
  <c r="AE30" i="128" s="1"/>
  <c r="AL36" i="128"/>
  <c r="AD36" i="128"/>
  <c r="AK36" i="128"/>
  <c r="AC36" i="128"/>
  <c r="AC34" i="128" s="1"/>
  <c r="L30" i="128" s="1"/>
  <c r="AC30" i="128" s="1"/>
  <c r="AM86" i="128"/>
  <c r="AE86" i="128"/>
  <c r="AO86" i="128"/>
  <c r="AG86" i="128"/>
  <c r="AK86" i="128"/>
  <c r="AJ86" i="128"/>
  <c r="AI86" i="128"/>
  <c r="AR86" i="128"/>
  <c r="AH86" i="128"/>
  <c r="AQ86" i="128"/>
  <c r="AF86" i="128"/>
  <c r="AP86" i="128"/>
  <c r="AD86" i="128"/>
  <c r="AN86" i="128"/>
  <c r="AC86" i="128"/>
  <c r="AJ15" i="126"/>
  <c r="AR15" i="126"/>
  <c r="AJ23" i="126"/>
  <c r="AR23" i="126"/>
  <c r="AF27" i="126"/>
  <c r="AN27" i="126"/>
  <c r="AF35" i="126"/>
  <c r="AN35" i="126"/>
  <c r="AN34" i="126" s="1"/>
  <c r="W30" i="126" s="1"/>
  <c r="AN30" i="126" s="1"/>
  <c r="AE36" i="126"/>
  <c r="AM36" i="126"/>
  <c r="AM34" i="126" s="1"/>
  <c r="V30" i="126" s="1"/>
  <c r="AM30" i="126" s="1"/>
  <c r="AJ39" i="126"/>
  <c r="AR39" i="126"/>
  <c r="AG42" i="126"/>
  <c r="AO42" i="126"/>
  <c r="AF43" i="126"/>
  <c r="AN43" i="126"/>
  <c r="AE44" i="126"/>
  <c r="AM44" i="126"/>
  <c r="AD45" i="126"/>
  <c r="AL45" i="126"/>
  <c r="AJ47" i="126"/>
  <c r="AR47" i="126"/>
  <c r="AF51" i="126"/>
  <c r="AN51" i="126"/>
  <c r="AE52" i="126"/>
  <c r="AM52" i="126"/>
  <c r="AD53" i="126"/>
  <c r="AL53" i="126"/>
  <c r="AJ55" i="126"/>
  <c r="AR55" i="126"/>
  <c r="AG58" i="126"/>
  <c r="AO58" i="126"/>
  <c r="AF59" i="126"/>
  <c r="AN59" i="126"/>
  <c r="AE60" i="126"/>
  <c r="AM60" i="126"/>
  <c r="AD61" i="126"/>
  <c r="AL61" i="126"/>
  <c r="AJ63" i="126"/>
  <c r="AR63" i="126"/>
  <c r="AG66" i="126"/>
  <c r="AO66" i="126"/>
  <c r="AF67" i="126"/>
  <c r="AN67" i="126"/>
  <c r="AD69" i="126"/>
  <c r="AL69" i="126"/>
  <c r="AJ71" i="126"/>
  <c r="AR71" i="126"/>
  <c r="AI72" i="126"/>
  <c r="AQ72" i="126"/>
  <c r="AG74" i="126"/>
  <c r="AO74" i="126"/>
  <c r="AF75" i="126"/>
  <c r="AN75" i="126"/>
  <c r="AE76" i="126"/>
  <c r="AM76" i="126"/>
  <c r="AD77" i="126"/>
  <c r="AL77" i="126"/>
  <c r="AJ79" i="126"/>
  <c r="AR79" i="126"/>
  <c r="AI80" i="126"/>
  <c r="AQ80" i="126"/>
  <c r="AG82" i="126"/>
  <c r="AO82" i="126"/>
  <c r="AF83" i="126"/>
  <c r="AN83" i="126"/>
  <c r="AE84" i="126"/>
  <c r="AM84" i="126"/>
  <c r="AD85" i="126"/>
  <c r="AL85" i="126"/>
  <c r="AJ87" i="126"/>
  <c r="AR87" i="126"/>
  <c r="AI88" i="126"/>
  <c r="AQ88" i="126"/>
  <c r="AG90" i="126"/>
  <c r="AO90" i="126"/>
  <c r="AF91" i="126"/>
  <c r="AN91" i="126"/>
  <c r="AE92" i="126"/>
  <c r="AM92" i="126"/>
  <c r="AD93" i="126"/>
  <c r="AL93" i="126"/>
  <c r="AJ95" i="126"/>
  <c r="AR95" i="126"/>
  <c r="AI96" i="126"/>
  <c r="AQ96" i="126"/>
  <c r="AG98" i="126"/>
  <c r="AO98" i="126"/>
  <c r="AE11" i="127"/>
  <c r="AM11" i="127"/>
  <c r="AD12" i="127"/>
  <c r="AL12" i="127"/>
  <c r="AI15" i="127"/>
  <c r="AQ15" i="127"/>
  <c r="AH16" i="127"/>
  <c r="AP16" i="127"/>
  <c r="AJ22" i="127"/>
  <c r="AR22" i="127"/>
  <c r="AI23" i="127"/>
  <c r="AQ23" i="127"/>
  <c r="AF26" i="127"/>
  <c r="AN26" i="127"/>
  <c r="AE27" i="127"/>
  <c r="AM27" i="127"/>
  <c r="AH32" i="127"/>
  <c r="AP32" i="127"/>
  <c r="AG33" i="127"/>
  <c r="AG31" i="127" s="1"/>
  <c r="P29" i="127" s="1"/>
  <c r="AG29" i="127" s="1"/>
  <c r="AO33" i="127"/>
  <c r="AO31" i="127" s="1"/>
  <c r="X29" i="127" s="1"/>
  <c r="AO29" i="127" s="1"/>
  <c r="AO28" i="127" s="1"/>
  <c r="AE35" i="127"/>
  <c r="AM35" i="127"/>
  <c r="AM34" i="127" s="1"/>
  <c r="V30" i="127" s="1"/>
  <c r="AM30" i="127" s="1"/>
  <c r="AD36" i="127"/>
  <c r="AL36" i="127"/>
  <c r="AL34" i="127" s="1"/>
  <c r="U30" i="127" s="1"/>
  <c r="AL30" i="127" s="1"/>
  <c r="AJ38" i="127"/>
  <c r="AR38" i="127"/>
  <c r="AI39" i="127"/>
  <c r="AQ39" i="127"/>
  <c r="AH40" i="127"/>
  <c r="AP40" i="127"/>
  <c r="AG41" i="127"/>
  <c r="AO41" i="127"/>
  <c r="AF42" i="127"/>
  <c r="AN42" i="127"/>
  <c r="AE43" i="127"/>
  <c r="AM43" i="127"/>
  <c r="AD44" i="127"/>
  <c r="AL44" i="127"/>
  <c r="AJ46" i="127"/>
  <c r="AR46" i="127"/>
  <c r="AI47" i="127"/>
  <c r="AQ47" i="127"/>
  <c r="AH48" i="127"/>
  <c r="AP48" i="127"/>
  <c r="AG49" i="127"/>
  <c r="AO49" i="127"/>
  <c r="AE51" i="127"/>
  <c r="AM51" i="127"/>
  <c r="AD52" i="127"/>
  <c r="AL52" i="127"/>
  <c r="AJ54" i="127"/>
  <c r="AR54" i="127"/>
  <c r="AI55" i="127"/>
  <c r="AQ55" i="127"/>
  <c r="AH56" i="127"/>
  <c r="AP56" i="127"/>
  <c r="AG57" i="127"/>
  <c r="AO57" i="127"/>
  <c r="AF58" i="127"/>
  <c r="AN58" i="127"/>
  <c r="AE59" i="127"/>
  <c r="AM59" i="127"/>
  <c r="AD60" i="127"/>
  <c r="AL60" i="127"/>
  <c r="AJ62" i="127"/>
  <c r="AR62" i="127"/>
  <c r="AI63" i="127"/>
  <c r="AQ63" i="127"/>
  <c r="AH64" i="127"/>
  <c r="AP64" i="127"/>
  <c r="AG65" i="127"/>
  <c r="AO65" i="127"/>
  <c r="AF66" i="127"/>
  <c r="AN66" i="127"/>
  <c r="AE67" i="127"/>
  <c r="AM67" i="127"/>
  <c r="AJ70" i="127"/>
  <c r="AR70" i="127"/>
  <c r="AI71" i="127"/>
  <c r="AQ71" i="127"/>
  <c r="AH72" i="127"/>
  <c r="AP72" i="127"/>
  <c r="AG73" i="127"/>
  <c r="AO73" i="127"/>
  <c r="AF74" i="127"/>
  <c r="AN74" i="127"/>
  <c r="AE75" i="127"/>
  <c r="AM75" i="127"/>
  <c r="AD76" i="127"/>
  <c r="AL76" i="127"/>
  <c r="AJ78" i="127"/>
  <c r="AR78" i="127"/>
  <c r="AI79" i="127"/>
  <c r="AQ79" i="127"/>
  <c r="AH80" i="127"/>
  <c r="AP80" i="127"/>
  <c r="AF82" i="127"/>
  <c r="AN82" i="127"/>
  <c r="AE83" i="127"/>
  <c r="AM83" i="127"/>
  <c r="AD84" i="127"/>
  <c r="AL84" i="127"/>
  <c r="AJ86" i="127"/>
  <c r="AR86" i="127"/>
  <c r="AI87" i="127"/>
  <c r="AQ87" i="127"/>
  <c r="AH88" i="127"/>
  <c r="AP88" i="127"/>
  <c r="AG89" i="127"/>
  <c r="AO89" i="127"/>
  <c r="AF90" i="127"/>
  <c r="AN90" i="127"/>
  <c r="AE91" i="127"/>
  <c r="AM91" i="127"/>
  <c r="AD92" i="127"/>
  <c r="AL92" i="127"/>
  <c r="AJ94" i="127"/>
  <c r="AR94" i="127"/>
  <c r="AI95" i="127"/>
  <c r="AQ95" i="127"/>
  <c r="AH96" i="127"/>
  <c r="AP96" i="127"/>
  <c r="AG97" i="127"/>
  <c r="AO97" i="127"/>
  <c r="AF98" i="127"/>
  <c r="AN98" i="127"/>
  <c r="AD11" i="128"/>
  <c r="AL11" i="128"/>
  <c r="AH15" i="128"/>
  <c r="AP15" i="128"/>
  <c r="AG16" i="128"/>
  <c r="AO16" i="128"/>
  <c r="AI22" i="128"/>
  <c r="AQ22" i="128"/>
  <c r="AH23" i="128"/>
  <c r="AP23" i="128"/>
  <c r="AE26" i="128"/>
  <c r="AM26" i="128"/>
  <c r="AD27" i="128"/>
  <c r="AL27" i="128"/>
  <c r="AG32" i="128"/>
  <c r="AG31" i="128" s="1"/>
  <c r="P29" i="128" s="1"/>
  <c r="AG29" i="128" s="1"/>
  <c r="AO32" i="128"/>
  <c r="AO31" i="128" s="1"/>
  <c r="X29" i="128" s="1"/>
  <c r="AO29" i="128" s="1"/>
  <c r="AF33" i="128"/>
  <c r="AF31" i="128" s="1"/>
  <c r="O29" i="128" s="1"/>
  <c r="AF29" i="128" s="1"/>
  <c r="AN33" i="128"/>
  <c r="AD35" i="128"/>
  <c r="AD34" i="128" s="1"/>
  <c r="M30" i="128" s="1"/>
  <c r="AD30" i="128" s="1"/>
  <c r="AL35" i="128"/>
  <c r="AI38" i="128"/>
  <c r="AQ38" i="128"/>
  <c r="AH39" i="128"/>
  <c r="AP39" i="128"/>
  <c r="AG40" i="128"/>
  <c r="AO40" i="128"/>
  <c r="AF41" i="128"/>
  <c r="AN41" i="128"/>
  <c r="AE42" i="128"/>
  <c r="AM42" i="128"/>
  <c r="AL43" i="128"/>
  <c r="AJ45" i="128"/>
  <c r="AR45" i="128"/>
  <c r="AI46" i="128"/>
  <c r="AQ46" i="128"/>
  <c r="AH47" i="128"/>
  <c r="AP47" i="128"/>
  <c r="AG48" i="128"/>
  <c r="AO48" i="128"/>
  <c r="AF49" i="128"/>
  <c r="AN49" i="128"/>
  <c r="AJ53" i="128"/>
  <c r="AR53" i="128"/>
  <c r="AI54" i="128"/>
  <c r="AQ54" i="128"/>
  <c r="AH55" i="128"/>
  <c r="AP55" i="128"/>
  <c r="AG56" i="128"/>
  <c r="AO56" i="128"/>
  <c r="AF57" i="128"/>
  <c r="AN57" i="128"/>
  <c r="AE58" i="128"/>
  <c r="AM58" i="128"/>
  <c r="AJ61" i="128"/>
  <c r="AR61" i="128"/>
  <c r="AI62" i="128"/>
  <c r="AQ62" i="128"/>
  <c r="AI63" i="128"/>
  <c r="AR63" i="128"/>
  <c r="AL65" i="128"/>
  <c r="AD65" i="128"/>
  <c r="AK65" i="128"/>
  <c r="AF69" i="128"/>
  <c r="AH70" i="128"/>
  <c r="AQ70" i="128"/>
  <c r="AI71" i="128"/>
  <c r="AR71" i="128"/>
  <c r="AL73" i="128"/>
  <c r="AD73" i="128"/>
  <c r="AK73" i="128"/>
  <c r="AE76" i="128"/>
  <c r="AN76" i="128"/>
  <c r="AF77" i="128"/>
  <c r="AH78" i="128"/>
  <c r="AQ78" i="128"/>
  <c r="AI79" i="128"/>
  <c r="AR79" i="128"/>
  <c r="AE84" i="128"/>
  <c r="AP84" i="128"/>
  <c r="AJ85" i="128"/>
  <c r="AH87" i="128"/>
  <c r="AH90" i="128"/>
  <c r="AE92" i="128"/>
  <c r="AP92" i="128"/>
  <c r="AJ93" i="128"/>
  <c r="AH95" i="128"/>
  <c r="AH98" i="128"/>
  <c r="AJ11" i="129"/>
  <c r="AI12" i="129"/>
  <c r="AO27" i="129"/>
  <c r="AG27" i="129"/>
  <c r="AN27" i="129"/>
  <c r="AF27" i="129"/>
  <c r="AM27" i="129"/>
  <c r="AE27" i="129"/>
  <c r="AL27" i="129"/>
  <c r="AD27" i="129"/>
  <c r="AK27" i="129"/>
  <c r="AC27" i="129"/>
  <c r="AQ27" i="129"/>
  <c r="AI27" i="129"/>
  <c r="AQ65" i="129"/>
  <c r="AI65" i="129"/>
  <c r="AP65" i="129"/>
  <c r="AH65" i="129"/>
  <c r="AO65" i="129"/>
  <c r="AG65" i="129"/>
  <c r="AN65" i="129"/>
  <c r="AF65" i="129"/>
  <c r="AM65" i="129"/>
  <c r="AE65" i="129"/>
  <c r="AL65" i="129"/>
  <c r="AD65" i="129"/>
  <c r="AK65" i="129"/>
  <c r="AC65" i="129"/>
  <c r="AQ97" i="129"/>
  <c r="AI97" i="129"/>
  <c r="AP97" i="129"/>
  <c r="AH97" i="129"/>
  <c r="AO97" i="129"/>
  <c r="AG97" i="129"/>
  <c r="AN97" i="129"/>
  <c r="AF97" i="129"/>
  <c r="AM97" i="129"/>
  <c r="AE97" i="129"/>
  <c r="AL97" i="129"/>
  <c r="AD97" i="129"/>
  <c r="AK97" i="129"/>
  <c r="AC97" i="129"/>
  <c r="AQ56" i="130"/>
  <c r="AI56" i="130"/>
  <c r="AP56" i="130"/>
  <c r="AH56" i="130"/>
  <c r="AO56" i="130"/>
  <c r="AG56" i="130"/>
  <c r="AN56" i="130"/>
  <c r="AF56" i="130"/>
  <c r="AM56" i="130"/>
  <c r="AE56" i="130"/>
  <c r="AL56" i="130"/>
  <c r="AD56" i="130"/>
  <c r="AK56" i="130"/>
  <c r="AC56" i="130"/>
  <c r="AQ15" i="131"/>
  <c r="AI15" i="131"/>
  <c r="AP15" i="131"/>
  <c r="AH15" i="131"/>
  <c r="AO15" i="131"/>
  <c r="AG15" i="131"/>
  <c r="AN15" i="131"/>
  <c r="AF15" i="131"/>
  <c r="AM15" i="131"/>
  <c r="AE15" i="131"/>
  <c r="AL15" i="131"/>
  <c r="AD15" i="131"/>
  <c r="AK15" i="131"/>
  <c r="AC15" i="131"/>
  <c r="AH66" i="126"/>
  <c r="AP66" i="126"/>
  <c r="AJ72" i="126"/>
  <c r="AR72" i="126"/>
  <c r="AJ80" i="126"/>
  <c r="AR80" i="126"/>
  <c r="AH82" i="126"/>
  <c r="AP82" i="126"/>
  <c r="AJ88" i="126"/>
  <c r="AR88" i="126"/>
  <c r="AH90" i="126"/>
  <c r="AP90" i="126"/>
  <c r="AJ96" i="126"/>
  <c r="AR96" i="126"/>
  <c r="AH98" i="126"/>
  <c r="AP98" i="126"/>
  <c r="AJ15" i="127"/>
  <c r="AR15" i="127"/>
  <c r="AI16" i="127"/>
  <c r="AQ16" i="127"/>
  <c r="AJ23" i="127"/>
  <c r="AR23" i="127"/>
  <c r="AI32" i="127"/>
  <c r="AI31" i="127" s="1"/>
  <c r="R29" i="127" s="1"/>
  <c r="AI29" i="127" s="1"/>
  <c r="AQ32" i="127"/>
  <c r="AQ31" i="127" s="1"/>
  <c r="Z29" i="127" s="1"/>
  <c r="AQ29" i="127" s="1"/>
  <c r="AH33" i="127"/>
  <c r="AP33" i="127"/>
  <c r="AJ39" i="127"/>
  <c r="AR39" i="127"/>
  <c r="AI40" i="127"/>
  <c r="AQ40" i="127"/>
  <c r="AH41" i="127"/>
  <c r="AP41" i="127"/>
  <c r="AJ47" i="127"/>
  <c r="AR47" i="127"/>
  <c r="AI48" i="127"/>
  <c r="AQ48" i="127"/>
  <c r="AH49" i="127"/>
  <c r="AP49" i="127"/>
  <c r="AJ55" i="127"/>
  <c r="AR55" i="127"/>
  <c r="AI56" i="127"/>
  <c r="AQ56" i="127"/>
  <c r="AP57" i="127"/>
  <c r="AJ63" i="127"/>
  <c r="AR63" i="127"/>
  <c r="AI64" i="127"/>
  <c r="AQ64" i="127"/>
  <c r="AH65" i="127"/>
  <c r="AP65" i="127"/>
  <c r="AJ71" i="127"/>
  <c r="AR71" i="127"/>
  <c r="AI72" i="127"/>
  <c r="AQ72" i="127"/>
  <c r="AH73" i="127"/>
  <c r="AP73" i="127"/>
  <c r="AJ79" i="127"/>
  <c r="AR79" i="127"/>
  <c r="AI80" i="127"/>
  <c r="AQ80" i="127"/>
  <c r="AJ87" i="127"/>
  <c r="AR87" i="127"/>
  <c r="AI88" i="127"/>
  <c r="AQ88" i="127"/>
  <c r="AH89" i="127"/>
  <c r="AP89" i="127"/>
  <c r="AJ95" i="127"/>
  <c r="AR95" i="127"/>
  <c r="AI96" i="127"/>
  <c r="AQ96" i="127"/>
  <c r="AH97" i="127"/>
  <c r="AP97" i="127"/>
  <c r="AI15" i="128"/>
  <c r="AQ15" i="128"/>
  <c r="AH16" i="128"/>
  <c r="AP16" i="128"/>
  <c r="AJ22" i="128"/>
  <c r="AR22" i="128"/>
  <c r="AI23" i="128"/>
  <c r="AQ23" i="128"/>
  <c r="AH32" i="128"/>
  <c r="AH31" i="128" s="1"/>
  <c r="Q29" i="128" s="1"/>
  <c r="AH29" i="128" s="1"/>
  <c r="AP32" i="128"/>
  <c r="AP31" i="128" s="1"/>
  <c r="Y29" i="128" s="1"/>
  <c r="AP29" i="128" s="1"/>
  <c r="AJ38" i="128"/>
  <c r="AR38" i="128"/>
  <c r="AI39" i="128"/>
  <c r="AQ39" i="128"/>
  <c r="AH40" i="128"/>
  <c r="AP40" i="128"/>
  <c r="AJ46" i="128"/>
  <c r="AR46" i="128"/>
  <c r="AI47" i="128"/>
  <c r="AQ47" i="128"/>
  <c r="AH48" i="128"/>
  <c r="AP48" i="128"/>
  <c r="AJ54" i="128"/>
  <c r="AR54" i="128"/>
  <c r="AI55" i="128"/>
  <c r="AQ55" i="128"/>
  <c r="AH56" i="128"/>
  <c r="AP56" i="128"/>
  <c r="AJ62" i="128"/>
  <c r="AR62" i="128"/>
  <c r="AM64" i="128"/>
  <c r="AE64" i="128"/>
  <c r="AK64" i="128"/>
  <c r="AI70" i="128"/>
  <c r="AM72" i="128"/>
  <c r="AE72" i="128"/>
  <c r="AK72" i="128"/>
  <c r="AI78" i="128"/>
  <c r="AM80" i="128"/>
  <c r="AE80" i="128"/>
  <c r="AK80" i="128"/>
  <c r="AK88" i="128"/>
  <c r="AC88" i="128"/>
  <c r="AM88" i="128"/>
  <c r="AE88" i="128"/>
  <c r="AN88" i="128"/>
  <c r="AK96" i="128"/>
  <c r="AC96" i="128"/>
  <c r="AM96" i="128"/>
  <c r="AE96" i="128"/>
  <c r="AN96" i="128"/>
  <c r="AJ16" i="127"/>
  <c r="AR16" i="127"/>
  <c r="AJ32" i="127"/>
  <c r="AR32" i="127"/>
  <c r="AJ40" i="127"/>
  <c r="AR40" i="127"/>
  <c r="AJ48" i="127"/>
  <c r="AR48" i="127"/>
  <c r="AJ56" i="127"/>
  <c r="AR56" i="127"/>
  <c r="AJ64" i="127"/>
  <c r="AR64" i="127"/>
  <c r="AJ72" i="127"/>
  <c r="AR72" i="127"/>
  <c r="AJ80" i="127"/>
  <c r="AR80" i="127"/>
  <c r="AJ88" i="127"/>
  <c r="AR88" i="127"/>
  <c r="AJ96" i="127"/>
  <c r="AR96" i="127"/>
  <c r="AJ15" i="128"/>
  <c r="AR15" i="128"/>
  <c r="AJ23" i="128"/>
  <c r="AR23" i="128"/>
  <c r="AJ39" i="128"/>
  <c r="AR39" i="128"/>
  <c r="AJ47" i="128"/>
  <c r="AR47" i="128"/>
  <c r="AJ55" i="128"/>
  <c r="AR55" i="128"/>
  <c r="AN63" i="128"/>
  <c r="AF63" i="128"/>
  <c r="AK63" i="128"/>
  <c r="AN71" i="128"/>
  <c r="AF71" i="128"/>
  <c r="AK71" i="128"/>
  <c r="AN79" i="128"/>
  <c r="AF79" i="128"/>
  <c r="AK79" i="128"/>
  <c r="AN85" i="128"/>
  <c r="AF85" i="128"/>
  <c r="AP85" i="128"/>
  <c r="AH85" i="128"/>
  <c r="AL85" i="128"/>
  <c r="AN93" i="128"/>
  <c r="AF93" i="128"/>
  <c r="AP93" i="128"/>
  <c r="AH93" i="128"/>
  <c r="AL93" i="128"/>
  <c r="AQ49" i="129"/>
  <c r="AI49" i="129"/>
  <c r="AP49" i="129"/>
  <c r="AH49" i="129"/>
  <c r="AO49" i="129"/>
  <c r="AG49" i="129"/>
  <c r="AN49" i="129"/>
  <c r="AF49" i="129"/>
  <c r="AM49" i="129"/>
  <c r="AE49" i="129"/>
  <c r="AL49" i="129"/>
  <c r="AD49" i="129"/>
  <c r="AK49" i="129"/>
  <c r="AC49" i="129"/>
  <c r="AQ16" i="130"/>
  <c r="AI16" i="130"/>
  <c r="AP16" i="130"/>
  <c r="AH16" i="130"/>
  <c r="AO16" i="130"/>
  <c r="AG16" i="130"/>
  <c r="AN16" i="130"/>
  <c r="AF16" i="130"/>
  <c r="AM16" i="130"/>
  <c r="AE16" i="130"/>
  <c r="AL16" i="130"/>
  <c r="AD16" i="130"/>
  <c r="AK16" i="130"/>
  <c r="AC16" i="130"/>
  <c r="AQ48" i="130"/>
  <c r="AI48" i="130"/>
  <c r="AP48" i="130"/>
  <c r="AH48" i="130"/>
  <c r="AO48" i="130"/>
  <c r="AG48" i="130"/>
  <c r="AN48" i="130"/>
  <c r="AF48" i="130"/>
  <c r="AM48" i="130"/>
  <c r="AE48" i="130"/>
  <c r="AL48" i="130"/>
  <c r="AD48" i="130"/>
  <c r="AK48" i="130"/>
  <c r="AC48" i="130"/>
  <c r="AQ80" i="130"/>
  <c r="AI80" i="130"/>
  <c r="AP80" i="130"/>
  <c r="AH80" i="130"/>
  <c r="AO80" i="130"/>
  <c r="AG80" i="130"/>
  <c r="AN80" i="130"/>
  <c r="AF80" i="130"/>
  <c r="AM80" i="130"/>
  <c r="AE80" i="130"/>
  <c r="AL80" i="130"/>
  <c r="AD80" i="130"/>
  <c r="AK80" i="130"/>
  <c r="AC80" i="130"/>
  <c r="AQ96" i="130"/>
  <c r="AI96" i="130"/>
  <c r="AP96" i="130"/>
  <c r="AH96" i="130"/>
  <c r="AO96" i="130"/>
  <c r="AG96" i="130"/>
  <c r="AN96" i="130"/>
  <c r="AF96" i="130"/>
  <c r="AM96" i="130"/>
  <c r="AE96" i="130"/>
  <c r="AL96" i="130"/>
  <c r="AD96" i="130"/>
  <c r="AK96" i="130"/>
  <c r="AC96" i="130"/>
  <c r="AO22" i="132"/>
  <c r="AG22" i="132"/>
  <c r="AN22" i="132"/>
  <c r="AF22" i="132"/>
  <c r="AM22" i="132"/>
  <c r="AE22" i="132"/>
  <c r="AL22" i="132"/>
  <c r="AD22" i="132"/>
  <c r="AK22" i="132"/>
  <c r="AC22" i="132"/>
  <c r="AQ22" i="132"/>
  <c r="AI22" i="132"/>
  <c r="AR22" i="132"/>
  <c r="AP22" i="132"/>
  <c r="AJ22" i="132"/>
  <c r="AH22" i="132"/>
  <c r="AJ42" i="126"/>
  <c r="AR42" i="126"/>
  <c r="AJ58" i="126"/>
  <c r="AR58" i="126"/>
  <c r="AJ66" i="126"/>
  <c r="AR66" i="126"/>
  <c r="AD72" i="126"/>
  <c r="AL72" i="126"/>
  <c r="AJ74" i="126"/>
  <c r="AR74" i="126"/>
  <c r="AD80" i="126"/>
  <c r="AL80" i="126"/>
  <c r="AJ82" i="126"/>
  <c r="AR82" i="126"/>
  <c r="AD88" i="126"/>
  <c r="AL88" i="126"/>
  <c r="AJ90" i="126"/>
  <c r="AR90" i="126"/>
  <c r="AD96" i="126"/>
  <c r="AL96" i="126"/>
  <c r="AJ98" i="126"/>
  <c r="AR98" i="126"/>
  <c r="AD15" i="127"/>
  <c r="AL15" i="127"/>
  <c r="AC16" i="127"/>
  <c r="AK16" i="127"/>
  <c r="AD23" i="127"/>
  <c r="AL23" i="127"/>
  <c r="AC32" i="127"/>
  <c r="AC31" i="127" s="1"/>
  <c r="L29" i="127" s="1"/>
  <c r="AC29" i="127" s="1"/>
  <c r="AK32" i="127"/>
  <c r="AJ33" i="127"/>
  <c r="AR33" i="127"/>
  <c r="AD39" i="127"/>
  <c r="AL39" i="127"/>
  <c r="AC40" i="127"/>
  <c r="AK40" i="127"/>
  <c r="AJ41" i="127"/>
  <c r="AR41" i="127"/>
  <c r="AD47" i="127"/>
  <c r="AL47" i="127"/>
  <c r="AC48" i="127"/>
  <c r="AK48" i="127"/>
  <c r="AJ49" i="127"/>
  <c r="AR49" i="127"/>
  <c r="AD55" i="127"/>
  <c r="AL55" i="127"/>
  <c r="AC56" i="127"/>
  <c r="AK56" i="127"/>
  <c r="AJ57" i="127"/>
  <c r="AR57" i="127"/>
  <c r="AD63" i="127"/>
  <c r="AL63" i="127"/>
  <c r="AC64" i="127"/>
  <c r="AK64" i="127"/>
  <c r="AJ65" i="127"/>
  <c r="AR65" i="127"/>
  <c r="AD71" i="127"/>
  <c r="AL71" i="127"/>
  <c r="AC72" i="127"/>
  <c r="AK72" i="127"/>
  <c r="AJ73" i="127"/>
  <c r="AR73" i="127"/>
  <c r="AD79" i="127"/>
  <c r="AL79" i="127"/>
  <c r="AC80" i="127"/>
  <c r="AK80" i="127"/>
  <c r="AD87" i="127"/>
  <c r="AL87" i="127"/>
  <c r="AC88" i="127"/>
  <c r="AK88" i="127"/>
  <c r="AJ89" i="127"/>
  <c r="AR89" i="127"/>
  <c r="AD95" i="127"/>
  <c r="AL95" i="127"/>
  <c r="AC96" i="127"/>
  <c r="AK96" i="127"/>
  <c r="AJ97" i="127"/>
  <c r="AR97" i="127"/>
  <c r="AC15" i="128"/>
  <c r="AK15" i="128"/>
  <c r="AJ16" i="128"/>
  <c r="AR16" i="128"/>
  <c r="AD22" i="128"/>
  <c r="AL22" i="128"/>
  <c r="AC23" i="128"/>
  <c r="AK23" i="128"/>
  <c r="AJ32" i="128"/>
  <c r="AR32" i="128"/>
  <c r="AD38" i="128"/>
  <c r="AL38" i="128"/>
  <c r="AC39" i="128"/>
  <c r="AK39" i="128"/>
  <c r="AJ40" i="128"/>
  <c r="AR40" i="128"/>
  <c r="AD46" i="128"/>
  <c r="AL46" i="128"/>
  <c r="AC47" i="128"/>
  <c r="AK47" i="128"/>
  <c r="AJ48" i="128"/>
  <c r="AR48" i="128"/>
  <c r="AD54" i="128"/>
  <c r="AL54" i="128"/>
  <c r="AC55" i="128"/>
  <c r="AK55" i="128"/>
  <c r="AJ56" i="128"/>
  <c r="AR56" i="128"/>
  <c r="AD62" i="128"/>
  <c r="AL62" i="128"/>
  <c r="AC63" i="128"/>
  <c r="AL63" i="128"/>
  <c r="AD64" i="128"/>
  <c r="AN64" i="128"/>
  <c r="AO70" i="128"/>
  <c r="AG70" i="128"/>
  <c r="AK70" i="128"/>
  <c r="AC71" i="128"/>
  <c r="AL71" i="128"/>
  <c r="AD72" i="128"/>
  <c r="AN72" i="128"/>
  <c r="AO78" i="128"/>
  <c r="AG78" i="128"/>
  <c r="AK78" i="128"/>
  <c r="AC79" i="128"/>
  <c r="AL79" i="128"/>
  <c r="AD80" i="128"/>
  <c r="AN80" i="128"/>
  <c r="AC85" i="128"/>
  <c r="AM85" i="128"/>
  <c r="AF88" i="128"/>
  <c r="AP88" i="128"/>
  <c r="AQ90" i="128"/>
  <c r="AI90" i="128"/>
  <c r="AK90" i="128"/>
  <c r="AC90" i="128"/>
  <c r="AM90" i="128"/>
  <c r="AC93" i="128"/>
  <c r="AM93" i="128"/>
  <c r="AF96" i="128"/>
  <c r="AP96" i="128"/>
  <c r="AQ98" i="128"/>
  <c r="AI98" i="128"/>
  <c r="AK98" i="128"/>
  <c r="AC98" i="128"/>
  <c r="AM98" i="128"/>
  <c r="AO12" i="129"/>
  <c r="AJ49" i="129"/>
  <c r="AJ16" i="130"/>
  <c r="AJ48" i="130"/>
  <c r="AJ27" i="126"/>
  <c r="AR27" i="126"/>
  <c r="AJ35" i="126"/>
  <c r="AR35" i="126"/>
  <c r="AI36" i="126"/>
  <c r="AQ36" i="126"/>
  <c r="AC42" i="126"/>
  <c r="AK42" i="126"/>
  <c r="AJ43" i="126"/>
  <c r="AR43" i="126"/>
  <c r="AI44" i="126"/>
  <c r="AQ44" i="126"/>
  <c r="AJ51" i="126"/>
  <c r="AR51" i="126"/>
  <c r="AI52" i="126"/>
  <c r="AQ52" i="126"/>
  <c r="AC58" i="126"/>
  <c r="AK58" i="126"/>
  <c r="AJ59" i="126"/>
  <c r="AR59" i="126"/>
  <c r="AI60" i="126"/>
  <c r="AQ60" i="126"/>
  <c r="AC66" i="126"/>
  <c r="AK66" i="126"/>
  <c r="AJ67" i="126"/>
  <c r="AR67" i="126"/>
  <c r="AE72" i="126"/>
  <c r="AM72" i="126"/>
  <c r="AC74" i="126"/>
  <c r="AK74" i="126"/>
  <c r="AJ75" i="126"/>
  <c r="AR75" i="126"/>
  <c r="AI76" i="126"/>
  <c r="AQ76" i="126"/>
  <c r="AE80" i="126"/>
  <c r="AM80" i="126"/>
  <c r="AC82" i="126"/>
  <c r="AK82" i="126"/>
  <c r="AJ83" i="126"/>
  <c r="AR83" i="126"/>
  <c r="AI84" i="126"/>
  <c r="AQ84" i="126"/>
  <c r="AE88" i="126"/>
  <c r="AM88" i="126"/>
  <c r="AC90" i="126"/>
  <c r="AK90" i="126"/>
  <c r="AJ91" i="126"/>
  <c r="AR91" i="126"/>
  <c r="AI92" i="126"/>
  <c r="AQ92" i="126"/>
  <c r="AE96" i="126"/>
  <c r="AM96" i="126"/>
  <c r="AC98" i="126"/>
  <c r="AK98" i="126"/>
  <c r="AI11" i="127"/>
  <c r="AQ11" i="127"/>
  <c r="AE15" i="127"/>
  <c r="AM15" i="127"/>
  <c r="AD16" i="127"/>
  <c r="AL16" i="127"/>
  <c r="AE23" i="127"/>
  <c r="AM23" i="127"/>
  <c r="AJ26" i="127"/>
  <c r="AR26" i="127"/>
  <c r="AI27" i="127"/>
  <c r="AQ27" i="127"/>
  <c r="AD32" i="127"/>
  <c r="AL32" i="127"/>
  <c r="AC33" i="127"/>
  <c r="AK33" i="127"/>
  <c r="AI35" i="127"/>
  <c r="AI34" i="127" s="1"/>
  <c r="R30" i="127" s="1"/>
  <c r="AI30" i="127" s="1"/>
  <c r="AQ35" i="127"/>
  <c r="AQ34" i="127" s="1"/>
  <c r="Z30" i="127" s="1"/>
  <c r="AQ30" i="127" s="1"/>
  <c r="AE39" i="127"/>
  <c r="AM39" i="127"/>
  <c r="AD40" i="127"/>
  <c r="AL40" i="127"/>
  <c r="AC41" i="127"/>
  <c r="AK41" i="127"/>
  <c r="AJ42" i="127"/>
  <c r="AR42" i="127"/>
  <c r="AI43" i="127"/>
  <c r="AQ43" i="127"/>
  <c r="AE47" i="127"/>
  <c r="AM47" i="127"/>
  <c r="AD48" i="127"/>
  <c r="AL48" i="127"/>
  <c r="AC49" i="127"/>
  <c r="AK49" i="127"/>
  <c r="AI51" i="127"/>
  <c r="AQ51" i="127"/>
  <c r="AE55" i="127"/>
  <c r="AM55" i="127"/>
  <c r="AD56" i="127"/>
  <c r="AL56" i="127"/>
  <c r="AC57" i="127"/>
  <c r="AK57" i="127"/>
  <c r="AJ58" i="127"/>
  <c r="AR58" i="127"/>
  <c r="AI59" i="127"/>
  <c r="AQ59" i="127"/>
  <c r="AE63" i="127"/>
  <c r="AM63" i="127"/>
  <c r="AD64" i="127"/>
  <c r="AL64" i="127"/>
  <c r="AC65" i="127"/>
  <c r="AK65" i="127"/>
  <c r="AJ66" i="127"/>
  <c r="AR66" i="127"/>
  <c r="AI67" i="127"/>
  <c r="AQ67" i="127"/>
  <c r="AE71" i="127"/>
  <c r="AM71" i="127"/>
  <c r="AD72" i="127"/>
  <c r="AL72" i="127"/>
  <c r="AC73" i="127"/>
  <c r="AK73" i="127"/>
  <c r="AJ74" i="127"/>
  <c r="AR74" i="127"/>
  <c r="AI75" i="127"/>
  <c r="AQ75" i="127"/>
  <c r="AE79" i="127"/>
  <c r="AM79" i="127"/>
  <c r="AD80" i="127"/>
  <c r="AL80" i="127"/>
  <c r="AJ82" i="127"/>
  <c r="AR82" i="127"/>
  <c r="AI83" i="127"/>
  <c r="AQ83" i="127"/>
  <c r="AE87" i="127"/>
  <c r="AM87" i="127"/>
  <c r="AD88" i="127"/>
  <c r="AL88" i="127"/>
  <c r="AC89" i="127"/>
  <c r="AK89" i="127"/>
  <c r="AJ90" i="127"/>
  <c r="AR90" i="127"/>
  <c r="AI91" i="127"/>
  <c r="AQ91" i="127"/>
  <c r="AE95" i="127"/>
  <c r="AM95" i="127"/>
  <c r="AD96" i="127"/>
  <c r="AL96" i="127"/>
  <c r="AC97" i="127"/>
  <c r="AK97" i="127"/>
  <c r="AJ98" i="127"/>
  <c r="AR98" i="127"/>
  <c r="AD15" i="128"/>
  <c r="AL15" i="128"/>
  <c r="AC16" i="128"/>
  <c r="AK16" i="128"/>
  <c r="AE22" i="128"/>
  <c r="AM22" i="128"/>
  <c r="AD23" i="128"/>
  <c r="AL23" i="128"/>
  <c r="AI26" i="128"/>
  <c r="AQ26" i="128"/>
  <c r="AC32" i="128"/>
  <c r="AK32" i="128"/>
  <c r="AJ33" i="128"/>
  <c r="AR33" i="128"/>
  <c r="AE38" i="128"/>
  <c r="AM38" i="128"/>
  <c r="AD39" i="128"/>
  <c r="AL39" i="128"/>
  <c r="AC40" i="128"/>
  <c r="AK40" i="128"/>
  <c r="AJ41" i="128"/>
  <c r="AR41" i="128"/>
  <c r="AI42" i="128"/>
  <c r="AQ42" i="128"/>
  <c r="AE46" i="128"/>
  <c r="AM46" i="128"/>
  <c r="AD47" i="128"/>
  <c r="AL47" i="128"/>
  <c r="AC48" i="128"/>
  <c r="AK48" i="128"/>
  <c r="AJ49" i="128"/>
  <c r="AR49" i="128"/>
  <c r="AE54" i="128"/>
  <c r="AM54" i="128"/>
  <c r="AD55" i="128"/>
  <c r="AL55" i="128"/>
  <c r="AC56" i="128"/>
  <c r="AK56" i="128"/>
  <c r="AJ57" i="128"/>
  <c r="AR57" i="128"/>
  <c r="AI58" i="128"/>
  <c r="AQ58" i="128"/>
  <c r="AE62" i="128"/>
  <c r="AM62" i="128"/>
  <c r="AD63" i="128"/>
  <c r="AM63" i="128"/>
  <c r="AF64" i="128"/>
  <c r="AO64" i="128"/>
  <c r="AP69" i="128"/>
  <c r="AH69" i="128"/>
  <c r="AK69" i="128"/>
  <c r="AC70" i="128"/>
  <c r="AL70" i="128"/>
  <c r="AD71" i="128"/>
  <c r="AM71" i="128"/>
  <c r="AF72" i="128"/>
  <c r="AO72" i="128"/>
  <c r="AP77" i="128"/>
  <c r="AH77" i="128"/>
  <c r="AK77" i="128"/>
  <c r="AC78" i="128"/>
  <c r="AL78" i="128"/>
  <c r="AD79" i="128"/>
  <c r="AM79" i="128"/>
  <c r="AF80" i="128"/>
  <c r="AO80" i="128"/>
  <c r="AD85" i="128"/>
  <c r="AO85" i="128"/>
  <c r="AL87" i="128"/>
  <c r="AD87" i="128"/>
  <c r="AN87" i="128"/>
  <c r="AF87" i="128"/>
  <c r="AM87" i="128"/>
  <c r="AG88" i="128"/>
  <c r="AQ88" i="128"/>
  <c r="AD90" i="128"/>
  <c r="AN90" i="128"/>
  <c r="AD93" i="128"/>
  <c r="AO93" i="128"/>
  <c r="AL95" i="128"/>
  <c r="AD95" i="128"/>
  <c r="AN95" i="128"/>
  <c r="AF95" i="128"/>
  <c r="AM95" i="128"/>
  <c r="AG96" i="128"/>
  <c r="AQ96" i="128"/>
  <c r="AD98" i="128"/>
  <c r="AN98" i="128"/>
  <c r="AO11" i="129"/>
  <c r="AG11" i="129"/>
  <c r="AN11" i="129"/>
  <c r="AF11" i="129"/>
  <c r="AM11" i="129"/>
  <c r="AE11" i="129"/>
  <c r="AQ11" i="129"/>
  <c r="AI11" i="129"/>
  <c r="AR11" i="129"/>
  <c r="AO34" i="129"/>
  <c r="X30" i="129" s="1"/>
  <c r="AO30" i="129" s="1"/>
  <c r="AR49" i="129"/>
  <c r="AQ57" i="129"/>
  <c r="AI57" i="129"/>
  <c r="AP57" i="129"/>
  <c r="AH57" i="129"/>
  <c r="AO57" i="129"/>
  <c r="AG57" i="129"/>
  <c r="AN57" i="129"/>
  <c r="AF57" i="129"/>
  <c r="AM57" i="129"/>
  <c r="AE57" i="129"/>
  <c r="AL57" i="129"/>
  <c r="AD57" i="129"/>
  <c r="AK57" i="129"/>
  <c r="AC57" i="129"/>
  <c r="AQ73" i="129"/>
  <c r="AI73" i="129"/>
  <c r="AP73" i="129"/>
  <c r="AH73" i="129"/>
  <c r="AO73" i="129"/>
  <c r="AG73" i="129"/>
  <c r="AN73" i="129"/>
  <c r="AF73" i="129"/>
  <c r="AM73" i="129"/>
  <c r="AE73" i="129"/>
  <c r="AL73" i="129"/>
  <c r="AD73" i="129"/>
  <c r="AK73" i="129"/>
  <c r="AC73" i="129"/>
  <c r="AQ89" i="129"/>
  <c r="AI89" i="129"/>
  <c r="AP89" i="129"/>
  <c r="AH89" i="129"/>
  <c r="AO89" i="129"/>
  <c r="AG89" i="129"/>
  <c r="AN89" i="129"/>
  <c r="AF89" i="129"/>
  <c r="AM89" i="129"/>
  <c r="AE89" i="129"/>
  <c r="AL89" i="129"/>
  <c r="AD89" i="129"/>
  <c r="AK89" i="129"/>
  <c r="AC89" i="129"/>
  <c r="AR16" i="130"/>
  <c r="AQ32" i="130"/>
  <c r="AQ31" i="130" s="1"/>
  <c r="Z29" i="130" s="1"/>
  <c r="AQ29" i="130" s="1"/>
  <c r="AI32" i="130"/>
  <c r="AI31" i="130" s="1"/>
  <c r="R29" i="130" s="1"/>
  <c r="AI29" i="130" s="1"/>
  <c r="AP32" i="130"/>
  <c r="AP31" i="130" s="1"/>
  <c r="Y29" i="130" s="1"/>
  <c r="AP29" i="130" s="1"/>
  <c r="AH32" i="130"/>
  <c r="AO32" i="130"/>
  <c r="AO31" i="130" s="1"/>
  <c r="X29" i="130" s="1"/>
  <c r="AG32" i="130"/>
  <c r="AN32" i="130"/>
  <c r="AF32" i="130"/>
  <c r="AM32" i="130"/>
  <c r="AE32" i="130"/>
  <c r="AE31" i="130" s="1"/>
  <c r="N29" i="130" s="1"/>
  <c r="AE29" i="130" s="1"/>
  <c r="AL32" i="130"/>
  <c r="AL31" i="130" s="1"/>
  <c r="U29" i="130" s="1"/>
  <c r="AL29" i="130" s="1"/>
  <c r="AD32" i="130"/>
  <c r="AD31" i="130" s="1"/>
  <c r="M29" i="130" s="1"/>
  <c r="AK32" i="130"/>
  <c r="AC32" i="130"/>
  <c r="AC31" i="130" s="1"/>
  <c r="L29" i="130" s="1"/>
  <c r="AC29" i="130" s="1"/>
  <c r="AQ40" i="130"/>
  <c r="AI40" i="130"/>
  <c r="AP40" i="130"/>
  <c r="AH40" i="130"/>
  <c r="AO40" i="130"/>
  <c r="AG40" i="130"/>
  <c r="AN40" i="130"/>
  <c r="AF40" i="130"/>
  <c r="AM40" i="130"/>
  <c r="AE40" i="130"/>
  <c r="AL40" i="130"/>
  <c r="AD40" i="130"/>
  <c r="AK40" i="130"/>
  <c r="AC40" i="130"/>
  <c r="AR48" i="130"/>
  <c r="AQ72" i="130"/>
  <c r="AI72" i="130"/>
  <c r="AP72" i="130"/>
  <c r="AH72" i="130"/>
  <c r="AO72" i="130"/>
  <c r="AG72" i="130"/>
  <c r="AN72" i="130"/>
  <c r="AF72" i="130"/>
  <c r="AM72" i="130"/>
  <c r="AE72" i="130"/>
  <c r="AL72" i="130"/>
  <c r="AD72" i="130"/>
  <c r="AK72" i="130"/>
  <c r="AC72" i="130"/>
  <c r="AR80" i="130"/>
  <c r="AQ88" i="130"/>
  <c r="AI88" i="130"/>
  <c r="AP88" i="130"/>
  <c r="AH88" i="130"/>
  <c r="AO88" i="130"/>
  <c r="AG88" i="130"/>
  <c r="AN88" i="130"/>
  <c r="AF88" i="130"/>
  <c r="AM88" i="130"/>
  <c r="AE88" i="130"/>
  <c r="AL88" i="130"/>
  <c r="AD88" i="130"/>
  <c r="AK88" i="130"/>
  <c r="AC88" i="130"/>
  <c r="AR96" i="130"/>
  <c r="AQ23" i="131"/>
  <c r="AI23" i="131"/>
  <c r="AP23" i="131"/>
  <c r="AH23" i="131"/>
  <c r="AO23" i="131"/>
  <c r="AG23" i="131"/>
  <c r="AN23" i="131"/>
  <c r="AF23" i="131"/>
  <c r="AM23" i="131"/>
  <c r="AE23" i="131"/>
  <c r="AL23" i="131"/>
  <c r="AD23" i="131"/>
  <c r="AK23" i="131"/>
  <c r="AC23" i="131"/>
  <c r="AC27" i="126"/>
  <c r="AK27" i="126"/>
  <c r="AC35" i="126"/>
  <c r="AK35" i="126"/>
  <c r="AK34" i="126" s="1"/>
  <c r="T30" i="126" s="1"/>
  <c r="AK30" i="126" s="1"/>
  <c r="AJ36" i="126"/>
  <c r="AR36" i="126"/>
  <c r="AD42" i="126"/>
  <c r="AL42" i="126"/>
  <c r="AC43" i="126"/>
  <c r="AK43" i="126"/>
  <c r="AJ44" i="126"/>
  <c r="AR44" i="126"/>
  <c r="AC51" i="126"/>
  <c r="AK51" i="126"/>
  <c r="AJ52" i="126"/>
  <c r="AR52" i="126"/>
  <c r="AD58" i="126"/>
  <c r="AL58" i="126"/>
  <c r="AC59" i="126"/>
  <c r="AK59" i="126"/>
  <c r="AJ60" i="126"/>
  <c r="AR60" i="126"/>
  <c r="AD66" i="126"/>
  <c r="AL66" i="126"/>
  <c r="AC67" i="126"/>
  <c r="AK67" i="126"/>
  <c r="AF72" i="126"/>
  <c r="AN72" i="126"/>
  <c r="AD74" i="126"/>
  <c r="AL74" i="126"/>
  <c r="AK75" i="126"/>
  <c r="AJ76" i="126"/>
  <c r="AR76" i="126"/>
  <c r="AF80" i="126"/>
  <c r="AN80" i="126"/>
  <c r="AD82" i="126"/>
  <c r="AL82" i="126"/>
  <c r="AC83" i="126"/>
  <c r="AK83" i="126"/>
  <c r="AJ84" i="126"/>
  <c r="AR84" i="126"/>
  <c r="AF88" i="126"/>
  <c r="AN88" i="126"/>
  <c r="AD90" i="126"/>
  <c r="AL90" i="126"/>
  <c r="AC91" i="126"/>
  <c r="AK91" i="126"/>
  <c r="AJ92" i="126"/>
  <c r="AR92" i="126"/>
  <c r="AF96" i="126"/>
  <c r="AN96" i="126"/>
  <c r="AD98" i="126"/>
  <c r="AL98" i="126"/>
  <c r="AJ11" i="127"/>
  <c r="AR11" i="127"/>
  <c r="AF15" i="127"/>
  <c r="AN15" i="127"/>
  <c r="AE16" i="127"/>
  <c r="AM16" i="127"/>
  <c r="AF23" i="127"/>
  <c r="AN23" i="127"/>
  <c r="AC26" i="127"/>
  <c r="AK26" i="127"/>
  <c r="AJ27" i="127"/>
  <c r="AR27" i="127"/>
  <c r="AE32" i="127"/>
  <c r="AM32" i="127"/>
  <c r="AM31" i="127" s="1"/>
  <c r="V29" i="127" s="1"/>
  <c r="AM29" i="127" s="1"/>
  <c r="AD33" i="127"/>
  <c r="AL33" i="127"/>
  <c r="AJ35" i="127"/>
  <c r="AR35" i="127"/>
  <c r="AR34" i="127" s="1"/>
  <c r="AA30" i="127" s="1"/>
  <c r="AR30" i="127" s="1"/>
  <c r="AF39" i="127"/>
  <c r="AN39" i="127"/>
  <c r="AE40" i="127"/>
  <c r="AM40" i="127"/>
  <c r="AD41" i="127"/>
  <c r="AL41" i="127"/>
  <c r="AC42" i="127"/>
  <c r="AK42" i="127"/>
  <c r="AJ43" i="127"/>
  <c r="AR43" i="127"/>
  <c r="AF47" i="127"/>
  <c r="AN47" i="127"/>
  <c r="AE48" i="127"/>
  <c r="AM48" i="127"/>
  <c r="AD49" i="127"/>
  <c r="AL49" i="127"/>
  <c r="AJ51" i="127"/>
  <c r="AR51" i="127"/>
  <c r="AF55" i="127"/>
  <c r="AN55" i="127"/>
  <c r="AE56" i="127"/>
  <c r="AM56" i="127"/>
  <c r="AD57" i="127"/>
  <c r="AL57" i="127"/>
  <c r="AC58" i="127"/>
  <c r="AK58" i="127"/>
  <c r="AJ59" i="127"/>
  <c r="AR59" i="127"/>
  <c r="AF63" i="127"/>
  <c r="AN63" i="127"/>
  <c r="AE64" i="127"/>
  <c r="AM64" i="127"/>
  <c r="AD65" i="127"/>
  <c r="AL65" i="127"/>
  <c r="AC66" i="127"/>
  <c r="AK66" i="127"/>
  <c r="AJ67" i="127"/>
  <c r="AR67" i="127"/>
  <c r="AF71" i="127"/>
  <c r="AN71" i="127"/>
  <c r="AE72" i="127"/>
  <c r="AM72" i="127"/>
  <c r="AD73" i="127"/>
  <c r="AL73" i="127"/>
  <c r="AC74" i="127"/>
  <c r="AK74" i="127"/>
  <c r="AJ75" i="127"/>
  <c r="AR75" i="127"/>
  <c r="AF79" i="127"/>
  <c r="AN79" i="127"/>
  <c r="AE80" i="127"/>
  <c r="AM80" i="127"/>
  <c r="AC82" i="127"/>
  <c r="AK82" i="127"/>
  <c r="AJ83" i="127"/>
  <c r="AR83" i="127"/>
  <c r="AF87" i="127"/>
  <c r="AN87" i="127"/>
  <c r="AE88" i="127"/>
  <c r="AM88" i="127"/>
  <c r="AD89" i="127"/>
  <c r="AL89" i="127"/>
  <c r="AC90" i="127"/>
  <c r="AK90" i="127"/>
  <c r="AJ91" i="127"/>
  <c r="AR91" i="127"/>
  <c r="AF95" i="127"/>
  <c r="AN95" i="127"/>
  <c r="AE96" i="127"/>
  <c r="AM96" i="127"/>
  <c r="AD97" i="127"/>
  <c r="AL97" i="127"/>
  <c r="AC98" i="127"/>
  <c r="AK98" i="127"/>
  <c r="AE15" i="128"/>
  <c r="AM15" i="128"/>
  <c r="AD16" i="128"/>
  <c r="AL16" i="128"/>
  <c r="AF22" i="128"/>
  <c r="AN22" i="128"/>
  <c r="AE23" i="128"/>
  <c r="AM23" i="128"/>
  <c r="AJ26" i="128"/>
  <c r="AR26" i="128"/>
  <c r="AD32" i="128"/>
  <c r="AL32" i="128"/>
  <c r="AL31" i="128" s="1"/>
  <c r="U29" i="128" s="1"/>
  <c r="AL29" i="128" s="1"/>
  <c r="AC33" i="128"/>
  <c r="AK33" i="128"/>
  <c r="AF38" i="128"/>
  <c r="AN38" i="128"/>
  <c r="AE39" i="128"/>
  <c r="AM39" i="128"/>
  <c r="AD40" i="128"/>
  <c r="AL40" i="128"/>
  <c r="AC41" i="128"/>
  <c r="AK41" i="128"/>
  <c r="AJ42" i="128"/>
  <c r="AR42" i="128"/>
  <c r="AF46" i="128"/>
  <c r="AN46" i="128"/>
  <c r="AE47" i="128"/>
  <c r="AM47" i="128"/>
  <c r="AD48" i="128"/>
  <c r="AL48" i="128"/>
  <c r="AC49" i="128"/>
  <c r="AK49" i="128"/>
  <c r="AF54" i="128"/>
  <c r="AN54" i="128"/>
  <c r="AE55" i="128"/>
  <c r="AM55" i="128"/>
  <c r="AD56" i="128"/>
  <c r="AL56" i="128"/>
  <c r="AC57" i="128"/>
  <c r="AK57" i="128"/>
  <c r="AJ58" i="128"/>
  <c r="AR58" i="128"/>
  <c r="AF62" i="128"/>
  <c r="AN62" i="128"/>
  <c r="AE63" i="128"/>
  <c r="AO63" i="128"/>
  <c r="AG64" i="128"/>
  <c r="AP64" i="128"/>
  <c r="AC69" i="128"/>
  <c r="AL69" i="128"/>
  <c r="AD70" i="128"/>
  <c r="AM70" i="128"/>
  <c r="AE71" i="128"/>
  <c r="AO71" i="128"/>
  <c r="AG72" i="128"/>
  <c r="AP72" i="128"/>
  <c r="AQ76" i="128"/>
  <c r="AI76" i="128"/>
  <c r="AK76" i="128"/>
  <c r="AC77" i="128"/>
  <c r="AL77" i="128"/>
  <c r="AD78" i="128"/>
  <c r="AM78" i="128"/>
  <c r="AE79" i="128"/>
  <c r="AO79" i="128"/>
  <c r="AG80" i="128"/>
  <c r="AP80" i="128"/>
  <c r="AO84" i="128"/>
  <c r="AG84" i="128"/>
  <c r="AQ84" i="128"/>
  <c r="AI84" i="128"/>
  <c r="AL84" i="128"/>
  <c r="AE85" i="128"/>
  <c r="AQ85" i="128"/>
  <c r="AC87" i="128"/>
  <c r="AO87" i="128"/>
  <c r="AH88" i="128"/>
  <c r="AR88" i="128"/>
  <c r="AE90" i="128"/>
  <c r="AO90" i="128"/>
  <c r="AO92" i="128"/>
  <c r="AG92" i="128"/>
  <c r="AQ92" i="128"/>
  <c r="AI92" i="128"/>
  <c r="AL92" i="128"/>
  <c r="AE93" i="128"/>
  <c r="AQ93" i="128"/>
  <c r="AC95" i="128"/>
  <c r="AO95" i="128"/>
  <c r="AH96" i="128"/>
  <c r="AR96" i="128"/>
  <c r="AE98" i="128"/>
  <c r="AO98" i="128"/>
  <c r="AN12" i="129"/>
  <c r="AF12" i="129"/>
  <c r="AM12" i="129"/>
  <c r="AE12" i="129"/>
  <c r="AL12" i="129"/>
  <c r="AD12" i="129"/>
  <c r="AP12" i="129"/>
  <c r="AH12" i="129"/>
  <c r="AR12" i="129"/>
  <c r="AJ73" i="129"/>
  <c r="AJ89" i="129"/>
  <c r="AJ32" i="130"/>
  <c r="AJ40" i="130"/>
  <c r="AJ72" i="130"/>
  <c r="AJ23" i="131"/>
  <c r="AO39" i="131"/>
  <c r="AG39" i="131"/>
  <c r="AN39" i="131"/>
  <c r="AF39" i="131"/>
  <c r="AM39" i="131"/>
  <c r="AE39" i="131"/>
  <c r="AL39" i="131"/>
  <c r="AD39" i="131"/>
  <c r="AK39" i="131"/>
  <c r="AC39" i="131"/>
  <c r="AQ39" i="131"/>
  <c r="AI39" i="131"/>
  <c r="AR39" i="131"/>
  <c r="AP39" i="131"/>
  <c r="AJ39" i="131"/>
  <c r="AH39" i="131"/>
  <c r="AH15" i="126"/>
  <c r="AH23" i="126"/>
  <c r="AD27" i="126"/>
  <c r="AD35" i="126"/>
  <c r="AD34" i="126" s="1"/>
  <c r="M30" i="126" s="1"/>
  <c r="AD30" i="126" s="1"/>
  <c r="AC36" i="126"/>
  <c r="AH39" i="126"/>
  <c r="AE42" i="126"/>
  <c r="AD43" i="126"/>
  <c r="AC44" i="126"/>
  <c r="AJ45" i="126"/>
  <c r="AH47" i="126"/>
  <c r="AD51" i="126"/>
  <c r="AC52" i="126"/>
  <c r="AJ53" i="126"/>
  <c r="AH55" i="126"/>
  <c r="AE58" i="126"/>
  <c r="AD59" i="126"/>
  <c r="AC60" i="126"/>
  <c r="AJ61" i="126"/>
  <c r="AH63" i="126"/>
  <c r="AE66" i="126"/>
  <c r="AD67" i="126"/>
  <c r="AJ69" i="126"/>
  <c r="AH71" i="126"/>
  <c r="AG72" i="126"/>
  <c r="AE74" i="126"/>
  <c r="AD75" i="126"/>
  <c r="AC76" i="126"/>
  <c r="AJ77" i="126"/>
  <c r="AH79" i="126"/>
  <c r="AG80" i="126"/>
  <c r="AE82" i="126"/>
  <c r="AD83" i="126"/>
  <c r="AC84" i="126"/>
  <c r="AJ85" i="126"/>
  <c r="AH87" i="126"/>
  <c r="AG88" i="126"/>
  <c r="AE90" i="126"/>
  <c r="AD91" i="126"/>
  <c r="AC92" i="126"/>
  <c r="AJ93" i="126"/>
  <c r="AH95" i="126"/>
  <c r="AG96" i="126"/>
  <c r="AE98" i="126"/>
  <c r="AC11" i="127"/>
  <c r="AJ12" i="127"/>
  <c r="AG15" i="127"/>
  <c r="AF16" i="127"/>
  <c r="AH22" i="127"/>
  <c r="AG23" i="127"/>
  <c r="AD26" i="127"/>
  <c r="AC27" i="127"/>
  <c r="AH30" i="127"/>
  <c r="AF32" i="127"/>
  <c r="AE33" i="127"/>
  <c r="AC35" i="127"/>
  <c r="AC34" i="127" s="1"/>
  <c r="L30" i="127" s="1"/>
  <c r="AC30" i="127" s="1"/>
  <c r="AJ36" i="127"/>
  <c r="AH38" i="127"/>
  <c r="AG39" i="127"/>
  <c r="AF40" i="127"/>
  <c r="AE41" i="127"/>
  <c r="AD42" i="127"/>
  <c r="AC43" i="127"/>
  <c r="AJ44" i="127"/>
  <c r="AH46" i="127"/>
  <c r="AG47" i="127"/>
  <c r="AF48" i="127"/>
  <c r="AE49" i="127"/>
  <c r="AC51" i="127"/>
  <c r="AJ52" i="127"/>
  <c r="AH54" i="127"/>
  <c r="AG55" i="127"/>
  <c r="AF56" i="127"/>
  <c r="AE57" i="127"/>
  <c r="AD58" i="127"/>
  <c r="AC59" i="127"/>
  <c r="AJ60" i="127"/>
  <c r="AH62" i="127"/>
  <c r="AG63" i="127"/>
  <c r="AF64" i="127"/>
  <c r="AE65" i="127"/>
  <c r="AD66" i="127"/>
  <c r="AC67" i="127"/>
  <c r="AH70" i="127"/>
  <c r="AG71" i="127"/>
  <c r="AF72" i="127"/>
  <c r="AE73" i="127"/>
  <c r="AD74" i="127"/>
  <c r="AC75" i="127"/>
  <c r="AJ76" i="127"/>
  <c r="AH78" i="127"/>
  <c r="AG79" i="127"/>
  <c r="AF80" i="127"/>
  <c r="AD82" i="127"/>
  <c r="AC83" i="127"/>
  <c r="AJ84" i="127"/>
  <c r="AH86" i="127"/>
  <c r="AG87" i="127"/>
  <c r="AF88" i="127"/>
  <c r="AE89" i="127"/>
  <c r="AD90" i="127"/>
  <c r="AC91" i="127"/>
  <c r="AJ92" i="127"/>
  <c r="AH94" i="127"/>
  <c r="AG95" i="127"/>
  <c r="AF96" i="127"/>
  <c r="AE97" i="127"/>
  <c r="AD98" i="127"/>
  <c r="AJ11" i="128"/>
  <c r="AF15" i="128"/>
  <c r="AE16" i="128"/>
  <c r="AG22" i="128"/>
  <c r="AF23" i="128"/>
  <c r="AC26" i="128"/>
  <c r="AJ27" i="128"/>
  <c r="AE32" i="128"/>
  <c r="AE31" i="128" s="1"/>
  <c r="N29" i="128" s="1"/>
  <c r="AE29" i="128" s="1"/>
  <c r="AD33" i="128"/>
  <c r="AJ35" i="128"/>
  <c r="AJ34" i="128" s="1"/>
  <c r="S30" i="128" s="1"/>
  <c r="AJ30" i="128" s="1"/>
  <c r="AG38" i="128"/>
  <c r="AF39" i="128"/>
  <c r="AE40" i="128"/>
  <c r="AD41" i="128"/>
  <c r="AC42" i="128"/>
  <c r="AJ43" i="128"/>
  <c r="AH45" i="128"/>
  <c r="AG46" i="128"/>
  <c r="AF47" i="128"/>
  <c r="AE48" i="128"/>
  <c r="AD49" i="128"/>
  <c r="AJ51" i="128"/>
  <c r="AH53" i="128"/>
  <c r="AG54" i="128"/>
  <c r="AF55" i="128"/>
  <c r="AE56" i="128"/>
  <c r="AD57" i="128"/>
  <c r="AC58" i="128"/>
  <c r="AJ59" i="128"/>
  <c r="AH61" i="128"/>
  <c r="AG62" i="128"/>
  <c r="AG63" i="128"/>
  <c r="AP63" i="128"/>
  <c r="AH64" i="128"/>
  <c r="AQ64" i="128"/>
  <c r="AI65" i="128"/>
  <c r="AR65" i="128"/>
  <c r="AD69" i="128"/>
  <c r="AM69" i="128"/>
  <c r="AE70" i="128"/>
  <c r="AN70" i="128"/>
  <c r="AG71" i="128"/>
  <c r="AP71" i="128"/>
  <c r="AH72" i="128"/>
  <c r="AQ72" i="128"/>
  <c r="AI73" i="128"/>
  <c r="AR73" i="128"/>
  <c r="AC76" i="128"/>
  <c r="AL76" i="128"/>
  <c r="AD77" i="128"/>
  <c r="AM77" i="128"/>
  <c r="AE78" i="128"/>
  <c r="AN78" i="128"/>
  <c r="AG79" i="128"/>
  <c r="AP79" i="128"/>
  <c r="AH80" i="128"/>
  <c r="AQ80" i="128"/>
  <c r="AC84" i="128"/>
  <c r="AM84" i="128"/>
  <c r="AG85" i="128"/>
  <c r="AR85" i="128"/>
  <c r="AE87" i="128"/>
  <c r="AP87" i="128"/>
  <c r="AI88" i="128"/>
  <c r="AF90" i="128"/>
  <c r="AP90" i="128"/>
  <c r="AC92" i="128"/>
  <c r="AM92" i="128"/>
  <c r="AG93" i="128"/>
  <c r="AR93" i="128"/>
  <c r="AE95" i="128"/>
  <c r="AP95" i="128"/>
  <c r="AI96" i="128"/>
  <c r="AF98" i="128"/>
  <c r="AP98" i="128"/>
  <c r="AD11" i="129"/>
  <c r="AC12" i="129"/>
  <c r="AQ33" i="129"/>
  <c r="AQ31" i="129" s="1"/>
  <c r="Z29" i="129" s="1"/>
  <c r="AQ29" i="129" s="1"/>
  <c r="AI33" i="129"/>
  <c r="AP33" i="129"/>
  <c r="AP31" i="129" s="1"/>
  <c r="Y29" i="129" s="1"/>
  <c r="AP29" i="129" s="1"/>
  <c r="AH33" i="129"/>
  <c r="AH31" i="129" s="1"/>
  <c r="Q29" i="129" s="1"/>
  <c r="AH29" i="129" s="1"/>
  <c r="AO33" i="129"/>
  <c r="AG33" i="129"/>
  <c r="AG31" i="129" s="1"/>
  <c r="P29" i="129" s="1"/>
  <c r="AG29" i="129" s="1"/>
  <c r="AN33" i="129"/>
  <c r="AN31" i="129" s="1"/>
  <c r="W29" i="129" s="1"/>
  <c r="AN29" i="129" s="1"/>
  <c r="AF33" i="129"/>
  <c r="AF31" i="129" s="1"/>
  <c r="O29" i="129" s="1"/>
  <c r="AF29" i="129" s="1"/>
  <c r="AM33" i="129"/>
  <c r="AM31" i="129" s="1"/>
  <c r="V29" i="129" s="1"/>
  <c r="AM29" i="129" s="1"/>
  <c r="AE33" i="129"/>
  <c r="AE31" i="129" s="1"/>
  <c r="N29" i="129" s="1"/>
  <c r="AE29" i="129" s="1"/>
  <c r="AL33" i="129"/>
  <c r="AD33" i="129"/>
  <c r="AK33" i="129"/>
  <c r="AK31" i="129" s="1"/>
  <c r="T29" i="129" s="1"/>
  <c r="AK29" i="129" s="1"/>
  <c r="AC33" i="129"/>
  <c r="AQ41" i="129"/>
  <c r="AI41" i="129"/>
  <c r="AP41" i="129"/>
  <c r="AH41" i="129"/>
  <c r="AO41" i="129"/>
  <c r="AG41" i="129"/>
  <c r="AN41" i="129"/>
  <c r="AF41" i="129"/>
  <c r="AM41" i="129"/>
  <c r="AE41" i="129"/>
  <c r="AL41" i="129"/>
  <c r="AD41" i="129"/>
  <c r="AK41" i="129"/>
  <c r="AC41" i="129"/>
  <c r="AR57" i="129"/>
  <c r="AR73" i="129"/>
  <c r="AR89" i="129"/>
  <c r="AR32" i="130"/>
  <c r="AR40" i="130"/>
  <c r="AQ64" i="130"/>
  <c r="AI64" i="130"/>
  <c r="AP64" i="130"/>
  <c r="AH64" i="130"/>
  <c r="AO64" i="130"/>
  <c r="AG64" i="130"/>
  <c r="AN64" i="130"/>
  <c r="AF64" i="130"/>
  <c r="AM64" i="130"/>
  <c r="AE64" i="130"/>
  <c r="AL64" i="130"/>
  <c r="AD64" i="130"/>
  <c r="AK64" i="130"/>
  <c r="AC64" i="130"/>
  <c r="AR72" i="130"/>
  <c r="AR88" i="130"/>
  <c r="AR23" i="131"/>
  <c r="AJ67" i="128"/>
  <c r="AJ75" i="128"/>
  <c r="AJ83" i="128"/>
  <c r="AD89" i="128"/>
  <c r="AL89" i="128"/>
  <c r="AJ91" i="128"/>
  <c r="AR91" i="128"/>
  <c r="AD97" i="128"/>
  <c r="AL97" i="128"/>
  <c r="AE15" i="129"/>
  <c r="AM15" i="129"/>
  <c r="AD16" i="129"/>
  <c r="AL16" i="129"/>
  <c r="AF22" i="129"/>
  <c r="AN22" i="129"/>
  <c r="AE23" i="129"/>
  <c r="AM23" i="129"/>
  <c r="AJ26" i="129"/>
  <c r="AR26" i="129"/>
  <c r="AD32" i="129"/>
  <c r="AL32" i="129"/>
  <c r="AI35" i="129"/>
  <c r="AI34" i="129" s="1"/>
  <c r="R30" i="129" s="1"/>
  <c r="AI30" i="129" s="1"/>
  <c r="AQ35" i="129"/>
  <c r="AQ34" i="129" s="1"/>
  <c r="Z30" i="129" s="1"/>
  <c r="AQ30" i="129" s="1"/>
  <c r="AH36" i="129"/>
  <c r="AH34" i="129" s="1"/>
  <c r="Q30" i="129" s="1"/>
  <c r="AH30" i="129" s="1"/>
  <c r="AP36" i="129"/>
  <c r="AP34" i="129" s="1"/>
  <c r="Y30" i="129" s="1"/>
  <c r="AP30" i="129" s="1"/>
  <c r="AF38" i="129"/>
  <c r="AN38" i="129"/>
  <c r="AE39" i="129"/>
  <c r="AM39" i="129"/>
  <c r="AD40" i="129"/>
  <c r="AL40" i="129"/>
  <c r="AJ42" i="129"/>
  <c r="AR42" i="129"/>
  <c r="AI43" i="129"/>
  <c r="AQ43" i="129"/>
  <c r="AH44" i="129"/>
  <c r="AP44" i="129"/>
  <c r="AG45" i="129"/>
  <c r="AO45" i="129"/>
  <c r="AF46" i="129"/>
  <c r="AN46" i="129"/>
  <c r="AE47" i="129"/>
  <c r="AM47" i="129"/>
  <c r="AD48" i="129"/>
  <c r="AL48" i="129"/>
  <c r="AI51" i="129"/>
  <c r="AQ51" i="129"/>
  <c r="AH52" i="129"/>
  <c r="AP52" i="129"/>
  <c r="AG53" i="129"/>
  <c r="AO53" i="129"/>
  <c r="AF54" i="129"/>
  <c r="AN54" i="129"/>
  <c r="AE55" i="129"/>
  <c r="AM55" i="129"/>
  <c r="AD56" i="129"/>
  <c r="AL56" i="129"/>
  <c r="AJ58" i="129"/>
  <c r="AR58" i="129"/>
  <c r="AI59" i="129"/>
  <c r="AQ59" i="129"/>
  <c r="AH60" i="129"/>
  <c r="AP60" i="129"/>
  <c r="AG61" i="129"/>
  <c r="AO61" i="129"/>
  <c r="AF62" i="129"/>
  <c r="AN62" i="129"/>
  <c r="AE63" i="129"/>
  <c r="AM63" i="129"/>
  <c r="AD64" i="129"/>
  <c r="AL64" i="129"/>
  <c r="AJ66" i="129"/>
  <c r="AR66" i="129"/>
  <c r="AI67" i="129"/>
  <c r="AQ67" i="129"/>
  <c r="AG69" i="129"/>
  <c r="AO69" i="129"/>
  <c r="AF70" i="129"/>
  <c r="AN70" i="129"/>
  <c r="AE71" i="129"/>
  <c r="AM71" i="129"/>
  <c r="AD72" i="129"/>
  <c r="AL72" i="129"/>
  <c r="AJ74" i="129"/>
  <c r="AR74" i="129"/>
  <c r="AI75" i="129"/>
  <c r="AQ75" i="129"/>
  <c r="AH76" i="129"/>
  <c r="AP76" i="129"/>
  <c r="AG77" i="129"/>
  <c r="AO77" i="129"/>
  <c r="AF78" i="129"/>
  <c r="AN78" i="129"/>
  <c r="AE79" i="129"/>
  <c r="AM79" i="129"/>
  <c r="AD80" i="129"/>
  <c r="AL80" i="129"/>
  <c r="AJ82" i="129"/>
  <c r="AR82" i="129"/>
  <c r="AI83" i="129"/>
  <c r="AQ83" i="129"/>
  <c r="AH84" i="129"/>
  <c r="AP84" i="129"/>
  <c r="AG85" i="129"/>
  <c r="AO85" i="129"/>
  <c r="AF86" i="129"/>
  <c r="AN86" i="129"/>
  <c r="AE87" i="129"/>
  <c r="AM87" i="129"/>
  <c r="AD88" i="129"/>
  <c r="AL88" i="129"/>
  <c r="AJ90" i="129"/>
  <c r="AR90" i="129"/>
  <c r="AI91" i="129"/>
  <c r="AQ91" i="129"/>
  <c r="AH92" i="129"/>
  <c r="AP92" i="129"/>
  <c r="AG93" i="129"/>
  <c r="AO93" i="129"/>
  <c r="AF94" i="129"/>
  <c r="AN94" i="129"/>
  <c r="AE95" i="129"/>
  <c r="AM95" i="129"/>
  <c r="AD96" i="129"/>
  <c r="AL96" i="129"/>
  <c r="AJ98" i="129"/>
  <c r="AR98" i="129"/>
  <c r="AH11" i="130"/>
  <c r="AP11" i="130"/>
  <c r="AG12" i="130"/>
  <c r="AO12" i="130"/>
  <c r="AD15" i="130"/>
  <c r="AL15" i="130"/>
  <c r="AE22" i="130"/>
  <c r="AM22" i="130"/>
  <c r="AD23" i="130"/>
  <c r="AL23" i="130"/>
  <c r="AI26" i="130"/>
  <c r="AQ26" i="130"/>
  <c r="AH27" i="130"/>
  <c r="AP27" i="130"/>
  <c r="AJ33" i="130"/>
  <c r="AR33" i="130"/>
  <c r="AH35" i="130"/>
  <c r="AP35" i="130"/>
  <c r="AG36" i="130"/>
  <c r="AG34" i="130" s="1"/>
  <c r="P30" i="130" s="1"/>
  <c r="AG30" i="130" s="1"/>
  <c r="AO36" i="130"/>
  <c r="AO34" i="130" s="1"/>
  <c r="X30" i="130" s="1"/>
  <c r="AO30" i="130" s="1"/>
  <c r="AE38" i="130"/>
  <c r="AM38" i="130"/>
  <c r="AD39" i="130"/>
  <c r="AL39" i="130"/>
  <c r="AJ41" i="130"/>
  <c r="AI42" i="130"/>
  <c r="AQ42" i="130"/>
  <c r="AH43" i="130"/>
  <c r="AP43" i="130"/>
  <c r="AG44" i="130"/>
  <c r="AO44" i="130"/>
  <c r="AF45" i="130"/>
  <c r="AN45" i="130"/>
  <c r="AE46" i="130"/>
  <c r="AM46" i="130"/>
  <c r="AD47" i="130"/>
  <c r="AL47" i="130"/>
  <c r="AJ49" i="130"/>
  <c r="AH51" i="130"/>
  <c r="AP51" i="130"/>
  <c r="AG52" i="130"/>
  <c r="AO52" i="130"/>
  <c r="AF53" i="130"/>
  <c r="AN53" i="130"/>
  <c r="AE54" i="130"/>
  <c r="AM54" i="130"/>
  <c r="AD55" i="130"/>
  <c r="AL55" i="130"/>
  <c r="AJ57" i="130"/>
  <c r="AI58" i="130"/>
  <c r="AQ58" i="130"/>
  <c r="AH59" i="130"/>
  <c r="AP59" i="130"/>
  <c r="AG60" i="130"/>
  <c r="AO60" i="130"/>
  <c r="AF61" i="130"/>
  <c r="AN61" i="130"/>
  <c r="AE62" i="130"/>
  <c r="AM62" i="130"/>
  <c r="AD63" i="130"/>
  <c r="AL63" i="130"/>
  <c r="AJ65" i="130"/>
  <c r="AI66" i="130"/>
  <c r="AQ66" i="130"/>
  <c r="AH67" i="130"/>
  <c r="AP67" i="130"/>
  <c r="AF69" i="130"/>
  <c r="AN69" i="130"/>
  <c r="AE70" i="130"/>
  <c r="AM70" i="130"/>
  <c r="AD71" i="130"/>
  <c r="AL71" i="130"/>
  <c r="AJ73" i="130"/>
  <c r="AI74" i="130"/>
  <c r="AQ74" i="130"/>
  <c r="AH75" i="130"/>
  <c r="AP75" i="130"/>
  <c r="AG76" i="130"/>
  <c r="AO76" i="130"/>
  <c r="AF77" i="130"/>
  <c r="AN77" i="130"/>
  <c r="AE78" i="130"/>
  <c r="AM78" i="130"/>
  <c r="AD79" i="130"/>
  <c r="AL79" i="130"/>
  <c r="AI82" i="130"/>
  <c r="AQ82" i="130"/>
  <c r="AH83" i="130"/>
  <c r="AP83" i="130"/>
  <c r="AG84" i="130"/>
  <c r="AO84" i="130"/>
  <c r="AF85" i="130"/>
  <c r="AN85" i="130"/>
  <c r="AE86" i="130"/>
  <c r="AM86" i="130"/>
  <c r="AD87" i="130"/>
  <c r="AL87" i="130"/>
  <c r="AJ89" i="130"/>
  <c r="AI90" i="130"/>
  <c r="AQ90" i="130"/>
  <c r="AH91" i="130"/>
  <c r="AP91" i="130"/>
  <c r="AG92" i="130"/>
  <c r="AO92" i="130"/>
  <c r="AF93" i="130"/>
  <c r="AN93" i="130"/>
  <c r="AE94" i="130"/>
  <c r="AM94" i="130"/>
  <c r="AD95" i="130"/>
  <c r="AL95" i="130"/>
  <c r="AJ97" i="130"/>
  <c r="AI98" i="130"/>
  <c r="AQ98" i="130"/>
  <c r="AG11" i="131"/>
  <c r="AO11" i="131"/>
  <c r="AF12" i="131"/>
  <c r="AN12" i="131"/>
  <c r="AJ16" i="131"/>
  <c r="AD22" i="131"/>
  <c r="AL22" i="131"/>
  <c r="AH26" i="131"/>
  <c r="AP26" i="131"/>
  <c r="AG27" i="131"/>
  <c r="AO27" i="131"/>
  <c r="AJ69" i="131"/>
  <c r="AJ77" i="131"/>
  <c r="AJ85" i="131"/>
  <c r="AJ87" i="131"/>
  <c r="AQ93" i="131"/>
  <c r="AI93" i="131"/>
  <c r="AP93" i="131"/>
  <c r="AH93" i="131"/>
  <c r="AO93" i="131"/>
  <c r="AG93" i="131"/>
  <c r="AN93" i="131"/>
  <c r="AF93" i="131"/>
  <c r="AM93" i="131"/>
  <c r="AE93" i="131"/>
  <c r="AK93" i="131"/>
  <c r="AC93" i="131"/>
  <c r="AO95" i="131"/>
  <c r="AG95" i="131"/>
  <c r="AN95" i="131"/>
  <c r="AF95" i="131"/>
  <c r="AM95" i="131"/>
  <c r="AE95" i="131"/>
  <c r="AL95" i="131"/>
  <c r="AD95" i="131"/>
  <c r="AK95" i="131"/>
  <c r="AC95" i="131"/>
  <c r="AQ95" i="131"/>
  <c r="AI95" i="131"/>
  <c r="AJ44" i="132"/>
  <c r="AJ46" i="132"/>
  <c r="AQ52" i="132"/>
  <c r="AI52" i="132"/>
  <c r="AP52" i="132"/>
  <c r="AH52" i="132"/>
  <c r="AO52" i="132"/>
  <c r="AG52" i="132"/>
  <c r="AN52" i="132"/>
  <c r="AF52" i="132"/>
  <c r="AM52" i="132"/>
  <c r="AE52" i="132"/>
  <c r="AK52" i="132"/>
  <c r="AC52" i="132"/>
  <c r="AO54" i="132"/>
  <c r="AG54" i="132"/>
  <c r="AN54" i="132"/>
  <c r="AF54" i="132"/>
  <c r="AM54" i="132"/>
  <c r="AE54" i="132"/>
  <c r="AL54" i="132"/>
  <c r="AD54" i="132"/>
  <c r="AK54" i="132"/>
  <c r="AC54" i="132"/>
  <c r="AQ54" i="132"/>
  <c r="AI54" i="132"/>
  <c r="AJ76" i="132"/>
  <c r="AJ35" i="129"/>
  <c r="AR35" i="129"/>
  <c r="AJ43" i="129"/>
  <c r="AR43" i="129"/>
  <c r="AJ51" i="129"/>
  <c r="AR51" i="129"/>
  <c r="AJ59" i="129"/>
  <c r="AR59" i="129"/>
  <c r="AJ67" i="129"/>
  <c r="AR67" i="129"/>
  <c r="AH69" i="129"/>
  <c r="AP69" i="129"/>
  <c r="AG70" i="129"/>
  <c r="AO70" i="129"/>
  <c r="AF71" i="129"/>
  <c r="AN71" i="129"/>
  <c r="AJ75" i="129"/>
  <c r="AR75" i="129"/>
  <c r="AI76" i="129"/>
  <c r="AQ76" i="129"/>
  <c r="AH77" i="129"/>
  <c r="AP77" i="129"/>
  <c r="AG78" i="129"/>
  <c r="AO78" i="129"/>
  <c r="AF79" i="129"/>
  <c r="AN79" i="129"/>
  <c r="AJ83" i="129"/>
  <c r="AR83" i="129"/>
  <c r="AI84" i="129"/>
  <c r="AQ84" i="129"/>
  <c r="AH85" i="129"/>
  <c r="AP85" i="129"/>
  <c r="AG86" i="129"/>
  <c r="AO86" i="129"/>
  <c r="AF87" i="129"/>
  <c r="AN87" i="129"/>
  <c r="AJ91" i="129"/>
  <c r="AR91" i="129"/>
  <c r="AI92" i="129"/>
  <c r="AQ92" i="129"/>
  <c r="AH93" i="129"/>
  <c r="AP93" i="129"/>
  <c r="AG94" i="129"/>
  <c r="AO94" i="129"/>
  <c r="AF95" i="129"/>
  <c r="AN95" i="129"/>
  <c r="AI11" i="130"/>
  <c r="AQ11" i="130"/>
  <c r="AH12" i="130"/>
  <c r="AP12" i="130"/>
  <c r="AF22" i="130"/>
  <c r="AN22" i="130"/>
  <c r="AJ26" i="130"/>
  <c r="AR26" i="130"/>
  <c r="AI27" i="130"/>
  <c r="AQ27" i="130"/>
  <c r="AO29" i="130"/>
  <c r="AI35" i="130"/>
  <c r="AQ35" i="130"/>
  <c r="AH36" i="130"/>
  <c r="AP36" i="130"/>
  <c r="AF38" i="130"/>
  <c r="AN38" i="130"/>
  <c r="AJ42" i="130"/>
  <c r="AR42" i="130"/>
  <c r="AI43" i="130"/>
  <c r="AQ43" i="130"/>
  <c r="AH44" i="130"/>
  <c r="AP44" i="130"/>
  <c r="AG45" i="130"/>
  <c r="AO45" i="130"/>
  <c r="AF46" i="130"/>
  <c r="AN46" i="130"/>
  <c r="AI51" i="130"/>
  <c r="AQ51" i="130"/>
  <c r="AH52" i="130"/>
  <c r="AP52" i="130"/>
  <c r="AG53" i="130"/>
  <c r="AO53" i="130"/>
  <c r="AF54" i="130"/>
  <c r="AN54" i="130"/>
  <c r="AJ58" i="130"/>
  <c r="AR58" i="130"/>
  <c r="AI59" i="130"/>
  <c r="AQ59" i="130"/>
  <c r="AH60" i="130"/>
  <c r="AP60" i="130"/>
  <c r="AG61" i="130"/>
  <c r="AO61" i="130"/>
  <c r="AF62" i="130"/>
  <c r="AN62" i="130"/>
  <c r="AJ66" i="130"/>
  <c r="AR66" i="130"/>
  <c r="AI67" i="130"/>
  <c r="AQ67" i="130"/>
  <c r="AG69" i="130"/>
  <c r="AO69" i="130"/>
  <c r="AF70" i="130"/>
  <c r="AN70" i="130"/>
  <c r="AJ74" i="130"/>
  <c r="AR74" i="130"/>
  <c r="AI75" i="130"/>
  <c r="AQ75" i="130"/>
  <c r="AH76" i="130"/>
  <c r="AP76" i="130"/>
  <c r="AG77" i="130"/>
  <c r="AO77" i="130"/>
  <c r="AF78" i="130"/>
  <c r="AN78" i="130"/>
  <c r="AJ82" i="130"/>
  <c r="AR82" i="130"/>
  <c r="AI83" i="130"/>
  <c r="AQ83" i="130"/>
  <c r="AH84" i="130"/>
  <c r="AP84" i="130"/>
  <c r="AG85" i="130"/>
  <c r="AO85" i="130"/>
  <c r="AF86" i="130"/>
  <c r="AN86" i="130"/>
  <c r="AJ90" i="130"/>
  <c r="AR90" i="130"/>
  <c r="AI91" i="130"/>
  <c r="AQ91" i="130"/>
  <c r="AH92" i="130"/>
  <c r="AP92" i="130"/>
  <c r="AG93" i="130"/>
  <c r="AO93" i="130"/>
  <c r="AF94" i="130"/>
  <c r="AN94" i="130"/>
  <c r="AJ98" i="130"/>
  <c r="AR98" i="130"/>
  <c r="AH11" i="131"/>
  <c r="AP11" i="131"/>
  <c r="AG12" i="131"/>
  <c r="AO12" i="131"/>
  <c r="AI26" i="131"/>
  <c r="AQ26" i="131"/>
  <c r="AH27" i="131"/>
  <c r="AP27" i="131"/>
  <c r="AQ92" i="132"/>
  <c r="AI92" i="132"/>
  <c r="AP92" i="132"/>
  <c r="AH92" i="132"/>
  <c r="AO92" i="132"/>
  <c r="AG92" i="132"/>
  <c r="AN92" i="132"/>
  <c r="AF92" i="132"/>
  <c r="AM92" i="132"/>
  <c r="AE92" i="132"/>
  <c r="AL92" i="132"/>
  <c r="AD92" i="132"/>
  <c r="AK92" i="132"/>
  <c r="AC92" i="132"/>
  <c r="AC35" i="129"/>
  <c r="AK35" i="129"/>
  <c r="AJ36" i="129"/>
  <c r="AR36" i="129"/>
  <c r="AC43" i="129"/>
  <c r="AK43" i="129"/>
  <c r="AJ44" i="129"/>
  <c r="AR44" i="129"/>
  <c r="AI45" i="129"/>
  <c r="AQ45" i="129"/>
  <c r="AC51" i="129"/>
  <c r="AK51" i="129"/>
  <c r="AJ52" i="129"/>
  <c r="AR52" i="129"/>
  <c r="AI53" i="129"/>
  <c r="AQ53" i="129"/>
  <c r="AC59" i="129"/>
  <c r="AK59" i="129"/>
  <c r="AJ60" i="129"/>
  <c r="AR60" i="129"/>
  <c r="AI61" i="129"/>
  <c r="AQ61" i="129"/>
  <c r="AI69" i="129"/>
  <c r="AQ69" i="129"/>
  <c r="AJ76" i="129"/>
  <c r="AR76" i="129"/>
  <c r="AI77" i="129"/>
  <c r="AQ77" i="129"/>
  <c r="AJ84" i="129"/>
  <c r="AR84" i="129"/>
  <c r="AI85" i="129"/>
  <c r="AQ85" i="129"/>
  <c r="AJ92" i="129"/>
  <c r="AR92" i="129"/>
  <c r="AI93" i="129"/>
  <c r="AQ93" i="129"/>
  <c r="AJ11" i="130"/>
  <c r="AR11" i="130"/>
  <c r="AI12" i="130"/>
  <c r="AQ12" i="130"/>
  <c r="AJ27" i="130"/>
  <c r="AR27" i="130"/>
  <c r="AJ35" i="130"/>
  <c r="AR35" i="130"/>
  <c r="AR34" i="130" s="1"/>
  <c r="AA30" i="130" s="1"/>
  <c r="AR30" i="130" s="1"/>
  <c r="AI36" i="130"/>
  <c r="AQ36" i="130"/>
  <c r="AJ43" i="130"/>
  <c r="AR43" i="130"/>
  <c r="AI44" i="130"/>
  <c r="AQ44" i="130"/>
  <c r="AJ51" i="130"/>
  <c r="AR51" i="130"/>
  <c r="AI52" i="130"/>
  <c r="AQ52" i="130"/>
  <c r="AJ59" i="130"/>
  <c r="AR59" i="130"/>
  <c r="AI60" i="130"/>
  <c r="AQ60" i="130"/>
  <c r="AJ67" i="130"/>
  <c r="AR67" i="130"/>
  <c r="AJ75" i="130"/>
  <c r="AR75" i="130"/>
  <c r="AI76" i="130"/>
  <c r="AQ76" i="130"/>
  <c r="AJ83" i="130"/>
  <c r="AR83" i="130"/>
  <c r="AI84" i="130"/>
  <c r="AQ84" i="130"/>
  <c r="AJ91" i="130"/>
  <c r="AR91" i="130"/>
  <c r="AI92" i="130"/>
  <c r="AQ92" i="130"/>
  <c r="AI11" i="131"/>
  <c r="AQ11" i="131"/>
  <c r="AJ26" i="131"/>
  <c r="AR26" i="131"/>
  <c r="AQ61" i="131"/>
  <c r="AI61" i="131"/>
  <c r="AP61" i="131"/>
  <c r="AH61" i="131"/>
  <c r="AO61" i="131"/>
  <c r="AG61" i="131"/>
  <c r="AN61" i="131"/>
  <c r="AF61" i="131"/>
  <c r="AM61" i="131"/>
  <c r="AE61" i="131"/>
  <c r="AK61" i="131"/>
  <c r="AC61" i="131"/>
  <c r="AO63" i="131"/>
  <c r="AG63" i="131"/>
  <c r="AN63" i="131"/>
  <c r="AF63" i="131"/>
  <c r="AM63" i="131"/>
  <c r="AE63" i="131"/>
  <c r="AL63" i="131"/>
  <c r="AD63" i="131"/>
  <c r="AK63" i="131"/>
  <c r="AC63" i="131"/>
  <c r="AQ63" i="131"/>
  <c r="AI63" i="131"/>
  <c r="AQ36" i="132"/>
  <c r="AI36" i="132"/>
  <c r="AP36" i="132"/>
  <c r="AH36" i="132"/>
  <c r="AO36" i="132"/>
  <c r="AG36" i="132"/>
  <c r="AN36" i="132"/>
  <c r="AF36" i="132"/>
  <c r="AM36" i="132"/>
  <c r="AM34" i="132" s="1"/>
  <c r="V30" i="132" s="1"/>
  <c r="AM30" i="132" s="1"/>
  <c r="AE36" i="132"/>
  <c r="AE34" i="132" s="1"/>
  <c r="N30" i="132" s="1"/>
  <c r="AE30" i="132" s="1"/>
  <c r="AK36" i="132"/>
  <c r="AC36" i="132"/>
  <c r="AQ60" i="132"/>
  <c r="AI60" i="132"/>
  <c r="AP60" i="132"/>
  <c r="AH60" i="132"/>
  <c r="AO60" i="132"/>
  <c r="AG60" i="132"/>
  <c r="AN60" i="132"/>
  <c r="AF60" i="132"/>
  <c r="AM60" i="132"/>
  <c r="AE60" i="132"/>
  <c r="AK60" i="132"/>
  <c r="AC60" i="132"/>
  <c r="AO62" i="132"/>
  <c r="AG62" i="132"/>
  <c r="AN62" i="132"/>
  <c r="AF62" i="132"/>
  <c r="AM62" i="132"/>
  <c r="AE62" i="132"/>
  <c r="AL62" i="132"/>
  <c r="AD62" i="132"/>
  <c r="AK62" i="132"/>
  <c r="AC62" i="132"/>
  <c r="AQ62" i="132"/>
  <c r="AI62" i="132"/>
  <c r="AD35" i="129"/>
  <c r="AL35" i="129"/>
  <c r="AC36" i="129"/>
  <c r="AK36" i="129"/>
  <c r="AD43" i="129"/>
  <c r="AL43" i="129"/>
  <c r="AC44" i="129"/>
  <c r="AK44" i="129"/>
  <c r="AJ45" i="129"/>
  <c r="AR45" i="129"/>
  <c r="AD51" i="129"/>
  <c r="AL51" i="129"/>
  <c r="AC52" i="129"/>
  <c r="AK52" i="129"/>
  <c r="AJ53" i="129"/>
  <c r="AR53" i="129"/>
  <c r="AD59" i="129"/>
  <c r="AL59" i="129"/>
  <c r="AC60" i="129"/>
  <c r="AK60" i="129"/>
  <c r="AJ61" i="129"/>
  <c r="AR61" i="129"/>
  <c r="AJ69" i="129"/>
  <c r="AR69" i="129"/>
  <c r="AC76" i="129"/>
  <c r="AK76" i="129"/>
  <c r="AJ77" i="129"/>
  <c r="AR77" i="129"/>
  <c r="AC84" i="129"/>
  <c r="AK84" i="129"/>
  <c r="AJ85" i="129"/>
  <c r="AR85" i="129"/>
  <c r="AC92" i="129"/>
  <c r="AK92" i="129"/>
  <c r="AJ93" i="129"/>
  <c r="AR93" i="129"/>
  <c r="AC11" i="130"/>
  <c r="AK11" i="130"/>
  <c r="AJ12" i="130"/>
  <c r="AR12" i="130"/>
  <c r="AC27" i="130"/>
  <c r="AK27" i="130"/>
  <c r="AC35" i="130"/>
  <c r="AK35" i="130"/>
  <c r="AJ36" i="130"/>
  <c r="AR36" i="130"/>
  <c r="AC43" i="130"/>
  <c r="AK43" i="130"/>
  <c r="AJ44" i="130"/>
  <c r="AR44" i="130"/>
  <c r="AC51" i="130"/>
  <c r="AK51" i="130"/>
  <c r="AJ52" i="130"/>
  <c r="AR52" i="130"/>
  <c r="AC59" i="130"/>
  <c r="AK59" i="130"/>
  <c r="AJ60" i="130"/>
  <c r="AR60" i="130"/>
  <c r="AC67" i="130"/>
  <c r="AK67" i="130"/>
  <c r="AC75" i="130"/>
  <c r="AK75" i="130"/>
  <c r="AJ76" i="130"/>
  <c r="AR76" i="130"/>
  <c r="AC83" i="130"/>
  <c r="AK83" i="130"/>
  <c r="AJ84" i="130"/>
  <c r="AR84" i="130"/>
  <c r="AC91" i="130"/>
  <c r="AK91" i="130"/>
  <c r="AJ92" i="130"/>
  <c r="AR92" i="130"/>
  <c r="AJ11" i="131"/>
  <c r="AR11" i="131"/>
  <c r="AC26" i="131"/>
  <c r="AK26" i="131"/>
  <c r="AJ27" i="131"/>
  <c r="AR27" i="131"/>
  <c r="AD61" i="131"/>
  <c r="AH63" i="131"/>
  <c r="AD36" i="132"/>
  <c r="AD60" i="132"/>
  <c r="AH62" i="132"/>
  <c r="AI15" i="129"/>
  <c r="AQ15" i="129"/>
  <c r="AJ22" i="129"/>
  <c r="AR22" i="129"/>
  <c r="AI23" i="129"/>
  <c r="AQ23" i="129"/>
  <c r="AE35" i="129"/>
  <c r="AM35" i="129"/>
  <c r="AD36" i="129"/>
  <c r="AL36" i="129"/>
  <c r="AJ38" i="129"/>
  <c r="AR38" i="129"/>
  <c r="AI39" i="129"/>
  <c r="AQ39" i="129"/>
  <c r="AE43" i="129"/>
  <c r="AM43" i="129"/>
  <c r="AD44" i="129"/>
  <c r="AL44" i="129"/>
  <c r="AC45" i="129"/>
  <c r="AK45" i="129"/>
  <c r="AJ46" i="129"/>
  <c r="AR46" i="129"/>
  <c r="AI47" i="129"/>
  <c r="AQ47" i="129"/>
  <c r="AE51" i="129"/>
  <c r="AM51" i="129"/>
  <c r="AD52" i="129"/>
  <c r="AL52" i="129"/>
  <c r="AC53" i="129"/>
  <c r="AK53" i="129"/>
  <c r="AJ54" i="129"/>
  <c r="AR54" i="129"/>
  <c r="AI55" i="129"/>
  <c r="AQ55" i="129"/>
  <c r="AE59" i="129"/>
  <c r="AM59" i="129"/>
  <c r="AD60" i="129"/>
  <c r="AL60" i="129"/>
  <c r="AC61" i="129"/>
  <c r="AK61" i="129"/>
  <c r="AJ62" i="129"/>
  <c r="AR62" i="129"/>
  <c r="AI63" i="129"/>
  <c r="AQ63" i="129"/>
  <c r="AC69" i="129"/>
  <c r="AK69" i="129"/>
  <c r="AJ70" i="129"/>
  <c r="AR70" i="129"/>
  <c r="AI71" i="129"/>
  <c r="AQ71" i="129"/>
  <c r="AD76" i="129"/>
  <c r="AL76" i="129"/>
  <c r="AC77" i="129"/>
  <c r="AK77" i="129"/>
  <c r="AJ78" i="129"/>
  <c r="AR78" i="129"/>
  <c r="AI79" i="129"/>
  <c r="AQ79" i="129"/>
  <c r="AD84" i="129"/>
  <c r="AL84" i="129"/>
  <c r="AC85" i="129"/>
  <c r="AK85" i="129"/>
  <c r="AJ86" i="129"/>
  <c r="AR86" i="129"/>
  <c r="AI87" i="129"/>
  <c r="AQ87" i="129"/>
  <c r="AD92" i="129"/>
  <c r="AL92" i="129"/>
  <c r="AC93" i="129"/>
  <c r="AK93" i="129"/>
  <c r="AJ94" i="129"/>
  <c r="AR94" i="129"/>
  <c r="AI95" i="129"/>
  <c r="AQ95" i="129"/>
  <c r="AD11" i="130"/>
  <c r="AL11" i="130"/>
  <c r="AC12" i="130"/>
  <c r="AK12" i="130"/>
  <c r="AI22" i="130"/>
  <c r="AQ22" i="130"/>
  <c r="AD27" i="130"/>
  <c r="AL27" i="130"/>
  <c r="AD35" i="130"/>
  <c r="AL35" i="130"/>
  <c r="AC36" i="130"/>
  <c r="AK36" i="130"/>
  <c r="AI38" i="130"/>
  <c r="AQ38" i="130"/>
  <c r="AD43" i="130"/>
  <c r="AL43" i="130"/>
  <c r="AC44" i="130"/>
  <c r="AK44" i="130"/>
  <c r="AJ45" i="130"/>
  <c r="AR45" i="130"/>
  <c r="AI46" i="130"/>
  <c r="AQ46" i="130"/>
  <c r="AD51" i="130"/>
  <c r="AL51" i="130"/>
  <c r="AC52" i="130"/>
  <c r="AK52" i="130"/>
  <c r="AJ53" i="130"/>
  <c r="AR53" i="130"/>
  <c r="AI54" i="130"/>
  <c r="AQ54" i="130"/>
  <c r="AD59" i="130"/>
  <c r="AL59" i="130"/>
  <c r="AC60" i="130"/>
  <c r="AK60" i="130"/>
  <c r="AJ61" i="130"/>
  <c r="AR61" i="130"/>
  <c r="AI62" i="130"/>
  <c r="AQ62" i="130"/>
  <c r="AD67" i="130"/>
  <c r="AL67" i="130"/>
  <c r="AJ69" i="130"/>
  <c r="AR69" i="130"/>
  <c r="AI70" i="130"/>
  <c r="AQ70" i="130"/>
  <c r="AD75" i="130"/>
  <c r="AL75" i="130"/>
  <c r="AC76" i="130"/>
  <c r="AK76" i="130"/>
  <c r="AJ77" i="130"/>
  <c r="AR77" i="130"/>
  <c r="AI78" i="130"/>
  <c r="AQ78" i="130"/>
  <c r="AD83" i="130"/>
  <c r="AL83" i="130"/>
  <c r="AC84" i="130"/>
  <c r="AK84" i="130"/>
  <c r="AJ85" i="130"/>
  <c r="AR85" i="130"/>
  <c r="AI86" i="130"/>
  <c r="AQ86" i="130"/>
  <c r="AD91" i="130"/>
  <c r="AL91" i="130"/>
  <c r="AC92" i="130"/>
  <c r="AK92" i="130"/>
  <c r="AJ93" i="130"/>
  <c r="AR93" i="130"/>
  <c r="AI94" i="130"/>
  <c r="AQ94" i="130"/>
  <c r="AC11" i="131"/>
  <c r="AK11" i="131"/>
  <c r="AJ12" i="131"/>
  <c r="AR12" i="131"/>
  <c r="AD26" i="131"/>
  <c r="AL26" i="131"/>
  <c r="AC27" i="131"/>
  <c r="AK27" i="131"/>
  <c r="AQ45" i="131"/>
  <c r="AI45" i="131"/>
  <c r="AP45" i="131"/>
  <c r="AH45" i="131"/>
  <c r="AO45" i="131"/>
  <c r="AG45" i="131"/>
  <c r="AN45" i="131"/>
  <c r="AF45" i="131"/>
  <c r="AM45" i="131"/>
  <c r="AE45" i="131"/>
  <c r="AK45" i="131"/>
  <c r="AC45" i="131"/>
  <c r="AO47" i="131"/>
  <c r="AG47" i="131"/>
  <c r="AN47" i="131"/>
  <c r="AF47" i="131"/>
  <c r="AM47" i="131"/>
  <c r="AE47" i="131"/>
  <c r="AL47" i="131"/>
  <c r="AD47" i="131"/>
  <c r="AK47" i="131"/>
  <c r="AC47" i="131"/>
  <c r="AQ47" i="131"/>
  <c r="AI47" i="131"/>
  <c r="AQ53" i="131"/>
  <c r="AI53" i="131"/>
  <c r="AP53" i="131"/>
  <c r="AH53" i="131"/>
  <c r="AO53" i="131"/>
  <c r="AG53" i="131"/>
  <c r="AN53" i="131"/>
  <c r="AF53" i="131"/>
  <c r="AM53" i="131"/>
  <c r="AE53" i="131"/>
  <c r="AK53" i="131"/>
  <c r="AC53" i="131"/>
  <c r="AO55" i="131"/>
  <c r="AG55" i="131"/>
  <c r="AN55" i="131"/>
  <c r="AF55" i="131"/>
  <c r="AM55" i="131"/>
  <c r="AE55" i="131"/>
  <c r="AL55" i="131"/>
  <c r="AD55" i="131"/>
  <c r="AK55" i="131"/>
  <c r="AC55" i="131"/>
  <c r="AQ55" i="131"/>
  <c r="AI55" i="131"/>
  <c r="AJ61" i="131"/>
  <c r="AJ63" i="131"/>
  <c r="AO71" i="131"/>
  <c r="AG71" i="131"/>
  <c r="AN71" i="131"/>
  <c r="AF71" i="131"/>
  <c r="AM71" i="131"/>
  <c r="AE71" i="131"/>
  <c r="AL71" i="131"/>
  <c r="AD71" i="131"/>
  <c r="AK71" i="131"/>
  <c r="AC71" i="131"/>
  <c r="AQ71" i="131"/>
  <c r="AI71" i="131"/>
  <c r="AO79" i="131"/>
  <c r="AG79" i="131"/>
  <c r="AN79" i="131"/>
  <c r="AF79" i="131"/>
  <c r="AM79" i="131"/>
  <c r="AE79" i="131"/>
  <c r="AL79" i="131"/>
  <c r="AD79" i="131"/>
  <c r="AK79" i="131"/>
  <c r="AC79" i="131"/>
  <c r="AQ79" i="131"/>
  <c r="AI79" i="131"/>
  <c r="AQ12" i="132"/>
  <c r="AI12" i="132"/>
  <c r="AP12" i="132"/>
  <c r="AH12" i="132"/>
  <c r="AO12" i="132"/>
  <c r="AG12" i="132"/>
  <c r="AN12" i="132"/>
  <c r="AF12" i="132"/>
  <c r="AM12" i="132"/>
  <c r="AE12" i="132"/>
  <c r="AK12" i="132"/>
  <c r="AC12" i="132"/>
  <c r="AJ36" i="132"/>
  <c r="AO38" i="132"/>
  <c r="AG38" i="132"/>
  <c r="AN38" i="132"/>
  <c r="AF38" i="132"/>
  <c r="AM38" i="132"/>
  <c r="AE38" i="132"/>
  <c r="AL38" i="132"/>
  <c r="AD38" i="132"/>
  <c r="AK38" i="132"/>
  <c r="AC38" i="132"/>
  <c r="AQ38" i="132"/>
  <c r="AI38" i="132"/>
  <c r="AJ60" i="132"/>
  <c r="AJ62" i="132"/>
  <c r="AO70" i="132"/>
  <c r="AG70" i="132"/>
  <c r="AN70" i="132"/>
  <c r="AF70" i="132"/>
  <c r="AM70" i="132"/>
  <c r="AE70" i="132"/>
  <c r="AL70" i="132"/>
  <c r="AD70" i="132"/>
  <c r="AK70" i="132"/>
  <c r="AC70" i="132"/>
  <c r="AQ70" i="132"/>
  <c r="AI70" i="132"/>
  <c r="AQ84" i="132"/>
  <c r="AI84" i="132"/>
  <c r="AP84" i="132"/>
  <c r="AH84" i="132"/>
  <c r="AO84" i="132"/>
  <c r="AG84" i="132"/>
  <c r="AN84" i="132"/>
  <c r="AF84" i="132"/>
  <c r="AM84" i="132"/>
  <c r="AE84" i="132"/>
  <c r="AL84" i="132"/>
  <c r="AD84" i="132"/>
  <c r="AK84" i="132"/>
  <c r="AC84" i="132"/>
  <c r="AJ15" i="129"/>
  <c r="AR15" i="129"/>
  <c r="AJ23" i="129"/>
  <c r="AR23" i="129"/>
  <c r="AF35" i="129"/>
  <c r="AN35" i="129"/>
  <c r="AN34" i="129" s="1"/>
  <c r="W30" i="129" s="1"/>
  <c r="AN30" i="129" s="1"/>
  <c r="AE36" i="129"/>
  <c r="AM36" i="129"/>
  <c r="AC38" i="129"/>
  <c r="AK38" i="129"/>
  <c r="AJ39" i="129"/>
  <c r="AR39" i="129"/>
  <c r="AF43" i="129"/>
  <c r="AN43" i="129"/>
  <c r="AE44" i="129"/>
  <c r="AM44" i="129"/>
  <c r="AD45" i="129"/>
  <c r="AL45" i="129"/>
  <c r="AC46" i="129"/>
  <c r="AK46" i="129"/>
  <c r="AJ47" i="129"/>
  <c r="AR47" i="129"/>
  <c r="AF51" i="129"/>
  <c r="AN51" i="129"/>
  <c r="AE52" i="129"/>
  <c r="AM52" i="129"/>
  <c r="AD53" i="129"/>
  <c r="AL53" i="129"/>
  <c r="AC54" i="129"/>
  <c r="AK54" i="129"/>
  <c r="AJ55" i="129"/>
  <c r="AR55" i="129"/>
  <c r="AF59" i="129"/>
  <c r="AN59" i="129"/>
  <c r="AE60" i="129"/>
  <c r="AM60" i="129"/>
  <c r="AD61" i="129"/>
  <c r="AL61" i="129"/>
  <c r="AC62" i="129"/>
  <c r="AK62" i="129"/>
  <c r="AJ63" i="129"/>
  <c r="AR63" i="129"/>
  <c r="AD69" i="129"/>
  <c r="AL69" i="129"/>
  <c r="AC70" i="129"/>
  <c r="AK70" i="129"/>
  <c r="AJ71" i="129"/>
  <c r="AR71" i="129"/>
  <c r="AE76" i="129"/>
  <c r="AM76" i="129"/>
  <c r="AD77" i="129"/>
  <c r="AL77" i="129"/>
  <c r="AC78" i="129"/>
  <c r="AK78" i="129"/>
  <c r="AJ79" i="129"/>
  <c r="AR79" i="129"/>
  <c r="AE84" i="129"/>
  <c r="AM84" i="129"/>
  <c r="AD85" i="129"/>
  <c r="AL85" i="129"/>
  <c r="AC86" i="129"/>
  <c r="AK86" i="129"/>
  <c r="AJ87" i="129"/>
  <c r="AR87" i="129"/>
  <c r="AE92" i="129"/>
  <c r="AM92" i="129"/>
  <c r="AD93" i="129"/>
  <c r="AL93" i="129"/>
  <c r="AC94" i="129"/>
  <c r="AK94" i="129"/>
  <c r="AJ95" i="129"/>
  <c r="AR95" i="129"/>
  <c r="AE11" i="130"/>
  <c r="AM11" i="130"/>
  <c r="AD12" i="130"/>
  <c r="AL12" i="130"/>
  <c r="AJ22" i="130"/>
  <c r="AR22" i="130"/>
  <c r="AE27" i="130"/>
  <c r="AM27" i="130"/>
  <c r="AE35" i="130"/>
  <c r="AM35" i="130"/>
  <c r="AM34" i="130" s="1"/>
  <c r="V30" i="130" s="1"/>
  <c r="AM30" i="130" s="1"/>
  <c r="AD36" i="130"/>
  <c r="AL36" i="130"/>
  <c r="AJ38" i="130"/>
  <c r="AR38" i="130"/>
  <c r="AE43" i="130"/>
  <c r="AM43" i="130"/>
  <c r="AD44" i="130"/>
  <c r="AL44" i="130"/>
  <c r="AC45" i="130"/>
  <c r="AK45" i="130"/>
  <c r="AJ46" i="130"/>
  <c r="AR46" i="130"/>
  <c r="AE51" i="130"/>
  <c r="AM51" i="130"/>
  <c r="AD52" i="130"/>
  <c r="AL52" i="130"/>
  <c r="AC53" i="130"/>
  <c r="AK53" i="130"/>
  <c r="AJ54" i="130"/>
  <c r="AR54" i="130"/>
  <c r="AE59" i="130"/>
  <c r="AM59" i="130"/>
  <c r="AD60" i="130"/>
  <c r="AL60" i="130"/>
  <c r="AC61" i="130"/>
  <c r="AK61" i="130"/>
  <c r="AJ62" i="130"/>
  <c r="AR62" i="130"/>
  <c r="AE67" i="130"/>
  <c r="AM67" i="130"/>
  <c r="AC69" i="130"/>
  <c r="AK69" i="130"/>
  <c r="AJ70" i="130"/>
  <c r="AR70" i="130"/>
  <c r="AE75" i="130"/>
  <c r="AM75" i="130"/>
  <c r="AD76" i="130"/>
  <c r="AL76" i="130"/>
  <c r="AC77" i="130"/>
  <c r="AK77" i="130"/>
  <c r="AJ78" i="130"/>
  <c r="AR78" i="130"/>
  <c r="AE83" i="130"/>
  <c r="AM83" i="130"/>
  <c r="AD84" i="130"/>
  <c r="AL84" i="130"/>
  <c r="AC85" i="130"/>
  <c r="AK85" i="130"/>
  <c r="AJ86" i="130"/>
  <c r="AR86" i="130"/>
  <c r="AE91" i="130"/>
  <c r="AM91" i="130"/>
  <c r="AD92" i="130"/>
  <c r="AL92" i="130"/>
  <c r="AC93" i="130"/>
  <c r="AK93" i="130"/>
  <c r="AJ94" i="130"/>
  <c r="AR94" i="130"/>
  <c r="AD11" i="131"/>
  <c r="AL11" i="131"/>
  <c r="AC12" i="131"/>
  <c r="AK12" i="131"/>
  <c r="AE26" i="131"/>
  <c r="AM26" i="131"/>
  <c r="AD27" i="131"/>
  <c r="AL27" i="131"/>
  <c r="AD45" i="131"/>
  <c r="AH47" i="131"/>
  <c r="AL61" i="131"/>
  <c r="AP63" i="131"/>
  <c r="AH71" i="131"/>
  <c r="AD12" i="132"/>
  <c r="AL36" i="132"/>
  <c r="AH38" i="132"/>
  <c r="AL60" i="132"/>
  <c r="AP62" i="132"/>
  <c r="AH70" i="132"/>
  <c r="AJ89" i="128"/>
  <c r="AH91" i="128"/>
  <c r="AJ97" i="128"/>
  <c r="AC15" i="129"/>
  <c r="AJ16" i="129"/>
  <c r="AD22" i="129"/>
  <c r="AC23" i="129"/>
  <c r="AH26" i="129"/>
  <c r="AJ32" i="129"/>
  <c r="AJ31" i="129" s="1"/>
  <c r="S29" i="129" s="1"/>
  <c r="AJ29" i="129" s="1"/>
  <c r="AG35" i="129"/>
  <c r="AG34" i="129" s="1"/>
  <c r="P30" i="129" s="1"/>
  <c r="AG30" i="129" s="1"/>
  <c r="AF36" i="129"/>
  <c r="AD38" i="129"/>
  <c r="AC39" i="129"/>
  <c r="AJ40" i="129"/>
  <c r="AH42" i="129"/>
  <c r="AG43" i="129"/>
  <c r="AF44" i="129"/>
  <c r="AE45" i="129"/>
  <c r="AD46" i="129"/>
  <c r="AC47" i="129"/>
  <c r="AJ48" i="129"/>
  <c r="AG51" i="129"/>
  <c r="AF52" i="129"/>
  <c r="AE53" i="129"/>
  <c r="AD54" i="129"/>
  <c r="AC55" i="129"/>
  <c r="AJ56" i="129"/>
  <c r="AH58" i="129"/>
  <c r="AG59" i="129"/>
  <c r="AF60" i="129"/>
  <c r="AE61" i="129"/>
  <c r="AD62" i="129"/>
  <c r="AC63" i="129"/>
  <c r="AJ64" i="129"/>
  <c r="AH66" i="129"/>
  <c r="AG67" i="129"/>
  <c r="AE69" i="129"/>
  <c r="AD70" i="129"/>
  <c r="AC71" i="129"/>
  <c r="AJ72" i="129"/>
  <c r="AH74" i="129"/>
  <c r="AG75" i="129"/>
  <c r="AF76" i="129"/>
  <c r="AE77" i="129"/>
  <c r="AD78" i="129"/>
  <c r="AC79" i="129"/>
  <c r="AJ80" i="129"/>
  <c r="AH82" i="129"/>
  <c r="AG83" i="129"/>
  <c r="AF84" i="129"/>
  <c r="AE85" i="129"/>
  <c r="AD86" i="129"/>
  <c r="AC87" i="129"/>
  <c r="AJ88" i="129"/>
  <c r="AH90" i="129"/>
  <c r="AG91" i="129"/>
  <c r="AF92" i="129"/>
  <c r="AE93" i="129"/>
  <c r="AD94" i="129"/>
  <c r="AC95" i="129"/>
  <c r="AJ96" i="129"/>
  <c r="AH98" i="129"/>
  <c r="AF11" i="130"/>
  <c r="AE12" i="130"/>
  <c r="AJ15" i="130"/>
  <c r="AC22" i="130"/>
  <c r="AJ23" i="130"/>
  <c r="AG26" i="130"/>
  <c r="AF27" i="130"/>
  <c r="AD29" i="130"/>
  <c r="AH33" i="130"/>
  <c r="AF35" i="130"/>
  <c r="AE36" i="130"/>
  <c r="AC38" i="130"/>
  <c r="AC37" i="130" s="1"/>
  <c r="L10" i="130" s="1"/>
  <c r="AC10" i="130" s="1"/>
  <c r="AJ39" i="130"/>
  <c r="AG42" i="130"/>
  <c r="AF43" i="130"/>
  <c r="AE44" i="130"/>
  <c r="AD45" i="130"/>
  <c r="AC46" i="130"/>
  <c r="AJ47" i="130"/>
  <c r="AF51" i="130"/>
  <c r="AE52" i="130"/>
  <c r="AD53" i="130"/>
  <c r="AC54" i="130"/>
  <c r="AJ55" i="130"/>
  <c r="AG58" i="130"/>
  <c r="AF59" i="130"/>
  <c r="AE60" i="130"/>
  <c r="AD61" i="130"/>
  <c r="AC62" i="130"/>
  <c r="AJ63" i="130"/>
  <c r="AG66" i="130"/>
  <c r="AF67" i="130"/>
  <c r="AD69" i="130"/>
  <c r="AC70" i="130"/>
  <c r="AJ71" i="130"/>
  <c r="AG74" i="130"/>
  <c r="AF75" i="130"/>
  <c r="AE76" i="130"/>
  <c r="AD77" i="130"/>
  <c r="AC78" i="130"/>
  <c r="AJ79" i="130"/>
  <c r="AG82" i="130"/>
  <c r="AF83" i="130"/>
  <c r="AE84" i="130"/>
  <c r="AD85" i="130"/>
  <c r="AC86" i="130"/>
  <c r="AJ87" i="130"/>
  <c r="AG90" i="130"/>
  <c r="AF91" i="130"/>
  <c r="AE92" i="130"/>
  <c r="AD93" i="130"/>
  <c r="AC94" i="130"/>
  <c r="AJ95" i="130"/>
  <c r="AG98" i="130"/>
  <c r="AE11" i="131"/>
  <c r="AD12" i="131"/>
  <c r="AJ22" i="131"/>
  <c r="AF26" i="131"/>
  <c r="AE27" i="131"/>
  <c r="AJ45" i="131"/>
  <c r="AJ47" i="131"/>
  <c r="AJ53" i="131"/>
  <c r="AJ55" i="131"/>
  <c r="AR61" i="131"/>
  <c r="AR63" i="131"/>
  <c r="AQ69" i="131"/>
  <c r="AI69" i="131"/>
  <c r="AP69" i="131"/>
  <c r="AH69" i="131"/>
  <c r="AO69" i="131"/>
  <c r="AG69" i="131"/>
  <c r="AN69" i="131"/>
  <c r="AF69" i="131"/>
  <c r="AM69" i="131"/>
  <c r="AE69" i="131"/>
  <c r="AK69" i="131"/>
  <c r="AC69" i="131"/>
  <c r="AJ71" i="131"/>
  <c r="AQ77" i="131"/>
  <c r="AI77" i="131"/>
  <c r="AP77" i="131"/>
  <c r="AH77" i="131"/>
  <c r="AO77" i="131"/>
  <c r="AG77" i="131"/>
  <c r="AN77" i="131"/>
  <c r="AF77" i="131"/>
  <c r="AM77" i="131"/>
  <c r="AE77" i="131"/>
  <c r="AK77" i="131"/>
  <c r="AC77" i="131"/>
  <c r="AJ79" i="131"/>
  <c r="AQ85" i="131"/>
  <c r="AI85" i="131"/>
  <c r="AP85" i="131"/>
  <c r="AH85" i="131"/>
  <c r="AO85" i="131"/>
  <c r="AG85" i="131"/>
  <c r="AN85" i="131"/>
  <c r="AF85" i="131"/>
  <c r="AM85" i="131"/>
  <c r="AE85" i="131"/>
  <c r="AK85" i="131"/>
  <c r="AC85" i="131"/>
  <c r="AO87" i="131"/>
  <c r="AG87" i="131"/>
  <c r="AN87" i="131"/>
  <c r="AF87" i="131"/>
  <c r="AM87" i="131"/>
  <c r="AE87" i="131"/>
  <c r="AL87" i="131"/>
  <c r="AD87" i="131"/>
  <c r="AK87" i="131"/>
  <c r="AC87" i="131"/>
  <c r="AQ87" i="131"/>
  <c r="AI87" i="131"/>
  <c r="AJ12" i="132"/>
  <c r="AC34" i="132"/>
  <c r="L30" i="132" s="1"/>
  <c r="AC30" i="132" s="1"/>
  <c r="AR36" i="132"/>
  <c r="AR34" i="132" s="1"/>
  <c r="AA30" i="132" s="1"/>
  <c r="AR30" i="132" s="1"/>
  <c r="AJ38" i="132"/>
  <c r="AQ44" i="132"/>
  <c r="AI44" i="132"/>
  <c r="AP44" i="132"/>
  <c r="AH44" i="132"/>
  <c r="AO44" i="132"/>
  <c r="AG44" i="132"/>
  <c r="AN44" i="132"/>
  <c r="AF44" i="132"/>
  <c r="AM44" i="132"/>
  <c r="AE44" i="132"/>
  <c r="AK44" i="132"/>
  <c r="AC44" i="132"/>
  <c r="AO46" i="132"/>
  <c r="AG46" i="132"/>
  <c r="AN46" i="132"/>
  <c r="AF46" i="132"/>
  <c r="AM46" i="132"/>
  <c r="AE46" i="132"/>
  <c r="AL46" i="132"/>
  <c r="AD46" i="132"/>
  <c r="AK46" i="132"/>
  <c r="AC46" i="132"/>
  <c r="AQ46" i="132"/>
  <c r="AI46" i="132"/>
  <c r="AR60" i="132"/>
  <c r="AR62" i="132"/>
  <c r="AJ70" i="132"/>
  <c r="AQ76" i="132"/>
  <c r="AI76" i="132"/>
  <c r="AP76" i="132"/>
  <c r="AH76" i="132"/>
  <c r="AO76" i="132"/>
  <c r="AG76" i="132"/>
  <c r="AN76" i="132"/>
  <c r="AF76" i="132"/>
  <c r="AM76" i="132"/>
  <c r="AE76" i="132"/>
  <c r="AK76" i="132"/>
  <c r="AC76" i="132"/>
  <c r="AR84" i="132"/>
  <c r="AH32" i="131"/>
  <c r="AP32" i="131"/>
  <c r="AP31" i="131" s="1"/>
  <c r="Y29" i="131" s="1"/>
  <c r="AP29" i="131" s="1"/>
  <c r="AG33" i="131"/>
  <c r="AO33" i="131"/>
  <c r="AO31" i="131" s="1"/>
  <c r="X29" i="131" s="1"/>
  <c r="AO29" i="131" s="1"/>
  <c r="AE35" i="131"/>
  <c r="AE34" i="131" s="1"/>
  <c r="N30" i="131" s="1"/>
  <c r="AE30" i="131" s="1"/>
  <c r="AM35" i="131"/>
  <c r="AM34" i="131" s="1"/>
  <c r="V30" i="131" s="1"/>
  <c r="AM30" i="131" s="1"/>
  <c r="AD36" i="131"/>
  <c r="AD34" i="131" s="1"/>
  <c r="M30" i="131" s="1"/>
  <c r="AD30" i="131" s="1"/>
  <c r="AL36" i="131"/>
  <c r="AJ38" i="131"/>
  <c r="AR38" i="131"/>
  <c r="AH40" i="131"/>
  <c r="AP40" i="131"/>
  <c r="AG41" i="131"/>
  <c r="AO41" i="131"/>
  <c r="AF42" i="131"/>
  <c r="AN42" i="131"/>
  <c r="AE43" i="131"/>
  <c r="AM43" i="131"/>
  <c r="AD44" i="131"/>
  <c r="AL44" i="131"/>
  <c r="AJ46" i="131"/>
  <c r="AR46" i="131"/>
  <c r="AH48" i="131"/>
  <c r="AP48" i="131"/>
  <c r="AG49" i="131"/>
  <c r="AO49" i="131"/>
  <c r="AE51" i="131"/>
  <c r="AM51" i="131"/>
  <c r="AD52" i="131"/>
  <c r="AL52" i="131"/>
  <c r="AJ54" i="131"/>
  <c r="AR54" i="131"/>
  <c r="AH56" i="131"/>
  <c r="AP56" i="131"/>
  <c r="AG57" i="131"/>
  <c r="AO57" i="131"/>
  <c r="AF58" i="131"/>
  <c r="AN58" i="131"/>
  <c r="AE59" i="131"/>
  <c r="AM59" i="131"/>
  <c r="AD60" i="131"/>
  <c r="AL60" i="131"/>
  <c r="AJ62" i="131"/>
  <c r="AR62" i="131"/>
  <c r="AH64" i="131"/>
  <c r="AP64" i="131"/>
  <c r="AG65" i="131"/>
  <c r="AO65" i="131"/>
  <c r="AN66" i="131"/>
  <c r="AM67" i="131"/>
  <c r="AJ70" i="131"/>
  <c r="AR70" i="131"/>
  <c r="AH72" i="131"/>
  <c r="AP72" i="131"/>
  <c r="AG73" i="131"/>
  <c r="AO73" i="131"/>
  <c r="AD76" i="131"/>
  <c r="AL76" i="131"/>
  <c r="AJ78" i="131"/>
  <c r="AR78" i="131"/>
  <c r="AH80" i="131"/>
  <c r="AP80" i="131"/>
  <c r="AD84" i="131"/>
  <c r="AL84" i="131"/>
  <c r="AJ86" i="131"/>
  <c r="AR86" i="131"/>
  <c r="AH88" i="131"/>
  <c r="AP88" i="131"/>
  <c r="AG89" i="131"/>
  <c r="AO89" i="131"/>
  <c r="AD92" i="131"/>
  <c r="AL92" i="131"/>
  <c r="AJ94" i="131"/>
  <c r="AR94" i="131"/>
  <c r="AH96" i="131"/>
  <c r="AP96" i="131"/>
  <c r="AG97" i="131"/>
  <c r="AO97" i="131"/>
  <c r="AN98" i="131"/>
  <c r="AD11" i="132"/>
  <c r="AL11" i="132"/>
  <c r="AH15" i="132"/>
  <c r="AP15" i="132"/>
  <c r="AG16" i="132"/>
  <c r="AO16" i="132"/>
  <c r="AH23" i="132"/>
  <c r="AP23" i="132"/>
  <c r="AM26" i="132"/>
  <c r="AD27" i="132"/>
  <c r="AL27" i="132"/>
  <c r="AG32" i="132"/>
  <c r="AG31" i="132" s="1"/>
  <c r="P29" i="132" s="1"/>
  <c r="AG29" i="132" s="1"/>
  <c r="AO32" i="132"/>
  <c r="AF33" i="132"/>
  <c r="AF31" i="132" s="1"/>
  <c r="O29" i="132" s="1"/>
  <c r="AF29" i="132" s="1"/>
  <c r="AN33" i="132"/>
  <c r="AD35" i="132"/>
  <c r="AL35" i="132"/>
  <c r="AH39" i="132"/>
  <c r="AP39" i="132"/>
  <c r="AG40" i="132"/>
  <c r="AO40" i="132"/>
  <c r="AD43" i="132"/>
  <c r="AL43" i="132"/>
  <c r="AJ45" i="132"/>
  <c r="AR45" i="132"/>
  <c r="AH47" i="132"/>
  <c r="AP47" i="132"/>
  <c r="AG48" i="132"/>
  <c r="AO48" i="132"/>
  <c r="AD51" i="132"/>
  <c r="AL51" i="132"/>
  <c r="AJ53" i="132"/>
  <c r="AR53" i="132"/>
  <c r="AH55" i="132"/>
  <c r="AP55" i="132"/>
  <c r="AG56" i="132"/>
  <c r="AO56" i="132"/>
  <c r="AD59" i="132"/>
  <c r="AL59" i="132"/>
  <c r="AJ61" i="132"/>
  <c r="AR61" i="132"/>
  <c r="AH63" i="132"/>
  <c r="AP63" i="132"/>
  <c r="AG64" i="132"/>
  <c r="AO64" i="132"/>
  <c r="AD67" i="132"/>
  <c r="AL67" i="132"/>
  <c r="AJ69" i="132"/>
  <c r="AR69" i="132"/>
  <c r="AH71" i="132"/>
  <c r="AP71" i="132"/>
  <c r="AG72" i="132"/>
  <c r="AO72" i="132"/>
  <c r="AD75" i="132"/>
  <c r="AL75" i="132"/>
  <c r="AJ77" i="132"/>
  <c r="AR77" i="132"/>
  <c r="AI78" i="132"/>
  <c r="AQ78" i="132"/>
  <c r="AH79" i="132"/>
  <c r="AP79" i="132"/>
  <c r="AG80" i="132"/>
  <c r="AO80" i="132"/>
  <c r="AD83" i="132"/>
  <c r="AL83" i="132"/>
  <c r="AJ85" i="132"/>
  <c r="AR85" i="132"/>
  <c r="AI86" i="132"/>
  <c r="AQ86" i="132"/>
  <c r="AH87" i="132"/>
  <c r="AP87" i="132"/>
  <c r="AG88" i="132"/>
  <c r="AO88" i="132"/>
  <c r="AM90" i="132"/>
  <c r="AD91" i="132"/>
  <c r="AL91" i="132"/>
  <c r="AJ93" i="132"/>
  <c r="AR93" i="132"/>
  <c r="AI94" i="132"/>
  <c r="AQ94" i="132"/>
  <c r="AH95" i="132"/>
  <c r="AP95" i="132"/>
  <c r="AG96" i="132"/>
  <c r="AO96" i="132"/>
  <c r="AF97" i="132"/>
  <c r="AN97" i="132"/>
  <c r="AE98" i="132"/>
  <c r="AM98" i="132"/>
  <c r="AJ78" i="132"/>
  <c r="AR78" i="132"/>
  <c r="AJ86" i="132"/>
  <c r="AR86" i="132"/>
  <c r="AJ94" i="132"/>
  <c r="AR94" i="132"/>
  <c r="AJ32" i="131"/>
  <c r="AR32" i="131"/>
  <c r="AI33" i="131"/>
  <c r="AI31" i="131" s="1"/>
  <c r="R29" i="131" s="1"/>
  <c r="AI29" i="131" s="1"/>
  <c r="AQ33" i="131"/>
  <c r="AJ40" i="131"/>
  <c r="AR40" i="131"/>
  <c r="AI41" i="131"/>
  <c r="AQ41" i="131"/>
  <c r="AQ37" i="131" s="1"/>
  <c r="Z10" i="131" s="1"/>
  <c r="AQ10" i="131" s="1"/>
  <c r="AQ9" i="131" s="1"/>
  <c r="Z7" i="131" s="1"/>
  <c r="AQ7" i="131" s="1"/>
  <c r="AJ48" i="131"/>
  <c r="AR48" i="131"/>
  <c r="AI49" i="131"/>
  <c r="AQ49" i="131"/>
  <c r="AJ56" i="131"/>
  <c r="AR56" i="131"/>
  <c r="AI57" i="131"/>
  <c r="AQ57" i="131"/>
  <c r="AJ64" i="131"/>
  <c r="AR64" i="131"/>
  <c r="AI65" i="131"/>
  <c r="AQ65" i="131"/>
  <c r="AJ72" i="131"/>
  <c r="AR72" i="131"/>
  <c r="AI73" i="131"/>
  <c r="AQ73" i="131"/>
  <c r="AJ80" i="131"/>
  <c r="AR80" i="131"/>
  <c r="AJ88" i="131"/>
  <c r="AR88" i="131"/>
  <c r="AI89" i="131"/>
  <c r="AQ89" i="131"/>
  <c r="AJ96" i="131"/>
  <c r="AR96" i="131"/>
  <c r="AI97" i="131"/>
  <c r="AQ97" i="131"/>
  <c r="AF11" i="132"/>
  <c r="AN11" i="132"/>
  <c r="AJ15" i="132"/>
  <c r="AR15" i="132"/>
  <c r="AI16" i="132"/>
  <c r="AQ16" i="132"/>
  <c r="AJ23" i="132"/>
  <c r="AR23" i="132"/>
  <c r="AF27" i="132"/>
  <c r="AN27" i="132"/>
  <c r="AI32" i="132"/>
  <c r="AQ32" i="132"/>
  <c r="AQ31" i="132" s="1"/>
  <c r="Z29" i="132" s="1"/>
  <c r="AQ29" i="132" s="1"/>
  <c r="AF35" i="132"/>
  <c r="AN35" i="132"/>
  <c r="AJ39" i="132"/>
  <c r="AR39" i="132"/>
  <c r="AI40" i="132"/>
  <c r="AQ40" i="132"/>
  <c r="AF43" i="132"/>
  <c r="AN43" i="132"/>
  <c r="AJ47" i="132"/>
  <c r="AR47" i="132"/>
  <c r="AI48" i="132"/>
  <c r="AQ48" i="132"/>
  <c r="AF51" i="132"/>
  <c r="AN51" i="132"/>
  <c r="AJ55" i="132"/>
  <c r="AR55" i="132"/>
  <c r="AI56" i="132"/>
  <c r="AQ56" i="132"/>
  <c r="AF59" i="132"/>
  <c r="AN59" i="132"/>
  <c r="AJ63" i="132"/>
  <c r="AR63" i="132"/>
  <c r="AI64" i="132"/>
  <c r="AQ64" i="132"/>
  <c r="AF67" i="132"/>
  <c r="AN67" i="132"/>
  <c r="AJ71" i="132"/>
  <c r="AR71" i="132"/>
  <c r="AI72" i="132"/>
  <c r="AQ72" i="132"/>
  <c r="AF75" i="132"/>
  <c r="AN75" i="132"/>
  <c r="AC78" i="132"/>
  <c r="AK78" i="132"/>
  <c r="AJ79" i="132"/>
  <c r="AR79" i="132"/>
  <c r="AI80" i="132"/>
  <c r="AQ80" i="132"/>
  <c r="AF83" i="132"/>
  <c r="AN83" i="132"/>
  <c r="AC86" i="132"/>
  <c r="AK86" i="132"/>
  <c r="AJ87" i="132"/>
  <c r="AR87" i="132"/>
  <c r="AI88" i="132"/>
  <c r="AQ88" i="132"/>
  <c r="AF91" i="132"/>
  <c r="AN91" i="132"/>
  <c r="AC94" i="132"/>
  <c r="AK94" i="132"/>
  <c r="AJ95" i="132"/>
  <c r="AR95" i="132"/>
  <c r="AI96" i="132"/>
  <c r="AQ96" i="132"/>
  <c r="AC32" i="131"/>
  <c r="AK32" i="131"/>
  <c r="AJ33" i="131"/>
  <c r="AR33" i="131"/>
  <c r="AC40" i="131"/>
  <c r="AK40" i="131"/>
  <c r="AJ41" i="131"/>
  <c r="AR41" i="131"/>
  <c r="AC48" i="131"/>
  <c r="AK48" i="131"/>
  <c r="AJ49" i="131"/>
  <c r="AR49" i="131"/>
  <c r="AC56" i="131"/>
  <c r="AK56" i="131"/>
  <c r="AJ57" i="131"/>
  <c r="AR57" i="131"/>
  <c r="AC64" i="131"/>
  <c r="AK64" i="131"/>
  <c r="AJ65" i="131"/>
  <c r="AR65" i="131"/>
  <c r="AC72" i="131"/>
  <c r="AK72" i="131"/>
  <c r="AJ73" i="131"/>
  <c r="AR73" i="131"/>
  <c r="AC80" i="131"/>
  <c r="AK80" i="131"/>
  <c r="AC88" i="131"/>
  <c r="AK88" i="131"/>
  <c r="AK81" i="131" s="1"/>
  <c r="T25" i="131" s="1"/>
  <c r="AK25" i="131" s="1"/>
  <c r="AK24" i="131" s="1"/>
  <c r="T19" i="131" s="1"/>
  <c r="AK19" i="131" s="1"/>
  <c r="AJ89" i="131"/>
  <c r="AR89" i="131"/>
  <c r="AK96" i="131"/>
  <c r="AJ97" i="131"/>
  <c r="AR97" i="131"/>
  <c r="AI98" i="131"/>
  <c r="AQ98" i="131"/>
  <c r="AG11" i="132"/>
  <c r="AO11" i="132"/>
  <c r="AK15" i="132"/>
  <c r="AJ16" i="132"/>
  <c r="AR16" i="132"/>
  <c r="AC23" i="132"/>
  <c r="AK23" i="132"/>
  <c r="AG27" i="132"/>
  <c r="AO27" i="132"/>
  <c r="AJ32" i="132"/>
  <c r="AR32" i="132"/>
  <c r="AG35" i="132"/>
  <c r="AO35" i="132"/>
  <c r="AO34" i="132" s="1"/>
  <c r="X30" i="132" s="1"/>
  <c r="AO30" i="132" s="1"/>
  <c r="AC39" i="132"/>
  <c r="AK39" i="132"/>
  <c r="AJ40" i="132"/>
  <c r="AR40" i="132"/>
  <c r="AG43" i="132"/>
  <c r="AO43" i="132"/>
  <c r="AC47" i="132"/>
  <c r="AK47" i="132"/>
  <c r="AJ48" i="132"/>
  <c r="AR48" i="132"/>
  <c r="AG51" i="132"/>
  <c r="AO51" i="132"/>
  <c r="AC55" i="132"/>
  <c r="AK55" i="132"/>
  <c r="AJ56" i="132"/>
  <c r="AR56" i="132"/>
  <c r="AG59" i="132"/>
  <c r="AO59" i="132"/>
  <c r="AC63" i="132"/>
  <c r="AK63" i="132"/>
  <c r="AJ64" i="132"/>
  <c r="AR64" i="132"/>
  <c r="AG67" i="132"/>
  <c r="AO67" i="132"/>
  <c r="AC71" i="132"/>
  <c r="AK71" i="132"/>
  <c r="AJ72" i="132"/>
  <c r="AR72" i="132"/>
  <c r="AG75" i="132"/>
  <c r="AO75" i="132"/>
  <c r="AD78" i="132"/>
  <c r="AL78" i="132"/>
  <c r="AC79" i="132"/>
  <c r="AK79" i="132"/>
  <c r="AJ80" i="132"/>
  <c r="AR80" i="132"/>
  <c r="AG83" i="132"/>
  <c r="AO83" i="132"/>
  <c r="AD86" i="132"/>
  <c r="AL86" i="132"/>
  <c r="AC87" i="132"/>
  <c r="AK87" i="132"/>
  <c r="AJ88" i="132"/>
  <c r="AR88" i="132"/>
  <c r="AG91" i="132"/>
  <c r="AO91" i="132"/>
  <c r="AD94" i="132"/>
  <c r="AL94" i="132"/>
  <c r="AC95" i="132"/>
  <c r="AK95" i="132"/>
  <c r="AJ96" i="132"/>
  <c r="AR96" i="132"/>
  <c r="AD32" i="131"/>
  <c r="AL32" i="131"/>
  <c r="AC33" i="131"/>
  <c r="AK33" i="131"/>
  <c r="AI35" i="131"/>
  <c r="AI34" i="131" s="1"/>
  <c r="R30" i="131" s="1"/>
  <c r="AI30" i="131" s="1"/>
  <c r="AQ35" i="131"/>
  <c r="AP36" i="131"/>
  <c r="AP34" i="131" s="1"/>
  <c r="Y30" i="131" s="1"/>
  <c r="AP30" i="131" s="1"/>
  <c r="AD40" i="131"/>
  <c r="AL40" i="131"/>
  <c r="AC41" i="131"/>
  <c r="AK41" i="131"/>
  <c r="AJ42" i="131"/>
  <c r="AR42" i="131"/>
  <c r="AI43" i="131"/>
  <c r="AQ43" i="131"/>
  <c r="AN46" i="131"/>
  <c r="AD48" i="131"/>
  <c r="AL48" i="131"/>
  <c r="AC49" i="131"/>
  <c r="AK49" i="131"/>
  <c r="AI51" i="131"/>
  <c r="AQ51" i="131"/>
  <c r="AH52" i="131"/>
  <c r="AP52" i="131"/>
  <c r="AF54" i="131"/>
  <c r="AN54" i="131"/>
  <c r="AD56" i="131"/>
  <c r="AL56" i="131"/>
  <c r="AC57" i="131"/>
  <c r="AK57" i="131"/>
  <c r="AJ58" i="131"/>
  <c r="AR58" i="131"/>
  <c r="AI59" i="131"/>
  <c r="AQ59" i="131"/>
  <c r="AH60" i="131"/>
  <c r="AP60" i="131"/>
  <c r="AF62" i="131"/>
  <c r="AN62" i="131"/>
  <c r="AD64" i="131"/>
  <c r="AL64" i="131"/>
  <c r="AC65" i="131"/>
  <c r="AK65" i="131"/>
  <c r="AJ66" i="131"/>
  <c r="AR66" i="131"/>
  <c r="AI67" i="131"/>
  <c r="AQ67" i="131"/>
  <c r="AF70" i="131"/>
  <c r="AN70" i="131"/>
  <c r="AD72" i="131"/>
  <c r="AL72" i="131"/>
  <c r="AC73" i="131"/>
  <c r="AK73" i="131"/>
  <c r="AJ74" i="131"/>
  <c r="AR74" i="131"/>
  <c r="AI75" i="131"/>
  <c r="AQ75" i="131"/>
  <c r="AH76" i="131"/>
  <c r="AP76" i="131"/>
  <c r="AF78" i="131"/>
  <c r="AN78" i="131"/>
  <c r="AD80" i="131"/>
  <c r="AL80" i="131"/>
  <c r="AJ82" i="131"/>
  <c r="AR82" i="131"/>
  <c r="AI83" i="131"/>
  <c r="AQ83" i="131"/>
  <c r="AH84" i="131"/>
  <c r="AP84" i="131"/>
  <c r="AF86" i="131"/>
  <c r="AN86" i="131"/>
  <c r="AD88" i="131"/>
  <c r="AL88" i="131"/>
  <c r="AC89" i="131"/>
  <c r="AK89" i="131"/>
  <c r="AJ90" i="131"/>
  <c r="AR90" i="131"/>
  <c r="AI91" i="131"/>
  <c r="AQ91" i="131"/>
  <c r="AH92" i="131"/>
  <c r="AP92" i="131"/>
  <c r="AF94" i="131"/>
  <c r="AN94" i="131"/>
  <c r="AD96" i="131"/>
  <c r="AL96" i="131"/>
  <c r="AC97" i="131"/>
  <c r="AK97" i="131"/>
  <c r="AJ98" i="131"/>
  <c r="AR98" i="131"/>
  <c r="AH11" i="132"/>
  <c r="AP11" i="132"/>
  <c r="AD23" i="132"/>
  <c r="AL23" i="132"/>
  <c r="AI26" i="132"/>
  <c r="AQ26" i="132"/>
  <c r="AH27" i="132"/>
  <c r="AP27" i="132"/>
  <c r="AC32" i="132"/>
  <c r="AK32" i="132"/>
  <c r="AJ33" i="132"/>
  <c r="AR33" i="132"/>
  <c r="AH35" i="132"/>
  <c r="AP35" i="132"/>
  <c r="AP34" i="132" s="1"/>
  <c r="Y30" i="132" s="1"/>
  <c r="AP30" i="132" s="1"/>
  <c r="AD39" i="132"/>
  <c r="AL39" i="132"/>
  <c r="AC40" i="132"/>
  <c r="AK40" i="132"/>
  <c r="AJ41" i="132"/>
  <c r="AR41" i="132"/>
  <c r="AI42" i="132"/>
  <c r="AQ42" i="132"/>
  <c r="AH43" i="132"/>
  <c r="AP43" i="132"/>
  <c r="AF45" i="132"/>
  <c r="AN45" i="132"/>
  <c r="AD47" i="132"/>
  <c r="AL47" i="132"/>
  <c r="AC48" i="132"/>
  <c r="AK48" i="132"/>
  <c r="AJ49" i="132"/>
  <c r="AR49" i="132"/>
  <c r="AH51" i="132"/>
  <c r="AP51" i="132"/>
  <c r="AF53" i="132"/>
  <c r="AN53" i="132"/>
  <c r="AD55" i="132"/>
  <c r="AL55" i="132"/>
  <c r="AC56" i="132"/>
  <c r="AK56" i="132"/>
  <c r="AJ57" i="132"/>
  <c r="AR57" i="132"/>
  <c r="AI58" i="132"/>
  <c r="AQ58" i="132"/>
  <c r="AH59" i="132"/>
  <c r="AP59" i="132"/>
  <c r="AF61" i="132"/>
  <c r="AN61" i="132"/>
  <c r="AD63" i="132"/>
  <c r="AL63" i="132"/>
  <c r="AC64" i="132"/>
  <c r="AK64" i="132"/>
  <c r="AJ65" i="132"/>
  <c r="AR65" i="132"/>
  <c r="AI66" i="132"/>
  <c r="AQ66" i="132"/>
  <c r="AH67" i="132"/>
  <c r="AP67" i="132"/>
  <c r="AF69" i="132"/>
  <c r="AN69" i="132"/>
  <c r="AD71" i="132"/>
  <c r="AL71" i="132"/>
  <c r="AC72" i="132"/>
  <c r="AK72" i="132"/>
  <c r="AJ73" i="132"/>
  <c r="AR73" i="132"/>
  <c r="AI74" i="132"/>
  <c r="AQ74" i="132"/>
  <c r="AH75" i="132"/>
  <c r="AP75" i="132"/>
  <c r="AF77" i="132"/>
  <c r="AN77" i="132"/>
  <c r="AE78" i="132"/>
  <c r="AM78" i="132"/>
  <c r="AD79" i="132"/>
  <c r="AL79" i="132"/>
  <c r="AC80" i="132"/>
  <c r="AK80" i="132"/>
  <c r="AI82" i="132"/>
  <c r="AQ82" i="132"/>
  <c r="AH83" i="132"/>
  <c r="AP83" i="132"/>
  <c r="AF85" i="132"/>
  <c r="AN85" i="132"/>
  <c r="AE86" i="132"/>
  <c r="AM86" i="132"/>
  <c r="AD87" i="132"/>
  <c r="AL87" i="132"/>
  <c r="AC88" i="132"/>
  <c r="AK88" i="132"/>
  <c r="AJ89" i="132"/>
  <c r="AR89" i="132"/>
  <c r="AI90" i="132"/>
  <c r="AQ90" i="132"/>
  <c r="AH91" i="132"/>
  <c r="AP91" i="132"/>
  <c r="AF93" i="132"/>
  <c r="AN93" i="132"/>
  <c r="AE94" i="132"/>
  <c r="AM94" i="132"/>
  <c r="AD95" i="132"/>
  <c r="AL95" i="132"/>
  <c r="AC96" i="132"/>
  <c r="AK96" i="132"/>
  <c r="AJ97" i="132"/>
  <c r="AI98" i="132"/>
  <c r="AQ98" i="132"/>
  <c r="AE32" i="131"/>
  <c r="AM32" i="131"/>
  <c r="AM31" i="131" s="1"/>
  <c r="V29" i="131" s="1"/>
  <c r="AM29" i="131" s="1"/>
  <c r="AM28" i="131" s="1"/>
  <c r="AD33" i="131"/>
  <c r="AL33" i="131"/>
  <c r="AJ35" i="131"/>
  <c r="AJ34" i="131" s="1"/>
  <c r="S30" i="131" s="1"/>
  <c r="AJ30" i="131" s="1"/>
  <c r="AR35" i="131"/>
  <c r="AQ36" i="131"/>
  <c r="AE40" i="131"/>
  <c r="AM40" i="131"/>
  <c r="AD41" i="131"/>
  <c r="AL41" i="131"/>
  <c r="AC42" i="131"/>
  <c r="AK42" i="131"/>
  <c r="AJ43" i="131"/>
  <c r="AR43" i="131"/>
  <c r="AQ44" i="131"/>
  <c r="AO46" i="131"/>
  <c r="AE48" i="131"/>
  <c r="AM48" i="131"/>
  <c r="AD49" i="131"/>
  <c r="AL49" i="131"/>
  <c r="AJ51" i="131"/>
  <c r="AI52" i="131"/>
  <c r="AQ52" i="131"/>
  <c r="AG54" i="131"/>
  <c r="AE56" i="131"/>
  <c r="AM56" i="131"/>
  <c r="AD57" i="131"/>
  <c r="AL57" i="131"/>
  <c r="AC58" i="131"/>
  <c r="AJ59" i="131"/>
  <c r="AI60" i="131"/>
  <c r="AQ60" i="131"/>
  <c r="AG62" i="131"/>
  <c r="AE64" i="131"/>
  <c r="AM64" i="131"/>
  <c r="AD65" i="131"/>
  <c r="AL65" i="131"/>
  <c r="AC66" i="131"/>
  <c r="AJ67" i="131"/>
  <c r="AG70" i="131"/>
  <c r="AO70" i="131"/>
  <c r="AE72" i="131"/>
  <c r="AM72" i="131"/>
  <c r="AD73" i="131"/>
  <c r="AL73" i="131"/>
  <c r="AC74" i="131"/>
  <c r="AJ75" i="131"/>
  <c r="AI76" i="131"/>
  <c r="AQ76" i="131"/>
  <c r="AG78" i="131"/>
  <c r="AO78" i="131"/>
  <c r="AE80" i="131"/>
  <c r="AM80" i="131"/>
  <c r="AC82" i="131"/>
  <c r="AJ83" i="131"/>
  <c r="AI84" i="131"/>
  <c r="AQ84" i="131"/>
  <c r="AG86" i="131"/>
  <c r="AE88" i="131"/>
  <c r="AM88" i="131"/>
  <c r="AD89" i="131"/>
  <c r="AL89" i="131"/>
  <c r="AC90" i="131"/>
  <c r="AJ91" i="131"/>
  <c r="AI92" i="131"/>
  <c r="AQ92" i="131"/>
  <c r="AG94" i="131"/>
  <c r="AE96" i="131"/>
  <c r="AM96" i="131"/>
  <c r="AD97" i="131"/>
  <c r="AL97" i="131"/>
  <c r="AC98" i="131"/>
  <c r="AI11" i="132"/>
  <c r="AQ11" i="132"/>
  <c r="AE15" i="132"/>
  <c r="AD16" i="132"/>
  <c r="AE23" i="132"/>
  <c r="AJ26" i="132"/>
  <c r="AI27" i="132"/>
  <c r="AQ27" i="132"/>
  <c r="AD32" i="132"/>
  <c r="AD31" i="132" s="1"/>
  <c r="M29" i="132" s="1"/>
  <c r="AD29" i="132" s="1"/>
  <c r="AC33" i="132"/>
  <c r="AI35" i="132"/>
  <c r="AQ35" i="132"/>
  <c r="AQ34" i="132" s="1"/>
  <c r="Z30" i="132" s="1"/>
  <c r="AQ30" i="132" s="1"/>
  <c r="AE39" i="132"/>
  <c r="AD40" i="132"/>
  <c r="AC41" i="132"/>
  <c r="AJ42" i="132"/>
  <c r="AI43" i="132"/>
  <c r="AQ43" i="132"/>
  <c r="AG45" i="132"/>
  <c r="AE47" i="132"/>
  <c r="AD48" i="132"/>
  <c r="AC49" i="132"/>
  <c r="AI51" i="132"/>
  <c r="AQ51" i="132"/>
  <c r="AG53" i="132"/>
  <c r="AE55" i="132"/>
  <c r="AD56" i="132"/>
  <c r="AC57" i="132"/>
  <c r="AJ58" i="132"/>
  <c r="AI59" i="132"/>
  <c r="AQ59" i="132"/>
  <c r="AG61" i="132"/>
  <c r="AE63" i="132"/>
  <c r="AD64" i="132"/>
  <c r="AC65" i="132"/>
  <c r="AJ66" i="132"/>
  <c r="AI67" i="132"/>
  <c r="AQ67" i="132"/>
  <c r="AG69" i="132"/>
  <c r="AE71" i="132"/>
  <c r="AD72" i="132"/>
  <c r="AC73" i="132"/>
  <c r="AJ74" i="132"/>
  <c r="AI75" i="132"/>
  <c r="AQ75" i="132"/>
  <c r="AG77" i="132"/>
  <c r="AF78" i="132"/>
  <c r="AN78" i="132"/>
  <c r="AE79" i="132"/>
  <c r="AD80" i="132"/>
  <c r="AJ82" i="132"/>
  <c r="AI83" i="132"/>
  <c r="AQ83" i="132"/>
  <c r="AG85" i="132"/>
  <c r="AF86" i="132"/>
  <c r="AN86" i="132"/>
  <c r="AE87" i="132"/>
  <c r="AD88" i="132"/>
  <c r="AC89" i="132"/>
  <c r="AJ90" i="132"/>
  <c r="AI91" i="132"/>
  <c r="AQ91" i="132"/>
  <c r="AG93" i="132"/>
  <c r="AF94" i="132"/>
  <c r="AN94" i="132"/>
  <c r="AE95" i="132"/>
  <c r="AD96" i="132"/>
  <c r="AJ98" i="132"/>
  <c r="AF32" i="131"/>
  <c r="AF31" i="131" s="1"/>
  <c r="O29" i="131" s="1"/>
  <c r="AF29" i="131" s="1"/>
  <c r="AE33" i="131"/>
  <c r="AC35" i="131"/>
  <c r="AC34" i="131" s="1"/>
  <c r="L30" i="131" s="1"/>
  <c r="AC30" i="131" s="1"/>
  <c r="AJ36" i="131"/>
  <c r="AH38" i="131"/>
  <c r="AF40" i="131"/>
  <c r="AE41" i="131"/>
  <c r="AD42" i="131"/>
  <c r="AC43" i="131"/>
  <c r="AJ44" i="131"/>
  <c r="AH46" i="131"/>
  <c r="AF48" i="131"/>
  <c r="AE49" i="131"/>
  <c r="AJ52" i="131"/>
  <c r="AF56" i="131"/>
  <c r="AE57" i="131"/>
  <c r="AJ60" i="131"/>
  <c r="AF64" i="131"/>
  <c r="AE65" i="131"/>
  <c r="AH70" i="131"/>
  <c r="AF72" i="131"/>
  <c r="AE73" i="131"/>
  <c r="AJ76" i="131"/>
  <c r="AH78" i="131"/>
  <c r="AF80" i="131"/>
  <c r="AJ84" i="131"/>
  <c r="AF88" i="131"/>
  <c r="AE89" i="131"/>
  <c r="AJ92" i="131"/>
  <c r="AF96" i="131"/>
  <c r="AE97" i="131"/>
  <c r="AJ11" i="132"/>
  <c r="AJ27" i="132"/>
  <c r="AJ35" i="132"/>
  <c r="AJ34" i="132" s="1"/>
  <c r="S30" i="132" s="1"/>
  <c r="AJ30" i="132" s="1"/>
  <c r="AJ43" i="132"/>
  <c r="AJ51" i="132"/>
  <c r="AJ59" i="132"/>
  <c r="AJ67" i="132"/>
  <c r="AJ75" i="132"/>
  <c r="AG78" i="132"/>
  <c r="AJ83" i="132"/>
  <c r="AG86" i="132"/>
  <c r="AJ91" i="132"/>
  <c r="AG94" i="132"/>
  <c r="AO9" i="120" l="1"/>
  <c r="X7" i="120" s="1"/>
  <c r="AO7" i="120" s="1"/>
  <c r="AP31" i="120"/>
  <c r="Y29" i="120" s="1"/>
  <c r="AP29" i="120" s="1"/>
  <c r="AP28" i="120" s="1"/>
  <c r="AI31" i="132"/>
  <c r="R29" i="132" s="1"/>
  <c r="AI29" i="132" s="1"/>
  <c r="AL34" i="132"/>
  <c r="U30" i="132" s="1"/>
  <c r="AL30" i="132" s="1"/>
  <c r="AJ34" i="119"/>
  <c r="S30" i="119" s="1"/>
  <c r="AJ30" i="119" s="1"/>
  <c r="AL34" i="131"/>
  <c r="U30" i="131" s="1"/>
  <c r="AL30" i="131" s="1"/>
  <c r="AE31" i="119"/>
  <c r="N29" i="119" s="1"/>
  <c r="AE29" i="119" s="1"/>
  <c r="AE28" i="119" s="1"/>
  <c r="AK31" i="122"/>
  <c r="T29" i="122" s="1"/>
  <c r="AK29" i="122" s="1"/>
  <c r="AJ31" i="128"/>
  <c r="S29" i="128" s="1"/>
  <c r="AJ29" i="128" s="1"/>
  <c r="AH28" i="128"/>
  <c r="AL31" i="122"/>
  <c r="U29" i="122" s="1"/>
  <c r="AL29" i="122" s="1"/>
  <c r="AL34" i="122"/>
  <c r="U30" i="122" s="1"/>
  <c r="AL30" i="122" s="1"/>
  <c r="AM31" i="128"/>
  <c r="V29" i="128" s="1"/>
  <c r="AM29" i="128" s="1"/>
  <c r="AM28" i="128" s="1"/>
  <c r="AO34" i="116"/>
  <c r="X30" i="116" s="1"/>
  <c r="AO30" i="116" s="1"/>
  <c r="AO28" i="116" s="1"/>
  <c r="AE34" i="116"/>
  <c r="N30" i="116" s="1"/>
  <c r="AE30" i="116" s="1"/>
  <c r="AE28" i="116" s="1"/>
  <c r="AF31" i="122"/>
  <c r="O29" i="122" s="1"/>
  <c r="AF29" i="122" s="1"/>
  <c r="AF28" i="122" s="1"/>
  <c r="AQ81" i="116"/>
  <c r="Z25" i="116" s="1"/>
  <c r="AQ25" i="116" s="1"/>
  <c r="AQ24" i="116" s="1"/>
  <c r="Z19" i="116" s="1"/>
  <c r="AQ19" i="116" s="1"/>
  <c r="B16" i="158"/>
  <c r="AK81" i="130"/>
  <c r="T25" i="130" s="1"/>
  <c r="AK25" i="130" s="1"/>
  <c r="AK24" i="130" s="1"/>
  <c r="T19" i="130" s="1"/>
  <c r="AK19" i="130" s="1"/>
  <c r="AI31" i="129"/>
  <c r="R29" i="129" s="1"/>
  <c r="AI29" i="129" s="1"/>
  <c r="AI28" i="129" s="1"/>
  <c r="AH68" i="130"/>
  <c r="Q14" i="130" s="1"/>
  <c r="AH14" i="130" s="1"/>
  <c r="AH13" i="130" s="1"/>
  <c r="Q8" i="130" s="1"/>
  <c r="AH8" i="130" s="1"/>
  <c r="AM31" i="130"/>
  <c r="V29" i="130" s="1"/>
  <c r="AM29" i="130" s="1"/>
  <c r="AM28" i="130" s="1"/>
  <c r="AE37" i="128"/>
  <c r="N10" i="128" s="1"/>
  <c r="AE10" i="128" s="1"/>
  <c r="AE9" i="128" s="1"/>
  <c r="N7" i="128" s="1"/>
  <c r="AE7" i="128" s="1"/>
  <c r="AE6" i="128" s="1"/>
  <c r="AI81" i="126"/>
  <c r="R25" i="126" s="1"/>
  <c r="AI25" i="126" s="1"/>
  <c r="AI24" i="126" s="1"/>
  <c r="R19" i="126" s="1"/>
  <c r="AI19" i="126" s="1"/>
  <c r="AJ68" i="127"/>
  <c r="S14" i="127" s="1"/>
  <c r="AJ14" i="127" s="1"/>
  <c r="AD31" i="126"/>
  <c r="M29" i="126" s="1"/>
  <c r="AD29" i="126" s="1"/>
  <c r="AL50" i="123"/>
  <c r="U21" i="123" s="1"/>
  <c r="AL21" i="123" s="1"/>
  <c r="AL20" i="123" s="1"/>
  <c r="U18" i="123" s="1"/>
  <c r="AL18" i="123" s="1"/>
  <c r="AR37" i="122"/>
  <c r="AA10" i="122" s="1"/>
  <c r="AR10" i="122" s="1"/>
  <c r="AF34" i="121"/>
  <c r="O30" i="121" s="1"/>
  <c r="AF30" i="121" s="1"/>
  <c r="AF28" i="121" s="1"/>
  <c r="AL37" i="121"/>
  <c r="U10" i="121" s="1"/>
  <c r="AL10" i="121" s="1"/>
  <c r="AL9" i="121" s="1"/>
  <c r="U7" i="121" s="1"/>
  <c r="AL7" i="121" s="1"/>
  <c r="AL6" i="121" s="1"/>
  <c r="AL28" i="119"/>
  <c r="AQ37" i="116"/>
  <c r="Z10" i="116" s="1"/>
  <c r="AQ10" i="116" s="1"/>
  <c r="AQ9" i="116" s="1"/>
  <c r="Z7" i="116" s="1"/>
  <c r="AQ7" i="116" s="1"/>
  <c r="AI68" i="115"/>
  <c r="R14" i="115" s="1"/>
  <c r="AI14" i="115" s="1"/>
  <c r="AI13" i="115" s="1"/>
  <c r="R8" i="115" s="1"/>
  <c r="AI8" i="115" s="1"/>
  <c r="AC28" i="118"/>
  <c r="AC68" i="117"/>
  <c r="L14" i="117" s="1"/>
  <c r="AC14" i="117" s="1"/>
  <c r="AC13" i="117" s="1"/>
  <c r="L8" i="117" s="1"/>
  <c r="AC8" i="117" s="1"/>
  <c r="AI31" i="122"/>
  <c r="R29" i="122" s="1"/>
  <c r="AI29" i="122" s="1"/>
  <c r="AL50" i="118"/>
  <c r="U21" i="118" s="1"/>
  <c r="AL21" i="118" s="1"/>
  <c r="AL20" i="118" s="1"/>
  <c r="U18" i="118" s="1"/>
  <c r="AL18" i="118" s="1"/>
  <c r="AI31" i="117"/>
  <c r="R29" i="117" s="1"/>
  <c r="AI29" i="117" s="1"/>
  <c r="AI28" i="117" s="1"/>
  <c r="K3" i="139"/>
  <c r="L3" i="151"/>
  <c r="N3" i="139"/>
  <c r="O3" i="145"/>
  <c r="P3" i="151"/>
  <c r="J3" i="139"/>
  <c r="J2" i="139" s="1"/>
  <c r="AL31" i="115"/>
  <c r="U29" i="115" s="1"/>
  <c r="AL29" i="115" s="1"/>
  <c r="AL28" i="115" s="1"/>
  <c r="AP31" i="115"/>
  <c r="Y29" i="115" s="1"/>
  <c r="AP29" i="115" s="1"/>
  <c r="AP28" i="115" s="1"/>
  <c r="M5" i="141"/>
  <c r="AM81" i="122"/>
  <c r="V25" i="122" s="1"/>
  <c r="AM25" i="122" s="1"/>
  <c r="AM24" i="122" s="1"/>
  <c r="V19" i="122" s="1"/>
  <c r="AM19" i="122" s="1"/>
  <c r="AE50" i="116"/>
  <c r="N21" i="116" s="1"/>
  <c r="AE21" i="116" s="1"/>
  <c r="AE20" i="116" s="1"/>
  <c r="N18" i="116" s="1"/>
  <c r="AE18" i="116" s="1"/>
  <c r="AF34" i="130"/>
  <c r="O30" i="130" s="1"/>
  <c r="AF30" i="130" s="1"/>
  <c r="AD37" i="130"/>
  <c r="M10" i="130" s="1"/>
  <c r="AD10" i="130" s="1"/>
  <c r="AD9" i="130" s="1"/>
  <c r="M7" i="130" s="1"/>
  <c r="AD7" i="130" s="1"/>
  <c r="AQ28" i="129"/>
  <c r="AI28" i="127"/>
  <c r="H5" i="61" s="1"/>
  <c r="AG28" i="127"/>
  <c r="F5" i="61" s="1"/>
  <c r="AI81" i="123"/>
  <c r="R25" i="123" s="1"/>
  <c r="AI25" i="123" s="1"/>
  <c r="AI24" i="123" s="1"/>
  <c r="R19" i="123" s="1"/>
  <c r="AI19" i="123" s="1"/>
  <c r="AP81" i="127"/>
  <c r="Y25" i="127" s="1"/>
  <c r="AP25" i="127" s="1"/>
  <c r="AP24" i="127" s="1"/>
  <c r="Y19" i="127" s="1"/>
  <c r="AP19" i="127" s="1"/>
  <c r="AL31" i="126"/>
  <c r="U29" i="126" s="1"/>
  <c r="AL29" i="126" s="1"/>
  <c r="AL28" i="126" s="1"/>
  <c r="U5" i="126" s="1"/>
  <c r="AL5" i="126" s="1"/>
  <c r="AR68" i="123"/>
  <c r="AA14" i="123" s="1"/>
  <c r="AR14" i="123" s="1"/>
  <c r="AR13" i="123" s="1"/>
  <c r="AA8" i="123" s="1"/>
  <c r="AR8" i="123" s="1"/>
  <c r="AK50" i="128"/>
  <c r="T21" i="128" s="1"/>
  <c r="AK21" i="128" s="1"/>
  <c r="AC81" i="123"/>
  <c r="L25" i="123" s="1"/>
  <c r="AC25" i="123" s="1"/>
  <c r="AC24" i="123" s="1"/>
  <c r="L19" i="123" s="1"/>
  <c r="AC19" i="123" s="1"/>
  <c r="AE81" i="121"/>
  <c r="N25" i="121" s="1"/>
  <c r="AE25" i="121" s="1"/>
  <c r="AE24" i="121" s="1"/>
  <c r="N19" i="121" s="1"/>
  <c r="AE19" i="121" s="1"/>
  <c r="AM37" i="125"/>
  <c r="V10" i="125" s="1"/>
  <c r="AM10" i="125" s="1"/>
  <c r="AQ34" i="124"/>
  <c r="Z30" i="124" s="1"/>
  <c r="AQ30" i="124" s="1"/>
  <c r="AF50" i="122"/>
  <c r="O21" i="122" s="1"/>
  <c r="AF21" i="122" s="1"/>
  <c r="AF20" i="122" s="1"/>
  <c r="O18" i="122" s="1"/>
  <c r="AF18" i="122" s="1"/>
  <c r="AC37" i="122"/>
  <c r="L10" i="122" s="1"/>
  <c r="AC10" i="122" s="1"/>
  <c r="AC9" i="122" s="1"/>
  <c r="L7" i="122" s="1"/>
  <c r="AC7" i="122" s="1"/>
  <c r="AH50" i="121"/>
  <c r="Q21" i="121" s="1"/>
  <c r="AH21" i="121" s="1"/>
  <c r="AH20" i="121" s="1"/>
  <c r="Q18" i="121" s="1"/>
  <c r="AH18" i="121" s="1"/>
  <c r="AJ68" i="117"/>
  <c r="S14" i="117" s="1"/>
  <c r="AJ14" i="117" s="1"/>
  <c r="AJ13" i="117" s="1"/>
  <c r="S8" i="117" s="1"/>
  <c r="AJ8" i="117" s="1"/>
  <c r="AK37" i="120"/>
  <c r="T10" i="120" s="1"/>
  <c r="AK10" i="120" s="1"/>
  <c r="AK9" i="120" s="1"/>
  <c r="T7" i="120" s="1"/>
  <c r="AK7" i="120" s="1"/>
  <c r="AR34" i="117"/>
  <c r="AA30" i="117" s="1"/>
  <c r="AR30" i="117" s="1"/>
  <c r="AN31" i="116"/>
  <c r="W29" i="116" s="1"/>
  <c r="AN29" i="116" s="1"/>
  <c r="AN28" i="116" s="1"/>
  <c r="K3" i="145"/>
  <c r="E3" i="139"/>
  <c r="F3" i="145"/>
  <c r="G3" i="151"/>
  <c r="I3" i="139"/>
  <c r="B3" i="145"/>
  <c r="B3" i="205" s="1"/>
  <c r="AP34" i="119"/>
  <c r="Y30" i="119" s="1"/>
  <c r="AP30" i="119" s="1"/>
  <c r="AP28" i="119" s="1"/>
  <c r="N5" i="141"/>
  <c r="N5" i="193" s="1"/>
  <c r="AH31" i="132"/>
  <c r="Q29" i="132" s="1"/>
  <c r="AH29" i="132" s="1"/>
  <c r="AM31" i="125"/>
  <c r="V29" i="125" s="1"/>
  <c r="AM29" i="125" s="1"/>
  <c r="AI31" i="120"/>
  <c r="R29" i="120" s="1"/>
  <c r="AI29" i="120" s="1"/>
  <c r="AI28" i="120" s="1"/>
  <c r="AM31" i="124"/>
  <c r="V29" i="124" s="1"/>
  <c r="AM29" i="124" s="1"/>
  <c r="AD68" i="131"/>
  <c r="M14" i="131" s="1"/>
  <c r="AD14" i="131" s="1"/>
  <c r="AD13" i="131" s="1"/>
  <c r="M8" i="131" s="1"/>
  <c r="AD8" i="131" s="1"/>
  <c r="AN28" i="123"/>
  <c r="AM68" i="129"/>
  <c r="V14" i="129" s="1"/>
  <c r="AM14" i="129" s="1"/>
  <c r="AM13" i="129" s="1"/>
  <c r="V8" i="129" s="1"/>
  <c r="AM8" i="129" s="1"/>
  <c r="AP31" i="125"/>
  <c r="Y29" i="125" s="1"/>
  <c r="AP29" i="125" s="1"/>
  <c r="AK81" i="121"/>
  <c r="T25" i="121" s="1"/>
  <c r="AK25" i="121" s="1"/>
  <c r="AK24" i="121" s="1"/>
  <c r="T19" i="121" s="1"/>
  <c r="AK19" i="121" s="1"/>
  <c r="AR81" i="132"/>
  <c r="AA25" i="132" s="1"/>
  <c r="AR25" i="132" s="1"/>
  <c r="AR24" i="132" s="1"/>
  <c r="AA19" i="132" s="1"/>
  <c r="AR19" i="132" s="1"/>
  <c r="AQ31" i="131"/>
  <c r="Z29" i="131" s="1"/>
  <c r="AQ29" i="131" s="1"/>
  <c r="AH31" i="131"/>
  <c r="Q29" i="131" s="1"/>
  <c r="AH29" i="131" s="1"/>
  <c r="AR31" i="130"/>
  <c r="AA29" i="130" s="1"/>
  <c r="AR29" i="130" s="1"/>
  <c r="AN31" i="130"/>
  <c r="W29" i="130" s="1"/>
  <c r="AN29" i="130" s="1"/>
  <c r="AC37" i="127"/>
  <c r="L10" i="127" s="1"/>
  <c r="AC10" i="127" s="1"/>
  <c r="AC9" i="127" s="1"/>
  <c r="L7" i="127" s="1"/>
  <c r="AC7" i="127" s="1"/>
  <c r="AP31" i="127"/>
  <c r="Y29" i="127" s="1"/>
  <c r="AP29" i="127" s="1"/>
  <c r="AC34" i="125"/>
  <c r="L30" i="125" s="1"/>
  <c r="AC30" i="125" s="1"/>
  <c r="AD81" i="123"/>
  <c r="M25" i="123" s="1"/>
  <c r="AD25" i="123" s="1"/>
  <c r="AD24" i="123" s="1"/>
  <c r="M19" i="123" s="1"/>
  <c r="AD19" i="123" s="1"/>
  <c r="AC50" i="123"/>
  <c r="L21" i="123" s="1"/>
  <c r="AC21" i="123" s="1"/>
  <c r="AC20" i="123" s="1"/>
  <c r="L18" i="123" s="1"/>
  <c r="AC18" i="123" s="1"/>
  <c r="AC34" i="118"/>
  <c r="L30" i="118" s="1"/>
  <c r="AC30" i="118" s="1"/>
  <c r="AG31" i="116"/>
  <c r="P29" i="116" s="1"/>
  <c r="AG29" i="116" s="1"/>
  <c r="K3" i="151"/>
  <c r="K2" i="151" s="1"/>
  <c r="K2" i="223" s="1"/>
  <c r="M3" i="139"/>
  <c r="M3" i="187" s="1"/>
  <c r="N3" i="145"/>
  <c r="O3" i="151"/>
  <c r="Q3" i="139"/>
  <c r="J3" i="145"/>
  <c r="AI34" i="119"/>
  <c r="R30" i="119" s="1"/>
  <c r="AI30" i="119" s="1"/>
  <c r="AI28" i="119" s="1"/>
  <c r="N5" i="147"/>
  <c r="N2" i="147" s="1"/>
  <c r="AI37" i="124"/>
  <c r="R10" i="124" s="1"/>
  <c r="AI10" i="124" s="1"/>
  <c r="AI9" i="124" s="1"/>
  <c r="R7" i="124" s="1"/>
  <c r="AI7" i="124" s="1"/>
  <c r="AL81" i="120"/>
  <c r="U25" i="120" s="1"/>
  <c r="AL25" i="120" s="1"/>
  <c r="AL24" i="120" s="1"/>
  <c r="U19" i="120" s="1"/>
  <c r="AL19" i="120" s="1"/>
  <c r="AE31" i="120"/>
  <c r="N29" i="120" s="1"/>
  <c r="AE29" i="120" s="1"/>
  <c r="AK34" i="119"/>
  <c r="T30" i="119" s="1"/>
  <c r="AK30" i="119" s="1"/>
  <c r="AG31" i="118"/>
  <c r="P29" i="118" s="1"/>
  <c r="AG29" i="118" s="1"/>
  <c r="AQ34" i="118"/>
  <c r="Z30" i="118" s="1"/>
  <c r="AQ30" i="118" s="1"/>
  <c r="AL31" i="124"/>
  <c r="U29" i="124" s="1"/>
  <c r="AL29" i="124" s="1"/>
  <c r="AH50" i="131"/>
  <c r="Q21" i="131" s="1"/>
  <c r="AH21" i="131" s="1"/>
  <c r="AH20" i="131" s="1"/>
  <c r="Q18" i="131" s="1"/>
  <c r="AH18" i="131" s="1"/>
  <c r="AK31" i="117"/>
  <c r="T29" i="117" s="1"/>
  <c r="AK29" i="117" s="1"/>
  <c r="AK28" i="117" s="1"/>
  <c r="C5" i="153"/>
  <c r="C2" i="153" s="1"/>
  <c r="AI28" i="131"/>
  <c r="AG50" i="129"/>
  <c r="P21" i="129" s="1"/>
  <c r="AG21" i="129" s="1"/>
  <c r="AG20" i="129" s="1"/>
  <c r="P18" i="129" s="1"/>
  <c r="AG18" i="129" s="1"/>
  <c r="AK34" i="132"/>
  <c r="T30" i="132" s="1"/>
  <c r="AK30" i="132" s="1"/>
  <c r="AE68" i="130"/>
  <c r="N14" i="130" s="1"/>
  <c r="AE14" i="130" s="1"/>
  <c r="AE13" i="130" s="1"/>
  <c r="N8" i="130" s="1"/>
  <c r="AE8" i="130" s="1"/>
  <c r="AQ34" i="126"/>
  <c r="Z30" i="126" s="1"/>
  <c r="AQ30" i="126" s="1"/>
  <c r="AN31" i="128"/>
  <c r="W29" i="128" s="1"/>
  <c r="AN29" i="128" s="1"/>
  <c r="AE34" i="126"/>
  <c r="N30" i="126" s="1"/>
  <c r="AE30" i="126" s="1"/>
  <c r="AE28" i="126" s="1"/>
  <c r="AG34" i="128"/>
  <c r="P30" i="128" s="1"/>
  <c r="AG30" i="128" s="1"/>
  <c r="AG28" i="128" s="1"/>
  <c r="AD68" i="125"/>
  <c r="M14" i="125" s="1"/>
  <c r="AD14" i="125" s="1"/>
  <c r="AD13" i="125" s="1"/>
  <c r="M8" i="125" s="1"/>
  <c r="AD8" i="125" s="1"/>
  <c r="AH31" i="126"/>
  <c r="Q29" i="126" s="1"/>
  <c r="AH29" i="126" s="1"/>
  <c r="AH28" i="126" s="1"/>
  <c r="Q5" i="126" s="1"/>
  <c r="AH5" i="126" s="1"/>
  <c r="AN34" i="124"/>
  <c r="W30" i="124" s="1"/>
  <c r="AN30" i="124" s="1"/>
  <c r="AK37" i="122"/>
  <c r="T10" i="122" s="1"/>
  <c r="AK10" i="122" s="1"/>
  <c r="AK9" i="122" s="1"/>
  <c r="T7" i="122" s="1"/>
  <c r="AK7" i="122" s="1"/>
  <c r="AQ34" i="121"/>
  <c r="Z30" i="121" s="1"/>
  <c r="AQ30" i="121" s="1"/>
  <c r="AR28" i="118"/>
  <c r="AQ37" i="120"/>
  <c r="Z10" i="120" s="1"/>
  <c r="AQ10" i="120" s="1"/>
  <c r="AQ9" i="120" s="1"/>
  <c r="Z7" i="120" s="1"/>
  <c r="AQ7" i="120" s="1"/>
  <c r="AI28" i="118"/>
  <c r="R5" i="118" s="1"/>
  <c r="AI5" i="118" s="1"/>
  <c r="AN81" i="117"/>
  <c r="W25" i="117" s="1"/>
  <c r="AN25" i="117" s="1"/>
  <c r="AN24" i="117" s="1"/>
  <c r="W19" i="117" s="1"/>
  <c r="AN19" i="117" s="1"/>
  <c r="AE34" i="115"/>
  <c r="N30" i="115" s="1"/>
  <c r="AE30" i="115" s="1"/>
  <c r="AK34" i="120"/>
  <c r="T30" i="120" s="1"/>
  <c r="AK30" i="120" s="1"/>
  <c r="D3" i="139"/>
  <c r="E3" i="145"/>
  <c r="E3" i="205" s="1"/>
  <c r="F3" i="151"/>
  <c r="F2" i="151" s="1"/>
  <c r="F2" i="223" s="1"/>
  <c r="H3" i="139"/>
  <c r="H2" i="139" s="1"/>
  <c r="H2" i="187" s="1"/>
  <c r="I3" i="145"/>
  <c r="B3" i="151"/>
  <c r="AM34" i="119"/>
  <c r="V30" i="119" s="1"/>
  <c r="AM30" i="119" s="1"/>
  <c r="P5" i="153"/>
  <c r="AR34" i="128"/>
  <c r="AA30" i="128" s="1"/>
  <c r="AR30" i="128" s="1"/>
  <c r="AO31" i="119"/>
  <c r="X29" i="119" s="1"/>
  <c r="AO29" i="119" s="1"/>
  <c r="AC31" i="116"/>
  <c r="L29" i="116" s="1"/>
  <c r="AC29" i="116" s="1"/>
  <c r="AE34" i="122"/>
  <c r="N30" i="122" s="1"/>
  <c r="AE30" i="122" s="1"/>
  <c r="C5" i="141"/>
  <c r="AF34" i="132"/>
  <c r="O30" i="132" s="1"/>
  <c r="AF30" i="132" s="1"/>
  <c r="AO31" i="132"/>
  <c r="X29" i="132" s="1"/>
  <c r="AO29" i="132" s="1"/>
  <c r="AO28" i="132" s="1"/>
  <c r="AD81" i="120"/>
  <c r="M25" i="120" s="1"/>
  <c r="AD25" i="120" s="1"/>
  <c r="AD24" i="120" s="1"/>
  <c r="M19" i="120" s="1"/>
  <c r="AD19" i="120" s="1"/>
  <c r="AL31" i="116"/>
  <c r="U29" i="116" s="1"/>
  <c r="AL29" i="116" s="1"/>
  <c r="AL28" i="116" s="1"/>
  <c r="AK31" i="132"/>
  <c r="T29" i="132" s="1"/>
  <c r="AK29" i="132" s="1"/>
  <c r="AC31" i="129"/>
  <c r="L29" i="129" s="1"/>
  <c r="AC29" i="129" s="1"/>
  <c r="AG28" i="129"/>
  <c r="P5" i="129" s="1"/>
  <c r="AG5" i="129" s="1"/>
  <c r="AG37" i="128"/>
  <c r="P10" i="128" s="1"/>
  <c r="AG10" i="128" s="1"/>
  <c r="AG9" i="128" s="1"/>
  <c r="P7" i="128" s="1"/>
  <c r="AG7" i="128" s="1"/>
  <c r="AN68" i="126"/>
  <c r="W14" i="126" s="1"/>
  <c r="AN14" i="126" s="1"/>
  <c r="AN13" i="126" s="1"/>
  <c r="W8" i="126" s="1"/>
  <c r="AN8" i="126" s="1"/>
  <c r="AI34" i="126"/>
  <c r="R30" i="126" s="1"/>
  <c r="AI30" i="126" s="1"/>
  <c r="AI28" i="126" s="1"/>
  <c r="AD37" i="127"/>
  <c r="M10" i="127" s="1"/>
  <c r="AD10" i="127" s="1"/>
  <c r="AD9" i="127" s="1"/>
  <c r="M7" i="127" s="1"/>
  <c r="AD7" i="127" s="1"/>
  <c r="AO37" i="127"/>
  <c r="X10" i="127" s="1"/>
  <c r="AO10" i="127" s="1"/>
  <c r="AO9" i="127" s="1"/>
  <c r="X7" i="127" s="1"/>
  <c r="AO7" i="127" s="1"/>
  <c r="AI31" i="125"/>
  <c r="R29" i="125" s="1"/>
  <c r="AI29" i="125" s="1"/>
  <c r="AI28" i="125" s="1"/>
  <c r="AM68" i="125"/>
  <c r="V14" i="125" s="1"/>
  <c r="AM14" i="125" s="1"/>
  <c r="AM13" i="125" s="1"/>
  <c r="V8" i="125" s="1"/>
  <c r="AM8" i="125" s="1"/>
  <c r="AH68" i="124"/>
  <c r="Q14" i="124" s="1"/>
  <c r="AH14" i="124" s="1"/>
  <c r="AH13" i="124" s="1"/>
  <c r="Q8" i="124" s="1"/>
  <c r="AH8" i="124" s="1"/>
  <c r="AL81" i="121"/>
  <c r="U25" i="121" s="1"/>
  <c r="AL25" i="121" s="1"/>
  <c r="AL24" i="121" s="1"/>
  <c r="U19" i="121" s="1"/>
  <c r="AL19" i="121" s="1"/>
  <c r="AG37" i="121"/>
  <c r="P10" i="121" s="1"/>
  <c r="AG10" i="121" s="1"/>
  <c r="AG9" i="121" s="1"/>
  <c r="P7" i="121" s="1"/>
  <c r="AG7" i="121" s="1"/>
  <c r="AR37" i="121"/>
  <c r="AA10" i="121" s="1"/>
  <c r="AR10" i="121" s="1"/>
  <c r="AR9" i="121" s="1"/>
  <c r="AA7" i="121" s="1"/>
  <c r="AR7" i="121" s="1"/>
  <c r="AC68" i="116"/>
  <c r="L14" i="116" s="1"/>
  <c r="AC14" i="116" s="1"/>
  <c r="AC13" i="116" s="1"/>
  <c r="L8" i="116" s="1"/>
  <c r="AC8" i="116" s="1"/>
  <c r="AC68" i="122"/>
  <c r="L14" i="122" s="1"/>
  <c r="AC14" i="122" s="1"/>
  <c r="AC13" i="122" s="1"/>
  <c r="L8" i="122" s="1"/>
  <c r="AC8" i="122" s="1"/>
  <c r="AF31" i="121"/>
  <c r="O29" i="121" s="1"/>
  <c r="AF29" i="121" s="1"/>
  <c r="AI37" i="120"/>
  <c r="R10" i="120" s="1"/>
  <c r="AI10" i="120" s="1"/>
  <c r="AI9" i="120" s="1"/>
  <c r="R7" i="120" s="1"/>
  <c r="AI7" i="120" s="1"/>
  <c r="AH31" i="120"/>
  <c r="Q29" i="120" s="1"/>
  <c r="AH29" i="120" s="1"/>
  <c r="AR68" i="118"/>
  <c r="AA14" i="118" s="1"/>
  <c r="AR14" i="118" s="1"/>
  <c r="AR13" i="118" s="1"/>
  <c r="AA8" i="118" s="1"/>
  <c r="AR8" i="118" s="1"/>
  <c r="AP50" i="116"/>
  <c r="Y21" i="116" s="1"/>
  <c r="AP21" i="116" s="1"/>
  <c r="AP20" i="116" s="1"/>
  <c r="Y18" i="116" s="1"/>
  <c r="AP18" i="116" s="1"/>
  <c r="AR37" i="116"/>
  <c r="AA10" i="116" s="1"/>
  <c r="AR10" i="116" s="1"/>
  <c r="AR9" i="116" s="1"/>
  <c r="AA7" i="116" s="1"/>
  <c r="AR7" i="116" s="1"/>
  <c r="AL28" i="122"/>
  <c r="K5" i="56" s="1"/>
  <c r="AL31" i="117"/>
  <c r="U29" i="117" s="1"/>
  <c r="AL29" i="117" s="1"/>
  <c r="AL28" i="117" s="1"/>
  <c r="L3" i="139"/>
  <c r="L3" i="187" s="1"/>
  <c r="M3" i="145"/>
  <c r="M3" i="205" s="1"/>
  <c r="N3" i="151"/>
  <c r="N3" i="223" s="1"/>
  <c r="P3" i="139"/>
  <c r="Q3" i="145"/>
  <c r="J3" i="151"/>
  <c r="Q5" i="141"/>
  <c r="AR34" i="123"/>
  <c r="AA30" i="123" s="1"/>
  <c r="AR30" i="123" s="1"/>
  <c r="AK68" i="122"/>
  <c r="T14" i="122" s="1"/>
  <c r="AK14" i="122" s="1"/>
  <c r="AK13" i="122" s="1"/>
  <c r="T8" i="122" s="1"/>
  <c r="AK8" i="122" s="1"/>
  <c r="AD50" i="131"/>
  <c r="M21" i="131" s="1"/>
  <c r="AD21" i="131" s="1"/>
  <c r="AD20" i="131" s="1"/>
  <c r="M18" i="131" s="1"/>
  <c r="AD18" i="131" s="1"/>
  <c r="AQ68" i="132"/>
  <c r="Z14" i="132" s="1"/>
  <c r="AQ14" i="132" s="1"/>
  <c r="AQ13" i="132" s="1"/>
  <c r="Z8" i="132" s="1"/>
  <c r="AQ8" i="132" s="1"/>
  <c r="AP50" i="129"/>
  <c r="Y21" i="129" s="1"/>
  <c r="AP21" i="129" s="1"/>
  <c r="AP20" i="129" s="1"/>
  <c r="Y18" i="129" s="1"/>
  <c r="AP18" i="129" s="1"/>
  <c r="AC37" i="116"/>
  <c r="L10" i="116" s="1"/>
  <c r="AC10" i="116" s="1"/>
  <c r="AC9" i="116" s="1"/>
  <c r="L7" i="116" s="1"/>
  <c r="AC7" i="116" s="1"/>
  <c r="AD31" i="131"/>
  <c r="M29" i="131" s="1"/>
  <c r="AD29" i="131" s="1"/>
  <c r="AJ31" i="131"/>
  <c r="S29" i="131" s="1"/>
  <c r="AJ29" i="131" s="1"/>
  <c r="AL50" i="132"/>
  <c r="U21" i="132" s="1"/>
  <c r="AL21" i="132" s="1"/>
  <c r="AL20" i="132" s="1"/>
  <c r="U18" i="132" s="1"/>
  <c r="AL18" i="132" s="1"/>
  <c r="AN31" i="132"/>
  <c r="W29" i="132" s="1"/>
  <c r="AN29" i="132" s="1"/>
  <c r="AL50" i="131"/>
  <c r="U21" i="131" s="1"/>
  <c r="AL21" i="131" s="1"/>
  <c r="AL20" i="131" s="1"/>
  <c r="U18" i="131" s="1"/>
  <c r="AL18" i="131" s="1"/>
  <c r="AC81" i="129"/>
  <c r="L25" i="129" s="1"/>
  <c r="AC25" i="129" s="1"/>
  <c r="AC24" i="129" s="1"/>
  <c r="L19" i="129" s="1"/>
  <c r="AC19" i="129" s="1"/>
  <c r="AM50" i="132"/>
  <c r="V21" i="132" s="1"/>
  <c r="AM21" i="132" s="1"/>
  <c r="AM20" i="132" s="1"/>
  <c r="V18" i="132" s="1"/>
  <c r="AM18" i="132" s="1"/>
  <c r="AO31" i="129"/>
  <c r="X29" i="129" s="1"/>
  <c r="AO29" i="129" s="1"/>
  <c r="AO28" i="129" s="1"/>
  <c r="AF31" i="127"/>
  <c r="O29" i="127" s="1"/>
  <c r="AF29" i="127" s="1"/>
  <c r="AF28" i="127" s="1"/>
  <c r="AM28" i="127"/>
  <c r="AF34" i="126"/>
  <c r="O30" i="126" s="1"/>
  <c r="AF30" i="126" s="1"/>
  <c r="AF28" i="126" s="1"/>
  <c r="AR31" i="125"/>
  <c r="AA29" i="125" s="1"/>
  <c r="AR29" i="125" s="1"/>
  <c r="AQ28" i="124"/>
  <c r="Z5" i="124" s="1"/>
  <c r="AQ5" i="124" s="1"/>
  <c r="AF81" i="122"/>
  <c r="O25" i="122" s="1"/>
  <c r="AF25" i="122" s="1"/>
  <c r="AF24" i="122" s="1"/>
  <c r="O19" i="122" s="1"/>
  <c r="AF19" i="122" s="1"/>
  <c r="AO50" i="121"/>
  <c r="X21" i="121" s="1"/>
  <c r="AO21" i="121" s="1"/>
  <c r="AO20" i="121" s="1"/>
  <c r="X18" i="121" s="1"/>
  <c r="AO18" i="121" s="1"/>
  <c r="AM37" i="120"/>
  <c r="V10" i="120" s="1"/>
  <c r="AM10" i="120" s="1"/>
  <c r="AO37" i="121"/>
  <c r="X10" i="121" s="1"/>
  <c r="AO10" i="121" s="1"/>
  <c r="AO9" i="121" s="1"/>
  <c r="X7" i="121" s="1"/>
  <c r="AO7" i="121" s="1"/>
  <c r="AN37" i="120"/>
  <c r="W10" i="120" s="1"/>
  <c r="AN10" i="120" s="1"/>
  <c r="AN9" i="120" s="1"/>
  <c r="W7" i="120" s="1"/>
  <c r="AN7" i="120" s="1"/>
  <c r="AH81" i="119"/>
  <c r="Q25" i="119" s="1"/>
  <c r="AH25" i="119" s="1"/>
  <c r="AH24" i="119" s="1"/>
  <c r="Q19" i="119" s="1"/>
  <c r="AH19" i="119" s="1"/>
  <c r="AP31" i="116"/>
  <c r="Y29" i="116" s="1"/>
  <c r="AP29" i="116" s="1"/>
  <c r="AQ34" i="115"/>
  <c r="Z30" i="115" s="1"/>
  <c r="AQ30" i="115" s="1"/>
  <c r="AQ28" i="115" s="1"/>
  <c r="C3" i="139"/>
  <c r="C3" i="187" s="1"/>
  <c r="D3" i="145"/>
  <c r="E3" i="151"/>
  <c r="G3" i="139"/>
  <c r="H3" i="145"/>
  <c r="J5" i="147"/>
  <c r="AH34" i="131"/>
  <c r="Q30" i="131" s="1"/>
  <c r="AH30" i="131" s="1"/>
  <c r="AM34" i="122"/>
  <c r="V30" i="122" s="1"/>
  <c r="AM30" i="122" s="1"/>
  <c r="AM28" i="122" s="1"/>
  <c r="AE31" i="125"/>
  <c r="N29" i="125" s="1"/>
  <c r="AE29" i="125" s="1"/>
  <c r="AE28" i="125" s="1"/>
  <c r="AI34" i="118"/>
  <c r="R30" i="118" s="1"/>
  <c r="AI30" i="118" s="1"/>
  <c r="AN31" i="131"/>
  <c r="W29" i="131" s="1"/>
  <c r="AN29" i="131" s="1"/>
  <c r="AL68" i="131"/>
  <c r="U14" i="131" s="1"/>
  <c r="AL14" i="131" s="1"/>
  <c r="AL13" i="131" s="1"/>
  <c r="U8" i="131" s="1"/>
  <c r="AL8" i="131" s="1"/>
  <c r="AG50" i="127"/>
  <c r="P21" i="127" s="1"/>
  <c r="AG21" i="127" s="1"/>
  <c r="AG20" i="127" s="1"/>
  <c r="P18" i="127" s="1"/>
  <c r="AG18" i="127" s="1"/>
  <c r="AE81" i="126"/>
  <c r="N25" i="126" s="1"/>
  <c r="AE25" i="126" s="1"/>
  <c r="AE24" i="126" s="1"/>
  <c r="N19" i="126" s="1"/>
  <c r="AE19" i="126" s="1"/>
  <c r="AF31" i="130"/>
  <c r="O29" i="130" s="1"/>
  <c r="AF29" i="130" s="1"/>
  <c r="AF28" i="130" s="1"/>
  <c r="AK37" i="128"/>
  <c r="T10" i="128" s="1"/>
  <c r="AK10" i="128" s="1"/>
  <c r="AK9" i="128" s="1"/>
  <c r="T7" i="128" s="1"/>
  <c r="AK7" i="128" s="1"/>
  <c r="AJ13" i="127"/>
  <c r="S8" i="127" s="1"/>
  <c r="AJ8" i="127" s="1"/>
  <c r="AC28" i="127"/>
  <c r="AP37" i="128"/>
  <c r="Y10" i="128" s="1"/>
  <c r="AP10" i="128" s="1"/>
  <c r="AP9" i="128" s="1"/>
  <c r="Y7" i="128" s="1"/>
  <c r="AP7" i="128" s="1"/>
  <c r="AD34" i="127"/>
  <c r="M30" i="127" s="1"/>
  <c r="AD30" i="127" s="1"/>
  <c r="AK34" i="128"/>
  <c r="T30" i="128" s="1"/>
  <c r="AK30" i="128" s="1"/>
  <c r="AE37" i="125"/>
  <c r="N10" i="125" s="1"/>
  <c r="AE10" i="125" s="1"/>
  <c r="AE9" i="125" s="1"/>
  <c r="N7" i="125" s="1"/>
  <c r="AE7" i="125" s="1"/>
  <c r="AG50" i="126"/>
  <c r="P21" i="126" s="1"/>
  <c r="AG21" i="126" s="1"/>
  <c r="AG20" i="126" s="1"/>
  <c r="P18" i="126" s="1"/>
  <c r="AG18" i="126" s="1"/>
  <c r="AI81" i="128"/>
  <c r="R25" i="128" s="1"/>
  <c r="AI25" i="128" s="1"/>
  <c r="AI24" i="128" s="1"/>
  <c r="R19" i="128" s="1"/>
  <c r="AI19" i="128" s="1"/>
  <c r="AR50" i="128"/>
  <c r="AA21" i="128" s="1"/>
  <c r="AR21" i="128" s="1"/>
  <c r="AR20" i="128" s="1"/>
  <c r="AA18" i="128" s="1"/>
  <c r="AR18" i="128" s="1"/>
  <c r="AL68" i="124"/>
  <c r="U14" i="124" s="1"/>
  <c r="AL14" i="124" s="1"/>
  <c r="AH50" i="123"/>
  <c r="Q21" i="123" s="1"/>
  <c r="AH21" i="123" s="1"/>
  <c r="AH20" i="123" s="1"/>
  <c r="Q18" i="123" s="1"/>
  <c r="AH18" i="123" s="1"/>
  <c r="AP50" i="125"/>
  <c r="Y21" i="125" s="1"/>
  <c r="AP21" i="125" s="1"/>
  <c r="AP20" i="125" s="1"/>
  <c r="Y18" i="125" s="1"/>
  <c r="AP18" i="125" s="1"/>
  <c r="AL34" i="125"/>
  <c r="U30" i="125" s="1"/>
  <c r="AL30" i="125" s="1"/>
  <c r="AL28" i="125" s="1"/>
  <c r="U5" i="125" s="1"/>
  <c r="AL5" i="125" s="1"/>
  <c r="AF68" i="125"/>
  <c r="O14" i="125" s="1"/>
  <c r="AF14" i="125" s="1"/>
  <c r="AF13" i="125" s="1"/>
  <c r="O8" i="125" s="1"/>
  <c r="AF8" i="125" s="1"/>
  <c r="AH81" i="124"/>
  <c r="Q25" i="124" s="1"/>
  <c r="AH25" i="124" s="1"/>
  <c r="AH24" i="124" s="1"/>
  <c r="Q19" i="124" s="1"/>
  <c r="AH19" i="124" s="1"/>
  <c r="AC81" i="121"/>
  <c r="L25" i="121" s="1"/>
  <c r="AC25" i="121" s="1"/>
  <c r="AC24" i="121" s="1"/>
  <c r="L19" i="121" s="1"/>
  <c r="AC19" i="121" s="1"/>
  <c r="AO81" i="122"/>
  <c r="X25" i="122" s="1"/>
  <c r="AO25" i="122" s="1"/>
  <c r="AO24" i="122" s="1"/>
  <c r="X19" i="122" s="1"/>
  <c r="AO19" i="122" s="1"/>
  <c r="AN68" i="122"/>
  <c r="W14" i="122" s="1"/>
  <c r="AN14" i="122" s="1"/>
  <c r="AN13" i="122" s="1"/>
  <c r="W8" i="122" s="1"/>
  <c r="AN8" i="122" s="1"/>
  <c r="AN81" i="121"/>
  <c r="W25" i="121" s="1"/>
  <c r="AN25" i="121" s="1"/>
  <c r="AN24" i="121" s="1"/>
  <c r="W19" i="121" s="1"/>
  <c r="AN19" i="121" s="1"/>
  <c r="AR81" i="121"/>
  <c r="AA25" i="121" s="1"/>
  <c r="AR25" i="121" s="1"/>
  <c r="AR24" i="121" s="1"/>
  <c r="AA19" i="121" s="1"/>
  <c r="AR19" i="121" s="1"/>
  <c r="AF68" i="123"/>
  <c r="O14" i="123" s="1"/>
  <c r="AF14" i="123" s="1"/>
  <c r="AF13" i="123" s="1"/>
  <c r="O8" i="123" s="1"/>
  <c r="AF8" i="123" s="1"/>
  <c r="AK37" i="121"/>
  <c r="T10" i="121" s="1"/>
  <c r="AK10" i="121" s="1"/>
  <c r="AK9" i="121" s="1"/>
  <c r="T7" i="121" s="1"/>
  <c r="AK7" i="121" s="1"/>
  <c r="AL81" i="117"/>
  <c r="U25" i="117" s="1"/>
  <c r="AL25" i="117" s="1"/>
  <c r="AL24" i="117" s="1"/>
  <c r="U19" i="117" s="1"/>
  <c r="AL19" i="117" s="1"/>
  <c r="AG81" i="120"/>
  <c r="P25" i="120" s="1"/>
  <c r="AG25" i="120" s="1"/>
  <c r="AG24" i="120" s="1"/>
  <c r="P19" i="120" s="1"/>
  <c r="AG19" i="120" s="1"/>
  <c r="AO68" i="117"/>
  <c r="X14" i="117" s="1"/>
  <c r="AO14" i="117" s="1"/>
  <c r="AO13" i="117" s="1"/>
  <c r="X8" i="117" s="1"/>
  <c r="AO8" i="117" s="1"/>
  <c r="AP34" i="117"/>
  <c r="Y30" i="117" s="1"/>
  <c r="AP30" i="117" s="1"/>
  <c r="AP28" i="117" s="1"/>
  <c r="AG81" i="116"/>
  <c r="P25" i="116" s="1"/>
  <c r="AG25" i="116" s="1"/>
  <c r="AG24" i="116" s="1"/>
  <c r="P19" i="116" s="1"/>
  <c r="AG19" i="116" s="1"/>
  <c r="AH50" i="116"/>
  <c r="Q21" i="116" s="1"/>
  <c r="AH21" i="116" s="1"/>
  <c r="AH20" i="116" s="1"/>
  <c r="Q18" i="116" s="1"/>
  <c r="AH18" i="116" s="1"/>
  <c r="L5" i="184"/>
  <c r="M5" i="202"/>
  <c r="N5" i="220"/>
  <c r="P5" i="184"/>
  <c r="Q5" i="202"/>
  <c r="J5" i="220"/>
  <c r="AO37" i="117"/>
  <c r="X10" i="117" s="1"/>
  <c r="AO10" i="117" s="1"/>
  <c r="AO9" i="117" s="1"/>
  <c r="X7" i="117" s="1"/>
  <c r="AO7" i="117" s="1"/>
  <c r="AM50" i="116"/>
  <c r="V21" i="116" s="1"/>
  <c r="AM21" i="116" s="1"/>
  <c r="AM20" i="116" s="1"/>
  <c r="V18" i="116" s="1"/>
  <c r="AM18" i="116" s="1"/>
  <c r="AL50" i="115"/>
  <c r="U21" i="115" s="1"/>
  <c r="AL21" i="115" s="1"/>
  <c r="AL20" i="115" s="1"/>
  <c r="U18" i="115" s="1"/>
  <c r="AL18" i="115" s="1"/>
  <c r="C5" i="187"/>
  <c r="L5" i="223"/>
  <c r="N5" i="187"/>
  <c r="O5" i="205"/>
  <c r="P5" i="223"/>
  <c r="J5" i="187"/>
  <c r="AG50" i="115"/>
  <c r="P21" i="115" s="1"/>
  <c r="AG21" i="115" s="1"/>
  <c r="AG20" i="115" s="1"/>
  <c r="P18" i="115" s="1"/>
  <c r="AG18" i="115" s="1"/>
  <c r="Q5" i="193"/>
  <c r="AE81" i="131"/>
  <c r="N25" i="131" s="1"/>
  <c r="AE25" i="131" s="1"/>
  <c r="AE24" i="131" s="1"/>
  <c r="N19" i="131" s="1"/>
  <c r="AE19" i="131" s="1"/>
  <c r="AF28" i="132"/>
  <c r="AM81" i="131"/>
  <c r="V25" i="131" s="1"/>
  <c r="AM25" i="131" s="1"/>
  <c r="AM24" i="131" s="1"/>
  <c r="V19" i="131" s="1"/>
  <c r="AM19" i="131" s="1"/>
  <c r="AC81" i="132"/>
  <c r="L25" i="132" s="1"/>
  <c r="AC25" i="132" s="1"/>
  <c r="AC24" i="132" s="1"/>
  <c r="L19" i="132" s="1"/>
  <c r="AC19" i="132" s="1"/>
  <c r="AC68" i="132"/>
  <c r="L14" i="132" s="1"/>
  <c r="AC14" i="132" s="1"/>
  <c r="AC13" i="132" s="1"/>
  <c r="L8" i="132" s="1"/>
  <c r="AC8" i="132" s="1"/>
  <c r="AI81" i="130"/>
  <c r="R25" i="130" s="1"/>
  <c r="AI25" i="130" s="1"/>
  <c r="AI24" i="130" s="1"/>
  <c r="R19" i="130" s="1"/>
  <c r="AI19" i="130" s="1"/>
  <c r="AM68" i="130"/>
  <c r="V14" i="130" s="1"/>
  <c r="AM14" i="130" s="1"/>
  <c r="AM13" i="130" s="1"/>
  <c r="V8" i="130" s="1"/>
  <c r="AM8" i="130" s="1"/>
  <c r="AM37" i="130"/>
  <c r="V10" i="130" s="1"/>
  <c r="AM10" i="130" s="1"/>
  <c r="AM9" i="130" s="1"/>
  <c r="V7" i="130" s="1"/>
  <c r="AM7" i="130" s="1"/>
  <c r="AM6" i="130" s="1"/>
  <c r="AH50" i="129"/>
  <c r="Q21" i="129" s="1"/>
  <c r="AH21" i="129" s="1"/>
  <c r="AH20" i="129" s="1"/>
  <c r="Q18" i="129" s="1"/>
  <c r="AH18" i="129" s="1"/>
  <c r="AH34" i="132"/>
  <c r="Q30" i="132" s="1"/>
  <c r="AH30" i="132" s="1"/>
  <c r="AI37" i="131"/>
  <c r="R10" i="131" s="1"/>
  <c r="AI10" i="131" s="1"/>
  <c r="AI9" i="131" s="1"/>
  <c r="R7" i="131" s="1"/>
  <c r="AI7" i="131" s="1"/>
  <c r="AR68" i="131"/>
  <c r="AA14" i="131" s="1"/>
  <c r="AR14" i="131" s="1"/>
  <c r="AR13" i="131" s="1"/>
  <c r="AA8" i="131" s="1"/>
  <c r="AR8" i="131" s="1"/>
  <c r="AP37" i="131"/>
  <c r="Y10" i="131" s="1"/>
  <c r="AP10" i="131" s="1"/>
  <c r="AP9" i="131" s="1"/>
  <c r="Y7" i="131" s="1"/>
  <c r="AP7" i="131" s="1"/>
  <c r="AK81" i="132"/>
  <c r="T25" i="132" s="1"/>
  <c r="AK25" i="132" s="1"/>
  <c r="AK24" i="132" s="1"/>
  <c r="T19" i="132" s="1"/>
  <c r="AK19" i="132" s="1"/>
  <c r="AK68" i="132"/>
  <c r="T14" i="132" s="1"/>
  <c r="AK14" i="132" s="1"/>
  <c r="AK13" i="132" s="1"/>
  <c r="T8" i="132" s="1"/>
  <c r="AK8" i="132" s="1"/>
  <c r="AO68" i="132"/>
  <c r="X14" i="132" s="1"/>
  <c r="AO14" i="132" s="1"/>
  <c r="AO13" i="132" s="1"/>
  <c r="X8" i="132" s="1"/>
  <c r="AO8" i="132" s="1"/>
  <c r="AF50" i="131"/>
  <c r="O21" i="131" s="1"/>
  <c r="AF21" i="131" s="1"/>
  <c r="AF20" i="131" s="1"/>
  <c r="O18" i="131" s="1"/>
  <c r="AF18" i="131" s="1"/>
  <c r="AC34" i="130"/>
  <c r="L30" i="130" s="1"/>
  <c r="AC30" i="130" s="1"/>
  <c r="AC28" i="130" s="1"/>
  <c r="AK50" i="132"/>
  <c r="T21" i="132" s="1"/>
  <c r="AK21" i="132" s="1"/>
  <c r="AK20" i="132" s="1"/>
  <c r="T18" i="132" s="1"/>
  <c r="AK18" i="132" s="1"/>
  <c r="AN81" i="130"/>
  <c r="W25" i="130" s="1"/>
  <c r="AN25" i="130" s="1"/>
  <c r="AN24" i="130" s="1"/>
  <c r="W19" i="130" s="1"/>
  <c r="AN19" i="130" s="1"/>
  <c r="AP68" i="130"/>
  <c r="Y14" i="130" s="1"/>
  <c r="AP14" i="130" s="1"/>
  <c r="AP13" i="130" s="1"/>
  <c r="Y8" i="130" s="1"/>
  <c r="AP8" i="130" s="1"/>
  <c r="AP81" i="129"/>
  <c r="Y25" i="129" s="1"/>
  <c r="AP25" i="129" s="1"/>
  <c r="AP24" i="129" s="1"/>
  <c r="Y19" i="129" s="1"/>
  <c r="AP19" i="129" s="1"/>
  <c r="AN68" i="129"/>
  <c r="W14" i="129" s="1"/>
  <c r="AN14" i="129" s="1"/>
  <c r="AN13" i="129" s="1"/>
  <c r="W8" i="129" s="1"/>
  <c r="AN8" i="129" s="1"/>
  <c r="AL37" i="129"/>
  <c r="U10" i="129" s="1"/>
  <c r="AL10" i="129" s="1"/>
  <c r="AL9" i="129" s="1"/>
  <c r="U7" i="129" s="1"/>
  <c r="AL7" i="129" s="1"/>
  <c r="AG37" i="129"/>
  <c r="P10" i="129" s="1"/>
  <c r="AG10" i="129" s="1"/>
  <c r="AG9" i="129" s="1"/>
  <c r="P7" i="129" s="1"/>
  <c r="AG7" i="129" s="1"/>
  <c r="AN68" i="128"/>
  <c r="W14" i="128" s="1"/>
  <c r="AN14" i="128" s="1"/>
  <c r="AN13" i="128" s="1"/>
  <c r="W8" i="128" s="1"/>
  <c r="AN8" i="128" s="1"/>
  <c r="AI81" i="127"/>
  <c r="R25" i="127" s="1"/>
  <c r="AI25" i="127" s="1"/>
  <c r="AI24" i="127" s="1"/>
  <c r="R19" i="127" s="1"/>
  <c r="AI19" i="127" s="1"/>
  <c r="AK37" i="127"/>
  <c r="T10" i="127" s="1"/>
  <c r="AK10" i="127" s="1"/>
  <c r="AK9" i="127" s="1"/>
  <c r="T7" i="127" s="1"/>
  <c r="AK7" i="127" s="1"/>
  <c r="AR31" i="127"/>
  <c r="AA29" i="127" s="1"/>
  <c r="AR29" i="127" s="1"/>
  <c r="AR28" i="127" s="1"/>
  <c r="AP28" i="128"/>
  <c r="Y5" i="128" s="1"/>
  <c r="AP5" i="128" s="1"/>
  <c r="AH37" i="128"/>
  <c r="Q10" i="128" s="1"/>
  <c r="AH10" i="128" s="1"/>
  <c r="AH9" i="128" s="1"/>
  <c r="Q7" i="128" s="1"/>
  <c r="AH7" i="128" s="1"/>
  <c r="AL81" i="127"/>
  <c r="U25" i="127" s="1"/>
  <c r="AL25" i="127" s="1"/>
  <c r="AL24" i="127" s="1"/>
  <c r="U19" i="127" s="1"/>
  <c r="AL19" i="127" s="1"/>
  <c r="AL17" i="127" s="1"/>
  <c r="AR68" i="127"/>
  <c r="AA14" i="127" s="1"/>
  <c r="AR14" i="127" s="1"/>
  <c r="AR13" i="127" s="1"/>
  <c r="AA8" i="127" s="1"/>
  <c r="AR8" i="127" s="1"/>
  <c r="AP37" i="127"/>
  <c r="Y10" i="127" s="1"/>
  <c r="AP10" i="127" s="1"/>
  <c r="AP9" i="127" s="1"/>
  <c r="Y7" i="127" s="1"/>
  <c r="AP7" i="127" s="1"/>
  <c r="AL68" i="126"/>
  <c r="U14" i="126" s="1"/>
  <c r="AL14" i="126" s="1"/>
  <c r="AL13" i="126" s="1"/>
  <c r="U8" i="126" s="1"/>
  <c r="AL8" i="126" s="1"/>
  <c r="AL50" i="126"/>
  <c r="U21" i="126" s="1"/>
  <c r="AL21" i="126" s="1"/>
  <c r="AL20" i="126" s="1"/>
  <c r="U18" i="126" s="1"/>
  <c r="AL18" i="126" s="1"/>
  <c r="AN50" i="125"/>
  <c r="W21" i="125" s="1"/>
  <c r="AN21" i="125" s="1"/>
  <c r="AN20" i="125" s="1"/>
  <c r="W18" i="125" s="1"/>
  <c r="AN18" i="125" s="1"/>
  <c r="AD37" i="125"/>
  <c r="M10" i="125" s="1"/>
  <c r="AD10" i="125" s="1"/>
  <c r="AD9" i="125" s="1"/>
  <c r="M7" i="125" s="1"/>
  <c r="AD7" i="125" s="1"/>
  <c r="AD6" i="125" s="1"/>
  <c r="AI50" i="123"/>
  <c r="R21" i="123" s="1"/>
  <c r="AI21" i="123" s="1"/>
  <c r="AI20" i="123" s="1"/>
  <c r="R18" i="123" s="1"/>
  <c r="AI18" i="123" s="1"/>
  <c r="AI17" i="123" s="1"/>
  <c r="R4" i="123" s="1"/>
  <c r="AI4" i="123" s="1"/>
  <c r="AJ68" i="128"/>
  <c r="S14" i="128" s="1"/>
  <c r="AJ14" i="128" s="1"/>
  <c r="AJ13" i="128" s="1"/>
  <c r="S8" i="128" s="1"/>
  <c r="AJ8" i="128" s="1"/>
  <c r="AR68" i="126"/>
  <c r="AA14" i="126" s="1"/>
  <c r="AR14" i="126" s="1"/>
  <c r="AR13" i="126" s="1"/>
  <c r="AA8" i="126" s="1"/>
  <c r="AR8" i="126" s="1"/>
  <c r="AQ68" i="125"/>
  <c r="Z14" i="125" s="1"/>
  <c r="AQ14" i="125" s="1"/>
  <c r="AQ13" i="125" s="1"/>
  <c r="Z8" i="125" s="1"/>
  <c r="AQ8" i="125" s="1"/>
  <c r="AQ50" i="125"/>
  <c r="Z21" i="125" s="1"/>
  <c r="AQ21" i="125" s="1"/>
  <c r="AQ20" i="125" s="1"/>
  <c r="Z18" i="125" s="1"/>
  <c r="AQ18" i="125" s="1"/>
  <c r="AE50" i="125"/>
  <c r="N21" i="125" s="1"/>
  <c r="AE21" i="125" s="1"/>
  <c r="AE20" i="125" s="1"/>
  <c r="N18" i="125" s="1"/>
  <c r="AE18" i="125" s="1"/>
  <c r="AP28" i="126"/>
  <c r="AN81" i="124"/>
  <c r="W25" i="124" s="1"/>
  <c r="AN25" i="124" s="1"/>
  <c r="AN24" i="124" s="1"/>
  <c r="W19" i="124" s="1"/>
  <c r="AN19" i="124" s="1"/>
  <c r="AP68" i="124"/>
  <c r="Y14" i="124" s="1"/>
  <c r="AP14" i="124" s="1"/>
  <c r="AP13" i="124" s="1"/>
  <c r="Y8" i="124" s="1"/>
  <c r="AP8" i="124" s="1"/>
  <c r="AR37" i="124"/>
  <c r="AA10" i="124" s="1"/>
  <c r="AR10" i="124" s="1"/>
  <c r="AR9" i="124" s="1"/>
  <c r="AA7" i="124" s="1"/>
  <c r="AR7" i="124" s="1"/>
  <c r="AN81" i="123"/>
  <c r="W25" i="123" s="1"/>
  <c r="AN25" i="123" s="1"/>
  <c r="AN24" i="123" s="1"/>
  <c r="W19" i="123" s="1"/>
  <c r="AN19" i="123" s="1"/>
  <c r="AN50" i="123"/>
  <c r="W21" i="123" s="1"/>
  <c r="AN21" i="123" s="1"/>
  <c r="AN20" i="123" s="1"/>
  <c r="W18" i="123" s="1"/>
  <c r="AN18" i="123" s="1"/>
  <c r="AP50" i="126"/>
  <c r="Y21" i="126" s="1"/>
  <c r="AP21" i="126" s="1"/>
  <c r="AP20" i="126" s="1"/>
  <c r="Y18" i="126" s="1"/>
  <c r="AP18" i="126" s="1"/>
  <c r="AO68" i="125"/>
  <c r="X14" i="125" s="1"/>
  <c r="AO14" i="125" s="1"/>
  <c r="AO13" i="125" s="1"/>
  <c r="X8" i="125" s="1"/>
  <c r="AO8" i="125" s="1"/>
  <c r="AP81" i="124"/>
  <c r="Y25" i="124" s="1"/>
  <c r="AP25" i="124" s="1"/>
  <c r="AP24" i="124" s="1"/>
  <c r="Y19" i="124" s="1"/>
  <c r="AP19" i="124" s="1"/>
  <c r="AE81" i="122"/>
  <c r="N25" i="122" s="1"/>
  <c r="AE25" i="122" s="1"/>
  <c r="AE24" i="122" s="1"/>
  <c r="N19" i="122" s="1"/>
  <c r="AE19" i="122" s="1"/>
  <c r="AK50" i="123"/>
  <c r="T21" i="123" s="1"/>
  <c r="AK21" i="123" s="1"/>
  <c r="AK20" i="123" s="1"/>
  <c r="T18" i="123" s="1"/>
  <c r="AK18" i="123" s="1"/>
  <c r="AD81" i="122"/>
  <c r="M25" i="122" s="1"/>
  <c r="AD25" i="122" s="1"/>
  <c r="AD24" i="122" s="1"/>
  <c r="M19" i="122" s="1"/>
  <c r="AD19" i="122" s="1"/>
  <c r="AQ50" i="122"/>
  <c r="Z21" i="122" s="1"/>
  <c r="AQ21" i="122" s="1"/>
  <c r="AQ20" i="122" s="1"/>
  <c r="Z18" i="122" s="1"/>
  <c r="AQ18" i="122" s="1"/>
  <c r="AG81" i="122"/>
  <c r="P25" i="122" s="1"/>
  <c r="AG25" i="122" s="1"/>
  <c r="AG24" i="122" s="1"/>
  <c r="P19" i="122" s="1"/>
  <c r="AG19" i="122" s="1"/>
  <c r="AG68" i="122"/>
  <c r="P14" i="122" s="1"/>
  <c r="AG14" i="122" s="1"/>
  <c r="AG13" i="122" s="1"/>
  <c r="P8" i="122" s="1"/>
  <c r="AG8" i="122" s="1"/>
  <c r="AF81" i="121"/>
  <c r="O25" i="121" s="1"/>
  <c r="AF25" i="121" s="1"/>
  <c r="AF24" i="121" s="1"/>
  <c r="O19" i="121" s="1"/>
  <c r="AF19" i="121" s="1"/>
  <c r="AM37" i="122"/>
  <c r="V10" i="122" s="1"/>
  <c r="AM10" i="122" s="1"/>
  <c r="AM9" i="122" s="1"/>
  <c r="V7" i="122" s="1"/>
  <c r="AM7" i="122" s="1"/>
  <c r="AK31" i="120"/>
  <c r="T29" i="120" s="1"/>
  <c r="AK29" i="120" s="1"/>
  <c r="AK28" i="120" s="1"/>
  <c r="AC37" i="120"/>
  <c r="L10" i="120" s="1"/>
  <c r="AC10" i="120" s="1"/>
  <c r="AC9" i="120" s="1"/>
  <c r="L7" i="120" s="1"/>
  <c r="AC7" i="120" s="1"/>
  <c r="AJ31" i="119"/>
  <c r="S29" i="119" s="1"/>
  <c r="AJ29" i="119" s="1"/>
  <c r="AJ28" i="119" s="1"/>
  <c r="S5" i="119" s="1"/>
  <c r="AJ5" i="119" s="1"/>
  <c r="AP81" i="119"/>
  <c r="Y25" i="119" s="1"/>
  <c r="AP25" i="119" s="1"/>
  <c r="AP24" i="119" s="1"/>
  <c r="Y19" i="119" s="1"/>
  <c r="AP19" i="119" s="1"/>
  <c r="AP68" i="116"/>
  <c r="Y14" i="116" s="1"/>
  <c r="AP14" i="116" s="1"/>
  <c r="AP13" i="116" s="1"/>
  <c r="Y8" i="116" s="1"/>
  <c r="AP8" i="116" s="1"/>
  <c r="AL68" i="120"/>
  <c r="U14" i="120" s="1"/>
  <c r="AL14" i="120" s="1"/>
  <c r="AL13" i="120" s="1"/>
  <c r="U8" i="120" s="1"/>
  <c r="AL8" i="120" s="1"/>
  <c r="AK50" i="119"/>
  <c r="T21" i="119" s="1"/>
  <c r="AK21" i="119" s="1"/>
  <c r="AK20" i="119" s="1"/>
  <c r="T18" i="119" s="1"/>
  <c r="AK18" i="119" s="1"/>
  <c r="K5" i="184"/>
  <c r="D5" i="202"/>
  <c r="E5" i="220"/>
  <c r="G5" i="184"/>
  <c r="H5" i="202"/>
  <c r="I5" i="220"/>
  <c r="AI50" i="117"/>
  <c r="R21" i="117" s="1"/>
  <c r="AI21" i="117" s="1"/>
  <c r="AI20" i="117" s="1"/>
  <c r="R18" i="117" s="1"/>
  <c r="AI18" i="117" s="1"/>
  <c r="AK81" i="116"/>
  <c r="T25" i="116" s="1"/>
  <c r="AK25" i="116" s="1"/>
  <c r="AK24" i="116" s="1"/>
  <c r="T19" i="116" s="1"/>
  <c r="AK19" i="116" s="1"/>
  <c r="AL68" i="116"/>
  <c r="U14" i="116" s="1"/>
  <c r="AL14" i="116" s="1"/>
  <c r="AL13" i="116" s="1"/>
  <c r="U8" i="116" s="1"/>
  <c r="AL8" i="116" s="1"/>
  <c r="AM31" i="116"/>
  <c r="V29" i="116" s="1"/>
  <c r="AM29" i="116" s="1"/>
  <c r="AM28" i="116" s="1"/>
  <c r="AK68" i="115"/>
  <c r="T14" i="115" s="1"/>
  <c r="AK14" i="115" s="1"/>
  <c r="AK13" i="115" s="1"/>
  <c r="T8" i="115" s="1"/>
  <c r="AK8" i="115" s="1"/>
  <c r="AC37" i="115"/>
  <c r="L10" i="115" s="1"/>
  <c r="AC10" i="115" s="1"/>
  <c r="AC9" i="115" s="1"/>
  <c r="L7" i="115" s="1"/>
  <c r="AC7" i="115" s="1"/>
  <c r="C5" i="205"/>
  <c r="E5" i="187"/>
  <c r="AA5" i="241" s="1"/>
  <c r="F5" i="205"/>
  <c r="G5" i="223"/>
  <c r="I5" i="187"/>
  <c r="B5" i="205"/>
  <c r="AQ50" i="117"/>
  <c r="Z21" i="117" s="1"/>
  <c r="AQ21" i="117" s="1"/>
  <c r="AQ20" i="117" s="1"/>
  <c r="Z18" i="117" s="1"/>
  <c r="AQ18" i="117" s="1"/>
  <c r="L5" i="153"/>
  <c r="L5" i="229" s="1"/>
  <c r="J5" i="141"/>
  <c r="AN34" i="131"/>
  <c r="W30" i="131" s="1"/>
  <c r="AN30" i="131" s="1"/>
  <c r="AN28" i="131" s="1"/>
  <c r="W5" i="131" s="1"/>
  <c r="AN5" i="131" s="1"/>
  <c r="AF34" i="117"/>
  <c r="O30" i="117" s="1"/>
  <c r="AF30" i="117" s="1"/>
  <c r="AK20" i="128"/>
  <c r="T18" i="128" s="1"/>
  <c r="AK18" i="128" s="1"/>
  <c r="AR81" i="124"/>
  <c r="AA25" i="124" s="1"/>
  <c r="AR25" i="124" s="1"/>
  <c r="AR24" i="124" s="1"/>
  <c r="AA19" i="124" s="1"/>
  <c r="AR19" i="124" s="1"/>
  <c r="AR28" i="121"/>
  <c r="AD81" i="131"/>
  <c r="M25" i="131" s="1"/>
  <c r="AD25" i="131" s="1"/>
  <c r="AD24" i="131" s="1"/>
  <c r="M19" i="131" s="1"/>
  <c r="AD19" i="131" s="1"/>
  <c r="AC9" i="130"/>
  <c r="L7" i="130" s="1"/>
  <c r="AC7" i="130" s="1"/>
  <c r="AN50" i="131"/>
  <c r="W21" i="131" s="1"/>
  <c r="AN21" i="131" s="1"/>
  <c r="AN20" i="131" s="1"/>
  <c r="W18" i="131" s="1"/>
  <c r="AN18" i="131" s="1"/>
  <c r="AK50" i="129"/>
  <c r="T21" i="129" s="1"/>
  <c r="AK21" i="129" s="1"/>
  <c r="AK20" i="129" s="1"/>
  <c r="T18" i="129" s="1"/>
  <c r="AK18" i="129" s="1"/>
  <c r="AN50" i="130"/>
  <c r="W21" i="130" s="1"/>
  <c r="AN21" i="130" s="1"/>
  <c r="AN20" i="130" s="1"/>
  <c r="W18" i="130" s="1"/>
  <c r="AN18" i="130" s="1"/>
  <c r="AF68" i="129"/>
  <c r="O14" i="129" s="1"/>
  <c r="AF14" i="129" s="1"/>
  <c r="AF13" i="129" s="1"/>
  <c r="O8" i="129" s="1"/>
  <c r="AF8" i="129" s="1"/>
  <c r="AO37" i="129"/>
  <c r="X10" i="129" s="1"/>
  <c r="AO10" i="129" s="1"/>
  <c r="AO9" i="129" s="1"/>
  <c r="X7" i="129" s="1"/>
  <c r="AO7" i="129" s="1"/>
  <c r="AE68" i="128"/>
  <c r="N14" i="128" s="1"/>
  <c r="AE14" i="128" s="1"/>
  <c r="AE13" i="128" s="1"/>
  <c r="N8" i="128" s="1"/>
  <c r="AE8" i="128" s="1"/>
  <c r="AG31" i="130"/>
  <c r="P29" i="130" s="1"/>
  <c r="AG29" i="130" s="1"/>
  <c r="AG28" i="130" s="1"/>
  <c r="AK68" i="126"/>
  <c r="T14" i="126" s="1"/>
  <c r="AK14" i="126" s="1"/>
  <c r="AK13" i="126" s="1"/>
  <c r="T8" i="126" s="1"/>
  <c r="AK8" i="126" s="1"/>
  <c r="AE34" i="127"/>
  <c r="N30" i="127" s="1"/>
  <c r="AE30" i="127" s="1"/>
  <c r="AF50" i="125"/>
  <c r="O21" i="125" s="1"/>
  <c r="AF21" i="125" s="1"/>
  <c r="AF20" i="125" s="1"/>
  <c r="O18" i="125" s="1"/>
  <c r="AF18" i="125" s="1"/>
  <c r="AM31" i="126"/>
  <c r="V29" i="126" s="1"/>
  <c r="AM29" i="126" s="1"/>
  <c r="AI68" i="125"/>
  <c r="R14" i="125" s="1"/>
  <c r="AI14" i="125" s="1"/>
  <c r="AI13" i="125" s="1"/>
  <c r="R8" i="125" s="1"/>
  <c r="AI8" i="125" s="1"/>
  <c r="AP81" i="123"/>
  <c r="Y25" i="123" s="1"/>
  <c r="AP25" i="123" s="1"/>
  <c r="AP24" i="123" s="1"/>
  <c r="Y19" i="123" s="1"/>
  <c r="AP19" i="123" s="1"/>
  <c r="AP37" i="125"/>
  <c r="Y10" i="125" s="1"/>
  <c r="AP10" i="125" s="1"/>
  <c r="AP9" i="125" s="1"/>
  <c r="Y7" i="125" s="1"/>
  <c r="AP7" i="125" s="1"/>
  <c r="AF81" i="123"/>
  <c r="O25" i="123" s="1"/>
  <c r="AF25" i="123" s="1"/>
  <c r="AF24" i="123" s="1"/>
  <c r="O19" i="123" s="1"/>
  <c r="AF19" i="123" s="1"/>
  <c r="AG68" i="125"/>
  <c r="P14" i="125" s="1"/>
  <c r="AG14" i="125" s="1"/>
  <c r="AG13" i="125" s="1"/>
  <c r="P8" i="125" s="1"/>
  <c r="AG8" i="125" s="1"/>
  <c r="AJ34" i="125"/>
  <c r="S30" i="125" s="1"/>
  <c r="AJ30" i="125" s="1"/>
  <c r="AE81" i="124"/>
  <c r="N25" i="124" s="1"/>
  <c r="AE25" i="124" s="1"/>
  <c r="AE24" i="124" s="1"/>
  <c r="N19" i="124" s="1"/>
  <c r="AE19" i="124" s="1"/>
  <c r="AP50" i="123"/>
  <c r="Y21" i="123" s="1"/>
  <c r="AP21" i="123" s="1"/>
  <c r="AP20" i="123" s="1"/>
  <c r="Y18" i="123" s="1"/>
  <c r="AP18" i="123" s="1"/>
  <c r="AN50" i="122"/>
  <c r="W21" i="122" s="1"/>
  <c r="AN21" i="122" s="1"/>
  <c r="AN20" i="122" s="1"/>
  <c r="W18" i="122" s="1"/>
  <c r="AN18" i="122" s="1"/>
  <c r="AR9" i="122"/>
  <c r="AA7" i="122" s="1"/>
  <c r="AR7" i="122" s="1"/>
  <c r="AO81" i="121"/>
  <c r="X25" i="121" s="1"/>
  <c r="AO25" i="121" s="1"/>
  <c r="AO24" i="121" s="1"/>
  <c r="X19" i="121" s="1"/>
  <c r="AO19" i="121" s="1"/>
  <c r="AO17" i="121" s="1"/>
  <c r="AC31" i="120"/>
  <c r="L29" i="120" s="1"/>
  <c r="AC29" i="120" s="1"/>
  <c r="AC28" i="120" s="1"/>
  <c r="B5" i="54" s="1"/>
  <c r="AM68" i="122"/>
  <c r="V14" i="122" s="1"/>
  <c r="AM14" i="122" s="1"/>
  <c r="AM13" i="122" s="1"/>
  <c r="V8" i="122" s="1"/>
  <c r="AM8" i="122" s="1"/>
  <c r="AQ68" i="122"/>
  <c r="Z14" i="122" s="1"/>
  <c r="AQ14" i="122" s="1"/>
  <c r="AQ13" i="122" s="1"/>
  <c r="Z8" i="122" s="1"/>
  <c r="AQ8" i="122" s="1"/>
  <c r="AM68" i="121"/>
  <c r="V14" i="121" s="1"/>
  <c r="AM14" i="121" s="1"/>
  <c r="AM13" i="121" s="1"/>
  <c r="V8" i="121" s="1"/>
  <c r="AM8" i="121" s="1"/>
  <c r="AQ37" i="121"/>
  <c r="Z10" i="121" s="1"/>
  <c r="AQ10" i="121" s="1"/>
  <c r="AQ9" i="121" s="1"/>
  <c r="Z7" i="121" s="1"/>
  <c r="AQ7" i="121" s="1"/>
  <c r="AG81" i="118"/>
  <c r="P25" i="118" s="1"/>
  <c r="AG25" i="118" s="1"/>
  <c r="AG24" i="118" s="1"/>
  <c r="P19" i="118" s="1"/>
  <c r="AG19" i="118" s="1"/>
  <c r="AF50" i="118"/>
  <c r="O21" i="118" s="1"/>
  <c r="AF21" i="118" s="1"/>
  <c r="AF20" i="118" s="1"/>
  <c r="O18" i="118" s="1"/>
  <c r="AF18" i="118" s="1"/>
  <c r="AE50" i="122"/>
  <c r="N21" i="122" s="1"/>
  <c r="AE21" i="122" s="1"/>
  <c r="AE20" i="122" s="1"/>
  <c r="N18" i="122" s="1"/>
  <c r="AE18" i="122" s="1"/>
  <c r="AE31" i="122"/>
  <c r="N29" i="122" s="1"/>
  <c r="AE29" i="122" s="1"/>
  <c r="AO68" i="119"/>
  <c r="X14" i="119" s="1"/>
  <c r="AO14" i="119" s="1"/>
  <c r="AO13" i="119" s="1"/>
  <c r="X8" i="119" s="1"/>
  <c r="AO8" i="119" s="1"/>
  <c r="AE50" i="115"/>
  <c r="N21" i="115" s="1"/>
  <c r="AE21" i="115" s="1"/>
  <c r="AE20" i="115" s="1"/>
  <c r="N18" i="115" s="1"/>
  <c r="AE18" i="115" s="1"/>
  <c r="K5" i="220"/>
  <c r="L5" i="202"/>
  <c r="M5" i="220"/>
  <c r="O5" i="184"/>
  <c r="P5" i="202"/>
  <c r="Q5" i="220"/>
  <c r="AM81" i="117"/>
  <c r="V25" i="117" s="1"/>
  <c r="AM25" i="117" s="1"/>
  <c r="AM24" i="117" s="1"/>
  <c r="V19" i="117" s="1"/>
  <c r="AM19" i="117" s="1"/>
  <c r="AK68" i="117"/>
  <c r="T14" i="117" s="1"/>
  <c r="AK14" i="117" s="1"/>
  <c r="AK13" i="117" s="1"/>
  <c r="T8" i="117" s="1"/>
  <c r="AK8" i="117" s="1"/>
  <c r="AD68" i="116"/>
  <c r="M14" i="116" s="1"/>
  <c r="AD14" i="116" s="1"/>
  <c r="AD13" i="116" s="1"/>
  <c r="M8" i="116" s="1"/>
  <c r="AD8" i="116" s="1"/>
  <c r="AQ50" i="116"/>
  <c r="Z21" i="116" s="1"/>
  <c r="AQ21" i="116" s="1"/>
  <c r="C5" i="223"/>
  <c r="M5" i="187"/>
  <c r="N5" i="205"/>
  <c r="O5" i="223"/>
  <c r="Q5" i="187"/>
  <c r="J5" i="205"/>
  <c r="AO34" i="131"/>
  <c r="X30" i="131" s="1"/>
  <c r="AO30" i="131" s="1"/>
  <c r="AO28" i="131" s="1"/>
  <c r="AE31" i="132"/>
  <c r="N29" i="132" s="1"/>
  <c r="AE29" i="132" s="1"/>
  <c r="AE28" i="132" s="1"/>
  <c r="AN31" i="120"/>
  <c r="W29" i="120" s="1"/>
  <c r="AN29" i="120" s="1"/>
  <c r="AQ34" i="117"/>
  <c r="Z30" i="117" s="1"/>
  <c r="AQ30" i="117" s="1"/>
  <c r="AQ28" i="117" s="1"/>
  <c r="AO50" i="128"/>
  <c r="X21" i="128" s="1"/>
  <c r="AO21" i="128" s="1"/>
  <c r="AO20" i="128" s="1"/>
  <c r="X18" i="128" s="1"/>
  <c r="AO18" i="128" s="1"/>
  <c r="AO17" i="128" s="1"/>
  <c r="AN81" i="132"/>
  <c r="W25" i="132" s="1"/>
  <c r="AN25" i="132" s="1"/>
  <c r="AN24" i="132" s="1"/>
  <c r="W19" i="132" s="1"/>
  <c r="AN19" i="132" s="1"/>
  <c r="AR34" i="131"/>
  <c r="AA30" i="131" s="1"/>
  <c r="AR30" i="131" s="1"/>
  <c r="AC81" i="130"/>
  <c r="L25" i="130" s="1"/>
  <c r="AC25" i="130" s="1"/>
  <c r="AC24" i="130" s="1"/>
  <c r="L19" i="130" s="1"/>
  <c r="AC19" i="130" s="1"/>
  <c r="AO37" i="130"/>
  <c r="X10" i="130" s="1"/>
  <c r="AO10" i="130" s="1"/>
  <c r="AO9" i="130" s="1"/>
  <c r="X7" i="130" s="1"/>
  <c r="AO7" i="130" s="1"/>
  <c r="AN37" i="130"/>
  <c r="W10" i="130" s="1"/>
  <c r="AN10" i="130" s="1"/>
  <c r="AN9" i="130" s="1"/>
  <c r="W7" i="130" s="1"/>
  <c r="AN7" i="130" s="1"/>
  <c r="AO81" i="130"/>
  <c r="X25" i="130" s="1"/>
  <c r="AO25" i="130" s="1"/>
  <c r="AO24" i="130" s="1"/>
  <c r="X19" i="130" s="1"/>
  <c r="AO19" i="130" s="1"/>
  <c r="AL81" i="129"/>
  <c r="U25" i="129" s="1"/>
  <c r="AL25" i="129" s="1"/>
  <c r="AL24" i="129" s="1"/>
  <c r="U19" i="129" s="1"/>
  <c r="AL19" i="129" s="1"/>
  <c r="AQ81" i="129"/>
  <c r="Z25" i="129" s="1"/>
  <c r="AQ25" i="129" s="1"/>
  <c r="AQ24" i="129" s="1"/>
  <c r="Z19" i="129" s="1"/>
  <c r="AQ19" i="129" s="1"/>
  <c r="AO68" i="129"/>
  <c r="X14" i="129" s="1"/>
  <c r="AO14" i="129" s="1"/>
  <c r="AO13" i="129" s="1"/>
  <c r="X8" i="129" s="1"/>
  <c r="AO8" i="129" s="1"/>
  <c r="AM37" i="129"/>
  <c r="V10" i="129" s="1"/>
  <c r="AM10" i="129" s="1"/>
  <c r="AM9" i="129" s="1"/>
  <c r="V7" i="129" s="1"/>
  <c r="AM7" i="129" s="1"/>
  <c r="AL31" i="129"/>
  <c r="U29" i="129" s="1"/>
  <c r="AL29" i="129" s="1"/>
  <c r="AM68" i="128"/>
  <c r="V14" i="128" s="1"/>
  <c r="AM14" i="128" s="1"/>
  <c r="AM13" i="128" s="1"/>
  <c r="V8" i="128" s="1"/>
  <c r="AM8" i="128" s="1"/>
  <c r="AC37" i="128"/>
  <c r="L10" i="128" s="1"/>
  <c r="AC10" i="128" s="1"/>
  <c r="AC9" i="128" s="1"/>
  <c r="L7" i="128" s="1"/>
  <c r="AC7" i="128" s="1"/>
  <c r="AL68" i="128"/>
  <c r="U14" i="128" s="1"/>
  <c r="AL14" i="128" s="1"/>
  <c r="AL13" i="128" s="1"/>
  <c r="U8" i="128" s="1"/>
  <c r="AL8" i="128" s="1"/>
  <c r="AN50" i="128"/>
  <c r="W21" i="128" s="1"/>
  <c r="AN21" i="128" s="1"/>
  <c r="AN20" i="128" s="1"/>
  <c r="W18" i="128" s="1"/>
  <c r="AN18" i="128" s="1"/>
  <c r="AK31" i="130"/>
  <c r="T29" i="130" s="1"/>
  <c r="AK29" i="130" s="1"/>
  <c r="AC68" i="126"/>
  <c r="L14" i="126" s="1"/>
  <c r="AC14" i="126" s="1"/>
  <c r="AC13" i="126" s="1"/>
  <c r="L8" i="126" s="1"/>
  <c r="AC8" i="126" s="1"/>
  <c r="AO68" i="128"/>
  <c r="X14" i="128" s="1"/>
  <c r="AO14" i="128" s="1"/>
  <c r="AO13" i="128" s="1"/>
  <c r="X8" i="128" s="1"/>
  <c r="AO8" i="128" s="1"/>
  <c r="AL37" i="127"/>
  <c r="U10" i="127" s="1"/>
  <c r="AL10" i="127" s="1"/>
  <c r="AL9" i="127" s="1"/>
  <c r="U7" i="127" s="1"/>
  <c r="AL7" i="127" s="1"/>
  <c r="AQ28" i="127"/>
  <c r="AM81" i="127"/>
  <c r="V25" i="127" s="1"/>
  <c r="AM25" i="127" s="1"/>
  <c r="AM24" i="127" s="1"/>
  <c r="V19" i="127" s="1"/>
  <c r="AM19" i="127" s="1"/>
  <c r="AQ37" i="127"/>
  <c r="Z10" i="127" s="1"/>
  <c r="AQ10" i="127" s="1"/>
  <c r="AQ9" i="127" s="1"/>
  <c r="Z7" i="127" s="1"/>
  <c r="AQ7" i="127" s="1"/>
  <c r="AM81" i="126"/>
  <c r="V25" i="126" s="1"/>
  <c r="AM25" i="126" s="1"/>
  <c r="AM24" i="126" s="1"/>
  <c r="V19" i="126" s="1"/>
  <c r="AM19" i="126" s="1"/>
  <c r="AR37" i="126"/>
  <c r="AA10" i="126" s="1"/>
  <c r="AR10" i="126" s="1"/>
  <c r="AR9" i="126" s="1"/>
  <c r="AA7" i="126" s="1"/>
  <c r="AR7" i="126" s="1"/>
  <c r="AR6" i="126" s="1"/>
  <c r="AI28" i="128"/>
  <c r="R5" i="128" s="1"/>
  <c r="AI5" i="128" s="1"/>
  <c r="AC37" i="124"/>
  <c r="L10" i="124" s="1"/>
  <c r="AC10" i="124" s="1"/>
  <c r="AC9" i="124" s="1"/>
  <c r="L7" i="124" s="1"/>
  <c r="AC7" i="124" s="1"/>
  <c r="AE34" i="125"/>
  <c r="N30" i="125" s="1"/>
  <c r="AE30" i="125" s="1"/>
  <c r="AK28" i="126"/>
  <c r="AH37" i="125"/>
  <c r="Q10" i="125" s="1"/>
  <c r="AH10" i="125" s="1"/>
  <c r="AH9" i="125" s="1"/>
  <c r="Q7" i="125" s="1"/>
  <c r="AH7" i="125" s="1"/>
  <c r="AQ37" i="123"/>
  <c r="Z10" i="123" s="1"/>
  <c r="AQ10" i="123" s="1"/>
  <c r="AQ9" i="123" s="1"/>
  <c r="Z7" i="123" s="1"/>
  <c r="AQ7" i="123" s="1"/>
  <c r="AM81" i="124"/>
  <c r="V25" i="124" s="1"/>
  <c r="AM25" i="124" s="1"/>
  <c r="AM24" i="124" s="1"/>
  <c r="V19" i="124" s="1"/>
  <c r="AM19" i="124" s="1"/>
  <c r="AC50" i="122"/>
  <c r="L21" i="122" s="1"/>
  <c r="AC21" i="122" s="1"/>
  <c r="AC20" i="122" s="1"/>
  <c r="L18" i="122" s="1"/>
  <c r="AC18" i="122" s="1"/>
  <c r="AH68" i="121"/>
  <c r="Q14" i="121" s="1"/>
  <c r="AH14" i="121" s="1"/>
  <c r="AH13" i="121" s="1"/>
  <c r="Q8" i="121" s="1"/>
  <c r="AH8" i="121" s="1"/>
  <c r="AN50" i="127"/>
  <c r="W21" i="127" s="1"/>
  <c r="AN21" i="127" s="1"/>
  <c r="AN20" i="127" s="1"/>
  <c r="W18" i="127" s="1"/>
  <c r="AN18" i="127" s="1"/>
  <c r="AK81" i="125"/>
  <c r="T25" i="125" s="1"/>
  <c r="AK25" i="125" s="1"/>
  <c r="AK24" i="125" s="1"/>
  <c r="T19" i="125" s="1"/>
  <c r="AK19" i="125" s="1"/>
  <c r="AO81" i="125"/>
  <c r="X25" i="125" s="1"/>
  <c r="AO25" i="125" s="1"/>
  <c r="AO24" i="125" s="1"/>
  <c r="X19" i="125" s="1"/>
  <c r="AO19" i="125" s="1"/>
  <c r="AG81" i="121"/>
  <c r="P25" i="121" s="1"/>
  <c r="AG25" i="121" s="1"/>
  <c r="AG24" i="121" s="1"/>
  <c r="P19" i="121" s="1"/>
  <c r="AG19" i="121" s="1"/>
  <c r="AC37" i="121"/>
  <c r="L10" i="121" s="1"/>
  <c r="AC10" i="121" s="1"/>
  <c r="AC9" i="121" s="1"/>
  <c r="L7" i="121" s="1"/>
  <c r="AC7" i="121" s="1"/>
  <c r="AM31" i="121"/>
  <c r="V29" i="121" s="1"/>
  <c r="AM29" i="121" s="1"/>
  <c r="AM28" i="121" s="1"/>
  <c r="AL50" i="122"/>
  <c r="U21" i="122" s="1"/>
  <c r="AL21" i="122" s="1"/>
  <c r="AL20" i="122" s="1"/>
  <c r="U18" i="122" s="1"/>
  <c r="AL18" i="122" s="1"/>
  <c r="AD68" i="121"/>
  <c r="M14" i="121" s="1"/>
  <c r="AD14" i="121" s="1"/>
  <c r="AD13" i="121" s="1"/>
  <c r="M8" i="121" s="1"/>
  <c r="AD8" i="121" s="1"/>
  <c r="AI37" i="116"/>
  <c r="R10" i="116" s="1"/>
  <c r="AI10" i="116" s="1"/>
  <c r="AI9" i="116" s="1"/>
  <c r="R7" i="116" s="1"/>
  <c r="AI7" i="116" s="1"/>
  <c r="AM81" i="115"/>
  <c r="V25" i="115" s="1"/>
  <c r="AM25" i="115" s="1"/>
  <c r="AM24" i="115" s="1"/>
  <c r="V19" i="115" s="1"/>
  <c r="AM19" i="115" s="1"/>
  <c r="AJ34" i="116"/>
  <c r="S30" i="116" s="1"/>
  <c r="AJ30" i="116" s="1"/>
  <c r="AF81" i="120"/>
  <c r="O25" i="120" s="1"/>
  <c r="AF25" i="120" s="1"/>
  <c r="AF24" i="120" s="1"/>
  <c r="O19" i="120" s="1"/>
  <c r="AF19" i="120" s="1"/>
  <c r="AR50" i="119"/>
  <c r="AA21" i="119" s="1"/>
  <c r="AR21" i="119" s="1"/>
  <c r="AR20" i="119" s="1"/>
  <c r="AA18" i="119" s="1"/>
  <c r="AR18" i="119" s="1"/>
  <c r="AO37" i="116"/>
  <c r="X10" i="116" s="1"/>
  <c r="AO10" i="116" s="1"/>
  <c r="AO9" i="116" s="1"/>
  <c r="X7" i="116" s="1"/>
  <c r="AO7" i="116" s="1"/>
  <c r="K5" i="202"/>
  <c r="D5" i="220"/>
  <c r="F5" i="184"/>
  <c r="G5" i="202"/>
  <c r="H5" i="220"/>
  <c r="V5" i="274" s="1"/>
  <c r="B5" i="184"/>
  <c r="AE81" i="118"/>
  <c r="N25" i="118" s="1"/>
  <c r="AE25" i="118" s="1"/>
  <c r="AE24" i="118" s="1"/>
  <c r="N19" i="118" s="1"/>
  <c r="AE19" i="118" s="1"/>
  <c r="AI81" i="118"/>
  <c r="R25" i="118" s="1"/>
  <c r="AI25" i="118" s="1"/>
  <c r="AI24" i="118" s="1"/>
  <c r="R19" i="118" s="1"/>
  <c r="AI19" i="118" s="1"/>
  <c r="AL81" i="118"/>
  <c r="U25" i="118" s="1"/>
  <c r="AL25" i="118" s="1"/>
  <c r="AL24" i="118" s="1"/>
  <c r="U19" i="118" s="1"/>
  <c r="AL19" i="118" s="1"/>
  <c r="AL17" i="118" s="1"/>
  <c r="U4" i="118" s="1"/>
  <c r="AL4" i="118" s="1"/>
  <c r="D5" i="187"/>
  <c r="E5" i="205"/>
  <c r="F5" i="223"/>
  <c r="H5" i="187"/>
  <c r="I5" i="205"/>
  <c r="B5" i="223"/>
  <c r="O5" i="277" s="1"/>
  <c r="AM50" i="117"/>
  <c r="V21" i="117" s="1"/>
  <c r="AM21" i="117" s="1"/>
  <c r="AM20" i="117" s="1"/>
  <c r="V18" i="117" s="1"/>
  <c r="AM18" i="117" s="1"/>
  <c r="AK37" i="116"/>
  <c r="T10" i="116" s="1"/>
  <c r="AK10" i="116" s="1"/>
  <c r="AK9" i="116" s="1"/>
  <c r="T7" i="116" s="1"/>
  <c r="AK7" i="116" s="1"/>
  <c r="AI31" i="116"/>
  <c r="R29" i="116" s="1"/>
  <c r="AI29" i="116" s="1"/>
  <c r="AI28" i="116" s="1"/>
  <c r="AO37" i="115"/>
  <c r="X10" i="115" s="1"/>
  <c r="AO10" i="115" s="1"/>
  <c r="AM37" i="118"/>
  <c r="V10" i="118" s="1"/>
  <c r="AM10" i="118" s="1"/>
  <c r="AM9" i="118" s="1"/>
  <c r="V7" i="118" s="1"/>
  <c r="AM7" i="118" s="1"/>
  <c r="AN31" i="118"/>
  <c r="W29" i="118" s="1"/>
  <c r="AN29" i="118" s="1"/>
  <c r="AL34" i="118"/>
  <c r="U30" i="118" s="1"/>
  <c r="AL30" i="118" s="1"/>
  <c r="AL28" i="118" s="1"/>
  <c r="AO81" i="129"/>
  <c r="X25" i="129" s="1"/>
  <c r="AO25" i="129" s="1"/>
  <c r="AO24" i="129" s="1"/>
  <c r="X19" i="129" s="1"/>
  <c r="AO19" i="129" s="1"/>
  <c r="AM9" i="125"/>
  <c r="V7" i="125" s="1"/>
  <c r="AM7" i="125" s="1"/>
  <c r="AM6" i="125" s="1"/>
  <c r="AR50" i="120"/>
  <c r="AA21" i="120" s="1"/>
  <c r="AR21" i="120" s="1"/>
  <c r="AR20" i="120" s="1"/>
  <c r="AA18" i="120" s="1"/>
  <c r="AR18" i="120" s="1"/>
  <c r="AC81" i="131"/>
  <c r="L25" i="131" s="1"/>
  <c r="AC25" i="131" s="1"/>
  <c r="AC24" i="131" s="1"/>
  <c r="L19" i="131" s="1"/>
  <c r="AC19" i="131" s="1"/>
  <c r="AN68" i="132"/>
  <c r="W14" i="132" s="1"/>
  <c r="AN14" i="132" s="1"/>
  <c r="AN13" i="132" s="1"/>
  <c r="W8" i="132" s="1"/>
  <c r="AN8" i="132" s="1"/>
  <c r="AE50" i="131"/>
  <c r="N21" i="131" s="1"/>
  <c r="AE21" i="131" s="1"/>
  <c r="AE20" i="131" s="1"/>
  <c r="N18" i="131" s="1"/>
  <c r="AE18" i="131" s="1"/>
  <c r="AE17" i="131" s="1"/>
  <c r="AP68" i="132"/>
  <c r="Y14" i="132" s="1"/>
  <c r="AP14" i="132" s="1"/>
  <c r="AP13" i="132" s="1"/>
  <c r="Y8" i="132" s="1"/>
  <c r="AP8" i="132" s="1"/>
  <c r="AG81" i="131"/>
  <c r="P25" i="131" s="1"/>
  <c r="AG25" i="131" s="1"/>
  <c r="AG24" i="131" s="1"/>
  <c r="P19" i="131" s="1"/>
  <c r="AG19" i="131" s="1"/>
  <c r="AI34" i="132"/>
  <c r="R30" i="132" s="1"/>
  <c r="AI30" i="132" s="1"/>
  <c r="AI28" i="132" s="1"/>
  <c r="AH28" i="131"/>
  <c r="Q5" i="131" s="1"/>
  <c r="AH5" i="131" s="1"/>
  <c r="AO81" i="131"/>
  <c r="X25" i="131" s="1"/>
  <c r="AO25" i="131" s="1"/>
  <c r="AO24" i="131" s="1"/>
  <c r="X19" i="131" s="1"/>
  <c r="AO19" i="131" s="1"/>
  <c r="AC68" i="130"/>
  <c r="L14" i="130" s="1"/>
  <c r="AC14" i="130" s="1"/>
  <c r="AC13" i="130" s="1"/>
  <c r="L8" i="130" s="1"/>
  <c r="AC8" i="130" s="1"/>
  <c r="AE34" i="130"/>
  <c r="N30" i="130" s="1"/>
  <c r="AE30" i="130" s="1"/>
  <c r="AK34" i="129"/>
  <c r="T30" i="129" s="1"/>
  <c r="AK30" i="129" s="1"/>
  <c r="AK28" i="129" s="1"/>
  <c r="AO50" i="130"/>
  <c r="X21" i="130" s="1"/>
  <c r="AO21" i="130" s="1"/>
  <c r="AO20" i="130" s="1"/>
  <c r="X18" i="130" s="1"/>
  <c r="AO18" i="130" s="1"/>
  <c r="AI81" i="129"/>
  <c r="R25" i="129" s="1"/>
  <c r="AI25" i="129" s="1"/>
  <c r="AI24" i="129" s="1"/>
  <c r="R19" i="129" s="1"/>
  <c r="AI19" i="129" s="1"/>
  <c r="AE37" i="129"/>
  <c r="N10" i="129" s="1"/>
  <c r="AE10" i="129" s="1"/>
  <c r="AE9" i="129" s="1"/>
  <c r="N7" i="129" s="1"/>
  <c r="AE7" i="129" s="1"/>
  <c r="AI68" i="128"/>
  <c r="R14" i="128" s="1"/>
  <c r="AI14" i="128" s="1"/>
  <c r="AI13" i="128" s="1"/>
  <c r="R8" i="128" s="1"/>
  <c r="AI8" i="128" s="1"/>
  <c r="AF50" i="128"/>
  <c r="O21" i="128" s="1"/>
  <c r="AF21" i="128" s="1"/>
  <c r="AF20" i="128" s="1"/>
  <c r="O18" i="128" s="1"/>
  <c r="AF18" i="128" s="1"/>
  <c r="AF68" i="126"/>
  <c r="O14" i="126" s="1"/>
  <c r="AF14" i="126" s="1"/>
  <c r="AF13" i="126" s="1"/>
  <c r="O8" i="126" s="1"/>
  <c r="AF8" i="126" s="1"/>
  <c r="AG37" i="130"/>
  <c r="P10" i="130" s="1"/>
  <c r="AG10" i="130" s="1"/>
  <c r="AG9" i="130" s="1"/>
  <c r="P7" i="130" s="1"/>
  <c r="AG7" i="130" s="1"/>
  <c r="AM50" i="128"/>
  <c r="V21" i="128" s="1"/>
  <c r="AM21" i="128" s="1"/>
  <c r="AM20" i="128" s="1"/>
  <c r="V18" i="128" s="1"/>
  <c r="AM18" i="128" s="1"/>
  <c r="AM68" i="126"/>
  <c r="V14" i="126" s="1"/>
  <c r="AM14" i="126" s="1"/>
  <c r="AM13" i="126" s="1"/>
  <c r="V8" i="126" s="1"/>
  <c r="AM8" i="126" s="1"/>
  <c r="AL34" i="128"/>
  <c r="U30" i="128" s="1"/>
  <c r="AL30" i="128" s="1"/>
  <c r="AL28" i="128" s="1"/>
  <c r="AE81" i="127"/>
  <c r="N25" i="127" s="1"/>
  <c r="AE25" i="127" s="1"/>
  <c r="AE24" i="127" s="1"/>
  <c r="N19" i="127" s="1"/>
  <c r="AE19" i="127" s="1"/>
  <c r="AI37" i="127"/>
  <c r="R10" i="127" s="1"/>
  <c r="AI10" i="127" s="1"/>
  <c r="AI9" i="127" s="1"/>
  <c r="R7" i="127" s="1"/>
  <c r="AI7" i="127" s="1"/>
  <c r="AL37" i="124"/>
  <c r="U10" i="124" s="1"/>
  <c r="AL10" i="124" s="1"/>
  <c r="AL9" i="124" s="1"/>
  <c r="U7" i="124" s="1"/>
  <c r="AL7" i="124" s="1"/>
  <c r="AK28" i="124"/>
  <c r="AG81" i="127"/>
  <c r="P25" i="127" s="1"/>
  <c r="AG25" i="127" s="1"/>
  <c r="AG24" i="127" s="1"/>
  <c r="P19" i="127" s="1"/>
  <c r="AG19" i="127" s="1"/>
  <c r="AM68" i="124"/>
  <c r="V14" i="124" s="1"/>
  <c r="AM14" i="124" s="1"/>
  <c r="AM13" i="124" s="1"/>
  <c r="V8" i="124" s="1"/>
  <c r="AM8" i="124" s="1"/>
  <c r="AR31" i="124"/>
  <c r="AA29" i="124" s="1"/>
  <c r="AR29" i="124" s="1"/>
  <c r="AR28" i="124" s="1"/>
  <c r="AK50" i="125"/>
  <c r="T21" i="125" s="1"/>
  <c r="AK21" i="125" s="1"/>
  <c r="AK20" i="125" s="1"/>
  <c r="T18" i="125" s="1"/>
  <c r="AK18" i="125" s="1"/>
  <c r="AG68" i="126"/>
  <c r="P14" i="126" s="1"/>
  <c r="AG14" i="126" s="1"/>
  <c r="AG13" i="126" s="1"/>
  <c r="P8" i="126" s="1"/>
  <c r="AG8" i="126" s="1"/>
  <c r="AI50" i="125"/>
  <c r="R21" i="125" s="1"/>
  <c r="AI21" i="125" s="1"/>
  <c r="AI20" i="125" s="1"/>
  <c r="R18" i="125" s="1"/>
  <c r="AI18" i="125" s="1"/>
  <c r="AR50" i="122"/>
  <c r="AA21" i="122" s="1"/>
  <c r="AR21" i="122" s="1"/>
  <c r="AR20" i="122" s="1"/>
  <c r="AA18" i="122" s="1"/>
  <c r="AR18" i="122" s="1"/>
  <c r="AI68" i="122"/>
  <c r="R14" i="122" s="1"/>
  <c r="AI14" i="122" s="1"/>
  <c r="AI13" i="122" s="1"/>
  <c r="R8" i="122" s="1"/>
  <c r="AI8" i="122" s="1"/>
  <c r="AR50" i="123"/>
  <c r="AA21" i="123" s="1"/>
  <c r="AR21" i="123" s="1"/>
  <c r="AR20" i="123" s="1"/>
  <c r="AA18" i="123" s="1"/>
  <c r="AR18" i="123" s="1"/>
  <c r="AK81" i="120"/>
  <c r="T25" i="120" s="1"/>
  <c r="AK25" i="120" s="1"/>
  <c r="AK24" i="120" s="1"/>
  <c r="T19" i="120" s="1"/>
  <c r="AK19" i="120" s="1"/>
  <c r="AK50" i="122"/>
  <c r="T21" i="122" s="1"/>
  <c r="AK21" i="122" s="1"/>
  <c r="AK20" i="122" s="1"/>
  <c r="T18" i="122" s="1"/>
  <c r="AK18" i="122" s="1"/>
  <c r="AK81" i="119"/>
  <c r="T25" i="119" s="1"/>
  <c r="AK25" i="119" s="1"/>
  <c r="AK24" i="119" s="1"/>
  <c r="T19" i="119" s="1"/>
  <c r="AK19" i="119" s="1"/>
  <c r="AN28" i="121"/>
  <c r="W5" i="121" s="1"/>
  <c r="AN5" i="121" s="1"/>
  <c r="AP81" i="120"/>
  <c r="Y25" i="120" s="1"/>
  <c r="AP25" i="120" s="1"/>
  <c r="AP24" i="120" s="1"/>
  <c r="Y19" i="120" s="1"/>
  <c r="AP19" i="120" s="1"/>
  <c r="AL50" i="120"/>
  <c r="U21" i="120" s="1"/>
  <c r="AL21" i="120" s="1"/>
  <c r="AL20" i="120" s="1"/>
  <c r="U18" i="120" s="1"/>
  <c r="AL18" i="120" s="1"/>
  <c r="AQ81" i="117"/>
  <c r="Z25" i="117" s="1"/>
  <c r="AQ25" i="117" s="1"/>
  <c r="AQ24" i="117" s="1"/>
  <c r="Z19" i="117" s="1"/>
  <c r="AQ19" i="117" s="1"/>
  <c r="AN28" i="117"/>
  <c r="AI81" i="120"/>
  <c r="R25" i="120" s="1"/>
  <c r="AI25" i="120" s="1"/>
  <c r="AI24" i="120" s="1"/>
  <c r="R19" i="120" s="1"/>
  <c r="AI19" i="120" s="1"/>
  <c r="C5" i="184"/>
  <c r="L5" i="220"/>
  <c r="N5" i="184"/>
  <c r="O5" i="202"/>
  <c r="P5" i="220"/>
  <c r="J5" i="184"/>
  <c r="AQ81" i="118"/>
  <c r="Z25" i="118" s="1"/>
  <c r="AQ25" i="118" s="1"/>
  <c r="AQ24" i="118" s="1"/>
  <c r="Z19" i="118" s="1"/>
  <c r="AQ19" i="118" s="1"/>
  <c r="AQ37" i="117"/>
  <c r="Z10" i="117" s="1"/>
  <c r="AQ10" i="117" s="1"/>
  <c r="AQ9" i="117" s="1"/>
  <c r="Z7" i="117" s="1"/>
  <c r="AQ7" i="117" s="1"/>
  <c r="AE81" i="116"/>
  <c r="N25" i="116" s="1"/>
  <c r="AE25" i="116" s="1"/>
  <c r="AE24" i="116" s="1"/>
  <c r="N19" i="116" s="1"/>
  <c r="AE19" i="116" s="1"/>
  <c r="AC50" i="119"/>
  <c r="L21" i="119" s="1"/>
  <c r="AC21" i="119" s="1"/>
  <c r="AC20" i="119" s="1"/>
  <c r="L18" i="119" s="1"/>
  <c r="AC18" i="119" s="1"/>
  <c r="L5" i="187"/>
  <c r="M5" i="205"/>
  <c r="N5" i="223"/>
  <c r="P5" i="187"/>
  <c r="Q5" i="205"/>
  <c r="J5" i="223"/>
  <c r="AM68" i="118"/>
  <c r="V14" i="118" s="1"/>
  <c r="AM14" i="118" s="1"/>
  <c r="AM13" i="118" s="1"/>
  <c r="V8" i="118" s="1"/>
  <c r="AM8" i="118" s="1"/>
  <c r="AM6" i="118" s="1"/>
  <c r="AQ68" i="118"/>
  <c r="Z14" i="118" s="1"/>
  <c r="AQ14" i="118" s="1"/>
  <c r="AQ13" i="118" s="1"/>
  <c r="Z8" i="118" s="1"/>
  <c r="AQ8" i="118" s="1"/>
  <c r="AC31" i="117"/>
  <c r="L29" i="117" s="1"/>
  <c r="AC29" i="117" s="1"/>
  <c r="AC28" i="117" s="1"/>
  <c r="AE37" i="116"/>
  <c r="N10" i="116" s="1"/>
  <c r="AE10" i="116" s="1"/>
  <c r="AE9" i="116" s="1"/>
  <c r="N7" i="116" s="1"/>
  <c r="AE7" i="116" s="1"/>
  <c r="AM31" i="132"/>
  <c r="V29" i="132" s="1"/>
  <c r="AM29" i="132" s="1"/>
  <c r="AM28" i="132" s="1"/>
  <c r="AM34" i="118"/>
  <c r="V30" i="118" s="1"/>
  <c r="AM30" i="118" s="1"/>
  <c r="AO50" i="126"/>
  <c r="X21" i="126" s="1"/>
  <c r="AO21" i="126" s="1"/>
  <c r="AO20" i="126" s="1"/>
  <c r="X18" i="126" s="1"/>
  <c r="AO18" i="126" s="1"/>
  <c r="AK81" i="124"/>
  <c r="T25" i="124" s="1"/>
  <c r="AK25" i="124" s="1"/>
  <c r="AK24" i="124" s="1"/>
  <c r="T19" i="124" s="1"/>
  <c r="AK19" i="124" s="1"/>
  <c r="AC6" i="122"/>
  <c r="AK6" i="122"/>
  <c r="T3" i="122" s="1"/>
  <c r="AK3" i="122" s="1"/>
  <c r="AG31" i="131"/>
  <c r="P29" i="131" s="1"/>
  <c r="AG29" i="131" s="1"/>
  <c r="AN81" i="131"/>
  <c r="W25" i="131" s="1"/>
  <c r="AN25" i="131" s="1"/>
  <c r="AN24" i="131" s="1"/>
  <c r="W19" i="131" s="1"/>
  <c r="AN19" i="131" s="1"/>
  <c r="AQ68" i="131"/>
  <c r="Z14" i="131" s="1"/>
  <c r="AQ14" i="131" s="1"/>
  <c r="AQ13" i="131" s="1"/>
  <c r="Z8" i="131" s="1"/>
  <c r="AQ8" i="131" s="1"/>
  <c r="AQ6" i="131" s="1"/>
  <c r="AF81" i="132"/>
  <c r="O25" i="132" s="1"/>
  <c r="AF25" i="132" s="1"/>
  <c r="AF24" i="132" s="1"/>
  <c r="O19" i="132" s="1"/>
  <c r="AF19" i="132" s="1"/>
  <c r="AF81" i="130"/>
  <c r="O25" i="130" s="1"/>
  <c r="AF25" i="130" s="1"/>
  <c r="AG34" i="132"/>
  <c r="P30" i="132" s="1"/>
  <c r="AG30" i="132" s="1"/>
  <c r="AG28" i="132" s="1"/>
  <c r="AI68" i="132"/>
  <c r="R14" i="132" s="1"/>
  <c r="AI14" i="132" s="1"/>
  <c r="AI13" i="132" s="1"/>
  <c r="R8" i="132" s="1"/>
  <c r="AI8" i="132" s="1"/>
  <c r="AR50" i="132"/>
  <c r="AA21" i="132" s="1"/>
  <c r="AR21" i="132" s="1"/>
  <c r="AR20" i="132" s="1"/>
  <c r="AA18" i="132" s="1"/>
  <c r="AR18" i="132" s="1"/>
  <c r="AR17" i="132" s="1"/>
  <c r="AL81" i="131"/>
  <c r="U25" i="131" s="1"/>
  <c r="AL25" i="131" s="1"/>
  <c r="AL24" i="131" s="1"/>
  <c r="U19" i="131" s="1"/>
  <c r="AL19" i="131" s="1"/>
  <c r="AJ37" i="132"/>
  <c r="S10" i="132" s="1"/>
  <c r="AJ10" i="132" s="1"/>
  <c r="AJ9" i="132" s="1"/>
  <c r="S7" i="132" s="1"/>
  <c r="AJ7" i="132" s="1"/>
  <c r="AK37" i="129"/>
  <c r="T10" i="129" s="1"/>
  <c r="AK10" i="129" s="1"/>
  <c r="AK9" i="129" s="1"/>
  <c r="T7" i="129" s="1"/>
  <c r="AK7" i="129" s="1"/>
  <c r="AC50" i="131"/>
  <c r="L21" i="131" s="1"/>
  <c r="AC21" i="131" s="1"/>
  <c r="AC20" i="131" s="1"/>
  <c r="L18" i="131" s="1"/>
  <c r="AC18" i="131" s="1"/>
  <c r="AC17" i="131" s="1"/>
  <c r="AD81" i="129"/>
  <c r="M25" i="129" s="1"/>
  <c r="AD25" i="129" s="1"/>
  <c r="AD24" i="129" s="1"/>
  <c r="M19" i="129" s="1"/>
  <c r="AD19" i="129" s="1"/>
  <c r="AP81" i="130"/>
  <c r="Y25" i="130" s="1"/>
  <c r="AP25" i="130" s="1"/>
  <c r="AP24" i="130" s="1"/>
  <c r="Y19" i="130" s="1"/>
  <c r="AP19" i="130" s="1"/>
  <c r="AG50" i="130"/>
  <c r="P21" i="130" s="1"/>
  <c r="AG21" i="130" s="1"/>
  <c r="AG20" i="130" s="1"/>
  <c r="P18" i="130" s="1"/>
  <c r="AG18" i="130" s="1"/>
  <c r="AN81" i="129"/>
  <c r="W25" i="129" s="1"/>
  <c r="AN25" i="129" s="1"/>
  <c r="AN24" i="129" s="1"/>
  <c r="W19" i="129" s="1"/>
  <c r="AN19" i="129" s="1"/>
  <c r="AO50" i="129"/>
  <c r="X21" i="129" s="1"/>
  <c r="AO21" i="129" s="1"/>
  <c r="AO20" i="129" s="1"/>
  <c r="X18" i="129" s="1"/>
  <c r="AO18" i="129" s="1"/>
  <c r="AQ68" i="128"/>
  <c r="Z14" i="128" s="1"/>
  <c r="AQ14" i="128" s="1"/>
  <c r="AQ13" i="128" s="1"/>
  <c r="Z8" i="128" s="1"/>
  <c r="AQ8" i="128" s="1"/>
  <c r="AG37" i="127"/>
  <c r="P10" i="127" s="1"/>
  <c r="AG10" i="127" s="1"/>
  <c r="AG9" i="127" s="1"/>
  <c r="P7" i="127" s="1"/>
  <c r="AG7" i="127" s="1"/>
  <c r="AL81" i="128"/>
  <c r="U25" i="128" s="1"/>
  <c r="AL25" i="128" s="1"/>
  <c r="AL24" i="128" s="1"/>
  <c r="U19" i="128" s="1"/>
  <c r="AL19" i="128" s="1"/>
  <c r="AF50" i="127"/>
  <c r="O21" i="127" s="1"/>
  <c r="AF21" i="127" s="1"/>
  <c r="AF20" i="127" s="1"/>
  <c r="O18" i="127" s="1"/>
  <c r="AF18" i="127" s="1"/>
  <c r="AK37" i="130"/>
  <c r="T10" i="130" s="1"/>
  <c r="AK10" i="130" s="1"/>
  <c r="AK9" i="130" s="1"/>
  <c r="T7" i="130" s="1"/>
  <c r="AK7" i="130" s="1"/>
  <c r="AE50" i="128"/>
  <c r="N21" i="128" s="1"/>
  <c r="AE21" i="128" s="1"/>
  <c r="AE20" i="128" s="1"/>
  <c r="N18" i="128" s="1"/>
  <c r="AE18" i="128" s="1"/>
  <c r="AE68" i="126"/>
  <c r="N14" i="126" s="1"/>
  <c r="AE14" i="126" s="1"/>
  <c r="AE13" i="126" s="1"/>
  <c r="N8" i="126" s="1"/>
  <c r="AE8" i="126" s="1"/>
  <c r="AC50" i="128"/>
  <c r="L21" i="128" s="1"/>
  <c r="AC21" i="128" s="1"/>
  <c r="AC20" i="128" s="1"/>
  <c r="L18" i="128" s="1"/>
  <c r="AC18" i="128" s="1"/>
  <c r="AK50" i="127"/>
  <c r="T21" i="127" s="1"/>
  <c r="AK21" i="127" s="1"/>
  <c r="AK20" i="127" s="1"/>
  <c r="T18" i="127" s="1"/>
  <c r="AK18" i="127" s="1"/>
  <c r="AR68" i="128"/>
  <c r="AA14" i="128" s="1"/>
  <c r="AR14" i="128" s="1"/>
  <c r="AR13" i="128" s="1"/>
  <c r="AA8" i="128" s="1"/>
  <c r="AR8" i="128" s="1"/>
  <c r="AO50" i="127"/>
  <c r="X21" i="127" s="1"/>
  <c r="AO21" i="127" s="1"/>
  <c r="AO20" i="127" s="1"/>
  <c r="X18" i="127" s="1"/>
  <c r="AO18" i="127" s="1"/>
  <c r="AL50" i="127"/>
  <c r="U21" i="127" s="1"/>
  <c r="AL21" i="127" s="1"/>
  <c r="AL20" i="127" s="1"/>
  <c r="U18" i="127" s="1"/>
  <c r="AL18" i="127" s="1"/>
  <c r="AP28" i="127"/>
  <c r="AN81" i="126"/>
  <c r="W25" i="126" s="1"/>
  <c r="AN25" i="126" s="1"/>
  <c r="AN24" i="126" s="1"/>
  <c r="W19" i="126" s="1"/>
  <c r="AN19" i="126" s="1"/>
  <c r="AM50" i="126"/>
  <c r="V21" i="126" s="1"/>
  <c r="AM21" i="126" s="1"/>
  <c r="AM20" i="126" s="1"/>
  <c r="V18" i="126" s="1"/>
  <c r="AM18" i="126" s="1"/>
  <c r="AM17" i="126" s="1"/>
  <c r="AF34" i="128"/>
  <c r="O30" i="128" s="1"/>
  <c r="AF30" i="128" s="1"/>
  <c r="AN68" i="124"/>
  <c r="W14" i="124" s="1"/>
  <c r="AN14" i="124" s="1"/>
  <c r="AN13" i="124" s="1"/>
  <c r="W8" i="124" s="1"/>
  <c r="AN8" i="124" s="1"/>
  <c r="AD37" i="124"/>
  <c r="M10" i="124" s="1"/>
  <c r="AD10" i="124" s="1"/>
  <c r="AD9" i="124" s="1"/>
  <c r="M7" i="124" s="1"/>
  <c r="AD7" i="124" s="1"/>
  <c r="AE37" i="123"/>
  <c r="N10" i="123" s="1"/>
  <c r="AE10" i="123" s="1"/>
  <c r="AE9" i="123" s="1"/>
  <c r="N7" i="123" s="1"/>
  <c r="AE7" i="123" s="1"/>
  <c r="AO81" i="127"/>
  <c r="X25" i="127" s="1"/>
  <c r="AO25" i="127" s="1"/>
  <c r="AO24" i="127" s="1"/>
  <c r="X19" i="127" s="1"/>
  <c r="AO19" i="127" s="1"/>
  <c r="AP37" i="123"/>
  <c r="Y10" i="123" s="1"/>
  <c r="AP10" i="123" s="1"/>
  <c r="AP9" i="123" s="1"/>
  <c r="Y7" i="123" s="1"/>
  <c r="AP7" i="123" s="1"/>
  <c r="AC50" i="125"/>
  <c r="L21" i="125" s="1"/>
  <c r="AC21" i="125" s="1"/>
  <c r="AC20" i="125" s="1"/>
  <c r="L18" i="125" s="1"/>
  <c r="AC18" i="125" s="1"/>
  <c r="AO68" i="124"/>
  <c r="X14" i="124" s="1"/>
  <c r="AO14" i="124" s="1"/>
  <c r="AO13" i="124" s="1"/>
  <c r="X8" i="124" s="1"/>
  <c r="AO8" i="124" s="1"/>
  <c r="AN37" i="125"/>
  <c r="W10" i="125" s="1"/>
  <c r="AN10" i="125" s="1"/>
  <c r="AN9" i="125" s="1"/>
  <c r="W7" i="125" s="1"/>
  <c r="AN7" i="125" s="1"/>
  <c r="AN37" i="124"/>
  <c r="W10" i="124" s="1"/>
  <c r="AN10" i="124" s="1"/>
  <c r="AN9" i="124" s="1"/>
  <c r="W7" i="124" s="1"/>
  <c r="AN7" i="124" s="1"/>
  <c r="AJ50" i="121"/>
  <c r="S21" i="121" s="1"/>
  <c r="AJ21" i="121" s="1"/>
  <c r="AJ20" i="121" s="1"/>
  <c r="S18" i="121" s="1"/>
  <c r="AJ18" i="121" s="1"/>
  <c r="AE50" i="123"/>
  <c r="N21" i="123" s="1"/>
  <c r="AE21" i="123" s="1"/>
  <c r="AE20" i="123" s="1"/>
  <c r="N18" i="123" s="1"/>
  <c r="AE18" i="123" s="1"/>
  <c r="AG50" i="122"/>
  <c r="P21" i="122" s="1"/>
  <c r="AG21" i="122" s="1"/>
  <c r="AF68" i="121"/>
  <c r="O14" i="121" s="1"/>
  <c r="AF14" i="121" s="1"/>
  <c r="AF13" i="121" s="1"/>
  <c r="O8" i="121" s="1"/>
  <c r="AF8" i="121" s="1"/>
  <c r="AM50" i="122"/>
  <c r="V21" i="122" s="1"/>
  <c r="AM21" i="122" s="1"/>
  <c r="AM20" i="122" s="1"/>
  <c r="V18" i="122" s="1"/>
  <c r="AM18" i="122" s="1"/>
  <c r="AM17" i="122" s="1"/>
  <c r="V4" i="122" s="1"/>
  <c r="AM4" i="122" s="1"/>
  <c r="AO37" i="122"/>
  <c r="X10" i="122" s="1"/>
  <c r="AO10" i="122" s="1"/>
  <c r="AO9" i="122" s="1"/>
  <c r="X7" i="122" s="1"/>
  <c r="AO7" i="122" s="1"/>
  <c r="AO6" i="122" s="1"/>
  <c r="AI37" i="121"/>
  <c r="R10" i="121" s="1"/>
  <c r="AI10" i="121" s="1"/>
  <c r="AI9" i="121" s="1"/>
  <c r="R7" i="121" s="1"/>
  <c r="AI7" i="121" s="1"/>
  <c r="AC81" i="118"/>
  <c r="L25" i="118" s="1"/>
  <c r="AC25" i="118" s="1"/>
  <c r="AC24" i="118" s="1"/>
  <c r="L19" i="118" s="1"/>
  <c r="AC19" i="118" s="1"/>
  <c r="AJ68" i="116"/>
  <c r="S14" i="116" s="1"/>
  <c r="AJ14" i="116" s="1"/>
  <c r="AJ13" i="116" s="1"/>
  <c r="S8" i="116" s="1"/>
  <c r="AJ8" i="116" s="1"/>
  <c r="AF50" i="121"/>
  <c r="O21" i="121" s="1"/>
  <c r="AF21" i="121" s="1"/>
  <c r="AF20" i="121" s="1"/>
  <c r="O18" i="121" s="1"/>
  <c r="AF18" i="121" s="1"/>
  <c r="AM50" i="121"/>
  <c r="V21" i="121" s="1"/>
  <c r="AM21" i="121" s="1"/>
  <c r="AM20" i="121" s="1"/>
  <c r="V18" i="121" s="1"/>
  <c r="AM18" i="121" s="1"/>
  <c r="AH31" i="121"/>
  <c r="Q29" i="121" s="1"/>
  <c r="AH29" i="121" s="1"/>
  <c r="AH81" i="120"/>
  <c r="Q25" i="120" s="1"/>
  <c r="AH25" i="120" s="1"/>
  <c r="AH24" i="120" s="1"/>
  <c r="Q19" i="120" s="1"/>
  <c r="AH19" i="120" s="1"/>
  <c r="AH37" i="120"/>
  <c r="Q10" i="120" s="1"/>
  <c r="AH10" i="120" s="1"/>
  <c r="AH9" i="120" s="1"/>
  <c r="Q7" i="120" s="1"/>
  <c r="AH7" i="120" s="1"/>
  <c r="AQ68" i="119"/>
  <c r="Z14" i="119" s="1"/>
  <c r="AQ14" i="119" s="1"/>
  <c r="AQ13" i="119" s="1"/>
  <c r="Z8" i="119" s="1"/>
  <c r="AQ8" i="119" s="1"/>
  <c r="AQ28" i="118"/>
  <c r="AN31" i="122"/>
  <c r="W29" i="122" s="1"/>
  <c r="AN29" i="122" s="1"/>
  <c r="AN28" i="122" s="1"/>
  <c r="AQ81" i="120"/>
  <c r="Z25" i="120" s="1"/>
  <c r="AQ25" i="120" s="1"/>
  <c r="AQ24" i="120" s="1"/>
  <c r="Z19" i="120" s="1"/>
  <c r="AQ19" i="120" s="1"/>
  <c r="AN37" i="117"/>
  <c r="W10" i="117" s="1"/>
  <c r="AN10" i="117" s="1"/>
  <c r="AN9" i="117" s="1"/>
  <c r="W7" i="117" s="1"/>
  <c r="AN7" i="117" s="1"/>
  <c r="C5" i="202"/>
  <c r="E5" i="184"/>
  <c r="F5" i="202"/>
  <c r="AA5" i="256" s="1"/>
  <c r="G5" i="220"/>
  <c r="I5" i="184"/>
  <c r="B5" i="202"/>
  <c r="AM81" i="116"/>
  <c r="V25" i="116" s="1"/>
  <c r="AM25" i="116" s="1"/>
  <c r="AM24" i="116" s="1"/>
  <c r="V19" i="116" s="1"/>
  <c r="AM19" i="116" s="1"/>
  <c r="AE34" i="120"/>
  <c r="N30" i="120" s="1"/>
  <c r="AE30" i="120" s="1"/>
  <c r="K5" i="205"/>
  <c r="D5" i="205"/>
  <c r="E5" i="223"/>
  <c r="Y5" i="277" s="1"/>
  <c r="G5" i="187"/>
  <c r="H5" i="205"/>
  <c r="I5" i="223"/>
  <c r="AG50" i="119"/>
  <c r="P21" i="119" s="1"/>
  <c r="AG21" i="119" s="1"/>
  <c r="AG20" i="119" s="1"/>
  <c r="P18" i="119" s="1"/>
  <c r="AG18" i="119" s="1"/>
  <c r="AE81" i="119"/>
  <c r="N25" i="119" s="1"/>
  <c r="AE25" i="119" s="1"/>
  <c r="AE24" i="119" s="1"/>
  <c r="N19" i="119" s="1"/>
  <c r="AE19" i="119" s="1"/>
  <c r="B5" i="193"/>
  <c r="O5" i="147"/>
  <c r="O5" i="211" s="1"/>
  <c r="AJ37" i="119"/>
  <c r="S10" i="119" s="1"/>
  <c r="AJ10" i="119" s="1"/>
  <c r="AJ9" i="119" s="1"/>
  <c r="S7" i="119" s="1"/>
  <c r="AJ7" i="119" s="1"/>
  <c r="L5" i="181"/>
  <c r="AF34" i="131"/>
  <c r="O30" i="131" s="1"/>
  <c r="AF30" i="131" s="1"/>
  <c r="AF28" i="131" s="1"/>
  <c r="AP31" i="132"/>
  <c r="Y29" i="132" s="1"/>
  <c r="AP29" i="132" s="1"/>
  <c r="AP28" i="132" s="1"/>
  <c r="AE34" i="117"/>
  <c r="N30" i="117" s="1"/>
  <c r="AE30" i="117" s="1"/>
  <c r="AK34" i="118"/>
  <c r="T30" i="118" s="1"/>
  <c r="AK30" i="118" s="1"/>
  <c r="AC50" i="132"/>
  <c r="L21" i="132" s="1"/>
  <c r="AC21" i="132" s="1"/>
  <c r="AC20" i="132" s="1"/>
  <c r="L18" i="132" s="1"/>
  <c r="AC18" i="132" s="1"/>
  <c r="AF28" i="128"/>
  <c r="E5" i="62" s="1"/>
  <c r="AK81" i="123"/>
  <c r="T25" i="123" s="1"/>
  <c r="AK25" i="123" s="1"/>
  <c r="AK24" i="123" s="1"/>
  <c r="T19" i="123" s="1"/>
  <c r="AK19" i="123" s="1"/>
  <c r="AL28" i="121"/>
  <c r="AO68" i="116"/>
  <c r="X14" i="116" s="1"/>
  <c r="AO14" i="116" s="1"/>
  <c r="AO13" i="116" s="1"/>
  <c r="X8" i="116" s="1"/>
  <c r="AO8" i="116" s="1"/>
  <c r="AQ31" i="128"/>
  <c r="Z29" i="128" s="1"/>
  <c r="AQ29" i="128" s="1"/>
  <c r="AQ28" i="128" s="1"/>
  <c r="Z5" i="128" s="1"/>
  <c r="AQ5" i="128" s="1"/>
  <c r="AM68" i="131"/>
  <c r="V14" i="131" s="1"/>
  <c r="AM14" i="131" s="1"/>
  <c r="AM13" i="131" s="1"/>
  <c r="V8" i="131" s="1"/>
  <c r="AM8" i="131" s="1"/>
  <c r="AC31" i="131"/>
  <c r="L29" i="131" s="1"/>
  <c r="AC29" i="131" s="1"/>
  <c r="AC28" i="131" s="1"/>
  <c r="AP37" i="132"/>
  <c r="Y10" i="132" s="1"/>
  <c r="AP10" i="132" s="1"/>
  <c r="AP9" i="132" s="1"/>
  <c r="Y7" i="132" s="1"/>
  <c r="AP7" i="132" s="1"/>
  <c r="AP6" i="132" s="1"/>
  <c r="AE50" i="132"/>
  <c r="N21" i="132" s="1"/>
  <c r="AE21" i="132" s="1"/>
  <c r="AE20" i="132" s="1"/>
  <c r="N18" i="132" s="1"/>
  <c r="AE18" i="132" s="1"/>
  <c r="AI81" i="131"/>
  <c r="R25" i="131" s="1"/>
  <c r="AI25" i="131" s="1"/>
  <c r="AI24" i="131" s="1"/>
  <c r="R19" i="131" s="1"/>
  <c r="AI19" i="131" s="1"/>
  <c r="AL81" i="132"/>
  <c r="U25" i="132" s="1"/>
  <c r="AL25" i="132" s="1"/>
  <c r="AL24" i="132" s="1"/>
  <c r="U19" i="132" s="1"/>
  <c r="AL19" i="132" s="1"/>
  <c r="AR50" i="131"/>
  <c r="AA21" i="131" s="1"/>
  <c r="AR21" i="131" s="1"/>
  <c r="AR20" i="131" s="1"/>
  <c r="AA18" i="131" s="1"/>
  <c r="AR18" i="131" s="1"/>
  <c r="AH81" i="129"/>
  <c r="Q25" i="129" s="1"/>
  <c r="AH25" i="129" s="1"/>
  <c r="AH24" i="129" s="1"/>
  <c r="Q19" i="129" s="1"/>
  <c r="AH19" i="129" s="1"/>
  <c r="AH68" i="132"/>
  <c r="Q14" i="132" s="1"/>
  <c r="AH14" i="132" s="1"/>
  <c r="AH13" i="132" s="1"/>
  <c r="Q8" i="132" s="1"/>
  <c r="AH8" i="132" s="1"/>
  <c r="AK37" i="131"/>
  <c r="T10" i="131" s="1"/>
  <c r="AK10" i="131" s="1"/>
  <c r="AK9" i="131" s="1"/>
  <c r="T7" i="131" s="1"/>
  <c r="AK7" i="131" s="1"/>
  <c r="AR37" i="132"/>
  <c r="AA10" i="132" s="1"/>
  <c r="AR10" i="132" s="1"/>
  <c r="AR9" i="132" s="1"/>
  <c r="AA7" i="132" s="1"/>
  <c r="AR7" i="132" s="1"/>
  <c r="AD81" i="132"/>
  <c r="M25" i="132" s="1"/>
  <c r="AD25" i="132" s="1"/>
  <c r="AD24" i="132" s="1"/>
  <c r="M19" i="132" s="1"/>
  <c r="AD19" i="132" s="1"/>
  <c r="AE81" i="129"/>
  <c r="N25" i="129" s="1"/>
  <c r="AE25" i="129" s="1"/>
  <c r="AE24" i="129" s="1"/>
  <c r="N19" i="129" s="1"/>
  <c r="AE19" i="129" s="1"/>
  <c r="AC37" i="129"/>
  <c r="L10" i="129" s="1"/>
  <c r="AC10" i="129" s="1"/>
  <c r="AC9" i="129" s="1"/>
  <c r="L7" i="129" s="1"/>
  <c r="AC7" i="129" s="1"/>
  <c r="AK50" i="131"/>
  <c r="T21" i="131" s="1"/>
  <c r="AK21" i="131" s="1"/>
  <c r="AK20" i="131" s="1"/>
  <c r="T18" i="131" s="1"/>
  <c r="AK18" i="131" s="1"/>
  <c r="AK17" i="131" s="1"/>
  <c r="T4" i="131" s="1"/>
  <c r="AK4" i="131" s="1"/>
  <c r="AK81" i="129"/>
  <c r="T25" i="129" s="1"/>
  <c r="AK25" i="129" s="1"/>
  <c r="AK24" i="129" s="1"/>
  <c r="T19" i="129" s="1"/>
  <c r="AK19" i="129" s="1"/>
  <c r="AH81" i="130"/>
  <c r="Q25" i="130" s="1"/>
  <c r="AH25" i="130" s="1"/>
  <c r="AH24" i="130" s="1"/>
  <c r="Q19" i="130" s="1"/>
  <c r="AH19" i="130" s="1"/>
  <c r="AL68" i="130"/>
  <c r="U14" i="130" s="1"/>
  <c r="AL14" i="130" s="1"/>
  <c r="AL13" i="130" s="1"/>
  <c r="U8" i="130" s="1"/>
  <c r="AL8" i="130" s="1"/>
  <c r="AL37" i="130"/>
  <c r="U10" i="130" s="1"/>
  <c r="AL10" i="130" s="1"/>
  <c r="AL9" i="130" s="1"/>
  <c r="U7" i="130" s="1"/>
  <c r="AL7" i="130" s="1"/>
  <c r="AC37" i="131"/>
  <c r="L10" i="131" s="1"/>
  <c r="AC10" i="131" s="1"/>
  <c r="AC9" i="131" s="1"/>
  <c r="L7" i="131" s="1"/>
  <c r="AC7" i="131" s="1"/>
  <c r="AG37" i="131"/>
  <c r="P10" i="131" s="1"/>
  <c r="AG10" i="131" s="1"/>
  <c r="AG9" i="131" s="1"/>
  <c r="P7" i="131" s="1"/>
  <c r="AG7" i="131" s="1"/>
  <c r="AR50" i="127"/>
  <c r="AA21" i="127" s="1"/>
  <c r="AR21" i="127" s="1"/>
  <c r="AR20" i="127" s="1"/>
  <c r="AA18" i="127" s="1"/>
  <c r="AR18" i="127" s="1"/>
  <c r="AN37" i="127"/>
  <c r="W10" i="127" s="1"/>
  <c r="AN10" i="127" s="1"/>
  <c r="AN9" i="127" s="1"/>
  <c r="W7" i="127" s="1"/>
  <c r="AN7" i="127" s="1"/>
  <c r="AQ50" i="127"/>
  <c r="Z21" i="127" s="1"/>
  <c r="AQ21" i="127" s="1"/>
  <c r="AQ20" i="127" s="1"/>
  <c r="Z18" i="127" s="1"/>
  <c r="AQ18" i="127" s="1"/>
  <c r="AQ81" i="126"/>
  <c r="Z25" i="126" s="1"/>
  <c r="AQ25" i="126" s="1"/>
  <c r="AQ24" i="126" s="1"/>
  <c r="Z19" i="126" s="1"/>
  <c r="AQ19" i="126" s="1"/>
  <c r="AO37" i="128"/>
  <c r="X10" i="128" s="1"/>
  <c r="AO10" i="128" s="1"/>
  <c r="AO9" i="128" s="1"/>
  <c r="X7" i="128" s="1"/>
  <c r="AO7" i="128" s="1"/>
  <c r="AO6" i="128" s="1"/>
  <c r="X3" i="128" s="1"/>
  <c r="AO3" i="128" s="1"/>
  <c r="AN28" i="128"/>
  <c r="AD50" i="127"/>
  <c r="M21" i="127" s="1"/>
  <c r="AD21" i="127" s="1"/>
  <c r="AD20" i="127" s="1"/>
  <c r="M18" i="127" s="1"/>
  <c r="AD18" i="127" s="1"/>
  <c r="AF81" i="126"/>
  <c r="O25" i="126" s="1"/>
  <c r="AF25" i="126" s="1"/>
  <c r="AF24" i="126" s="1"/>
  <c r="O19" i="126" s="1"/>
  <c r="AF19" i="126" s="1"/>
  <c r="AE50" i="126"/>
  <c r="N21" i="126" s="1"/>
  <c r="AE21" i="126" s="1"/>
  <c r="AE20" i="126" s="1"/>
  <c r="N18" i="126" s="1"/>
  <c r="AE18" i="126" s="1"/>
  <c r="AN68" i="125"/>
  <c r="W14" i="125" s="1"/>
  <c r="AN14" i="125" s="1"/>
  <c r="AN13" i="125" s="1"/>
  <c r="W8" i="125" s="1"/>
  <c r="AN8" i="125" s="1"/>
  <c r="AK37" i="125"/>
  <c r="T10" i="125" s="1"/>
  <c r="AK10" i="125" s="1"/>
  <c r="AK9" i="125" s="1"/>
  <c r="T7" i="125" s="1"/>
  <c r="AK7" i="125" s="1"/>
  <c r="AQ28" i="125"/>
  <c r="AF68" i="124"/>
  <c r="O14" i="124" s="1"/>
  <c r="AF14" i="124" s="1"/>
  <c r="AF13" i="124" s="1"/>
  <c r="O8" i="124" s="1"/>
  <c r="AF8" i="124" s="1"/>
  <c r="AM37" i="124"/>
  <c r="V10" i="124" s="1"/>
  <c r="AM10" i="124" s="1"/>
  <c r="AM9" i="124" s="1"/>
  <c r="V7" i="124" s="1"/>
  <c r="AM7" i="124" s="1"/>
  <c r="AM6" i="124" s="1"/>
  <c r="V3" i="124" s="1"/>
  <c r="AM3" i="124" s="1"/>
  <c r="AQ81" i="123"/>
  <c r="Z25" i="123" s="1"/>
  <c r="AQ25" i="123" s="1"/>
  <c r="AQ24" i="123" s="1"/>
  <c r="Z19" i="123" s="1"/>
  <c r="AQ19" i="123" s="1"/>
  <c r="AH81" i="127"/>
  <c r="Q25" i="127" s="1"/>
  <c r="AH25" i="127" s="1"/>
  <c r="AH24" i="127" s="1"/>
  <c r="Q19" i="127" s="1"/>
  <c r="AH19" i="127" s="1"/>
  <c r="AQ37" i="124"/>
  <c r="Z10" i="124" s="1"/>
  <c r="AQ10" i="124" s="1"/>
  <c r="AQ9" i="124" s="1"/>
  <c r="Z7" i="124" s="1"/>
  <c r="AQ7" i="124" s="1"/>
  <c r="AH37" i="123"/>
  <c r="Q10" i="123" s="1"/>
  <c r="AH10" i="123" s="1"/>
  <c r="AH9" i="123" s="1"/>
  <c r="Q7" i="123" s="1"/>
  <c r="AH7" i="123" s="1"/>
  <c r="AL68" i="125"/>
  <c r="U14" i="125" s="1"/>
  <c r="AL14" i="125" s="1"/>
  <c r="AL13" i="125" s="1"/>
  <c r="U8" i="125" s="1"/>
  <c r="AL8" i="125" s="1"/>
  <c r="AC81" i="124"/>
  <c r="L25" i="124" s="1"/>
  <c r="AC25" i="124" s="1"/>
  <c r="AC24" i="124" s="1"/>
  <c r="L19" i="124" s="1"/>
  <c r="AC19" i="124" s="1"/>
  <c r="AJ37" i="123"/>
  <c r="S10" i="123" s="1"/>
  <c r="AJ10" i="123" s="1"/>
  <c r="AJ9" i="123" s="1"/>
  <c r="S7" i="123" s="1"/>
  <c r="AJ7" i="123" s="1"/>
  <c r="AG37" i="124"/>
  <c r="P10" i="124" s="1"/>
  <c r="AG10" i="124" s="1"/>
  <c r="AG9" i="124" s="1"/>
  <c r="P7" i="124" s="1"/>
  <c r="AG7" i="124" s="1"/>
  <c r="AF37" i="125"/>
  <c r="O10" i="125" s="1"/>
  <c r="AF10" i="125" s="1"/>
  <c r="AF9" i="125" s="1"/>
  <c r="O7" i="125" s="1"/>
  <c r="AF7" i="125" s="1"/>
  <c r="AF6" i="125" s="1"/>
  <c r="O3" i="125" s="1"/>
  <c r="AF3" i="125" s="1"/>
  <c r="AE34" i="124"/>
  <c r="N30" i="124" s="1"/>
  <c r="AE30" i="124" s="1"/>
  <c r="AI34" i="124"/>
  <c r="R30" i="124" s="1"/>
  <c r="AI30" i="124" s="1"/>
  <c r="AI28" i="124" s="1"/>
  <c r="AM81" i="123"/>
  <c r="V25" i="123" s="1"/>
  <c r="AM25" i="123" s="1"/>
  <c r="AM24" i="123" s="1"/>
  <c r="V19" i="123" s="1"/>
  <c r="AM19" i="123" s="1"/>
  <c r="AL68" i="121"/>
  <c r="U14" i="121" s="1"/>
  <c r="AL14" i="121" s="1"/>
  <c r="AL13" i="121" s="1"/>
  <c r="U8" i="121" s="1"/>
  <c r="AL8" i="121" s="1"/>
  <c r="AM50" i="123"/>
  <c r="V21" i="123" s="1"/>
  <c r="AM21" i="123" s="1"/>
  <c r="AM20" i="123" s="1"/>
  <c r="V18" i="123" s="1"/>
  <c r="AM18" i="123" s="1"/>
  <c r="AN81" i="122"/>
  <c r="W25" i="122" s="1"/>
  <c r="AN25" i="122" s="1"/>
  <c r="AN24" i="122" s="1"/>
  <c r="W19" i="122" s="1"/>
  <c r="AN19" i="122" s="1"/>
  <c r="AN17" i="122" s="1"/>
  <c r="AN50" i="121"/>
  <c r="W21" i="121" s="1"/>
  <c r="AN21" i="121" s="1"/>
  <c r="AN20" i="121" s="1"/>
  <c r="W18" i="121" s="1"/>
  <c r="AN18" i="121" s="1"/>
  <c r="AN17" i="121" s="1"/>
  <c r="W4" i="121" s="1"/>
  <c r="AN4" i="121" s="1"/>
  <c r="AM81" i="121"/>
  <c r="V25" i="121" s="1"/>
  <c r="AM25" i="121" s="1"/>
  <c r="AM24" i="121" s="1"/>
  <c r="V19" i="121" s="1"/>
  <c r="AM19" i="121" s="1"/>
  <c r="AM17" i="121" s="1"/>
  <c r="AD37" i="121"/>
  <c r="M10" i="121" s="1"/>
  <c r="AD10" i="121" s="1"/>
  <c r="AD9" i="121" s="1"/>
  <c r="M7" i="121" s="1"/>
  <c r="AD7" i="121" s="1"/>
  <c r="AD81" i="119"/>
  <c r="M25" i="119" s="1"/>
  <c r="AD25" i="119" s="1"/>
  <c r="AD24" i="119" s="1"/>
  <c r="M19" i="119" s="1"/>
  <c r="AD19" i="119" s="1"/>
  <c r="AJ68" i="115"/>
  <c r="S14" i="115" s="1"/>
  <c r="AJ14" i="115" s="1"/>
  <c r="AJ13" i="115" s="1"/>
  <c r="S8" i="115" s="1"/>
  <c r="AJ8" i="115" s="1"/>
  <c r="AO68" i="122"/>
  <c r="X14" i="122" s="1"/>
  <c r="AO14" i="122" s="1"/>
  <c r="AO13" i="122" s="1"/>
  <c r="X8" i="122" s="1"/>
  <c r="AO8" i="122" s="1"/>
  <c r="AQ28" i="121"/>
  <c r="AK31" i="118"/>
  <c r="T29" i="118" s="1"/>
  <c r="AK29" i="118" s="1"/>
  <c r="AK28" i="118" s="1"/>
  <c r="J5" i="52" s="1"/>
  <c r="AM37" i="121"/>
  <c r="V10" i="121" s="1"/>
  <c r="AM10" i="121" s="1"/>
  <c r="AM9" i="121" s="1"/>
  <c r="V7" i="121" s="1"/>
  <c r="AM7" i="121" s="1"/>
  <c r="AM6" i="121" s="1"/>
  <c r="AR68" i="117"/>
  <c r="AA14" i="117" s="1"/>
  <c r="AR14" i="117" s="1"/>
  <c r="AR13" i="117" s="1"/>
  <c r="AA8" i="117" s="1"/>
  <c r="AR8" i="117" s="1"/>
  <c r="AM68" i="119"/>
  <c r="V14" i="119" s="1"/>
  <c r="AM14" i="119" s="1"/>
  <c r="AM13" i="119" s="1"/>
  <c r="V8" i="119" s="1"/>
  <c r="AM8" i="119" s="1"/>
  <c r="AH50" i="118"/>
  <c r="Q21" i="118" s="1"/>
  <c r="AH21" i="118" s="1"/>
  <c r="AH20" i="118" s="1"/>
  <c r="Q18" i="118" s="1"/>
  <c r="AH18" i="118" s="1"/>
  <c r="AL68" i="117"/>
  <c r="U14" i="117" s="1"/>
  <c r="AL14" i="117" s="1"/>
  <c r="AL13" i="117" s="1"/>
  <c r="U8" i="117" s="1"/>
  <c r="AL8" i="117" s="1"/>
  <c r="C5" i="220"/>
  <c r="M5" i="184"/>
  <c r="N5" i="202"/>
  <c r="O5" i="220"/>
  <c r="Q5" i="184"/>
  <c r="J5" i="202"/>
  <c r="AI81" i="116"/>
  <c r="R25" i="116" s="1"/>
  <c r="AI25" i="116" s="1"/>
  <c r="AI24" i="116" s="1"/>
  <c r="R19" i="116" s="1"/>
  <c r="AI19" i="116" s="1"/>
  <c r="AL50" i="116"/>
  <c r="U21" i="116" s="1"/>
  <c r="AL21" i="116" s="1"/>
  <c r="AL20" i="116" s="1"/>
  <c r="U18" i="116" s="1"/>
  <c r="AL18" i="116" s="1"/>
  <c r="AE81" i="115"/>
  <c r="N25" i="115" s="1"/>
  <c r="AE25" i="115" s="1"/>
  <c r="AE24" i="115" s="1"/>
  <c r="N19" i="115" s="1"/>
  <c r="AE19" i="115" s="1"/>
  <c r="AI37" i="115"/>
  <c r="R10" i="115" s="1"/>
  <c r="AI10" i="115" s="1"/>
  <c r="AI9" i="115" s="1"/>
  <c r="R7" i="115" s="1"/>
  <c r="AI7" i="115" s="1"/>
  <c r="AH50" i="120"/>
  <c r="Q21" i="120" s="1"/>
  <c r="AH21" i="120" s="1"/>
  <c r="AH20" i="120" s="1"/>
  <c r="Q18" i="120" s="1"/>
  <c r="AH18" i="120" s="1"/>
  <c r="AP37" i="115"/>
  <c r="Y10" i="115" s="1"/>
  <c r="AP10" i="115" s="1"/>
  <c r="AP9" i="115" s="1"/>
  <c r="Y7" i="115" s="1"/>
  <c r="AP7" i="115" s="1"/>
  <c r="K5" i="187"/>
  <c r="L5" i="205"/>
  <c r="M5" i="223"/>
  <c r="O5" i="187"/>
  <c r="P5" i="205"/>
  <c r="Q5" i="223"/>
  <c r="AE31" i="117"/>
  <c r="N29" i="117" s="1"/>
  <c r="AE29" i="117" s="1"/>
  <c r="AE28" i="117" s="1"/>
  <c r="N5" i="117" s="1"/>
  <c r="AE5" i="117" s="1"/>
  <c r="AL81" i="122"/>
  <c r="U25" i="122" s="1"/>
  <c r="AL25" i="122" s="1"/>
  <c r="AL24" i="122" s="1"/>
  <c r="U19" i="122" s="1"/>
  <c r="AL19" i="122" s="1"/>
  <c r="O5" i="153"/>
  <c r="O5" i="229" s="1"/>
  <c r="AG34" i="131"/>
  <c r="P30" i="131" s="1"/>
  <c r="AG30" i="131" s="1"/>
  <c r="AL31" i="132"/>
  <c r="U29" i="132" s="1"/>
  <c r="AL29" i="132" s="1"/>
  <c r="AL28" i="132" s="1"/>
  <c r="AG31" i="119"/>
  <c r="P29" i="119" s="1"/>
  <c r="AG29" i="119" s="1"/>
  <c r="AD34" i="119"/>
  <c r="M30" i="119" s="1"/>
  <c r="AD30" i="119" s="1"/>
  <c r="AP31" i="118"/>
  <c r="Y29" i="118" s="1"/>
  <c r="AP29" i="118" s="1"/>
  <c r="AD34" i="118"/>
  <c r="M30" i="118" s="1"/>
  <c r="AD30" i="118" s="1"/>
  <c r="AD28" i="118" s="1"/>
  <c r="AN34" i="115"/>
  <c r="W30" i="115" s="1"/>
  <c r="AN30" i="115" s="1"/>
  <c r="AG34" i="116"/>
  <c r="P30" i="116" s="1"/>
  <c r="AG30" i="116" s="1"/>
  <c r="AG28" i="116" s="1"/>
  <c r="P5" i="116" s="1"/>
  <c r="AG5" i="116" s="1"/>
  <c r="AD28" i="131"/>
  <c r="R5" i="131"/>
  <c r="AI5" i="131" s="1"/>
  <c r="H5" i="65"/>
  <c r="AO17" i="129"/>
  <c r="AJ28" i="128"/>
  <c r="Y5" i="127"/>
  <c r="AP5" i="127" s="1"/>
  <c r="O5" i="61"/>
  <c r="AN6" i="125"/>
  <c r="AN6" i="124"/>
  <c r="AC28" i="123"/>
  <c r="AF28" i="125"/>
  <c r="P5" i="127"/>
  <c r="AG5" i="127" s="1"/>
  <c r="T5" i="124"/>
  <c r="AK5" i="124" s="1"/>
  <c r="J5" i="58"/>
  <c r="J4" i="65"/>
  <c r="W5" i="128"/>
  <c r="AN5" i="128" s="1"/>
  <c r="M5" i="62"/>
  <c r="Z5" i="125"/>
  <c r="AQ5" i="125" s="1"/>
  <c r="P5" i="59"/>
  <c r="W5" i="127"/>
  <c r="AN5" i="127" s="1"/>
  <c r="M5" i="61"/>
  <c r="E3" i="59"/>
  <c r="AN28" i="125"/>
  <c r="AM17" i="123"/>
  <c r="Z5" i="121"/>
  <c r="AQ5" i="121" s="1"/>
  <c r="P5" i="55"/>
  <c r="V3" i="121"/>
  <c r="AM3" i="121" s="1"/>
  <c r="L3" i="55"/>
  <c r="AP17" i="129"/>
  <c r="R5" i="125"/>
  <c r="AI5" i="125" s="1"/>
  <c r="H5" i="59"/>
  <c r="AD28" i="126"/>
  <c r="L3" i="122"/>
  <c r="AC3" i="122" s="1"/>
  <c r="B3" i="56"/>
  <c r="AA5" i="121"/>
  <c r="AR5" i="121" s="1"/>
  <c r="Q5" i="55"/>
  <c r="L5" i="118"/>
  <c r="AC5" i="118" s="1"/>
  <c r="B5" i="52"/>
  <c r="R5" i="127"/>
  <c r="AI5" i="127" s="1"/>
  <c r="V5" i="131"/>
  <c r="AM5" i="131" s="1"/>
  <c r="L5" i="65"/>
  <c r="O5" i="132"/>
  <c r="AF5" i="132" s="1"/>
  <c r="E5" i="66"/>
  <c r="AH17" i="129"/>
  <c r="AG17" i="127"/>
  <c r="L5" i="127"/>
  <c r="AC5" i="127" s="1"/>
  <c r="B5" i="61"/>
  <c r="X5" i="127"/>
  <c r="AO5" i="127" s="1"/>
  <c r="N5" i="61"/>
  <c r="N5" i="123"/>
  <c r="AE5" i="123" s="1"/>
  <c r="D5" i="57"/>
  <c r="Q5" i="119"/>
  <c r="AH5" i="119" s="1"/>
  <c r="G5" i="53"/>
  <c r="AK17" i="132"/>
  <c r="AA5" i="127"/>
  <c r="AR5" i="127" s="1"/>
  <c r="Q5" i="61"/>
  <c r="O5" i="62"/>
  <c r="M3" i="125"/>
  <c r="AD3" i="125" s="1"/>
  <c r="C3" i="59"/>
  <c r="Y5" i="126"/>
  <c r="AP5" i="126" s="1"/>
  <c r="O5" i="60"/>
  <c r="AA5" i="124"/>
  <c r="AR5" i="124" s="1"/>
  <c r="Q5" i="58"/>
  <c r="AN17" i="131"/>
  <c r="AN17" i="130"/>
  <c r="O5" i="127"/>
  <c r="AF5" i="127" s="1"/>
  <c r="E5" i="61"/>
  <c r="AE17" i="115"/>
  <c r="V5" i="127"/>
  <c r="AM5" i="127" s="1"/>
  <c r="L5" i="61"/>
  <c r="L5" i="131"/>
  <c r="AC5" i="131" s="1"/>
  <c r="B5" i="65"/>
  <c r="AP28" i="131"/>
  <c r="AM6" i="129"/>
  <c r="Z5" i="127"/>
  <c r="AQ5" i="127" s="1"/>
  <c r="P5" i="61"/>
  <c r="T5" i="126"/>
  <c r="AK5" i="126" s="1"/>
  <c r="J5" i="60"/>
  <c r="AI28" i="123"/>
  <c r="AF17" i="122"/>
  <c r="V5" i="121"/>
  <c r="AM5" i="121" s="1"/>
  <c r="L5" i="55"/>
  <c r="AO6" i="116"/>
  <c r="AN37" i="126"/>
  <c r="W10" i="126" s="1"/>
  <c r="AN10" i="126" s="1"/>
  <c r="AN9" i="126" s="1"/>
  <c r="W7" i="126" s="1"/>
  <c r="AN7" i="126" s="1"/>
  <c r="AN6" i="126" s="1"/>
  <c r="AR50" i="121"/>
  <c r="AA21" i="121" s="1"/>
  <c r="AR21" i="121" s="1"/>
  <c r="AR20" i="121" s="1"/>
  <c r="AA18" i="121" s="1"/>
  <c r="AR18" i="121" s="1"/>
  <c r="AR17" i="121" s="1"/>
  <c r="C3" i="193"/>
  <c r="C2" i="141"/>
  <c r="AC6" i="116"/>
  <c r="B19" i="166"/>
  <c r="B18" i="166"/>
  <c r="C3" i="196"/>
  <c r="D3" i="202"/>
  <c r="D2" i="144"/>
  <c r="AO50" i="115"/>
  <c r="X21" i="115" s="1"/>
  <c r="AO21" i="115" s="1"/>
  <c r="AO20" i="115" s="1"/>
  <c r="X18" i="115" s="1"/>
  <c r="AO18" i="115" s="1"/>
  <c r="AJ50" i="131"/>
  <c r="S21" i="131" s="1"/>
  <c r="AJ21" i="131" s="1"/>
  <c r="AJ20" i="131" s="1"/>
  <c r="S18" i="131" s="1"/>
  <c r="AJ18" i="131" s="1"/>
  <c r="AF68" i="132"/>
  <c r="O14" i="132" s="1"/>
  <c r="AF14" i="132" s="1"/>
  <c r="AF13" i="132" s="1"/>
  <c r="O8" i="132" s="1"/>
  <c r="AF8" i="132" s="1"/>
  <c r="AR81" i="131"/>
  <c r="AA25" i="131" s="1"/>
  <c r="AR25" i="131" s="1"/>
  <c r="AR24" i="131" s="1"/>
  <c r="AA19" i="131" s="1"/>
  <c r="AR19" i="131" s="1"/>
  <c r="AP50" i="131"/>
  <c r="Y21" i="131" s="1"/>
  <c r="AP21" i="131" s="1"/>
  <c r="AP20" i="131" s="1"/>
  <c r="Y18" i="131" s="1"/>
  <c r="AP18" i="131" s="1"/>
  <c r="AO81" i="132"/>
  <c r="X25" i="132" s="1"/>
  <c r="AO25" i="132" s="1"/>
  <c r="AO24" i="132" s="1"/>
  <c r="X19" i="132" s="1"/>
  <c r="AO19" i="132" s="1"/>
  <c r="AR31" i="132"/>
  <c r="AA29" i="132" s="1"/>
  <c r="AR29" i="132" s="1"/>
  <c r="AR28" i="132" s="1"/>
  <c r="AN50" i="132"/>
  <c r="W21" i="132" s="1"/>
  <c r="AN21" i="132" s="1"/>
  <c r="AN20" i="132" s="1"/>
  <c r="W18" i="132" s="1"/>
  <c r="AN18" i="132" s="1"/>
  <c r="AD50" i="132"/>
  <c r="M21" i="132" s="1"/>
  <c r="AD21" i="132" s="1"/>
  <c r="AD20" i="132" s="1"/>
  <c r="M18" i="132" s="1"/>
  <c r="AD18" i="132" s="1"/>
  <c r="AR37" i="131"/>
  <c r="AA10" i="131" s="1"/>
  <c r="AR10" i="131" s="1"/>
  <c r="AR9" i="131" s="1"/>
  <c r="AA7" i="131" s="1"/>
  <c r="AR7" i="131" s="1"/>
  <c r="AR6" i="131" s="1"/>
  <c r="AF68" i="131"/>
  <c r="O14" i="131" s="1"/>
  <c r="AF14" i="131" s="1"/>
  <c r="AF13" i="131" s="1"/>
  <c r="O8" i="131" s="1"/>
  <c r="AF8" i="131" s="1"/>
  <c r="AM50" i="130"/>
  <c r="V21" i="130" s="1"/>
  <c r="AM21" i="130" s="1"/>
  <c r="AM20" i="130" s="1"/>
  <c r="V18" i="130" s="1"/>
  <c r="AM18" i="130" s="1"/>
  <c r="AN50" i="129"/>
  <c r="W21" i="129" s="1"/>
  <c r="AN21" i="129" s="1"/>
  <c r="AN20" i="129" s="1"/>
  <c r="W18" i="129" s="1"/>
  <c r="AN18" i="129" s="1"/>
  <c r="AE68" i="132"/>
  <c r="N14" i="132" s="1"/>
  <c r="AE14" i="132" s="1"/>
  <c r="AE13" i="132" s="1"/>
  <c r="N8" i="132" s="1"/>
  <c r="AE8" i="132" s="1"/>
  <c r="AM37" i="132"/>
  <c r="V10" i="132" s="1"/>
  <c r="AM10" i="132" s="1"/>
  <c r="AM9" i="132" s="1"/>
  <c r="V7" i="132" s="1"/>
  <c r="AM7" i="132" s="1"/>
  <c r="AL81" i="130"/>
  <c r="U25" i="130" s="1"/>
  <c r="AL25" i="130" s="1"/>
  <c r="AL24" i="130" s="1"/>
  <c r="U19" i="130" s="1"/>
  <c r="AL19" i="130" s="1"/>
  <c r="AQ37" i="130"/>
  <c r="Z10" i="130" s="1"/>
  <c r="AQ10" i="130" s="1"/>
  <c r="AQ9" i="130" s="1"/>
  <c r="Z7" i="130" s="1"/>
  <c r="AQ7" i="130" s="1"/>
  <c r="AQ6" i="130" s="1"/>
  <c r="AR28" i="130"/>
  <c r="AM34" i="129"/>
  <c r="V30" i="129" s="1"/>
  <c r="AM30" i="129" s="1"/>
  <c r="AM28" i="129" s="1"/>
  <c r="AK50" i="130"/>
  <c r="T21" i="130" s="1"/>
  <c r="AK21" i="130" s="1"/>
  <c r="AK20" i="130" s="1"/>
  <c r="T18" i="130" s="1"/>
  <c r="AK18" i="130" s="1"/>
  <c r="AK17" i="130" s="1"/>
  <c r="AK34" i="130"/>
  <c r="T30" i="130" s="1"/>
  <c r="AK30" i="130" s="1"/>
  <c r="AL34" i="129"/>
  <c r="U30" i="129" s="1"/>
  <c r="AL30" i="129" s="1"/>
  <c r="AL28" i="129" s="1"/>
  <c r="AC50" i="129"/>
  <c r="L21" i="129" s="1"/>
  <c r="AC21" i="129" s="1"/>
  <c r="AC20" i="129" s="1"/>
  <c r="L18" i="129" s="1"/>
  <c r="AC18" i="129" s="1"/>
  <c r="AC17" i="129" s="1"/>
  <c r="AJ81" i="130"/>
  <c r="S25" i="130" s="1"/>
  <c r="AJ25" i="130" s="1"/>
  <c r="AJ24" i="130" s="1"/>
  <c r="S19" i="130" s="1"/>
  <c r="AJ19" i="130" s="1"/>
  <c r="AF37" i="130"/>
  <c r="O10" i="130" s="1"/>
  <c r="AF10" i="130" s="1"/>
  <c r="AF9" i="130" s="1"/>
  <c r="O7" i="130" s="1"/>
  <c r="AF7" i="130" s="1"/>
  <c r="AF6" i="130" s="1"/>
  <c r="AJ34" i="129"/>
  <c r="S30" i="129" s="1"/>
  <c r="AJ30" i="129" s="1"/>
  <c r="AJ28" i="129" s="1"/>
  <c r="AE37" i="130"/>
  <c r="N10" i="130" s="1"/>
  <c r="AE10" i="130" s="1"/>
  <c r="AE9" i="130" s="1"/>
  <c r="N7" i="130" s="1"/>
  <c r="AE7" i="130" s="1"/>
  <c r="AE6" i="130" s="1"/>
  <c r="AG68" i="129"/>
  <c r="P14" i="129" s="1"/>
  <c r="AG14" i="129" s="1"/>
  <c r="AG13" i="129" s="1"/>
  <c r="P8" i="129" s="1"/>
  <c r="AG8" i="129" s="1"/>
  <c r="AG6" i="129" s="1"/>
  <c r="AD31" i="129"/>
  <c r="M29" i="129" s="1"/>
  <c r="AD29" i="129" s="1"/>
  <c r="AD68" i="128"/>
  <c r="M14" i="128" s="1"/>
  <c r="AD14" i="128" s="1"/>
  <c r="AD13" i="128" s="1"/>
  <c r="M8" i="128" s="1"/>
  <c r="AD8" i="128" s="1"/>
  <c r="AJ50" i="128"/>
  <c r="S21" i="128" s="1"/>
  <c r="AJ21" i="128" s="1"/>
  <c r="AJ20" i="128" s="1"/>
  <c r="S18" i="128" s="1"/>
  <c r="AJ18" i="128" s="1"/>
  <c r="Q5" i="128"/>
  <c r="AH5" i="128" s="1"/>
  <c r="G5" i="62"/>
  <c r="AD81" i="127"/>
  <c r="M25" i="127" s="1"/>
  <c r="AD25" i="127" s="1"/>
  <c r="AD24" i="127" s="1"/>
  <c r="M19" i="127" s="1"/>
  <c r="AD19" i="127" s="1"/>
  <c r="AD17" i="127" s="1"/>
  <c r="AJ68" i="126"/>
  <c r="S14" i="126" s="1"/>
  <c r="AJ14" i="126" s="1"/>
  <c r="AJ13" i="126" s="1"/>
  <c r="S8" i="126" s="1"/>
  <c r="AJ8" i="126" s="1"/>
  <c r="AO37" i="131"/>
  <c r="X10" i="131" s="1"/>
  <c r="AO10" i="131" s="1"/>
  <c r="AO9" i="131" s="1"/>
  <c r="X7" i="131" s="1"/>
  <c r="AO7" i="131" s="1"/>
  <c r="AJ31" i="130"/>
  <c r="S29" i="130" s="1"/>
  <c r="AJ29" i="130" s="1"/>
  <c r="AC68" i="128"/>
  <c r="L14" i="128" s="1"/>
  <c r="AC14" i="128" s="1"/>
  <c r="AC13" i="128" s="1"/>
  <c r="L8" i="128" s="1"/>
  <c r="AC8" i="128" s="1"/>
  <c r="AC6" i="128" s="1"/>
  <c r="AJ50" i="127"/>
  <c r="S21" i="127" s="1"/>
  <c r="AJ21" i="127" s="1"/>
  <c r="AJ20" i="127" s="1"/>
  <c r="S18" i="127" s="1"/>
  <c r="AJ18" i="127" s="1"/>
  <c r="AF37" i="127"/>
  <c r="O10" i="127" s="1"/>
  <c r="AF10" i="127" s="1"/>
  <c r="AF9" i="127" s="1"/>
  <c r="O7" i="127" s="1"/>
  <c r="AF7" i="127" s="1"/>
  <c r="AK50" i="126"/>
  <c r="T21" i="126" s="1"/>
  <c r="AK21" i="126" s="1"/>
  <c r="AK20" i="126" s="1"/>
  <c r="T18" i="126" s="1"/>
  <c r="AK18" i="126" s="1"/>
  <c r="AK17" i="126" s="1"/>
  <c r="AR81" i="127"/>
  <c r="AA25" i="127" s="1"/>
  <c r="AR25" i="127" s="1"/>
  <c r="AR24" i="127" s="1"/>
  <c r="AA19" i="127" s="1"/>
  <c r="AR19" i="127" s="1"/>
  <c r="AR17" i="127" s="1"/>
  <c r="AR34" i="126"/>
  <c r="AA30" i="126" s="1"/>
  <c r="AR30" i="126" s="1"/>
  <c r="AJ37" i="128"/>
  <c r="S10" i="128" s="1"/>
  <c r="AJ10" i="128" s="1"/>
  <c r="AJ9" i="128" s="1"/>
  <c r="S7" i="128" s="1"/>
  <c r="AJ7" i="128" s="1"/>
  <c r="AP81" i="126"/>
  <c r="Y25" i="126" s="1"/>
  <c r="AP25" i="126" s="1"/>
  <c r="AP24" i="126" s="1"/>
  <c r="Y19" i="126" s="1"/>
  <c r="AP19" i="126" s="1"/>
  <c r="AP17" i="126" s="1"/>
  <c r="AF81" i="127"/>
  <c r="O25" i="127" s="1"/>
  <c r="AF25" i="127" s="1"/>
  <c r="AF24" i="127" s="1"/>
  <c r="O19" i="127" s="1"/>
  <c r="AF19" i="127" s="1"/>
  <c r="AF17" i="127" s="1"/>
  <c r="AJ37" i="127"/>
  <c r="S10" i="127" s="1"/>
  <c r="AJ10" i="127" s="1"/>
  <c r="AJ9" i="127" s="1"/>
  <c r="S7" i="127" s="1"/>
  <c r="AJ7" i="127" s="1"/>
  <c r="AJ6" i="127" s="1"/>
  <c r="AH31" i="127"/>
  <c r="Q29" i="127" s="1"/>
  <c r="AH29" i="127" s="1"/>
  <c r="AH28" i="127" s="1"/>
  <c r="AD68" i="126"/>
  <c r="M14" i="126" s="1"/>
  <c r="AD14" i="126" s="1"/>
  <c r="AD13" i="126" s="1"/>
  <c r="M8" i="126" s="1"/>
  <c r="AD8" i="126" s="1"/>
  <c r="AM68" i="127"/>
  <c r="V14" i="127" s="1"/>
  <c r="AM14" i="127" s="1"/>
  <c r="AM13" i="127" s="1"/>
  <c r="V8" i="127" s="1"/>
  <c r="AM8" i="127" s="1"/>
  <c r="AQ68" i="127"/>
  <c r="Z14" i="127" s="1"/>
  <c r="AQ14" i="127" s="1"/>
  <c r="AQ13" i="127" s="1"/>
  <c r="Z8" i="127" s="1"/>
  <c r="AQ8" i="127" s="1"/>
  <c r="AQ6" i="127" s="1"/>
  <c r="AE37" i="124"/>
  <c r="N10" i="124" s="1"/>
  <c r="AE10" i="124" s="1"/>
  <c r="AE9" i="124" s="1"/>
  <c r="N7" i="124" s="1"/>
  <c r="AE7" i="124" s="1"/>
  <c r="AN81" i="128"/>
  <c r="W25" i="128" s="1"/>
  <c r="AN25" i="128" s="1"/>
  <c r="AN24" i="128" s="1"/>
  <c r="W19" i="128" s="1"/>
  <c r="AN19" i="128" s="1"/>
  <c r="AN17" i="128" s="1"/>
  <c r="AR81" i="128"/>
  <c r="AA25" i="128" s="1"/>
  <c r="AR25" i="128" s="1"/>
  <c r="AR24" i="128" s="1"/>
  <c r="AA19" i="128" s="1"/>
  <c r="AR19" i="128" s="1"/>
  <c r="AR17" i="128" s="1"/>
  <c r="AE68" i="124"/>
  <c r="N14" i="124" s="1"/>
  <c r="AE14" i="124" s="1"/>
  <c r="AE13" i="124" s="1"/>
  <c r="N8" i="124" s="1"/>
  <c r="AE8" i="124" s="1"/>
  <c r="AJ31" i="124"/>
  <c r="S29" i="124" s="1"/>
  <c r="AJ29" i="124" s="1"/>
  <c r="AJ28" i="124" s="1"/>
  <c r="AM34" i="125"/>
  <c r="V30" i="125" s="1"/>
  <c r="AM30" i="125" s="1"/>
  <c r="AM28" i="125" s="1"/>
  <c r="AK28" i="125"/>
  <c r="AH81" i="123"/>
  <c r="Q25" i="123" s="1"/>
  <c r="AH25" i="123" s="1"/>
  <c r="AH24" i="123" s="1"/>
  <c r="Q19" i="123" s="1"/>
  <c r="AH19" i="123" s="1"/>
  <c r="AH17" i="123" s="1"/>
  <c r="AD50" i="125"/>
  <c r="M21" i="125" s="1"/>
  <c r="AD21" i="125" s="1"/>
  <c r="AD20" i="125" s="1"/>
  <c r="M18" i="125" s="1"/>
  <c r="AD18" i="125" s="1"/>
  <c r="AF81" i="124"/>
  <c r="O25" i="124" s="1"/>
  <c r="AF25" i="124" s="1"/>
  <c r="AF24" i="124" s="1"/>
  <c r="O19" i="124" s="1"/>
  <c r="AF19" i="124" s="1"/>
  <c r="AJ37" i="124"/>
  <c r="S10" i="124" s="1"/>
  <c r="AJ10" i="124" s="1"/>
  <c r="AJ9" i="124" s="1"/>
  <c r="S7" i="124" s="1"/>
  <c r="AJ7" i="124" s="1"/>
  <c r="AF50" i="123"/>
  <c r="O21" i="123" s="1"/>
  <c r="AF21" i="123" s="1"/>
  <c r="AF20" i="123" s="1"/>
  <c r="O18" i="123" s="1"/>
  <c r="AF18" i="123" s="1"/>
  <c r="AD50" i="128"/>
  <c r="M21" i="128" s="1"/>
  <c r="AD21" i="128" s="1"/>
  <c r="AD20" i="128" s="1"/>
  <c r="M18" i="128" s="1"/>
  <c r="AD18" i="128" s="1"/>
  <c r="AH50" i="128"/>
  <c r="Q21" i="128" s="1"/>
  <c r="AH21" i="128" s="1"/>
  <c r="AH20" i="128" s="1"/>
  <c r="Q18" i="128" s="1"/>
  <c r="AH18" i="128" s="1"/>
  <c r="AH17" i="128" s="1"/>
  <c r="AG37" i="126"/>
  <c r="P10" i="126" s="1"/>
  <c r="AG10" i="126" s="1"/>
  <c r="AG9" i="126" s="1"/>
  <c r="P7" i="126" s="1"/>
  <c r="AG7" i="126" s="1"/>
  <c r="AG6" i="126" s="1"/>
  <c r="AO37" i="125"/>
  <c r="X10" i="125" s="1"/>
  <c r="AO10" i="125" s="1"/>
  <c r="AO9" i="125" s="1"/>
  <c r="X7" i="125" s="1"/>
  <c r="AO7" i="125" s="1"/>
  <c r="AO6" i="125" s="1"/>
  <c r="AO68" i="126"/>
  <c r="X14" i="126" s="1"/>
  <c r="AO14" i="126" s="1"/>
  <c r="AO13" i="126" s="1"/>
  <c r="X8" i="126" s="1"/>
  <c r="AO8" i="126" s="1"/>
  <c r="AR34" i="125"/>
  <c r="AA30" i="125" s="1"/>
  <c r="AR30" i="125" s="1"/>
  <c r="AQ68" i="124"/>
  <c r="Z14" i="124" s="1"/>
  <c r="AQ14" i="124" s="1"/>
  <c r="AQ13" i="124" s="1"/>
  <c r="Z8" i="124" s="1"/>
  <c r="AQ8" i="124" s="1"/>
  <c r="AC68" i="121"/>
  <c r="L14" i="121" s="1"/>
  <c r="AC14" i="121" s="1"/>
  <c r="AC13" i="121" s="1"/>
  <c r="L8" i="121" s="1"/>
  <c r="AC8" i="121" s="1"/>
  <c r="AC6" i="121" s="1"/>
  <c r="AR81" i="125"/>
  <c r="AA25" i="125" s="1"/>
  <c r="AR25" i="125" s="1"/>
  <c r="AR24" i="125" s="1"/>
  <c r="AA19" i="125" s="1"/>
  <c r="AR19" i="125" s="1"/>
  <c r="AM34" i="124"/>
  <c r="V30" i="124" s="1"/>
  <c r="AM30" i="124" s="1"/>
  <c r="AM28" i="124" s="1"/>
  <c r="AE81" i="123"/>
  <c r="N25" i="123" s="1"/>
  <c r="AE25" i="123" s="1"/>
  <c r="AE24" i="123" s="1"/>
  <c r="N19" i="123" s="1"/>
  <c r="AE19" i="123" s="1"/>
  <c r="AE17" i="123" s="1"/>
  <c r="AK37" i="123"/>
  <c r="T10" i="123" s="1"/>
  <c r="AK10" i="123" s="1"/>
  <c r="AK9" i="123" s="1"/>
  <c r="T7" i="123" s="1"/>
  <c r="AK7" i="123" s="1"/>
  <c r="U5" i="123"/>
  <c r="AL5" i="123" s="1"/>
  <c r="K5" i="57"/>
  <c r="AD81" i="125"/>
  <c r="M25" i="125" s="1"/>
  <c r="AD25" i="125" s="1"/>
  <c r="AD24" i="125" s="1"/>
  <c r="M19" i="125" s="1"/>
  <c r="AD19" i="125" s="1"/>
  <c r="AH81" i="125"/>
  <c r="Q25" i="125" s="1"/>
  <c r="AH25" i="125" s="1"/>
  <c r="AH24" i="125" s="1"/>
  <c r="Q19" i="125" s="1"/>
  <c r="AH19" i="125" s="1"/>
  <c r="AF68" i="122"/>
  <c r="O14" i="122" s="1"/>
  <c r="AF14" i="122" s="1"/>
  <c r="AF13" i="122" s="1"/>
  <c r="O8" i="122" s="1"/>
  <c r="AF8" i="122" s="1"/>
  <c r="AJ81" i="121"/>
  <c r="S25" i="121" s="1"/>
  <c r="AJ25" i="121" s="1"/>
  <c r="AJ24" i="121" s="1"/>
  <c r="S19" i="121" s="1"/>
  <c r="AJ19" i="121" s="1"/>
  <c r="AJ17" i="121" s="1"/>
  <c r="AH28" i="123"/>
  <c r="AH37" i="122"/>
  <c r="Q10" i="122" s="1"/>
  <c r="AH10" i="122" s="1"/>
  <c r="AH9" i="122" s="1"/>
  <c r="Q7" i="122" s="1"/>
  <c r="AH7" i="122" s="1"/>
  <c r="AE81" i="120"/>
  <c r="N25" i="120" s="1"/>
  <c r="AE25" i="120" s="1"/>
  <c r="AE24" i="120" s="1"/>
  <c r="N19" i="120" s="1"/>
  <c r="AE19" i="120" s="1"/>
  <c r="AJ50" i="119"/>
  <c r="S21" i="119" s="1"/>
  <c r="AJ21" i="119" s="1"/>
  <c r="AJ20" i="119" s="1"/>
  <c r="S18" i="119" s="1"/>
  <c r="AJ18" i="119" s="1"/>
  <c r="AD50" i="117"/>
  <c r="M21" i="117" s="1"/>
  <c r="AD21" i="117" s="1"/>
  <c r="AD20" i="117" s="1"/>
  <c r="M18" i="117" s="1"/>
  <c r="AD18" i="117" s="1"/>
  <c r="AE31" i="121"/>
  <c r="N29" i="121" s="1"/>
  <c r="AE29" i="121" s="1"/>
  <c r="AE28" i="121" s="1"/>
  <c r="AL37" i="120"/>
  <c r="U10" i="120" s="1"/>
  <c r="AL10" i="120" s="1"/>
  <c r="AL9" i="120" s="1"/>
  <c r="U7" i="120" s="1"/>
  <c r="AL7" i="120" s="1"/>
  <c r="AL6" i="120" s="1"/>
  <c r="AJ34" i="117"/>
  <c r="S30" i="117" s="1"/>
  <c r="AJ30" i="117" s="1"/>
  <c r="AI50" i="121"/>
  <c r="R21" i="121" s="1"/>
  <c r="AI21" i="121" s="1"/>
  <c r="AI20" i="121" s="1"/>
  <c r="R18" i="121" s="1"/>
  <c r="AI18" i="121" s="1"/>
  <c r="AM9" i="120"/>
  <c r="V7" i="120" s="1"/>
  <c r="AM7" i="120" s="1"/>
  <c r="AE68" i="123"/>
  <c r="N14" i="123" s="1"/>
  <c r="AE14" i="123" s="1"/>
  <c r="AE13" i="123" s="1"/>
  <c r="N8" i="123" s="1"/>
  <c r="AE8" i="123" s="1"/>
  <c r="AE6" i="123" s="1"/>
  <c r="Y5" i="120"/>
  <c r="AP5" i="120" s="1"/>
  <c r="O5" i="54"/>
  <c r="AO81" i="119"/>
  <c r="X25" i="119" s="1"/>
  <c r="AO25" i="119" s="1"/>
  <c r="AO24" i="119" s="1"/>
  <c r="X19" i="119" s="1"/>
  <c r="AO19" i="119" s="1"/>
  <c r="Z5" i="119"/>
  <c r="AQ5" i="119" s="1"/>
  <c r="P5" i="53"/>
  <c r="AP81" i="118"/>
  <c r="Y25" i="118" s="1"/>
  <c r="AP25" i="118" s="1"/>
  <c r="AP24" i="118" s="1"/>
  <c r="Y19" i="118" s="1"/>
  <c r="AP19" i="118" s="1"/>
  <c r="AO50" i="118"/>
  <c r="X21" i="118" s="1"/>
  <c r="AO21" i="118" s="1"/>
  <c r="AO20" i="118" s="1"/>
  <c r="X18" i="118" s="1"/>
  <c r="AO18" i="118" s="1"/>
  <c r="AI81" i="117"/>
  <c r="R25" i="117" s="1"/>
  <c r="AI25" i="117" s="1"/>
  <c r="AI24" i="117" s="1"/>
  <c r="R19" i="117" s="1"/>
  <c r="AI19" i="117" s="1"/>
  <c r="AI17" i="117" s="1"/>
  <c r="AG68" i="116"/>
  <c r="P14" i="116" s="1"/>
  <c r="AG14" i="116" s="1"/>
  <c r="AG13" i="116" s="1"/>
  <c r="P8" i="116" s="1"/>
  <c r="AG8" i="116" s="1"/>
  <c r="AG68" i="115"/>
  <c r="P14" i="115" s="1"/>
  <c r="AG14" i="115" s="1"/>
  <c r="AG13" i="115" s="1"/>
  <c r="P8" i="115" s="1"/>
  <c r="AG8" i="115" s="1"/>
  <c r="AG6" i="115" s="1"/>
  <c r="AE68" i="120"/>
  <c r="N14" i="120" s="1"/>
  <c r="AE14" i="120" s="1"/>
  <c r="AE13" i="120" s="1"/>
  <c r="N8" i="120" s="1"/>
  <c r="AE8" i="120" s="1"/>
  <c r="AD68" i="119"/>
  <c r="M14" i="119" s="1"/>
  <c r="AD14" i="119" s="1"/>
  <c r="AD13" i="119" s="1"/>
  <c r="M8" i="119" s="1"/>
  <c r="AD8" i="119" s="1"/>
  <c r="AH68" i="119"/>
  <c r="Q14" i="119" s="1"/>
  <c r="AH14" i="119" s="1"/>
  <c r="AH13" i="119" s="1"/>
  <c r="Q8" i="119" s="1"/>
  <c r="AH8" i="119" s="1"/>
  <c r="AL68" i="118"/>
  <c r="U14" i="118" s="1"/>
  <c r="AL14" i="118" s="1"/>
  <c r="AL13" i="118" s="1"/>
  <c r="U8" i="118" s="1"/>
  <c r="AL8" i="118" s="1"/>
  <c r="C3" i="211"/>
  <c r="L3" i="211"/>
  <c r="M3" i="229"/>
  <c r="O3" i="193"/>
  <c r="P3" i="211"/>
  <c r="Q3" i="229"/>
  <c r="AD50" i="120"/>
  <c r="M21" i="120" s="1"/>
  <c r="AD21" i="120" s="1"/>
  <c r="AD20" i="120" s="1"/>
  <c r="M18" i="120" s="1"/>
  <c r="AD18" i="120" s="1"/>
  <c r="AD17" i="120" s="1"/>
  <c r="AC68" i="119"/>
  <c r="L14" i="119" s="1"/>
  <c r="AC14" i="119" s="1"/>
  <c r="AC13" i="119" s="1"/>
  <c r="L8" i="119" s="1"/>
  <c r="AC8" i="119" s="1"/>
  <c r="AK68" i="118"/>
  <c r="T14" i="118" s="1"/>
  <c r="AK14" i="118" s="1"/>
  <c r="AK13" i="118" s="1"/>
  <c r="T8" i="118" s="1"/>
  <c r="AK8" i="118" s="1"/>
  <c r="AH37" i="117"/>
  <c r="Q10" i="117" s="1"/>
  <c r="AH10" i="117" s="1"/>
  <c r="AH9" i="117" s="1"/>
  <c r="Q7" i="117" s="1"/>
  <c r="AH7" i="117" s="1"/>
  <c r="AK50" i="120"/>
  <c r="T21" i="120" s="1"/>
  <c r="AK21" i="120" s="1"/>
  <c r="AK20" i="120" s="1"/>
  <c r="T18" i="120" s="1"/>
  <c r="AK18" i="120" s="1"/>
  <c r="AK17" i="120" s="1"/>
  <c r="AP50" i="120"/>
  <c r="Y21" i="120" s="1"/>
  <c r="AP21" i="120" s="1"/>
  <c r="AP20" i="120" s="1"/>
  <c r="Y18" i="120" s="1"/>
  <c r="AP18" i="120" s="1"/>
  <c r="AP17" i="120" s="1"/>
  <c r="AM34" i="120"/>
  <c r="V30" i="120" s="1"/>
  <c r="AM30" i="120" s="1"/>
  <c r="AM28" i="120" s="1"/>
  <c r="AP68" i="115"/>
  <c r="Y14" i="115" s="1"/>
  <c r="AP14" i="115" s="1"/>
  <c r="AP13" i="115" s="1"/>
  <c r="Y8" i="115" s="1"/>
  <c r="AP8" i="115" s="1"/>
  <c r="AP6" i="115" s="1"/>
  <c r="AC50" i="115"/>
  <c r="L21" i="115" s="1"/>
  <c r="AC21" i="115" s="1"/>
  <c r="AC20" i="115" s="1"/>
  <c r="L18" i="115" s="1"/>
  <c r="AC18" i="115" s="1"/>
  <c r="AH37" i="115"/>
  <c r="Q10" i="115" s="1"/>
  <c r="AH10" i="115" s="1"/>
  <c r="AH9" i="115" s="1"/>
  <c r="Q7" i="115" s="1"/>
  <c r="AH7" i="115" s="1"/>
  <c r="C3" i="214"/>
  <c r="L3" i="214"/>
  <c r="M3" i="232"/>
  <c r="O3" i="196"/>
  <c r="P3" i="214"/>
  <c r="Q3" i="232"/>
  <c r="C3" i="202"/>
  <c r="C2" i="144"/>
  <c r="L3" i="202"/>
  <c r="L2" i="144"/>
  <c r="M3" i="220"/>
  <c r="M2" i="150"/>
  <c r="O2" i="138"/>
  <c r="O3" i="184"/>
  <c r="P3" i="202"/>
  <c r="P2" i="144"/>
  <c r="Q3" i="220"/>
  <c r="Q2" i="150"/>
  <c r="AL28" i="120"/>
  <c r="AO50" i="119"/>
  <c r="X21" i="119" s="1"/>
  <c r="AO21" i="119" s="1"/>
  <c r="AO20" i="119" s="1"/>
  <c r="X18" i="119" s="1"/>
  <c r="AO18" i="119" s="1"/>
  <c r="AO17" i="119" s="1"/>
  <c r="AI68" i="116"/>
  <c r="R14" i="116" s="1"/>
  <c r="AI14" i="116" s="1"/>
  <c r="AI13" i="116" s="1"/>
  <c r="R8" i="116" s="1"/>
  <c r="AI8" i="116" s="1"/>
  <c r="AM81" i="119"/>
  <c r="V25" i="119" s="1"/>
  <c r="AM25" i="119" s="1"/>
  <c r="AM24" i="119" s="1"/>
  <c r="V19" i="119" s="1"/>
  <c r="AM19" i="119" s="1"/>
  <c r="U4" i="262"/>
  <c r="M4" i="262"/>
  <c r="T4" i="262"/>
  <c r="L4" i="262"/>
  <c r="AA4" i="262"/>
  <c r="S4" i="262"/>
  <c r="K4" i="262"/>
  <c r="Z4" i="262"/>
  <c r="R4" i="262"/>
  <c r="J4" i="262"/>
  <c r="Y4" i="262"/>
  <c r="Q4" i="262"/>
  <c r="I4" i="262"/>
  <c r="W4" i="262"/>
  <c r="O4" i="262"/>
  <c r="G4" i="262"/>
  <c r="X4" i="262"/>
  <c r="V4" i="262"/>
  <c r="P4" i="262"/>
  <c r="N4" i="262"/>
  <c r="H4" i="262"/>
  <c r="W4" i="283"/>
  <c r="O4" i="283"/>
  <c r="G4" i="283"/>
  <c r="S4" i="283"/>
  <c r="J4" i="283"/>
  <c r="AA4" i="283"/>
  <c r="R4" i="283"/>
  <c r="I4" i="283"/>
  <c r="Z4" i="283"/>
  <c r="Q4" i="283"/>
  <c r="H4" i="283"/>
  <c r="Y4" i="283"/>
  <c r="P4" i="283"/>
  <c r="X4" i="283"/>
  <c r="N4" i="283"/>
  <c r="V4" i="283"/>
  <c r="M4" i="283"/>
  <c r="L4" i="283"/>
  <c r="K4" i="283"/>
  <c r="U4" i="283"/>
  <c r="T4" i="283"/>
  <c r="AM37" i="116"/>
  <c r="V10" i="116" s="1"/>
  <c r="AM10" i="116" s="1"/>
  <c r="AM9" i="116" s="1"/>
  <c r="V7" i="116" s="1"/>
  <c r="AM7" i="116" s="1"/>
  <c r="AD37" i="115"/>
  <c r="M10" i="115" s="1"/>
  <c r="AD10" i="115" s="1"/>
  <c r="AD9" i="115" s="1"/>
  <c r="M7" i="115" s="1"/>
  <c r="AD7" i="115" s="1"/>
  <c r="AO28" i="130"/>
  <c r="AR34" i="129"/>
  <c r="AA30" i="129" s="1"/>
  <c r="AR30" i="129" s="1"/>
  <c r="AR28" i="129" s="1"/>
  <c r="AE68" i="127"/>
  <c r="N14" i="127" s="1"/>
  <c r="AE14" i="127" s="1"/>
  <c r="AE13" i="127" s="1"/>
  <c r="N8" i="127" s="1"/>
  <c r="AE8" i="127" s="1"/>
  <c r="AP50" i="127"/>
  <c r="Y21" i="127" s="1"/>
  <c r="AP21" i="127" s="1"/>
  <c r="AP20" i="127" s="1"/>
  <c r="Y18" i="127" s="1"/>
  <c r="AP18" i="127" s="1"/>
  <c r="AP17" i="127" s="1"/>
  <c r="AK68" i="121"/>
  <c r="T14" i="121" s="1"/>
  <c r="AK14" i="121" s="1"/>
  <c r="AK13" i="121" s="1"/>
  <c r="T8" i="121" s="1"/>
  <c r="AK8" i="121" s="1"/>
  <c r="AK6" i="121" s="1"/>
  <c r="AJ68" i="120"/>
  <c r="S14" i="120" s="1"/>
  <c r="AJ14" i="120" s="1"/>
  <c r="AJ13" i="120" s="1"/>
  <c r="S8" i="120" s="1"/>
  <c r="AJ8" i="120" s="1"/>
  <c r="T5" i="121"/>
  <c r="AK5" i="121" s="1"/>
  <c r="J5" i="55"/>
  <c r="H3" i="214"/>
  <c r="C3" i="184"/>
  <c r="C2" i="138"/>
  <c r="AK28" i="132"/>
  <c r="AJ81" i="131"/>
  <c r="S25" i="131" s="1"/>
  <c r="AJ25" i="131" s="1"/>
  <c r="AJ24" i="131" s="1"/>
  <c r="S19" i="131" s="1"/>
  <c r="AJ19" i="131" s="1"/>
  <c r="AG81" i="132"/>
  <c r="P25" i="132" s="1"/>
  <c r="AG25" i="132" s="1"/>
  <c r="AG24" i="132" s="1"/>
  <c r="P19" i="132" s="1"/>
  <c r="AG19" i="132" s="1"/>
  <c r="AJ31" i="132"/>
  <c r="S29" i="132" s="1"/>
  <c r="AJ29" i="132" s="1"/>
  <c r="AJ28" i="132" s="1"/>
  <c r="AF50" i="132"/>
  <c r="O21" i="132" s="1"/>
  <c r="AF21" i="132" s="1"/>
  <c r="AF20" i="132" s="1"/>
  <c r="O18" i="132" s="1"/>
  <c r="AF18" i="132" s="1"/>
  <c r="AF17" i="132" s="1"/>
  <c r="AJ37" i="131"/>
  <c r="S10" i="131" s="1"/>
  <c r="AJ10" i="131" s="1"/>
  <c r="AJ9" i="131" s="1"/>
  <c r="S7" i="131" s="1"/>
  <c r="AJ7" i="131" s="1"/>
  <c r="AN68" i="131"/>
  <c r="W14" i="131" s="1"/>
  <c r="AN14" i="131" s="1"/>
  <c r="AN13" i="131" s="1"/>
  <c r="W8" i="131" s="1"/>
  <c r="AN8" i="131" s="1"/>
  <c r="AE50" i="130"/>
  <c r="N21" i="130" s="1"/>
  <c r="AE21" i="130" s="1"/>
  <c r="AE20" i="130" s="1"/>
  <c r="N18" i="130" s="1"/>
  <c r="AE18" i="130" s="1"/>
  <c r="AF50" i="129"/>
  <c r="O21" i="129" s="1"/>
  <c r="AF21" i="129" s="1"/>
  <c r="AF20" i="129" s="1"/>
  <c r="O18" i="129" s="1"/>
  <c r="AF18" i="129" s="1"/>
  <c r="AM68" i="132"/>
  <c r="V14" i="132" s="1"/>
  <c r="AM14" i="132" s="1"/>
  <c r="AM13" i="132" s="1"/>
  <c r="V8" i="132" s="1"/>
  <c r="AM8" i="132" s="1"/>
  <c r="AI37" i="132"/>
  <c r="R10" i="132" s="1"/>
  <c r="AI10" i="132" s="1"/>
  <c r="AI9" i="132" s="1"/>
  <c r="R7" i="132" s="1"/>
  <c r="AI7" i="132" s="1"/>
  <c r="AF37" i="132"/>
  <c r="O10" i="132" s="1"/>
  <c r="AF10" i="132" s="1"/>
  <c r="AF9" i="132" s="1"/>
  <c r="O7" i="132" s="1"/>
  <c r="AF7" i="132" s="1"/>
  <c r="AD81" i="130"/>
  <c r="M25" i="130" s="1"/>
  <c r="AD25" i="130" s="1"/>
  <c r="AD24" i="130" s="1"/>
  <c r="M19" i="130" s="1"/>
  <c r="AD19" i="130" s="1"/>
  <c r="AI37" i="130"/>
  <c r="R10" i="130" s="1"/>
  <c r="AI10" i="130" s="1"/>
  <c r="AI9" i="130" s="1"/>
  <c r="R7" i="130" s="1"/>
  <c r="AI7" i="130" s="1"/>
  <c r="AE34" i="129"/>
  <c r="N30" i="129" s="1"/>
  <c r="AE30" i="129" s="1"/>
  <c r="AE28" i="129" s="1"/>
  <c r="AC50" i="130"/>
  <c r="L21" i="130" s="1"/>
  <c r="AC21" i="130" s="1"/>
  <c r="AC20" i="130" s="1"/>
  <c r="L18" i="130" s="1"/>
  <c r="AC18" i="130" s="1"/>
  <c r="AC17" i="130" s="1"/>
  <c r="AD34" i="129"/>
  <c r="M30" i="129" s="1"/>
  <c r="AD30" i="129" s="1"/>
  <c r="AR50" i="130"/>
  <c r="AA21" i="130" s="1"/>
  <c r="AR21" i="130" s="1"/>
  <c r="AR20" i="130" s="1"/>
  <c r="AA18" i="130" s="1"/>
  <c r="AR18" i="130" s="1"/>
  <c r="AJ68" i="131"/>
  <c r="S14" i="131" s="1"/>
  <c r="AJ14" i="131" s="1"/>
  <c r="AJ13" i="131" s="1"/>
  <c r="S8" i="131" s="1"/>
  <c r="AJ8" i="131" s="1"/>
  <c r="AN68" i="130"/>
  <c r="W14" i="130" s="1"/>
  <c r="AN14" i="130" s="1"/>
  <c r="AN13" i="130" s="1"/>
  <c r="W8" i="130" s="1"/>
  <c r="AN8" i="130" s="1"/>
  <c r="AN6" i="130" s="1"/>
  <c r="AN28" i="130"/>
  <c r="AR81" i="129"/>
  <c r="AA25" i="129" s="1"/>
  <c r="AR25" i="129" s="1"/>
  <c r="AR24" i="129" s="1"/>
  <c r="AA19" i="129" s="1"/>
  <c r="AR19" i="129" s="1"/>
  <c r="AN37" i="129"/>
  <c r="W10" i="129" s="1"/>
  <c r="AN10" i="129" s="1"/>
  <c r="AN9" i="129" s="1"/>
  <c r="W7" i="129" s="1"/>
  <c r="AN7" i="129" s="1"/>
  <c r="AH28" i="129"/>
  <c r="AC50" i="127"/>
  <c r="L21" i="127" s="1"/>
  <c r="AC21" i="127" s="1"/>
  <c r="AC20" i="127" s="1"/>
  <c r="L18" i="127" s="1"/>
  <c r="AC18" i="127" s="1"/>
  <c r="AD37" i="131"/>
  <c r="M10" i="131" s="1"/>
  <c r="AD10" i="131" s="1"/>
  <c r="AD9" i="131" s="1"/>
  <c r="M7" i="131" s="1"/>
  <c r="AD7" i="131" s="1"/>
  <c r="AD6" i="131" s="1"/>
  <c r="AN37" i="128"/>
  <c r="W10" i="128" s="1"/>
  <c r="AN10" i="128" s="1"/>
  <c r="AN9" i="128" s="1"/>
  <c r="W7" i="128" s="1"/>
  <c r="AN7" i="128" s="1"/>
  <c r="AL81" i="126"/>
  <c r="U25" i="126" s="1"/>
  <c r="AL25" i="126" s="1"/>
  <c r="AL24" i="126" s="1"/>
  <c r="U19" i="126" s="1"/>
  <c r="AL19" i="126" s="1"/>
  <c r="AL17" i="126" s="1"/>
  <c r="AC50" i="126"/>
  <c r="L21" i="126" s="1"/>
  <c r="AC21" i="126" s="1"/>
  <c r="AC20" i="126" s="1"/>
  <c r="L18" i="126" s="1"/>
  <c r="AC18" i="126" s="1"/>
  <c r="AH31" i="130"/>
  <c r="Q29" i="130" s="1"/>
  <c r="AH29" i="130" s="1"/>
  <c r="AJ81" i="127"/>
  <c r="S25" i="127" s="1"/>
  <c r="AJ25" i="127" s="1"/>
  <c r="AJ24" i="127" s="1"/>
  <c r="S19" i="127" s="1"/>
  <c r="AJ19" i="127" s="1"/>
  <c r="AJ34" i="126"/>
  <c r="S30" i="126" s="1"/>
  <c r="AJ30" i="126" s="1"/>
  <c r="AJ28" i="126" s="1"/>
  <c r="AH81" i="126"/>
  <c r="Q25" i="126" s="1"/>
  <c r="AH25" i="126" s="1"/>
  <c r="AH24" i="126" s="1"/>
  <c r="Q19" i="126" s="1"/>
  <c r="AH19" i="126" s="1"/>
  <c r="AM50" i="127"/>
  <c r="V21" i="127" s="1"/>
  <c r="AM21" i="127" s="1"/>
  <c r="AM20" i="127" s="1"/>
  <c r="V18" i="127" s="1"/>
  <c r="AM18" i="127" s="1"/>
  <c r="AM17" i="127" s="1"/>
  <c r="AF68" i="127"/>
  <c r="O14" i="127" s="1"/>
  <c r="AF14" i="127" s="1"/>
  <c r="AF13" i="127" s="1"/>
  <c r="O8" i="127" s="1"/>
  <c r="AF8" i="127" s="1"/>
  <c r="AO50" i="125"/>
  <c r="X21" i="125" s="1"/>
  <c r="AO21" i="125" s="1"/>
  <c r="AO20" i="125" s="1"/>
  <c r="X18" i="125" s="1"/>
  <c r="AO18" i="125" s="1"/>
  <c r="AN28" i="124"/>
  <c r="AF81" i="128"/>
  <c r="O25" i="128" s="1"/>
  <c r="AF25" i="128" s="1"/>
  <c r="AF24" i="128" s="1"/>
  <c r="O19" i="128" s="1"/>
  <c r="AF19" i="128" s="1"/>
  <c r="AF17" i="128" s="1"/>
  <c r="AJ81" i="128"/>
  <c r="S25" i="128" s="1"/>
  <c r="AJ25" i="128" s="1"/>
  <c r="AJ24" i="128" s="1"/>
  <c r="S19" i="128" s="1"/>
  <c r="AJ19" i="128" s="1"/>
  <c r="AC28" i="125"/>
  <c r="AL13" i="124"/>
  <c r="U8" i="124" s="1"/>
  <c r="AL8" i="124" s="1"/>
  <c r="AL6" i="124" s="1"/>
  <c r="AO81" i="123"/>
  <c r="X25" i="123" s="1"/>
  <c r="AO25" i="123" s="1"/>
  <c r="AO24" i="123" s="1"/>
  <c r="X19" i="123" s="1"/>
  <c r="AO19" i="123" s="1"/>
  <c r="AL50" i="128"/>
  <c r="U21" i="128" s="1"/>
  <c r="AL21" i="128" s="1"/>
  <c r="AL20" i="128" s="1"/>
  <c r="U18" i="128" s="1"/>
  <c r="AL18" i="128" s="1"/>
  <c r="AL17" i="128" s="1"/>
  <c r="AP50" i="128"/>
  <c r="Y21" i="128" s="1"/>
  <c r="AP21" i="128" s="1"/>
  <c r="AP20" i="128" s="1"/>
  <c r="Y18" i="128" s="1"/>
  <c r="AP18" i="128" s="1"/>
  <c r="AO37" i="126"/>
  <c r="X10" i="126" s="1"/>
  <c r="AO10" i="126" s="1"/>
  <c r="AO9" i="126" s="1"/>
  <c r="X7" i="126" s="1"/>
  <c r="AO7" i="126" s="1"/>
  <c r="AO6" i="126" s="1"/>
  <c r="AG37" i="125"/>
  <c r="P10" i="125" s="1"/>
  <c r="AG10" i="125" s="1"/>
  <c r="AG9" i="125" s="1"/>
  <c r="P7" i="125" s="1"/>
  <c r="AG7" i="125" s="1"/>
  <c r="AG6" i="125" s="1"/>
  <c r="AH68" i="126"/>
  <c r="Q14" i="126" s="1"/>
  <c r="AH14" i="126" s="1"/>
  <c r="AH13" i="126" s="1"/>
  <c r="Q8" i="126" s="1"/>
  <c r="AH8" i="126" s="1"/>
  <c r="AI68" i="124"/>
  <c r="R14" i="124" s="1"/>
  <c r="AI14" i="124" s="1"/>
  <c r="AI13" i="124" s="1"/>
  <c r="R8" i="124" s="1"/>
  <c r="AI8" i="124" s="1"/>
  <c r="AL81" i="123"/>
  <c r="U25" i="123" s="1"/>
  <c r="AL25" i="123" s="1"/>
  <c r="AL24" i="123" s="1"/>
  <c r="U19" i="123" s="1"/>
  <c r="AL19" i="123" s="1"/>
  <c r="AL17" i="123" s="1"/>
  <c r="AJ37" i="121"/>
  <c r="S10" i="121" s="1"/>
  <c r="AJ10" i="121" s="1"/>
  <c r="AJ9" i="121" s="1"/>
  <c r="S7" i="121" s="1"/>
  <c r="AJ7" i="121" s="1"/>
  <c r="AD37" i="123"/>
  <c r="M10" i="123" s="1"/>
  <c r="AD10" i="123" s="1"/>
  <c r="AD9" i="123" s="1"/>
  <c r="M7" i="123" s="1"/>
  <c r="AD7" i="123" s="1"/>
  <c r="AJ81" i="125"/>
  <c r="S25" i="125" s="1"/>
  <c r="AJ25" i="125" s="1"/>
  <c r="AJ24" i="125" s="1"/>
  <c r="S19" i="125" s="1"/>
  <c r="AJ19" i="125" s="1"/>
  <c r="AD81" i="121"/>
  <c r="M25" i="121" s="1"/>
  <c r="AD25" i="121" s="1"/>
  <c r="AD24" i="121" s="1"/>
  <c r="M19" i="121" s="1"/>
  <c r="AD19" i="121" s="1"/>
  <c r="AL81" i="125"/>
  <c r="U25" i="125" s="1"/>
  <c r="AL25" i="125" s="1"/>
  <c r="AL24" i="125" s="1"/>
  <c r="U19" i="125" s="1"/>
  <c r="AL19" i="125" s="1"/>
  <c r="AP81" i="125"/>
  <c r="Y25" i="125" s="1"/>
  <c r="AP25" i="125" s="1"/>
  <c r="AP24" i="125" s="1"/>
  <c r="Y19" i="125" s="1"/>
  <c r="AP19" i="125" s="1"/>
  <c r="AO34" i="123"/>
  <c r="X30" i="123" s="1"/>
  <c r="AO30" i="123" s="1"/>
  <c r="AP81" i="122"/>
  <c r="Y25" i="122" s="1"/>
  <c r="AP25" i="122" s="1"/>
  <c r="AP24" i="122" s="1"/>
  <c r="Y19" i="122" s="1"/>
  <c r="AP19" i="122" s="1"/>
  <c r="W5" i="122"/>
  <c r="AN5" i="122" s="1"/>
  <c r="M5" i="56"/>
  <c r="AP50" i="121"/>
  <c r="Y21" i="121" s="1"/>
  <c r="AP21" i="121" s="1"/>
  <c r="AP20" i="121" s="1"/>
  <c r="Y18" i="121" s="1"/>
  <c r="AP18" i="121" s="1"/>
  <c r="AP28" i="123"/>
  <c r="AP37" i="122"/>
  <c r="Y10" i="122" s="1"/>
  <c r="AP10" i="122" s="1"/>
  <c r="AP9" i="122" s="1"/>
  <c r="Y7" i="122" s="1"/>
  <c r="AP7" i="122" s="1"/>
  <c r="AM81" i="120"/>
  <c r="V25" i="120" s="1"/>
  <c r="AM25" i="120" s="1"/>
  <c r="AM24" i="120" s="1"/>
  <c r="V19" i="120" s="1"/>
  <c r="AM19" i="120" s="1"/>
  <c r="AE81" i="117"/>
  <c r="N25" i="117" s="1"/>
  <c r="AE25" i="117" s="1"/>
  <c r="AE24" i="117" s="1"/>
  <c r="N19" i="117" s="1"/>
  <c r="AE19" i="117" s="1"/>
  <c r="AD37" i="122"/>
  <c r="M10" i="122" s="1"/>
  <c r="AD10" i="122" s="1"/>
  <c r="AD9" i="122" s="1"/>
  <c r="M7" i="122" s="1"/>
  <c r="AD7" i="122" s="1"/>
  <c r="AG50" i="121"/>
  <c r="P21" i="121" s="1"/>
  <c r="AG21" i="121" s="1"/>
  <c r="AG20" i="121" s="1"/>
  <c r="P18" i="121" s="1"/>
  <c r="AG18" i="121" s="1"/>
  <c r="AG17" i="121" s="1"/>
  <c r="AD37" i="120"/>
  <c r="M10" i="120" s="1"/>
  <c r="AD10" i="120" s="1"/>
  <c r="AD9" i="120" s="1"/>
  <c r="M7" i="120" s="1"/>
  <c r="AD7" i="120" s="1"/>
  <c r="AM17" i="116"/>
  <c r="AK81" i="117"/>
  <c r="T25" i="117" s="1"/>
  <c r="AK25" i="117" s="1"/>
  <c r="AK24" i="117" s="1"/>
  <c r="T19" i="117" s="1"/>
  <c r="AK19" i="117" s="1"/>
  <c r="AQ50" i="121"/>
  <c r="Z21" i="121" s="1"/>
  <c r="AQ21" i="121" s="1"/>
  <c r="AQ20" i="121" s="1"/>
  <c r="Z18" i="121" s="1"/>
  <c r="AQ18" i="121" s="1"/>
  <c r="AP31" i="121"/>
  <c r="Y29" i="121" s="1"/>
  <c r="AP29" i="121" s="1"/>
  <c r="AI68" i="123"/>
  <c r="R14" i="123" s="1"/>
  <c r="AI14" i="123" s="1"/>
  <c r="AI13" i="123" s="1"/>
  <c r="R8" i="123" s="1"/>
  <c r="AI8" i="123" s="1"/>
  <c r="AM68" i="123"/>
  <c r="V14" i="123" s="1"/>
  <c r="AM14" i="123" s="1"/>
  <c r="AM13" i="123" s="1"/>
  <c r="V8" i="123" s="1"/>
  <c r="AM8" i="123" s="1"/>
  <c r="AI28" i="122"/>
  <c r="AG81" i="119"/>
  <c r="P25" i="119" s="1"/>
  <c r="AG25" i="119" s="1"/>
  <c r="AG24" i="119" s="1"/>
  <c r="P19" i="119" s="1"/>
  <c r="AG19" i="119" s="1"/>
  <c r="AH81" i="118"/>
  <c r="Q25" i="118" s="1"/>
  <c r="AH25" i="118" s="1"/>
  <c r="AH24" i="118" s="1"/>
  <c r="Q19" i="118" s="1"/>
  <c r="AH19" i="118" s="1"/>
  <c r="AH17" i="118" s="1"/>
  <c r="AG50" i="118"/>
  <c r="P21" i="118" s="1"/>
  <c r="AG21" i="118" s="1"/>
  <c r="AG20" i="118" s="1"/>
  <c r="P18" i="118" s="1"/>
  <c r="AG18" i="118" s="1"/>
  <c r="AG17" i="118" s="1"/>
  <c r="AN50" i="117"/>
  <c r="W21" i="117" s="1"/>
  <c r="AN21" i="117" s="1"/>
  <c r="AN20" i="117" s="1"/>
  <c r="W18" i="117" s="1"/>
  <c r="AN18" i="117" s="1"/>
  <c r="AN17" i="117" s="1"/>
  <c r="AP81" i="116"/>
  <c r="Y25" i="116" s="1"/>
  <c r="AP25" i="116" s="1"/>
  <c r="AP24" i="116" s="1"/>
  <c r="Y19" i="116" s="1"/>
  <c r="AP19" i="116" s="1"/>
  <c r="AN37" i="116"/>
  <c r="W10" i="116" s="1"/>
  <c r="AN10" i="116" s="1"/>
  <c r="AN9" i="116" s="1"/>
  <c r="W7" i="116" s="1"/>
  <c r="AN7" i="116" s="1"/>
  <c r="AM68" i="120"/>
  <c r="V14" i="120" s="1"/>
  <c r="AM14" i="120" s="1"/>
  <c r="AM13" i="120" s="1"/>
  <c r="V8" i="120" s="1"/>
  <c r="AM8" i="120" s="1"/>
  <c r="AL68" i="119"/>
  <c r="U14" i="119" s="1"/>
  <c r="AL14" i="119" s="1"/>
  <c r="AL13" i="119" s="1"/>
  <c r="U8" i="119" s="1"/>
  <c r="AL8" i="119" s="1"/>
  <c r="AP68" i="119"/>
  <c r="Y14" i="119" s="1"/>
  <c r="AP14" i="119" s="1"/>
  <c r="AP13" i="119" s="1"/>
  <c r="Y8" i="119" s="1"/>
  <c r="AP8" i="119" s="1"/>
  <c r="C3" i="229"/>
  <c r="D3" i="229"/>
  <c r="F3" i="193"/>
  <c r="G3" i="211"/>
  <c r="H3" i="229"/>
  <c r="B3" i="193"/>
  <c r="B2" i="141"/>
  <c r="AK68" i="119"/>
  <c r="T14" i="119" s="1"/>
  <c r="AK14" i="119" s="1"/>
  <c r="AK13" i="119" s="1"/>
  <c r="T8" i="119" s="1"/>
  <c r="AK8" i="119" s="1"/>
  <c r="AP37" i="117"/>
  <c r="Y10" i="117" s="1"/>
  <c r="AP10" i="117" s="1"/>
  <c r="AP9" i="117" s="1"/>
  <c r="Y7" i="117" s="1"/>
  <c r="AP7" i="117" s="1"/>
  <c r="AC81" i="116"/>
  <c r="L25" i="116" s="1"/>
  <c r="AC25" i="116" s="1"/>
  <c r="AC24" i="116" s="1"/>
  <c r="L19" i="116" s="1"/>
  <c r="AC19" i="116" s="1"/>
  <c r="AR50" i="116"/>
  <c r="AA21" i="116" s="1"/>
  <c r="AR21" i="116" s="1"/>
  <c r="AR20" i="116" s="1"/>
  <c r="AA18" i="116" s="1"/>
  <c r="AR18" i="116" s="1"/>
  <c r="Y4" i="268"/>
  <c r="Q4" i="268"/>
  <c r="I4" i="268"/>
  <c r="X4" i="268"/>
  <c r="P4" i="268"/>
  <c r="H4" i="268"/>
  <c r="W4" i="268"/>
  <c r="O4" i="268"/>
  <c r="G4" i="268"/>
  <c r="V4" i="268"/>
  <c r="N4" i="268"/>
  <c r="U4" i="268"/>
  <c r="M4" i="268"/>
  <c r="AA4" i="268"/>
  <c r="S4" i="268"/>
  <c r="K4" i="268"/>
  <c r="L4" i="268"/>
  <c r="J4" i="268"/>
  <c r="T4" i="268"/>
  <c r="Z4" i="268"/>
  <c r="R4" i="268"/>
  <c r="U4" i="256"/>
  <c r="M4" i="256"/>
  <c r="T4" i="256"/>
  <c r="L4" i="256"/>
  <c r="AA4" i="256"/>
  <c r="S4" i="256"/>
  <c r="K4" i="256"/>
  <c r="Z4" i="256"/>
  <c r="R4" i="256"/>
  <c r="J4" i="256"/>
  <c r="Y4" i="256"/>
  <c r="Q4" i="256"/>
  <c r="I4" i="256"/>
  <c r="W4" i="256"/>
  <c r="O4" i="256"/>
  <c r="G4" i="256"/>
  <c r="P4" i="256"/>
  <c r="N4" i="256"/>
  <c r="H4" i="256"/>
  <c r="X4" i="256"/>
  <c r="V4" i="256"/>
  <c r="B19" i="162"/>
  <c r="B18" i="162"/>
  <c r="AE50" i="120"/>
  <c r="N21" i="120" s="1"/>
  <c r="AE21" i="120" s="1"/>
  <c r="AE20" i="120" s="1"/>
  <c r="N18" i="120" s="1"/>
  <c r="AE18" i="120" s="1"/>
  <c r="AE17" i="120" s="1"/>
  <c r="AI50" i="120"/>
  <c r="R21" i="120" s="1"/>
  <c r="AI21" i="120" s="1"/>
  <c r="AI20" i="120" s="1"/>
  <c r="R18" i="120" s="1"/>
  <c r="AI18" i="120" s="1"/>
  <c r="AI17" i="120" s="1"/>
  <c r="AF34" i="120"/>
  <c r="O30" i="120" s="1"/>
  <c r="AF30" i="120" s="1"/>
  <c r="AC68" i="115"/>
  <c r="L14" i="115" s="1"/>
  <c r="AC14" i="115" s="1"/>
  <c r="AC13" i="115" s="1"/>
  <c r="L8" i="115" s="1"/>
  <c r="AC8" i="115" s="1"/>
  <c r="C3" i="232"/>
  <c r="D3" i="232"/>
  <c r="F3" i="196"/>
  <c r="G3" i="214"/>
  <c r="H3" i="232"/>
  <c r="B3" i="196"/>
  <c r="C3" i="220"/>
  <c r="C2" i="150"/>
  <c r="D3" i="220"/>
  <c r="D2" i="150"/>
  <c r="F3" i="184"/>
  <c r="F2" i="138"/>
  <c r="G3" i="202"/>
  <c r="G2" i="144"/>
  <c r="H3" i="220"/>
  <c r="H2" i="150"/>
  <c r="B2" i="138"/>
  <c r="B3" i="184"/>
  <c r="AH50" i="119"/>
  <c r="Q21" i="119" s="1"/>
  <c r="AH21" i="119" s="1"/>
  <c r="AH20" i="119" s="1"/>
  <c r="Q18" i="119" s="1"/>
  <c r="AH18" i="119" s="1"/>
  <c r="AL37" i="117"/>
  <c r="U10" i="117" s="1"/>
  <c r="AL10" i="117" s="1"/>
  <c r="AL9" i="117" s="1"/>
  <c r="U7" i="117" s="1"/>
  <c r="AL7" i="117" s="1"/>
  <c r="AP81" i="115"/>
  <c r="Y25" i="115" s="1"/>
  <c r="AP25" i="115" s="1"/>
  <c r="AP24" i="115" s="1"/>
  <c r="Y19" i="115" s="1"/>
  <c r="AP19" i="115" s="1"/>
  <c r="AF50" i="115"/>
  <c r="O21" i="115" s="1"/>
  <c r="AF21" i="115" s="1"/>
  <c r="AF20" i="115" s="1"/>
  <c r="O18" i="115" s="1"/>
  <c r="AF18" i="115" s="1"/>
  <c r="AR34" i="115"/>
  <c r="AA30" i="115" s="1"/>
  <c r="AR30" i="115" s="1"/>
  <c r="AR28" i="115" s="1"/>
  <c r="B10" i="177"/>
  <c r="B9" i="177"/>
  <c r="B14" i="177"/>
  <c r="B10" i="161"/>
  <c r="B9" i="161"/>
  <c r="B14" i="161"/>
  <c r="AD50" i="124"/>
  <c r="M21" i="124" s="1"/>
  <c r="AD21" i="124" s="1"/>
  <c r="AD20" i="124" s="1"/>
  <c r="M18" i="124" s="1"/>
  <c r="AD18" i="124" s="1"/>
  <c r="AH50" i="124"/>
  <c r="Q21" i="124" s="1"/>
  <c r="AH21" i="124" s="1"/>
  <c r="AH20" i="124" s="1"/>
  <c r="Q18" i="124" s="1"/>
  <c r="AH18" i="124" s="1"/>
  <c r="AG68" i="117"/>
  <c r="P14" i="117" s="1"/>
  <c r="AG14" i="117" s="1"/>
  <c r="AG13" i="117" s="1"/>
  <c r="P8" i="117" s="1"/>
  <c r="AG8" i="117" s="1"/>
  <c r="AI81" i="115"/>
  <c r="R25" i="115" s="1"/>
  <c r="AI25" i="115" s="1"/>
  <c r="AI24" i="115" s="1"/>
  <c r="R19" i="115" s="1"/>
  <c r="AI19" i="115" s="1"/>
  <c r="B5" i="178"/>
  <c r="C2" i="108"/>
  <c r="B2" i="175" s="1"/>
  <c r="AF37" i="115"/>
  <c r="O10" i="115" s="1"/>
  <c r="AF10" i="115" s="1"/>
  <c r="AF9" i="115" s="1"/>
  <c r="O7" i="115" s="1"/>
  <c r="AF7" i="115" s="1"/>
  <c r="AP50" i="118"/>
  <c r="Y21" i="118" s="1"/>
  <c r="AP21" i="118" s="1"/>
  <c r="AP20" i="118" s="1"/>
  <c r="Y18" i="118" s="1"/>
  <c r="AP18" i="118" s="1"/>
  <c r="AJ28" i="131"/>
  <c r="AL68" i="132"/>
  <c r="U14" i="132" s="1"/>
  <c r="AL14" i="132" s="1"/>
  <c r="AL13" i="132" s="1"/>
  <c r="U8" i="132" s="1"/>
  <c r="AL8" i="132" s="1"/>
  <c r="AE50" i="129"/>
  <c r="N21" i="129" s="1"/>
  <c r="AE21" i="129" s="1"/>
  <c r="AE20" i="129" s="1"/>
  <c r="N18" i="129" s="1"/>
  <c r="AE18" i="129" s="1"/>
  <c r="AE17" i="129" s="1"/>
  <c r="AP17" i="116"/>
  <c r="U5" i="122"/>
  <c r="AL5" i="122" s="1"/>
  <c r="E3" i="229"/>
  <c r="AH68" i="115"/>
  <c r="Q14" i="115" s="1"/>
  <c r="AH14" i="115" s="1"/>
  <c r="AH13" i="115" s="1"/>
  <c r="Q8" i="115" s="1"/>
  <c r="AH8" i="115" s="1"/>
  <c r="E3" i="220"/>
  <c r="E2" i="150"/>
  <c r="B14" i="165"/>
  <c r="B10" i="165"/>
  <c r="B9" i="165"/>
  <c r="AJ81" i="132"/>
  <c r="S25" i="132" s="1"/>
  <c r="AJ25" i="132" s="1"/>
  <c r="AJ24" i="132" s="1"/>
  <c r="S19" i="132" s="1"/>
  <c r="AJ19" i="132" s="1"/>
  <c r="AP50" i="132"/>
  <c r="Y21" i="132" s="1"/>
  <c r="AP21" i="132" s="1"/>
  <c r="AP20" i="132" s="1"/>
  <c r="Y18" i="132" s="1"/>
  <c r="AP18" i="132" s="1"/>
  <c r="AH81" i="132"/>
  <c r="Q25" i="132" s="1"/>
  <c r="AH25" i="132" s="1"/>
  <c r="AH24" i="132" s="1"/>
  <c r="Q19" i="132" s="1"/>
  <c r="AH19" i="132" s="1"/>
  <c r="AH50" i="132"/>
  <c r="Q21" i="132" s="1"/>
  <c r="AH21" i="132" s="1"/>
  <c r="AH20" i="132" s="1"/>
  <c r="Q18" i="132" s="1"/>
  <c r="AH18" i="132" s="1"/>
  <c r="AC31" i="132"/>
  <c r="L29" i="132" s="1"/>
  <c r="AC29" i="132" s="1"/>
  <c r="AC28" i="132" s="1"/>
  <c r="AQ50" i="131"/>
  <c r="Z21" i="131" s="1"/>
  <c r="AQ21" i="131" s="1"/>
  <c r="AQ20" i="131" s="1"/>
  <c r="Z18" i="131" s="1"/>
  <c r="AQ18" i="131" s="1"/>
  <c r="AQ34" i="131"/>
  <c r="Z30" i="131" s="1"/>
  <c r="AQ30" i="131" s="1"/>
  <c r="AO50" i="132"/>
  <c r="X21" i="132" s="1"/>
  <c r="AO21" i="132" s="1"/>
  <c r="AO20" i="132" s="1"/>
  <c r="X18" i="132" s="1"/>
  <c r="AO18" i="132" s="1"/>
  <c r="AO17" i="132" s="1"/>
  <c r="AG68" i="131"/>
  <c r="P14" i="131" s="1"/>
  <c r="AG14" i="131" s="1"/>
  <c r="AG13" i="131" s="1"/>
  <c r="P8" i="131" s="1"/>
  <c r="AG8" i="131" s="1"/>
  <c r="AF50" i="130"/>
  <c r="O21" i="130" s="1"/>
  <c r="AF21" i="130" s="1"/>
  <c r="AF20" i="130" s="1"/>
  <c r="O18" i="130" s="1"/>
  <c r="AF18" i="130" s="1"/>
  <c r="AE68" i="129"/>
  <c r="N14" i="129" s="1"/>
  <c r="AE14" i="129" s="1"/>
  <c r="AE13" i="129" s="1"/>
  <c r="N8" i="129" s="1"/>
  <c r="AE8" i="129" s="1"/>
  <c r="AM81" i="130"/>
  <c r="V25" i="130" s="1"/>
  <c r="AM25" i="130" s="1"/>
  <c r="AM24" i="130" s="1"/>
  <c r="V19" i="130" s="1"/>
  <c r="AM19" i="130" s="1"/>
  <c r="AR37" i="130"/>
  <c r="AA10" i="130" s="1"/>
  <c r="AR10" i="130" s="1"/>
  <c r="AR9" i="130" s="1"/>
  <c r="AA7" i="130" s="1"/>
  <c r="AR7" i="130" s="1"/>
  <c r="AK28" i="130"/>
  <c r="AQ37" i="132"/>
  <c r="Z10" i="132" s="1"/>
  <c r="AQ10" i="132" s="1"/>
  <c r="AQ9" i="132" s="1"/>
  <c r="Z7" i="132" s="1"/>
  <c r="AQ7" i="132" s="1"/>
  <c r="AQ6" i="132" s="1"/>
  <c r="AN37" i="132"/>
  <c r="W10" i="132" s="1"/>
  <c r="AN10" i="132" s="1"/>
  <c r="AN9" i="132" s="1"/>
  <c r="W7" i="132" s="1"/>
  <c r="AN7" i="132" s="1"/>
  <c r="AQ68" i="130"/>
  <c r="Z14" i="130" s="1"/>
  <c r="AQ14" i="130" s="1"/>
  <c r="AQ13" i="130" s="1"/>
  <c r="Z8" i="130" s="1"/>
  <c r="AQ8" i="130" s="1"/>
  <c r="AK68" i="129"/>
  <c r="T14" i="129" s="1"/>
  <c r="AK14" i="129" s="1"/>
  <c r="AK13" i="129" s="1"/>
  <c r="T8" i="129" s="1"/>
  <c r="AK8" i="129" s="1"/>
  <c r="AK6" i="129" s="1"/>
  <c r="AQ37" i="129"/>
  <c r="Z10" i="129" s="1"/>
  <c r="AQ10" i="129" s="1"/>
  <c r="AQ9" i="129" s="1"/>
  <c r="Z7" i="129" s="1"/>
  <c r="AQ7" i="129" s="1"/>
  <c r="AR68" i="129"/>
  <c r="AA14" i="129" s="1"/>
  <c r="AR14" i="129" s="1"/>
  <c r="AR13" i="129" s="1"/>
  <c r="AA8" i="129" s="1"/>
  <c r="AR8" i="129" s="1"/>
  <c r="AJ50" i="130"/>
  <c r="S21" i="130" s="1"/>
  <c r="AJ21" i="130" s="1"/>
  <c r="AJ20" i="130" s="1"/>
  <c r="S18" i="130" s="1"/>
  <c r="AJ18" i="130" s="1"/>
  <c r="AJ17" i="130" s="1"/>
  <c r="AJ34" i="130"/>
  <c r="S30" i="130" s="1"/>
  <c r="AJ30" i="130" s="1"/>
  <c r="AC34" i="129"/>
  <c r="L30" i="129" s="1"/>
  <c r="AC30" i="129" s="1"/>
  <c r="AF68" i="130"/>
  <c r="O14" i="130" s="1"/>
  <c r="AF14" i="130" s="1"/>
  <c r="AF13" i="130" s="1"/>
  <c r="O8" i="130" s="1"/>
  <c r="AF8" i="130" s="1"/>
  <c r="AJ81" i="129"/>
  <c r="S25" i="129" s="1"/>
  <c r="AJ25" i="129" s="1"/>
  <c r="AJ24" i="129" s="1"/>
  <c r="S19" i="129" s="1"/>
  <c r="AJ19" i="129" s="1"/>
  <c r="AF37" i="129"/>
  <c r="O10" i="129" s="1"/>
  <c r="AF10" i="129" s="1"/>
  <c r="AF9" i="129" s="1"/>
  <c r="O7" i="129" s="1"/>
  <c r="AF7" i="129" s="1"/>
  <c r="AF6" i="129" s="1"/>
  <c r="AH37" i="129"/>
  <c r="Q10" i="129" s="1"/>
  <c r="AH10" i="129" s="1"/>
  <c r="AH9" i="129" s="1"/>
  <c r="Q7" i="129" s="1"/>
  <c r="AH7" i="129" s="1"/>
  <c r="AP28" i="129"/>
  <c r="AL37" i="131"/>
  <c r="U10" i="131" s="1"/>
  <c r="AL10" i="131" s="1"/>
  <c r="AL9" i="131" s="1"/>
  <c r="U7" i="131" s="1"/>
  <c r="AL7" i="131" s="1"/>
  <c r="AL6" i="131" s="1"/>
  <c r="AF37" i="128"/>
  <c r="O10" i="128" s="1"/>
  <c r="AF10" i="128" s="1"/>
  <c r="AF9" i="128" s="1"/>
  <c r="O7" i="128" s="1"/>
  <c r="AF7" i="128" s="1"/>
  <c r="AJ34" i="127"/>
  <c r="S30" i="127" s="1"/>
  <c r="AJ30" i="127" s="1"/>
  <c r="AD81" i="126"/>
  <c r="M25" i="126" s="1"/>
  <c r="AD25" i="126" s="1"/>
  <c r="AD24" i="126" s="1"/>
  <c r="M19" i="126" s="1"/>
  <c r="AD19" i="126" s="1"/>
  <c r="AH37" i="130"/>
  <c r="Q10" i="130" s="1"/>
  <c r="AH10" i="130" s="1"/>
  <c r="AH9" i="130" s="1"/>
  <c r="Q7" i="130" s="1"/>
  <c r="AH7" i="130" s="1"/>
  <c r="AH6" i="130" s="1"/>
  <c r="AK31" i="128"/>
  <c r="T29" i="128" s="1"/>
  <c r="AK29" i="128" s="1"/>
  <c r="AK28" i="128" s="1"/>
  <c r="AL31" i="127"/>
  <c r="U29" i="127" s="1"/>
  <c r="AL29" i="127" s="1"/>
  <c r="AL28" i="127" s="1"/>
  <c r="AJ31" i="127"/>
  <c r="S29" i="127" s="1"/>
  <c r="AJ29" i="127" s="1"/>
  <c r="AE50" i="127"/>
  <c r="N21" i="127" s="1"/>
  <c r="AE21" i="127" s="1"/>
  <c r="AE20" i="127" s="1"/>
  <c r="N18" i="127" s="1"/>
  <c r="AE18" i="127" s="1"/>
  <c r="AE17" i="127" s="1"/>
  <c r="AN68" i="127"/>
  <c r="W14" i="127" s="1"/>
  <c r="AN14" i="127" s="1"/>
  <c r="AN13" i="127" s="1"/>
  <c r="W8" i="127" s="1"/>
  <c r="AN8" i="127" s="1"/>
  <c r="AN6" i="127" s="1"/>
  <c r="AF37" i="124"/>
  <c r="O10" i="124" s="1"/>
  <c r="AF10" i="124" s="1"/>
  <c r="AF9" i="124" s="1"/>
  <c r="O7" i="124" s="1"/>
  <c r="AF7" i="124" s="1"/>
  <c r="AL37" i="126"/>
  <c r="U10" i="126" s="1"/>
  <c r="AL10" i="126" s="1"/>
  <c r="AL9" i="126" s="1"/>
  <c r="U7" i="126" s="1"/>
  <c r="AL7" i="126" s="1"/>
  <c r="AL6" i="126" s="1"/>
  <c r="AG50" i="125"/>
  <c r="P21" i="125" s="1"/>
  <c r="AG21" i="125" s="1"/>
  <c r="AG20" i="125" s="1"/>
  <c r="P18" i="125" s="1"/>
  <c r="AG18" i="125" s="1"/>
  <c r="AF28" i="124"/>
  <c r="AO81" i="128"/>
  <c r="X25" i="128" s="1"/>
  <c r="AO25" i="128" s="1"/>
  <c r="AO24" i="128" s="1"/>
  <c r="X19" i="128" s="1"/>
  <c r="AO19" i="128" s="1"/>
  <c r="AC81" i="128"/>
  <c r="L25" i="128" s="1"/>
  <c r="AC25" i="128" s="1"/>
  <c r="AC24" i="128" s="1"/>
  <c r="L19" i="128" s="1"/>
  <c r="AC19" i="128" s="1"/>
  <c r="AC17" i="128" s="1"/>
  <c r="AE28" i="124"/>
  <c r="AM28" i="126"/>
  <c r="AK68" i="125"/>
  <c r="T14" i="125" s="1"/>
  <c r="AK14" i="125" s="1"/>
  <c r="AK13" i="125" s="1"/>
  <c r="T8" i="125" s="1"/>
  <c r="AK8" i="125" s="1"/>
  <c r="AK6" i="125" s="1"/>
  <c r="AD68" i="124"/>
  <c r="M14" i="124" s="1"/>
  <c r="AD14" i="124" s="1"/>
  <c r="AD13" i="124" s="1"/>
  <c r="M8" i="124" s="1"/>
  <c r="AD8" i="124" s="1"/>
  <c r="AD6" i="124" s="1"/>
  <c r="AO50" i="123"/>
  <c r="X21" i="123" s="1"/>
  <c r="AO21" i="123" s="1"/>
  <c r="AO20" i="123" s="1"/>
  <c r="X18" i="123" s="1"/>
  <c r="AO18" i="123" s="1"/>
  <c r="AO17" i="123" s="1"/>
  <c r="AD34" i="125"/>
  <c r="M30" i="125" s="1"/>
  <c r="AD30" i="125" s="1"/>
  <c r="AD28" i="125" s="1"/>
  <c r="AG81" i="123"/>
  <c r="P25" i="123" s="1"/>
  <c r="AG25" i="123" s="1"/>
  <c r="AG24" i="123" s="1"/>
  <c r="P19" i="123" s="1"/>
  <c r="AG19" i="123" s="1"/>
  <c r="AI37" i="123"/>
  <c r="R10" i="123" s="1"/>
  <c r="AI10" i="123" s="1"/>
  <c r="AI9" i="123" s="1"/>
  <c r="R7" i="123" s="1"/>
  <c r="AI7" i="123" s="1"/>
  <c r="AI6" i="123" s="1"/>
  <c r="AI50" i="128"/>
  <c r="R21" i="128" s="1"/>
  <c r="AI21" i="128" s="1"/>
  <c r="AI20" i="128" s="1"/>
  <c r="R18" i="128" s="1"/>
  <c r="AI18" i="128" s="1"/>
  <c r="AH37" i="126"/>
  <c r="Q10" i="126" s="1"/>
  <c r="AH10" i="126" s="1"/>
  <c r="AH9" i="126" s="1"/>
  <c r="Q7" i="126" s="1"/>
  <c r="AH7" i="126" s="1"/>
  <c r="AH6" i="126" s="1"/>
  <c r="AO37" i="124"/>
  <c r="X10" i="124" s="1"/>
  <c r="AO10" i="124" s="1"/>
  <c r="AO9" i="124" s="1"/>
  <c r="X7" i="124" s="1"/>
  <c r="AO7" i="124" s="1"/>
  <c r="AP68" i="126"/>
  <c r="Y14" i="126" s="1"/>
  <c r="AP14" i="126" s="1"/>
  <c r="AP13" i="126" s="1"/>
  <c r="Y8" i="126" s="1"/>
  <c r="AP8" i="126" s="1"/>
  <c r="AL37" i="123"/>
  <c r="U10" i="123" s="1"/>
  <c r="AL10" i="123" s="1"/>
  <c r="AL9" i="123" s="1"/>
  <c r="U7" i="123" s="1"/>
  <c r="AL7" i="123" s="1"/>
  <c r="AR68" i="121"/>
  <c r="AA14" i="121" s="1"/>
  <c r="AR14" i="121" s="1"/>
  <c r="AR13" i="121" s="1"/>
  <c r="AA8" i="121" s="1"/>
  <c r="AR8" i="121" s="1"/>
  <c r="AR6" i="121" s="1"/>
  <c r="AQ34" i="123"/>
  <c r="Z30" i="123" s="1"/>
  <c r="AQ30" i="123" s="1"/>
  <c r="AQ28" i="123" s="1"/>
  <c r="AK81" i="122"/>
  <c r="T25" i="122" s="1"/>
  <c r="AK25" i="122" s="1"/>
  <c r="AK24" i="122" s="1"/>
  <c r="T19" i="122" s="1"/>
  <c r="AK19" i="122" s="1"/>
  <c r="AK17" i="122" s="1"/>
  <c r="AJ34" i="122"/>
  <c r="S30" i="122" s="1"/>
  <c r="AJ30" i="122" s="1"/>
  <c r="AP68" i="121"/>
  <c r="Y14" i="121" s="1"/>
  <c r="AP14" i="121" s="1"/>
  <c r="AP13" i="121" s="1"/>
  <c r="Y8" i="121" s="1"/>
  <c r="AP8" i="121" s="1"/>
  <c r="AE81" i="125"/>
  <c r="N25" i="125" s="1"/>
  <c r="AE25" i="125" s="1"/>
  <c r="AE24" i="125" s="1"/>
  <c r="N19" i="125" s="1"/>
  <c r="AE19" i="125" s="1"/>
  <c r="AE17" i="125" s="1"/>
  <c r="AI81" i="125"/>
  <c r="R25" i="125" s="1"/>
  <c r="AI25" i="125" s="1"/>
  <c r="AI24" i="125" s="1"/>
  <c r="R19" i="125" s="1"/>
  <c r="AI19" i="125" s="1"/>
  <c r="AR81" i="122"/>
  <c r="AA25" i="122" s="1"/>
  <c r="AR25" i="122" s="1"/>
  <c r="AR24" i="122" s="1"/>
  <c r="AA19" i="122" s="1"/>
  <c r="AR19" i="122" s="1"/>
  <c r="AR17" i="122" s="1"/>
  <c r="AH81" i="122"/>
  <c r="Q25" i="122" s="1"/>
  <c r="AH25" i="122" s="1"/>
  <c r="AH24" i="122" s="1"/>
  <c r="Q19" i="122" s="1"/>
  <c r="AH19" i="122" s="1"/>
  <c r="AJ37" i="122"/>
  <c r="S10" i="122" s="1"/>
  <c r="AJ10" i="122" s="1"/>
  <c r="AJ9" i="122" s="1"/>
  <c r="S7" i="122" s="1"/>
  <c r="AJ7" i="122" s="1"/>
  <c r="O5" i="122"/>
  <c r="AF5" i="122" s="1"/>
  <c r="E5" i="56"/>
  <c r="AE37" i="122"/>
  <c r="N10" i="122" s="1"/>
  <c r="AE10" i="122" s="1"/>
  <c r="AE9" i="122" s="1"/>
  <c r="N7" i="122" s="1"/>
  <c r="AE7" i="122" s="1"/>
  <c r="AI37" i="122"/>
  <c r="R10" i="122" s="1"/>
  <c r="AI10" i="122" s="1"/>
  <c r="AI9" i="122" s="1"/>
  <c r="R7" i="122" s="1"/>
  <c r="AI7" i="122" s="1"/>
  <c r="AI6" i="122" s="1"/>
  <c r="AE37" i="120"/>
  <c r="N10" i="120" s="1"/>
  <c r="AE10" i="120" s="1"/>
  <c r="AE9" i="120" s="1"/>
  <c r="N7" i="120" s="1"/>
  <c r="AE7" i="120" s="1"/>
  <c r="AC50" i="118"/>
  <c r="L21" i="118" s="1"/>
  <c r="AC21" i="118" s="1"/>
  <c r="AC20" i="118" s="1"/>
  <c r="L18" i="118" s="1"/>
  <c r="AC18" i="118" s="1"/>
  <c r="N5" i="118"/>
  <c r="AE5" i="118" s="1"/>
  <c r="D5" i="52"/>
  <c r="AL37" i="122"/>
  <c r="U10" i="122" s="1"/>
  <c r="AL10" i="122" s="1"/>
  <c r="AL9" i="122" s="1"/>
  <c r="U7" i="122" s="1"/>
  <c r="AL7" i="122" s="1"/>
  <c r="AJ28" i="121"/>
  <c r="AR81" i="119"/>
  <c r="AA25" i="119" s="1"/>
  <c r="AR25" i="119" s="1"/>
  <c r="AR24" i="119" s="1"/>
  <c r="AA19" i="119" s="1"/>
  <c r="AR19" i="119" s="1"/>
  <c r="AR17" i="119" s="1"/>
  <c r="AR50" i="118"/>
  <c r="AA21" i="118" s="1"/>
  <c r="AR21" i="118" s="1"/>
  <c r="AR20" i="118" s="1"/>
  <c r="AA18" i="118" s="1"/>
  <c r="AR18" i="118" s="1"/>
  <c r="AJ28" i="116"/>
  <c r="AE17" i="116"/>
  <c r="AC31" i="121"/>
  <c r="L29" i="121" s="1"/>
  <c r="AC29" i="121" s="1"/>
  <c r="AC28" i="121" s="1"/>
  <c r="AC81" i="117"/>
  <c r="L25" i="117" s="1"/>
  <c r="AC25" i="117" s="1"/>
  <c r="AC24" i="117" s="1"/>
  <c r="L19" i="117" s="1"/>
  <c r="AC19" i="117" s="1"/>
  <c r="AE68" i="121"/>
  <c r="N14" i="121" s="1"/>
  <c r="AE14" i="121" s="1"/>
  <c r="AE13" i="121" s="1"/>
  <c r="N8" i="121" s="1"/>
  <c r="AE8" i="121" s="1"/>
  <c r="AC50" i="121"/>
  <c r="L21" i="121" s="1"/>
  <c r="AC21" i="121" s="1"/>
  <c r="AC20" i="121" s="1"/>
  <c r="L18" i="121" s="1"/>
  <c r="AC18" i="121" s="1"/>
  <c r="AC17" i="121" s="1"/>
  <c r="AR81" i="117"/>
  <c r="AA25" i="117" s="1"/>
  <c r="AR25" i="117" s="1"/>
  <c r="AR24" i="117" s="1"/>
  <c r="AA19" i="117" s="1"/>
  <c r="AR19" i="117" s="1"/>
  <c r="AJ68" i="123"/>
  <c r="S14" i="123" s="1"/>
  <c r="AJ14" i="123" s="1"/>
  <c r="AJ13" i="123" s="1"/>
  <c r="S8" i="123" s="1"/>
  <c r="AJ8" i="123" s="1"/>
  <c r="AJ6" i="123" s="1"/>
  <c r="AG68" i="123"/>
  <c r="P14" i="123" s="1"/>
  <c r="AG14" i="123" s="1"/>
  <c r="AG13" i="123" s="1"/>
  <c r="P8" i="123" s="1"/>
  <c r="AG8" i="123" s="1"/>
  <c r="AP68" i="120"/>
  <c r="Y14" i="120" s="1"/>
  <c r="AP14" i="120" s="1"/>
  <c r="AP13" i="120" s="1"/>
  <c r="Y8" i="120" s="1"/>
  <c r="AP8" i="120" s="1"/>
  <c r="AR37" i="120"/>
  <c r="AA10" i="120" s="1"/>
  <c r="AR10" i="120" s="1"/>
  <c r="AR9" i="120" s="1"/>
  <c r="AA7" i="120" s="1"/>
  <c r="AR7" i="120" s="1"/>
  <c r="Z5" i="118"/>
  <c r="AQ5" i="118" s="1"/>
  <c r="P5" i="52"/>
  <c r="AF81" i="117"/>
  <c r="O25" i="117" s="1"/>
  <c r="AF25" i="117" s="1"/>
  <c r="AF24" i="117" s="1"/>
  <c r="O19" i="117" s="1"/>
  <c r="AF19" i="117" s="1"/>
  <c r="AF50" i="117"/>
  <c r="O21" i="117" s="1"/>
  <c r="AF21" i="117" s="1"/>
  <c r="AF20" i="117" s="1"/>
  <c r="O18" i="117" s="1"/>
  <c r="AF18" i="117" s="1"/>
  <c r="AH81" i="116"/>
  <c r="Q25" i="116" s="1"/>
  <c r="AH25" i="116" s="1"/>
  <c r="AH24" i="116" s="1"/>
  <c r="Q19" i="116" s="1"/>
  <c r="AH19" i="116" s="1"/>
  <c r="AH17" i="116" s="1"/>
  <c r="AF37" i="116"/>
  <c r="O10" i="116" s="1"/>
  <c r="AF10" i="116" s="1"/>
  <c r="AF9" i="116" s="1"/>
  <c r="O7" i="116" s="1"/>
  <c r="AF7" i="116" s="1"/>
  <c r="AI68" i="120"/>
  <c r="R14" i="120" s="1"/>
  <c r="AI14" i="120" s="1"/>
  <c r="AI13" i="120" s="1"/>
  <c r="R8" i="120" s="1"/>
  <c r="AI8" i="120" s="1"/>
  <c r="AF68" i="120"/>
  <c r="O14" i="120" s="1"/>
  <c r="AF14" i="120" s="1"/>
  <c r="AF13" i="120" s="1"/>
  <c r="O8" i="120" s="1"/>
  <c r="AF8" i="120" s="1"/>
  <c r="AE68" i="119"/>
  <c r="N14" i="119" s="1"/>
  <c r="AE14" i="119" s="1"/>
  <c r="AE13" i="119" s="1"/>
  <c r="N8" i="119" s="1"/>
  <c r="AE8" i="119" s="1"/>
  <c r="AH28" i="116"/>
  <c r="AH81" i="115"/>
  <c r="Q25" i="115" s="1"/>
  <c r="AH25" i="115" s="1"/>
  <c r="AH24" i="115" s="1"/>
  <c r="Q19" i="115" s="1"/>
  <c r="AH19" i="115" s="1"/>
  <c r="K3" i="193"/>
  <c r="L3" i="229"/>
  <c r="N3" i="193"/>
  <c r="O3" i="211"/>
  <c r="P3" i="229"/>
  <c r="P2" i="153"/>
  <c r="J3" i="193"/>
  <c r="J2" i="141"/>
  <c r="AI37" i="117"/>
  <c r="R10" i="117" s="1"/>
  <c r="AI10" i="117" s="1"/>
  <c r="AI9" i="117" s="1"/>
  <c r="R7" i="117" s="1"/>
  <c r="AI7" i="117" s="1"/>
  <c r="AI50" i="116"/>
  <c r="R21" i="116" s="1"/>
  <c r="AI21" i="116" s="1"/>
  <c r="AI20" i="116" s="1"/>
  <c r="R18" i="116" s="1"/>
  <c r="AI18" i="116" s="1"/>
  <c r="AI17" i="116" s="1"/>
  <c r="AD50" i="115"/>
  <c r="M21" i="115" s="1"/>
  <c r="AD21" i="115" s="1"/>
  <c r="AD20" i="115" s="1"/>
  <c r="M18" i="115" s="1"/>
  <c r="AD18" i="115" s="1"/>
  <c r="AM50" i="120"/>
  <c r="V21" i="120" s="1"/>
  <c r="AM21" i="120" s="1"/>
  <c r="AM20" i="120" s="1"/>
  <c r="V18" i="120" s="1"/>
  <c r="AM18" i="120" s="1"/>
  <c r="AM17" i="120" s="1"/>
  <c r="AQ50" i="120"/>
  <c r="Z21" i="120" s="1"/>
  <c r="AQ21" i="120" s="1"/>
  <c r="AQ20" i="120" s="1"/>
  <c r="Z18" i="120" s="1"/>
  <c r="AQ18" i="120" s="1"/>
  <c r="AQ17" i="120" s="1"/>
  <c r="AN34" i="120"/>
  <c r="W30" i="120" s="1"/>
  <c r="AN30" i="120" s="1"/>
  <c r="AN28" i="120" s="1"/>
  <c r="AQ81" i="115"/>
  <c r="Z25" i="115" s="1"/>
  <c r="AQ25" i="115" s="1"/>
  <c r="AQ24" i="115" s="1"/>
  <c r="Z19" i="115" s="1"/>
  <c r="AQ19" i="115" s="1"/>
  <c r="AI28" i="115"/>
  <c r="K3" i="196"/>
  <c r="L3" i="232"/>
  <c r="N3" i="196"/>
  <c r="O3" i="214"/>
  <c r="P3" i="232"/>
  <c r="J3" i="196"/>
  <c r="K3" i="184"/>
  <c r="K2" i="138"/>
  <c r="L3" i="220"/>
  <c r="L2" i="150"/>
  <c r="L2" i="220" s="1"/>
  <c r="N3" i="184"/>
  <c r="N2" i="138"/>
  <c r="O3" i="202"/>
  <c r="O2" i="144"/>
  <c r="P3" i="220"/>
  <c r="P2" i="150"/>
  <c r="J2" i="138"/>
  <c r="J3" i="184"/>
  <c r="AP50" i="119"/>
  <c r="Y21" i="119" s="1"/>
  <c r="AP21" i="119" s="1"/>
  <c r="AP20" i="119" s="1"/>
  <c r="Y18" i="119" s="1"/>
  <c r="AP18" i="119" s="1"/>
  <c r="AP17" i="119" s="1"/>
  <c r="AH28" i="117"/>
  <c r="AE68" i="116"/>
  <c r="N14" i="116" s="1"/>
  <c r="AE14" i="116" s="1"/>
  <c r="AE13" i="116" s="1"/>
  <c r="N8" i="116" s="1"/>
  <c r="AE8" i="116" s="1"/>
  <c r="AE6" i="116" s="1"/>
  <c r="AC81" i="115"/>
  <c r="L25" i="115" s="1"/>
  <c r="AC25" i="115" s="1"/>
  <c r="AC24" i="115" s="1"/>
  <c r="L19" i="115" s="1"/>
  <c r="AC19" i="115" s="1"/>
  <c r="AJ34" i="115"/>
  <c r="S30" i="115" s="1"/>
  <c r="AJ30" i="115" s="1"/>
  <c r="AJ28" i="115" s="1"/>
  <c r="D3" i="187"/>
  <c r="D2" i="139"/>
  <c r="E2" i="145"/>
  <c r="E2" i="205" s="1"/>
  <c r="I3" i="205"/>
  <c r="I2" i="145"/>
  <c r="B3" i="223"/>
  <c r="B2" i="151"/>
  <c r="B2" i="223" s="1"/>
  <c r="AN37" i="115"/>
  <c r="W10" i="115" s="1"/>
  <c r="AN10" i="115" s="1"/>
  <c r="AN9" i="115" s="1"/>
  <c r="W7" i="115" s="1"/>
  <c r="AN7" i="115" s="1"/>
  <c r="AQ28" i="116"/>
  <c r="AE37" i="132"/>
  <c r="N10" i="132" s="1"/>
  <c r="AE10" i="132" s="1"/>
  <c r="AE9" i="132" s="1"/>
  <c r="N7" i="132" s="1"/>
  <c r="AE7" i="132" s="1"/>
  <c r="AE6" i="132" s="1"/>
  <c r="AD50" i="130"/>
  <c r="M21" i="130" s="1"/>
  <c r="AD21" i="130" s="1"/>
  <c r="AD20" i="130" s="1"/>
  <c r="M18" i="130" s="1"/>
  <c r="AD18" i="130" s="1"/>
  <c r="AD50" i="129"/>
  <c r="M21" i="129" s="1"/>
  <c r="AD21" i="129" s="1"/>
  <c r="AD20" i="129" s="1"/>
  <c r="M18" i="129" s="1"/>
  <c r="AD18" i="129" s="1"/>
  <c r="AD17" i="129" s="1"/>
  <c r="AR81" i="130"/>
  <c r="AA25" i="130" s="1"/>
  <c r="AR25" i="130" s="1"/>
  <c r="AR24" i="130" s="1"/>
  <c r="AA19" i="130" s="1"/>
  <c r="AR19" i="130" s="1"/>
  <c r="AN81" i="127"/>
  <c r="W25" i="127" s="1"/>
  <c r="AN25" i="127" s="1"/>
  <c r="AN24" i="127" s="1"/>
  <c r="W19" i="127" s="1"/>
  <c r="AN19" i="127" s="1"/>
  <c r="AN17" i="127" s="1"/>
  <c r="AI68" i="127"/>
  <c r="R14" i="127" s="1"/>
  <c r="AI14" i="127" s="1"/>
  <c r="AI13" i="127" s="1"/>
  <c r="R8" i="127" s="1"/>
  <c r="AI8" i="127" s="1"/>
  <c r="AE81" i="128"/>
  <c r="N25" i="128" s="1"/>
  <c r="AE25" i="128" s="1"/>
  <c r="AE24" i="128" s="1"/>
  <c r="N19" i="128" s="1"/>
  <c r="AE19" i="128" s="1"/>
  <c r="AR28" i="126"/>
  <c r="AO28" i="123"/>
  <c r="K5" i="55"/>
  <c r="U5" i="121"/>
  <c r="AL5" i="121" s="1"/>
  <c r="AF17" i="121"/>
  <c r="AF81" i="119"/>
  <c r="O25" i="119" s="1"/>
  <c r="AF25" i="119" s="1"/>
  <c r="AF24" i="119" s="1"/>
  <c r="O19" i="119" s="1"/>
  <c r="AF19" i="119" s="1"/>
  <c r="AK28" i="123"/>
  <c r="G3" i="193"/>
  <c r="H3" i="211"/>
  <c r="I3" i="229"/>
  <c r="AC50" i="120"/>
  <c r="L21" i="120" s="1"/>
  <c r="AC21" i="120" s="1"/>
  <c r="AC20" i="120" s="1"/>
  <c r="L18" i="120" s="1"/>
  <c r="AC18" i="120" s="1"/>
  <c r="I3" i="232"/>
  <c r="AA4" i="277"/>
  <c r="S4" i="277"/>
  <c r="K4" i="277"/>
  <c r="Z4" i="277"/>
  <c r="R4" i="277"/>
  <c r="J4" i="277"/>
  <c r="Y4" i="277"/>
  <c r="Q4" i="277"/>
  <c r="I4" i="277"/>
  <c r="X4" i="277"/>
  <c r="P4" i="277"/>
  <c r="H4" i="277"/>
  <c r="W4" i="277"/>
  <c r="O4" i="277"/>
  <c r="G4" i="277"/>
  <c r="V4" i="277"/>
  <c r="N4" i="277"/>
  <c r="U4" i="277"/>
  <c r="M4" i="277"/>
  <c r="T4" i="277"/>
  <c r="L4" i="277"/>
  <c r="AA5" i="118"/>
  <c r="AR5" i="118" s="1"/>
  <c r="Q5" i="52"/>
  <c r="AK50" i="118"/>
  <c r="T21" i="118" s="1"/>
  <c r="AK21" i="118" s="1"/>
  <c r="AK20" i="118" s="1"/>
  <c r="T18" i="118" s="1"/>
  <c r="AK18" i="118" s="1"/>
  <c r="AJ50" i="132"/>
  <c r="S21" i="132" s="1"/>
  <c r="AJ21" i="132" s="1"/>
  <c r="AJ20" i="132" s="1"/>
  <c r="S18" i="132" s="1"/>
  <c r="AJ18" i="132" s="1"/>
  <c r="AJ17" i="132" s="1"/>
  <c r="AQ50" i="132"/>
  <c r="Z21" i="132" s="1"/>
  <c r="AQ21" i="132" s="1"/>
  <c r="AQ20" i="132" s="1"/>
  <c r="Z18" i="132" s="1"/>
  <c r="AQ18" i="132" s="1"/>
  <c r="AQ81" i="132"/>
  <c r="Z25" i="132" s="1"/>
  <c r="AQ25" i="132" s="1"/>
  <c r="AQ24" i="132" s="1"/>
  <c r="Z19" i="132" s="1"/>
  <c r="AQ19" i="132" s="1"/>
  <c r="AI50" i="131"/>
  <c r="R21" i="131" s="1"/>
  <c r="AI21" i="131" s="1"/>
  <c r="AI20" i="131" s="1"/>
  <c r="R18" i="131" s="1"/>
  <c r="AI18" i="131" s="1"/>
  <c r="AI17" i="131" s="1"/>
  <c r="AG50" i="132"/>
  <c r="P21" i="132" s="1"/>
  <c r="AG21" i="132" s="1"/>
  <c r="AG20" i="132" s="1"/>
  <c r="P18" i="132" s="1"/>
  <c r="AG18" i="132" s="1"/>
  <c r="AG17" i="132" s="1"/>
  <c r="AO68" i="131"/>
  <c r="X14" i="131" s="1"/>
  <c r="AO14" i="131" s="1"/>
  <c r="AO13" i="131" s="1"/>
  <c r="X8" i="131" s="1"/>
  <c r="AO8" i="131" s="1"/>
  <c r="AF24" i="130"/>
  <c r="O19" i="130" s="1"/>
  <c r="AF19" i="130" s="1"/>
  <c r="AD37" i="129"/>
  <c r="M10" i="129" s="1"/>
  <c r="AD10" i="129" s="1"/>
  <c r="AD9" i="129" s="1"/>
  <c r="M7" i="129" s="1"/>
  <c r="AD7" i="129" s="1"/>
  <c r="AE81" i="130"/>
  <c r="N25" i="130" s="1"/>
  <c r="AE25" i="130" s="1"/>
  <c r="AE24" i="130" s="1"/>
  <c r="N19" i="130" s="1"/>
  <c r="AE19" i="130" s="1"/>
  <c r="AJ37" i="130"/>
  <c r="S10" i="130" s="1"/>
  <c r="AJ10" i="130" s="1"/>
  <c r="AJ9" i="130" s="1"/>
  <c r="S7" i="130" s="1"/>
  <c r="AJ7" i="130" s="1"/>
  <c r="AF34" i="129"/>
  <c r="O30" i="129" s="1"/>
  <c r="AF30" i="129" s="1"/>
  <c r="AF28" i="129" s="1"/>
  <c r="AC37" i="132"/>
  <c r="L10" i="132" s="1"/>
  <c r="AC10" i="132" s="1"/>
  <c r="AC9" i="132" s="1"/>
  <c r="L7" i="132" s="1"/>
  <c r="AC7" i="132" s="1"/>
  <c r="AC6" i="132" s="1"/>
  <c r="AG37" i="132"/>
  <c r="P10" i="132" s="1"/>
  <c r="AG10" i="132" s="1"/>
  <c r="AG9" i="132" s="1"/>
  <c r="P7" i="132" s="1"/>
  <c r="AG7" i="132" s="1"/>
  <c r="AI68" i="130"/>
  <c r="R14" i="130" s="1"/>
  <c r="AI14" i="130" s="1"/>
  <c r="AI13" i="130" s="1"/>
  <c r="R8" i="130" s="1"/>
  <c r="AI8" i="130" s="1"/>
  <c r="AC68" i="129"/>
  <c r="L14" i="129" s="1"/>
  <c r="AC14" i="129" s="1"/>
  <c r="AC13" i="129" s="1"/>
  <c r="L8" i="129" s="1"/>
  <c r="AC8" i="129" s="1"/>
  <c r="AC6" i="129" s="1"/>
  <c r="AI37" i="129"/>
  <c r="R10" i="129" s="1"/>
  <c r="AI10" i="129" s="1"/>
  <c r="AI9" i="129" s="1"/>
  <c r="R7" i="129" s="1"/>
  <c r="AI7" i="129" s="1"/>
  <c r="AJ68" i="129"/>
  <c r="S14" i="129" s="1"/>
  <c r="AJ14" i="129" s="1"/>
  <c r="AJ13" i="129" s="1"/>
  <c r="S8" i="129" s="1"/>
  <c r="AJ8" i="129" s="1"/>
  <c r="AQ68" i="129"/>
  <c r="Z14" i="129" s="1"/>
  <c r="AQ14" i="129" s="1"/>
  <c r="AQ13" i="129" s="1"/>
  <c r="Z8" i="129" s="1"/>
  <c r="AQ8" i="129" s="1"/>
  <c r="Z5" i="129"/>
  <c r="AQ5" i="129" s="1"/>
  <c r="P5" i="63"/>
  <c r="AQ50" i="130"/>
  <c r="Z21" i="130" s="1"/>
  <c r="AQ21" i="130" s="1"/>
  <c r="AQ20" i="130" s="1"/>
  <c r="Z18" i="130" s="1"/>
  <c r="AQ18" i="130" s="1"/>
  <c r="AQ34" i="130"/>
  <c r="Z30" i="130" s="1"/>
  <c r="AQ30" i="130" s="1"/>
  <c r="AR50" i="129"/>
  <c r="AA21" i="129" s="1"/>
  <c r="AR21" i="129" s="1"/>
  <c r="AR20" i="129" s="1"/>
  <c r="AA18" i="129" s="1"/>
  <c r="AR18" i="129" s="1"/>
  <c r="AR17" i="129" s="1"/>
  <c r="AP34" i="130"/>
  <c r="Y30" i="130" s="1"/>
  <c r="AP30" i="130" s="1"/>
  <c r="AP28" i="130" s="1"/>
  <c r="X5" i="129"/>
  <c r="AO5" i="129" s="1"/>
  <c r="N5" i="63"/>
  <c r="AP37" i="129"/>
  <c r="Y10" i="129" s="1"/>
  <c r="AP10" i="129" s="1"/>
  <c r="AP9" i="129" s="1"/>
  <c r="Y7" i="129" s="1"/>
  <c r="AP7" i="129" s="1"/>
  <c r="AD50" i="126"/>
  <c r="M21" i="126" s="1"/>
  <c r="AD21" i="126" s="1"/>
  <c r="AD20" i="126" s="1"/>
  <c r="M18" i="126" s="1"/>
  <c r="AD18" i="126" s="1"/>
  <c r="AD17" i="126" s="1"/>
  <c r="AE37" i="131"/>
  <c r="N10" i="131" s="1"/>
  <c r="AE10" i="131" s="1"/>
  <c r="AE9" i="131" s="1"/>
  <c r="N7" i="131" s="1"/>
  <c r="AE7" i="131" s="1"/>
  <c r="AK81" i="127"/>
  <c r="T25" i="127" s="1"/>
  <c r="AK25" i="127" s="1"/>
  <c r="AK24" i="127" s="1"/>
  <c r="T19" i="127" s="1"/>
  <c r="AK19" i="127" s="1"/>
  <c r="AK17" i="127" s="1"/>
  <c r="AC34" i="126"/>
  <c r="L30" i="126" s="1"/>
  <c r="AC30" i="126" s="1"/>
  <c r="AC28" i="126" s="1"/>
  <c r="AP37" i="130"/>
  <c r="Y10" i="130" s="1"/>
  <c r="AP10" i="130" s="1"/>
  <c r="AP9" i="130" s="1"/>
  <c r="Y7" i="130" s="1"/>
  <c r="AP7" i="130" s="1"/>
  <c r="AE28" i="130"/>
  <c r="AK68" i="128"/>
  <c r="T14" i="128" s="1"/>
  <c r="AK14" i="128" s="1"/>
  <c r="AK13" i="128" s="1"/>
  <c r="T8" i="128" s="1"/>
  <c r="AK8" i="128" s="1"/>
  <c r="AC31" i="128"/>
  <c r="L29" i="128" s="1"/>
  <c r="AC29" i="128" s="1"/>
  <c r="AC28" i="128" s="1"/>
  <c r="AD31" i="127"/>
  <c r="M29" i="127" s="1"/>
  <c r="AD29" i="127" s="1"/>
  <c r="AD28" i="127" s="1"/>
  <c r="AO28" i="128"/>
  <c r="AC68" i="127"/>
  <c r="L14" i="127" s="1"/>
  <c r="AC14" i="127" s="1"/>
  <c r="AC13" i="127" s="1"/>
  <c r="L8" i="127" s="1"/>
  <c r="AC8" i="127" s="1"/>
  <c r="AG68" i="127"/>
  <c r="P14" i="127" s="1"/>
  <c r="AG14" i="127" s="1"/>
  <c r="AG13" i="127" s="1"/>
  <c r="P8" i="127" s="1"/>
  <c r="AG8" i="127" s="1"/>
  <c r="AG6" i="127" s="1"/>
  <c r="AG68" i="124"/>
  <c r="P14" i="124" s="1"/>
  <c r="AG14" i="124" s="1"/>
  <c r="AG13" i="124" s="1"/>
  <c r="P8" i="124" s="1"/>
  <c r="AG8" i="124" s="1"/>
  <c r="AG34" i="125"/>
  <c r="P30" i="125" s="1"/>
  <c r="AG30" i="125" s="1"/>
  <c r="AG81" i="128"/>
  <c r="P25" i="128" s="1"/>
  <c r="AG25" i="128" s="1"/>
  <c r="AG24" i="128" s="1"/>
  <c r="P19" i="128" s="1"/>
  <c r="AG19" i="128" s="1"/>
  <c r="AK81" i="128"/>
  <c r="T25" i="128" s="1"/>
  <c r="AK25" i="128" s="1"/>
  <c r="AK24" i="128" s="1"/>
  <c r="T19" i="128" s="1"/>
  <c r="AK19" i="128" s="1"/>
  <c r="AK17" i="128" s="1"/>
  <c r="AE37" i="126"/>
  <c r="N10" i="126" s="1"/>
  <c r="AE10" i="126" s="1"/>
  <c r="AE9" i="126" s="1"/>
  <c r="N7" i="126" s="1"/>
  <c r="AE7" i="126" s="1"/>
  <c r="AC68" i="125"/>
  <c r="L14" i="125" s="1"/>
  <c r="AC14" i="125" s="1"/>
  <c r="AC13" i="125" s="1"/>
  <c r="L8" i="125" s="1"/>
  <c r="AC8" i="125" s="1"/>
  <c r="AK37" i="124"/>
  <c r="T10" i="124" s="1"/>
  <c r="AK10" i="124" s="1"/>
  <c r="AK9" i="124" s="1"/>
  <c r="T7" i="124" s="1"/>
  <c r="AK7" i="124" s="1"/>
  <c r="AG50" i="123"/>
  <c r="P21" i="123" s="1"/>
  <c r="AG21" i="123" s="1"/>
  <c r="AG20" i="123" s="1"/>
  <c r="P18" i="123" s="1"/>
  <c r="AG18" i="123" s="1"/>
  <c r="AG17" i="123" s="1"/>
  <c r="AD37" i="126"/>
  <c r="M10" i="126" s="1"/>
  <c r="AD10" i="126" s="1"/>
  <c r="AD9" i="126" s="1"/>
  <c r="M7" i="126" s="1"/>
  <c r="AD7" i="126" s="1"/>
  <c r="AP68" i="125"/>
  <c r="Y14" i="125" s="1"/>
  <c r="AP14" i="125" s="1"/>
  <c r="AP13" i="125" s="1"/>
  <c r="Y8" i="125" s="1"/>
  <c r="AP8" i="125" s="1"/>
  <c r="AP37" i="124"/>
  <c r="Y10" i="124" s="1"/>
  <c r="AP10" i="124" s="1"/>
  <c r="AP9" i="124" s="1"/>
  <c r="Y7" i="124" s="1"/>
  <c r="AP7" i="124" s="1"/>
  <c r="AQ50" i="128"/>
  <c r="Z21" i="128" s="1"/>
  <c r="AQ21" i="128" s="1"/>
  <c r="AQ20" i="128" s="1"/>
  <c r="Z18" i="128" s="1"/>
  <c r="AQ18" i="128" s="1"/>
  <c r="AP37" i="126"/>
  <c r="Y10" i="126" s="1"/>
  <c r="AP10" i="126" s="1"/>
  <c r="AP9" i="126" s="1"/>
  <c r="Y7" i="126" s="1"/>
  <c r="AP7" i="126" s="1"/>
  <c r="AI68" i="126"/>
  <c r="R14" i="126" s="1"/>
  <c r="AI14" i="126" s="1"/>
  <c r="AI13" i="126" s="1"/>
  <c r="R8" i="126" s="1"/>
  <c r="AI8" i="126" s="1"/>
  <c r="AJ68" i="122"/>
  <c r="S14" i="122" s="1"/>
  <c r="AJ14" i="122" s="1"/>
  <c r="AJ13" i="122" s="1"/>
  <c r="S8" i="122" s="1"/>
  <c r="AJ8" i="122" s="1"/>
  <c r="AG34" i="124"/>
  <c r="P30" i="124" s="1"/>
  <c r="AG30" i="124" s="1"/>
  <c r="AD50" i="123"/>
  <c r="M21" i="123" s="1"/>
  <c r="AD21" i="123" s="1"/>
  <c r="AD20" i="123" s="1"/>
  <c r="M18" i="123" s="1"/>
  <c r="AD18" i="123" s="1"/>
  <c r="AD17" i="123" s="1"/>
  <c r="AF37" i="123"/>
  <c r="O10" i="123" s="1"/>
  <c r="AF10" i="123" s="1"/>
  <c r="AF9" i="123" s="1"/>
  <c r="O7" i="123" s="1"/>
  <c r="AF7" i="123" s="1"/>
  <c r="AJ68" i="121"/>
  <c r="S14" i="121" s="1"/>
  <c r="AJ14" i="121" s="1"/>
  <c r="AJ13" i="121" s="1"/>
  <c r="S8" i="121" s="1"/>
  <c r="AJ8" i="121" s="1"/>
  <c r="AC81" i="122"/>
  <c r="L25" i="122" s="1"/>
  <c r="AC25" i="122" s="1"/>
  <c r="AC24" i="122" s="1"/>
  <c r="L19" i="122" s="1"/>
  <c r="AC19" i="122" s="1"/>
  <c r="AM81" i="125"/>
  <c r="V25" i="125" s="1"/>
  <c r="AM25" i="125" s="1"/>
  <c r="AM24" i="125" s="1"/>
  <c r="V19" i="125" s="1"/>
  <c r="AM19" i="125" s="1"/>
  <c r="AQ81" i="125"/>
  <c r="Z25" i="125" s="1"/>
  <c r="AQ25" i="125" s="1"/>
  <c r="AQ24" i="125" s="1"/>
  <c r="Z19" i="125" s="1"/>
  <c r="AQ19" i="125" s="1"/>
  <c r="AQ17" i="125" s="1"/>
  <c r="AJ81" i="122"/>
  <c r="S25" i="122" s="1"/>
  <c r="AJ25" i="122" s="1"/>
  <c r="AJ24" i="122" s="1"/>
  <c r="S19" i="122" s="1"/>
  <c r="AJ19" i="122" s="1"/>
  <c r="AQ81" i="122"/>
  <c r="Z25" i="122" s="1"/>
  <c r="AQ25" i="122" s="1"/>
  <c r="AQ24" i="122" s="1"/>
  <c r="Z19" i="122" s="1"/>
  <c r="AQ19" i="122" s="1"/>
  <c r="AQ17" i="122" s="1"/>
  <c r="AO50" i="122"/>
  <c r="X21" i="122" s="1"/>
  <c r="AO21" i="122" s="1"/>
  <c r="AO20" i="122" s="1"/>
  <c r="X18" i="122" s="1"/>
  <c r="AO18" i="122" s="1"/>
  <c r="AO17" i="122" s="1"/>
  <c r="AP81" i="121"/>
  <c r="Y25" i="121" s="1"/>
  <c r="AP25" i="121" s="1"/>
  <c r="AP24" i="121" s="1"/>
  <c r="Y19" i="121" s="1"/>
  <c r="AP19" i="121" s="1"/>
  <c r="AN68" i="121"/>
  <c r="W14" i="121" s="1"/>
  <c r="AN14" i="121" s="1"/>
  <c r="AN13" i="121" s="1"/>
  <c r="W8" i="121" s="1"/>
  <c r="AN8" i="121" s="1"/>
  <c r="AN37" i="121"/>
  <c r="W10" i="121" s="1"/>
  <c r="AN10" i="121" s="1"/>
  <c r="AN9" i="121" s="1"/>
  <c r="W7" i="121" s="1"/>
  <c r="AN7" i="121" s="1"/>
  <c r="AM28" i="123"/>
  <c r="AQ37" i="122"/>
  <c r="Z10" i="122" s="1"/>
  <c r="AQ10" i="122" s="1"/>
  <c r="AQ9" i="122" s="1"/>
  <c r="Z7" i="122" s="1"/>
  <c r="AQ7" i="122" s="1"/>
  <c r="AQ6" i="122" s="1"/>
  <c r="AF37" i="120"/>
  <c r="O10" i="120" s="1"/>
  <c r="AF10" i="120" s="1"/>
  <c r="AF9" i="120" s="1"/>
  <c r="O7" i="120" s="1"/>
  <c r="AF7" i="120" s="1"/>
  <c r="N5" i="119"/>
  <c r="AE5" i="119" s="1"/>
  <c r="D5" i="53"/>
  <c r="AD81" i="118"/>
  <c r="M25" i="118" s="1"/>
  <c r="AD25" i="118" s="1"/>
  <c r="AD24" i="118" s="1"/>
  <c r="M19" i="118" s="1"/>
  <c r="AD19" i="118" s="1"/>
  <c r="AF81" i="116"/>
  <c r="O25" i="116" s="1"/>
  <c r="AF25" i="116" s="1"/>
  <c r="AF24" i="116" s="1"/>
  <c r="O19" i="116" s="1"/>
  <c r="AF19" i="116" s="1"/>
  <c r="AQ28" i="122"/>
  <c r="AJ81" i="119"/>
  <c r="S25" i="119" s="1"/>
  <c r="AJ25" i="119" s="1"/>
  <c r="AJ24" i="119" s="1"/>
  <c r="S19" i="119" s="1"/>
  <c r="AJ19" i="119" s="1"/>
  <c r="AJ50" i="118"/>
  <c r="S21" i="118" s="1"/>
  <c r="AJ21" i="118" s="1"/>
  <c r="AJ20" i="118" s="1"/>
  <c r="S18" i="118" s="1"/>
  <c r="AJ18" i="118" s="1"/>
  <c r="AH28" i="121"/>
  <c r="AK31" i="119"/>
  <c r="T29" i="119" s="1"/>
  <c r="AK29" i="119" s="1"/>
  <c r="AK28" i="119" s="1"/>
  <c r="AR81" i="118"/>
  <c r="AA25" i="118" s="1"/>
  <c r="AR25" i="118" s="1"/>
  <c r="AR24" i="118" s="1"/>
  <c r="AA19" i="118" s="1"/>
  <c r="AR19" i="118" s="1"/>
  <c r="AR50" i="117"/>
  <c r="AA21" i="117" s="1"/>
  <c r="AR21" i="117" s="1"/>
  <c r="AR20" i="117" s="1"/>
  <c r="AA18" i="117" s="1"/>
  <c r="AR18" i="117" s="1"/>
  <c r="AR17" i="117" s="1"/>
  <c r="AK50" i="121"/>
  <c r="T21" i="121" s="1"/>
  <c r="AK21" i="121" s="1"/>
  <c r="AK20" i="121" s="1"/>
  <c r="T18" i="121" s="1"/>
  <c r="AK18" i="121" s="1"/>
  <c r="AK17" i="121" s="1"/>
  <c r="AO31" i="121"/>
  <c r="X29" i="121" s="1"/>
  <c r="AO29" i="121" s="1"/>
  <c r="AO28" i="121" s="1"/>
  <c r="AJ81" i="117"/>
  <c r="S25" i="117" s="1"/>
  <c r="AJ25" i="117" s="1"/>
  <c r="AJ24" i="117" s="1"/>
  <c r="S19" i="117" s="1"/>
  <c r="AJ19" i="117" s="1"/>
  <c r="AK68" i="123"/>
  <c r="T14" i="123" s="1"/>
  <c r="AK14" i="123" s="1"/>
  <c r="AK13" i="123" s="1"/>
  <c r="T8" i="123" s="1"/>
  <c r="AK8" i="123" s="1"/>
  <c r="AO68" i="123"/>
  <c r="X14" i="123" s="1"/>
  <c r="AO14" i="123" s="1"/>
  <c r="AO13" i="123" s="1"/>
  <c r="X8" i="123" s="1"/>
  <c r="AO8" i="123" s="1"/>
  <c r="AD50" i="122"/>
  <c r="M21" i="122" s="1"/>
  <c r="AD21" i="122" s="1"/>
  <c r="AD20" i="122" s="1"/>
  <c r="M18" i="122" s="1"/>
  <c r="AD18" i="122" s="1"/>
  <c r="AD17" i="122" s="1"/>
  <c r="AH68" i="120"/>
  <c r="Q14" i="120" s="1"/>
  <c r="AH14" i="120" s="1"/>
  <c r="AH13" i="120" s="1"/>
  <c r="Q8" i="120" s="1"/>
  <c r="AH8" i="120" s="1"/>
  <c r="AJ37" i="120"/>
  <c r="S10" i="120" s="1"/>
  <c r="AJ10" i="120" s="1"/>
  <c r="AJ9" i="120" s="1"/>
  <c r="S7" i="120" s="1"/>
  <c r="AJ7" i="120" s="1"/>
  <c r="AO81" i="117"/>
  <c r="X25" i="117" s="1"/>
  <c r="AO25" i="117" s="1"/>
  <c r="AO24" i="117" s="1"/>
  <c r="X19" i="117" s="1"/>
  <c r="AO19" i="117" s="1"/>
  <c r="AN68" i="117"/>
  <c r="W14" i="117" s="1"/>
  <c r="AN14" i="117" s="1"/>
  <c r="AN13" i="117" s="1"/>
  <c r="W8" i="117" s="1"/>
  <c r="AN8" i="117" s="1"/>
  <c r="AN6" i="117" s="1"/>
  <c r="AO50" i="117"/>
  <c r="X21" i="117" s="1"/>
  <c r="AO21" i="117" s="1"/>
  <c r="AO20" i="117" s="1"/>
  <c r="X18" i="117" s="1"/>
  <c r="AO18" i="117" s="1"/>
  <c r="Y5" i="117"/>
  <c r="AP5" i="117" s="1"/>
  <c r="O5" i="51"/>
  <c r="AR81" i="116"/>
  <c r="AA25" i="116" s="1"/>
  <c r="AR25" i="116" s="1"/>
  <c r="AR24" i="116" s="1"/>
  <c r="AA19" i="116" s="1"/>
  <c r="AR19" i="116" s="1"/>
  <c r="AN50" i="116"/>
  <c r="W21" i="116" s="1"/>
  <c r="AN21" i="116" s="1"/>
  <c r="AN20" i="116" s="1"/>
  <c r="W18" i="116" s="1"/>
  <c r="AN18" i="116" s="1"/>
  <c r="AQ68" i="120"/>
  <c r="Z14" i="120" s="1"/>
  <c r="AQ14" i="120" s="1"/>
  <c r="AQ13" i="120" s="1"/>
  <c r="Z8" i="120" s="1"/>
  <c r="AQ8" i="120" s="1"/>
  <c r="AN68" i="120"/>
  <c r="W14" i="120" s="1"/>
  <c r="AN14" i="120" s="1"/>
  <c r="AN13" i="120" s="1"/>
  <c r="W8" i="120" s="1"/>
  <c r="AN8" i="120" s="1"/>
  <c r="AJ50" i="120"/>
  <c r="S21" i="120" s="1"/>
  <c r="AJ21" i="120" s="1"/>
  <c r="AJ20" i="120" s="1"/>
  <c r="S18" i="120" s="1"/>
  <c r="AJ18" i="120" s="1"/>
  <c r="AD50" i="118"/>
  <c r="M21" i="118" s="1"/>
  <c r="AD21" i="118" s="1"/>
  <c r="AD20" i="118" s="1"/>
  <c r="M18" i="118" s="1"/>
  <c r="AD18" i="118" s="1"/>
  <c r="AP28" i="116"/>
  <c r="AR68" i="115"/>
  <c r="AA14" i="115" s="1"/>
  <c r="AR14" i="115" s="1"/>
  <c r="AR13" i="115" s="1"/>
  <c r="AA8" i="115" s="1"/>
  <c r="AR8" i="115" s="1"/>
  <c r="K3" i="211"/>
  <c r="E3" i="193"/>
  <c r="F3" i="211"/>
  <c r="G3" i="229"/>
  <c r="I3" i="193"/>
  <c r="B3" i="211"/>
  <c r="AD34" i="120"/>
  <c r="M30" i="120" s="1"/>
  <c r="AD30" i="120" s="1"/>
  <c r="AD28" i="120" s="1"/>
  <c r="AM81" i="118"/>
  <c r="V25" i="118" s="1"/>
  <c r="AM25" i="118" s="1"/>
  <c r="AM24" i="118" s="1"/>
  <c r="V19" i="118" s="1"/>
  <c r="AM19" i="118" s="1"/>
  <c r="AR37" i="117"/>
  <c r="AA10" i="117" s="1"/>
  <c r="AR10" i="117" s="1"/>
  <c r="AR9" i="117" s="1"/>
  <c r="AA7" i="117" s="1"/>
  <c r="AR7" i="117" s="1"/>
  <c r="AD81" i="116"/>
  <c r="M25" i="116" s="1"/>
  <c r="AD25" i="116" s="1"/>
  <c r="AD24" i="116" s="1"/>
  <c r="M19" i="116" s="1"/>
  <c r="AD19" i="116" s="1"/>
  <c r="AK68" i="116"/>
  <c r="T14" i="116" s="1"/>
  <c r="AK14" i="116" s="1"/>
  <c r="AK13" i="116" s="1"/>
  <c r="T8" i="116" s="1"/>
  <c r="AK8" i="116" s="1"/>
  <c r="AK6" i="116" s="1"/>
  <c r="AQ20" i="116"/>
  <c r="Z18" i="116" s="1"/>
  <c r="AQ18" i="116" s="1"/>
  <c r="AQ17" i="116" s="1"/>
  <c r="AQ68" i="115"/>
  <c r="Z14" i="115" s="1"/>
  <c r="AQ14" i="115" s="1"/>
  <c r="AQ13" i="115" s="1"/>
  <c r="Z8" i="115" s="1"/>
  <c r="AQ8" i="115" s="1"/>
  <c r="AD34" i="115"/>
  <c r="M30" i="115" s="1"/>
  <c r="AD30" i="115" s="1"/>
  <c r="X4" i="286"/>
  <c r="P4" i="286"/>
  <c r="H4" i="286"/>
  <c r="W4" i="286"/>
  <c r="O4" i="286"/>
  <c r="G4" i="286"/>
  <c r="S4" i="286"/>
  <c r="I4" i="286"/>
  <c r="R4" i="286"/>
  <c r="AA4" i="286"/>
  <c r="Q4" i="286"/>
  <c r="Z4" i="286"/>
  <c r="N4" i="286"/>
  <c r="Y4" i="286"/>
  <c r="M4" i="286"/>
  <c r="V4" i="286"/>
  <c r="L4" i="286"/>
  <c r="U4" i="286"/>
  <c r="T4" i="286"/>
  <c r="K4" i="286"/>
  <c r="J4" i="286"/>
  <c r="AA4" i="274"/>
  <c r="Y4" i="274"/>
  <c r="X4" i="274"/>
  <c r="V4" i="274"/>
  <c r="Q4" i="274"/>
  <c r="I4" i="274"/>
  <c r="P4" i="274"/>
  <c r="H4" i="274"/>
  <c r="Z4" i="274"/>
  <c r="O4" i="274"/>
  <c r="G4" i="274"/>
  <c r="W4" i="274"/>
  <c r="N4" i="274"/>
  <c r="U4" i="274"/>
  <c r="M4" i="274"/>
  <c r="S4" i="274"/>
  <c r="K4" i="274"/>
  <c r="T4" i="274"/>
  <c r="R4" i="274"/>
  <c r="L4" i="274"/>
  <c r="J4" i="274"/>
  <c r="B19" i="158"/>
  <c r="B18" i="158"/>
  <c r="AF50" i="120"/>
  <c r="O21" i="120" s="1"/>
  <c r="AF21" i="120" s="1"/>
  <c r="AF20" i="120" s="1"/>
  <c r="O18" i="120" s="1"/>
  <c r="AF18" i="120" s="1"/>
  <c r="AF17" i="120" s="1"/>
  <c r="AG34" i="120"/>
  <c r="P30" i="120" s="1"/>
  <c r="AG30" i="120" s="1"/>
  <c r="AG28" i="120" s="1"/>
  <c r="AD81" i="115"/>
  <c r="M25" i="115" s="1"/>
  <c r="AD25" i="115" s="1"/>
  <c r="AD24" i="115" s="1"/>
  <c r="M19" i="115" s="1"/>
  <c r="AD19" i="115" s="1"/>
  <c r="AD68" i="115"/>
  <c r="M14" i="115" s="1"/>
  <c r="AD14" i="115" s="1"/>
  <c r="AD13" i="115" s="1"/>
  <c r="M8" i="115" s="1"/>
  <c r="AD8" i="115" s="1"/>
  <c r="AK34" i="115"/>
  <c r="T30" i="115" s="1"/>
  <c r="AK30" i="115" s="1"/>
  <c r="K3" i="214"/>
  <c r="E3" i="196"/>
  <c r="F3" i="214"/>
  <c r="G3" i="232"/>
  <c r="I3" i="196"/>
  <c r="B3" i="214"/>
  <c r="K3" i="202"/>
  <c r="K2" i="144"/>
  <c r="E3" i="184"/>
  <c r="E2" i="138"/>
  <c r="E2" i="184" s="1"/>
  <c r="F2" i="144"/>
  <c r="F3" i="202"/>
  <c r="G3" i="220"/>
  <c r="G2" i="150"/>
  <c r="I2" i="138"/>
  <c r="I3" i="184"/>
  <c r="B3" i="202"/>
  <c r="B2" i="144"/>
  <c r="B2" i="202" s="1"/>
  <c r="AE50" i="119"/>
  <c r="N21" i="119" s="1"/>
  <c r="AE21" i="119" s="1"/>
  <c r="AE20" i="119" s="1"/>
  <c r="N18" i="119" s="1"/>
  <c r="AE18" i="119" s="1"/>
  <c r="AE17" i="119" s="1"/>
  <c r="AI50" i="119"/>
  <c r="R21" i="119" s="1"/>
  <c r="AI21" i="119" s="1"/>
  <c r="AI20" i="119" s="1"/>
  <c r="R18" i="119" s="1"/>
  <c r="AI18" i="119" s="1"/>
  <c r="AD68" i="118"/>
  <c r="M14" i="118" s="1"/>
  <c r="AD14" i="118" s="1"/>
  <c r="AD13" i="118" s="1"/>
  <c r="M8" i="118" s="1"/>
  <c r="AD8" i="118" s="1"/>
  <c r="AM68" i="116"/>
  <c r="V14" i="116" s="1"/>
  <c r="AM14" i="116" s="1"/>
  <c r="AM13" i="116" s="1"/>
  <c r="V8" i="116" s="1"/>
  <c r="AM8" i="116" s="1"/>
  <c r="AK81" i="115"/>
  <c r="T25" i="115" s="1"/>
  <c r="AK25" i="115" s="1"/>
  <c r="AK24" i="115" s="1"/>
  <c r="T19" i="115" s="1"/>
  <c r="AK19" i="115" s="1"/>
  <c r="AL50" i="117"/>
  <c r="U21" i="117" s="1"/>
  <c r="AL21" i="117" s="1"/>
  <c r="AL20" i="117" s="1"/>
  <c r="U18" i="117" s="1"/>
  <c r="AL18" i="117" s="1"/>
  <c r="AE50" i="124"/>
  <c r="N21" i="124" s="1"/>
  <c r="AE21" i="124" s="1"/>
  <c r="AE20" i="124" s="1"/>
  <c r="N18" i="124" s="1"/>
  <c r="AE18" i="124" s="1"/>
  <c r="AE17" i="124" s="1"/>
  <c r="AI50" i="124"/>
  <c r="R21" i="124" s="1"/>
  <c r="AI21" i="124" s="1"/>
  <c r="AI20" i="124" s="1"/>
  <c r="R18" i="124" s="1"/>
  <c r="AI18" i="124" s="1"/>
  <c r="AE50" i="117"/>
  <c r="N21" i="117" s="1"/>
  <c r="AE21" i="117" s="1"/>
  <c r="AE20" i="117" s="1"/>
  <c r="N18" i="117" s="1"/>
  <c r="AE18" i="117" s="1"/>
  <c r="AE17" i="117" s="1"/>
  <c r="AM28" i="117"/>
  <c r="AE31" i="115"/>
  <c r="N29" i="115" s="1"/>
  <c r="AE29" i="115" s="1"/>
  <c r="AE28" i="115" s="1"/>
  <c r="AM37" i="115"/>
  <c r="V10" i="115" s="1"/>
  <c r="AM10" i="115" s="1"/>
  <c r="AM9" i="115" s="1"/>
  <c r="V7" i="115" s="1"/>
  <c r="AM7" i="115" s="1"/>
  <c r="AC81" i="126"/>
  <c r="L25" i="126" s="1"/>
  <c r="AC25" i="126" s="1"/>
  <c r="AC24" i="126" s="1"/>
  <c r="L19" i="126" s="1"/>
  <c r="AC19" i="126" s="1"/>
  <c r="AC37" i="123"/>
  <c r="L10" i="123" s="1"/>
  <c r="AC10" i="123" s="1"/>
  <c r="AC9" i="123" s="1"/>
  <c r="L7" i="123" s="1"/>
  <c r="AC7" i="123" s="1"/>
  <c r="W4" i="238"/>
  <c r="O4" i="238"/>
  <c r="G4" i="238"/>
  <c r="V4" i="238"/>
  <c r="N4" i="238"/>
  <c r="U4" i="238"/>
  <c r="M4" i="238"/>
  <c r="T4" i="238"/>
  <c r="L4" i="238"/>
  <c r="AA4" i="238"/>
  <c r="S4" i="238"/>
  <c r="K4" i="238"/>
  <c r="Z4" i="238"/>
  <c r="R4" i="238"/>
  <c r="J4" i="238"/>
  <c r="Y4" i="238"/>
  <c r="Q4" i="238"/>
  <c r="I4" i="238"/>
  <c r="X4" i="238"/>
  <c r="P4" i="238"/>
  <c r="H4" i="238"/>
  <c r="E3" i="232"/>
  <c r="I3" i="220"/>
  <c r="I2" i="150"/>
  <c r="AG68" i="132"/>
  <c r="P14" i="132" s="1"/>
  <c r="AG14" i="132" s="1"/>
  <c r="AG13" i="132" s="1"/>
  <c r="P8" i="132" s="1"/>
  <c r="AG8" i="132" s="1"/>
  <c r="AI50" i="132"/>
  <c r="R21" i="132" s="1"/>
  <c r="AI21" i="132" s="1"/>
  <c r="AI20" i="132" s="1"/>
  <c r="R18" i="132" s="1"/>
  <c r="AI18" i="132" s="1"/>
  <c r="AI81" i="132"/>
  <c r="R25" i="132" s="1"/>
  <c r="AI25" i="132" s="1"/>
  <c r="AI24" i="132" s="1"/>
  <c r="R19" i="132" s="1"/>
  <c r="AI19" i="132" s="1"/>
  <c r="AP81" i="131"/>
  <c r="Y25" i="131" s="1"/>
  <c r="AP25" i="131" s="1"/>
  <c r="AP24" i="131" s="1"/>
  <c r="Y19" i="131" s="1"/>
  <c r="AP19" i="131" s="1"/>
  <c r="AN34" i="132"/>
  <c r="W30" i="132" s="1"/>
  <c r="AN30" i="132" s="1"/>
  <c r="AN28" i="132" s="1"/>
  <c r="AC68" i="131"/>
  <c r="L14" i="131" s="1"/>
  <c r="AC14" i="131" s="1"/>
  <c r="AC13" i="131" s="1"/>
  <c r="L8" i="131" s="1"/>
  <c r="AC8" i="131" s="1"/>
  <c r="AH68" i="131"/>
  <c r="Q14" i="131" s="1"/>
  <c r="AH14" i="131" s="1"/>
  <c r="AH13" i="131" s="1"/>
  <c r="Q8" i="131" s="1"/>
  <c r="AH8" i="131" s="1"/>
  <c r="AG81" i="130"/>
  <c r="P25" i="130" s="1"/>
  <c r="AG25" i="130" s="1"/>
  <c r="AG24" i="130" s="1"/>
  <c r="P19" i="130" s="1"/>
  <c r="AG19" i="130" s="1"/>
  <c r="AH37" i="132"/>
  <c r="Q10" i="132" s="1"/>
  <c r="AH10" i="132" s="1"/>
  <c r="AH9" i="132" s="1"/>
  <c r="Q7" i="132" s="1"/>
  <c r="AH7" i="132" s="1"/>
  <c r="AH6" i="132" s="1"/>
  <c r="AL68" i="129"/>
  <c r="U14" i="129" s="1"/>
  <c r="AL14" i="129" s="1"/>
  <c r="AL13" i="129" s="1"/>
  <c r="U8" i="129" s="1"/>
  <c r="AL8" i="129" s="1"/>
  <c r="AK37" i="132"/>
  <c r="T10" i="132" s="1"/>
  <c r="AK10" i="132" s="1"/>
  <c r="AK9" i="132" s="1"/>
  <c r="T7" i="132" s="1"/>
  <c r="AK7" i="132" s="1"/>
  <c r="AO37" i="132"/>
  <c r="X10" i="132" s="1"/>
  <c r="AO10" i="132" s="1"/>
  <c r="AO9" i="132" s="1"/>
  <c r="X7" i="132" s="1"/>
  <c r="AO7" i="132" s="1"/>
  <c r="AG50" i="131"/>
  <c r="P21" i="131" s="1"/>
  <c r="AG21" i="131" s="1"/>
  <c r="AG20" i="131" s="1"/>
  <c r="P18" i="131" s="1"/>
  <c r="AG18" i="131" s="1"/>
  <c r="AG17" i="131" s="1"/>
  <c r="AR68" i="130"/>
  <c r="AA14" i="130" s="1"/>
  <c r="AR14" i="130" s="1"/>
  <c r="AR13" i="130" s="1"/>
  <c r="AA8" i="130" s="1"/>
  <c r="AR8" i="130" s="1"/>
  <c r="AL34" i="130"/>
  <c r="U30" i="130" s="1"/>
  <c r="AL30" i="130" s="1"/>
  <c r="AL28" i="130" s="1"/>
  <c r="AR37" i="129"/>
  <c r="AA10" i="129" s="1"/>
  <c r="AR10" i="129" s="1"/>
  <c r="AR9" i="129" s="1"/>
  <c r="AA7" i="129" s="1"/>
  <c r="AR7" i="129" s="1"/>
  <c r="AI68" i="129"/>
  <c r="R14" i="129" s="1"/>
  <c r="AI14" i="129" s="1"/>
  <c r="AI13" i="129" s="1"/>
  <c r="R8" i="129" s="1"/>
  <c r="AI8" i="129" s="1"/>
  <c r="R5" i="129"/>
  <c r="AI5" i="129" s="1"/>
  <c r="H5" i="63"/>
  <c r="AI50" i="130"/>
  <c r="R21" i="130" s="1"/>
  <c r="AI21" i="130" s="1"/>
  <c r="AI20" i="130" s="1"/>
  <c r="R18" i="130" s="1"/>
  <c r="AI18" i="130" s="1"/>
  <c r="AI17" i="130" s="1"/>
  <c r="AI34" i="130"/>
  <c r="R30" i="130" s="1"/>
  <c r="AI30" i="130" s="1"/>
  <c r="AI28" i="130" s="1"/>
  <c r="AJ50" i="129"/>
  <c r="S21" i="129" s="1"/>
  <c r="AJ21" i="129" s="1"/>
  <c r="AJ20" i="129" s="1"/>
  <c r="S18" i="129" s="1"/>
  <c r="AJ18" i="129" s="1"/>
  <c r="AH34" i="130"/>
  <c r="Q30" i="130" s="1"/>
  <c r="AH30" i="130" s="1"/>
  <c r="AH37" i="127"/>
  <c r="Q10" i="127" s="1"/>
  <c r="AH10" i="127" s="1"/>
  <c r="AH9" i="127" s="1"/>
  <c r="Q7" i="127" s="1"/>
  <c r="AH7" i="127" s="1"/>
  <c r="AM37" i="131"/>
  <c r="V10" i="131" s="1"/>
  <c r="AM10" i="131" s="1"/>
  <c r="AM9" i="131" s="1"/>
  <c r="V7" i="131" s="1"/>
  <c r="AM7" i="131" s="1"/>
  <c r="AM6" i="131" s="1"/>
  <c r="AC81" i="127"/>
  <c r="L25" i="127" s="1"/>
  <c r="AC25" i="127" s="1"/>
  <c r="AC24" i="127" s="1"/>
  <c r="L19" i="127" s="1"/>
  <c r="AC19" i="127" s="1"/>
  <c r="AQ28" i="130"/>
  <c r="AH68" i="128"/>
  <c r="Q14" i="128" s="1"/>
  <c r="AH14" i="128" s="1"/>
  <c r="AH13" i="128" s="1"/>
  <c r="Q8" i="128" s="1"/>
  <c r="AH8" i="128" s="1"/>
  <c r="AH6" i="128" s="1"/>
  <c r="AM37" i="127"/>
  <c r="V10" i="127" s="1"/>
  <c r="AM10" i="127" s="1"/>
  <c r="AM9" i="127" s="1"/>
  <c r="V7" i="127" s="1"/>
  <c r="AM7" i="127" s="1"/>
  <c r="AQ50" i="126"/>
  <c r="Z21" i="126" s="1"/>
  <c r="AQ21" i="126" s="1"/>
  <c r="AQ20" i="126" s="1"/>
  <c r="Z18" i="126" s="1"/>
  <c r="AQ18" i="126" s="1"/>
  <c r="AQ17" i="126" s="1"/>
  <c r="AG68" i="128"/>
  <c r="P14" i="128" s="1"/>
  <c r="AG14" i="128" s="1"/>
  <c r="AG13" i="128" s="1"/>
  <c r="P8" i="128" s="1"/>
  <c r="AG8" i="128" s="1"/>
  <c r="AG6" i="128" s="1"/>
  <c r="AL37" i="128"/>
  <c r="U10" i="128" s="1"/>
  <c r="AL10" i="128" s="1"/>
  <c r="AL9" i="128" s="1"/>
  <c r="U7" i="128" s="1"/>
  <c r="AL7" i="128" s="1"/>
  <c r="AL6" i="128" s="1"/>
  <c r="AR81" i="126"/>
  <c r="AA25" i="126" s="1"/>
  <c r="AR25" i="126" s="1"/>
  <c r="AR24" i="126" s="1"/>
  <c r="AA19" i="126" s="1"/>
  <c r="AR19" i="126" s="1"/>
  <c r="AF68" i="128"/>
  <c r="O14" i="128" s="1"/>
  <c r="AF14" i="128" s="1"/>
  <c r="AF13" i="128" s="1"/>
  <c r="O8" i="128" s="1"/>
  <c r="AF8" i="128" s="1"/>
  <c r="AK68" i="127"/>
  <c r="T14" i="127" s="1"/>
  <c r="AK14" i="127" s="1"/>
  <c r="AK13" i="127" s="1"/>
  <c r="T8" i="127" s="1"/>
  <c r="AK8" i="127" s="1"/>
  <c r="AK6" i="127" s="1"/>
  <c r="AO68" i="127"/>
  <c r="X14" i="127" s="1"/>
  <c r="AO14" i="127" s="1"/>
  <c r="AO13" i="127" s="1"/>
  <c r="X8" i="127" s="1"/>
  <c r="AO8" i="127" s="1"/>
  <c r="AO6" i="127" s="1"/>
  <c r="AM37" i="126"/>
  <c r="V10" i="126" s="1"/>
  <c r="AM10" i="126" s="1"/>
  <c r="AM9" i="126" s="1"/>
  <c r="V7" i="126" s="1"/>
  <c r="AM7" i="126" s="1"/>
  <c r="AM6" i="126" s="1"/>
  <c r="AH50" i="125"/>
  <c r="Q21" i="125" s="1"/>
  <c r="AH21" i="125" s="1"/>
  <c r="AH20" i="125" s="1"/>
  <c r="Q18" i="125" s="1"/>
  <c r="AH18" i="125" s="1"/>
  <c r="AH17" i="125" s="1"/>
  <c r="AE68" i="125"/>
  <c r="N14" i="125" s="1"/>
  <c r="AE14" i="125" s="1"/>
  <c r="AE13" i="125" s="1"/>
  <c r="N8" i="125" s="1"/>
  <c r="AE8" i="125" s="1"/>
  <c r="AP81" i="128"/>
  <c r="Y25" i="128" s="1"/>
  <c r="AP25" i="128" s="1"/>
  <c r="AP24" i="128" s="1"/>
  <c r="Y19" i="128" s="1"/>
  <c r="AP19" i="128" s="1"/>
  <c r="AN28" i="126"/>
  <c r="AR37" i="125"/>
  <c r="AA10" i="125" s="1"/>
  <c r="AR10" i="125" s="1"/>
  <c r="AR9" i="125" s="1"/>
  <c r="AA7" i="125" s="1"/>
  <c r="AR7" i="125" s="1"/>
  <c r="AP28" i="125"/>
  <c r="AH68" i="125"/>
  <c r="Q14" i="125" s="1"/>
  <c r="AH14" i="125" s="1"/>
  <c r="AH13" i="125" s="1"/>
  <c r="Q8" i="125" s="1"/>
  <c r="AH8" i="125" s="1"/>
  <c r="AH6" i="125" s="1"/>
  <c r="AH37" i="124"/>
  <c r="Q10" i="124" s="1"/>
  <c r="AH10" i="124" s="1"/>
  <c r="AH9" i="124" s="1"/>
  <c r="Q7" i="124" s="1"/>
  <c r="AH7" i="124" s="1"/>
  <c r="AC37" i="126"/>
  <c r="L10" i="126" s="1"/>
  <c r="AC10" i="126" s="1"/>
  <c r="AC9" i="126" s="1"/>
  <c r="L7" i="126" s="1"/>
  <c r="AC7" i="126" s="1"/>
  <c r="AI37" i="126"/>
  <c r="R10" i="126" s="1"/>
  <c r="AI10" i="126" s="1"/>
  <c r="AI9" i="126" s="1"/>
  <c r="R7" i="126" s="1"/>
  <c r="AI7" i="126" s="1"/>
  <c r="AI6" i="126" s="1"/>
  <c r="AR68" i="124"/>
  <c r="AA14" i="124" s="1"/>
  <c r="AR14" i="124" s="1"/>
  <c r="AR13" i="124" s="1"/>
  <c r="AA8" i="124" s="1"/>
  <c r="AR8" i="124" s="1"/>
  <c r="AO31" i="124"/>
  <c r="X29" i="124" s="1"/>
  <c r="AO29" i="124" s="1"/>
  <c r="AQ68" i="126"/>
  <c r="Z14" i="126" s="1"/>
  <c r="AQ14" i="126" s="1"/>
  <c r="AQ13" i="126" s="1"/>
  <c r="Z8" i="126" s="1"/>
  <c r="AQ8" i="126" s="1"/>
  <c r="AR50" i="125"/>
  <c r="AA21" i="125" s="1"/>
  <c r="AR21" i="125" s="1"/>
  <c r="AR20" i="125" s="1"/>
  <c r="AA18" i="125" s="1"/>
  <c r="AR18" i="125" s="1"/>
  <c r="AR17" i="125" s="1"/>
  <c r="AO34" i="124"/>
  <c r="X30" i="124" s="1"/>
  <c r="AO30" i="124" s="1"/>
  <c r="AN37" i="123"/>
  <c r="W10" i="123" s="1"/>
  <c r="AN10" i="123" s="1"/>
  <c r="AN9" i="123" s="1"/>
  <c r="W7" i="123" s="1"/>
  <c r="AN7" i="123" s="1"/>
  <c r="AP68" i="122"/>
  <c r="Y14" i="122" s="1"/>
  <c r="AP14" i="122" s="1"/>
  <c r="AP13" i="122" s="1"/>
  <c r="Y8" i="122" s="1"/>
  <c r="AP8" i="122" s="1"/>
  <c r="AQ68" i="121"/>
  <c r="Z14" i="121" s="1"/>
  <c r="AQ14" i="121" s="1"/>
  <c r="AQ13" i="121" s="1"/>
  <c r="Z8" i="121" s="1"/>
  <c r="AQ8" i="121" s="1"/>
  <c r="AQ6" i="121" s="1"/>
  <c r="AP37" i="121"/>
  <c r="Y10" i="121" s="1"/>
  <c r="AP10" i="121" s="1"/>
  <c r="AP9" i="121" s="1"/>
  <c r="Y7" i="121" s="1"/>
  <c r="AP7" i="121" s="1"/>
  <c r="AP6" i="121" s="1"/>
  <c r="AF81" i="125"/>
  <c r="O25" i="125" s="1"/>
  <c r="AF25" i="125" s="1"/>
  <c r="AF24" i="125" s="1"/>
  <c r="O19" i="125" s="1"/>
  <c r="AF19" i="125" s="1"/>
  <c r="AI81" i="122"/>
  <c r="R25" i="122" s="1"/>
  <c r="AI25" i="122" s="1"/>
  <c r="AI24" i="122" s="1"/>
  <c r="R19" i="122" s="1"/>
  <c r="AI19" i="122" s="1"/>
  <c r="AG20" i="122"/>
  <c r="P18" i="122" s="1"/>
  <c r="AG18" i="122" s="1"/>
  <c r="AH81" i="121"/>
  <c r="Q25" i="121" s="1"/>
  <c r="AH25" i="121" s="1"/>
  <c r="AH24" i="121" s="1"/>
  <c r="Q19" i="121" s="1"/>
  <c r="AH19" i="121" s="1"/>
  <c r="AH17" i="121" s="1"/>
  <c r="AF37" i="121"/>
  <c r="O10" i="121" s="1"/>
  <c r="AF10" i="121" s="1"/>
  <c r="AF9" i="121" s="1"/>
  <c r="O7" i="121" s="1"/>
  <c r="AF7" i="121" s="1"/>
  <c r="AF6" i="121" s="1"/>
  <c r="AC68" i="123"/>
  <c r="L14" i="123" s="1"/>
  <c r="AC14" i="123" s="1"/>
  <c r="AC13" i="123" s="1"/>
  <c r="L8" i="123" s="1"/>
  <c r="AC8" i="123" s="1"/>
  <c r="AF28" i="123"/>
  <c r="AF37" i="122"/>
  <c r="O10" i="122" s="1"/>
  <c r="AF10" i="122" s="1"/>
  <c r="AF9" i="122" s="1"/>
  <c r="O7" i="122" s="1"/>
  <c r="AF7" i="122" s="1"/>
  <c r="AF6" i="122" s="1"/>
  <c r="AR31" i="122"/>
  <c r="AA29" i="122" s="1"/>
  <c r="AR29" i="122" s="1"/>
  <c r="AR28" i="122" s="1"/>
  <c r="U5" i="119"/>
  <c r="AL5" i="119" s="1"/>
  <c r="K5" i="53"/>
  <c r="AK50" i="117"/>
  <c r="T21" i="117" s="1"/>
  <c r="AK21" i="117" s="1"/>
  <c r="AK20" i="117" s="1"/>
  <c r="T18" i="117" s="1"/>
  <c r="AK18" i="117" s="1"/>
  <c r="AK17" i="117" s="1"/>
  <c r="AC31" i="119"/>
  <c r="L29" i="119" s="1"/>
  <c r="AC29" i="119" s="1"/>
  <c r="AC28" i="119" s="1"/>
  <c r="AJ81" i="118"/>
  <c r="S25" i="118" s="1"/>
  <c r="AJ25" i="118" s="1"/>
  <c r="AJ24" i="118" s="1"/>
  <c r="S19" i="118" s="1"/>
  <c r="AJ19" i="118" s="1"/>
  <c r="AJ50" i="117"/>
  <c r="S21" i="117" s="1"/>
  <c r="AJ21" i="117" s="1"/>
  <c r="AJ20" i="117" s="1"/>
  <c r="S18" i="117" s="1"/>
  <c r="AJ18" i="117" s="1"/>
  <c r="AJ17" i="117" s="1"/>
  <c r="AJ31" i="122"/>
  <c r="S29" i="122" s="1"/>
  <c r="AJ29" i="122" s="1"/>
  <c r="AD50" i="121"/>
  <c r="M21" i="121" s="1"/>
  <c r="AD21" i="121" s="1"/>
  <c r="AD20" i="121" s="1"/>
  <c r="M18" i="121" s="1"/>
  <c r="AD18" i="121" s="1"/>
  <c r="AD28" i="121"/>
  <c r="AN68" i="123"/>
  <c r="W14" i="123" s="1"/>
  <c r="AN14" i="123" s="1"/>
  <c r="AN13" i="123" s="1"/>
  <c r="W8" i="123" s="1"/>
  <c r="AN8" i="123" s="1"/>
  <c r="AH68" i="123"/>
  <c r="Q14" i="123" s="1"/>
  <c r="AH14" i="123" s="1"/>
  <c r="AH13" i="123" s="1"/>
  <c r="Q8" i="123" s="1"/>
  <c r="AH8" i="123" s="1"/>
  <c r="AN50" i="119"/>
  <c r="W21" i="119" s="1"/>
  <c r="AN21" i="119" s="1"/>
  <c r="AN20" i="119" s="1"/>
  <c r="W18" i="119" s="1"/>
  <c r="AN18" i="119" s="1"/>
  <c r="AN81" i="118"/>
  <c r="W25" i="118" s="1"/>
  <c r="AN25" i="118" s="1"/>
  <c r="AN24" i="118" s="1"/>
  <c r="W19" i="118" s="1"/>
  <c r="AN19" i="118" s="1"/>
  <c r="AJ31" i="118"/>
  <c r="S29" i="118" s="1"/>
  <c r="AJ29" i="118" s="1"/>
  <c r="AG81" i="117"/>
  <c r="P25" i="117" s="1"/>
  <c r="AG25" i="117" s="1"/>
  <c r="AG24" i="117" s="1"/>
  <c r="P19" i="117" s="1"/>
  <c r="AG19" i="117" s="1"/>
  <c r="AF68" i="117"/>
  <c r="O14" i="117" s="1"/>
  <c r="AF14" i="117" s="1"/>
  <c r="AF13" i="117" s="1"/>
  <c r="O8" i="117" s="1"/>
  <c r="AF8" i="117" s="1"/>
  <c r="AG50" i="117"/>
  <c r="P21" i="117" s="1"/>
  <c r="AG21" i="117" s="1"/>
  <c r="AG20" i="117" s="1"/>
  <c r="P18" i="117" s="1"/>
  <c r="AG18" i="117" s="1"/>
  <c r="AJ81" i="116"/>
  <c r="S25" i="116" s="1"/>
  <c r="AJ25" i="116" s="1"/>
  <c r="AJ24" i="116" s="1"/>
  <c r="S19" i="116" s="1"/>
  <c r="AJ19" i="116" s="1"/>
  <c r="AC28" i="122"/>
  <c r="AG28" i="122"/>
  <c r="AI28" i="121"/>
  <c r="AC68" i="120"/>
  <c r="L14" i="120" s="1"/>
  <c r="AC14" i="120" s="1"/>
  <c r="AC13" i="120" s="1"/>
  <c r="L8" i="120" s="1"/>
  <c r="AC8" i="120" s="1"/>
  <c r="AG68" i="120"/>
  <c r="P14" i="120" s="1"/>
  <c r="AG14" i="120" s="1"/>
  <c r="AG13" i="120" s="1"/>
  <c r="P8" i="120" s="1"/>
  <c r="AG8" i="120" s="1"/>
  <c r="AF68" i="119"/>
  <c r="O14" i="119" s="1"/>
  <c r="AF14" i="119" s="1"/>
  <c r="AF13" i="119" s="1"/>
  <c r="O8" i="119" s="1"/>
  <c r="AF8" i="119" s="1"/>
  <c r="AD37" i="117"/>
  <c r="M10" i="117" s="1"/>
  <c r="AD10" i="117" s="1"/>
  <c r="AD9" i="117" s="1"/>
  <c r="M7" i="117" s="1"/>
  <c r="AD7" i="117" s="1"/>
  <c r="AC37" i="117"/>
  <c r="L10" i="117" s="1"/>
  <c r="AC10" i="117" s="1"/>
  <c r="AC9" i="117" s="1"/>
  <c r="L7" i="117" s="1"/>
  <c r="AC7" i="117" s="1"/>
  <c r="AC6" i="117" s="1"/>
  <c r="AF68" i="115"/>
  <c r="O14" i="115" s="1"/>
  <c r="AF14" i="115" s="1"/>
  <c r="AF13" i="115" s="1"/>
  <c r="O8" i="115" s="1"/>
  <c r="AF8" i="115" s="1"/>
  <c r="K3" i="229"/>
  <c r="M3" i="193"/>
  <c r="M2" i="141"/>
  <c r="N3" i="211"/>
  <c r="O3" i="229"/>
  <c r="Q3" i="193"/>
  <c r="Q2" i="141"/>
  <c r="J3" i="211"/>
  <c r="J2" i="147"/>
  <c r="AE37" i="117"/>
  <c r="N10" i="117" s="1"/>
  <c r="AE10" i="117" s="1"/>
  <c r="AE9" i="117" s="1"/>
  <c r="N7" i="117" s="1"/>
  <c r="AE7" i="117" s="1"/>
  <c r="AL81" i="116"/>
  <c r="U25" i="116" s="1"/>
  <c r="AL25" i="116" s="1"/>
  <c r="AL24" i="116" s="1"/>
  <c r="U19" i="116" s="1"/>
  <c r="AL19" i="116" s="1"/>
  <c r="AC50" i="116"/>
  <c r="L21" i="116" s="1"/>
  <c r="AC21" i="116" s="1"/>
  <c r="AC20" i="116" s="1"/>
  <c r="L18" i="116" s="1"/>
  <c r="AC18" i="116" s="1"/>
  <c r="AC17" i="116" s="1"/>
  <c r="AE68" i="115"/>
  <c r="N14" i="115" s="1"/>
  <c r="AE14" i="115" s="1"/>
  <c r="AE13" i="115" s="1"/>
  <c r="N8" i="115" s="1"/>
  <c r="AE8" i="115" s="1"/>
  <c r="AN50" i="120"/>
  <c r="W21" i="120" s="1"/>
  <c r="AN21" i="120" s="1"/>
  <c r="AN20" i="120" s="1"/>
  <c r="W18" i="120" s="1"/>
  <c r="AN18" i="120" s="1"/>
  <c r="AO34" i="120"/>
  <c r="X30" i="120" s="1"/>
  <c r="AO30" i="120" s="1"/>
  <c r="AO28" i="120" s="1"/>
  <c r="AL68" i="115"/>
  <c r="U14" i="115" s="1"/>
  <c r="AL14" i="115" s="1"/>
  <c r="AL13" i="115" s="1"/>
  <c r="U8" i="115" s="1"/>
  <c r="AL8" i="115" s="1"/>
  <c r="AC34" i="115"/>
  <c r="L30" i="115" s="1"/>
  <c r="AC30" i="115" s="1"/>
  <c r="K3" i="232"/>
  <c r="M3" i="196"/>
  <c r="N3" i="214"/>
  <c r="O3" i="232"/>
  <c r="Q3" i="196"/>
  <c r="J3" i="214"/>
  <c r="K3" i="220"/>
  <c r="K2" i="150"/>
  <c r="M3" i="184"/>
  <c r="M2" i="138"/>
  <c r="N3" i="202"/>
  <c r="N2" i="144"/>
  <c r="N2" i="202" s="1"/>
  <c r="O3" i="220"/>
  <c r="O2" i="150"/>
  <c r="Q2" i="138"/>
  <c r="Q3" i="184"/>
  <c r="J3" i="202"/>
  <c r="J2" i="144"/>
  <c r="AM50" i="119"/>
  <c r="V21" i="119" s="1"/>
  <c r="AM21" i="119" s="1"/>
  <c r="AM20" i="119" s="1"/>
  <c r="V18" i="119" s="1"/>
  <c r="AM18" i="119" s="1"/>
  <c r="AM17" i="119" s="1"/>
  <c r="AQ50" i="119"/>
  <c r="Z21" i="119" s="1"/>
  <c r="AQ21" i="119" s="1"/>
  <c r="AQ20" i="119" s="1"/>
  <c r="Z18" i="119" s="1"/>
  <c r="AQ18" i="119" s="1"/>
  <c r="AO81" i="116"/>
  <c r="X25" i="116" s="1"/>
  <c r="AO25" i="116" s="1"/>
  <c r="AO24" i="116" s="1"/>
  <c r="X19" i="116" s="1"/>
  <c r="AO19" i="116" s="1"/>
  <c r="D3" i="205"/>
  <c r="D2" i="145"/>
  <c r="E3" i="223"/>
  <c r="E2" i="151"/>
  <c r="E2" i="223" s="1"/>
  <c r="G3" i="187"/>
  <c r="G2" i="139"/>
  <c r="H3" i="205"/>
  <c r="H2" i="145"/>
  <c r="I3" i="223"/>
  <c r="I2" i="151"/>
  <c r="AP68" i="117"/>
  <c r="Y14" i="117" s="1"/>
  <c r="AP14" i="117" s="1"/>
  <c r="AP13" i="117" s="1"/>
  <c r="Y8" i="117" s="1"/>
  <c r="AP8" i="117" s="1"/>
  <c r="AR37" i="115"/>
  <c r="AA10" i="115" s="1"/>
  <c r="AR10" i="115" s="1"/>
  <c r="AR9" i="115" s="1"/>
  <c r="AA7" i="115" s="1"/>
  <c r="AR7" i="115" s="1"/>
  <c r="AR6" i="115" s="1"/>
  <c r="AM50" i="115"/>
  <c r="V21" i="115" s="1"/>
  <c r="AM21" i="115" s="1"/>
  <c r="AM20" i="115" s="1"/>
  <c r="V18" i="115" s="1"/>
  <c r="AM18" i="115" s="1"/>
  <c r="AM17" i="115" s="1"/>
  <c r="AK37" i="115"/>
  <c r="T10" i="115" s="1"/>
  <c r="AK10" i="115" s="1"/>
  <c r="AK9" i="115" s="1"/>
  <c r="T7" i="115" s="1"/>
  <c r="AK7" i="115" s="1"/>
  <c r="AO9" i="115"/>
  <c r="X7" i="115" s="1"/>
  <c r="AO7" i="115" s="1"/>
  <c r="M5" i="193"/>
  <c r="J5" i="211"/>
  <c r="AK37" i="117"/>
  <c r="T10" i="117" s="1"/>
  <c r="AK10" i="117" s="1"/>
  <c r="AK9" i="117" s="1"/>
  <c r="T7" i="117" s="1"/>
  <c r="AK7" i="117" s="1"/>
  <c r="AK6" i="117" s="1"/>
  <c r="AM81" i="132"/>
  <c r="V25" i="132" s="1"/>
  <c r="AM25" i="132" s="1"/>
  <c r="AM24" i="132" s="1"/>
  <c r="V19" i="132" s="1"/>
  <c r="AM19" i="132" s="1"/>
  <c r="AM17" i="132" s="1"/>
  <c r="AJ50" i="126"/>
  <c r="S21" i="126" s="1"/>
  <c r="AJ21" i="126" s="1"/>
  <c r="AJ20" i="126" s="1"/>
  <c r="S18" i="126" s="1"/>
  <c r="AJ18" i="126" s="1"/>
  <c r="AR37" i="127"/>
  <c r="AA10" i="127" s="1"/>
  <c r="AR10" i="127" s="1"/>
  <c r="AR9" i="127" s="1"/>
  <c r="AA7" i="127" s="1"/>
  <c r="AR7" i="127" s="1"/>
  <c r="AR6" i="127" s="1"/>
  <c r="K5" i="60"/>
  <c r="AG81" i="124"/>
  <c r="P25" i="124" s="1"/>
  <c r="AG25" i="124" s="1"/>
  <c r="AG24" i="124" s="1"/>
  <c r="P19" i="124" s="1"/>
  <c r="AG19" i="124" s="1"/>
  <c r="AR81" i="123"/>
  <c r="AA25" i="123" s="1"/>
  <c r="AR25" i="123" s="1"/>
  <c r="AR24" i="123" s="1"/>
  <c r="AA19" i="123" s="1"/>
  <c r="AR19" i="123" s="1"/>
  <c r="AR17" i="123" s="1"/>
  <c r="AJ34" i="123"/>
  <c r="S30" i="123" s="1"/>
  <c r="AJ30" i="123" s="1"/>
  <c r="AJ68" i="119"/>
  <c r="S14" i="119" s="1"/>
  <c r="AJ14" i="119" s="1"/>
  <c r="AJ13" i="119" s="1"/>
  <c r="S8" i="119" s="1"/>
  <c r="AJ8" i="119" s="1"/>
  <c r="W5" i="117"/>
  <c r="AN5" i="117" s="1"/>
  <c r="M5" i="51"/>
  <c r="AI6" i="115"/>
  <c r="U4" i="250"/>
  <c r="M4" i="250"/>
  <c r="T4" i="250"/>
  <c r="L4" i="250"/>
  <c r="AA4" i="250"/>
  <c r="S4" i="250"/>
  <c r="K4" i="250"/>
  <c r="Z4" i="250"/>
  <c r="R4" i="250"/>
  <c r="J4" i="250"/>
  <c r="Y4" i="250"/>
  <c r="Q4" i="250"/>
  <c r="I4" i="250"/>
  <c r="W4" i="250"/>
  <c r="O4" i="250"/>
  <c r="G4" i="250"/>
  <c r="X4" i="250"/>
  <c r="V4" i="250"/>
  <c r="P4" i="250"/>
  <c r="N4" i="250"/>
  <c r="H4" i="250"/>
  <c r="AK50" i="115"/>
  <c r="T21" i="115" s="1"/>
  <c r="AK21" i="115" s="1"/>
  <c r="AK20" i="115" s="1"/>
  <c r="T18" i="115" s="1"/>
  <c r="AK18" i="115" s="1"/>
  <c r="AK17" i="115" s="1"/>
  <c r="G3" i="196"/>
  <c r="H3" i="202"/>
  <c r="H2" i="144"/>
  <c r="AI37" i="118"/>
  <c r="R10" i="118" s="1"/>
  <c r="AI10" i="118" s="1"/>
  <c r="AI9" i="118" s="1"/>
  <c r="R7" i="118" s="1"/>
  <c r="AI7" i="118" s="1"/>
  <c r="AE37" i="119"/>
  <c r="N10" i="119" s="1"/>
  <c r="AE10" i="119" s="1"/>
  <c r="AE9" i="119" s="1"/>
  <c r="N7" i="119" s="1"/>
  <c r="AE7" i="119" s="1"/>
  <c r="AE31" i="131"/>
  <c r="N29" i="131" s="1"/>
  <c r="AE29" i="131" s="1"/>
  <c r="AE28" i="131" s="1"/>
  <c r="AH81" i="131"/>
  <c r="Q25" i="131" s="1"/>
  <c r="AH25" i="131" s="1"/>
  <c r="AH24" i="131" s="1"/>
  <c r="Q19" i="131" s="1"/>
  <c r="AH19" i="131" s="1"/>
  <c r="AH17" i="131" s="1"/>
  <c r="AR68" i="132"/>
  <c r="AA14" i="132" s="1"/>
  <c r="AR14" i="132" s="1"/>
  <c r="AR13" i="132" s="1"/>
  <c r="AA8" i="132" s="1"/>
  <c r="AR8" i="132" s="1"/>
  <c r="AR6" i="132" s="1"/>
  <c r="AK68" i="131"/>
  <c r="T14" i="131" s="1"/>
  <c r="AK14" i="131" s="1"/>
  <c r="AK13" i="131" s="1"/>
  <c r="T8" i="131" s="1"/>
  <c r="AK8" i="131" s="1"/>
  <c r="AP68" i="131"/>
  <c r="Y14" i="131" s="1"/>
  <c r="AP14" i="131" s="1"/>
  <c r="AP13" i="131" s="1"/>
  <c r="Y8" i="131" s="1"/>
  <c r="AP8" i="131" s="1"/>
  <c r="AP6" i="131" s="1"/>
  <c r="AD68" i="130"/>
  <c r="M14" i="130" s="1"/>
  <c r="AD14" i="130" s="1"/>
  <c r="AD13" i="130" s="1"/>
  <c r="M8" i="130" s="1"/>
  <c r="AD8" i="130" s="1"/>
  <c r="AD6" i="130" s="1"/>
  <c r="AF81" i="129"/>
  <c r="O25" i="129" s="1"/>
  <c r="AF25" i="129" s="1"/>
  <c r="AF24" i="129" s="1"/>
  <c r="O19" i="129" s="1"/>
  <c r="AF19" i="129" s="1"/>
  <c r="AD68" i="129"/>
  <c r="M14" i="129" s="1"/>
  <c r="AD14" i="129" s="1"/>
  <c r="AD13" i="129" s="1"/>
  <c r="M8" i="129" s="1"/>
  <c r="AD8" i="129" s="1"/>
  <c r="AD37" i="132"/>
  <c r="M10" i="132" s="1"/>
  <c r="AD10" i="132" s="1"/>
  <c r="AD9" i="132" s="1"/>
  <c r="M7" i="132" s="1"/>
  <c r="AD7" i="132" s="1"/>
  <c r="AO50" i="131"/>
  <c r="X21" i="131" s="1"/>
  <c r="AO21" i="131" s="1"/>
  <c r="AO20" i="131" s="1"/>
  <c r="X18" i="131" s="1"/>
  <c r="AO18" i="131" s="1"/>
  <c r="AO17" i="131" s="1"/>
  <c r="AJ68" i="130"/>
  <c r="S14" i="130" s="1"/>
  <c r="AJ14" i="130" s="1"/>
  <c r="AJ13" i="130" s="1"/>
  <c r="S8" i="130" s="1"/>
  <c r="AJ8" i="130" s="1"/>
  <c r="AD34" i="130"/>
  <c r="M30" i="130" s="1"/>
  <c r="AD30" i="130" s="1"/>
  <c r="AD28" i="130" s="1"/>
  <c r="AJ37" i="129"/>
  <c r="S10" i="129" s="1"/>
  <c r="AJ10" i="129" s="1"/>
  <c r="AJ9" i="129" s="1"/>
  <c r="S7" i="129" s="1"/>
  <c r="AJ7" i="129" s="1"/>
  <c r="AO68" i="130"/>
  <c r="X14" i="130" s="1"/>
  <c r="AO14" i="130" s="1"/>
  <c r="AO13" i="130" s="1"/>
  <c r="X8" i="130" s="1"/>
  <c r="AO8" i="130" s="1"/>
  <c r="AO6" i="130" s="1"/>
  <c r="AP68" i="129"/>
  <c r="Y14" i="129" s="1"/>
  <c r="AP14" i="129" s="1"/>
  <c r="AP13" i="129" s="1"/>
  <c r="Y8" i="129" s="1"/>
  <c r="AP8" i="129" s="1"/>
  <c r="AP50" i="130"/>
  <c r="Y21" i="130" s="1"/>
  <c r="AP21" i="130" s="1"/>
  <c r="AP20" i="130" s="1"/>
  <c r="Y18" i="130" s="1"/>
  <c r="AP18" i="130" s="1"/>
  <c r="AP17" i="130" s="1"/>
  <c r="AQ50" i="129"/>
  <c r="Z21" i="129" s="1"/>
  <c r="AQ21" i="129" s="1"/>
  <c r="AQ20" i="129" s="1"/>
  <c r="Z18" i="129" s="1"/>
  <c r="AQ18" i="129" s="1"/>
  <c r="AF37" i="131"/>
  <c r="O10" i="131" s="1"/>
  <c r="AF10" i="131" s="1"/>
  <c r="AF9" i="131" s="1"/>
  <c r="O7" i="131" s="1"/>
  <c r="AF7" i="131" s="1"/>
  <c r="AF6" i="131" s="1"/>
  <c r="AP68" i="128"/>
  <c r="Y14" i="128" s="1"/>
  <c r="AP14" i="128" s="1"/>
  <c r="AP13" i="128" s="1"/>
  <c r="Y8" i="128" s="1"/>
  <c r="AP8" i="128" s="1"/>
  <c r="AP6" i="128" s="1"/>
  <c r="AI50" i="127"/>
  <c r="R21" i="127" s="1"/>
  <c r="AI21" i="127" s="1"/>
  <c r="AI20" i="127" s="1"/>
  <c r="R18" i="127" s="1"/>
  <c r="AI18" i="127" s="1"/>
  <c r="AI17" i="127" s="1"/>
  <c r="AE37" i="127"/>
  <c r="N10" i="127" s="1"/>
  <c r="AE10" i="127" s="1"/>
  <c r="AE9" i="127" s="1"/>
  <c r="N7" i="127" s="1"/>
  <c r="AE7" i="127" s="1"/>
  <c r="AE6" i="127" s="1"/>
  <c r="AI50" i="126"/>
  <c r="R21" i="126" s="1"/>
  <c r="AI21" i="126" s="1"/>
  <c r="AI20" i="126" s="1"/>
  <c r="R18" i="126" s="1"/>
  <c r="AI18" i="126" s="1"/>
  <c r="AI17" i="126" s="1"/>
  <c r="AD37" i="128"/>
  <c r="M10" i="128" s="1"/>
  <c r="AD10" i="128" s="1"/>
  <c r="AD9" i="128" s="1"/>
  <c r="M7" i="128" s="1"/>
  <c r="AD7" i="128" s="1"/>
  <c r="AD6" i="128" s="1"/>
  <c r="AJ81" i="126"/>
  <c r="S25" i="126" s="1"/>
  <c r="AJ25" i="126" s="1"/>
  <c r="AJ24" i="126" s="1"/>
  <c r="S19" i="126" s="1"/>
  <c r="AJ19" i="126" s="1"/>
  <c r="AQ37" i="128"/>
  <c r="Z10" i="128" s="1"/>
  <c r="AQ10" i="128" s="1"/>
  <c r="AQ9" i="128" s="1"/>
  <c r="Z7" i="128" s="1"/>
  <c r="AQ7" i="128" s="1"/>
  <c r="AQ6" i="128" s="1"/>
  <c r="AO81" i="126"/>
  <c r="X25" i="126" s="1"/>
  <c r="AO25" i="126" s="1"/>
  <c r="AO24" i="126" s="1"/>
  <c r="X19" i="126" s="1"/>
  <c r="AO19" i="126" s="1"/>
  <c r="AO17" i="126" s="1"/>
  <c r="AN50" i="126"/>
  <c r="W21" i="126" s="1"/>
  <c r="AN21" i="126" s="1"/>
  <c r="AN20" i="126" s="1"/>
  <c r="W18" i="126" s="1"/>
  <c r="AN18" i="126" s="1"/>
  <c r="AD68" i="127"/>
  <c r="M14" i="127" s="1"/>
  <c r="AD14" i="127" s="1"/>
  <c r="AD13" i="127" s="1"/>
  <c r="M8" i="127" s="1"/>
  <c r="AD8" i="127" s="1"/>
  <c r="AD6" i="127" s="1"/>
  <c r="AH68" i="127"/>
  <c r="Q14" i="127" s="1"/>
  <c r="AH14" i="127" s="1"/>
  <c r="AH13" i="127" s="1"/>
  <c r="Q8" i="127" s="1"/>
  <c r="AH8" i="127" s="1"/>
  <c r="AJ81" i="124"/>
  <c r="S25" i="124" s="1"/>
  <c r="AJ25" i="124" s="1"/>
  <c r="AJ24" i="124" s="1"/>
  <c r="S19" i="124" s="1"/>
  <c r="AJ19" i="124" s="1"/>
  <c r="AJ50" i="123"/>
  <c r="S21" i="123" s="1"/>
  <c r="AJ21" i="123" s="1"/>
  <c r="AJ20" i="123" s="1"/>
  <c r="S18" i="123" s="1"/>
  <c r="AJ18" i="123" s="1"/>
  <c r="AC37" i="125"/>
  <c r="L10" i="125" s="1"/>
  <c r="AC10" i="125" s="1"/>
  <c r="AC9" i="125" s="1"/>
  <c r="L7" i="125" s="1"/>
  <c r="AC7" i="125" s="1"/>
  <c r="AC6" i="125" s="1"/>
  <c r="AQ81" i="124"/>
  <c r="Z25" i="124" s="1"/>
  <c r="AQ25" i="124" s="1"/>
  <c r="AQ24" i="124" s="1"/>
  <c r="Z19" i="124" s="1"/>
  <c r="AQ19" i="124" s="1"/>
  <c r="AD81" i="128"/>
  <c r="M25" i="128" s="1"/>
  <c r="AD25" i="128" s="1"/>
  <c r="AD24" i="128" s="1"/>
  <c r="M19" i="128" s="1"/>
  <c r="AD19" i="128" s="1"/>
  <c r="AH81" i="128"/>
  <c r="Q25" i="128" s="1"/>
  <c r="AH25" i="128" s="1"/>
  <c r="AH24" i="128" s="1"/>
  <c r="Q19" i="128" s="1"/>
  <c r="AH19" i="128" s="1"/>
  <c r="AJ37" i="126"/>
  <c r="S10" i="126" s="1"/>
  <c r="AJ10" i="126" s="1"/>
  <c r="AJ9" i="126" s="1"/>
  <c r="S7" i="126" s="1"/>
  <c r="AJ7" i="126" s="1"/>
  <c r="AJ6" i="126" s="1"/>
  <c r="AG31" i="126"/>
  <c r="P29" i="126" s="1"/>
  <c r="AG29" i="126" s="1"/>
  <c r="AG28" i="126" s="1"/>
  <c r="AJ37" i="125"/>
  <c r="S10" i="125" s="1"/>
  <c r="AJ10" i="125" s="1"/>
  <c r="AJ9" i="125" s="1"/>
  <c r="S7" i="125" s="1"/>
  <c r="AJ7" i="125" s="1"/>
  <c r="AH28" i="125"/>
  <c r="AR68" i="125"/>
  <c r="AA14" i="125" s="1"/>
  <c r="AR14" i="125" s="1"/>
  <c r="AR13" i="125" s="1"/>
  <c r="AA8" i="125" s="1"/>
  <c r="AR8" i="125" s="1"/>
  <c r="AQ37" i="125"/>
  <c r="Z10" i="125" s="1"/>
  <c r="AQ10" i="125" s="1"/>
  <c r="AQ9" i="125" s="1"/>
  <c r="Z7" i="125" s="1"/>
  <c r="AQ7" i="125" s="1"/>
  <c r="AO31" i="125"/>
  <c r="X29" i="125" s="1"/>
  <c r="AO29" i="125" s="1"/>
  <c r="AO28" i="125" s="1"/>
  <c r="AK68" i="124"/>
  <c r="T14" i="124" s="1"/>
  <c r="AK14" i="124" s="1"/>
  <c r="AK13" i="124" s="1"/>
  <c r="T8" i="124" s="1"/>
  <c r="AK8" i="124" s="1"/>
  <c r="AP31" i="124"/>
  <c r="Y29" i="124" s="1"/>
  <c r="AP29" i="124" s="1"/>
  <c r="AP28" i="124" s="1"/>
  <c r="AK37" i="126"/>
  <c r="T10" i="126" s="1"/>
  <c r="AK10" i="126" s="1"/>
  <c r="AK9" i="126" s="1"/>
  <c r="T7" i="126" s="1"/>
  <c r="AK7" i="126" s="1"/>
  <c r="AQ37" i="126"/>
  <c r="Z10" i="126" s="1"/>
  <c r="AQ10" i="126" s="1"/>
  <c r="AQ9" i="126" s="1"/>
  <c r="Z7" i="126" s="1"/>
  <c r="AQ7" i="126" s="1"/>
  <c r="AQ6" i="126" s="1"/>
  <c r="AJ68" i="124"/>
  <c r="S14" i="124" s="1"/>
  <c r="AJ14" i="124" s="1"/>
  <c r="AJ13" i="124" s="1"/>
  <c r="S8" i="124" s="1"/>
  <c r="AJ8" i="124" s="1"/>
  <c r="AG31" i="124"/>
  <c r="P29" i="124" s="1"/>
  <c r="AG29" i="124" s="1"/>
  <c r="AJ50" i="125"/>
  <c r="S21" i="125" s="1"/>
  <c r="AJ21" i="125" s="1"/>
  <c r="AJ20" i="125" s="1"/>
  <c r="S18" i="125" s="1"/>
  <c r="AJ18" i="125" s="1"/>
  <c r="AD81" i="124"/>
  <c r="M25" i="124" s="1"/>
  <c r="AD25" i="124" s="1"/>
  <c r="AD24" i="124" s="1"/>
  <c r="M19" i="124" s="1"/>
  <c r="AD19" i="124" s="1"/>
  <c r="AD34" i="124"/>
  <c r="M30" i="124" s="1"/>
  <c r="AD30" i="124" s="1"/>
  <c r="AD28" i="124" s="1"/>
  <c r="AH34" i="124"/>
  <c r="Q30" i="124" s="1"/>
  <c r="AH30" i="124" s="1"/>
  <c r="AG37" i="123"/>
  <c r="P10" i="123" s="1"/>
  <c r="AG10" i="123" s="1"/>
  <c r="AG9" i="123" s="1"/>
  <c r="P7" i="123" s="1"/>
  <c r="AG7" i="123" s="1"/>
  <c r="AG6" i="123" s="1"/>
  <c r="AH68" i="122"/>
  <c r="Q14" i="122" s="1"/>
  <c r="AH14" i="122" s="1"/>
  <c r="AH13" i="122" s="1"/>
  <c r="Q8" i="122" s="1"/>
  <c r="AH8" i="122" s="1"/>
  <c r="AI50" i="122"/>
  <c r="R21" i="122" s="1"/>
  <c r="AI21" i="122" s="1"/>
  <c r="AI20" i="122" s="1"/>
  <c r="R18" i="122" s="1"/>
  <c r="AI18" i="122" s="1"/>
  <c r="AI17" i="122" s="1"/>
  <c r="AI68" i="121"/>
  <c r="R14" i="121" s="1"/>
  <c r="AI14" i="121" s="1"/>
  <c r="AI13" i="121" s="1"/>
  <c r="R8" i="121" s="1"/>
  <c r="AI8" i="121" s="1"/>
  <c r="AI6" i="121" s="1"/>
  <c r="AH37" i="121"/>
  <c r="Q10" i="121" s="1"/>
  <c r="AH10" i="121" s="1"/>
  <c r="AH9" i="121" s="1"/>
  <c r="Q7" i="121" s="1"/>
  <c r="AH7" i="121" s="1"/>
  <c r="AN81" i="125"/>
  <c r="W25" i="125" s="1"/>
  <c r="AN25" i="125" s="1"/>
  <c r="AN24" i="125" s="1"/>
  <c r="W19" i="125" s="1"/>
  <c r="AN19" i="125" s="1"/>
  <c r="AN17" i="125" s="1"/>
  <c r="AR31" i="123"/>
  <c r="AA29" i="123" s="1"/>
  <c r="AR29" i="123" s="1"/>
  <c r="AR28" i="123" s="1"/>
  <c r="AR68" i="122"/>
  <c r="AA14" i="122" s="1"/>
  <c r="AR14" i="122" s="1"/>
  <c r="AR13" i="122" s="1"/>
  <c r="AA8" i="122" s="1"/>
  <c r="AR8" i="122" s="1"/>
  <c r="AR6" i="122" s="1"/>
  <c r="AP50" i="122"/>
  <c r="Y21" i="122" s="1"/>
  <c r="AP21" i="122" s="1"/>
  <c r="AP20" i="122" s="1"/>
  <c r="Y18" i="122" s="1"/>
  <c r="AP18" i="122" s="1"/>
  <c r="AP17" i="122" s="1"/>
  <c r="AP34" i="122"/>
  <c r="Y30" i="122" s="1"/>
  <c r="AP30" i="122" s="1"/>
  <c r="AP28" i="122" s="1"/>
  <c r="AQ81" i="121"/>
  <c r="Z25" i="121" s="1"/>
  <c r="AQ25" i="121" s="1"/>
  <c r="AQ24" i="121" s="1"/>
  <c r="Z19" i="121" s="1"/>
  <c r="AQ19" i="121" s="1"/>
  <c r="AO68" i="121"/>
  <c r="X14" i="121" s="1"/>
  <c r="AO14" i="121" s="1"/>
  <c r="AO13" i="121" s="1"/>
  <c r="X8" i="121" s="1"/>
  <c r="AO8" i="121" s="1"/>
  <c r="AO6" i="121" s="1"/>
  <c r="AR81" i="120"/>
  <c r="AA25" i="120" s="1"/>
  <c r="AR25" i="120" s="1"/>
  <c r="AR24" i="120" s="1"/>
  <c r="AA19" i="120" s="1"/>
  <c r="AR19" i="120" s="1"/>
  <c r="AR17" i="120" s="1"/>
  <c r="W5" i="123"/>
  <c r="AN5" i="123" s="1"/>
  <c r="M5" i="57"/>
  <c r="AN37" i="122"/>
  <c r="W10" i="122" s="1"/>
  <c r="AN10" i="122" s="1"/>
  <c r="AN9" i="122" s="1"/>
  <c r="W7" i="122" s="1"/>
  <c r="AN7" i="122" s="1"/>
  <c r="AN6" i="122" s="1"/>
  <c r="AN81" i="120"/>
  <c r="W25" i="120" s="1"/>
  <c r="AN25" i="120" s="1"/>
  <c r="AN24" i="120" s="1"/>
  <c r="W19" i="120" s="1"/>
  <c r="AN19" i="120" s="1"/>
  <c r="AP34" i="121"/>
  <c r="Y30" i="121" s="1"/>
  <c r="AP30" i="121" s="1"/>
  <c r="AD31" i="119"/>
  <c r="M29" i="119" s="1"/>
  <c r="AD29" i="119" s="1"/>
  <c r="AD28" i="119" s="1"/>
  <c r="AJ34" i="118"/>
  <c r="S30" i="118" s="1"/>
  <c r="AJ30" i="118" s="1"/>
  <c r="AD81" i="117"/>
  <c r="M25" i="117" s="1"/>
  <c r="AD25" i="117" s="1"/>
  <c r="AD24" i="117" s="1"/>
  <c r="M19" i="117" s="1"/>
  <c r="AD19" i="117" s="1"/>
  <c r="AC50" i="117"/>
  <c r="L21" i="117" s="1"/>
  <c r="AC21" i="117" s="1"/>
  <c r="AC20" i="117" s="1"/>
  <c r="L18" i="117" s="1"/>
  <c r="AC18" i="117" s="1"/>
  <c r="AC17" i="117" s="1"/>
  <c r="AC34" i="117"/>
  <c r="L30" i="117" s="1"/>
  <c r="AC30" i="117" s="1"/>
  <c r="AI6" i="116"/>
  <c r="AR31" i="120"/>
  <c r="AA29" i="120" s="1"/>
  <c r="AR29" i="120" s="1"/>
  <c r="AR28" i="120" s="1"/>
  <c r="AL50" i="121"/>
  <c r="U21" i="121" s="1"/>
  <c r="AL21" i="121" s="1"/>
  <c r="AL20" i="121" s="1"/>
  <c r="U18" i="121" s="1"/>
  <c r="AL18" i="121" s="1"/>
  <c r="AL17" i="121" s="1"/>
  <c r="AQ68" i="123"/>
  <c r="Z14" i="123" s="1"/>
  <c r="AQ14" i="123" s="1"/>
  <c r="AQ13" i="123" s="1"/>
  <c r="Z8" i="123" s="1"/>
  <c r="AQ8" i="123" s="1"/>
  <c r="AQ6" i="123" s="1"/>
  <c r="AP68" i="123"/>
  <c r="Y14" i="123" s="1"/>
  <c r="AP14" i="123" s="1"/>
  <c r="AP13" i="123" s="1"/>
  <c r="Y8" i="123" s="1"/>
  <c r="AP8" i="123" s="1"/>
  <c r="AP6" i="123" s="1"/>
  <c r="AO81" i="120"/>
  <c r="X25" i="120" s="1"/>
  <c r="AO25" i="120" s="1"/>
  <c r="AO24" i="120" s="1"/>
  <c r="X19" i="120" s="1"/>
  <c r="AO19" i="120" s="1"/>
  <c r="AG37" i="120"/>
  <c r="P10" i="120" s="1"/>
  <c r="AG10" i="120" s="1"/>
  <c r="AG9" i="120" s="1"/>
  <c r="P7" i="120" s="1"/>
  <c r="AG7" i="120" s="1"/>
  <c r="AG6" i="120" s="1"/>
  <c r="AI68" i="119"/>
  <c r="R14" i="119" s="1"/>
  <c r="AI14" i="119" s="1"/>
  <c r="AI13" i="119" s="1"/>
  <c r="R8" i="119" s="1"/>
  <c r="AI8" i="119" s="1"/>
  <c r="AF50" i="119"/>
  <c r="O21" i="119" s="1"/>
  <c r="AF21" i="119" s="1"/>
  <c r="AF20" i="119" s="1"/>
  <c r="O18" i="119" s="1"/>
  <c r="AF18" i="119" s="1"/>
  <c r="AF81" i="118"/>
  <c r="O25" i="118" s="1"/>
  <c r="AF25" i="118" s="1"/>
  <c r="AF24" i="118" s="1"/>
  <c r="O19" i="118" s="1"/>
  <c r="AF19" i="118" s="1"/>
  <c r="AF17" i="118" s="1"/>
  <c r="AP81" i="117"/>
  <c r="Y25" i="117" s="1"/>
  <c r="AP25" i="117" s="1"/>
  <c r="AP24" i="117" s="1"/>
  <c r="Y19" i="117" s="1"/>
  <c r="AP19" i="117" s="1"/>
  <c r="AP50" i="117"/>
  <c r="Y21" i="117" s="1"/>
  <c r="AP21" i="117" s="1"/>
  <c r="AP20" i="117" s="1"/>
  <c r="Y18" i="117" s="1"/>
  <c r="AP18" i="117" s="1"/>
  <c r="AN81" i="116"/>
  <c r="W25" i="116" s="1"/>
  <c r="AN25" i="116" s="1"/>
  <c r="AN24" i="116" s="1"/>
  <c r="W19" i="116" s="1"/>
  <c r="AN19" i="116" s="1"/>
  <c r="AN68" i="116"/>
  <c r="W14" i="116" s="1"/>
  <c r="AN14" i="116" s="1"/>
  <c r="AN13" i="116" s="1"/>
  <c r="W8" i="116" s="1"/>
  <c r="AN8" i="116" s="1"/>
  <c r="AN68" i="115"/>
  <c r="W14" i="115" s="1"/>
  <c r="AN14" i="115" s="1"/>
  <c r="AN13" i="115" s="1"/>
  <c r="W8" i="115" s="1"/>
  <c r="AN8" i="115" s="1"/>
  <c r="AK28" i="122"/>
  <c r="AO28" i="122"/>
  <c r="AK68" i="120"/>
  <c r="T14" i="120" s="1"/>
  <c r="AK14" i="120" s="1"/>
  <c r="AK13" i="120" s="1"/>
  <c r="T8" i="120" s="1"/>
  <c r="AK8" i="120" s="1"/>
  <c r="AK6" i="120" s="1"/>
  <c r="AO68" i="120"/>
  <c r="X14" i="120" s="1"/>
  <c r="AO14" i="120" s="1"/>
  <c r="AO13" i="120" s="1"/>
  <c r="X8" i="120" s="1"/>
  <c r="AO8" i="120" s="1"/>
  <c r="AO6" i="120" s="1"/>
  <c r="AJ34" i="120"/>
  <c r="S30" i="120" s="1"/>
  <c r="AJ30" i="120" s="1"/>
  <c r="AL81" i="119"/>
  <c r="U25" i="119" s="1"/>
  <c r="AL25" i="119" s="1"/>
  <c r="AL24" i="119" s="1"/>
  <c r="U19" i="119" s="1"/>
  <c r="AL19" i="119" s="1"/>
  <c r="AN68" i="119"/>
  <c r="W14" i="119" s="1"/>
  <c r="AN14" i="119" s="1"/>
  <c r="AN13" i="119" s="1"/>
  <c r="W8" i="119" s="1"/>
  <c r="AN8" i="119" s="1"/>
  <c r="K5" i="51"/>
  <c r="U5" i="117"/>
  <c r="AL5" i="117" s="1"/>
  <c r="AF50" i="116"/>
  <c r="O21" i="116" s="1"/>
  <c r="AF21" i="116" s="1"/>
  <c r="AF20" i="116" s="1"/>
  <c r="O18" i="116" s="1"/>
  <c r="AF18" i="116" s="1"/>
  <c r="AF17" i="116" s="1"/>
  <c r="U5" i="116"/>
  <c r="AL5" i="116" s="1"/>
  <c r="K5" i="50"/>
  <c r="AJ37" i="115"/>
  <c r="S10" i="115" s="1"/>
  <c r="AJ10" i="115" s="1"/>
  <c r="AJ9" i="115" s="1"/>
  <c r="S7" i="115" s="1"/>
  <c r="AJ7" i="115" s="1"/>
  <c r="AJ6" i="115" s="1"/>
  <c r="D3" i="193"/>
  <c r="E3" i="211"/>
  <c r="F3" i="229"/>
  <c r="H3" i="193"/>
  <c r="I3" i="211"/>
  <c r="B3" i="229"/>
  <c r="AM37" i="117"/>
  <c r="V10" i="117" s="1"/>
  <c r="AM10" i="117" s="1"/>
  <c r="AM9" i="117" s="1"/>
  <c r="V7" i="117" s="1"/>
  <c r="AM7" i="117" s="1"/>
  <c r="AJ31" i="117"/>
  <c r="S29" i="117" s="1"/>
  <c r="AJ29" i="117" s="1"/>
  <c r="AK50" i="116"/>
  <c r="T21" i="116" s="1"/>
  <c r="AK21" i="116" s="1"/>
  <c r="AK20" i="116" s="1"/>
  <c r="T18" i="116" s="1"/>
  <c r="AK18" i="116" s="1"/>
  <c r="AK17" i="116" s="1"/>
  <c r="B19" i="170"/>
  <c r="B18" i="170"/>
  <c r="AG50" i="120"/>
  <c r="P21" i="120" s="1"/>
  <c r="AG21" i="120" s="1"/>
  <c r="AG20" i="120" s="1"/>
  <c r="P18" i="120" s="1"/>
  <c r="AG18" i="120" s="1"/>
  <c r="AH34" i="120"/>
  <c r="Q30" i="120" s="1"/>
  <c r="AH30" i="120" s="1"/>
  <c r="AH28" i="120" s="1"/>
  <c r="V5" i="116"/>
  <c r="AM5" i="116" s="1"/>
  <c r="L5" i="50"/>
  <c r="D3" i="196"/>
  <c r="E3" i="214"/>
  <c r="F3" i="232"/>
  <c r="H3" i="196"/>
  <c r="I3" i="214"/>
  <c r="B3" i="232"/>
  <c r="D3" i="184"/>
  <c r="D2" i="138"/>
  <c r="D2" i="184" s="1"/>
  <c r="E3" i="202"/>
  <c r="E2" i="144"/>
  <c r="F2" i="150"/>
  <c r="F3" i="220"/>
  <c r="H2" i="138"/>
  <c r="H3" i="184"/>
  <c r="I3" i="202"/>
  <c r="I2" i="144"/>
  <c r="I2" i="202" s="1"/>
  <c r="B3" i="220"/>
  <c r="B2" i="150"/>
  <c r="AN81" i="115"/>
  <c r="W25" i="115" s="1"/>
  <c r="AN25" i="115" s="1"/>
  <c r="AN24" i="115" s="1"/>
  <c r="W19" i="115" s="1"/>
  <c r="AN19" i="115" s="1"/>
  <c r="AG28" i="119"/>
  <c r="AN50" i="115"/>
  <c r="W21" i="115" s="1"/>
  <c r="AN21" i="115" s="1"/>
  <c r="AN20" i="115" s="1"/>
  <c r="W18" i="115" s="1"/>
  <c r="AN18" i="115" s="1"/>
  <c r="M5" i="199"/>
  <c r="N5" i="217"/>
  <c r="P5" i="181"/>
  <c r="Q5" i="199"/>
  <c r="J5" i="217"/>
  <c r="AL17" i="132"/>
  <c r="AG6" i="131"/>
  <c r="AR37" i="128"/>
  <c r="AA10" i="128" s="1"/>
  <c r="AR10" i="128" s="1"/>
  <c r="AR9" i="128" s="1"/>
  <c r="AA7" i="128" s="1"/>
  <c r="AR7" i="128" s="1"/>
  <c r="AR6" i="128" s="1"/>
  <c r="AJ31" i="125"/>
  <c r="S29" i="125" s="1"/>
  <c r="AJ29" i="125" s="1"/>
  <c r="AJ28" i="125" s="1"/>
  <c r="AL50" i="125"/>
  <c r="U21" i="125" s="1"/>
  <c r="AL21" i="125" s="1"/>
  <c r="AL20" i="125" s="1"/>
  <c r="U18" i="125" s="1"/>
  <c r="AL18" i="125" s="1"/>
  <c r="AL17" i="125" s="1"/>
  <c r="AC17" i="123"/>
  <c r="AL68" i="123"/>
  <c r="U14" i="123" s="1"/>
  <c r="AL14" i="123" s="1"/>
  <c r="AL13" i="123" s="1"/>
  <c r="U8" i="123" s="1"/>
  <c r="AL8" i="123" s="1"/>
  <c r="D3" i="211"/>
  <c r="AL17" i="116"/>
  <c r="D3" i="214"/>
  <c r="G2" i="138"/>
  <c r="G3" i="184"/>
  <c r="AH37" i="131"/>
  <c r="Q10" i="131" s="1"/>
  <c r="AH10" i="131" s="1"/>
  <c r="AH9" i="131" s="1"/>
  <c r="Q7" i="131" s="1"/>
  <c r="AH7" i="131" s="1"/>
  <c r="AP81" i="132"/>
  <c r="Y25" i="132" s="1"/>
  <c r="AP25" i="132" s="1"/>
  <c r="AP24" i="132" s="1"/>
  <c r="Y19" i="132" s="1"/>
  <c r="AP19" i="132" s="1"/>
  <c r="AQ81" i="131"/>
  <c r="Z25" i="131" s="1"/>
  <c r="AQ25" i="131" s="1"/>
  <c r="AQ24" i="131" s="1"/>
  <c r="Z19" i="131" s="1"/>
  <c r="AQ19" i="131" s="1"/>
  <c r="AL31" i="131"/>
  <c r="U29" i="131" s="1"/>
  <c r="AL29" i="131" s="1"/>
  <c r="AL28" i="131" s="1"/>
  <c r="AK31" i="131"/>
  <c r="T29" i="131" s="1"/>
  <c r="AK29" i="131" s="1"/>
  <c r="AK28" i="131" s="1"/>
  <c r="AQ28" i="132"/>
  <c r="AR31" i="131"/>
  <c r="AA29" i="131" s="1"/>
  <c r="AR29" i="131" s="1"/>
  <c r="AR28" i="131" s="1"/>
  <c r="AJ68" i="132"/>
  <c r="S14" i="132" s="1"/>
  <c r="AJ14" i="132" s="1"/>
  <c r="AJ13" i="132" s="1"/>
  <c r="S8" i="132" s="1"/>
  <c r="AJ8" i="132" s="1"/>
  <c r="AJ6" i="132" s="1"/>
  <c r="AD34" i="132"/>
  <c r="M30" i="132" s="1"/>
  <c r="AD30" i="132" s="1"/>
  <c r="AD28" i="132" s="1"/>
  <c r="AM50" i="131"/>
  <c r="V21" i="131" s="1"/>
  <c r="AM21" i="131" s="1"/>
  <c r="AM20" i="131" s="1"/>
  <c r="V18" i="131" s="1"/>
  <c r="AM18" i="131" s="1"/>
  <c r="AM17" i="131" s="1"/>
  <c r="AF81" i="131"/>
  <c r="O25" i="131" s="1"/>
  <c r="AF25" i="131" s="1"/>
  <c r="AF24" i="131" s="1"/>
  <c r="O19" i="131" s="1"/>
  <c r="AF19" i="131" s="1"/>
  <c r="AF17" i="131" s="1"/>
  <c r="AE68" i="131"/>
  <c r="N14" i="131" s="1"/>
  <c r="AE14" i="131" s="1"/>
  <c r="AE13" i="131" s="1"/>
  <c r="N8" i="131" s="1"/>
  <c r="AE8" i="131" s="1"/>
  <c r="AI68" i="131"/>
  <c r="R14" i="131" s="1"/>
  <c r="AI14" i="131" s="1"/>
  <c r="AI13" i="131" s="1"/>
  <c r="R8" i="131" s="1"/>
  <c r="AI8" i="131" s="1"/>
  <c r="AG81" i="129"/>
  <c r="P25" i="129" s="1"/>
  <c r="AG25" i="129" s="1"/>
  <c r="AG24" i="129" s="1"/>
  <c r="P19" i="129" s="1"/>
  <c r="AG19" i="129" s="1"/>
  <c r="AG17" i="129" s="1"/>
  <c r="AK68" i="130"/>
  <c r="T14" i="130" s="1"/>
  <c r="AK14" i="130" s="1"/>
  <c r="AK13" i="130" s="1"/>
  <c r="T8" i="130" s="1"/>
  <c r="AK8" i="130" s="1"/>
  <c r="AM81" i="129"/>
  <c r="V25" i="129" s="1"/>
  <c r="AM25" i="129" s="1"/>
  <c r="AM24" i="129" s="1"/>
  <c r="V19" i="129" s="1"/>
  <c r="AM19" i="129" s="1"/>
  <c r="AE81" i="132"/>
  <c r="N25" i="132" s="1"/>
  <c r="AE25" i="132" s="1"/>
  <c r="AE24" i="132" s="1"/>
  <c r="N19" i="132" s="1"/>
  <c r="AE19" i="132" s="1"/>
  <c r="AD68" i="132"/>
  <c r="M14" i="132" s="1"/>
  <c r="AD14" i="132" s="1"/>
  <c r="AD13" i="132" s="1"/>
  <c r="M8" i="132" s="1"/>
  <c r="AD8" i="132" s="1"/>
  <c r="AL37" i="132"/>
  <c r="U10" i="132" s="1"/>
  <c r="AL10" i="132" s="1"/>
  <c r="AL9" i="132" s="1"/>
  <c r="U7" i="132" s="1"/>
  <c r="AL7" i="132" s="1"/>
  <c r="AL6" i="132" s="1"/>
  <c r="AL50" i="130"/>
  <c r="U21" i="130" s="1"/>
  <c r="AL21" i="130" s="1"/>
  <c r="AL20" i="130" s="1"/>
  <c r="U18" i="130" s="1"/>
  <c r="AL18" i="130" s="1"/>
  <c r="AL17" i="130" s="1"/>
  <c r="AM50" i="129"/>
  <c r="V21" i="129" s="1"/>
  <c r="AM21" i="129" s="1"/>
  <c r="AM20" i="129" s="1"/>
  <c r="V18" i="129" s="1"/>
  <c r="AM18" i="129" s="1"/>
  <c r="AL50" i="129"/>
  <c r="U21" i="129" s="1"/>
  <c r="AL21" i="129" s="1"/>
  <c r="AL20" i="129" s="1"/>
  <c r="U18" i="129" s="1"/>
  <c r="AL18" i="129" s="1"/>
  <c r="AL17" i="129" s="1"/>
  <c r="AG68" i="130"/>
  <c r="P14" i="130" s="1"/>
  <c r="AG14" i="130" s="1"/>
  <c r="AG13" i="130" s="1"/>
  <c r="P8" i="130" s="1"/>
  <c r="AG8" i="130" s="1"/>
  <c r="AG6" i="130" s="1"/>
  <c r="AH68" i="129"/>
  <c r="Q14" i="129" s="1"/>
  <c r="AH14" i="129" s="1"/>
  <c r="AH13" i="129" s="1"/>
  <c r="Q8" i="129" s="1"/>
  <c r="AH8" i="129" s="1"/>
  <c r="AQ81" i="130"/>
  <c r="Z25" i="130" s="1"/>
  <c r="AQ25" i="130" s="1"/>
  <c r="AQ24" i="130" s="1"/>
  <c r="Z19" i="130" s="1"/>
  <c r="AQ19" i="130" s="1"/>
  <c r="AH50" i="130"/>
  <c r="Q21" i="130" s="1"/>
  <c r="AH21" i="130" s="1"/>
  <c r="AH20" i="130" s="1"/>
  <c r="Q18" i="130" s="1"/>
  <c r="AH18" i="130" s="1"/>
  <c r="AH17" i="130" s="1"/>
  <c r="AI50" i="129"/>
  <c r="R21" i="129" s="1"/>
  <c r="AI21" i="129" s="1"/>
  <c r="AI20" i="129" s="1"/>
  <c r="R18" i="129" s="1"/>
  <c r="AI18" i="129" s="1"/>
  <c r="AI17" i="129" s="1"/>
  <c r="AN28" i="129"/>
  <c r="AE28" i="128"/>
  <c r="AN37" i="131"/>
  <c r="W10" i="131" s="1"/>
  <c r="AN10" i="131" s="1"/>
  <c r="AN9" i="131" s="1"/>
  <c r="W7" i="131" s="1"/>
  <c r="AN7" i="131" s="1"/>
  <c r="AD31" i="128"/>
  <c r="M29" i="128" s="1"/>
  <c r="AD29" i="128" s="1"/>
  <c r="AD28" i="128" s="1"/>
  <c r="AE31" i="127"/>
  <c r="N29" i="127" s="1"/>
  <c r="AE29" i="127" s="1"/>
  <c r="AE28" i="127" s="1"/>
  <c r="AM37" i="128"/>
  <c r="V10" i="128" s="1"/>
  <c r="AM10" i="128" s="1"/>
  <c r="AM9" i="128" s="1"/>
  <c r="V7" i="128" s="1"/>
  <c r="AM7" i="128" s="1"/>
  <c r="AM6" i="128" s="1"/>
  <c r="AQ81" i="127"/>
  <c r="Z25" i="127" s="1"/>
  <c r="AQ25" i="127" s="1"/>
  <c r="AQ24" i="127" s="1"/>
  <c r="Z19" i="127" s="1"/>
  <c r="AQ19" i="127" s="1"/>
  <c r="AQ17" i="127" s="1"/>
  <c r="AK81" i="126"/>
  <c r="T25" i="126" s="1"/>
  <c r="AK25" i="126" s="1"/>
  <c r="AK24" i="126" s="1"/>
  <c r="T19" i="126" s="1"/>
  <c r="AK19" i="126" s="1"/>
  <c r="AR50" i="126"/>
  <c r="AA21" i="126" s="1"/>
  <c r="AR21" i="126" s="1"/>
  <c r="AR20" i="126" s="1"/>
  <c r="AA18" i="126" s="1"/>
  <c r="AR18" i="126" s="1"/>
  <c r="AR17" i="126" s="1"/>
  <c r="AR31" i="128"/>
  <c r="AA29" i="128" s="1"/>
  <c r="AR29" i="128" s="1"/>
  <c r="AR28" i="128" s="1"/>
  <c r="AK31" i="127"/>
  <c r="T29" i="127" s="1"/>
  <c r="AK29" i="127" s="1"/>
  <c r="AK28" i="127" s="1"/>
  <c r="AI37" i="128"/>
  <c r="R10" i="128" s="1"/>
  <c r="AI10" i="128" s="1"/>
  <c r="AI9" i="128" s="1"/>
  <c r="R7" i="128" s="1"/>
  <c r="AI7" i="128" s="1"/>
  <c r="AG81" i="126"/>
  <c r="P25" i="126" s="1"/>
  <c r="AG25" i="126" s="1"/>
  <c r="AG24" i="126" s="1"/>
  <c r="P19" i="126" s="1"/>
  <c r="AG19" i="126" s="1"/>
  <c r="AF50" i="126"/>
  <c r="O21" i="126" s="1"/>
  <c r="AF21" i="126" s="1"/>
  <c r="AF20" i="126" s="1"/>
  <c r="O18" i="126" s="1"/>
  <c r="AF18" i="126" s="1"/>
  <c r="AF17" i="126" s="1"/>
  <c r="AL68" i="127"/>
  <c r="U14" i="127" s="1"/>
  <c r="AL14" i="127" s="1"/>
  <c r="AL13" i="127" s="1"/>
  <c r="U8" i="127" s="1"/>
  <c r="AL8" i="127" s="1"/>
  <c r="AL6" i="127" s="1"/>
  <c r="AP68" i="127"/>
  <c r="Y14" i="127" s="1"/>
  <c r="AP14" i="127" s="1"/>
  <c r="AP13" i="127" s="1"/>
  <c r="Y8" i="127" s="1"/>
  <c r="AP8" i="127" s="1"/>
  <c r="AL37" i="125"/>
  <c r="U10" i="125" s="1"/>
  <c r="AL10" i="125" s="1"/>
  <c r="AL9" i="125" s="1"/>
  <c r="U7" i="125" s="1"/>
  <c r="AL7" i="125" s="1"/>
  <c r="AL6" i="125" s="1"/>
  <c r="AI81" i="124"/>
  <c r="R25" i="124" s="1"/>
  <c r="AI25" i="124" s="1"/>
  <c r="AI24" i="124" s="1"/>
  <c r="R19" i="124" s="1"/>
  <c r="AI19" i="124" s="1"/>
  <c r="AC31" i="124"/>
  <c r="L29" i="124" s="1"/>
  <c r="AC29" i="124" s="1"/>
  <c r="AC28" i="124" s="1"/>
  <c r="AJ81" i="123"/>
  <c r="S25" i="123" s="1"/>
  <c r="AJ25" i="123" s="1"/>
  <c r="AJ24" i="123" s="1"/>
  <c r="S19" i="123" s="1"/>
  <c r="AJ19" i="123" s="1"/>
  <c r="AQ50" i="123"/>
  <c r="Z21" i="123" s="1"/>
  <c r="AQ21" i="123" s="1"/>
  <c r="AQ20" i="123" s="1"/>
  <c r="Z18" i="123" s="1"/>
  <c r="AQ18" i="123" s="1"/>
  <c r="AM81" i="128"/>
  <c r="V25" i="128" s="1"/>
  <c r="AM25" i="128" s="1"/>
  <c r="AM24" i="128" s="1"/>
  <c r="V19" i="128" s="1"/>
  <c r="AM19" i="128" s="1"/>
  <c r="AM17" i="128" s="1"/>
  <c r="AQ81" i="128"/>
  <c r="Z25" i="128" s="1"/>
  <c r="AQ25" i="128" s="1"/>
  <c r="AQ24" i="128" s="1"/>
  <c r="Z19" i="128" s="1"/>
  <c r="AQ19" i="128" s="1"/>
  <c r="AQ28" i="126"/>
  <c r="AO31" i="126"/>
  <c r="X29" i="126" s="1"/>
  <c r="AO29" i="126" s="1"/>
  <c r="AO28" i="126" s="1"/>
  <c r="AM50" i="125"/>
  <c r="V21" i="125" s="1"/>
  <c r="AM21" i="125" s="1"/>
  <c r="AM20" i="125" s="1"/>
  <c r="V18" i="125" s="1"/>
  <c r="AM18" i="125" s="1"/>
  <c r="AO81" i="124"/>
  <c r="X25" i="124" s="1"/>
  <c r="AO25" i="124" s="1"/>
  <c r="AO24" i="124" s="1"/>
  <c r="X19" i="124" s="1"/>
  <c r="AO19" i="124" s="1"/>
  <c r="AJ68" i="125"/>
  <c r="S14" i="125" s="1"/>
  <c r="AJ14" i="125" s="1"/>
  <c r="AJ13" i="125" s="1"/>
  <c r="S8" i="125" s="1"/>
  <c r="AJ8" i="125" s="1"/>
  <c r="AI37" i="125"/>
  <c r="R10" i="125" s="1"/>
  <c r="AI10" i="125" s="1"/>
  <c r="AI9" i="125" s="1"/>
  <c r="R7" i="125" s="1"/>
  <c r="AI7" i="125" s="1"/>
  <c r="AI6" i="125" s="1"/>
  <c r="AG31" i="125"/>
  <c r="P29" i="125" s="1"/>
  <c r="AG29" i="125" s="1"/>
  <c r="AC68" i="124"/>
  <c r="L14" i="124" s="1"/>
  <c r="AC14" i="124" s="1"/>
  <c r="AC13" i="124" s="1"/>
  <c r="L8" i="124" s="1"/>
  <c r="AC8" i="124" s="1"/>
  <c r="AC6" i="124" s="1"/>
  <c r="AH31" i="124"/>
  <c r="Q29" i="124" s="1"/>
  <c r="AH29" i="124" s="1"/>
  <c r="AH28" i="124" s="1"/>
  <c r="AG50" i="128"/>
  <c r="P21" i="128" s="1"/>
  <c r="AG21" i="128" s="1"/>
  <c r="AG20" i="128" s="1"/>
  <c r="P18" i="128" s="1"/>
  <c r="AG18" i="128" s="1"/>
  <c r="AG17" i="128" s="1"/>
  <c r="AH50" i="126"/>
  <c r="Q21" i="126" s="1"/>
  <c r="AH21" i="126" s="1"/>
  <c r="AH20" i="126" s="1"/>
  <c r="Q18" i="126" s="1"/>
  <c r="AH18" i="126" s="1"/>
  <c r="AH17" i="126" s="1"/>
  <c r="AF37" i="126"/>
  <c r="O10" i="126" s="1"/>
  <c r="AF10" i="126" s="1"/>
  <c r="AF9" i="126" s="1"/>
  <c r="O7" i="126" s="1"/>
  <c r="AF7" i="126" s="1"/>
  <c r="AF6" i="126" s="1"/>
  <c r="AL81" i="124"/>
  <c r="U25" i="124" s="1"/>
  <c r="AL25" i="124" s="1"/>
  <c r="AL24" i="124" s="1"/>
  <c r="U19" i="124" s="1"/>
  <c r="AL19" i="124" s="1"/>
  <c r="AL34" i="124"/>
  <c r="U30" i="124" s="1"/>
  <c r="AL30" i="124" s="1"/>
  <c r="AL28" i="124" s="1"/>
  <c r="AR37" i="123"/>
  <c r="AA10" i="123" s="1"/>
  <c r="AR10" i="123" s="1"/>
  <c r="AR9" i="123" s="1"/>
  <c r="AA7" i="123" s="1"/>
  <c r="AR7" i="123" s="1"/>
  <c r="AR6" i="123" s="1"/>
  <c r="AO37" i="123"/>
  <c r="X10" i="123" s="1"/>
  <c r="AO10" i="123" s="1"/>
  <c r="AO9" i="123" s="1"/>
  <c r="X7" i="123" s="1"/>
  <c r="AO7" i="123" s="1"/>
  <c r="AO6" i="123" s="1"/>
  <c r="AD31" i="123"/>
  <c r="M29" i="123" s="1"/>
  <c r="AD29" i="123" s="1"/>
  <c r="AD28" i="123" s="1"/>
  <c r="AJ50" i="122"/>
  <c r="S21" i="122" s="1"/>
  <c r="AJ21" i="122" s="1"/>
  <c r="AJ20" i="122" s="1"/>
  <c r="S18" i="122" s="1"/>
  <c r="AJ18" i="122" s="1"/>
  <c r="AH50" i="127"/>
  <c r="Q21" i="127" s="1"/>
  <c r="AH21" i="127" s="1"/>
  <c r="AH20" i="127" s="1"/>
  <c r="Q18" i="127" s="1"/>
  <c r="AH18" i="127" s="1"/>
  <c r="AH17" i="127" s="1"/>
  <c r="AC81" i="125"/>
  <c r="L25" i="125" s="1"/>
  <c r="AC25" i="125" s="1"/>
  <c r="AC24" i="125" s="1"/>
  <c r="L19" i="125" s="1"/>
  <c r="AC19" i="125" s="1"/>
  <c r="AG81" i="125"/>
  <c r="P25" i="125" s="1"/>
  <c r="AG25" i="125" s="1"/>
  <c r="AG24" i="125" s="1"/>
  <c r="P19" i="125" s="1"/>
  <c r="AG19" i="125" s="1"/>
  <c r="AM37" i="123"/>
  <c r="V10" i="123" s="1"/>
  <c r="AM10" i="123" s="1"/>
  <c r="AM9" i="123" s="1"/>
  <c r="V7" i="123" s="1"/>
  <c r="AM7" i="123" s="1"/>
  <c r="AM6" i="123" s="1"/>
  <c r="AJ31" i="123"/>
  <c r="S29" i="123" s="1"/>
  <c r="AJ29" i="123" s="1"/>
  <c r="AJ28" i="123" s="1"/>
  <c r="AH50" i="122"/>
  <c r="Q21" i="122" s="1"/>
  <c r="AH21" i="122" s="1"/>
  <c r="AH20" i="122" s="1"/>
  <c r="Q18" i="122" s="1"/>
  <c r="AH18" i="122" s="1"/>
  <c r="AH17" i="122" s="1"/>
  <c r="AH34" i="122"/>
  <c r="Q30" i="122" s="1"/>
  <c r="AH30" i="122" s="1"/>
  <c r="AH28" i="122" s="1"/>
  <c r="AI81" i="121"/>
  <c r="R25" i="121" s="1"/>
  <c r="AI25" i="121" s="1"/>
  <c r="AI24" i="121" s="1"/>
  <c r="R19" i="121" s="1"/>
  <c r="AI19" i="121" s="1"/>
  <c r="AG68" i="121"/>
  <c r="P14" i="121" s="1"/>
  <c r="AG14" i="121" s="1"/>
  <c r="AG13" i="121" s="1"/>
  <c r="P8" i="121" s="1"/>
  <c r="AG8" i="121" s="1"/>
  <c r="AG6" i="121" s="1"/>
  <c r="AJ81" i="120"/>
  <c r="S25" i="120" s="1"/>
  <c r="AJ25" i="120" s="1"/>
  <c r="AJ24" i="120" s="1"/>
  <c r="S19" i="120" s="1"/>
  <c r="AJ19" i="120" s="1"/>
  <c r="AG28" i="123"/>
  <c r="AD68" i="122"/>
  <c r="M14" i="122" s="1"/>
  <c r="AD14" i="122" s="1"/>
  <c r="AD13" i="122" s="1"/>
  <c r="M8" i="122" s="1"/>
  <c r="AD8" i="122" s="1"/>
  <c r="AG37" i="122"/>
  <c r="P10" i="122" s="1"/>
  <c r="AG10" i="122" s="1"/>
  <c r="AG9" i="122" s="1"/>
  <c r="P7" i="122" s="1"/>
  <c r="AG7" i="122" s="1"/>
  <c r="AG6" i="122" s="1"/>
  <c r="AG31" i="121"/>
  <c r="P29" i="121" s="1"/>
  <c r="AG29" i="121" s="1"/>
  <c r="AG28" i="121" s="1"/>
  <c r="AC81" i="120"/>
  <c r="L25" i="120" s="1"/>
  <c r="AC25" i="120" s="1"/>
  <c r="AC24" i="120" s="1"/>
  <c r="L19" i="120" s="1"/>
  <c r="AC19" i="120" s="1"/>
  <c r="AC81" i="119"/>
  <c r="L25" i="119" s="1"/>
  <c r="AC25" i="119" s="1"/>
  <c r="AC24" i="119" s="1"/>
  <c r="L19" i="119" s="1"/>
  <c r="AC19" i="119" s="1"/>
  <c r="AJ37" i="116"/>
  <c r="S10" i="116" s="1"/>
  <c r="AJ10" i="116" s="1"/>
  <c r="AJ9" i="116" s="1"/>
  <c r="S7" i="116" s="1"/>
  <c r="AJ7" i="116" s="1"/>
  <c r="AJ6" i="116" s="1"/>
  <c r="T5" i="120"/>
  <c r="AK5" i="120" s="1"/>
  <c r="J5" i="54"/>
  <c r="AK81" i="118"/>
  <c r="T25" i="118" s="1"/>
  <c r="AK25" i="118" s="1"/>
  <c r="AK24" i="118" s="1"/>
  <c r="T19" i="118" s="1"/>
  <c r="AK19" i="118" s="1"/>
  <c r="AR68" i="116"/>
  <c r="AA14" i="116" s="1"/>
  <c r="AR14" i="116" s="1"/>
  <c r="AR13" i="116" s="1"/>
  <c r="AA8" i="116" s="1"/>
  <c r="AR8" i="116" s="1"/>
  <c r="AR6" i="116" s="1"/>
  <c r="AE68" i="122"/>
  <c r="N14" i="122" s="1"/>
  <c r="AE14" i="122" s="1"/>
  <c r="AE13" i="122" s="1"/>
  <c r="N8" i="122" s="1"/>
  <c r="AE8" i="122" s="1"/>
  <c r="AJ31" i="120"/>
  <c r="S29" i="120" s="1"/>
  <c r="AJ29" i="120" s="1"/>
  <c r="AL68" i="122"/>
  <c r="U14" i="122" s="1"/>
  <c r="AL14" i="122" s="1"/>
  <c r="AL13" i="122" s="1"/>
  <c r="U8" i="122" s="1"/>
  <c r="AL8" i="122" s="1"/>
  <c r="AE50" i="121"/>
  <c r="N21" i="121" s="1"/>
  <c r="AE21" i="121" s="1"/>
  <c r="AE20" i="121" s="1"/>
  <c r="N18" i="121" s="1"/>
  <c r="AE18" i="121" s="1"/>
  <c r="AR31" i="119"/>
  <c r="AA29" i="119" s="1"/>
  <c r="AR29" i="119" s="1"/>
  <c r="AR28" i="119" s="1"/>
  <c r="AD68" i="123"/>
  <c r="M14" i="123" s="1"/>
  <c r="AD14" i="123" s="1"/>
  <c r="AD13" i="123" s="1"/>
  <c r="M8" i="123" s="1"/>
  <c r="AD8" i="123" s="1"/>
  <c r="AE37" i="121"/>
  <c r="N10" i="121" s="1"/>
  <c r="AE10" i="121" s="1"/>
  <c r="AE9" i="121" s="1"/>
  <c r="N7" i="121" s="1"/>
  <c r="AE7" i="121" s="1"/>
  <c r="AE6" i="121" s="1"/>
  <c r="AR68" i="120"/>
  <c r="AA14" i="120" s="1"/>
  <c r="AR14" i="120" s="1"/>
  <c r="AR13" i="120" s="1"/>
  <c r="AA8" i="120" s="1"/>
  <c r="AR8" i="120" s="1"/>
  <c r="AP37" i="120"/>
  <c r="Y10" i="120" s="1"/>
  <c r="AP10" i="120" s="1"/>
  <c r="AP9" i="120" s="1"/>
  <c r="Y7" i="120" s="1"/>
  <c r="AP7" i="120" s="1"/>
  <c r="AN81" i="119"/>
  <c r="W25" i="119" s="1"/>
  <c r="AN25" i="119" s="1"/>
  <c r="AN24" i="119" s="1"/>
  <c r="W19" i="119" s="1"/>
  <c r="AN19" i="119" s="1"/>
  <c r="AR68" i="119"/>
  <c r="AA14" i="119" s="1"/>
  <c r="AR14" i="119" s="1"/>
  <c r="AR13" i="119" s="1"/>
  <c r="AA8" i="119" s="1"/>
  <c r="AR8" i="119" s="1"/>
  <c r="AO81" i="118"/>
  <c r="X25" i="118" s="1"/>
  <c r="AO25" i="118" s="1"/>
  <c r="AO24" i="118" s="1"/>
  <c r="X19" i="118" s="1"/>
  <c r="AO19" i="118" s="1"/>
  <c r="AN50" i="118"/>
  <c r="W21" i="118" s="1"/>
  <c r="AN21" i="118" s="1"/>
  <c r="AN20" i="118" s="1"/>
  <c r="W18" i="118" s="1"/>
  <c r="AN18" i="118" s="1"/>
  <c r="AN17" i="118" s="1"/>
  <c r="AH81" i="117"/>
  <c r="Q25" i="117" s="1"/>
  <c r="AH25" i="117" s="1"/>
  <c r="AH24" i="117" s="1"/>
  <c r="Q19" i="117" s="1"/>
  <c r="AH19" i="117" s="1"/>
  <c r="AH50" i="117"/>
  <c r="Q21" i="117" s="1"/>
  <c r="AH21" i="117" s="1"/>
  <c r="AH20" i="117" s="1"/>
  <c r="Q18" i="117" s="1"/>
  <c r="AH18" i="117" s="1"/>
  <c r="AF68" i="116"/>
  <c r="O14" i="116" s="1"/>
  <c r="AF14" i="116" s="1"/>
  <c r="AF13" i="116" s="1"/>
  <c r="O8" i="116" s="1"/>
  <c r="AF8" i="116" s="1"/>
  <c r="AG50" i="116"/>
  <c r="P21" i="116" s="1"/>
  <c r="AG21" i="116" s="1"/>
  <c r="AG20" i="116" s="1"/>
  <c r="P18" i="116" s="1"/>
  <c r="AG18" i="116" s="1"/>
  <c r="AG17" i="116" s="1"/>
  <c r="AJ81" i="115"/>
  <c r="S25" i="115" s="1"/>
  <c r="AJ25" i="115" s="1"/>
  <c r="AJ24" i="115" s="1"/>
  <c r="S19" i="115" s="1"/>
  <c r="AJ19" i="115" s="1"/>
  <c r="AD31" i="122"/>
  <c r="M29" i="122" s="1"/>
  <c r="AD29" i="122" s="1"/>
  <c r="AD28" i="122" s="1"/>
  <c r="AD68" i="120"/>
  <c r="M14" i="120" s="1"/>
  <c r="AD14" i="120" s="1"/>
  <c r="AD13" i="120" s="1"/>
  <c r="M8" i="120" s="1"/>
  <c r="AD8" i="120" s="1"/>
  <c r="AG68" i="119"/>
  <c r="P14" i="119" s="1"/>
  <c r="AG14" i="119" s="1"/>
  <c r="AG13" i="119" s="1"/>
  <c r="P8" i="119" s="1"/>
  <c r="AG8" i="119" s="1"/>
  <c r="AF37" i="117"/>
  <c r="O10" i="117" s="1"/>
  <c r="AF10" i="117" s="1"/>
  <c r="AF9" i="117" s="1"/>
  <c r="O7" i="117" s="1"/>
  <c r="AF7" i="117" s="1"/>
  <c r="AF6" i="117" s="1"/>
  <c r="AF28" i="116"/>
  <c r="L3" i="193"/>
  <c r="M3" i="211"/>
  <c r="N3" i="229"/>
  <c r="P3" i="193"/>
  <c r="Q3" i="211"/>
  <c r="J3" i="229"/>
  <c r="AG37" i="117"/>
  <c r="P10" i="117" s="1"/>
  <c r="AG10" i="117" s="1"/>
  <c r="AG9" i="117" s="1"/>
  <c r="P7" i="117" s="1"/>
  <c r="AG7" i="117" s="1"/>
  <c r="AG6" i="117" s="1"/>
  <c r="AD50" i="116"/>
  <c r="M21" i="116" s="1"/>
  <c r="AD21" i="116" s="1"/>
  <c r="AD20" i="116" s="1"/>
  <c r="M18" i="116" s="1"/>
  <c r="AD18" i="116" s="1"/>
  <c r="AR81" i="115"/>
  <c r="AA25" i="115" s="1"/>
  <c r="AR25" i="115" s="1"/>
  <c r="AR24" i="115" s="1"/>
  <c r="AA19" i="115" s="1"/>
  <c r="AR19" i="115" s="1"/>
  <c r="AM68" i="115"/>
  <c r="V14" i="115" s="1"/>
  <c r="AM14" i="115" s="1"/>
  <c r="AM13" i="115" s="1"/>
  <c r="V8" i="115" s="1"/>
  <c r="AM8" i="115" s="1"/>
  <c r="AQ37" i="115"/>
  <c r="Z10" i="115" s="1"/>
  <c r="AQ10" i="115" s="1"/>
  <c r="AQ9" i="115" s="1"/>
  <c r="Z7" i="115" s="1"/>
  <c r="AQ7" i="115" s="1"/>
  <c r="AQ6" i="115" s="1"/>
  <c r="AO50" i="120"/>
  <c r="X21" i="120" s="1"/>
  <c r="AO21" i="120" s="1"/>
  <c r="AO20" i="120" s="1"/>
  <c r="X18" i="120" s="1"/>
  <c r="AO18" i="120" s="1"/>
  <c r="AO17" i="120" s="1"/>
  <c r="AJ68" i="118"/>
  <c r="S14" i="118" s="1"/>
  <c r="AJ14" i="118" s="1"/>
  <c r="AJ13" i="118" s="1"/>
  <c r="S8" i="118" s="1"/>
  <c r="AJ8" i="118" s="1"/>
  <c r="AO68" i="115"/>
  <c r="X14" i="115" s="1"/>
  <c r="AO14" i="115" s="1"/>
  <c r="AO13" i="115" s="1"/>
  <c r="X8" i="115" s="1"/>
  <c r="AO8" i="115" s="1"/>
  <c r="L3" i="196"/>
  <c r="M3" i="214"/>
  <c r="N3" i="232"/>
  <c r="P3" i="196"/>
  <c r="Q3" i="214"/>
  <c r="J3" i="232"/>
  <c r="L3" i="184"/>
  <c r="L2" i="138"/>
  <c r="L2" i="184" s="1"/>
  <c r="M3" i="202"/>
  <c r="M2" i="144"/>
  <c r="N3" i="220"/>
  <c r="N2" i="150"/>
  <c r="P2" i="138"/>
  <c r="P3" i="184"/>
  <c r="Q3" i="202"/>
  <c r="Q2" i="144"/>
  <c r="Q2" i="202" s="1"/>
  <c r="J3" i="220"/>
  <c r="J2" i="150"/>
  <c r="AH68" i="116"/>
  <c r="Q14" i="116" s="1"/>
  <c r="AH14" i="116" s="1"/>
  <c r="AH13" i="116" s="1"/>
  <c r="Q8" i="116" s="1"/>
  <c r="AH8" i="116" s="1"/>
  <c r="AL50" i="119"/>
  <c r="U21" i="119" s="1"/>
  <c r="AL21" i="119" s="1"/>
  <c r="AL20" i="119" s="1"/>
  <c r="U18" i="119" s="1"/>
  <c r="AL18" i="119" s="1"/>
  <c r="AG37" i="116"/>
  <c r="P10" i="116" s="1"/>
  <c r="AG10" i="116" s="1"/>
  <c r="AG9" i="116" s="1"/>
  <c r="P7" i="116" s="1"/>
  <c r="AG7" i="116" s="1"/>
  <c r="AG6" i="116" s="1"/>
  <c r="N5" i="211"/>
  <c r="AG28" i="118"/>
  <c r="AQ28" i="120"/>
  <c r="B7" i="167"/>
  <c r="B11" i="167" s="1"/>
  <c r="B6" i="167"/>
  <c r="AP68" i="118"/>
  <c r="Y14" i="118" s="1"/>
  <c r="AP14" i="118" s="1"/>
  <c r="AP13" i="118" s="1"/>
  <c r="Y8" i="118" s="1"/>
  <c r="AP8" i="118" s="1"/>
  <c r="AP50" i="115"/>
  <c r="Y21" i="115" s="1"/>
  <c r="AP21" i="115" s="1"/>
  <c r="AP20" i="115" s="1"/>
  <c r="Y18" i="115" s="1"/>
  <c r="AP18" i="115" s="1"/>
  <c r="AP17" i="115" s="1"/>
  <c r="U4" i="244"/>
  <c r="M4" i="244"/>
  <c r="T4" i="244"/>
  <c r="L4" i="244"/>
  <c r="AA4" i="244"/>
  <c r="S4" i="244"/>
  <c r="K4" i="244"/>
  <c r="Z4" i="244"/>
  <c r="R4" i="244"/>
  <c r="J4" i="244"/>
  <c r="Y4" i="244"/>
  <c r="Q4" i="244"/>
  <c r="I4" i="244"/>
  <c r="W4" i="244"/>
  <c r="O4" i="244"/>
  <c r="G4" i="244"/>
  <c r="P4" i="244"/>
  <c r="N4" i="244"/>
  <c r="H4" i="244"/>
  <c r="X4" i="244"/>
  <c r="V4" i="244"/>
  <c r="B10" i="172"/>
  <c r="B9" i="172"/>
  <c r="B8" i="172"/>
  <c r="B10" i="156"/>
  <c r="B9" i="156"/>
  <c r="B8" i="156"/>
  <c r="Y4" i="265"/>
  <c r="Q4" i="265"/>
  <c r="I4" i="265"/>
  <c r="X4" i="265"/>
  <c r="P4" i="265"/>
  <c r="H4" i="265"/>
  <c r="W4" i="265"/>
  <c r="O4" i="265"/>
  <c r="G4" i="265"/>
  <c r="V4" i="265"/>
  <c r="N4" i="265"/>
  <c r="U4" i="265"/>
  <c r="M4" i="265"/>
  <c r="AA4" i="265"/>
  <c r="S4" i="265"/>
  <c r="K4" i="265"/>
  <c r="Z4" i="265"/>
  <c r="T4" i="265"/>
  <c r="L4" i="265"/>
  <c r="R4" i="265"/>
  <c r="J4" i="265"/>
  <c r="AD28" i="115"/>
  <c r="AH28" i="115"/>
  <c r="C5" i="193"/>
  <c r="P5" i="229"/>
  <c r="J5" i="193"/>
  <c r="AL37" i="118"/>
  <c r="U10" i="118" s="1"/>
  <c r="AL10" i="118" s="1"/>
  <c r="AL9" i="118" s="1"/>
  <c r="U7" i="118" s="1"/>
  <c r="AL7" i="118" s="1"/>
  <c r="AL6" i="118" s="1"/>
  <c r="AP37" i="118"/>
  <c r="Y10" i="118" s="1"/>
  <c r="AP10" i="118" s="1"/>
  <c r="AP9" i="118" s="1"/>
  <c r="Y7" i="118" s="1"/>
  <c r="AP7" i="118" s="1"/>
  <c r="AP6" i="118" s="1"/>
  <c r="AF28" i="118"/>
  <c r="AD37" i="119"/>
  <c r="M10" i="119" s="1"/>
  <c r="AD10" i="119" s="1"/>
  <c r="AD9" i="119" s="1"/>
  <c r="M7" i="119" s="1"/>
  <c r="AD7" i="119" s="1"/>
  <c r="AD6" i="119" s="1"/>
  <c r="C5" i="217"/>
  <c r="M5" i="181"/>
  <c r="N5" i="199"/>
  <c r="O5" i="217"/>
  <c r="Q5" i="181"/>
  <c r="J5" i="199"/>
  <c r="J5" i="154"/>
  <c r="J5" i="232" s="1"/>
  <c r="B5" i="154"/>
  <c r="B5" i="232" s="1"/>
  <c r="J5" i="148"/>
  <c r="J5" i="214" s="1"/>
  <c r="B5" i="148"/>
  <c r="B5" i="214" s="1"/>
  <c r="J5" i="142"/>
  <c r="J5" i="196" s="1"/>
  <c r="B5" i="142"/>
  <c r="B5" i="196" s="1"/>
  <c r="Q5" i="154"/>
  <c r="Q5" i="232" s="1"/>
  <c r="I5" i="154"/>
  <c r="I5" i="232" s="1"/>
  <c r="Q5" i="148"/>
  <c r="Q5" i="214" s="1"/>
  <c r="I5" i="148"/>
  <c r="I5" i="214" s="1"/>
  <c r="Q5" i="142"/>
  <c r="Q5" i="196" s="1"/>
  <c r="I5" i="142"/>
  <c r="I5" i="196" s="1"/>
  <c r="P5" i="154"/>
  <c r="P5" i="232" s="1"/>
  <c r="H5" i="154"/>
  <c r="H5" i="232" s="1"/>
  <c r="P5" i="148"/>
  <c r="P5" i="214" s="1"/>
  <c r="H5" i="148"/>
  <c r="H5" i="214" s="1"/>
  <c r="P5" i="142"/>
  <c r="P5" i="196" s="1"/>
  <c r="H5" i="142"/>
  <c r="H5" i="196" s="1"/>
  <c r="O5" i="154"/>
  <c r="O5" i="232" s="1"/>
  <c r="G5" i="154"/>
  <c r="G5" i="232" s="1"/>
  <c r="O5" i="148"/>
  <c r="O5" i="214" s="1"/>
  <c r="G5" i="148"/>
  <c r="G5" i="214" s="1"/>
  <c r="O5" i="142"/>
  <c r="O5" i="196" s="1"/>
  <c r="G5" i="142"/>
  <c r="G5" i="196" s="1"/>
  <c r="N5" i="154"/>
  <c r="N5" i="232" s="1"/>
  <c r="F5" i="154"/>
  <c r="F5" i="232" s="1"/>
  <c r="N5" i="148"/>
  <c r="N5" i="214" s="1"/>
  <c r="F5" i="148"/>
  <c r="F5" i="214" s="1"/>
  <c r="N5" i="142"/>
  <c r="N5" i="196" s="1"/>
  <c r="F5" i="142"/>
  <c r="F5" i="196" s="1"/>
  <c r="M5" i="154"/>
  <c r="M5" i="232" s="1"/>
  <c r="E5" i="154"/>
  <c r="E5" i="232" s="1"/>
  <c r="M5" i="148"/>
  <c r="M5" i="214" s="1"/>
  <c r="E5" i="148"/>
  <c r="E5" i="214" s="1"/>
  <c r="M5" i="142"/>
  <c r="M5" i="196" s="1"/>
  <c r="E5" i="142"/>
  <c r="E5" i="196" s="1"/>
  <c r="L5" i="154"/>
  <c r="L5" i="232" s="1"/>
  <c r="D5" i="154"/>
  <c r="D5" i="232" s="1"/>
  <c r="L5" i="148"/>
  <c r="L5" i="214" s="1"/>
  <c r="D5" i="148"/>
  <c r="D5" i="214" s="1"/>
  <c r="L5" i="142"/>
  <c r="L5" i="196" s="1"/>
  <c r="D5" i="142"/>
  <c r="D5" i="196" s="1"/>
  <c r="C5" i="154"/>
  <c r="C5" i="232" s="1"/>
  <c r="C5" i="148"/>
  <c r="C5" i="214" s="1"/>
  <c r="C5" i="142"/>
  <c r="C5" i="196" s="1"/>
  <c r="K5" i="142"/>
  <c r="K5" i="196" s="1"/>
  <c r="K5" i="148"/>
  <c r="K5" i="214" s="1"/>
  <c r="K5" i="154"/>
  <c r="K5" i="232" s="1"/>
  <c r="AL37" i="115"/>
  <c r="U10" i="115" s="1"/>
  <c r="AL10" i="115" s="1"/>
  <c r="AL9" i="115" s="1"/>
  <c r="U7" i="115" s="1"/>
  <c r="AL7" i="115" s="1"/>
  <c r="AL6" i="115" s="1"/>
  <c r="AO28" i="119"/>
  <c r="N2" i="151"/>
  <c r="P3" i="187"/>
  <c r="P2" i="139"/>
  <c r="P2" i="187" s="1"/>
  <c r="Q3" i="205"/>
  <c r="Q2" i="145"/>
  <c r="J3" i="223"/>
  <c r="J2" i="151"/>
  <c r="AL50" i="124"/>
  <c r="U21" i="124" s="1"/>
  <c r="AL21" i="124" s="1"/>
  <c r="AL20" i="124" s="1"/>
  <c r="U18" i="124" s="1"/>
  <c r="AL18" i="124" s="1"/>
  <c r="AL17" i="124" s="1"/>
  <c r="AP50" i="124"/>
  <c r="Y21" i="124" s="1"/>
  <c r="AP21" i="124" s="1"/>
  <c r="AP20" i="124" s="1"/>
  <c r="Y18" i="124" s="1"/>
  <c r="AP18" i="124" s="1"/>
  <c r="AP17" i="124" s="1"/>
  <c r="AE68" i="118"/>
  <c r="N14" i="118" s="1"/>
  <c r="AE14" i="118" s="1"/>
  <c r="AE13" i="118" s="1"/>
  <c r="N8" i="118" s="1"/>
  <c r="AE8" i="118" s="1"/>
  <c r="AI68" i="118"/>
  <c r="R14" i="118" s="1"/>
  <c r="AI14" i="118" s="1"/>
  <c r="AI13" i="118" s="1"/>
  <c r="R8" i="118" s="1"/>
  <c r="AI8" i="118" s="1"/>
  <c r="AH68" i="117"/>
  <c r="Q14" i="117" s="1"/>
  <c r="AH14" i="117" s="1"/>
  <c r="AH13" i="117" s="1"/>
  <c r="Q8" i="117" s="1"/>
  <c r="AH8" i="117" s="1"/>
  <c r="AR34" i="116"/>
  <c r="AA30" i="116" s="1"/>
  <c r="AR30" i="116" s="1"/>
  <c r="AR28" i="116" s="1"/>
  <c r="AH50" i="115"/>
  <c r="Q21" i="115" s="1"/>
  <c r="AH21" i="115" s="1"/>
  <c r="AH20" i="115" s="1"/>
  <c r="Q18" i="115" s="1"/>
  <c r="AH18" i="115" s="1"/>
  <c r="AH17" i="115" s="1"/>
  <c r="C5" i="147"/>
  <c r="C5" i="211" s="1"/>
  <c r="E5" i="141"/>
  <c r="E5" i="193" s="1"/>
  <c r="F5" i="147"/>
  <c r="F5" i="211" s="1"/>
  <c r="G5" i="153"/>
  <c r="G5" i="229" s="1"/>
  <c r="I5" i="141"/>
  <c r="I5" i="193" s="1"/>
  <c r="B5" i="147"/>
  <c r="B5" i="211" s="1"/>
  <c r="AC37" i="118"/>
  <c r="L10" i="118" s="1"/>
  <c r="AC10" i="118" s="1"/>
  <c r="AC9" i="118" s="1"/>
  <c r="L7" i="118" s="1"/>
  <c r="AC7" i="118" s="1"/>
  <c r="AE37" i="118"/>
  <c r="N10" i="118" s="1"/>
  <c r="AE10" i="118" s="1"/>
  <c r="AE9" i="118" s="1"/>
  <c r="N7" i="118" s="1"/>
  <c r="AE7" i="118" s="1"/>
  <c r="AH37" i="119"/>
  <c r="Q10" i="119" s="1"/>
  <c r="AH10" i="119" s="1"/>
  <c r="AH9" i="119" s="1"/>
  <c r="Q7" i="119" s="1"/>
  <c r="AH7" i="119" s="1"/>
  <c r="J5" i="152"/>
  <c r="J5" i="226" s="1"/>
  <c r="B5" i="152"/>
  <c r="B5" i="226" s="1"/>
  <c r="J5" i="146"/>
  <c r="J5" i="208" s="1"/>
  <c r="B5" i="146"/>
  <c r="B5" i="208" s="1"/>
  <c r="J5" i="140"/>
  <c r="J5" i="190" s="1"/>
  <c r="B5" i="140"/>
  <c r="B5" i="190" s="1"/>
  <c r="Q5" i="152"/>
  <c r="Q5" i="226" s="1"/>
  <c r="I5" i="152"/>
  <c r="I5" i="226" s="1"/>
  <c r="Q5" i="146"/>
  <c r="Q5" i="208" s="1"/>
  <c r="I5" i="146"/>
  <c r="I5" i="208" s="1"/>
  <c r="Q5" i="140"/>
  <c r="Q5" i="190" s="1"/>
  <c r="I5" i="140"/>
  <c r="I5" i="190" s="1"/>
  <c r="P5" i="152"/>
  <c r="P5" i="226" s="1"/>
  <c r="H5" i="152"/>
  <c r="H5" i="226" s="1"/>
  <c r="P5" i="146"/>
  <c r="P5" i="208" s="1"/>
  <c r="H5" i="146"/>
  <c r="H5" i="208" s="1"/>
  <c r="P5" i="140"/>
  <c r="P5" i="190" s="1"/>
  <c r="H5" i="140"/>
  <c r="H5" i="190" s="1"/>
  <c r="O5" i="152"/>
  <c r="O5" i="226" s="1"/>
  <c r="G5" i="152"/>
  <c r="G5" i="226" s="1"/>
  <c r="O5" i="146"/>
  <c r="O5" i="208" s="1"/>
  <c r="G5" i="146"/>
  <c r="G5" i="208" s="1"/>
  <c r="O5" i="140"/>
  <c r="O5" i="190" s="1"/>
  <c r="G5" i="140"/>
  <c r="G5" i="190" s="1"/>
  <c r="N5" i="152"/>
  <c r="N5" i="226" s="1"/>
  <c r="F5" i="152"/>
  <c r="F5" i="226" s="1"/>
  <c r="N5" i="146"/>
  <c r="N5" i="208" s="1"/>
  <c r="F5" i="146"/>
  <c r="F5" i="208" s="1"/>
  <c r="N5" i="140"/>
  <c r="N5" i="190" s="1"/>
  <c r="F5" i="140"/>
  <c r="F5" i="190" s="1"/>
  <c r="M5" i="152"/>
  <c r="M5" i="226" s="1"/>
  <c r="E5" i="152"/>
  <c r="E5" i="226" s="1"/>
  <c r="M5" i="146"/>
  <c r="M5" i="208" s="1"/>
  <c r="E5" i="146"/>
  <c r="E5" i="208" s="1"/>
  <c r="M5" i="140"/>
  <c r="M5" i="190" s="1"/>
  <c r="E5" i="140"/>
  <c r="E5" i="190" s="1"/>
  <c r="L5" i="152"/>
  <c r="L5" i="226" s="1"/>
  <c r="D5" i="152"/>
  <c r="D5" i="226" s="1"/>
  <c r="L5" i="146"/>
  <c r="L5" i="208" s="1"/>
  <c r="D5" i="146"/>
  <c r="D5" i="208" s="1"/>
  <c r="L5" i="140"/>
  <c r="L5" i="190" s="1"/>
  <c r="D5" i="140"/>
  <c r="D5" i="190" s="1"/>
  <c r="C5" i="152"/>
  <c r="C5" i="226" s="1"/>
  <c r="C5" i="146"/>
  <c r="C5" i="208" s="1"/>
  <c r="C5" i="140"/>
  <c r="C5" i="190" s="1"/>
  <c r="K5" i="152"/>
  <c r="K5" i="226" s="1"/>
  <c r="K5" i="140"/>
  <c r="K5" i="190" s="1"/>
  <c r="K5" i="146"/>
  <c r="K5" i="208" s="1"/>
  <c r="AN28" i="118"/>
  <c r="AI37" i="119"/>
  <c r="R10" i="119" s="1"/>
  <c r="AI10" i="119" s="1"/>
  <c r="AI9" i="119" s="1"/>
  <c r="R7" i="119" s="1"/>
  <c r="AI7" i="119" s="1"/>
  <c r="AI6" i="119" s="1"/>
  <c r="AL37" i="119"/>
  <c r="U10" i="119" s="1"/>
  <c r="AL10" i="119" s="1"/>
  <c r="AL9" i="119" s="1"/>
  <c r="U7" i="119" s="1"/>
  <c r="AL7" i="119" s="1"/>
  <c r="D5" i="181"/>
  <c r="E5" i="199"/>
  <c r="F5" i="217"/>
  <c r="H5" i="181"/>
  <c r="I5" i="199"/>
  <c r="B5" i="217"/>
  <c r="AF28" i="120"/>
  <c r="Y4" i="271"/>
  <c r="Q4" i="271"/>
  <c r="I4" i="271"/>
  <c r="X4" i="271"/>
  <c r="P4" i="271"/>
  <c r="H4" i="271"/>
  <c r="W4" i="271"/>
  <c r="O4" i="271"/>
  <c r="G4" i="271"/>
  <c r="V4" i="271"/>
  <c r="N4" i="271"/>
  <c r="U4" i="271"/>
  <c r="M4" i="271"/>
  <c r="AA4" i="271"/>
  <c r="S4" i="271"/>
  <c r="K4" i="271"/>
  <c r="T4" i="271"/>
  <c r="R4" i="271"/>
  <c r="L4" i="271"/>
  <c r="J4" i="271"/>
  <c r="Z4" i="271"/>
  <c r="AE37" i="115"/>
  <c r="N10" i="115" s="1"/>
  <c r="AE10" i="115" s="1"/>
  <c r="AE9" i="115" s="1"/>
  <c r="N7" i="115" s="1"/>
  <c r="AE7" i="115" s="1"/>
  <c r="AE6" i="115" s="1"/>
  <c r="B17" i="167"/>
  <c r="B20" i="167" s="1"/>
  <c r="B16" i="167"/>
  <c r="AO50" i="116"/>
  <c r="X21" i="116" s="1"/>
  <c r="AO21" i="116" s="1"/>
  <c r="AO20" i="116" s="1"/>
  <c r="X18" i="116" s="1"/>
  <c r="AO18" i="116" s="1"/>
  <c r="AO17" i="116" s="1"/>
  <c r="AF81" i="115"/>
  <c r="O25" i="115" s="1"/>
  <c r="AF25" i="115" s="1"/>
  <c r="AF24" i="115" s="1"/>
  <c r="O19" i="115" s="1"/>
  <c r="AF19" i="115" s="1"/>
  <c r="C3" i="205"/>
  <c r="C2" i="145"/>
  <c r="L3" i="205"/>
  <c r="L2" i="145"/>
  <c r="L2" i="205" s="1"/>
  <c r="M3" i="223"/>
  <c r="M2" i="151"/>
  <c r="O3" i="187"/>
  <c r="O2" i="139"/>
  <c r="P3" i="205"/>
  <c r="P2" i="145"/>
  <c r="Q3" i="223"/>
  <c r="Q2" i="151"/>
  <c r="Q2" i="223" s="1"/>
  <c r="AM50" i="124"/>
  <c r="V21" i="124" s="1"/>
  <c r="AM21" i="124" s="1"/>
  <c r="AM20" i="124" s="1"/>
  <c r="V18" i="124" s="1"/>
  <c r="AM18" i="124" s="1"/>
  <c r="AM17" i="124" s="1"/>
  <c r="AQ50" i="124"/>
  <c r="Z21" i="124" s="1"/>
  <c r="AQ21" i="124" s="1"/>
  <c r="AQ20" i="124" s="1"/>
  <c r="Z18" i="124" s="1"/>
  <c r="AQ18" i="124" s="1"/>
  <c r="AF68" i="118"/>
  <c r="O14" i="118" s="1"/>
  <c r="AF14" i="118" s="1"/>
  <c r="AF13" i="118" s="1"/>
  <c r="O8" i="118" s="1"/>
  <c r="AF8" i="118" s="1"/>
  <c r="AE68" i="117"/>
  <c r="N14" i="117" s="1"/>
  <c r="AE14" i="117" s="1"/>
  <c r="AE13" i="117" s="1"/>
  <c r="N8" i="117" s="1"/>
  <c r="AE8" i="117" s="1"/>
  <c r="AI68" i="117"/>
  <c r="R14" i="117" s="1"/>
  <c r="AI14" i="117" s="1"/>
  <c r="AI13" i="117" s="1"/>
  <c r="R8" i="117" s="1"/>
  <c r="AI8" i="117" s="1"/>
  <c r="AF31" i="117"/>
  <c r="O29" i="117" s="1"/>
  <c r="AF29" i="117" s="1"/>
  <c r="AF28" i="117" s="1"/>
  <c r="AL81" i="115"/>
  <c r="U25" i="115" s="1"/>
  <c r="AL25" i="115" s="1"/>
  <c r="AL24" i="115" s="1"/>
  <c r="U19" i="115" s="1"/>
  <c r="AL19" i="115" s="1"/>
  <c r="AL17" i="115" s="1"/>
  <c r="B10" i="168"/>
  <c r="B9" i="168"/>
  <c r="B8" i="168"/>
  <c r="AM31" i="115"/>
  <c r="V29" i="115" s="1"/>
  <c r="AM29" i="115" s="1"/>
  <c r="AM28" i="115" s="1"/>
  <c r="D5" i="141"/>
  <c r="D5" i="193" s="1"/>
  <c r="E5" i="147"/>
  <c r="E5" i="211" s="1"/>
  <c r="F5" i="153"/>
  <c r="F5" i="229" s="1"/>
  <c r="H5" i="141"/>
  <c r="H5" i="193" s="1"/>
  <c r="I5" i="147"/>
  <c r="I5" i="211" s="1"/>
  <c r="B5" i="153"/>
  <c r="B5" i="229" s="1"/>
  <c r="AD37" i="116"/>
  <c r="M10" i="116" s="1"/>
  <c r="AD10" i="116" s="1"/>
  <c r="AD9" i="116" s="1"/>
  <c r="M7" i="116" s="1"/>
  <c r="AD7" i="116" s="1"/>
  <c r="AD6" i="116" s="1"/>
  <c r="AJ37" i="118"/>
  <c r="S10" i="118" s="1"/>
  <c r="AJ10" i="118" s="1"/>
  <c r="AJ9" i="118" s="1"/>
  <c r="S7" i="118" s="1"/>
  <c r="AJ7" i="118" s="1"/>
  <c r="AF37" i="118"/>
  <c r="O10" i="118" s="1"/>
  <c r="AF10" i="118" s="1"/>
  <c r="AF9" i="118" s="1"/>
  <c r="O7" i="118" s="1"/>
  <c r="AF7" i="118" s="1"/>
  <c r="B7" i="155"/>
  <c r="B11" i="155" s="1"/>
  <c r="B6" i="155"/>
  <c r="AO28" i="118"/>
  <c r="AP37" i="119"/>
  <c r="Y10" i="119" s="1"/>
  <c r="AP10" i="119" s="1"/>
  <c r="AP9" i="119" s="1"/>
  <c r="Y7" i="119" s="1"/>
  <c r="AP7" i="119" s="1"/>
  <c r="AP6" i="119" s="1"/>
  <c r="AM37" i="119"/>
  <c r="V10" i="119" s="1"/>
  <c r="AM10" i="119" s="1"/>
  <c r="AM9" i="119" s="1"/>
  <c r="V7" i="119" s="1"/>
  <c r="AM7" i="119" s="1"/>
  <c r="AM6" i="119" s="1"/>
  <c r="K5" i="181"/>
  <c r="D5" i="199"/>
  <c r="E5" i="217"/>
  <c r="G5" i="181"/>
  <c r="H5" i="199"/>
  <c r="I5" i="217"/>
  <c r="B7" i="159"/>
  <c r="B11" i="159" s="1"/>
  <c r="B6" i="159"/>
  <c r="AE50" i="118"/>
  <c r="N21" i="118" s="1"/>
  <c r="AE21" i="118" s="1"/>
  <c r="AE20" i="118" s="1"/>
  <c r="N18" i="118" s="1"/>
  <c r="AE18" i="118" s="1"/>
  <c r="AE17" i="118" s="1"/>
  <c r="AI50" i="118"/>
  <c r="R21" i="118" s="1"/>
  <c r="AI21" i="118" s="1"/>
  <c r="AI20" i="118" s="1"/>
  <c r="R18" i="118" s="1"/>
  <c r="AI18" i="118" s="1"/>
  <c r="AI17" i="118" s="1"/>
  <c r="B6" i="163"/>
  <c r="B7" i="163"/>
  <c r="B11" i="163" s="1"/>
  <c r="J3" i="149"/>
  <c r="B3" i="149"/>
  <c r="J3" i="143"/>
  <c r="B3" i="143"/>
  <c r="J3" i="137"/>
  <c r="B3" i="137"/>
  <c r="Q3" i="149"/>
  <c r="I3" i="149"/>
  <c r="Q3" i="143"/>
  <c r="I3" i="143"/>
  <c r="Q3" i="137"/>
  <c r="I3" i="137"/>
  <c r="P3" i="149"/>
  <c r="H3" i="149"/>
  <c r="P3" i="143"/>
  <c r="H3" i="143"/>
  <c r="P3" i="137"/>
  <c r="H3" i="137"/>
  <c r="O3" i="149"/>
  <c r="G3" i="149"/>
  <c r="O3" i="143"/>
  <c r="G3" i="143"/>
  <c r="O3" i="137"/>
  <c r="G3" i="137"/>
  <c r="N3" i="149"/>
  <c r="F3" i="149"/>
  <c r="N3" i="143"/>
  <c r="F3" i="143"/>
  <c r="N3" i="137"/>
  <c r="F3" i="137"/>
  <c r="M3" i="149"/>
  <c r="E3" i="149"/>
  <c r="M3" i="143"/>
  <c r="E3" i="143"/>
  <c r="M3" i="137"/>
  <c r="E3" i="137"/>
  <c r="L3" i="149"/>
  <c r="D3" i="149"/>
  <c r="L3" i="143"/>
  <c r="D3" i="143"/>
  <c r="L3" i="137"/>
  <c r="D3" i="137"/>
  <c r="K3" i="149"/>
  <c r="K3" i="143"/>
  <c r="K3" i="137"/>
  <c r="C3" i="149"/>
  <c r="C3" i="143"/>
  <c r="C3" i="137"/>
  <c r="B12" i="167"/>
  <c r="B14" i="167" s="1"/>
  <c r="B13" i="167"/>
  <c r="B15" i="167" s="1"/>
  <c r="AR50" i="115"/>
  <c r="AA21" i="115" s="1"/>
  <c r="AR21" i="115" s="1"/>
  <c r="AR20" i="115" s="1"/>
  <c r="AA18" i="115" s="1"/>
  <c r="AR18" i="115" s="1"/>
  <c r="AR17" i="115" s="1"/>
  <c r="U4" i="241"/>
  <c r="M4" i="241"/>
  <c r="T4" i="241"/>
  <c r="L4" i="241"/>
  <c r="AA4" i="241"/>
  <c r="S4" i="241"/>
  <c r="K4" i="241"/>
  <c r="Z4" i="241"/>
  <c r="R4" i="241"/>
  <c r="J4" i="241"/>
  <c r="Y4" i="241"/>
  <c r="Q4" i="241"/>
  <c r="I4" i="241"/>
  <c r="W4" i="241"/>
  <c r="O4" i="241"/>
  <c r="G4" i="241"/>
  <c r="H4" i="241"/>
  <c r="X4" i="241"/>
  <c r="V4" i="241"/>
  <c r="P4" i="241"/>
  <c r="N4" i="241"/>
  <c r="B10" i="173"/>
  <c r="B9" i="173"/>
  <c r="B14" i="173"/>
  <c r="B10" i="157"/>
  <c r="B9" i="157"/>
  <c r="B14" i="157"/>
  <c r="AC68" i="118"/>
  <c r="L14" i="118" s="1"/>
  <c r="AC14" i="118" s="1"/>
  <c r="AC13" i="118" s="1"/>
  <c r="L8" i="118" s="1"/>
  <c r="AC8" i="118" s="1"/>
  <c r="AQ50" i="115"/>
  <c r="Z21" i="115" s="1"/>
  <c r="AQ21" i="115" s="1"/>
  <c r="AQ20" i="115" s="1"/>
  <c r="Z18" i="115" s="1"/>
  <c r="AQ18" i="115" s="1"/>
  <c r="AQ17" i="115" s="1"/>
  <c r="C3" i="223"/>
  <c r="C2" i="151"/>
  <c r="C2" i="223" s="1"/>
  <c r="D3" i="223"/>
  <c r="D2" i="151"/>
  <c r="F3" i="187"/>
  <c r="F2" i="139"/>
  <c r="G3" i="205"/>
  <c r="G2" i="145"/>
  <c r="H3" i="223"/>
  <c r="H2" i="151"/>
  <c r="H2" i="223" s="1"/>
  <c r="B2" i="139"/>
  <c r="B2" i="187" s="1"/>
  <c r="B3" i="187"/>
  <c r="AJ50" i="124"/>
  <c r="S21" i="124" s="1"/>
  <c r="AJ21" i="124" s="1"/>
  <c r="AJ20" i="124" s="1"/>
  <c r="S18" i="124" s="1"/>
  <c r="AJ18" i="124" s="1"/>
  <c r="AJ17" i="124" s="1"/>
  <c r="AF50" i="124"/>
  <c r="O21" i="124" s="1"/>
  <c r="AF21" i="124" s="1"/>
  <c r="AF20" i="124" s="1"/>
  <c r="O18" i="124" s="1"/>
  <c r="AF18" i="124" s="1"/>
  <c r="AF17" i="124" s="1"/>
  <c r="AN68" i="118"/>
  <c r="W14" i="118" s="1"/>
  <c r="AN14" i="118" s="1"/>
  <c r="AN13" i="118" s="1"/>
  <c r="W8" i="118" s="1"/>
  <c r="AN8" i="118" s="1"/>
  <c r="AM68" i="117"/>
  <c r="V14" i="117" s="1"/>
  <c r="AM14" i="117" s="1"/>
  <c r="AM13" i="117" s="1"/>
  <c r="V8" i="117" s="1"/>
  <c r="AM8" i="117" s="1"/>
  <c r="AQ68" i="117"/>
  <c r="Z14" i="117" s="1"/>
  <c r="AQ14" i="117" s="1"/>
  <c r="AQ13" i="117" s="1"/>
  <c r="Z8" i="117" s="1"/>
  <c r="AQ8" i="117" s="1"/>
  <c r="AQ6" i="117" s="1"/>
  <c r="AC34" i="116"/>
  <c r="L30" i="116" s="1"/>
  <c r="AC30" i="116" s="1"/>
  <c r="W4" i="280"/>
  <c r="O4" i="280"/>
  <c r="G4" i="280"/>
  <c r="T4" i="280"/>
  <c r="K4" i="280"/>
  <c r="S4" i="280"/>
  <c r="J4" i="280"/>
  <c r="AA4" i="280"/>
  <c r="R4" i="280"/>
  <c r="I4" i="280"/>
  <c r="Z4" i="280"/>
  <c r="Q4" i="280"/>
  <c r="H4" i="280"/>
  <c r="Y4" i="280"/>
  <c r="P4" i="280"/>
  <c r="X4" i="280"/>
  <c r="N4" i="280"/>
  <c r="V4" i="280"/>
  <c r="U4" i="280"/>
  <c r="M4" i="280"/>
  <c r="L4" i="280"/>
  <c r="B8" i="164"/>
  <c r="B10" i="164"/>
  <c r="B9" i="164"/>
  <c r="AF31" i="115"/>
  <c r="O29" i="115" s="1"/>
  <c r="AF29" i="115" s="1"/>
  <c r="AF28" i="115" s="1"/>
  <c r="L5" i="141"/>
  <c r="L5" i="193" s="1"/>
  <c r="M5" i="147"/>
  <c r="M5" i="211" s="1"/>
  <c r="N5" i="153"/>
  <c r="N5" i="229" s="1"/>
  <c r="P5" i="141"/>
  <c r="P5" i="193" s="1"/>
  <c r="Q5" i="147"/>
  <c r="Q5" i="211" s="1"/>
  <c r="J5" i="153"/>
  <c r="J5" i="229" s="1"/>
  <c r="AK37" i="118"/>
  <c r="T10" i="118" s="1"/>
  <c r="AK10" i="118" s="1"/>
  <c r="AK9" i="118" s="1"/>
  <c r="T7" i="118" s="1"/>
  <c r="AK7" i="118" s="1"/>
  <c r="AK6" i="118" s="1"/>
  <c r="AN37" i="118"/>
  <c r="W10" i="118" s="1"/>
  <c r="AN10" i="118" s="1"/>
  <c r="AN9" i="118" s="1"/>
  <c r="W7" i="118" s="1"/>
  <c r="AN7" i="118" s="1"/>
  <c r="B13" i="155"/>
  <c r="B15" i="155" s="1"/>
  <c r="B12" i="155"/>
  <c r="B14" i="155" s="1"/>
  <c r="AH28" i="118"/>
  <c r="AQ37" i="119"/>
  <c r="Z10" i="119" s="1"/>
  <c r="AQ10" i="119" s="1"/>
  <c r="AQ9" i="119" s="1"/>
  <c r="Z7" i="119" s="1"/>
  <c r="AQ7" i="119" s="1"/>
  <c r="AQ6" i="119" s="1"/>
  <c r="AF37" i="119"/>
  <c r="O10" i="119" s="1"/>
  <c r="AF10" i="119" s="1"/>
  <c r="AF9" i="119" s="1"/>
  <c r="O7" i="119" s="1"/>
  <c r="AF7" i="119" s="1"/>
  <c r="AF6" i="119" s="1"/>
  <c r="K5" i="217"/>
  <c r="L5" i="199"/>
  <c r="M5" i="217"/>
  <c r="O5" i="181"/>
  <c r="P5" i="199"/>
  <c r="Q5" i="217"/>
  <c r="B13" i="159"/>
  <c r="B15" i="159" s="1"/>
  <c r="B12" i="159"/>
  <c r="B14" i="159" s="1"/>
  <c r="AM50" i="118"/>
  <c r="V21" i="118" s="1"/>
  <c r="AM21" i="118" s="1"/>
  <c r="AM20" i="118" s="1"/>
  <c r="V18" i="118" s="1"/>
  <c r="AM18" i="118" s="1"/>
  <c r="AM17" i="118" s="1"/>
  <c r="AQ50" i="118"/>
  <c r="Z21" i="118" s="1"/>
  <c r="AQ21" i="118" s="1"/>
  <c r="AQ20" i="118" s="1"/>
  <c r="Z18" i="118" s="1"/>
  <c r="AQ18" i="118" s="1"/>
  <c r="AQ17" i="118" s="1"/>
  <c r="B13" i="163"/>
  <c r="B15" i="163" s="1"/>
  <c r="B12" i="163"/>
  <c r="B14" i="163" s="1"/>
  <c r="AQ68" i="116"/>
  <c r="Z14" i="116" s="1"/>
  <c r="AQ14" i="116" s="1"/>
  <c r="AQ13" i="116" s="1"/>
  <c r="Z8" i="116" s="1"/>
  <c r="AQ8" i="116" s="1"/>
  <c r="AQ6" i="116" s="1"/>
  <c r="AG81" i="115"/>
  <c r="P25" i="115" s="1"/>
  <c r="AG25" i="115" s="1"/>
  <c r="AG24" i="115" s="1"/>
  <c r="P19" i="115" s="1"/>
  <c r="AG19" i="115" s="1"/>
  <c r="AG17" i="115" s="1"/>
  <c r="AJ50" i="115"/>
  <c r="S21" i="115" s="1"/>
  <c r="AJ21" i="115" s="1"/>
  <c r="AJ20" i="115" s="1"/>
  <c r="S18" i="115" s="1"/>
  <c r="AJ18" i="115" s="1"/>
  <c r="AM28" i="119"/>
  <c r="AI50" i="115"/>
  <c r="R21" i="115" s="1"/>
  <c r="AI21" i="115" s="1"/>
  <c r="AI20" i="115" s="1"/>
  <c r="R18" i="115" s="1"/>
  <c r="AI18" i="115" s="1"/>
  <c r="K3" i="187"/>
  <c r="K2" i="139"/>
  <c r="K2" i="187" s="1"/>
  <c r="L3" i="223"/>
  <c r="L2" i="151"/>
  <c r="N3" i="187"/>
  <c r="N2" i="139"/>
  <c r="O3" i="205"/>
  <c r="O2" i="145"/>
  <c r="P3" i="223"/>
  <c r="P2" i="151"/>
  <c r="P2" i="223" s="1"/>
  <c r="AR50" i="124"/>
  <c r="AA21" i="124" s="1"/>
  <c r="AR21" i="124" s="1"/>
  <c r="AR20" i="124" s="1"/>
  <c r="AA18" i="124" s="1"/>
  <c r="AR18" i="124" s="1"/>
  <c r="AR17" i="124" s="1"/>
  <c r="AN50" i="124"/>
  <c r="W21" i="124" s="1"/>
  <c r="AN21" i="124" s="1"/>
  <c r="AN20" i="124" s="1"/>
  <c r="W18" i="124" s="1"/>
  <c r="AN18" i="124" s="1"/>
  <c r="AG68" i="118"/>
  <c r="P14" i="118" s="1"/>
  <c r="AG14" i="118" s="1"/>
  <c r="AG13" i="118" s="1"/>
  <c r="P8" i="118" s="1"/>
  <c r="AG8" i="118" s="1"/>
  <c r="AJ37" i="117"/>
  <c r="S10" i="117" s="1"/>
  <c r="AJ10" i="117" s="1"/>
  <c r="AJ9" i="117" s="1"/>
  <c r="S7" i="117" s="1"/>
  <c r="AJ7" i="117" s="1"/>
  <c r="AJ6" i="117" s="1"/>
  <c r="AG28" i="117"/>
  <c r="AK34" i="116"/>
  <c r="T30" i="116" s="1"/>
  <c r="AK30" i="116" s="1"/>
  <c r="AK28" i="116" s="1"/>
  <c r="AN31" i="115"/>
  <c r="W29" i="115" s="1"/>
  <c r="AN29" i="115" s="1"/>
  <c r="K5" i="153"/>
  <c r="K5" i="229" s="1"/>
  <c r="D5" i="147"/>
  <c r="D5" i="211" s="1"/>
  <c r="E5" i="153"/>
  <c r="E5" i="229" s="1"/>
  <c r="G5" i="141"/>
  <c r="G5" i="193" s="1"/>
  <c r="H5" i="147"/>
  <c r="H5" i="211" s="1"/>
  <c r="I5" i="153"/>
  <c r="I5" i="229" s="1"/>
  <c r="AH37" i="116"/>
  <c r="Q10" i="116" s="1"/>
  <c r="AH10" i="116" s="1"/>
  <c r="AH9" i="116" s="1"/>
  <c r="Q7" i="116" s="1"/>
  <c r="AH7" i="116" s="1"/>
  <c r="AH6" i="116" s="1"/>
  <c r="AQ37" i="118"/>
  <c r="Z10" i="118" s="1"/>
  <c r="AQ10" i="118" s="1"/>
  <c r="AQ9" i="118" s="1"/>
  <c r="Z7" i="118" s="1"/>
  <c r="AQ7" i="118" s="1"/>
  <c r="AG37" i="118"/>
  <c r="P10" i="118" s="1"/>
  <c r="AG10" i="118" s="1"/>
  <c r="AG9" i="118" s="1"/>
  <c r="P7" i="118" s="1"/>
  <c r="AG7" i="118" s="1"/>
  <c r="B17" i="155"/>
  <c r="B20" i="155" s="1"/>
  <c r="B16" i="155"/>
  <c r="AP28" i="118"/>
  <c r="AR37" i="119"/>
  <c r="AA10" i="119" s="1"/>
  <c r="AR10" i="119" s="1"/>
  <c r="AR9" i="119" s="1"/>
  <c r="AA7" i="119" s="1"/>
  <c r="AR7" i="119" s="1"/>
  <c r="AR6" i="119" s="1"/>
  <c r="AN37" i="119"/>
  <c r="W10" i="119" s="1"/>
  <c r="AN10" i="119" s="1"/>
  <c r="AN9" i="119" s="1"/>
  <c r="W7" i="119" s="1"/>
  <c r="AN7" i="119" s="1"/>
  <c r="AN6" i="119" s="1"/>
  <c r="K5" i="199"/>
  <c r="D5" i="217"/>
  <c r="F5" i="181"/>
  <c r="G5" i="199"/>
  <c r="H5" i="217"/>
  <c r="B5" i="181"/>
  <c r="B16" i="159"/>
  <c r="B17" i="159"/>
  <c r="B20" i="159" s="1"/>
  <c r="W4" i="235"/>
  <c r="O4" i="235"/>
  <c r="G4" i="235"/>
  <c r="V4" i="235"/>
  <c r="N4" i="235"/>
  <c r="U4" i="235"/>
  <c r="M4" i="235"/>
  <c r="T4" i="235"/>
  <c r="L4" i="235"/>
  <c r="AA4" i="235"/>
  <c r="S4" i="235"/>
  <c r="K4" i="235"/>
  <c r="Z4" i="235"/>
  <c r="R4" i="235"/>
  <c r="J4" i="235"/>
  <c r="Y4" i="235"/>
  <c r="Q4" i="235"/>
  <c r="I4" i="235"/>
  <c r="X4" i="235"/>
  <c r="P4" i="235"/>
  <c r="H4" i="235"/>
  <c r="B17" i="163"/>
  <c r="B20" i="163" s="1"/>
  <c r="B16" i="163"/>
  <c r="AD68" i="117"/>
  <c r="M14" i="117" s="1"/>
  <c r="AD14" i="117" s="1"/>
  <c r="AD13" i="117" s="1"/>
  <c r="M8" i="117" s="1"/>
  <c r="AD8" i="117" s="1"/>
  <c r="AO81" i="115"/>
  <c r="X25" i="115" s="1"/>
  <c r="AO25" i="115" s="1"/>
  <c r="AO24" i="115" s="1"/>
  <c r="X19" i="115" s="1"/>
  <c r="AO19" i="115" s="1"/>
  <c r="U4" i="259"/>
  <c r="M4" i="259"/>
  <c r="T4" i="259"/>
  <c r="L4" i="259"/>
  <c r="AA4" i="259"/>
  <c r="S4" i="259"/>
  <c r="K4" i="259"/>
  <c r="Z4" i="259"/>
  <c r="R4" i="259"/>
  <c r="J4" i="259"/>
  <c r="Y4" i="259"/>
  <c r="Q4" i="259"/>
  <c r="I4" i="259"/>
  <c r="W4" i="259"/>
  <c r="O4" i="259"/>
  <c r="G4" i="259"/>
  <c r="X4" i="259"/>
  <c r="V4" i="259"/>
  <c r="P4" i="259"/>
  <c r="N4" i="259"/>
  <c r="H4" i="259"/>
  <c r="B14" i="169"/>
  <c r="B10" i="169"/>
  <c r="B9" i="169"/>
  <c r="AD50" i="119"/>
  <c r="M21" i="119" s="1"/>
  <c r="AD21" i="119" s="1"/>
  <c r="AD20" i="119" s="1"/>
  <c r="M18" i="119" s="1"/>
  <c r="AD18" i="119" s="1"/>
  <c r="AD17" i="119" s="1"/>
  <c r="AF28" i="119"/>
  <c r="K3" i="205"/>
  <c r="K2" i="145"/>
  <c r="E3" i="187"/>
  <c r="E2" i="139"/>
  <c r="F2" i="145"/>
  <c r="F2" i="205" s="1"/>
  <c r="F3" i="205"/>
  <c r="G3" i="223"/>
  <c r="G2" i="151"/>
  <c r="I2" i="139"/>
  <c r="I3" i="187"/>
  <c r="B2" i="145"/>
  <c r="AC50" i="124"/>
  <c r="L21" i="124" s="1"/>
  <c r="AC21" i="124" s="1"/>
  <c r="AC20" i="124" s="1"/>
  <c r="L18" i="124" s="1"/>
  <c r="AC18" i="124" s="1"/>
  <c r="AC17" i="124" s="1"/>
  <c r="AG50" i="124"/>
  <c r="P21" i="124" s="1"/>
  <c r="AG21" i="124" s="1"/>
  <c r="AG20" i="124" s="1"/>
  <c r="P18" i="124" s="1"/>
  <c r="AG18" i="124" s="1"/>
  <c r="AG17" i="124" s="1"/>
  <c r="AI81" i="119"/>
  <c r="R25" i="119" s="1"/>
  <c r="AI25" i="119" s="1"/>
  <c r="AI24" i="119" s="1"/>
  <c r="R19" i="119" s="1"/>
  <c r="AI19" i="119" s="1"/>
  <c r="AO68" i="118"/>
  <c r="X14" i="118" s="1"/>
  <c r="AO14" i="118" s="1"/>
  <c r="AO13" i="118" s="1"/>
  <c r="X8" i="118" s="1"/>
  <c r="AO8" i="118" s="1"/>
  <c r="AR31" i="117"/>
  <c r="AA29" i="117" s="1"/>
  <c r="AR29" i="117" s="1"/>
  <c r="AO28" i="117"/>
  <c r="AJ50" i="116"/>
  <c r="S21" i="116" s="1"/>
  <c r="AJ21" i="116" s="1"/>
  <c r="AJ20" i="116" s="1"/>
  <c r="S18" i="116" s="1"/>
  <c r="AJ18" i="116" s="1"/>
  <c r="AD34" i="116"/>
  <c r="M30" i="116" s="1"/>
  <c r="AD30" i="116" s="1"/>
  <c r="AD28" i="116" s="1"/>
  <c r="B10" i="176"/>
  <c r="B9" i="176"/>
  <c r="B8" i="176"/>
  <c r="B10" i="160"/>
  <c r="B9" i="160"/>
  <c r="B8" i="160"/>
  <c r="U4" i="247"/>
  <c r="M4" i="247"/>
  <c r="T4" i="247"/>
  <c r="L4" i="247"/>
  <c r="AA4" i="247"/>
  <c r="S4" i="247"/>
  <c r="K4" i="247"/>
  <c r="Z4" i="247"/>
  <c r="R4" i="247"/>
  <c r="J4" i="247"/>
  <c r="Y4" i="247"/>
  <c r="Q4" i="247"/>
  <c r="I4" i="247"/>
  <c r="W4" i="247"/>
  <c r="O4" i="247"/>
  <c r="G4" i="247"/>
  <c r="X4" i="247"/>
  <c r="V4" i="247"/>
  <c r="P4" i="247"/>
  <c r="N4" i="247"/>
  <c r="H4" i="247"/>
  <c r="AC28" i="115"/>
  <c r="AG31" i="115"/>
  <c r="P29" i="115" s="1"/>
  <c r="AG29" i="115" s="1"/>
  <c r="AG28" i="115" s="1"/>
  <c r="K5" i="147"/>
  <c r="K5" i="211" s="1"/>
  <c r="L5" i="147"/>
  <c r="L5" i="211" s="1"/>
  <c r="M5" i="153"/>
  <c r="M5" i="229" s="1"/>
  <c r="O5" i="141"/>
  <c r="O5" i="193" s="1"/>
  <c r="P5" i="147"/>
  <c r="P5" i="211" s="1"/>
  <c r="Q5" i="153"/>
  <c r="Q5" i="229" s="1"/>
  <c r="AP37" i="116"/>
  <c r="Y10" i="116" s="1"/>
  <c r="AP10" i="116" s="1"/>
  <c r="AP9" i="116" s="1"/>
  <c r="Y7" i="116" s="1"/>
  <c r="AP7" i="116" s="1"/>
  <c r="AR37" i="118"/>
  <c r="AA10" i="118" s="1"/>
  <c r="AR10" i="118" s="1"/>
  <c r="AR9" i="118" s="1"/>
  <c r="AA7" i="118" s="1"/>
  <c r="AR7" i="118" s="1"/>
  <c r="AO37" i="118"/>
  <c r="X10" i="118" s="1"/>
  <c r="AO10" i="118" s="1"/>
  <c r="AO9" i="118" s="1"/>
  <c r="X7" i="118" s="1"/>
  <c r="AO7" i="118" s="1"/>
  <c r="AO6" i="118" s="1"/>
  <c r="AC37" i="119"/>
  <c r="L10" i="119" s="1"/>
  <c r="AC10" i="119" s="1"/>
  <c r="AC9" i="119" s="1"/>
  <c r="L7" i="119" s="1"/>
  <c r="AC7" i="119" s="1"/>
  <c r="AC6" i="119" s="1"/>
  <c r="AG37" i="119"/>
  <c r="P10" i="119" s="1"/>
  <c r="AG10" i="119" s="1"/>
  <c r="AG9" i="119" s="1"/>
  <c r="P7" i="119" s="1"/>
  <c r="AG7" i="119" s="1"/>
  <c r="B5" i="174"/>
  <c r="C2" i="107"/>
  <c r="B2" i="171" s="1"/>
  <c r="C5" i="181"/>
  <c r="L5" i="217"/>
  <c r="N5" i="181"/>
  <c r="O5" i="199"/>
  <c r="P5" i="217"/>
  <c r="J5" i="181"/>
  <c r="AN28" i="119"/>
  <c r="K3" i="223"/>
  <c r="N3" i="205"/>
  <c r="N2" i="145"/>
  <c r="O3" i="223"/>
  <c r="O2" i="151"/>
  <c r="O2" i="223" s="1"/>
  <c r="Q3" i="187"/>
  <c r="Q2" i="139"/>
  <c r="J3" i="205"/>
  <c r="J2" i="145"/>
  <c r="AK50" i="124"/>
  <c r="T21" i="124" s="1"/>
  <c r="AK21" i="124" s="1"/>
  <c r="AK20" i="124" s="1"/>
  <c r="T18" i="124" s="1"/>
  <c r="AK18" i="124" s="1"/>
  <c r="AK17" i="124" s="1"/>
  <c r="AO50" i="124"/>
  <c r="X21" i="124" s="1"/>
  <c r="AO21" i="124" s="1"/>
  <c r="AO20" i="124" s="1"/>
  <c r="X18" i="124" s="1"/>
  <c r="AO18" i="124" s="1"/>
  <c r="AQ81" i="119"/>
  <c r="Z25" i="119" s="1"/>
  <c r="AQ25" i="119" s="1"/>
  <c r="AQ24" i="119" s="1"/>
  <c r="Z19" i="119" s="1"/>
  <c r="AQ19" i="119" s="1"/>
  <c r="AH68" i="118"/>
  <c r="Q14" i="118" s="1"/>
  <c r="AH14" i="118" s="1"/>
  <c r="AH13" i="118" s="1"/>
  <c r="Q8" i="118" s="1"/>
  <c r="AH8" i="118" s="1"/>
  <c r="AK28" i="115"/>
  <c r="X5" i="115"/>
  <c r="AO5" i="115" s="1"/>
  <c r="N5" i="49"/>
  <c r="K5" i="141"/>
  <c r="K5" i="193" s="1"/>
  <c r="D5" i="153"/>
  <c r="D5" i="229" s="1"/>
  <c r="F5" i="141"/>
  <c r="F5" i="193" s="1"/>
  <c r="G5" i="147"/>
  <c r="G5" i="211" s="1"/>
  <c r="H5" i="153"/>
  <c r="H5" i="229" s="1"/>
  <c r="AL37" i="116"/>
  <c r="U10" i="116" s="1"/>
  <c r="AL10" i="116" s="1"/>
  <c r="AL9" i="116" s="1"/>
  <c r="U7" i="116" s="1"/>
  <c r="AL7" i="116" s="1"/>
  <c r="AL6" i="116" s="1"/>
  <c r="AD37" i="118"/>
  <c r="M10" i="118" s="1"/>
  <c r="AD10" i="118" s="1"/>
  <c r="AD9" i="118" s="1"/>
  <c r="M7" i="118" s="1"/>
  <c r="AD7" i="118" s="1"/>
  <c r="AD6" i="118" s="1"/>
  <c r="AH37" i="118"/>
  <c r="Q10" i="118" s="1"/>
  <c r="AH10" i="118" s="1"/>
  <c r="AH9" i="118" s="1"/>
  <c r="Q7" i="118" s="1"/>
  <c r="AH7" i="118" s="1"/>
  <c r="AM28" i="118"/>
  <c r="AK37" i="119"/>
  <c r="T10" i="119" s="1"/>
  <c r="AK10" i="119" s="1"/>
  <c r="AK9" i="119" s="1"/>
  <c r="T7" i="119" s="1"/>
  <c r="AK7" i="119" s="1"/>
  <c r="AO37" i="119"/>
  <c r="X10" i="119" s="1"/>
  <c r="AO10" i="119" s="1"/>
  <c r="AO9" i="119" s="1"/>
  <c r="X7" i="119" s="1"/>
  <c r="AO7" i="119" s="1"/>
  <c r="C5" i="199"/>
  <c r="E5" i="181"/>
  <c r="F5" i="199"/>
  <c r="G5" i="217"/>
  <c r="I5" i="181"/>
  <c r="B5" i="199"/>
  <c r="AE28" i="120"/>
  <c r="U4" i="253"/>
  <c r="M4" i="253"/>
  <c r="T4" i="253"/>
  <c r="L4" i="253"/>
  <c r="AA4" i="253"/>
  <c r="S4" i="253"/>
  <c r="K4" i="253"/>
  <c r="Z4" i="253"/>
  <c r="R4" i="253"/>
  <c r="J4" i="253"/>
  <c r="Y4" i="253"/>
  <c r="Q4" i="253"/>
  <c r="I4" i="253"/>
  <c r="W4" i="253"/>
  <c r="O4" i="253"/>
  <c r="G4" i="253"/>
  <c r="H4" i="253"/>
  <c r="X4" i="253"/>
  <c r="V4" i="253"/>
  <c r="P4" i="253"/>
  <c r="N4" i="253"/>
  <c r="AD28" i="117"/>
  <c r="J3" i="152"/>
  <c r="B3" i="152"/>
  <c r="J3" i="146"/>
  <c r="B3" i="146"/>
  <c r="J3" i="140"/>
  <c r="B3" i="140"/>
  <c r="Q3" i="152"/>
  <c r="I3" i="152"/>
  <c r="Q3" i="146"/>
  <c r="I3" i="146"/>
  <c r="Q3" i="140"/>
  <c r="I3" i="140"/>
  <c r="P3" i="152"/>
  <c r="H3" i="152"/>
  <c r="P3" i="146"/>
  <c r="H3" i="146"/>
  <c r="P3" i="140"/>
  <c r="H3" i="140"/>
  <c r="O3" i="152"/>
  <c r="G3" i="152"/>
  <c r="O3" i="146"/>
  <c r="G3" i="146"/>
  <c r="O3" i="140"/>
  <c r="G3" i="140"/>
  <c r="N3" i="152"/>
  <c r="F3" i="152"/>
  <c r="N3" i="146"/>
  <c r="F3" i="146"/>
  <c r="N3" i="140"/>
  <c r="F3" i="140"/>
  <c r="M3" i="152"/>
  <c r="E3" i="152"/>
  <c r="M3" i="146"/>
  <c r="E3" i="146"/>
  <c r="M3" i="140"/>
  <c r="E3" i="140"/>
  <c r="L3" i="152"/>
  <c r="D3" i="152"/>
  <c r="L3" i="146"/>
  <c r="D3" i="146"/>
  <c r="L3" i="140"/>
  <c r="D3" i="140"/>
  <c r="K3" i="152"/>
  <c r="K3" i="146"/>
  <c r="K3" i="140"/>
  <c r="C3" i="152"/>
  <c r="C3" i="146"/>
  <c r="C3" i="140"/>
  <c r="AN6" i="120" l="1"/>
  <c r="AE6" i="120"/>
  <c r="AN6" i="132"/>
  <c r="AQ6" i="120"/>
  <c r="AF6" i="120"/>
  <c r="AP6" i="120"/>
  <c r="L5" i="120"/>
  <c r="AC5" i="120" s="1"/>
  <c r="G5" i="60"/>
  <c r="AH28" i="132"/>
  <c r="AP17" i="125"/>
  <c r="AM17" i="125"/>
  <c r="AK17" i="119"/>
  <c r="AK17" i="125"/>
  <c r="AO17" i="125"/>
  <c r="AG17" i="119"/>
  <c r="P4" i="119" s="1"/>
  <c r="AG4" i="119" s="1"/>
  <c r="AH17" i="119"/>
  <c r="AF17" i="125"/>
  <c r="O4" i="125" s="1"/>
  <c r="AF4" i="125" s="1"/>
  <c r="AF2" i="125" s="1"/>
  <c r="E2" i="59" s="1"/>
  <c r="R5" i="119"/>
  <c r="AI5" i="119" s="1"/>
  <c r="H5" i="53"/>
  <c r="AQ28" i="131"/>
  <c r="AC17" i="118"/>
  <c r="AO17" i="130"/>
  <c r="AN17" i="124"/>
  <c r="AK6" i="130"/>
  <c r="AG6" i="124"/>
  <c r="AP6" i="130"/>
  <c r="AQ6" i="124"/>
  <c r="AN6" i="118"/>
  <c r="AC6" i="130"/>
  <c r="L3" i="130" s="1"/>
  <c r="AC3" i="130" s="1"/>
  <c r="AR6" i="118"/>
  <c r="AL6" i="117"/>
  <c r="AH6" i="123"/>
  <c r="Q3" i="123" s="1"/>
  <c r="AH3" i="123" s="1"/>
  <c r="N5" i="50"/>
  <c r="X5" i="116"/>
  <c r="AO5" i="116" s="1"/>
  <c r="L5" i="62"/>
  <c r="V5" i="128"/>
  <c r="AM5" i="128" s="1"/>
  <c r="O5" i="128"/>
  <c r="AF5" i="128" s="1"/>
  <c r="AE28" i="122"/>
  <c r="AC28" i="116"/>
  <c r="J5" i="259"/>
  <c r="I5" i="241"/>
  <c r="I5" i="256"/>
  <c r="C2" i="139"/>
  <c r="O2" i="153"/>
  <c r="O2" i="229" s="1"/>
  <c r="K5" i="277"/>
  <c r="I5" i="274"/>
  <c r="J3" i="187"/>
  <c r="O3" i="241" s="1"/>
  <c r="Y5" i="119"/>
  <c r="AP5" i="119" s="1"/>
  <c r="O5" i="53"/>
  <c r="O5" i="71" s="1"/>
  <c r="R5" i="132"/>
  <c r="AI5" i="132" s="1"/>
  <c r="H5" i="66"/>
  <c r="U5" i="118"/>
  <c r="AL5" i="118" s="1"/>
  <c r="K5" i="52"/>
  <c r="N5" i="132"/>
  <c r="AE5" i="132" s="1"/>
  <c r="D5" i="66"/>
  <c r="D5" i="84" s="1"/>
  <c r="D3" i="62"/>
  <c r="N3" i="128"/>
  <c r="AE3" i="128" s="1"/>
  <c r="W5" i="116"/>
  <c r="AN5" i="116" s="1"/>
  <c r="M5" i="50"/>
  <c r="AG6" i="119"/>
  <c r="B2" i="205"/>
  <c r="M2" i="259" s="1"/>
  <c r="E2" i="187"/>
  <c r="O2" i="205"/>
  <c r="P2" i="205"/>
  <c r="C2" i="205"/>
  <c r="N2" i="223"/>
  <c r="AQ17" i="123"/>
  <c r="Z4" i="123" s="1"/>
  <c r="AQ4" i="123" s="1"/>
  <c r="AG17" i="126"/>
  <c r="T5" i="277"/>
  <c r="H5" i="277"/>
  <c r="AK6" i="126"/>
  <c r="T3" i="126" s="1"/>
  <c r="AK3" i="126" s="1"/>
  <c r="AQ17" i="129"/>
  <c r="J2" i="202"/>
  <c r="M2" i="184"/>
  <c r="N2" i="211"/>
  <c r="AK6" i="132"/>
  <c r="AL17" i="117"/>
  <c r="K2" i="202"/>
  <c r="I2" i="205"/>
  <c r="D2" i="187"/>
  <c r="J2" i="184"/>
  <c r="AI6" i="132"/>
  <c r="R3" i="132" s="1"/>
  <c r="AI3" i="132" s="1"/>
  <c r="H4" i="57"/>
  <c r="H4" i="75" s="1"/>
  <c r="L4" i="56"/>
  <c r="AH17" i="120"/>
  <c r="S5" i="256"/>
  <c r="AL6" i="130"/>
  <c r="K3" i="64" s="1"/>
  <c r="AK6" i="131"/>
  <c r="W5" i="277"/>
  <c r="Q5" i="274"/>
  <c r="AJ6" i="119"/>
  <c r="S3" i="119" s="1"/>
  <c r="AJ3" i="119" s="1"/>
  <c r="AO6" i="132"/>
  <c r="T5" i="238"/>
  <c r="C5" i="229"/>
  <c r="S5" i="283" s="1"/>
  <c r="N2" i="205"/>
  <c r="AJ17" i="116"/>
  <c r="G2" i="205"/>
  <c r="P2" i="184"/>
  <c r="AE17" i="121"/>
  <c r="R5" i="277"/>
  <c r="M5" i="277"/>
  <c r="P5" i="277"/>
  <c r="AF17" i="119"/>
  <c r="O4" i="119" s="1"/>
  <c r="AF4" i="119" s="1"/>
  <c r="AE6" i="119"/>
  <c r="I2" i="223"/>
  <c r="D2" i="205"/>
  <c r="AJ28" i="122"/>
  <c r="AR6" i="124"/>
  <c r="AA3" i="124" s="1"/>
  <c r="AR3" i="124" s="1"/>
  <c r="AL6" i="129"/>
  <c r="I2" i="184"/>
  <c r="AR6" i="117"/>
  <c r="AA3" i="117" s="1"/>
  <c r="AR3" i="117" s="1"/>
  <c r="AC6" i="127"/>
  <c r="P2" i="220"/>
  <c r="K2" i="184"/>
  <c r="L2" i="153"/>
  <c r="L2" i="229" s="1"/>
  <c r="AI6" i="120"/>
  <c r="AF17" i="123"/>
  <c r="M5" i="55"/>
  <c r="J3" i="56"/>
  <c r="J3" i="74" s="1"/>
  <c r="P5" i="58"/>
  <c r="F5" i="63"/>
  <c r="AO6" i="117"/>
  <c r="AE17" i="132"/>
  <c r="AG17" i="120"/>
  <c r="K2" i="205"/>
  <c r="N2" i="187"/>
  <c r="O2" i="187"/>
  <c r="J2" i="223"/>
  <c r="M2" i="145"/>
  <c r="M2" i="205" s="1"/>
  <c r="N2" i="220"/>
  <c r="AC17" i="125"/>
  <c r="G2" i="184"/>
  <c r="H2" i="184"/>
  <c r="Z5" i="277"/>
  <c r="U5" i="277"/>
  <c r="X5" i="277"/>
  <c r="K2" i="220"/>
  <c r="J2" i="211"/>
  <c r="M2" i="193"/>
  <c r="AC6" i="120"/>
  <c r="G2" i="220"/>
  <c r="L5" i="259"/>
  <c r="H5" i="52"/>
  <c r="H5" i="15" s="1"/>
  <c r="AN6" i="121"/>
  <c r="M3" i="55" s="1"/>
  <c r="AC17" i="122"/>
  <c r="AD17" i="130"/>
  <c r="H3" i="187"/>
  <c r="J2" i="193"/>
  <c r="AE6" i="129"/>
  <c r="N3" i="129" s="1"/>
  <c r="AE3" i="129" s="1"/>
  <c r="AI6" i="124"/>
  <c r="M4" i="55"/>
  <c r="M4" i="73" s="1"/>
  <c r="L3" i="58"/>
  <c r="L3" i="76" s="1"/>
  <c r="AH6" i="119"/>
  <c r="L5" i="277"/>
  <c r="N2" i="141"/>
  <c r="N2" i="193" s="1"/>
  <c r="J2" i="205"/>
  <c r="M2" i="139"/>
  <c r="M2" i="187" s="1"/>
  <c r="AR28" i="117"/>
  <c r="AA5" i="117" s="1"/>
  <c r="AR5" i="117" s="1"/>
  <c r="I2" i="187"/>
  <c r="X2" i="241" s="1"/>
  <c r="F2" i="187"/>
  <c r="AJ6" i="118"/>
  <c r="AJ28" i="120"/>
  <c r="S5" i="277"/>
  <c r="N5" i="277"/>
  <c r="I5" i="277"/>
  <c r="H2" i="202"/>
  <c r="H2" i="205"/>
  <c r="H2" i="259" s="1"/>
  <c r="C2" i="187"/>
  <c r="Q2" i="184"/>
  <c r="AG17" i="130"/>
  <c r="P4" i="130" s="1"/>
  <c r="AG4" i="130" s="1"/>
  <c r="I2" i="220"/>
  <c r="I5" i="53"/>
  <c r="W5" i="259"/>
  <c r="AP6" i="124"/>
  <c r="Y3" i="124" s="1"/>
  <c r="AP3" i="124" s="1"/>
  <c r="O2" i="202"/>
  <c r="K2" i="141"/>
  <c r="K2" i="193" s="1"/>
  <c r="AI17" i="125"/>
  <c r="H4" i="59" s="1"/>
  <c r="AH17" i="124"/>
  <c r="O5" i="238"/>
  <c r="AR28" i="125"/>
  <c r="AR17" i="131"/>
  <c r="AH6" i="118"/>
  <c r="Q3" i="118" s="1"/>
  <c r="AH3" i="118" s="1"/>
  <c r="G2" i="223"/>
  <c r="U2" i="277" s="1"/>
  <c r="L2" i="223"/>
  <c r="M2" i="223"/>
  <c r="Q2" i="205"/>
  <c r="L2" i="139"/>
  <c r="L2" i="187" s="1"/>
  <c r="J2" i="220"/>
  <c r="M2" i="202"/>
  <c r="AC17" i="119"/>
  <c r="AJ17" i="122"/>
  <c r="S4" i="122" s="1"/>
  <c r="AJ4" i="122" s="1"/>
  <c r="F2" i="220"/>
  <c r="AA5" i="277"/>
  <c r="V5" i="277"/>
  <c r="Q5" i="277"/>
  <c r="AJ17" i="125"/>
  <c r="AJ6" i="129"/>
  <c r="O2" i="220"/>
  <c r="Q2" i="193"/>
  <c r="AH6" i="124"/>
  <c r="R5" i="259"/>
  <c r="M5" i="256"/>
  <c r="AP6" i="125"/>
  <c r="F3" i="223"/>
  <c r="P2" i="229"/>
  <c r="M5" i="241"/>
  <c r="J5" i="238"/>
  <c r="AN6" i="129"/>
  <c r="AJ6" i="128"/>
  <c r="AL17" i="120"/>
  <c r="AK17" i="129"/>
  <c r="AN17" i="123"/>
  <c r="W4" i="123" s="1"/>
  <c r="AN4" i="123" s="1"/>
  <c r="S5" i="241"/>
  <c r="AD17" i="132"/>
  <c r="M4" i="132" s="1"/>
  <c r="AD4" i="132" s="1"/>
  <c r="AD17" i="131"/>
  <c r="M4" i="131" s="1"/>
  <c r="AD4" i="131" s="1"/>
  <c r="Q2" i="187"/>
  <c r="AQ6" i="118"/>
  <c r="AN28" i="115"/>
  <c r="J2" i="187"/>
  <c r="D2" i="223"/>
  <c r="B2" i="220"/>
  <c r="E2" i="202"/>
  <c r="J5" i="277"/>
  <c r="G5" i="277"/>
  <c r="S5" i="274"/>
  <c r="AN17" i="126"/>
  <c r="AK6" i="115"/>
  <c r="T3" i="115" s="1"/>
  <c r="AK3" i="115" s="1"/>
  <c r="G2" i="187"/>
  <c r="AM6" i="127"/>
  <c r="AC6" i="131"/>
  <c r="F2" i="202"/>
  <c r="AH6" i="120"/>
  <c r="Q3" i="120" s="1"/>
  <c r="AH3" i="120" s="1"/>
  <c r="AK6" i="128"/>
  <c r="AE17" i="128"/>
  <c r="N2" i="184"/>
  <c r="AC28" i="129"/>
  <c r="L5" i="129" s="1"/>
  <c r="AC5" i="129" s="1"/>
  <c r="AP17" i="118"/>
  <c r="M5" i="238"/>
  <c r="AL17" i="131"/>
  <c r="U4" i="131" s="1"/>
  <c r="AL4" i="131" s="1"/>
  <c r="AM17" i="117"/>
  <c r="Y5" i="132"/>
  <c r="AP5" i="132" s="1"/>
  <c r="O5" i="66"/>
  <c r="Z3" i="131"/>
  <c r="AQ3" i="131" s="1"/>
  <c r="P3" i="65"/>
  <c r="P3" i="83" s="1"/>
  <c r="X5" i="131"/>
  <c r="AO5" i="131" s="1"/>
  <c r="N5" i="65"/>
  <c r="N5" i="83" s="1"/>
  <c r="K5" i="66"/>
  <c r="K5" i="84" s="1"/>
  <c r="U5" i="132"/>
  <c r="AL5" i="132" s="1"/>
  <c r="R5" i="124"/>
  <c r="AI5" i="124" s="1"/>
  <c r="H5" i="58"/>
  <c r="E5" i="65"/>
  <c r="E5" i="83" s="1"/>
  <c r="O5" i="131"/>
  <c r="AF5" i="131" s="1"/>
  <c r="V5" i="132"/>
  <c r="AM5" i="132" s="1"/>
  <c r="L5" i="66"/>
  <c r="L5" i="84" s="1"/>
  <c r="B5" i="64"/>
  <c r="L5" i="130"/>
  <c r="AC5" i="130" s="1"/>
  <c r="C5" i="52"/>
  <c r="M5" i="118"/>
  <c r="AD5" i="118" s="1"/>
  <c r="Z5" i="117"/>
  <c r="AQ5" i="117" s="1"/>
  <c r="P5" i="51"/>
  <c r="P5" i="14" s="1"/>
  <c r="T5" i="129"/>
  <c r="AK5" i="129" s="1"/>
  <c r="J5" i="63"/>
  <c r="AI17" i="115"/>
  <c r="R4" i="115" s="1"/>
  <c r="AI4" i="115" s="1"/>
  <c r="M2" i="148"/>
  <c r="M2" i="214" s="1"/>
  <c r="AI6" i="128"/>
  <c r="Z5" i="274"/>
  <c r="G5" i="274"/>
  <c r="Y5" i="274"/>
  <c r="AP17" i="117"/>
  <c r="O4" i="51" s="1"/>
  <c r="AJ17" i="129"/>
  <c r="S4" i="129" s="1"/>
  <c r="AJ4" i="129" s="1"/>
  <c r="T5" i="118"/>
  <c r="AK5" i="118" s="1"/>
  <c r="N5" i="259"/>
  <c r="H5" i="259"/>
  <c r="Z5" i="259"/>
  <c r="U5" i="256"/>
  <c r="Q5" i="256"/>
  <c r="AF17" i="117"/>
  <c r="O4" i="117" s="1"/>
  <c r="AF4" i="117" s="1"/>
  <c r="AO6" i="124"/>
  <c r="X3" i="124" s="1"/>
  <c r="AO3" i="124" s="1"/>
  <c r="AF6" i="124"/>
  <c r="E3" i="58" s="1"/>
  <c r="B2" i="184"/>
  <c r="U5" i="241"/>
  <c r="Q5" i="241"/>
  <c r="W5" i="238"/>
  <c r="R5" i="238"/>
  <c r="U5" i="238"/>
  <c r="L2" i="147"/>
  <c r="L2" i="211" s="1"/>
  <c r="AN17" i="132"/>
  <c r="W4" i="132" s="1"/>
  <c r="AN4" i="132" s="1"/>
  <c r="K5" i="59"/>
  <c r="K5" i="77" s="1"/>
  <c r="N3" i="62"/>
  <c r="AC17" i="132"/>
  <c r="AL17" i="122"/>
  <c r="K5" i="247"/>
  <c r="AD17" i="116"/>
  <c r="M4" i="116" s="1"/>
  <c r="AD4" i="116" s="1"/>
  <c r="AN6" i="131"/>
  <c r="AA5" i="274"/>
  <c r="O5" i="274"/>
  <c r="AJ6" i="125"/>
  <c r="S3" i="125" s="1"/>
  <c r="AJ3" i="125" s="1"/>
  <c r="AG17" i="122"/>
  <c r="T5" i="259"/>
  <c r="P5" i="259"/>
  <c r="K5" i="259"/>
  <c r="G5" i="256"/>
  <c r="Y5" i="256"/>
  <c r="AI6" i="127"/>
  <c r="R3" i="127" s="1"/>
  <c r="AI3" i="127" s="1"/>
  <c r="O2" i="147"/>
  <c r="O2" i="211" s="1"/>
  <c r="G5" i="241"/>
  <c r="Y5" i="241"/>
  <c r="H5" i="238"/>
  <c r="Z5" i="238"/>
  <c r="F5" i="50"/>
  <c r="AE17" i="122"/>
  <c r="AP6" i="116"/>
  <c r="Y3" i="116" s="1"/>
  <c r="AP3" i="116" s="1"/>
  <c r="AJ17" i="115"/>
  <c r="S4" i="115" s="1"/>
  <c r="AJ4" i="115" s="1"/>
  <c r="AH17" i="117"/>
  <c r="AI6" i="131"/>
  <c r="H3" i="65" s="1"/>
  <c r="L5" i="274"/>
  <c r="W5" i="274"/>
  <c r="AD6" i="117"/>
  <c r="AG17" i="117"/>
  <c r="V5" i="259"/>
  <c r="X5" i="259"/>
  <c r="S5" i="259"/>
  <c r="O5" i="256"/>
  <c r="J5" i="256"/>
  <c r="AI17" i="128"/>
  <c r="R4" i="128" s="1"/>
  <c r="AI4" i="128" s="1"/>
  <c r="O5" i="241"/>
  <c r="J5" i="241"/>
  <c r="P5" i="238"/>
  <c r="K5" i="238"/>
  <c r="K4" i="52"/>
  <c r="AQ17" i="117"/>
  <c r="AK17" i="123"/>
  <c r="J2" i="154"/>
  <c r="J2" i="232" s="1"/>
  <c r="T5" i="274"/>
  <c r="H5" i="274"/>
  <c r="M5" i="259"/>
  <c r="I5" i="259"/>
  <c r="AA5" i="259"/>
  <c r="L5" i="256"/>
  <c r="W5" i="256"/>
  <c r="R5" i="256"/>
  <c r="AE6" i="126"/>
  <c r="N3" i="126" s="1"/>
  <c r="AE3" i="126" s="1"/>
  <c r="G2" i="202"/>
  <c r="T5" i="241"/>
  <c r="W5" i="241"/>
  <c r="R5" i="241"/>
  <c r="X5" i="238"/>
  <c r="S5" i="238"/>
  <c r="AN6" i="128"/>
  <c r="Q2" i="153"/>
  <c r="Q2" i="229" s="1"/>
  <c r="AN17" i="129"/>
  <c r="M4" i="63" s="1"/>
  <c r="M5" i="65"/>
  <c r="M5" i="28" s="1"/>
  <c r="P5" i="62"/>
  <c r="P5" i="80" s="1"/>
  <c r="AE17" i="126"/>
  <c r="AO17" i="127"/>
  <c r="AQ17" i="124"/>
  <c r="AP6" i="127"/>
  <c r="O3" i="61" s="1"/>
  <c r="J5" i="274"/>
  <c r="M5" i="274"/>
  <c r="P5" i="274"/>
  <c r="F2" i="153"/>
  <c r="F2" i="229" s="1"/>
  <c r="AE6" i="117"/>
  <c r="N3" i="117" s="1"/>
  <c r="AE3" i="117" s="1"/>
  <c r="U5" i="259"/>
  <c r="Q5" i="259"/>
  <c r="N5" i="256"/>
  <c r="H5" i="256"/>
  <c r="Z5" i="256"/>
  <c r="V5" i="241"/>
  <c r="H5" i="241"/>
  <c r="Z5" i="241"/>
  <c r="N5" i="238"/>
  <c r="I5" i="238"/>
  <c r="AA5" i="238"/>
  <c r="AE6" i="124"/>
  <c r="D3" i="58" s="1"/>
  <c r="H5" i="62"/>
  <c r="H5" i="80" s="1"/>
  <c r="M4" i="57"/>
  <c r="AD6" i="121"/>
  <c r="AP17" i="123"/>
  <c r="AO6" i="129"/>
  <c r="AM6" i="122"/>
  <c r="D5" i="51"/>
  <c r="D5" i="14" s="1"/>
  <c r="AL17" i="119"/>
  <c r="U4" i="119" s="1"/>
  <c r="AL4" i="119" s="1"/>
  <c r="P2" i="141"/>
  <c r="P2" i="193" s="1"/>
  <c r="R5" i="274"/>
  <c r="U5" i="274"/>
  <c r="X5" i="274"/>
  <c r="AE6" i="125"/>
  <c r="N3" i="125" s="1"/>
  <c r="AE3" i="125" s="1"/>
  <c r="G5" i="259"/>
  <c r="Y5" i="259"/>
  <c r="T5" i="256"/>
  <c r="P5" i="256"/>
  <c r="K5" i="256"/>
  <c r="AF6" i="123"/>
  <c r="O3" i="123" s="1"/>
  <c r="AF3" i="123" s="1"/>
  <c r="AC6" i="115"/>
  <c r="L5" i="241"/>
  <c r="P5" i="241"/>
  <c r="K5" i="241"/>
  <c r="V5" i="238"/>
  <c r="Q5" i="238"/>
  <c r="L5" i="238"/>
  <c r="G5" i="65"/>
  <c r="G5" i="83" s="1"/>
  <c r="AO6" i="119"/>
  <c r="X3" i="119" s="1"/>
  <c r="AO3" i="119" s="1"/>
  <c r="Q5" i="247"/>
  <c r="K5" i="274"/>
  <c r="N5" i="274"/>
  <c r="AH6" i="121"/>
  <c r="AQ6" i="125"/>
  <c r="AC6" i="126"/>
  <c r="L3" i="126" s="1"/>
  <c r="AC3" i="126" s="1"/>
  <c r="O5" i="259"/>
  <c r="V5" i="256"/>
  <c r="X5" i="256"/>
  <c r="AP6" i="129"/>
  <c r="Y3" i="129" s="1"/>
  <c r="AP3" i="129" s="1"/>
  <c r="G2" i="141"/>
  <c r="G2" i="193" s="1"/>
  <c r="AG17" i="125"/>
  <c r="P4" i="125" s="1"/>
  <c r="AG4" i="125" s="1"/>
  <c r="N5" i="241"/>
  <c r="X5" i="241"/>
  <c r="G5" i="238"/>
  <c r="Y5" i="238"/>
  <c r="AG28" i="131"/>
  <c r="L3" i="124"/>
  <c r="AC3" i="124" s="1"/>
  <c r="B3" i="58"/>
  <c r="U3" i="127"/>
  <c r="AL3" i="127" s="1"/>
  <c r="K3" i="61"/>
  <c r="Z4" i="127"/>
  <c r="AQ4" i="127" s="1"/>
  <c r="P4" i="61"/>
  <c r="Q5" i="120"/>
  <c r="AH5" i="120" s="1"/>
  <c r="G5" i="54"/>
  <c r="W4" i="125"/>
  <c r="AN4" i="125" s="1"/>
  <c r="M4" i="59"/>
  <c r="X3" i="130"/>
  <c r="AO3" i="130" s="1"/>
  <c r="N3" i="64"/>
  <c r="M3" i="130"/>
  <c r="AD3" i="130" s="1"/>
  <c r="C3" i="64"/>
  <c r="B3" i="54"/>
  <c r="L3" i="120"/>
  <c r="AC3" i="120" s="1"/>
  <c r="Z3" i="121"/>
  <c r="AQ3" i="121" s="1"/>
  <c r="P3" i="55"/>
  <c r="P5" i="120"/>
  <c r="AG5" i="120" s="1"/>
  <c r="F5" i="54"/>
  <c r="Y3" i="125"/>
  <c r="AP3" i="125" s="1"/>
  <c r="O3" i="59"/>
  <c r="S5" i="115"/>
  <c r="AJ5" i="115" s="1"/>
  <c r="I5" i="49"/>
  <c r="R3" i="120"/>
  <c r="AI3" i="120" s="1"/>
  <c r="H3" i="54"/>
  <c r="AA3" i="121"/>
  <c r="AR3" i="121" s="1"/>
  <c r="Q3" i="55"/>
  <c r="Q4" i="123"/>
  <c r="AH4" i="123" s="1"/>
  <c r="G4" i="57"/>
  <c r="Z3" i="127"/>
  <c r="AQ3" i="127" s="1"/>
  <c r="P3" i="61"/>
  <c r="V5" i="129"/>
  <c r="AM5" i="129" s="1"/>
  <c r="L5" i="63"/>
  <c r="V4" i="128"/>
  <c r="AM4" i="128" s="1"/>
  <c r="L4" i="62"/>
  <c r="N4" i="132"/>
  <c r="AE4" i="132" s="1"/>
  <c r="D4" i="66"/>
  <c r="M5" i="132"/>
  <c r="AD5" i="132" s="1"/>
  <c r="C5" i="66"/>
  <c r="AA4" i="120"/>
  <c r="AR4" i="120" s="1"/>
  <c r="Q4" i="54"/>
  <c r="M3" i="127"/>
  <c r="AD3" i="127" s="1"/>
  <c r="C3" i="61"/>
  <c r="Y3" i="131"/>
  <c r="AP3" i="131" s="1"/>
  <c r="O3" i="65"/>
  <c r="P3" i="128"/>
  <c r="AG3" i="128" s="1"/>
  <c r="F3" i="62"/>
  <c r="J3" i="50"/>
  <c r="T3" i="116"/>
  <c r="AK3" i="116" s="1"/>
  <c r="T3" i="128"/>
  <c r="AK3" i="128" s="1"/>
  <c r="J3" i="62"/>
  <c r="O5" i="129"/>
  <c r="AF5" i="129" s="1"/>
  <c r="E5" i="63"/>
  <c r="AA4" i="122"/>
  <c r="AR4" i="122" s="1"/>
  <c r="Q4" i="56"/>
  <c r="Y4" i="125"/>
  <c r="AP4" i="125" s="1"/>
  <c r="O4" i="59"/>
  <c r="S5" i="126"/>
  <c r="AJ5" i="126" s="1"/>
  <c r="I5" i="60"/>
  <c r="T3" i="121"/>
  <c r="AK3" i="121" s="1"/>
  <c r="J3" i="55"/>
  <c r="N4" i="123"/>
  <c r="AE4" i="123" s="1"/>
  <c r="D4" i="57"/>
  <c r="AA4" i="127"/>
  <c r="AR4" i="127" s="1"/>
  <c r="Q4" i="61"/>
  <c r="M4" i="127"/>
  <c r="AD4" i="127" s="1"/>
  <c r="C4" i="61"/>
  <c r="L5" i="116"/>
  <c r="AC5" i="116" s="1"/>
  <c r="B5" i="50"/>
  <c r="U4" i="115"/>
  <c r="AL4" i="115" s="1"/>
  <c r="K4" i="49"/>
  <c r="U5" i="124"/>
  <c r="AL5" i="124" s="1"/>
  <c r="K5" i="58"/>
  <c r="P4" i="126"/>
  <c r="AG4" i="126" s="1"/>
  <c r="F4" i="60"/>
  <c r="S3" i="132"/>
  <c r="AJ3" i="132" s="1"/>
  <c r="I3" i="66"/>
  <c r="Y3" i="123"/>
  <c r="AP3" i="123" s="1"/>
  <c r="O3" i="57"/>
  <c r="X3" i="121"/>
  <c r="AO3" i="121" s="1"/>
  <c r="N3" i="55"/>
  <c r="R3" i="121"/>
  <c r="AI3" i="121" s="1"/>
  <c r="H3" i="55"/>
  <c r="Y3" i="128"/>
  <c r="AP3" i="128" s="1"/>
  <c r="O3" i="62"/>
  <c r="M5" i="130"/>
  <c r="AD5" i="130" s="1"/>
  <c r="C5" i="64"/>
  <c r="U5" i="130"/>
  <c r="AL5" i="130" s="1"/>
  <c r="K5" i="64"/>
  <c r="Z4" i="122"/>
  <c r="AQ4" i="122" s="1"/>
  <c r="P4" i="56"/>
  <c r="N3" i="116"/>
  <c r="AE3" i="116" s="1"/>
  <c r="D3" i="50"/>
  <c r="W5" i="120"/>
  <c r="AN5" i="120" s="1"/>
  <c r="M5" i="54"/>
  <c r="Q4" i="116"/>
  <c r="AH4" i="116" s="1"/>
  <c r="G4" i="50"/>
  <c r="S3" i="123"/>
  <c r="AJ3" i="123" s="1"/>
  <c r="I3" i="57"/>
  <c r="R4" i="125"/>
  <c r="AI4" i="125" s="1"/>
  <c r="M3" i="124"/>
  <c r="AD3" i="124" s="1"/>
  <c r="C3" i="58"/>
  <c r="N5" i="129"/>
  <c r="AE5" i="129" s="1"/>
  <c r="D5" i="63"/>
  <c r="S4" i="121"/>
  <c r="AJ4" i="121" s="1"/>
  <c r="I4" i="55"/>
  <c r="V5" i="124"/>
  <c r="AM5" i="124" s="1"/>
  <c r="L5" i="58"/>
  <c r="V5" i="125"/>
  <c r="AM5" i="125" s="1"/>
  <c r="L5" i="59"/>
  <c r="M5" i="116"/>
  <c r="AD5" i="116" s="1"/>
  <c r="C5" i="50"/>
  <c r="Z3" i="117"/>
  <c r="AQ3" i="117" s="1"/>
  <c r="P3" i="51"/>
  <c r="P3" i="130"/>
  <c r="AG3" i="130" s="1"/>
  <c r="F3" i="64"/>
  <c r="T3" i="130"/>
  <c r="AK3" i="130" s="1"/>
  <c r="J3" i="64"/>
  <c r="Z3" i="123"/>
  <c r="AQ3" i="123" s="1"/>
  <c r="P3" i="57"/>
  <c r="AA3" i="132"/>
  <c r="AR3" i="132" s="1"/>
  <c r="Q3" i="66"/>
  <c r="G3" i="57"/>
  <c r="Q4" i="121"/>
  <c r="AH4" i="121" s="1"/>
  <c r="G4" i="55"/>
  <c r="Q3" i="125"/>
  <c r="AH3" i="125" s="1"/>
  <c r="G3" i="59"/>
  <c r="L3" i="131"/>
  <c r="AC3" i="131" s="1"/>
  <c r="B3" i="65"/>
  <c r="P3" i="124"/>
  <c r="AG3" i="124" s="1"/>
  <c r="F3" i="58"/>
  <c r="N4" i="128"/>
  <c r="AE4" i="128" s="1"/>
  <c r="D4" i="62"/>
  <c r="N4" i="125"/>
  <c r="AE4" i="125" s="1"/>
  <c r="D4" i="59"/>
  <c r="T3" i="125"/>
  <c r="AK3" i="125" s="1"/>
  <c r="J3" i="59"/>
  <c r="T3" i="129"/>
  <c r="AK3" i="129" s="1"/>
  <c r="J3" i="63"/>
  <c r="O4" i="128"/>
  <c r="AF4" i="128" s="1"/>
  <c r="E4" i="62"/>
  <c r="P3" i="115"/>
  <c r="AG3" i="115" s="1"/>
  <c r="F3" i="49"/>
  <c r="R3" i="124"/>
  <c r="AI3" i="124" s="1"/>
  <c r="H3" i="58"/>
  <c r="L4" i="125"/>
  <c r="AC4" i="125" s="1"/>
  <c r="B4" i="59"/>
  <c r="P4" i="129"/>
  <c r="AG4" i="129" s="1"/>
  <c r="F4" i="63"/>
  <c r="X3" i="120"/>
  <c r="AO3" i="120" s="1"/>
  <c r="N3" i="54"/>
  <c r="Y5" i="122"/>
  <c r="AP5" i="122" s="1"/>
  <c r="O5" i="56"/>
  <c r="Q4" i="131"/>
  <c r="AH4" i="131" s="1"/>
  <c r="G4" i="65"/>
  <c r="T3" i="127"/>
  <c r="AK3" i="127" s="1"/>
  <c r="J3" i="61"/>
  <c r="W5" i="132"/>
  <c r="AN5" i="132" s="1"/>
  <c r="M5" i="66"/>
  <c r="W3" i="117"/>
  <c r="AN3" i="117" s="1"/>
  <c r="M3" i="51"/>
  <c r="P3" i="127"/>
  <c r="AG3" i="127" s="1"/>
  <c r="F3" i="61"/>
  <c r="AA4" i="119"/>
  <c r="AR4" i="119" s="1"/>
  <c r="Q4" i="53"/>
  <c r="W3" i="127"/>
  <c r="AN3" i="127" s="1"/>
  <c r="M3" i="61"/>
  <c r="Q4" i="118"/>
  <c r="AH4" i="118" s="1"/>
  <c r="G4" i="52"/>
  <c r="L3" i="121"/>
  <c r="AC3" i="121" s="1"/>
  <c r="B3" i="55"/>
  <c r="P3" i="121"/>
  <c r="AG3" i="121" s="1"/>
  <c r="F3" i="55"/>
  <c r="R3" i="131"/>
  <c r="AI3" i="131" s="1"/>
  <c r="T3" i="120"/>
  <c r="AK3" i="120" s="1"/>
  <c r="J3" i="54"/>
  <c r="O4" i="118"/>
  <c r="AF4" i="118" s="1"/>
  <c r="E4" i="52"/>
  <c r="M5" i="120"/>
  <c r="AD5" i="120" s="1"/>
  <c r="C5" i="54"/>
  <c r="W3" i="120"/>
  <c r="AN3" i="120" s="1"/>
  <c r="M3" i="54"/>
  <c r="L3" i="127"/>
  <c r="AC3" i="127" s="1"/>
  <c r="B3" i="61"/>
  <c r="L5" i="126"/>
  <c r="AC5" i="126" s="1"/>
  <c r="B5" i="60"/>
  <c r="L3" i="129"/>
  <c r="AC3" i="129" s="1"/>
  <c r="B3" i="63"/>
  <c r="W4" i="127"/>
  <c r="AN4" i="127" s="1"/>
  <c r="M4" i="61"/>
  <c r="U4" i="126"/>
  <c r="AL4" i="126" s="1"/>
  <c r="K4" i="60"/>
  <c r="W3" i="130"/>
  <c r="AN3" i="130" s="1"/>
  <c r="M3" i="64"/>
  <c r="Z3" i="124"/>
  <c r="AQ3" i="124" s="1"/>
  <c r="P3" i="58"/>
  <c r="AA4" i="128"/>
  <c r="AR4" i="128" s="1"/>
  <c r="Q4" i="62"/>
  <c r="O4" i="127"/>
  <c r="AF4" i="127" s="1"/>
  <c r="E4" i="61"/>
  <c r="L3" i="128"/>
  <c r="AC3" i="128" s="1"/>
  <c r="B3" i="62"/>
  <c r="U5" i="129"/>
  <c r="AL5" i="129" s="1"/>
  <c r="K5" i="63"/>
  <c r="P4" i="115"/>
  <c r="AG4" i="115" s="1"/>
  <c r="F4" i="49"/>
  <c r="L4" i="119"/>
  <c r="AC4" i="119" s="1"/>
  <c r="B4" i="53"/>
  <c r="AA3" i="122"/>
  <c r="AR3" i="122" s="1"/>
  <c r="Q3" i="56"/>
  <c r="V4" i="132"/>
  <c r="AM4" i="132" s="1"/>
  <c r="L4" i="66"/>
  <c r="L4" i="122"/>
  <c r="AC4" i="122" s="1"/>
  <c r="B4" i="56"/>
  <c r="T4" i="127"/>
  <c r="AK4" i="127" s="1"/>
  <c r="J4" i="61"/>
  <c r="L4" i="128"/>
  <c r="AC4" i="128" s="1"/>
  <c r="B4" i="62"/>
  <c r="O3" i="49"/>
  <c r="Y3" i="115"/>
  <c r="AP3" i="115" s="1"/>
  <c r="W4" i="128"/>
  <c r="AN4" i="128" s="1"/>
  <c r="M4" i="62"/>
  <c r="Y4" i="126"/>
  <c r="AP4" i="126" s="1"/>
  <c r="O4" i="60"/>
  <c r="Z3" i="116"/>
  <c r="AQ3" i="116" s="1"/>
  <c r="P3" i="50"/>
  <c r="AA5" i="116"/>
  <c r="AR5" i="116" s="1"/>
  <c r="Q5" i="50"/>
  <c r="Q5" i="122"/>
  <c r="AH5" i="122" s="1"/>
  <c r="G5" i="56"/>
  <c r="Y3" i="127"/>
  <c r="AP3" i="127" s="1"/>
  <c r="O4" i="131"/>
  <c r="AF4" i="131" s="1"/>
  <c r="E4" i="65"/>
  <c r="M5" i="124"/>
  <c r="AD5" i="124" s="1"/>
  <c r="C5" i="58"/>
  <c r="AA4" i="123"/>
  <c r="AR4" i="123" s="1"/>
  <c r="Q4" i="57"/>
  <c r="U3" i="129"/>
  <c r="AL3" i="129" s="1"/>
  <c r="K3" i="63"/>
  <c r="T4" i="128"/>
  <c r="AK4" i="128" s="1"/>
  <c r="J4" i="62"/>
  <c r="Z5" i="123"/>
  <c r="AQ5" i="123" s="1"/>
  <c r="P5" i="57"/>
  <c r="Z5" i="131"/>
  <c r="AQ5" i="131" s="1"/>
  <c r="P5" i="65"/>
  <c r="U4" i="123"/>
  <c r="AL4" i="123" s="1"/>
  <c r="K4" i="57"/>
  <c r="U3" i="124"/>
  <c r="AL3" i="124" s="1"/>
  <c r="K3" i="58"/>
  <c r="V5" i="120"/>
  <c r="AM5" i="120" s="1"/>
  <c r="L5" i="54"/>
  <c r="R4" i="117"/>
  <c r="AI4" i="117" s="1"/>
  <c r="H4" i="51"/>
  <c r="N3" i="123"/>
  <c r="AE3" i="123" s="1"/>
  <c r="AE2" i="123" s="1"/>
  <c r="D2" i="57" s="1"/>
  <c r="D3" i="57"/>
  <c r="P3" i="129"/>
  <c r="AG3" i="129" s="1"/>
  <c r="AG2" i="129" s="1"/>
  <c r="F2" i="63" s="1"/>
  <c r="F3" i="63"/>
  <c r="G3" i="199"/>
  <c r="G2" i="143"/>
  <c r="G2" i="199" s="1"/>
  <c r="W5" i="271"/>
  <c r="O5" i="271"/>
  <c r="G5" i="271"/>
  <c r="V5" i="271"/>
  <c r="N5" i="271"/>
  <c r="U5" i="271"/>
  <c r="M5" i="271"/>
  <c r="T5" i="271"/>
  <c r="L5" i="271"/>
  <c r="AA5" i="271"/>
  <c r="S5" i="271"/>
  <c r="K5" i="271"/>
  <c r="Y5" i="271"/>
  <c r="Q5" i="271"/>
  <c r="I5" i="271"/>
  <c r="Z5" i="271"/>
  <c r="X5" i="271"/>
  <c r="R5" i="271"/>
  <c r="P5" i="271"/>
  <c r="J5" i="271"/>
  <c r="H5" i="271"/>
  <c r="O5" i="116"/>
  <c r="AF5" i="116" s="1"/>
  <c r="E5" i="50"/>
  <c r="O3" i="126"/>
  <c r="AF3" i="126" s="1"/>
  <c r="E3" i="60"/>
  <c r="T5" i="127"/>
  <c r="AK5" i="127" s="1"/>
  <c r="J5" i="61"/>
  <c r="G5" i="78"/>
  <c r="G5" i="23"/>
  <c r="U5" i="247"/>
  <c r="S5" i="247"/>
  <c r="O3" i="129"/>
  <c r="AF3" i="129" s="1"/>
  <c r="E3" i="63"/>
  <c r="R5" i="116"/>
  <c r="AI5" i="116" s="1"/>
  <c r="H5" i="50"/>
  <c r="P5" i="71"/>
  <c r="P5" i="16"/>
  <c r="N3" i="51"/>
  <c r="X3" i="117"/>
  <c r="AO3" i="117" s="1"/>
  <c r="AA3" i="116"/>
  <c r="AR3" i="116" s="1"/>
  <c r="Q3" i="50"/>
  <c r="T3" i="131"/>
  <c r="AK3" i="131" s="1"/>
  <c r="J3" i="65"/>
  <c r="C3" i="208"/>
  <c r="C2" i="146"/>
  <c r="C2" i="208" s="1"/>
  <c r="L3" i="208"/>
  <c r="L2" i="146"/>
  <c r="L2" i="208" s="1"/>
  <c r="M3" i="226"/>
  <c r="M2" i="152"/>
  <c r="M2" i="226" s="1"/>
  <c r="O3" i="190"/>
  <c r="O2" i="140"/>
  <c r="O2" i="190" s="1"/>
  <c r="P3" i="208"/>
  <c r="P2" i="146"/>
  <c r="P2" i="208" s="1"/>
  <c r="Q3" i="226"/>
  <c r="Q2" i="152"/>
  <c r="Q2" i="226" s="1"/>
  <c r="W5" i="119"/>
  <c r="AN5" i="119" s="1"/>
  <c r="M5" i="53"/>
  <c r="B17" i="174"/>
  <c r="B20" i="174" s="1"/>
  <c r="B16" i="174"/>
  <c r="P2" i="259"/>
  <c r="B41" i="169"/>
  <c r="B33" i="169"/>
  <c r="B40" i="169"/>
  <c r="B30" i="169"/>
  <c r="B39" i="169"/>
  <c r="B29" i="169"/>
  <c r="B38" i="169"/>
  <c r="B28" i="169"/>
  <c r="B37" i="169"/>
  <c r="B27" i="169"/>
  <c r="B36" i="169"/>
  <c r="B25" i="169"/>
  <c r="B35" i="169"/>
  <c r="B24" i="169"/>
  <c r="B42" i="169"/>
  <c r="B34" i="169"/>
  <c r="B22" i="169"/>
  <c r="Q3" i="116"/>
  <c r="AH3" i="116" s="1"/>
  <c r="G3" i="50"/>
  <c r="M3" i="52"/>
  <c r="W3" i="118"/>
  <c r="AN3" i="118" s="1"/>
  <c r="E5" i="49"/>
  <c r="O5" i="115"/>
  <c r="AF5" i="115" s="1"/>
  <c r="Z4" i="115"/>
  <c r="AQ4" i="115" s="1"/>
  <c r="P4" i="49"/>
  <c r="K3" i="181"/>
  <c r="K2" i="137"/>
  <c r="K2" i="181" s="1"/>
  <c r="L3" i="217"/>
  <c r="L2" i="149"/>
  <c r="L2" i="217" s="1"/>
  <c r="N3" i="181"/>
  <c r="N2" i="137"/>
  <c r="N2" i="181" s="1"/>
  <c r="O3" i="199"/>
  <c r="O2" i="143"/>
  <c r="O2" i="199" s="1"/>
  <c r="P3" i="217"/>
  <c r="P2" i="149"/>
  <c r="P2" i="217" s="1"/>
  <c r="J2" i="137"/>
  <c r="J2" i="181" s="1"/>
  <c r="J3" i="181"/>
  <c r="N4" i="118"/>
  <c r="AE4" i="118" s="1"/>
  <c r="D4" i="52"/>
  <c r="M3" i="116"/>
  <c r="AD3" i="116" s="1"/>
  <c r="C3" i="50"/>
  <c r="B31" i="168"/>
  <c r="B23" i="168"/>
  <c r="B30" i="168"/>
  <c r="B22" i="168"/>
  <c r="B29" i="168"/>
  <c r="B21" i="168"/>
  <c r="B28" i="168"/>
  <c r="B27" i="168"/>
  <c r="B26" i="168"/>
  <c r="B25" i="168"/>
  <c r="B32" i="168"/>
  <c r="B24" i="168"/>
  <c r="Z4" i="124"/>
  <c r="AQ4" i="124" s="1"/>
  <c r="P4" i="58"/>
  <c r="B19" i="167"/>
  <c r="B18" i="167"/>
  <c r="Q3" i="119"/>
  <c r="AH3" i="119" s="1"/>
  <c r="G3" i="53"/>
  <c r="W5" i="268"/>
  <c r="O5" i="268"/>
  <c r="G5" i="268"/>
  <c r="V5" i="268"/>
  <c r="N5" i="268"/>
  <c r="U5" i="268"/>
  <c r="M5" i="268"/>
  <c r="T5" i="268"/>
  <c r="L5" i="268"/>
  <c r="AA5" i="268"/>
  <c r="S5" i="268"/>
  <c r="K5" i="268"/>
  <c r="Y5" i="268"/>
  <c r="Q5" i="268"/>
  <c r="I5" i="268"/>
  <c r="R5" i="268"/>
  <c r="P5" i="268"/>
  <c r="J5" i="268"/>
  <c r="H5" i="268"/>
  <c r="Z5" i="268"/>
  <c r="X5" i="268"/>
  <c r="B29" i="156"/>
  <c r="B21" i="156"/>
  <c r="B28" i="156"/>
  <c r="B27" i="156"/>
  <c r="B26" i="156"/>
  <c r="B25" i="156"/>
  <c r="B32" i="156"/>
  <c r="B24" i="156"/>
  <c r="B31" i="156"/>
  <c r="B23" i="156"/>
  <c r="B22" i="156"/>
  <c r="B30" i="156"/>
  <c r="Y4" i="115"/>
  <c r="AP4" i="115" s="1"/>
  <c r="O4" i="49"/>
  <c r="P3" i="116"/>
  <c r="AG3" i="116" s="1"/>
  <c r="F3" i="50"/>
  <c r="O3" i="117"/>
  <c r="AF3" i="117" s="1"/>
  <c r="E3" i="51"/>
  <c r="Y3" i="120"/>
  <c r="AP3" i="120" s="1"/>
  <c r="O3" i="54"/>
  <c r="Q4" i="127"/>
  <c r="AH4" i="127" s="1"/>
  <c r="G4" i="61"/>
  <c r="Q4" i="126"/>
  <c r="AH4" i="126" s="1"/>
  <c r="G4" i="60"/>
  <c r="V4" i="125"/>
  <c r="AM4" i="125" s="1"/>
  <c r="L4" i="59"/>
  <c r="AA5" i="128"/>
  <c r="AR5" i="128" s="1"/>
  <c r="Q5" i="62"/>
  <c r="N5" i="128"/>
  <c r="AE5" i="128" s="1"/>
  <c r="AE2" i="128" s="1"/>
  <c r="D2" i="62" s="1"/>
  <c r="D5" i="62"/>
  <c r="AM17" i="129"/>
  <c r="T5" i="131"/>
  <c r="AK5" i="131" s="1"/>
  <c r="J5" i="65"/>
  <c r="D2" i="148"/>
  <c r="D2" i="214" s="1"/>
  <c r="S5" i="125"/>
  <c r="AJ5" i="125" s="1"/>
  <c r="I5" i="59"/>
  <c r="F2" i="154"/>
  <c r="F2" i="232" s="1"/>
  <c r="O4" i="116"/>
  <c r="AF4" i="116" s="1"/>
  <c r="E4" i="50"/>
  <c r="X5" i="122"/>
  <c r="AO5" i="122" s="1"/>
  <c r="N5" i="56"/>
  <c r="R3" i="116"/>
  <c r="AI3" i="116" s="1"/>
  <c r="H3" i="50"/>
  <c r="W3" i="122"/>
  <c r="AN3" i="122" s="1"/>
  <c r="M3" i="56"/>
  <c r="P3" i="123"/>
  <c r="AG3" i="123" s="1"/>
  <c r="F3" i="57"/>
  <c r="P5" i="126"/>
  <c r="AG5" i="126" s="1"/>
  <c r="F5" i="60"/>
  <c r="X4" i="131"/>
  <c r="AO4" i="131" s="1"/>
  <c r="N4" i="65"/>
  <c r="T4" i="115"/>
  <c r="AK4" i="115" s="1"/>
  <c r="J4" i="49"/>
  <c r="O2" i="154"/>
  <c r="O2" i="232" s="1"/>
  <c r="AD17" i="121"/>
  <c r="AA4" i="125"/>
  <c r="AR4" i="125" s="1"/>
  <c r="Q4" i="59"/>
  <c r="V3" i="127"/>
  <c r="AM3" i="127" s="1"/>
  <c r="L3" i="61"/>
  <c r="E2" i="154"/>
  <c r="E2" i="232" s="1"/>
  <c r="B5" i="72"/>
  <c r="B5" i="17"/>
  <c r="G5" i="247"/>
  <c r="Y5" i="247"/>
  <c r="AA5" i="247"/>
  <c r="F2" i="148"/>
  <c r="F2" i="214" s="1"/>
  <c r="AD17" i="118"/>
  <c r="AO17" i="117"/>
  <c r="Q5" i="121"/>
  <c r="AH5" i="121" s="1"/>
  <c r="G5" i="55"/>
  <c r="O3" i="120"/>
  <c r="AF3" i="120" s="1"/>
  <c r="E3" i="54"/>
  <c r="AK6" i="124"/>
  <c r="N5" i="130"/>
  <c r="AE5" i="130" s="1"/>
  <c r="D5" i="64"/>
  <c r="N5" i="81"/>
  <c r="N5" i="26"/>
  <c r="AJ6" i="130"/>
  <c r="P5" i="132"/>
  <c r="AG5" i="132" s="1"/>
  <c r="F5" i="66"/>
  <c r="I2" i="154"/>
  <c r="I2" i="232" s="1"/>
  <c r="AA5" i="126"/>
  <c r="AR5" i="126" s="1"/>
  <c r="Q5" i="60"/>
  <c r="J2" i="142"/>
  <c r="J2" i="196" s="1"/>
  <c r="L2" i="154"/>
  <c r="L2" i="232" s="1"/>
  <c r="Z4" i="120"/>
  <c r="AQ4" i="120" s="1"/>
  <c r="P4" i="54"/>
  <c r="AR17" i="118"/>
  <c r="R3" i="122"/>
  <c r="AI3" i="122" s="1"/>
  <c r="H3" i="56"/>
  <c r="U3" i="126"/>
  <c r="AL3" i="126" s="1"/>
  <c r="K3" i="60"/>
  <c r="Q3" i="130"/>
  <c r="AH3" i="130" s="1"/>
  <c r="G3" i="64"/>
  <c r="AQ6" i="129"/>
  <c r="AH17" i="132"/>
  <c r="E2" i="220"/>
  <c r="V4" i="121"/>
  <c r="AM4" i="121" s="1"/>
  <c r="AM2" i="121" s="1"/>
  <c r="L2" i="55" s="1"/>
  <c r="L4" i="55"/>
  <c r="H2" i="220"/>
  <c r="C2" i="220"/>
  <c r="G2" i="148"/>
  <c r="G2" i="214" s="1"/>
  <c r="Z5" i="115"/>
  <c r="AQ5" i="115" s="1"/>
  <c r="P5" i="49"/>
  <c r="AP17" i="121"/>
  <c r="AP17" i="128"/>
  <c r="AH28" i="130"/>
  <c r="AI6" i="130"/>
  <c r="AJ6" i="131"/>
  <c r="H2" i="148"/>
  <c r="H2" i="214" s="1"/>
  <c r="AD6" i="115"/>
  <c r="Q2" i="154"/>
  <c r="Q2" i="232" s="1"/>
  <c r="L2" i="148"/>
  <c r="L2" i="214" s="1"/>
  <c r="Y4" i="120"/>
  <c r="AP4" i="120" s="1"/>
  <c r="O4" i="54"/>
  <c r="U3" i="120"/>
  <c r="AL3" i="120" s="1"/>
  <c r="K3" i="54"/>
  <c r="AD17" i="128"/>
  <c r="S5" i="124"/>
  <c r="AJ5" i="124" s="1"/>
  <c r="I5" i="58"/>
  <c r="Q5" i="127"/>
  <c r="AH5" i="127" s="1"/>
  <c r="G5" i="61"/>
  <c r="AF6" i="127"/>
  <c r="AJ17" i="131"/>
  <c r="C5" i="15"/>
  <c r="C5" i="70"/>
  <c r="V4" i="117"/>
  <c r="AM4" i="117" s="1"/>
  <c r="L4" i="51"/>
  <c r="Y3" i="132"/>
  <c r="AP3" i="132" s="1"/>
  <c r="O3" i="66"/>
  <c r="O5" i="80"/>
  <c r="O5" i="25"/>
  <c r="U3" i="121"/>
  <c r="AL3" i="121" s="1"/>
  <c r="K3" i="55"/>
  <c r="E5" i="80"/>
  <c r="E5" i="25"/>
  <c r="M5" i="79"/>
  <c r="M5" i="24"/>
  <c r="F5" i="79"/>
  <c r="F5" i="24"/>
  <c r="L5" i="123"/>
  <c r="AC5" i="123" s="1"/>
  <c r="B5" i="57"/>
  <c r="V4" i="126"/>
  <c r="AM4" i="126" s="1"/>
  <c r="L4" i="60"/>
  <c r="M5" i="131"/>
  <c r="AD5" i="131" s="1"/>
  <c r="C5" i="65"/>
  <c r="L5" i="117"/>
  <c r="AC5" i="117" s="1"/>
  <c r="B5" i="51"/>
  <c r="L4" i="124"/>
  <c r="AC4" i="124" s="1"/>
  <c r="B4" i="58"/>
  <c r="M5" i="49"/>
  <c r="W5" i="115"/>
  <c r="AN5" i="115" s="1"/>
  <c r="H3" i="217"/>
  <c r="H2" i="149"/>
  <c r="H2" i="217" s="1"/>
  <c r="X4" i="116"/>
  <c r="AO4" i="116" s="1"/>
  <c r="N4" i="50"/>
  <c r="S3" i="116"/>
  <c r="AJ3" i="116" s="1"/>
  <c r="I3" i="50"/>
  <c r="W3" i="131"/>
  <c r="AN3" i="131" s="1"/>
  <c r="M3" i="65"/>
  <c r="Z5" i="132"/>
  <c r="AQ5" i="132" s="1"/>
  <c r="P5" i="66"/>
  <c r="V3" i="130"/>
  <c r="AM3" i="130" s="1"/>
  <c r="L3" i="64"/>
  <c r="M5" i="121"/>
  <c r="AD5" i="121" s="1"/>
  <c r="C5" i="55"/>
  <c r="J5" i="70"/>
  <c r="J5" i="15"/>
  <c r="Y5" i="116"/>
  <c r="AP5" i="116" s="1"/>
  <c r="O5" i="50"/>
  <c r="R5" i="130"/>
  <c r="AI5" i="130" s="1"/>
  <c r="H5" i="64"/>
  <c r="Y5" i="130"/>
  <c r="AP5" i="130" s="1"/>
  <c r="O5" i="64"/>
  <c r="Y4" i="116"/>
  <c r="AP4" i="116" s="1"/>
  <c r="O4" i="50"/>
  <c r="Y5" i="123"/>
  <c r="AP5" i="123" s="1"/>
  <c r="O5" i="57"/>
  <c r="W4" i="122"/>
  <c r="AN4" i="122" s="1"/>
  <c r="M4" i="56"/>
  <c r="J5" i="81"/>
  <c r="J5" i="26"/>
  <c r="C3" i="226"/>
  <c r="C2" i="152"/>
  <c r="C2" i="226" s="1"/>
  <c r="D3" i="226"/>
  <c r="D2" i="152"/>
  <c r="D2" i="226" s="1"/>
  <c r="F2" i="140"/>
  <c r="F2" i="190" s="1"/>
  <c r="F3" i="190"/>
  <c r="G3" i="208"/>
  <c r="G2" i="146"/>
  <c r="G2" i="208" s="1"/>
  <c r="H3" i="226"/>
  <c r="H2" i="152"/>
  <c r="H2" i="226" s="1"/>
  <c r="B3" i="190"/>
  <c r="B2" i="140"/>
  <c r="B2" i="190" s="1"/>
  <c r="P3" i="119"/>
  <c r="AG3" i="119" s="1"/>
  <c r="F3" i="53"/>
  <c r="S4" i="116"/>
  <c r="AJ4" i="116" s="1"/>
  <c r="I4" i="50"/>
  <c r="W3" i="259"/>
  <c r="O3" i="259"/>
  <c r="G3" i="259"/>
  <c r="V3" i="259"/>
  <c r="N3" i="259"/>
  <c r="U3" i="259"/>
  <c r="M3" i="259"/>
  <c r="T3" i="259"/>
  <c r="L3" i="259"/>
  <c r="AA3" i="259"/>
  <c r="S3" i="259"/>
  <c r="K3" i="259"/>
  <c r="Y3" i="259"/>
  <c r="Q3" i="259"/>
  <c r="I3" i="259"/>
  <c r="R3" i="259"/>
  <c r="P3" i="259"/>
  <c r="J3" i="259"/>
  <c r="H3" i="259"/>
  <c r="Z3" i="259"/>
  <c r="X3" i="259"/>
  <c r="W3" i="119"/>
  <c r="AN3" i="119" s="1"/>
  <c r="M3" i="53"/>
  <c r="P5" i="117"/>
  <c r="AG5" i="117" s="1"/>
  <c r="F5" i="51"/>
  <c r="Z4" i="118"/>
  <c r="AQ4" i="118" s="1"/>
  <c r="P4" i="52"/>
  <c r="T3" i="118"/>
  <c r="AK3" i="118" s="1"/>
  <c r="J3" i="52"/>
  <c r="K3" i="199"/>
  <c r="K2" i="143"/>
  <c r="K2" i="199" s="1"/>
  <c r="E3" i="181"/>
  <c r="E2" i="137"/>
  <c r="E2" i="181" s="1"/>
  <c r="F2" i="143"/>
  <c r="F2" i="199" s="1"/>
  <c r="F3" i="199"/>
  <c r="G3" i="217"/>
  <c r="G2" i="149"/>
  <c r="G2" i="217" s="1"/>
  <c r="I2" i="137"/>
  <c r="I2" i="181" s="1"/>
  <c r="I3" i="181"/>
  <c r="B3" i="199"/>
  <c r="B2" i="143"/>
  <c r="B2" i="199" s="1"/>
  <c r="B8" i="159"/>
  <c r="B10" i="159"/>
  <c r="B9" i="159"/>
  <c r="V3" i="119"/>
  <c r="AM3" i="119" s="1"/>
  <c r="L3" i="53"/>
  <c r="M5" i="283"/>
  <c r="T5" i="283"/>
  <c r="K5" i="283"/>
  <c r="Z5" i="283"/>
  <c r="Q5" i="283"/>
  <c r="H5" i="283"/>
  <c r="W5" i="283"/>
  <c r="V5" i="283"/>
  <c r="N5" i="283"/>
  <c r="V4" i="124"/>
  <c r="AM4" i="124" s="1"/>
  <c r="L4" i="58"/>
  <c r="AE6" i="118"/>
  <c r="Y5" i="115"/>
  <c r="AP5" i="115" s="1"/>
  <c r="O5" i="49"/>
  <c r="X5" i="119"/>
  <c r="AO5" i="119" s="1"/>
  <c r="N5" i="53"/>
  <c r="T5" i="117"/>
  <c r="AK5" i="117" s="1"/>
  <c r="J5" i="51"/>
  <c r="Q2" i="148"/>
  <c r="Q2" i="214" s="1"/>
  <c r="L2" i="142"/>
  <c r="L2" i="196" s="1"/>
  <c r="C4" i="50"/>
  <c r="N2" i="153"/>
  <c r="N2" i="229" s="1"/>
  <c r="W4" i="118"/>
  <c r="AN4" i="118" s="1"/>
  <c r="M4" i="52"/>
  <c r="P4" i="128"/>
  <c r="AG4" i="128" s="1"/>
  <c r="F4" i="62"/>
  <c r="X5" i="126"/>
  <c r="AO5" i="126" s="1"/>
  <c r="N5" i="60"/>
  <c r="U3" i="125"/>
  <c r="AL3" i="125" s="1"/>
  <c r="K3" i="59"/>
  <c r="AA4" i="126"/>
  <c r="AR4" i="126" s="1"/>
  <c r="Q4" i="60"/>
  <c r="W5" i="129"/>
  <c r="AN5" i="129" s="1"/>
  <c r="M5" i="63"/>
  <c r="U4" i="130"/>
  <c r="AL4" i="130" s="1"/>
  <c r="K4" i="64"/>
  <c r="U5" i="131"/>
  <c r="AL5" i="131" s="1"/>
  <c r="K5" i="65"/>
  <c r="AA3" i="128"/>
  <c r="AR3" i="128" s="1"/>
  <c r="Q3" i="62"/>
  <c r="AN17" i="115"/>
  <c r="P4" i="120"/>
  <c r="AG4" i="120" s="1"/>
  <c r="F4" i="54"/>
  <c r="B2" i="153"/>
  <c r="B2" i="229" s="1"/>
  <c r="E2" i="147"/>
  <c r="E2" i="211" s="1"/>
  <c r="T5" i="122"/>
  <c r="AK5" i="122" s="1"/>
  <c r="AK2" i="122" s="1"/>
  <c r="J2" i="56" s="1"/>
  <c r="J5" i="56"/>
  <c r="M5" i="20"/>
  <c r="M5" i="75"/>
  <c r="AA5" i="123"/>
  <c r="AR5" i="123" s="1"/>
  <c r="Q5" i="57"/>
  <c r="Y5" i="124"/>
  <c r="AP5" i="124" s="1"/>
  <c r="O5" i="58"/>
  <c r="R5" i="126"/>
  <c r="AI5" i="126" s="1"/>
  <c r="H5" i="60"/>
  <c r="AJ17" i="123"/>
  <c r="M3" i="128"/>
  <c r="AD3" i="128" s="1"/>
  <c r="C3" i="62"/>
  <c r="Z4" i="129"/>
  <c r="AQ4" i="129" s="1"/>
  <c r="P4" i="63"/>
  <c r="AD6" i="132"/>
  <c r="N5" i="131"/>
  <c r="AE5" i="131" s="1"/>
  <c r="D5" i="65"/>
  <c r="Q4" i="120"/>
  <c r="AH4" i="120" s="1"/>
  <c r="G4" i="54"/>
  <c r="T3" i="117"/>
  <c r="AK3" i="117" s="1"/>
  <c r="J3" i="51"/>
  <c r="S5" i="122"/>
  <c r="AJ5" i="122" s="1"/>
  <c r="I5" i="56"/>
  <c r="AA5" i="122"/>
  <c r="AR5" i="122" s="1"/>
  <c r="Q5" i="56"/>
  <c r="Y5" i="125"/>
  <c r="AP5" i="125" s="1"/>
  <c r="O5" i="59"/>
  <c r="P4" i="131"/>
  <c r="AG4" i="131" s="1"/>
  <c r="F4" i="65"/>
  <c r="L5" i="247"/>
  <c r="O5" i="247"/>
  <c r="V5" i="117"/>
  <c r="AM5" i="117" s="1"/>
  <c r="L5" i="51"/>
  <c r="AI17" i="119"/>
  <c r="B2" i="148"/>
  <c r="B2" i="214" s="1"/>
  <c r="E2" i="142"/>
  <c r="E2" i="196" s="1"/>
  <c r="O4" i="120"/>
  <c r="AF4" i="120" s="1"/>
  <c r="E4" i="54"/>
  <c r="F2" i="147"/>
  <c r="F2" i="211" s="1"/>
  <c r="AJ17" i="120"/>
  <c r="AJ17" i="118"/>
  <c r="Z3" i="122"/>
  <c r="AQ3" i="122" s="1"/>
  <c r="P3" i="56"/>
  <c r="Y3" i="130"/>
  <c r="AP3" i="130" s="1"/>
  <c r="O3" i="64"/>
  <c r="AQ17" i="132"/>
  <c r="T5" i="123"/>
  <c r="AK5" i="123" s="1"/>
  <c r="J5" i="57"/>
  <c r="Z5" i="116"/>
  <c r="AQ5" i="116" s="1"/>
  <c r="P5" i="50"/>
  <c r="V4" i="120"/>
  <c r="AM4" i="120" s="1"/>
  <c r="L4" i="54"/>
  <c r="O5" i="121"/>
  <c r="AF5" i="121" s="1"/>
  <c r="E5" i="55"/>
  <c r="AE6" i="122"/>
  <c r="Q3" i="126"/>
  <c r="AH3" i="126" s="1"/>
  <c r="G3" i="60"/>
  <c r="V5" i="126"/>
  <c r="AM5" i="126" s="1"/>
  <c r="L5" i="60"/>
  <c r="O3" i="124"/>
  <c r="AF3" i="124" s="1"/>
  <c r="O5" i="130"/>
  <c r="AF5" i="130" s="1"/>
  <c r="E5" i="64"/>
  <c r="B3" i="64"/>
  <c r="X3" i="122"/>
  <c r="AO3" i="122" s="1"/>
  <c r="N3" i="56"/>
  <c r="Q4" i="124"/>
  <c r="AH4" i="124" s="1"/>
  <c r="G4" i="58"/>
  <c r="F2" i="141"/>
  <c r="F2" i="193" s="1"/>
  <c r="V5" i="122"/>
  <c r="AM5" i="122" s="1"/>
  <c r="L5" i="56"/>
  <c r="R5" i="122"/>
  <c r="AI5" i="122" s="1"/>
  <c r="H5" i="56"/>
  <c r="AD6" i="120"/>
  <c r="M5" i="74"/>
  <c r="M5" i="19"/>
  <c r="AD6" i="123"/>
  <c r="U4" i="128"/>
  <c r="AL4" i="128" s="1"/>
  <c r="K4" i="62"/>
  <c r="W5" i="124"/>
  <c r="AN5" i="124" s="1"/>
  <c r="M5" i="58"/>
  <c r="AC17" i="126"/>
  <c r="W5" i="130"/>
  <c r="AN5" i="130" s="1"/>
  <c r="M5" i="64"/>
  <c r="O4" i="132"/>
  <c r="AF4" i="132" s="1"/>
  <c r="E4" i="66"/>
  <c r="Y4" i="127"/>
  <c r="AP4" i="127" s="1"/>
  <c r="O4" i="61"/>
  <c r="AM6" i="116"/>
  <c r="O2" i="184"/>
  <c r="J4" i="54"/>
  <c r="T4" i="120"/>
  <c r="AK4" i="120" s="1"/>
  <c r="P2" i="147"/>
  <c r="P2" i="211" s="1"/>
  <c r="C2" i="147"/>
  <c r="C2" i="211" s="1"/>
  <c r="F5" i="68"/>
  <c r="F5" i="13"/>
  <c r="N5" i="121"/>
  <c r="AE5" i="121" s="1"/>
  <c r="D5" i="55"/>
  <c r="O4" i="123"/>
  <c r="AF4" i="123" s="1"/>
  <c r="E4" i="57"/>
  <c r="S3" i="127"/>
  <c r="AJ3" i="127" s="1"/>
  <c r="I3" i="61"/>
  <c r="AJ17" i="127"/>
  <c r="AJ17" i="128"/>
  <c r="L4" i="129"/>
  <c r="AC4" i="129" s="1"/>
  <c r="B4" i="63"/>
  <c r="AM6" i="132"/>
  <c r="AA5" i="132"/>
  <c r="AR5" i="132" s="1"/>
  <c r="Q5" i="66"/>
  <c r="AO17" i="115"/>
  <c r="L3" i="116"/>
  <c r="AC3" i="116" s="1"/>
  <c r="B3" i="50"/>
  <c r="X3" i="116"/>
  <c r="AO3" i="116" s="1"/>
  <c r="AO2" i="116" s="1"/>
  <c r="N2" i="50" s="1"/>
  <c r="N3" i="50"/>
  <c r="O4" i="122"/>
  <c r="AF4" i="122" s="1"/>
  <c r="E4" i="56"/>
  <c r="B5" i="83"/>
  <c r="B5" i="28"/>
  <c r="N4" i="131"/>
  <c r="AE4" i="131" s="1"/>
  <c r="D4" i="65"/>
  <c r="Q5" i="76"/>
  <c r="Q5" i="21"/>
  <c r="J4" i="53"/>
  <c r="T4" i="119"/>
  <c r="AK4" i="119" s="1"/>
  <c r="M4" i="20"/>
  <c r="M4" i="75"/>
  <c r="G5" i="71"/>
  <c r="G5" i="16"/>
  <c r="Q4" i="129"/>
  <c r="AH4" i="129" s="1"/>
  <c r="G4" i="63"/>
  <c r="L5" i="83"/>
  <c r="L5" i="28"/>
  <c r="B5" i="70"/>
  <c r="B5" i="15"/>
  <c r="P5" i="76"/>
  <c r="P5" i="21"/>
  <c r="W3" i="124"/>
  <c r="AN3" i="124" s="1"/>
  <c r="M3" i="58"/>
  <c r="O5" i="79"/>
  <c r="O5" i="24"/>
  <c r="D3" i="208"/>
  <c r="D2" i="146"/>
  <c r="D2" i="208" s="1"/>
  <c r="I3" i="226"/>
  <c r="I2" i="152"/>
  <c r="I2" i="226" s="1"/>
  <c r="R4" i="118"/>
  <c r="AI4" i="118" s="1"/>
  <c r="H4" i="52"/>
  <c r="U4" i="125"/>
  <c r="AL4" i="125" s="1"/>
  <c r="K4" i="59"/>
  <c r="M3" i="117"/>
  <c r="AD3" i="117" s="1"/>
  <c r="C3" i="51"/>
  <c r="P4" i="123"/>
  <c r="AG4" i="123" s="1"/>
  <c r="F4" i="57"/>
  <c r="N3" i="120"/>
  <c r="AE3" i="120" s="1"/>
  <c r="D3" i="54"/>
  <c r="Z3" i="130"/>
  <c r="AQ3" i="130" s="1"/>
  <c r="P3" i="64"/>
  <c r="T5" i="116"/>
  <c r="AK5" i="116" s="1"/>
  <c r="J5" i="50"/>
  <c r="T4" i="132"/>
  <c r="AK4" i="132" s="1"/>
  <c r="J4" i="66"/>
  <c r="K3" i="190"/>
  <c r="K2" i="140"/>
  <c r="K2" i="190" s="1"/>
  <c r="L3" i="226"/>
  <c r="L2" i="152"/>
  <c r="L2" i="226" s="1"/>
  <c r="N3" i="190"/>
  <c r="N2" i="140"/>
  <c r="N2" i="190" s="1"/>
  <c r="O3" i="208"/>
  <c r="O2" i="146"/>
  <c r="O2" i="208" s="1"/>
  <c r="P3" i="226"/>
  <c r="P2" i="152"/>
  <c r="P2" i="226" s="1"/>
  <c r="J3" i="190"/>
  <c r="J2" i="140"/>
  <c r="J2" i="190" s="1"/>
  <c r="N5" i="120"/>
  <c r="AE5" i="120" s="1"/>
  <c r="D5" i="54"/>
  <c r="AK6" i="119"/>
  <c r="AO17" i="124"/>
  <c r="L3" i="119"/>
  <c r="AC3" i="119" s="1"/>
  <c r="B3" i="53"/>
  <c r="B27" i="160"/>
  <c r="B26" i="160"/>
  <c r="B25" i="160"/>
  <c r="B32" i="160"/>
  <c r="B24" i="160"/>
  <c r="B31" i="160"/>
  <c r="B23" i="160"/>
  <c r="B30" i="160"/>
  <c r="B22" i="160"/>
  <c r="B29" i="160"/>
  <c r="B21" i="160"/>
  <c r="B28" i="160"/>
  <c r="X5" i="117"/>
  <c r="AO5" i="117" s="1"/>
  <c r="N5" i="51"/>
  <c r="B19" i="159"/>
  <c r="B18" i="159"/>
  <c r="AA3" i="119"/>
  <c r="AR3" i="119" s="1"/>
  <c r="Q3" i="53"/>
  <c r="S3" i="117"/>
  <c r="AJ3" i="117" s="1"/>
  <c r="I3" i="51"/>
  <c r="V4" i="118"/>
  <c r="AM4" i="118" s="1"/>
  <c r="L4" i="52"/>
  <c r="O4" i="124"/>
  <c r="AF4" i="124" s="1"/>
  <c r="E4" i="58"/>
  <c r="B39" i="157"/>
  <c r="B29" i="157"/>
  <c r="B38" i="157"/>
  <c r="B28" i="157"/>
  <c r="B37" i="157"/>
  <c r="B27" i="157"/>
  <c r="B36" i="157"/>
  <c r="B25" i="157"/>
  <c r="B35" i="157"/>
  <c r="B24" i="157"/>
  <c r="B42" i="157"/>
  <c r="B34" i="157"/>
  <c r="B22" i="157"/>
  <c r="B41" i="157"/>
  <c r="B33" i="157"/>
  <c r="B40" i="157"/>
  <c r="B30" i="157"/>
  <c r="AA4" i="115"/>
  <c r="AR4" i="115" s="1"/>
  <c r="Q4" i="49"/>
  <c r="K3" i="217"/>
  <c r="K2" i="149"/>
  <c r="K2" i="217" s="1"/>
  <c r="M3" i="181"/>
  <c r="M2" i="137"/>
  <c r="M2" i="181" s="1"/>
  <c r="N3" i="199"/>
  <c r="N2" i="143"/>
  <c r="N2" i="199" s="1"/>
  <c r="O3" i="217"/>
  <c r="O2" i="149"/>
  <c r="O2" i="217" s="1"/>
  <c r="Q2" i="137"/>
  <c r="Q2" i="181" s="1"/>
  <c r="Q3" i="181"/>
  <c r="J3" i="199"/>
  <c r="J2" i="143"/>
  <c r="J2" i="199" s="1"/>
  <c r="Y3" i="119"/>
  <c r="AP3" i="119" s="1"/>
  <c r="O3" i="53"/>
  <c r="N3" i="115"/>
  <c r="AE3" i="115" s="1"/>
  <c r="D3" i="49"/>
  <c r="AA5" i="244"/>
  <c r="S5" i="244"/>
  <c r="K5" i="244"/>
  <c r="Z5" i="244"/>
  <c r="R5" i="244"/>
  <c r="J5" i="244"/>
  <c r="Y5" i="244"/>
  <c r="Q5" i="244"/>
  <c r="I5" i="244"/>
  <c r="X5" i="244"/>
  <c r="P5" i="244"/>
  <c r="H5" i="244"/>
  <c r="W5" i="244"/>
  <c r="O5" i="244"/>
  <c r="G5" i="244"/>
  <c r="U5" i="244"/>
  <c r="M5" i="244"/>
  <c r="V5" i="244"/>
  <c r="T5" i="244"/>
  <c r="N5" i="244"/>
  <c r="L5" i="244"/>
  <c r="AC6" i="118"/>
  <c r="U5" i="115"/>
  <c r="AL5" i="115" s="1"/>
  <c r="K5" i="49"/>
  <c r="U3" i="115"/>
  <c r="AL3" i="115" s="1"/>
  <c r="K3" i="49"/>
  <c r="W5" i="286"/>
  <c r="V5" i="286"/>
  <c r="N5" i="286"/>
  <c r="U5" i="286"/>
  <c r="M5" i="286"/>
  <c r="T5" i="286"/>
  <c r="AA5" i="286"/>
  <c r="O5" i="286"/>
  <c r="Z5" i="286"/>
  <c r="L5" i="286"/>
  <c r="Y5" i="286"/>
  <c r="K5" i="286"/>
  <c r="X5" i="286"/>
  <c r="J5" i="286"/>
  <c r="S5" i="286"/>
  <c r="I5" i="286"/>
  <c r="R5" i="286"/>
  <c r="H5" i="286"/>
  <c r="Q5" i="286"/>
  <c r="P5" i="286"/>
  <c r="G5" i="286"/>
  <c r="C3" i="53"/>
  <c r="M3" i="119"/>
  <c r="AD3" i="119" s="1"/>
  <c r="P3" i="117"/>
  <c r="AG3" i="117" s="1"/>
  <c r="F3" i="51"/>
  <c r="N3" i="121"/>
  <c r="AE3" i="121" s="1"/>
  <c r="D3" i="55"/>
  <c r="K5" i="70"/>
  <c r="K5" i="15"/>
  <c r="C5" i="57"/>
  <c r="M5" i="123"/>
  <c r="AD5" i="123" s="1"/>
  <c r="Q5" i="124"/>
  <c r="AH5" i="124" s="1"/>
  <c r="G5" i="58"/>
  <c r="Z5" i="126"/>
  <c r="AQ5" i="126" s="1"/>
  <c r="P5" i="60"/>
  <c r="R4" i="129"/>
  <c r="AI4" i="129" s="1"/>
  <c r="H4" i="63"/>
  <c r="U3" i="132"/>
  <c r="AL3" i="132" s="1"/>
  <c r="K3" i="66"/>
  <c r="U4" i="116"/>
  <c r="AL4" i="116" s="1"/>
  <c r="K4" i="50"/>
  <c r="P3" i="131"/>
  <c r="AG3" i="131" s="1"/>
  <c r="F3" i="65"/>
  <c r="P5" i="119"/>
  <c r="AG5" i="119" s="1"/>
  <c r="F5" i="53"/>
  <c r="B2" i="154"/>
  <c r="B2" i="232" s="1"/>
  <c r="E2" i="148"/>
  <c r="E2" i="214" s="1"/>
  <c r="K5" i="225"/>
  <c r="C5" i="225"/>
  <c r="J5" i="225"/>
  <c r="B5" i="225"/>
  <c r="Q5" i="225"/>
  <c r="I5" i="225"/>
  <c r="P5" i="225"/>
  <c r="H5" i="225"/>
  <c r="O5" i="225"/>
  <c r="G5" i="225"/>
  <c r="M5" i="225"/>
  <c r="E5" i="225"/>
  <c r="F5" i="225"/>
  <c r="M5" i="207"/>
  <c r="E5" i="207"/>
  <c r="M5" i="189"/>
  <c r="E5" i="189"/>
  <c r="D5" i="225"/>
  <c r="L5" i="207"/>
  <c r="D5" i="207"/>
  <c r="L5" i="189"/>
  <c r="D5" i="189"/>
  <c r="K5" i="207"/>
  <c r="C5" i="207"/>
  <c r="K5" i="189"/>
  <c r="C5" i="189"/>
  <c r="J5" i="207"/>
  <c r="B5" i="207"/>
  <c r="J5" i="189"/>
  <c r="B5" i="189"/>
  <c r="Q5" i="207"/>
  <c r="I5" i="207"/>
  <c r="Q5" i="189"/>
  <c r="I5" i="189"/>
  <c r="P5" i="207"/>
  <c r="H5" i="207"/>
  <c r="P5" i="189"/>
  <c r="H5" i="189"/>
  <c r="N5" i="225"/>
  <c r="O5" i="207"/>
  <c r="G5" i="207"/>
  <c r="O5" i="189"/>
  <c r="G5" i="189"/>
  <c r="N5" i="207"/>
  <c r="N5" i="189"/>
  <c r="F5" i="207"/>
  <c r="F5" i="189"/>
  <c r="L5" i="225"/>
  <c r="Y3" i="283"/>
  <c r="Q3" i="283"/>
  <c r="I3" i="283"/>
  <c r="AA3" i="283"/>
  <c r="R3" i="283"/>
  <c r="H3" i="283"/>
  <c r="Z3" i="283"/>
  <c r="P3" i="283"/>
  <c r="G3" i="283"/>
  <c r="X3" i="283"/>
  <c r="O3" i="283"/>
  <c r="W3" i="283"/>
  <c r="N3" i="283"/>
  <c r="V3" i="283"/>
  <c r="M3" i="283"/>
  <c r="U3" i="283"/>
  <c r="L3" i="283"/>
  <c r="T3" i="283"/>
  <c r="S3" i="283"/>
  <c r="K3" i="283"/>
  <c r="J3" i="283"/>
  <c r="K5" i="69"/>
  <c r="K5" i="14"/>
  <c r="P3" i="120"/>
  <c r="AG3" i="120" s="1"/>
  <c r="F3" i="54"/>
  <c r="L4" i="117"/>
  <c r="AC4" i="117" s="1"/>
  <c r="B4" i="51"/>
  <c r="S3" i="126"/>
  <c r="AJ3" i="126" s="1"/>
  <c r="I3" i="60"/>
  <c r="R4" i="126"/>
  <c r="AI4" i="126" s="1"/>
  <c r="H4" i="60"/>
  <c r="Y4" i="130"/>
  <c r="AP4" i="130" s="1"/>
  <c r="O4" i="64"/>
  <c r="N3" i="119"/>
  <c r="AE3" i="119" s="1"/>
  <c r="D3" i="53"/>
  <c r="N2" i="148"/>
  <c r="N2" i="214" s="1"/>
  <c r="K2" i="153"/>
  <c r="K2" i="229" s="1"/>
  <c r="AJ28" i="118"/>
  <c r="S4" i="117"/>
  <c r="AJ4" i="117" s="1"/>
  <c r="I4" i="51"/>
  <c r="O3" i="122"/>
  <c r="AF3" i="122" s="1"/>
  <c r="E3" i="56"/>
  <c r="Y3" i="121"/>
  <c r="AP3" i="121" s="1"/>
  <c r="O3" i="55"/>
  <c r="AO28" i="124"/>
  <c r="AR6" i="125"/>
  <c r="P5" i="128"/>
  <c r="AG5" i="128" s="1"/>
  <c r="F5" i="62"/>
  <c r="Z5" i="130"/>
  <c r="AQ5" i="130" s="1"/>
  <c r="P5" i="64"/>
  <c r="R4" i="130"/>
  <c r="AI4" i="130" s="1"/>
  <c r="H4" i="64"/>
  <c r="X3" i="132"/>
  <c r="AO3" i="132" s="1"/>
  <c r="N3" i="66"/>
  <c r="AC6" i="123"/>
  <c r="N5" i="247"/>
  <c r="W5" i="247"/>
  <c r="J5" i="247"/>
  <c r="N4" i="117"/>
  <c r="AE4" i="117" s="1"/>
  <c r="D4" i="51"/>
  <c r="N4" i="119"/>
  <c r="AE4" i="119" s="1"/>
  <c r="D4" i="53"/>
  <c r="AA3" i="268"/>
  <c r="S3" i="268"/>
  <c r="K3" i="268"/>
  <c r="Z3" i="268"/>
  <c r="R3" i="268"/>
  <c r="J3" i="268"/>
  <c r="Y3" i="268"/>
  <c r="Q3" i="268"/>
  <c r="I3" i="268"/>
  <c r="X3" i="268"/>
  <c r="P3" i="268"/>
  <c r="H3" i="268"/>
  <c r="W3" i="268"/>
  <c r="O3" i="268"/>
  <c r="G3" i="268"/>
  <c r="U3" i="268"/>
  <c r="M3" i="268"/>
  <c r="V3" i="268"/>
  <c r="N3" i="268"/>
  <c r="T3" i="268"/>
  <c r="L3" i="268"/>
  <c r="M5" i="216"/>
  <c r="E5" i="216"/>
  <c r="M5" i="198"/>
  <c r="E5" i="198"/>
  <c r="L5" i="216"/>
  <c r="D5" i="216"/>
  <c r="L5" i="198"/>
  <c r="D5" i="198"/>
  <c r="K5" i="216"/>
  <c r="C5" i="216"/>
  <c r="K5" i="198"/>
  <c r="C5" i="198"/>
  <c r="J5" i="216"/>
  <c r="B5" i="216"/>
  <c r="J5" i="198"/>
  <c r="B5" i="198"/>
  <c r="Q5" i="216"/>
  <c r="I5" i="216"/>
  <c r="Q5" i="198"/>
  <c r="I5" i="198"/>
  <c r="P5" i="216"/>
  <c r="H5" i="216"/>
  <c r="P5" i="198"/>
  <c r="H5" i="198"/>
  <c r="O5" i="216"/>
  <c r="G5" i="216"/>
  <c r="O5" i="198"/>
  <c r="G5" i="198"/>
  <c r="N5" i="216"/>
  <c r="N5" i="198"/>
  <c r="N5" i="180"/>
  <c r="F5" i="180"/>
  <c r="F5" i="216"/>
  <c r="F5" i="198"/>
  <c r="M5" i="180"/>
  <c r="E5" i="180"/>
  <c r="L5" i="180"/>
  <c r="D5" i="180"/>
  <c r="K5" i="180"/>
  <c r="C5" i="180"/>
  <c r="J5" i="180"/>
  <c r="B5" i="180"/>
  <c r="Q5" i="180"/>
  <c r="I5" i="180"/>
  <c r="P5" i="180"/>
  <c r="H5" i="180"/>
  <c r="O5" i="180"/>
  <c r="G5" i="180"/>
  <c r="Z4" i="116"/>
  <c r="AQ4" i="116" s="1"/>
  <c r="P4" i="50"/>
  <c r="B2" i="147"/>
  <c r="B2" i="211" s="1"/>
  <c r="E2" i="141"/>
  <c r="E2" i="193" s="1"/>
  <c r="V5" i="123"/>
  <c r="AM5" i="123" s="1"/>
  <c r="L5" i="57"/>
  <c r="AP6" i="126"/>
  <c r="O5" i="126"/>
  <c r="AF5" i="126" s="1"/>
  <c r="E5" i="60"/>
  <c r="AI6" i="129"/>
  <c r="AD6" i="129"/>
  <c r="S4" i="132"/>
  <c r="AJ4" i="132" s="1"/>
  <c r="I4" i="66"/>
  <c r="AC17" i="120"/>
  <c r="AN6" i="115"/>
  <c r="G5" i="51"/>
  <c r="Q5" i="117"/>
  <c r="AH5" i="117" s="1"/>
  <c r="P2" i="154"/>
  <c r="P2" i="232" s="1"/>
  <c r="K2" i="142"/>
  <c r="K2" i="196" s="1"/>
  <c r="AD17" i="115"/>
  <c r="Q5" i="116"/>
  <c r="AH5" i="116" s="1"/>
  <c r="G5" i="50"/>
  <c r="P5" i="70"/>
  <c r="P5" i="15"/>
  <c r="L4" i="121"/>
  <c r="AC4" i="121" s="1"/>
  <c r="B4" i="55"/>
  <c r="S5" i="121"/>
  <c r="AJ5" i="121" s="1"/>
  <c r="I5" i="55"/>
  <c r="E5" i="19"/>
  <c r="E5" i="74"/>
  <c r="N5" i="124"/>
  <c r="AE5" i="124" s="1"/>
  <c r="D5" i="58"/>
  <c r="AF17" i="130"/>
  <c r="Y4" i="118"/>
  <c r="AP4" i="118" s="1"/>
  <c r="O4" i="52"/>
  <c r="AD17" i="124"/>
  <c r="AF17" i="115"/>
  <c r="R5" i="117"/>
  <c r="AI5" i="117" s="1"/>
  <c r="H5" i="51"/>
  <c r="B2" i="193"/>
  <c r="D2" i="153"/>
  <c r="D2" i="229" s="1"/>
  <c r="AN6" i="116"/>
  <c r="P4" i="121"/>
  <c r="AG4" i="121" s="1"/>
  <c r="F4" i="55"/>
  <c r="AJ6" i="121"/>
  <c r="X4" i="125"/>
  <c r="AO4" i="125" s="1"/>
  <c r="N4" i="59"/>
  <c r="AF6" i="132"/>
  <c r="S5" i="132"/>
  <c r="AJ5" i="132" s="1"/>
  <c r="I5" i="66"/>
  <c r="X4" i="119"/>
  <c r="AO4" i="119" s="1"/>
  <c r="N4" i="53"/>
  <c r="M2" i="220"/>
  <c r="P2" i="148"/>
  <c r="P2" i="214" s="1"/>
  <c r="C2" i="148"/>
  <c r="C2" i="214" s="1"/>
  <c r="O5" i="72"/>
  <c r="O5" i="17"/>
  <c r="AD17" i="117"/>
  <c r="AJ6" i="124"/>
  <c r="V3" i="118"/>
  <c r="AM3" i="118" s="1"/>
  <c r="L3" i="52"/>
  <c r="C2" i="193"/>
  <c r="W3" i="126"/>
  <c r="AN3" i="126" s="1"/>
  <c r="M3" i="60"/>
  <c r="R5" i="123"/>
  <c r="AI5" i="123" s="1"/>
  <c r="H5" i="57"/>
  <c r="H5" i="71"/>
  <c r="H5" i="16"/>
  <c r="W4" i="130"/>
  <c r="AN4" i="130" s="1"/>
  <c r="M4" i="64"/>
  <c r="C3" i="22"/>
  <c r="C3" i="77"/>
  <c r="Q5" i="79"/>
  <c r="Q5" i="24"/>
  <c r="H5" i="76"/>
  <c r="H5" i="21"/>
  <c r="E5" i="84"/>
  <c r="E5" i="29"/>
  <c r="B3" i="74"/>
  <c r="B3" i="19"/>
  <c r="D3" i="80"/>
  <c r="D3" i="25"/>
  <c r="L3" i="73"/>
  <c r="L3" i="18"/>
  <c r="V4" i="123"/>
  <c r="AM4" i="123" s="1"/>
  <c r="L4" i="57"/>
  <c r="W3" i="125"/>
  <c r="AN3" i="125" s="1"/>
  <c r="M3" i="59"/>
  <c r="AA4" i="131"/>
  <c r="AR4" i="131" s="1"/>
  <c r="Q4" i="65"/>
  <c r="C3" i="190"/>
  <c r="C2" i="140"/>
  <c r="C2" i="190" s="1"/>
  <c r="B5" i="171"/>
  <c r="B4" i="171"/>
  <c r="B3" i="171"/>
  <c r="Z3" i="118"/>
  <c r="AQ3" i="118" s="1"/>
  <c r="AQ2" i="118" s="1"/>
  <c r="P2" i="52" s="1"/>
  <c r="P3" i="52"/>
  <c r="S3" i="118"/>
  <c r="AJ3" i="118" s="1"/>
  <c r="I3" i="52"/>
  <c r="S5" i="120"/>
  <c r="AJ5" i="120" s="1"/>
  <c r="I5" i="54"/>
  <c r="U4" i="129"/>
  <c r="AL4" i="129" s="1"/>
  <c r="K4" i="63"/>
  <c r="Z3" i="128"/>
  <c r="AQ3" i="128" s="1"/>
  <c r="P3" i="62"/>
  <c r="V3" i="126"/>
  <c r="AM3" i="126" s="1"/>
  <c r="L3" i="60"/>
  <c r="M4" i="122"/>
  <c r="AD4" i="122" s="1"/>
  <c r="C4" i="56"/>
  <c r="S5" i="116"/>
  <c r="AJ5" i="116" s="1"/>
  <c r="I5" i="50"/>
  <c r="V4" i="116"/>
  <c r="AM4" i="116" s="1"/>
  <c r="L4" i="50"/>
  <c r="AA5" i="115"/>
  <c r="AR5" i="115" s="1"/>
  <c r="Q5" i="49"/>
  <c r="O3" i="130"/>
  <c r="AF3" i="130" s="1"/>
  <c r="E3" i="64"/>
  <c r="T4" i="122"/>
  <c r="AK4" i="122" s="1"/>
  <c r="J4" i="56"/>
  <c r="X3" i="127"/>
  <c r="AO3" i="127" s="1"/>
  <c r="N3" i="61"/>
  <c r="J4" i="83"/>
  <c r="J4" i="28"/>
  <c r="O5" i="125"/>
  <c r="AF5" i="125" s="1"/>
  <c r="E5" i="59"/>
  <c r="K3" i="208"/>
  <c r="K2" i="146"/>
  <c r="K2" i="208" s="1"/>
  <c r="E3" i="190"/>
  <c r="E2" i="140"/>
  <c r="E2" i="190" s="1"/>
  <c r="F2" i="146"/>
  <c r="F2" i="208" s="1"/>
  <c r="F3" i="208"/>
  <c r="G3" i="226"/>
  <c r="G2" i="152"/>
  <c r="G2" i="226" s="1"/>
  <c r="I3" i="190"/>
  <c r="I2" i="140"/>
  <c r="I2" i="190" s="1"/>
  <c r="B3" i="208"/>
  <c r="B2" i="146"/>
  <c r="B2" i="208" s="1"/>
  <c r="AA5" i="253"/>
  <c r="S5" i="253"/>
  <c r="K5" i="253"/>
  <c r="Z5" i="253"/>
  <c r="R5" i="253"/>
  <c r="J5" i="253"/>
  <c r="Y5" i="253"/>
  <c r="Q5" i="253"/>
  <c r="I5" i="253"/>
  <c r="X5" i="253"/>
  <c r="P5" i="253"/>
  <c r="H5" i="253"/>
  <c r="W5" i="253"/>
  <c r="O5" i="253"/>
  <c r="G5" i="253"/>
  <c r="U5" i="253"/>
  <c r="M5" i="253"/>
  <c r="N5" i="253"/>
  <c r="L5" i="253"/>
  <c r="V5" i="253"/>
  <c r="T5" i="253"/>
  <c r="V5" i="118"/>
  <c r="AM5" i="118" s="1"/>
  <c r="L5" i="52"/>
  <c r="T4" i="124"/>
  <c r="AK4" i="124" s="1"/>
  <c r="J4" i="58"/>
  <c r="N3" i="52"/>
  <c r="X3" i="118"/>
  <c r="AO3" i="118" s="1"/>
  <c r="U5" i="235"/>
  <c r="M5" i="235"/>
  <c r="T5" i="235"/>
  <c r="L5" i="235"/>
  <c r="AA5" i="235"/>
  <c r="S5" i="235"/>
  <c r="K5" i="235"/>
  <c r="Z5" i="235"/>
  <c r="R5" i="235"/>
  <c r="J5" i="235"/>
  <c r="Y5" i="235"/>
  <c r="Q5" i="235"/>
  <c r="I5" i="235"/>
  <c r="X5" i="235"/>
  <c r="P5" i="235"/>
  <c r="H5" i="235"/>
  <c r="W5" i="235"/>
  <c r="O5" i="235"/>
  <c r="G5" i="235"/>
  <c r="V5" i="235"/>
  <c r="N5" i="235"/>
  <c r="Y5" i="118"/>
  <c r="AP5" i="118" s="1"/>
  <c r="O5" i="52"/>
  <c r="V5" i="119"/>
  <c r="AM5" i="119" s="1"/>
  <c r="L5" i="53"/>
  <c r="B40" i="159"/>
  <c r="B39" i="159"/>
  <c r="B38" i="159"/>
  <c r="B37" i="159"/>
  <c r="B36" i="159"/>
  <c r="B35" i="159"/>
  <c r="B42" i="159"/>
  <c r="B34" i="159"/>
  <c r="B41" i="159"/>
  <c r="B33" i="159"/>
  <c r="J3" i="98"/>
  <c r="B3" i="98"/>
  <c r="J3" i="92"/>
  <c r="B3" i="92"/>
  <c r="Q3" i="98"/>
  <c r="I3" i="98"/>
  <c r="Q3" i="92"/>
  <c r="I3" i="92"/>
  <c r="P3" i="98"/>
  <c r="H3" i="98"/>
  <c r="P3" i="92"/>
  <c r="H3" i="92"/>
  <c r="O3" i="98"/>
  <c r="G3" i="98"/>
  <c r="O3" i="92"/>
  <c r="G3" i="92"/>
  <c r="N3" i="98"/>
  <c r="F3" i="98"/>
  <c r="N3" i="92"/>
  <c r="F3" i="92"/>
  <c r="M3" i="98"/>
  <c r="E3" i="98"/>
  <c r="M3" i="92"/>
  <c r="E3" i="92"/>
  <c r="J3" i="86"/>
  <c r="B3" i="86"/>
  <c r="Q3" i="86"/>
  <c r="I3" i="86"/>
  <c r="P3" i="86"/>
  <c r="H3" i="86"/>
  <c r="C3" i="92"/>
  <c r="O3" i="86"/>
  <c r="G3" i="86"/>
  <c r="M3" i="86"/>
  <c r="C3" i="86"/>
  <c r="L3" i="98"/>
  <c r="L3" i="92"/>
  <c r="N3" i="86"/>
  <c r="F3" i="86"/>
  <c r="E3" i="86"/>
  <c r="C3" i="98"/>
  <c r="K3" i="86"/>
  <c r="K3" i="98"/>
  <c r="K3" i="92"/>
  <c r="D3" i="98"/>
  <c r="D3" i="92"/>
  <c r="L3" i="86"/>
  <c r="D3" i="86"/>
  <c r="O3" i="119"/>
  <c r="AF3" i="119" s="1"/>
  <c r="E3" i="53"/>
  <c r="B25" i="164"/>
  <c r="B32" i="164"/>
  <c r="B24" i="164"/>
  <c r="B31" i="164"/>
  <c r="B23" i="164"/>
  <c r="B30" i="164"/>
  <c r="B22" i="164"/>
  <c r="B29" i="164"/>
  <c r="B21" i="164"/>
  <c r="B28" i="164"/>
  <c r="B27" i="164"/>
  <c r="B26" i="164"/>
  <c r="S4" i="124"/>
  <c r="AJ4" i="124" s="1"/>
  <c r="I4" i="58"/>
  <c r="D3" i="181"/>
  <c r="D2" i="137"/>
  <c r="D2" i="181" s="1"/>
  <c r="E3" i="199"/>
  <c r="E2" i="143"/>
  <c r="E2" i="199" s="1"/>
  <c r="F2" i="149"/>
  <c r="F2" i="217" s="1"/>
  <c r="F3" i="217"/>
  <c r="H2" i="137"/>
  <c r="H2" i="181" s="1"/>
  <c r="H3" i="181"/>
  <c r="I3" i="199"/>
  <c r="I2" i="143"/>
  <c r="I2" i="199" s="1"/>
  <c r="B3" i="217"/>
  <c r="B2" i="149"/>
  <c r="B2" i="217" s="1"/>
  <c r="X5" i="118"/>
  <c r="AO5" i="118" s="1"/>
  <c r="N5" i="52"/>
  <c r="W5" i="265"/>
  <c r="O5" i="265"/>
  <c r="G5" i="265"/>
  <c r="V5" i="265"/>
  <c r="N5" i="265"/>
  <c r="U5" i="265"/>
  <c r="M5" i="265"/>
  <c r="T5" i="265"/>
  <c r="L5" i="265"/>
  <c r="AA5" i="265"/>
  <c r="S5" i="265"/>
  <c r="K5" i="265"/>
  <c r="Y5" i="265"/>
  <c r="Q5" i="265"/>
  <c r="I5" i="265"/>
  <c r="J5" i="265"/>
  <c r="H5" i="265"/>
  <c r="Z5" i="265"/>
  <c r="R5" i="265"/>
  <c r="X5" i="265"/>
  <c r="P5" i="265"/>
  <c r="N5" i="116"/>
  <c r="AE5" i="116" s="1"/>
  <c r="D5" i="50"/>
  <c r="Y4" i="124"/>
  <c r="AP4" i="124" s="1"/>
  <c r="O4" i="58"/>
  <c r="O5" i="118"/>
  <c r="AF5" i="118" s="1"/>
  <c r="E5" i="52"/>
  <c r="B29" i="172"/>
  <c r="B21" i="172"/>
  <c r="B28" i="172"/>
  <c r="B27" i="172"/>
  <c r="B26" i="172"/>
  <c r="B25" i="172"/>
  <c r="B32" i="172"/>
  <c r="B24" i="172"/>
  <c r="B31" i="172"/>
  <c r="B23" i="172"/>
  <c r="B30" i="172"/>
  <c r="B22" i="172"/>
  <c r="B10" i="167"/>
  <c r="B9" i="167"/>
  <c r="B8" i="167"/>
  <c r="P2" i="142"/>
  <c r="P2" i="196" s="1"/>
  <c r="J2" i="153"/>
  <c r="J2" i="229" s="1"/>
  <c r="M2" i="147"/>
  <c r="M2" i="211" s="1"/>
  <c r="M5" i="122"/>
  <c r="AD5" i="122" s="1"/>
  <c r="C5" i="56"/>
  <c r="P5" i="121"/>
  <c r="AG5" i="121" s="1"/>
  <c r="F5" i="55"/>
  <c r="Q4" i="122"/>
  <c r="AH4" i="122" s="1"/>
  <c r="G4" i="56"/>
  <c r="X3" i="123"/>
  <c r="AO3" i="123" s="1"/>
  <c r="N3" i="57"/>
  <c r="Q4" i="130"/>
  <c r="AH4" i="130" s="1"/>
  <c r="G4" i="64"/>
  <c r="V4" i="131"/>
  <c r="AM4" i="131" s="1"/>
  <c r="L4" i="65"/>
  <c r="D2" i="147"/>
  <c r="D2" i="211" s="1"/>
  <c r="U4" i="132"/>
  <c r="AL4" i="132" s="1"/>
  <c r="K4" i="66"/>
  <c r="Z3" i="286"/>
  <c r="R3" i="286"/>
  <c r="J3" i="286"/>
  <c r="Y3" i="286"/>
  <c r="Q3" i="286"/>
  <c r="I3" i="286"/>
  <c r="W3" i="286"/>
  <c r="M3" i="286"/>
  <c r="V3" i="286"/>
  <c r="L3" i="286"/>
  <c r="U3" i="286"/>
  <c r="K3" i="286"/>
  <c r="T3" i="286"/>
  <c r="H3" i="286"/>
  <c r="S3" i="286"/>
  <c r="G3" i="286"/>
  <c r="P3" i="286"/>
  <c r="AA3" i="286"/>
  <c r="X3" i="286"/>
  <c r="O3" i="286"/>
  <c r="N3" i="286"/>
  <c r="I2" i="147"/>
  <c r="I2" i="211" s="1"/>
  <c r="D2" i="141"/>
  <c r="D2" i="193" s="1"/>
  <c r="Q3" i="121"/>
  <c r="AH3" i="121" s="1"/>
  <c r="G3" i="55"/>
  <c r="X5" i="125"/>
  <c r="AO5" i="125" s="1"/>
  <c r="N5" i="59"/>
  <c r="N3" i="127"/>
  <c r="AE3" i="127" s="1"/>
  <c r="D3" i="61"/>
  <c r="AI6" i="118"/>
  <c r="K5" i="23"/>
  <c r="K5" i="78"/>
  <c r="AN17" i="120"/>
  <c r="H5" i="55"/>
  <c r="R5" i="121"/>
  <c r="AI5" i="121" s="1"/>
  <c r="O5" i="123"/>
  <c r="AF5" i="123" s="1"/>
  <c r="E5" i="57"/>
  <c r="W5" i="126"/>
  <c r="AN5" i="126" s="1"/>
  <c r="M5" i="60"/>
  <c r="V5" i="130"/>
  <c r="AM5" i="130" s="1"/>
  <c r="L5" i="64"/>
  <c r="H5" i="81"/>
  <c r="H5" i="26"/>
  <c r="T3" i="132"/>
  <c r="AK3" i="132" s="1"/>
  <c r="J3" i="66"/>
  <c r="X4" i="128"/>
  <c r="AO4" i="128" s="1"/>
  <c r="N4" i="62"/>
  <c r="T5" i="247"/>
  <c r="H5" i="247"/>
  <c r="R5" i="247"/>
  <c r="AI17" i="124"/>
  <c r="I2" i="142"/>
  <c r="I2" i="196" s="1"/>
  <c r="K2" i="148"/>
  <c r="K2" i="214" s="1"/>
  <c r="AA3" i="265"/>
  <c r="S3" i="265"/>
  <c r="K3" i="265"/>
  <c r="Z3" i="265"/>
  <c r="R3" i="265"/>
  <c r="J3" i="265"/>
  <c r="Y3" i="265"/>
  <c r="Q3" i="265"/>
  <c r="I3" i="265"/>
  <c r="X3" i="265"/>
  <c r="P3" i="265"/>
  <c r="H3" i="265"/>
  <c r="W3" i="265"/>
  <c r="O3" i="265"/>
  <c r="G3" i="265"/>
  <c r="U3" i="265"/>
  <c r="M3" i="265"/>
  <c r="V3" i="265"/>
  <c r="T3" i="265"/>
  <c r="N3" i="265"/>
  <c r="L3" i="265"/>
  <c r="H5" i="70"/>
  <c r="H5" i="188" s="1"/>
  <c r="X5" i="121"/>
  <c r="AO5" i="121" s="1"/>
  <c r="N5" i="55"/>
  <c r="Z5" i="122"/>
  <c r="AQ5" i="122" s="1"/>
  <c r="P5" i="56"/>
  <c r="AQ17" i="128"/>
  <c r="X5" i="128"/>
  <c r="AO5" i="128" s="1"/>
  <c r="N5" i="62"/>
  <c r="AA4" i="129"/>
  <c r="AR4" i="129" s="1"/>
  <c r="Q4" i="63"/>
  <c r="AK17" i="118"/>
  <c r="I2" i="153"/>
  <c r="I2" i="229" s="1"/>
  <c r="G3" i="54"/>
  <c r="R2" i="277"/>
  <c r="Y4" i="119"/>
  <c r="AP4" i="119" s="1"/>
  <c r="O4" i="53"/>
  <c r="R4" i="116"/>
  <c r="AI4" i="116" s="1"/>
  <c r="H4" i="50"/>
  <c r="AL6" i="122"/>
  <c r="R3" i="123"/>
  <c r="AI3" i="123" s="1"/>
  <c r="H3" i="57"/>
  <c r="N4" i="127"/>
  <c r="AE4" i="127" s="1"/>
  <c r="D4" i="61"/>
  <c r="AF6" i="128"/>
  <c r="W3" i="132"/>
  <c r="AN3" i="132" s="1"/>
  <c r="M3" i="66"/>
  <c r="AP17" i="132"/>
  <c r="E2" i="153"/>
  <c r="E2" i="229" s="1"/>
  <c r="N4" i="129"/>
  <c r="AE4" i="129" s="1"/>
  <c r="D4" i="63"/>
  <c r="AF6" i="115"/>
  <c r="B37" i="161"/>
  <c r="B27" i="161"/>
  <c r="B36" i="161"/>
  <c r="B25" i="161"/>
  <c r="B35" i="161"/>
  <c r="B24" i="161"/>
  <c r="B42" i="161"/>
  <c r="B34" i="161"/>
  <c r="B22" i="161"/>
  <c r="B41" i="161"/>
  <c r="B33" i="161"/>
  <c r="B40" i="161"/>
  <c r="B30" i="161"/>
  <c r="B39" i="161"/>
  <c r="B29" i="161"/>
  <c r="B38" i="161"/>
  <c r="B28" i="161"/>
  <c r="F2" i="142"/>
  <c r="F2" i="196" s="1"/>
  <c r="W3" i="247"/>
  <c r="O3" i="247"/>
  <c r="G3" i="247"/>
  <c r="V3" i="247"/>
  <c r="N3" i="247"/>
  <c r="U3" i="247"/>
  <c r="M3" i="247"/>
  <c r="T3" i="247"/>
  <c r="L3" i="247"/>
  <c r="AA3" i="247"/>
  <c r="S3" i="247"/>
  <c r="K3" i="247"/>
  <c r="Y3" i="247"/>
  <c r="Q3" i="247"/>
  <c r="I3" i="247"/>
  <c r="R3" i="247"/>
  <c r="P3" i="247"/>
  <c r="J3" i="247"/>
  <c r="H3" i="247"/>
  <c r="Z3" i="247"/>
  <c r="X3" i="247"/>
  <c r="AD6" i="122"/>
  <c r="W3" i="128"/>
  <c r="AN3" i="128" s="1"/>
  <c r="M3" i="62"/>
  <c r="J5" i="73"/>
  <c r="J5" i="197" s="1"/>
  <c r="J5" i="18"/>
  <c r="U5" i="120"/>
  <c r="AL5" i="120" s="1"/>
  <c r="K5" i="54"/>
  <c r="AH6" i="117"/>
  <c r="O2" i="141"/>
  <c r="O2" i="193" s="1"/>
  <c r="AJ17" i="119"/>
  <c r="K5" i="20"/>
  <c r="K5" i="75"/>
  <c r="AJ28" i="130"/>
  <c r="AD28" i="129"/>
  <c r="W4" i="129"/>
  <c r="AN4" i="129" s="1"/>
  <c r="D2" i="202"/>
  <c r="P5" i="130"/>
  <c r="AG5" i="130" s="1"/>
  <c r="F5" i="64"/>
  <c r="T4" i="129"/>
  <c r="AK4" i="129" s="1"/>
  <c r="J4" i="63"/>
  <c r="L5" i="80"/>
  <c r="L5" i="25"/>
  <c r="B5" i="79"/>
  <c r="B5" i="215" s="1"/>
  <c r="B5" i="24"/>
  <c r="S5" i="129"/>
  <c r="AJ5" i="129" s="1"/>
  <c r="I5" i="63"/>
  <c r="M5" i="126"/>
  <c r="AD5" i="126" s="1"/>
  <c r="C5" i="60"/>
  <c r="W5" i="125"/>
  <c r="AN5" i="125" s="1"/>
  <c r="M5" i="59"/>
  <c r="U4" i="127"/>
  <c r="AL4" i="127" s="1"/>
  <c r="K4" i="61"/>
  <c r="E3" i="226"/>
  <c r="E2" i="152"/>
  <c r="E2" i="226" s="1"/>
  <c r="B38" i="163"/>
  <c r="B37" i="163"/>
  <c r="B36" i="163"/>
  <c r="B35" i="163"/>
  <c r="B42" i="163"/>
  <c r="B34" i="163"/>
  <c r="B41" i="163"/>
  <c r="B33" i="163"/>
  <c r="B40" i="163"/>
  <c r="B39" i="163"/>
  <c r="J3" i="99"/>
  <c r="B3" i="99"/>
  <c r="J3" i="93"/>
  <c r="B3" i="93"/>
  <c r="J3" i="87"/>
  <c r="B3" i="87"/>
  <c r="Q3" i="99"/>
  <c r="I3" i="99"/>
  <c r="Q3" i="93"/>
  <c r="I3" i="93"/>
  <c r="Q3" i="87"/>
  <c r="I3" i="87"/>
  <c r="P3" i="99"/>
  <c r="H3" i="99"/>
  <c r="P3" i="93"/>
  <c r="H3" i="93"/>
  <c r="P3" i="87"/>
  <c r="H3" i="87"/>
  <c r="O3" i="99"/>
  <c r="G3" i="99"/>
  <c r="O3" i="93"/>
  <c r="G3" i="93"/>
  <c r="N3" i="99"/>
  <c r="F3" i="99"/>
  <c r="N3" i="93"/>
  <c r="F3" i="93"/>
  <c r="N3" i="87"/>
  <c r="F3" i="87"/>
  <c r="M3" i="99"/>
  <c r="E3" i="99"/>
  <c r="M3" i="93"/>
  <c r="E3" i="93"/>
  <c r="K3" i="87"/>
  <c r="G3" i="87"/>
  <c r="C3" i="99"/>
  <c r="E3" i="87"/>
  <c r="D3" i="87"/>
  <c r="L3" i="87"/>
  <c r="L3" i="99"/>
  <c r="L3" i="93"/>
  <c r="C3" i="87"/>
  <c r="O3" i="87"/>
  <c r="C3" i="93"/>
  <c r="K3" i="99"/>
  <c r="K3" i="93"/>
  <c r="D3" i="99"/>
  <c r="D3" i="93"/>
  <c r="M3" i="87"/>
  <c r="D3" i="217"/>
  <c r="D2" i="149"/>
  <c r="D2" i="217" s="1"/>
  <c r="Q4" i="117"/>
  <c r="AH4" i="117" s="1"/>
  <c r="G4" i="51"/>
  <c r="X5" i="120"/>
  <c r="AO5" i="120" s="1"/>
  <c r="N5" i="54"/>
  <c r="Y4" i="122"/>
  <c r="AP4" i="122" s="1"/>
  <c r="O4" i="56"/>
  <c r="AA3" i="115"/>
  <c r="AR3" i="115" s="1"/>
  <c r="Q3" i="49"/>
  <c r="Z4" i="126"/>
  <c r="AQ4" i="126" s="1"/>
  <c r="P4" i="60"/>
  <c r="T5" i="119"/>
  <c r="AK5" i="119" s="1"/>
  <c r="J5" i="53"/>
  <c r="N3" i="132"/>
  <c r="AE3" i="132" s="1"/>
  <c r="D3" i="66"/>
  <c r="F4" i="59"/>
  <c r="B35" i="165"/>
  <c r="B24" i="165"/>
  <c r="B42" i="165"/>
  <c r="B34" i="165"/>
  <c r="B22" i="165"/>
  <c r="B41" i="165"/>
  <c r="B33" i="165"/>
  <c r="B40" i="165"/>
  <c r="B30" i="165"/>
  <c r="B39" i="165"/>
  <c r="B29" i="165"/>
  <c r="B38" i="165"/>
  <c r="B28" i="165"/>
  <c r="B37" i="165"/>
  <c r="B27" i="165"/>
  <c r="B36" i="165"/>
  <c r="B25" i="165"/>
  <c r="X3" i="126"/>
  <c r="AO3" i="126" s="1"/>
  <c r="N3" i="60"/>
  <c r="N5" i="122"/>
  <c r="AE5" i="122" s="1"/>
  <c r="D5" i="56"/>
  <c r="M5" i="222"/>
  <c r="E5" i="222"/>
  <c r="M5" i="204"/>
  <c r="E5" i="204"/>
  <c r="L5" i="222"/>
  <c r="D5" i="222"/>
  <c r="L5" i="204"/>
  <c r="D5" i="204"/>
  <c r="K5" i="222"/>
  <c r="C5" i="222"/>
  <c r="K5" i="204"/>
  <c r="C5" i="204"/>
  <c r="J5" i="222"/>
  <c r="B5" i="222"/>
  <c r="J5" i="204"/>
  <c r="B5" i="204"/>
  <c r="Q5" i="222"/>
  <c r="I5" i="222"/>
  <c r="Q5" i="204"/>
  <c r="I5" i="204"/>
  <c r="P5" i="222"/>
  <c r="H5" i="222"/>
  <c r="P5" i="204"/>
  <c r="H5" i="204"/>
  <c r="O5" i="222"/>
  <c r="G5" i="222"/>
  <c r="O5" i="204"/>
  <c r="G5" i="204"/>
  <c r="N5" i="222"/>
  <c r="N5" i="204"/>
  <c r="N5" i="186"/>
  <c r="F5" i="186"/>
  <c r="F5" i="222"/>
  <c r="F5" i="204"/>
  <c r="M5" i="186"/>
  <c r="E5" i="186"/>
  <c r="L5" i="186"/>
  <c r="D5" i="186"/>
  <c r="K5" i="186"/>
  <c r="C5" i="186"/>
  <c r="J5" i="186"/>
  <c r="B5" i="186"/>
  <c r="Q5" i="186"/>
  <c r="I5" i="186"/>
  <c r="P5" i="186"/>
  <c r="H5" i="186"/>
  <c r="O5" i="186"/>
  <c r="G5" i="186"/>
  <c r="Z4" i="125"/>
  <c r="AQ4" i="125" s="1"/>
  <c r="P4" i="59"/>
  <c r="AA5" i="125"/>
  <c r="AR5" i="125" s="1"/>
  <c r="Q5" i="59"/>
  <c r="X4" i="126"/>
  <c r="AO4" i="126" s="1"/>
  <c r="N4" i="60"/>
  <c r="K3" i="226"/>
  <c r="K2" i="152"/>
  <c r="K2" i="226" s="1"/>
  <c r="M3" i="190"/>
  <c r="M2" i="140"/>
  <c r="M2" i="190" s="1"/>
  <c r="N3" i="208"/>
  <c r="N2" i="146"/>
  <c r="N2" i="208" s="1"/>
  <c r="O3" i="226"/>
  <c r="O2" i="152"/>
  <c r="O2" i="226" s="1"/>
  <c r="Q3" i="190"/>
  <c r="Q2" i="140"/>
  <c r="Q2" i="190" s="1"/>
  <c r="J3" i="208"/>
  <c r="J2" i="146"/>
  <c r="J2" i="208" s="1"/>
  <c r="N5" i="67"/>
  <c r="N5" i="12"/>
  <c r="AA3" i="118"/>
  <c r="AR3" i="118" s="1"/>
  <c r="Q3" i="52"/>
  <c r="P5" i="115"/>
  <c r="AG5" i="115" s="1"/>
  <c r="F5" i="49"/>
  <c r="O5" i="119"/>
  <c r="AF5" i="119" s="1"/>
  <c r="E5" i="53"/>
  <c r="B18" i="155"/>
  <c r="B19" i="155"/>
  <c r="W4" i="124"/>
  <c r="AN4" i="124" s="1"/>
  <c r="M4" i="58"/>
  <c r="Z3" i="119"/>
  <c r="AQ3" i="119" s="1"/>
  <c r="P3" i="53"/>
  <c r="W3" i="241"/>
  <c r="L3" i="241"/>
  <c r="X3" i="241"/>
  <c r="B36" i="167"/>
  <c r="B35" i="167"/>
  <c r="B42" i="167"/>
  <c r="B34" i="167"/>
  <c r="B41" i="167"/>
  <c r="B33" i="167"/>
  <c r="B40" i="167"/>
  <c r="B39" i="167"/>
  <c r="B38" i="167"/>
  <c r="B37" i="167"/>
  <c r="J3" i="100"/>
  <c r="B3" i="100"/>
  <c r="J3" i="94"/>
  <c r="B3" i="94"/>
  <c r="J3" i="88"/>
  <c r="B3" i="88"/>
  <c r="Q3" i="100"/>
  <c r="I3" i="100"/>
  <c r="Q3" i="94"/>
  <c r="I3" i="94"/>
  <c r="Q3" i="88"/>
  <c r="I3" i="88"/>
  <c r="P3" i="100"/>
  <c r="H3" i="100"/>
  <c r="P3" i="94"/>
  <c r="H3" i="94"/>
  <c r="P3" i="88"/>
  <c r="H3" i="88"/>
  <c r="O3" i="100"/>
  <c r="G3" i="100"/>
  <c r="O3" i="94"/>
  <c r="G3" i="94"/>
  <c r="N3" i="100"/>
  <c r="F3" i="100"/>
  <c r="N3" i="94"/>
  <c r="F3" i="94"/>
  <c r="N3" i="88"/>
  <c r="F3" i="88"/>
  <c r="M3" i="100"/>
  <c r="E3" i="100"/>
  <c r="M3" i="94"/>
  <c r="E3" i="94"/>
  <c r="M3" i="88"/>
  <c r="E3" i="88"/>
  <c r="C3" i="94"/>
  <c r="C3" i="88"/>
  <c r="O3" i="88"/>
  <c r="L3" i="88"/>
  <c r="L3" i="100"/>
  <c r="L3" i="94"/>
  <c r="K3" i="88"/>
  <c r="G3" i="88"/>
  <c r="C3" i="100"/>
  <c r="K3" i="100"/>
  <c r="K3" i="94"/>
  <c r="D3" i="100"/>
  <c r="D3" i="94"/>
  <c r="D3" i="88"/>
  <c r="L3" i="181"/>
  <c r="L2" i="137"/>
  <c r="L2" i="181" s="1"/>
  <c r="M3" i="199"/>
  <c r="M2" i="143"/>
  <c r="M2" i="199" s="1"/>
  <c r="N3" i="217"/>
  <c r="N2" i="149"/>
  <c r="N2" i="217" s="1"/>
  <c r="P2" i="137"/>
  <c r="P2" i="181" s="1"/>
  <c r="P3" i="181"/>
  <c r="Q3" i="199"/>
  <c r="Q2" i="143"/>
  <c r="Q2" i="199" s="1"/>
  <c r="J3" i="217"/>
  <c r="J2" i="149"/>
  <c r="J2" i="217" s="1"/>
  <c r="B10" i="155"/>
  <c r="B9" i="155"/>
  <c r="B8" i="155"/>
  <c r="O5" i="117"/>
  <c r="AF5" i="117" s="1"/>
  <c r="E5" i="51"/>
  <c r="AA5" i="262"/>
  <c r="S5" i="262"/>
  <c r="K5" i="262"/>
  <c r="Z5" i="262"/>
  <c r="R5" i="262"/>
  <c r="J5" i="262"/>
  <c r="Y5" i="262"/>
  <c r="Q5" i="262"/>
  <c r="I5" i="262"/>
  <c r="X5" i="262"/>
  <c r="P5" i="262"/>
  <c r="H5" i="262"/>
  <c r="W5" i="262"/>
  <c r="O5" i="262"/>
  <c r="G5" i="262"/>
  <c r="U5" i="262"/>
  <c r="M5" i="262"/>
  <c r="V5" i="262"/>
  <c r="T5" i="262"/>
  <c r="N5" i="262"/>
  <c r="L5" i="262"/>
  <c r="Q4" i="115"/>
  <c r="AH4" i="115" s="1"/>
  <c r="G4" i="49"/>
  <c r="U4" i="124"/>
  <c r="AL4" i="124" s="1"/>
  <c r="K4" i="58"/>
  <c r="Y3" i="118"/>
  <c r="AP3" i="118" s="1"/>
  <c r="O3" i="52"/>
  <c r="Q5" i="115"/>
  <c r="AH5" i="115" s="1"/>
  <c r="G5" i="49"/>
  <c r="Q5" i="53"/>
  <c r="AA5" i="119"/>
  <c r="AR5" i="119" s="1"/>
  <c r="P3" i="122"/>
  <c r="AG3" i="122" s="1"/>
  <c r="F3" i="56"/>
  <c r="S5" i="123"/>
  <c r="AJ5" i="123" s="1"/>
  <c r="I5" i="57"/>
  <c r="AA3" i="123"/>
  <c r="AR3" i="123" s="1"/>
  <c r="Q3" i="57"/>
  <c r="AG28" i="125"/>
  <c r="O4" i="126"/>
  <c r="AF4" i="126" s="1"/>
  <c r="E4" i="60"/>
  <c r="V3" i="128"/>
  <c r="AM3" i="128" s="1"/>
  <c r="AM2" i="128" s="1"/>
  <c r="L2" i="62" s="1"/>
  <c r="L3" i="62"/>
  <c r="AH6" i="131"/>
  <c r="I2" i="148"/>
  <c r="I2" i="214" s="1"/>
  <c r="D2" i="142"/>
  <c r="D2" i="196" s="1"/>
  <c r="T4" i="116"/>
  <c r="AK4" i="116" s="1"/>
  <c r="J4" i="50"/>
  <c r="S4" i="125"/>
  <c r="AJ4" i="125" s="1"/>
  <c r="I4" i="59"/>
  <c r="Z3" i="125"/>
  <c r="AQ3" i="125" s="1"/>
  <c r="P3" i="59"/>
  <c r="R4" i="127"/>
  <c r="AI4" i="127" s="1"/>
  <c r="H4" i="61"/>
  <c r="R3" i="115"/>
  <c r="AI3" i="115" s="1"/>
  <c r="H3" i="49"/>
  <c r="AO6" i="115"/>
  <c r="J2" i="148"/>
  <c r="J2" i="214" s="1"/>
  <c r="M2" i="142"/>
  <c r="M2" i="196" s="1"/>
  <c r="P5" i="122"/>
  <c r="AG5" i="122" s="1"/>
  <c r="F5" i="56"/>
  <c r="AN17" i="119"/>
  <c r="L5" i="119"/>
  <c r="AC5" i="119" s="1"/>
  <c r="B5" i="53"/>
  <c r="R3" i="126"/>
  <c r="AI3" i="126" s="1"/>
  <c r="AI2" i="126" s="1"/>
  <c r="H2" i="60" s="1"/>
  <c r="H3" i="60"/>
  <c r="AI17" i="132"/>
  <c r="I5" i="71"/>
  <c r="I5" i="16"/>
  <c r="V5" i="247"/>
  <c r="P5" i="247"/>
  <c r="Z5" i="247"/>
  <c r="N4" i="124"/>
  <c r="AE4" i="124" s="1"/>
  <c r="D4" i="58"/>
  <c r="W3" i="256"/>
  <c r="O3" i="256"/>
  <c r="G3" i="256"/>
  <c r="V3" i="256"/>
  <c r="N3" i="256"/>
  <c r="U3" i="256"/>
  <c r="M3" i="256"/>
  <c r="T3" i="256"/>
  <c r="L3" i="256"/>
  <c r="AA3" i="256"/>
  <c r="S3" i="256"/>
  <c r="K3" i="256"/>
  <c r="Y3" i="256"/>
  <c r="Q3" i="256"/>
  <c r="I3" i="256"/>
  <c r="J3" i="256"/>
  <c r="H3" i="256"/>
  <c r="Z3" i="256"/>
  <c r="X3" i="256"/>
  <c r="R3" i="256"/>
  <c r="P3" i="256"/>
  <c r="I2" i="141"/>
  <c r="I2" i="193" s="1"/>
  <c r="K2" i="147"/>
  <c r="K2" i="211" s="1"/>
  <c r="AN17" i="116"/>
  <c r="T4" i="121"/>
  <c r="AK4" i="121" s="1"/>
  <c r="J4" i="55"/>
  <c r="M5" i="127"/>
  <c r="AD5" i="127" s="1"/>
  <c r="C5" i="61"/>
  <c r="AE6" i="131"/>
  <c r="Q5" i="70"/>
  <c r="Q5" i="188" s="1"/>
  <c r="Q5" i="15"/>
  <c r="O4" i="121"/>
  <c r="AF4" i="121" s="1"/>
  <c r="E4" i="55"/>
  <c r="U3" i="277"/>
  <c r="M3" i="277"/>
  <c r="T3" i="277"/>
  <c r="L3" i="277"/>
  <c r="AA3" i="277"/>
  <c r="S3" i="277"/>
  <c r="K3" i="277"/>
  <c r="Z3" i="277"/>
  <c r="R3" i="277"/>
  <c r="J3" i="277"/>
  <c r="Y3" i="277"/>
  <c r="Q3" i="277"/>
  <c r="I3" i="277"/>
  <c r="X3" i="277"/>
  <c r="P3" i="277"/>
  <c r="H3" i="277"/>
  <c r="W3" i="277"/>
  <c r="V3" i="277"/>
  <c r="O3" i="277"/>
  <c r="G3" i="277"/>
  <c r="N3" i="277"/>
  <c r="O2" i="148"/>
  <c r="O2" i="214" s="1"/>
  <c r="R5" i="115"/>
  <c r="AI5" i="115" s="1"/>
  <c r="H5" i="49"/>
  <c r="AI6" i="117"/>
  <c r="AR6" i="120"/>
  <c r="D5" i="70"/>
  <c r="D5" i="188" s="1"/>
  <c r="D5" i="15"/>
  <c r="AJ6" i="122"/>
  <c r="AJ28" i="127"/>
  <c r="U3" i="131"/>
  <c r="AL3" i="131" s="1"/>
  <c r="K3" i="65"/>
  <c r="Z3" i="132"/>
  <c r="AQ3" i="132" s="1"/>
  <c r="P3" i="66"/>
  <c r="X4" i="132"/>
  <c r="AO4" i="132" s="1"/>
  <c r="N4" i="66"/>
  <c r="B5" i="175"/>
  <c r="B4" i="175"/>
  <c r="B3" i="175"/>
  <c r="U3" i="117"/>
  <c r="AL3" i="117" s="1"/>
  <c r="K3" i="51"/>
  <c r="F2" i="184"/>
  <c r="B2" i="142"/>
  <c r="B2" i="196" s="1"/>
  <c r="D2" i="154"/>
  <c r="D2" i="232" s="1"/>
  <c r="R4" i="120"/>
  <c r="AI4" i="120" s="1"/>
  <c r="H4" i="54"/>
  <c r="AR17" i="116"/>
  <c r="H2" i="153"/>
  <c r="H2" i="229" s="1"/>
  <c r="C2" i="229"/>
  <c r="W4" i="117"/>
  <c r="AN4" i="117" s="1"/>
  <c r="M4" i="51"/>
  <c r="AP28" i="121"/>
  <c r="L5" i="125"/>
  <c r="AC5" i="125" s="1"/>
  <c r="B5" i="59"/>
  <c r="V4" i="127"/>
  <c r="AM4" i="127" s="1"/>
  <c r="L4" i="61"/>
  <c r="M3" i="131"/>
  <c r="AD3" i="131" s="1"/>
  <c r="C3" i="65"/>
  <c r="AR17" i="130"/>
  <c r="Q2" i="220"/>
  <c r="L2" i="202"/>
  <c r="O2" i="142"/>
  <c r="O2" i="196" s="1"/>
  <c r="AH6" i="115"/>
  <c r="AD17" i="125"/>
  <c r="S3" i="128"/>
  <c r="AJ3" i="128" s="1"/>
  <c r="I3" i="62"/>
  <c r="AO6" i="131"/>
  <c r="T4" i="130"/>
  <c r="AK4" i="130" s="1"/>
  <c r="J4" i="64"/>
  <c r="AM17" i="130"/>
  <c r="M5" i="13"/>
  <c r="M5" i="68"/>
  <c r="AA3" i="126"/>
  <c r="AR3" i="126" s="1"/>
  <c r="AR2" i="126" s="1"/>
  <c r="Q2" i="60" s="1"/>
  <c r="Q3" i="60"/>
  <c r="L5" i="79"/>
  <c r="L5" i="215" s="1"/>
  <c r="L5" i="24"/>
  <c r="B5" i="82"/>
  <c r="B5" i="27"/>
  <c r="W4" i="131"/>
  <c r="AN4" i="131" s="1"/>
  <c r="M4" i="65"/>
  <c r="X5" i="132"/>
  <c r="AO5" i="132" s="1"/>
  <c r="N5" i="66"/>
  <c r="O5" i="78"/>
  <c r="O5" i="23"/>
  <c r="O5" i="84"/>
  <c r="O5" i="29"/>
  <c r="H5" i="77"/>
  <c r="H5" i="22"/>
  <c r="F5" i="81"/>
  <c r="F5" i="26"/>
  <c r="P5" i="73"/>
  <c r="P5" i="197" s="1"/>
  <c r="P5" i="18"/>
  <c r="E3" i="22"/>
  <c r="E3" i="77"/>
  <c r="M5" i="25"/>
  <c r="M5" i="80"/>
  <c r="U3" i="130"/>
  <c r="AL3" i="130" s="1"/>
  <c r="L4" i="74"/>
  <c r="L4" i="19"/>
  <c r="H3" i="208"/>
  <c r="H2" i="146"/>
  <c r="H2" i="208" s="1"/>
  <c r="M5" i="117"/>
  <c r="AD5" i="117" s="1"/>
  <c r="C5" i="51"/>
  <c r="C3" i="217"/>
  <c r="C2" i="149"/>
  <c r="C2" i="217" s="1"/>
  <c r="B2" i="137"/>
  <c r="B2" i="181" s="1"/>
  <c r="B3" i="181"/>
  <c r="L5" i="124"/>
  <c r="AC5" i="124" s="1"/>
  <c r="B5" i="58"/>
  <c r="Z3" i="126"/>
  <c r="AQ3" i="126" s="1"/>
  <c r="P3" i="60"/>
  <c r="V4" i="119"/>
  <c r="AM4" i="119" s="1"/>
  <c r="L4" i="53"/>
  <c r="P4" i="122"/>
  <c r="AG4" i="122" s="1"/>
  <c r="F4" i="56"/>
  <c r="X5" i="123"/>
  <c r="AO5" i="123" s="1"/>
  <c r="N5" i="57"/>
  <c r="T4" i="126"/>
  <c r="AK4" i="126" s="1"/>
  <c r="J4" i="60"/>
  <c r="G5" i="80"/>
  <c r="G5" i="25"/>
  <c r="J5" i="78"/>
  <c r="J5" i="23"/>
  <c r="S5" i="128"/>
  <c r="AJ5" i="128" s="1"/>
  <c r="I5" i="62"/>
  <c r="D3" i="190"/>
  <c r="D2" i="140"/>
  <c r="D2" i="190" s="1"/>
  <c r="E3" i="208"/>
  <c r="E2" i="146"/>
  <c r="E2" i="208" s="1"/>
  <c r="F3" i="226"/>
  <c r="F2" i="152"/>
  <c r="F2" i="226" s="1"/>
  <c r="H3" i="190"/>
  <c r="H2" i="140"/>
  <c r="H2" i="190" s="1"/>
  <c r="I3" i="208"/>
  <c r="I2" i="146"/>
  <c r="I2" i="208" s="1"/>
  <c r="B3" i="226"/>
  <c r="B2" i="152"/>
  <c r="B2" i="226" s="1"/>
  <c r="M3" i="118"/>
  <c r="AD3" i="118" s="1"/>
  <c r="C3" i="52"/>
  <c r="L5" i="115"/>
  <c r="AC5" i="115" s="1"/>
  <c r="B5" i="49"/>
  <c r="B27" i="176"/>
  <c r="B26" i="176"/>
  <c r="B25" i="176"/>
  <c r="B32" i="176"/>
  <c r="B24" i="176"/>
  <c r="B31" i="176"/>
  <c r="B23" i="176"/>
  <c r="B30" i="176"/>
  <c r="B22" i="176"/>
  <c r="B29" i="176"/>
  <c r="B21" i="176"/>
  <c r="B28" i="176"/>
  <c r="M4" i="119"/>
  <c r="AD4" i="119" s="1"/>
  <c r="C4" i="53"/>
  <c r="B19" i="163"/>
  <c r="B18" i="163"/>
  <c r="AA4" i="124"/>
  <c r="AR4" i="124" s="1"/>
  <c r="Q4" i="58"/>
  <c r="Q5" i="118"/>
  <c r="AH5" i="118" s="1"/>
  <c r="G5" i="52"/>
  <c r="L2" i="241"/>
  <c r="B39" i="173"/>
  <c r="B29" i="173"/>
  <c r="B38" i="173"/>
  <c r="B28" i="173"/>
  <c r="B37" i="173"/>
  <c r="B27" i="173"/>
  <c r="B36" i="173"/>
  <c r="B25" i="173"/>
  <c r="B35" i="173"/>
  <c r="B24" i="173"/>
  <c r="B42" i="173"/>
  <c r="B34" i="173"/>
  <c r="B22" i="173"/>
  <c r="B41" i="173"/>
  <c r="B33" i="173"/>
  <c r="B30" i="173"/>
  <c r="B40" i="173"/>
  <c r="C3" i="181"/>
  <c r="C2" i="137"/>
  <c r="C2" i="181" s="1"/>
  <c r="D3" i="199"/>
  <c r="D2" i="143"/>
  <c r="D2" i="199" s="1"/>
  <c r="E3" i="217"/>
  <c r="E2" i="149"/>
  <c r="E2" i="217" s="1"/>
  <c r="G2" i="137"/>
  <c r="G2" i="181" s="1"/>
  <c r="G3" i="181"/>
  <c r="H3" i="199"/>
  <c r="H2" i="143"/>
  <c r="H2" i="199" s="1"/>
  <c r="I3" i="217"/>
  <c r="I2" i="149"/>
  <c r="I2" i="217" s="1"/>
  <c r="O5" i="120"/>
  <c r="AF5" i="120" s="1"/>
  <c r="E5" i="54"/>
  <c r="AL6" i="119"/>
  <c r="U3" i="118"/>
  <c r="AL3" i="118" s="1"/>
  <c r="AL2" i="118" s="1"/>
  <c r="K2" i="52" s="1"/>
  <c r="K3" i="52"/>
  <c r="M5" i="115"/>
  <c r="AD5" i="115" s="1"/>
  <c r="C5" i="49"/>
  <c r="Z5" i="120"/>
  <c r="AQ5" i="120" s="1"/>
  <c r="P5" i="54"/>
  <c r="N2" i="154"/>
  <c r="N2" i="232" s="1"/>
  <c r="X4" i="120"/>
  <c r="AO4" i="120" s="1"/>
  <c r="N4" i="54"/>
  <c r="Q2" i="147"/>
  <c r="Q2" i="211" s="1"/>
  <c r="L2" i="141"/>
  <c r="L2" i="193" s="1"/>
  <c r="P4" i="116"/>
  <c r="AG4" i="116" s="1"/>
  <c r="F4" i="50"/>
  <c r="N4" i="121"/>
  <c r="AE4" i="121" s="1"/>
  <c r="D4" i="55"/>
  <c r="J5" i="72"/>
  <c r="J5" i="17"/>
  <c r="V3" i="123"/>
  <c r="AM3" i="123" s="1"/>
  <c r="AM2" i="123" s="1"/>
  <c r="L2" i="57" s="1"/>
  <c r="L3" i="57"/>
  <c r="R3" i="125"/>
  <c r="AI3" i="125" s="1"/>
  <c r="H3" i="59"/>
  <c r="P4" i="57"/>
  <c r="N5" i="127"/>
  <c r="AE5" i="127" s="1"/>
  <c r="D5" i="61"/>
  <c r="Z3" i="120"/>
  <c r="AQ3" i="120" s="1"/>
  <c r="P3" i="54"/>
  <c r="AA3" i="274"/>
  <c r="S3" i="274"/>
  <c r="K3" i="274"/>
  <c r="Z3" i="274"/>
  <c r="R3" i="274"/>
  <c r="J3" i="274"/>
  <c r="Y3" i="274"/>
  <c r="Q3" i="274"/>
  <c r="I3" i="274"/>
  <c r="X3" i="274"/>
  <c r="P3" i="274"/>
  <c r="H3" i="274"/>
  <c r="W3" i="274"/>
  <c r="O3" i="274"/>
  <c r="G3" i="274"/>
  <c r="U3" i="274"/>
  <c r="M3" i="274"/>
  <c r="V3" i="274"/>
  <c r="T3" i="274"/>
  <c r="N3" i="274"/>
  <c r="L3" i="274"/>
  <c r="AJ28" i="117"/>
  <c r="H2" i="141"/>
  <c r="H2" i="193" s="1"/>
  <c r="S3" i="115"/>
  <c r="AJ3" i="115" s="1"/>
  <c r="I3" i="49"/>
  <c r="Y4" i="117"/>
  <c r="AP4" i="117" s="1"/>
  <c r="M5" i="119"/>
  <c r="AD5" i="119" s="1"/>
  <c r="C5" i="53"/>
  <c r="AG28" i="124"/>
  <c r="W4" i="126"/>
  <c r="AN4" i="126" s="1"/>
  <c r="M4" i="60"/>
  <c r="S3" i="129"/>
  <c r="AJ3" i="129" s="1"/>
  <c r="I3" i="63"/>
  <c r="M5" i="14"/>
  <c r="M5" i="69"/>
  <c r="M5" i="185" s="1"/>
  <c r="AA3" i="127"/>
  <c r="AR3" i="127" s="1"/>
  <c r="AR2" i="127" s="1"/>
  <c r="Q2" i="61" s="1"/>
  <c r="Q3" i="61"/>
  <c r="L4" i="116"/>
  <c r="AC4" i="116" s="1"/>
  <c r="B4" i="50"/>
  <c r="L5" i="122"/>
  <c r="AC5" i="122" s="1"/>
  <c r="B5" i="56"/>
  <c r="O3" i="121"/>
  <c r="AF3" i="121" s="1"/>
  <c r="E3" i="55"/>
  <c r="U3" i="128"/>
  <c r="AL3" i="128" s="1"/>
  <c r="K3" i="62"/>
  <c r="V3" i="131"/>
  <c r="AM3" i="131" s="1"/>
  <c r="L3" i="65"/>
  <c r="Q3" i="132"/>
  <c r="AH3" i="132" s="1"/>
  <c r="G3" i="66"/>
  <c r="AM6" i="115"/>
  <c r="X5" i="247"/>
  <c r="U4" i="117"/>
  <c r="AL4" i="117" s="1"/>
  <c r="K4" i="51"/>
  <c r="G2" i="154"/>
  <c r="G2" i="232" s="1"/>
  <c r="Q3" i="51"/>
  <c r="AJ6" i="120"/>
  <c r="AA4" i="117"/>
  <c r="AR4" i="117" s="1"/>
  <c r="Q4" i="51"/>
  <c r="L5" i="128"/>
  <c r="AC5" i="128" s="1"/>
  <c r="B5" i="62"/>
  <c r="M4" i="126"/>
  <c r="AD4" i="126" s="1"/>
  <c r="C4" i="60"/>
  <c r="AQ17" i="130"/>
  <c r="AG6" i="132"/>
  <c r="P4" i="132"/>
  <c r="AG4" i="132" s="1"/>
  <c r="F4" i="66"/>
  <c r="H2" i="147"/>
  <c r="H2" i="211" s="1"/>
  <c r="M4" i="129"/>
  <c r="AD4" i="129" s="1"/>
  <c r="C4" i="63"/>
  <c r="L3" i="115"/>
  <c r="AC3" i="115" s="1"/>
  <c r="B3" i="49"/>
  <c r="L5" i="121"/>
  <c r="AC5" i="121" s="1"/>
  <c r="B5" i="55"/>
  <c r="M5" i="125"/>
  <c r="AD5" i="125" s="1"/>
  <c r="C5" i="59"/>
  <c r="O5" i="124"/>
  <c r="AF5" i="124" s="1"/>
  <c r="E5" i="58"/>
  <c r="U5" i="127"/>
  <c r="AL5" i="127" s="1"/>
  <c r="K5" i="61"/>
  <c r="Y5" i="129"/>
  <c r="AP5" i="129" s="1"/>
  <c r="O5" i="63"/>
  <c r="S4" i="130"/>
  <c r="AJ4" i="130" s="1"/>
  <c r="I4" i="64"/>
  <c r="T5" i="130"/>
  <c r="AK5" i="130" s="1"/>
  <c r="J5" i="64"/>
  <c r="K5" i="19"/>
  <c r="K5" i="74"/>
  <c r="S5" i="131"/>
  <c r="AJ5" i="131" s="1"/>
  <c r="I5" i="65"/>
  <c r="B17" i="178"/>
  <c r="B20" i="178" s="1"/>
  <c r="B16" i="178"/>
  <c r="Q4" i="119"/>
  <c r="AH4" i="119" s="1"/>
  <c r="G4" i="53"/>
  <c r="W3" i="250"/>
  <c r="O3" i="250"/>
  <c r="G3" i="250"/>
  <c r="V3" i="250"/>
  <c r="N3" i="250"/>
  <c r="U3" i="250"/>
  <c r="M3" i="250"/>
  <c r="T3" i="250"/>
  <c r="L3" i="250"/>
  <c r="AA3" i="250"/>
  <c r="S3" i="250"/>
  <c r="K3" i="250"/>
  <c r="Y3" i="250"/>
  <c r="Q3" i="250"/>
  <c r="I3" i="250"/>
  <c r="Z3" i="250"/>
  <c r="X3" i="250"/>
  <c r="R3" i="250"/>
  <c r="P3" i="250"/>
  <c r="J3" i="250"/>
  <c r="H3" i="250"/>
  <c r="N4" i="120"/>
  <c r="AE4" i="120" s="1"/>
  <c r="D4" i="54"/>
  <c r="P4" i="118"/>
  <c r="AG4" i="118" s="1"/>
  <c r="F4" i="52"/>
  <c r="AQ17" i="121"/>
  <c r="N5" i="126"/>
  <c r="AE5" i="126" s="1"/>
  <c r="D5" i="60"/>
  <c r="AC17" i="127"/>
  <c r="AF17" i="129"/>
  <c r="T5" i="132"/>
  <c r="AK5" i="132" s="1"/>
  <c r="J5" i="66"/>
  <c r="N5" i="68"/>
  <c r="N5" i="13"/>
  <c r="X5" i="130"/>
  <c r="AO5" i="130" s="1"/>
  <c r="N5" i="64"/>
  <c r="AC17" i="115"/>
  <c r="M2" i="153"/>
  <c r="M2" i="229" s="1"/>
  <c r="AO17" i="118"/>
  <c r="AM6" i="120"/>
  <c r="AH6" i="122"/>
  <c r="AK6" i="123"/>
  <c r="X3" i="125"/>
  <c r="AO3" i="125" s="1"/>
  <c r="N3" i="59"/>
  <c r="N3" i="130"/>
  <c r="AE3" i="130" s="1"/>
  <c r="D3" i="64"/>
  <c r="AP17" i="131"/>
  <c r="C2" i="142"/>
  <c r="C2" i="196" s="1"/>
  <c r="V3" i="129"/>
  <c r="AM3" i="129" s="1"/>
  <c r="L3" i="63"/>
  <c r="M5" i="73"/>
  <c r="M5" i="197" s="1"/>
  <c r="M5" i="18"/>
  <c r="X4" i="121"/>
  <c r="AO4" i="121" s="1"/>
  <c r="N4" i="55"/>
  <c r="N5" i="79"/>
  <c r="N5" i="215" s="1"/>
  <c r="N5" i="24"/>
  <c r="K4" i="15"/>
  <c r="K4" i="70"/>
  <c r="AM2" i="124"/>
  <c r="L2" i="58" s="1"/>
  <c r="X4" i="129"/>
  <c r="AO4" i="129" s="1"/>
  <c r="N4" i="63"/>
  <c r="AA4" i="132"/>
  <c r="AR4" i="132" s="1"/>
  <c r="Q4" i="66"/>
  <c r="G3" i="190"/>
  <c r="G2" i="140"/>
  <c r="G2" i="190" s="1"/>
  <c r="F3" i="181"/>
  <c r="F2" i="137"/>
  <c r="F2" i="181" s="1"/>
  <c r="V5" i="115"/>
  <c r="AM5" i="115" s="1"/>
  <c r="L5" i="49"/>
  <c r="W5" i="118"/>
  <c r="AN5" i="118" s="1"/>
  <c r="M5" i="52"/>
  <c r="AA5" i="120"/>
  <c r="AR5" i="120" s="1"/>
  <c r="Q5" i="54"/>
  <c r="O3" i="131"/>
  <c r="AF3" i="131" s="1"/>
  <c r="E3" i="65"/>
  <c r="P4" i="117"/>
  <c r="AG4" i="117" s="1"/>
  <c r="F4" i="51"/>
  <c r="K5" i="71"/>
  <c r="K5" i="16"/>
  <c r="L5" i="132"/>
  <c r="AC5" i="132" s="1"/>
  <c r="B5" i="66"/>
  <c r="W3" i="129"/>
  <c r="AN3" i="129" s="1"/>
  <c r="M3" i="63"/>
  <c r="Q4" i="128"/>
  <c r="AH4" i="128" s="1"/>
  <c r="G4" i="62"/>
  <c r="AA4" i="121"/>
  <c r="AR4" i="121" s="1"/>
  <c r="Q4" i="55"/>
  <c r="Y5" i="131"/>
  <c r="AP5" i="131" s="1"/>
  <c r="O5" i="65"/>
  <c r="Q3" i="128"/>
  <c r="AH3" i="128" s="1"/>
  <c r="AH2" i="128" s="1"/>
  <c r="G2" i="62" s="1"/>
  <c r="G3" i="62"/>
  <c r="H5" i="79"/>
  <c r="H5" i="215" s="1"/>
  <c r="H5" i="24"/>
  <c r="Y4" i="129"/>
  <c r="AP4" i="129" s="1"/>
  <c r="O4" i="63"/>
  <c r="L4" i="131"/>
  <c r="AC4" i="131" s="1"/>
  <c r="B4" i="65"/>
  <c r="L3" i="190"/>
  <c r="L2" i="140"/>
  <c r="L2" i="190" s="1"/>
  <c r="M3" i="208"/>
  <c r="M2" i="146"/>
  <c r="M2" i="208" s="1"/>
  <c r="N3" i="226"/>
  <c r="N2" i="152"/>
  <c r="N2" i="226" s="1"/>
  <c r="P3" i="190"/>
  <c r="P2" i="140"/>
  <c r="P2" i="190" s="1"/>
  <c r="Q3" i="208"/>
  <c r="Q2" i="146"/>
  <c r="Q2" i="208" s="1"/>
  <c r="J3" i="226"/>
  <c r="J2" i="152"/>
  <c r="J2" i="226" s="1"/>
  <c r="K3" i="50"/>
  <c r="U3" i="116"/>
  <c r="AL3" i="116" s="1"/>
  <c r="AL2" i="116" s="1"/>
  <c r="K2" i="50" s="1"/>
  <c r="T5" i="115"/>
  <c r="AK5" i="115" s="1"/>
  <c r="J5" i="49"/>
  <c r="P5" i="69"/>
  <c r="P5" i="185" s="1"/>
  <c r="P4" i="124"/>
  <c r="AG4" i="124" s="1"/>
  <c r="F4" i="58"/>
  <c r="AG6" i="118"/>
  <c r="B42" i="155"/>
  <c r="B34" i="155"/>
  <c r="B41" i="155"/>
  <c r="B33" i="155"/>
  <c r="B40" i="155"/>
  <c r="B39" i="155"/>
  <c r="B38" i="155"/>
  <c r="B37" i="155"/>
  <c r="B36" i="155"/>
  <c r="B35" i="155"/>
  <c r="J3" i="97"/>
  <c r="B3" i="97"/>
  <c r="J3" i="91"/>
  <c r="B3" i="91"/>
  <c r="Q3" i="97"/>
  <c r="I3" i="97"/>
  <c r="Q3" i="91"/>
  <c r="I3" i="91"/>
  <c r="P3" i="97"/>
  <c r="H3" i="97"/>
  <c r="P3" i="91"/>
  <c r="H3" i="91"/>
  <c r="O3" i="97"/>
  <c r="G3" i="97"/>
  <c r="O3" i="91"/>
  <c r="G3" i="91"/>
  <c r="N3" i="97"/>
  <c r="F3" i="97"/>
  <c r="N3" i="91"/>
  <c r="F3" i="91"/>
  <c r="M3" i="97"/>
  <c r="E3" i="97"/>
  <c r="M3" i="91"/>
  <c r="E3" i="91"/>
  <c r="J3" i="85"/>
  <c r="B3" i="85"/>
  <c r="M3" i="85"/>
  <c r="Q3" i="85"/>
  <c r="I3" i="85"/>
  <c r="E3" i="85"/>
  <c r="C3" i="91"/>
  <c r="P3" i="85"/>
  <c r="H3" i="85"/>
  <c r="C3" i="97"/>
  <c r="O3" i="85"/>
  <c r="G3" i="85"/>
  <c r="K3" i="85"/>
  <c r="L3" i="97"/>
  <c r="L3" i="91"/>
  <c r="N3" i="85"/>
  <c r="F3" i="85"/>
  <c r="C3" i="85"/>
  <c r="K3" i="97"/>
  <c r="K3" i="91"/>
  <c r="D3" i="97"/>
  <c r="D3" i="91"/>
  <c r="L3" i="85"/>
  <c r="D3" i="85"/>
  <c r="C3" i="199"/>
  <c r="C2" i="143"/>
  <c r="C2" i="199" s="1"/>
  <c r="L3" i="199"/>
  <c r="L2" i="143"/>
  <c r="L2" i="199" s="1"/>
  <c r="M3" i="217"/>
  <c r="M2" i="149"/>
  <c r="M2" i="217" s="1"/>
  <c r="O2" i="137"/>
  <c r="O2" i="181" s="1"/>
  <c r="O3" i="181"/>
  <c r="P3" i="199"/>
  <c r="P2" i="143"/>
  <c r="P2" i="199" s="1"/>
  <c r="Q3" i="217"/>
  <c r="Q2" i="149"/>
  <c r="Q2" i="217" s="1"/>
  <c r="B10" i="163"/>
  <c r="B9" i="163"/>
  <c r="B8" i="163"/>
  <c r="AF6" i="118"/>
  <c r="R5" i="120"/>
  <c r="AI5" i="120" s="1"/>
  <c r="H5" i="54"/>
  <c r="R3" i="119"/>
  <c r="AI3" i="119" s="1"/>
  <c r="H3" i="53"/>
  <c r="U5" i="280"/>
  <c r="M5" i="280"/>
  <c r="V5" i="280"/>
  <c r="L5" i="280"/>
  <c r="T5" i="280"/>
  <c r="K5" i="280"/>
  <c r="S5" i="280"/>
  <c r="J5" i="280"/>
  <c r="AA5" i="280"/>
  <c r="R5" i="280"/>
  <c r="I5" i="280"/>
  <c r="Z5" i="280"/>
  <c r="Q5" i="280"/>
  <c r="H5" i="280"/>
  <c r="Y5" i="280"/>
  <c r="P5" i="280"/>
  <c r="G5" i="280"/>
  <c r="X5" i="280"/>
  <c r="W5" i="280"/>
  <c r="O5" i="280"/>
  <c r="N5" i="280"/>
  <c r="D5" i="69"/>
  <c r="D5" i="185" s="1"/>
  <c r="AA5" i="250"/>
  <c r="S5" i="250"/>
  <c r="K5" i="250"/>
  <c r="Z5" i="250"/>
  <c r="R5" i="250"/>
  <c r="J5" i="250"/>
  <c r="Y5" i="250"/>
  <c r="Q5" i="250"/>
  <c r="I5" i="250"/>
  <c r="X5" i="250"/>
  <c r="P5" i="250"/>
  <c r="H5" i="250"/>
  <c r="W5" i="250"/>
  <c r="O5" i="250"/>
  <c r="G5" i="250"/>
  <c r="U5" i="250"/>
  <c r="M5" i="250"/>
  <c r="V5" i="250"/>
  <c r="T5" i="250"/>
  <c r="N5" i="250"/>
  <c r="L5" i="250"/>
  <c r="P5" i="118"/>
  <c r="AG5" i="118" s="1"/>
  <c r="F5" i="52"/>
  <c r="Z3" i="115"/>
  <c r="AQ3" i="115" s="1"/>
  <c r="AQ2" i="115" s="1"/>
  <c r="P2" i="49" s="1"/>
  <c r="P3" i="49"/>
  <c r="P5" i="123"/>
  <c r="AG5" i="123" s="1"/>
  <c r="F5" i="57"/>
  <c r="R3" i="128"/>
  <c r="AI3" i="128" s="1"/>
  <c r="H3" i="62"/>
  <c r="M5" i="128"/>
  <c r="AD5" i="128" s="1"/>
  <c r="C5" i="62"/>
  <c r="AA5" i="131"/>
  <c r="AR5" i="131" s="1"/>
  <c r="Q5" i="65"/>
  <c r="L4" i="123"/>
  <c r="AC4" i="123" s="1"/>
  <c r="B4" i="57"/>
  <c r="H2" i="142"/>
  <c r="H2" i="196" s="1"/>
  <c r="L5" i="68"/>
  <c r="L5" i="13"/>
  <c r="AM6" i="117"/>
  <c r="K5" i="68"/>
  <c r="K5" i="13"/>
  <c r="U4" i="121"/>
  <c r="AL4" i="121" s="1"/>
  <c r="K4" i="55"/>
  <c r="R4" i="122"/>
  <c r="AI4" i="122" s="1"/>
  <c r="H4" i="56"/>
  <c r="Q5" i="125"/>
  <c r="AH5" i="125" s="1"/>
  <c r="G5" i="59"/>
  <c r="L3" i="125"/>
  <c r="AC3" i="125" s="1"/>
  <c r="AC2" i="125" s="1"/>
  <c r="B2" i="59" s="1"/>
  <c r="B3" i="59"/>
  <c r="U5" i="128"/>
  <c r="AL5" i="128" s="1"/>
  <c r="K5" i="62"/>
  <c r="G2" i="142"/>
  <c r="G2" i="196" s="1"/>
  <c r="AJ17" i="126"/>
  <c r="V4" i="115"/>
  <c r="AM4" i="115" s="1"/>
  <c r="L4" i="49"/>
  <c r="AQ17" i="119"/>
  <c r="Q2" i="142"/>
  <c r="Q2" i="196" s="1"/>
  <c r="K2" i="154"/>
  <c r="K2" i="232" s="1"/>
  <c r="L3" i="117"/>
  <c r="AC3" i="117" s="1"/>
  <c r="B3" i="51"/>
  <c r="T4" i="117"/>
  <c r="AK4" i="117" s="1"/>
  <c r="J4" i="51"/>
  <c r="AN6" i="123"/>
  <c r="Q3" i="124"/>
  <c r="AH3" i="124" s="1"/>
  <c r="G3" i="58"/>
  <c r="Q4" i="125"/>
  <c r="AH4" i="125" s="1"/>
  <c r="G4" i="59"/>
  <c r="AH6" i="127"/>
  <c r="AR6" i="129"/>
  <c r="N5" i="115"/>
  <c r="AE5" i="115" s="1"/>
  <c r="D5" i="49"/>
  <c r="M5" i="247"/>
  <c r="I5" i="247"/>
  <c r="G2" i="153"/>
  <c r="G2" i="229" s="1"/>
  <c r="O5" i="69"/>
  <c r="O5" i="14"/>
  <c r="D5" i="71"/>
  <c r="D5" i="16"/>
  <c r="X4" i="122"/>
  <c r="AO4" i="122" s="1"/>
  <c r="N4" i="56"/>
  <c r="M4" i="123"/>
  <c r="AD4" i="123" s="1"/>
  <c r="C4" i="57"/>
  <c r="AD6" i="126"/>
  <c r="N5" i="125"/>
  <c r="AE5" i="125" s="1"/>
  <c r="D5" i="59"/>
  <c r="P5" i="81"/>
  <c r="P5" i="221" s="1"/>
  <c r="P5" i="26"/>
  <c r="L3" i="132"/>
  <c r="AC3" i="132" s="1"/>
  <c r="B3" i="66"/>
  <c r="R4" i="131"/>
  <c r="AI4" i="131" s="1"/>
  <c r="H4" i="65"/>
  <c r="K5" i="18"/>
  <c r="K5" i="73"/>
  <c r="K5" i="197" s="1"/>
  <c r="M4" i="130"/>
  <c r="AD4" i="130" s="1"/>
  <c r="C4" i="64"/>
  <c r="N2" i="142"/>
  <c r="N2" i="196" s="1"/>
  <c r="AF6" i="116"/>
  <c r="N4" i="116"/>
  <c r="AE4" i="116" s="1"/>
  <c r="D4" i="50"/>
  <c r="L4" i="118"/>
  <c r="AC4" i="118" s="1"/>
  <c r="B4" i="52"/>
  <c r="AL6" i="123"/>
  <c r="X4" i="123"/>
  <c r="AO4" i="123" s="1"/>
  <c r="N4" i="57"/>
  <c r="T5" i="128"/>
  <c r="AK5" i="128" s="1"/>
  <c r="J5" i="62"/>
  <c r="AH6" i="129"/>
  <c r="AA5" i="129"/>
  <c r="AR5" i="129" s="1"/>
  <c r="Q5" i="63"/>
  <c r="AR6" i="130"/>
  <c r="AQ17" i="131"/>
  <c r="B37" i="177"/>
  <c r="B27" i="177"/>
  <c r="B36" i="177"/>
  <c r="B25" i="177"/>
  <c r="B35" i="177"/>
  <c r="B24" i="177"/>
  <c r="B42" i="177"/>
  <c r="B34" i="177"/>
  <c r="B22" i="177"/>
  <c r="B41" i="177"/>
  <c r="B33" i="177"/>
  <c r="B40" i="177"/>
  <c r="B30" i="177"/>
  <c r="B39" i="177"/>
  <c r="B29" i="177"/>
  <c r="B38" i="177"/>
  <c r="B28" i="177"/>
  <c r="Y3" i="238"/>
  <c r="Q3" i="238"/>
  <c r="I3" i="238"/>
  <c r="X3" i="238"/>
  <c r="P3" i="238"/>
  <c r="H3" i="238"/>
  <c r="W3" i="238"/>
  <c r="O3" i="238"/>
  <c r="G3" i="238"/>
  <c r="V3" i="238"/>
  <c r="N3" i="238"/>
  <c r="U3" i="238"/>
  <c r="M3" i="238"/>
  <c r="T3" i="238"/>
  <c r="L3" i="238"/>
  <c r="AA3" i="238"/>
  <c r="S3" i="238"/>
  <c r="K3" i="238"/>
  <c r="Z3" i="238"/>
  <c r="R3" i="238"/>
  <c r="J3" i="238"/>
  <c r="D2" i="220"/>
  <c r="H2" i="154"/>
  <c r="H2" i="232" s="1"/>
  <c r="C2" i="154"/>
  <c r="C2" i="232" s="1"/>
  <c r="M5" i="219"/>
  <c r="E5" i="219"/>
  <c r="M5" i="201"/>
  <c r="E5" i="201"/>
  <c r="L5" i="219"/>
  <c r="D5" i="219"/>
  <c r="L5" i="201"/>
  <c r="D5" i="201"/>
  <c r="K5" i="219"/>
  <c r="C5" i="219"/>
  <c r="K5" i="201"/>
  <c r="C5" i="201"/>
  <c r="J5" i="219"/>
  <c r="B5" i="219"/>
  <c r="J5" i="201"/>
  <c r="B5" i="201"/>
  <c r="Q5" i="219"/>
  <c r="I5" i="219"/>
  <c r="Q5" i="201"/>
  <c r="I5" i="201"/>
  <c r="P5" i="219"/>
  <c r="H5" i="219"/>
  <c r="P5" i="201"/>
  <c r="H5" i="201"/>
  <c r="O5" i="219"/>
  <c r="G5" i="219"/>
  <c r="O5" i="201"/>
  <c r="G5" i="201"/>
  <c r="N5" i="219"/>
  <c r="N5" i="201"/>
  <c r="N5" i="183"/>
  <c r="F5" i="183"/>
  <c r="F5" i="219"/>
  <c r="F5" i="201"/>
  <c r="M5" i="183"/>
  <c r="E5" i="183"/>
  <c r="L5" i="183"/>
  <c r="D5" i="183"/>
  <c r="K5" i="183"/>
  <c r="C5" i="183"/>
  <c r="J5" i="183"/>
  <c r="B5" i="183"/>
  <c r="Q5" i="183"/>
  <c r="I5" i="183"/>
  <c r="P5" i="183"/>
  <c r="H5" i="183"/>
  <c r="O5" i="183"/>
  <c r="G5" i="183"/>
  <c r="AP6" i="117"/>
  <c r="G2" i="147"/>
  <c r="G2" i="211" s="1"/>
  <c r="AP6" i="122"/>
  <c r="P3" i="125"/>
  <c r="AG3" i="125" s="1"/>
  <c r="F3" i="59"/>
  <c r="Q5" i="129"/>
  <c r="AH5" i="129" s="1"/>
  <c r="G5" i="63"/>
  <c r="L4" i="130"/>
  <c r="AC4" i="130" s="1"/>
  <c r="B4" i="64"/>
  <c r="AE17" i="130"/>
  <c r="C2" i="184"/>
  <c r="H5" i="84"/>
  <c r="H5" i="29"/>
  <c r="P2" i="202"/>
  <c r="C2" i="202"/>
  <c r="M2" i="154"/>
  <c r="M2" i="232" s="1"/>
  <c r="M4" i="120"/>
  <c r="AD4" i="120" s="1"/>
  <c r="C4" i="54"/>
  <c r="AI17" i="121"/>
  <c r="Q5" i="123"/>
  <c r="AH5" i="123" s="1"/>
  <c r="G5" i="57"/>
  <c r="P3" i="126"/>
  <c r="AG3" i="126" s="1"/>
  <c r="F3" i="60"/>
  <c r="T5" i="125"/>
  <c r="AK5" i="125" s="1"/>
  <c r="J5" i="59"/>
  <c r="AA5" i="130"/>
  <c r="AR5" i="130" s="1"/>
  <c r="Q5" i="64"/>
  <c r="AA3" i="131"/>
  <c r="AR3" i="131" s="1"/>
  <c r="Q3" i="65"/>
  <c r="L5" i="73"/>
  <c r="L5" i="197" s="1"/>
  <c r="L5" i="18"/>
  <c r="P5" i="79"/>
  <c r="P5" i="215" s="1"/>
  <c r="P5" i="24"/>
  <c r="N4" i="115"/>
  <c r="AE4" i="115" s="1"/>
  <c r="D4" i="49"/>
  <c r="E5" i="24"/>
  <c r="E5" i="79"/>
  <c r="E5" i="28"/>
  <c r="D5" i="75"/>
  <c r="D5" i="20"/>
  <c r="P4" i="127"/>
  <c r="AG4" i="127" s="1"/>
  <c r="F4" i="61"/>
  <c r="Q5" i="73"/>
  <c r="Q5" i="197" s="1"/>
  <c r="Q5" i="18"/>
  <c r="V3" i="125"/>
  <c r="AM3" i="125" s="1"/>
  <c r="AM2" i="125" s="1"/>
  <c r="L2" i="59" s="1"/>
  <c r="L3" i="59"/>
  <c r="P5" i="77"/>
  <c r="P5" i="22"/>
  <c r="N3" i="80"/>
  <c r="N3" i="25"/>
  <c r="J5" i="76"/>
  <c r="J5" i="21"/>
  <c r="H5" i="83"/>
  <c r="H5" i="28"/>
  <c r="M7" i="6" a="1"/>
  <c r="H7" i="6" a="1"/>
  <c r="F7" i="6" a="1"/>
  <c r="E7" i="6" a="1"/>
  <c r="Q7" i="6" a="1"/>
  <c r="K7" i="6" a="1"/>
  <c r="L7" i="6" a="1"/>
  <c r="O7" i="6" a="1"/>
  <c r="N7" i="6" a="1"/>
  <c r="J7" i="6" a="1"/>
  <c r="N9" i="5" a="1"/>
  <c r="B7" i="6" a="1"/>
  <c r="P7" i="6" a="1"/>
  <c r="D7" i="6" a="1"/>
  <c r="C7" i="6" a="1"/>
  <c r="G7" i="6" a="1"/>
  <c r="I7" i="6" a="1"/>
  <c r="J3" i="60" l="1"/>
  <c r="L5" i="29"/>
  <c r="Q5" i="132"/>
  <c r="AH5" i="132" s="1"/>
  <c r="G5" i="66"/>
  <c r="C4" i="65"/>
  <c r="C4" i="83" s="1"/>
  <c r="AQ2" i="125"/>
  <c r="P2" i="59" s="1"/>
  <c r="E4" i="59"/>
  <c r="F4" i="53"/>
  <c r="T4" i="125"/>
  <c r="AK4" i="125" s="1"/>
  <c r="J4" i="59"/>
  <c r="K4" i="53"/>
  <c r="K4" i="71" s="1"/>
  <c r="K5" i="22"/>
  <c r="O5" i="16"/>
  <c r="M5" i="83"/>
  <c r="F4" i="64"/>
  <c r="AP2" i="124"/>
  <c r="O2" i="58" s="1"/>
  <c r="X4" i="130"/>
  <c r="AO4" i="130" s="1"/>
  <c r="N4" i="64"/>
  <c r="N3" i="124"/>
  <c r="AE3" i="124" s="1"/>
  <c r="N3" i="58"/>
  <c r="Q3" i="58"/>
  <c r="O3" i="63"/>
  <c r="D3" i="63"/>
  <c r="Z3" i="241"/>
  <c r="T3" i="241"/>
  <c r="M3" i="241"/>
  <c r="Q3" i="241"/>
  <c r="U3" i="241"/>
  <c r="O5" i="283"/>
  <c r="I5" i="283"/>
  <c r="U5" i="283"/>
  <c r="P2" i="241"/>
  <c r="M2" i="277"/>
  <c r="I3" i="241"/>
  <c r="H3" i="241"/>
  <c r="Y3" i="241"/>
  <c r="N3" i="241"/>
  <c r="X5" i="283"/>
  <c r="R5" i="283"/>
  <c r="U2" i="241"/>
  <c r="J3" i="241"/>
  <c r="K3" i="241"/>
  <c r="V3" i="241"/>
  <c r="G5" i="283"/>
  <c r="AA5" i="283"/>
  <c r="P3" i="241"/>
  <c r="S3" i="241"/>
  <c r="G3" i="241"/>
  <c r="P5" i="283"/>
  <c r="J5" i="283"/>
  <c r="R2" i="259"/>
  <c r="K2" i="238"/>
  <c r="R3" i="241"/>
  <c r="AA3" i="241"/>
  <c r="L5" i="283"/>
  <c r="Y5" i="283"/>
  <c r="X2" i="259"/>
  <c r="AG2" i="126"/>
  <c r="F2" i="60" s="1"/>
  <c r="S2" i="274"/>
  <c r="T2" i="241"/>
  <c r="V2" i="241"/>
  <c r="Q2" i="241"/>
  <c r="O3" i="50"/>
  <c r="N2" i="238"/>
  <c r="AL2" i="130"/>
  <c r="K2" i="64" s="1"/>
  <c r="I2" i="277"/>
  <c r="K2" i="277"/>
  <c r="V2" i="277"/>
  <c r="W3" i="121"/>
  <c r="AN3" i="121" s="1"/>
  <c r="AN2" i="121" s="1"/>
  <c r="M2" i="55" s="1"/>
  <c r="M2" i="73" s="1"/>
  <c r="Q5" i="51"/>
  <c r="Q5" i="69" s="1"/>
  <c r="Q5" i="185" s="1"/>
  <c r="M4" i="18"/>
  <c r="C4" i="28"/>
  <c r="Z2" i="259"/>
  <c r="N2" i="259"/>
  <c r="I2" i="259"/>
  <c r="I3" i="53"/>
  <c r="K4" i="65"/>
  <c r="H2" i="277"/>
  <c r="E3" i="57"/>
  <c r="Z2" i="241"/>
  <c r="G2" i="241"/>
  <c r="Y2" i="241"/>
  <c r="I2" i="238"/>
  <c r="G3" i="52"/>
  <c r="K5" i="203"/>
  <c r="AI2" i="123"/>
  <c r="H2" i="57" s="1"/>
  <c r="P2" i="277"/>
  <c r="S2" i="277"/>
  <c r="G2" i="277"/>
  <c r="P5" i="188"/>
  <c r="AE2" i="119"/>
  <c r="D2" i="53" s="1"/>
  <c r="D2" i="71" s="1"/>
  <c r="D5" i="29"/>
  <c r="I4" i="56"/>
  <c r="J2" i="259"/>
  <c r="V2" i="259"/>
  <c r="Q2" i="259"/>
  <c r="C4" i="66"/>
  <c r="AL2" i="131"/>
  <c r="K2" i="65" s="1"/>
  <c r="K2" i="83" s="1"/>
  <c r="N2" i="241"/>
  <c r="AP2" i="118"/>
  <c r="O2" i="52" s="1"/>
  <c r="O2" i="15" s="1"/>
  <c r="K2" i="241"/>
  <c r="O2" i="241"/>
  <c r="F5" i="221"/>
  <c r="P3" i="28"/>
  <c r="H3" i="66"/>
  <c r="H3" i="29" s="1"/>
  <c r="Q2" i="277"/>
  <c r="AA2" i="277"/>
  <c r="O2" i="277"/>
  <c r="D3" i="51"/>
  <c r="D3" i="69" s="1"/>
  <c r="D3" i="185" s="1"/>
  <c r="L2" i="259"/>
  <c r="G2" i="259"/>
  <c r="Y2" i="259"/>
  <c r="B5" i="63"/>
  <c r="AE2" i="132"/>
  <c r="D2" i="66" s="1"/>
  <c r="Z2" i="277"/>
  <c r="U2" i="259"/>
  <c r="AO2" i="125"/>
  <c r="N2" i="59" s="1"/>
  <c r="B3" i="60"/>
  <c r="J3" i="49"/>
  <c r="S2" i="241"/>
  <c r="W2" i="241"/>
  <c r="L3" i="21"/>
  <c r="I4" i="49"/>
  <c r="X2" i="277"/>
  <c r="L2" i="277"/>
  <c r="W2" i="277"/>
  <c r="AL2" i="115"/>
  <c r="K2" i="49" s="1"/>
  <c r="AH2" i="126"/>
  <c r="G2" i="60" s="1"/>
  <c r="AJ2" i="116"/>
  <c r="I2" i="50" s="1"/>
  <c r="I2" i="68" s="1"/>
  <c r="E5" i="218"/>
  <c r="AF2" i="120"/>
  <c r="E2" i="54" s="1"/>
  <c r="E4" i="53"/>
  <c r="E4" i="16" s="1"/>
  <c r="K2" i="259"/>
  <c r="O2" i="259"/>
  <c r="U4" i="120"/>
  <c r="AL4" i="120" s="1"/>
  <c r="K4" i="54"/>
  <c r="I2" i="241"/>
  <c r="N2" i="277"/>
  <c r="AA2" i="241"/>
  <c r="H2" i="241"/>
  <c r="AD2" i="131"/>
  <c r="C2" i="65" s="1"/>
  <c r="C2" i="28" s="1"/>
  <c r="O3" i="58"/>
  <c r="G5" i="28"/>
  <c r="J3" i="19"/>
  <c r="Y2" i="277"/>
  <c r="T2" i="277"/>
  <c r="D3" i="60"/>
  <c r="H4" i="20"/>
  <c r="S2" i="259"/>
  <c r="W2" i="259"/>
  <c r="W2" i="256"/>
  <c r="R2" i="241"/>
  <c r="T2" i="259"/>
  <c r="AN2" i="129"/>
  <c r="M2" i="63" s="1"/>
  <c r="AF2" i="131"/>
  <c r="E2" i="65" s="1"/>
  <c r="E2" i="83" s="1"/>
  <c r="J2" i="241"/>
  <c r="M2" i="241"/>
  <c r="J2" i="277"/>
  <c r="AL2" i="126"/>
  <c r="K2" i="60" s="1"/>
  <c r="K2" i="23" s="1"/>
  <c r="AA2" i="259"/>
  <c r="AF2" i="123"/>
  <c r="E2" i="57" s="1"/>
  <c r="AJ2" i="129"/>
  <c r="I2" i="63" s="1"/>
  <c r="AI2" i="125"/>
  <c r="H2" i="59" s="1"/>
  <c r="H2" i="22" s="1"/>
  <c r="H4" i="62"/>
  <c r="AG2" i="131"/>
  <c r="F2" i="65" s="1"/>
  <c r="F2" i="28" s="1"/>
  <c r="I3" i="59"/>
  <c r="I3" i="77" s="1"/>
  <c r="P5" i="131"/>
  <c r="AG5" i="131" s="1"/>
  <c r="F5" i="65"/>
  <c r="N4" i="126"/>
  <c r="AE4" i="126" s="1"/>
  <c r="D4" i="60"/>
  <c r="T4" i="123"/>
  <c r="AK4" i="123" s="1"/>
  <c r="J4" i="57"/>
  <c r="AJ2" i="115"/>
  <c r="I2" i="49" s="1"/>
  <c r="I2" i="12" s="1"/>
  <c r="B5" i="224"/>
  <c r="H2" i="274"/>
  <c r="Q5" i="215"/>
  <c r="AO2" i="122"/>
  <c r="N2" i="56" s="1"/>
  <c r="AQ2" i="122"/>
  <c r="P2" i="56" s="1"/>
  <c r="Z4" i="117"/>
  <c r="AQ4" i="117" s="1"/>
  <c r="AQ2" i="117" s="1"/>
  <c r="P2" i="51" s="1"/>
  <c r="P4" i="51"/>
  <c r="N4" i="122"/>
  <c r="AE4" i="122" s="1"/>
  <c r="D4" i="56"/>
  <c r="J5" i="206"/>
  <c r="D5" i="203"/>
  <c r="AR2" i="131"/>
  <c r="Q2" i="65" s="1"/>
  <c r="AI2" i="128"/>
  <c r="H2" i="62" s="1"/>
  <c r="H2" i="25" s="1"/>
  <c r="Y2" i="274"/>
  <c r="K5" i="29"/>
  <c r="H5" i="25"/>
  <c r="AF2" i="122"/>
  <c r="E2" i="56" s="1"/>
  <c r="AC2" i="119"/>
  <c r="B2" i="53" s="1"/>
  <c r="AR2" i="128"/>
  <c r="Q2" i="62" s="1"/>
  <c r="AH2" i="119"/>
  <c r="G2" i="53" s="1"/>
  <c r="AH2" i="116"/>
  <c r="G2" i="50" s="1"/>
  <c r="G2" i="68" s="1"/>
  <c r="H3" i="61"/>
  <c r="V3" i="122"/>
  <c r="AM3" i="122" s="1"/>
  <c r="AM2" i="122" s="1"/>
  <c r="L2" i="56" s="1"/>
  <c r="L2" i="74" s="1"/>
  <c r="L3" i="56"/>
  <c r="X2" i="238"/>
  <c r="O5" i="185"/>
  <c r="AA2" i="274"/>
  <c r="AR2" i="123"/>
  <c r="Q2" i="57" s="1"/>
  <c r="AN2" i="132"/>
  <c r="M2" i="66" s="1"/>
  <c r="AH2" i="121"/>
  <c r="G2" i="55" s="1"/>
  <c r="AG2" i="120"/>
  <c r="F2" i="54" s="1"/>
  <c r="H4" i="49"/>
  <c r="H4" i="67" s="1"/>
  <c r="I4" i="63"/>
  <c r="I4" i="81" s="1"/>
  <c r="I4" i="221" s="1"/>
  <c r="AK2" i="127"/>
  <c r="J2" i="61" s="1"/>
  <c r="X3" i="129"/>
  <c r="AO3" i="129" s="1"/>
  <c r="AO2" i="129" s="1"/>
  <c r="N2" i="63" s="1"/>
  <c r="N3" i="63"/>
  <c r="U4" i="122"/>
  <c r="AL4" i="122" s="1"/>
  <c r="K4" i="56"/>
  <c r="AN2" i="128"/>
  <c r="M2" i="62" s="1"/>
  <c r="N5" i="28"/>
  <c r="AL2" i="132"/>
  <c r="K2" i="66" s="1"/>
  <c r="AL2" i="125"/>
  <c r="K2" i="59" s="1"/>
  <c r="N3" i="53"/>
  <c r="P5" i="25"/>
  <c r="D3" i="59"/>
  <c r="D3" i="77" s="1"/>
  <c r="D3" i="209" s="1"/>
  <c r="O4" i="57"/>
  <c r="Y4" i="123"/>
  <c r="AP4" i="123" s="1"/>
  <c r="B4" i="66"/>
  <c r="L4" i="132"/>
  <c r="AC4" i="132" s="1"/>
  <c r="AC2" i="132" s="1"/>
  <c r="B2" i="66" s="1"/>
  <c r="H2" i="256"/>
  <c r="Z2" i="256"/>
  <c r="AO2" i="128"/>
  <c r="N2" i="62" s="1"/>
  <c r="N2" i="80" s="1"/>
  <c r="H5" i="206"/>
  <c r="M4" i="66"/>
  <c r="E4" i="51"/>
  <c r="C3" i="55"/>
  <c r="M3" i="121"/>
  <c r="AD3" i="121" s="1"/>
  <c r="X4" i="127"/>
  <c r="AO4" i="127" s="1"/>
  <c r="AO2" i="127" s="1"/>
  <c r="N2" i="61" s="1"/>
  <c r="N4" i="61"/>
  <c r="AH2" i="124"/>
  <c r="G2" i="58" s="1"/>
  <c r="AM2" i="131"/>
  <c r="L2" i="65" s="1"/>
  <c r="AC2" i="122"/>
  <c r="B2" i="56" s="1"/>
  <c r="B2" i="74" s="1"/>
  <c r="M5" i="182"/>
  <c r="M2" i="256"/>
  <c r="AM2" i="126"/>
  <c r="L2" i="60" s="1"/>
  <c r="L2" i="23" s="1"/>
  <c r="C7" i="6"/>
  <c r="B7" i="6"/>
  <c r="O7" i="6"/>
  <c r="F7" i="6"/>
  <c r="H7" i="6"/>
  <c r="J7" i="6"/>
  <c r="D7" i="6"/>
  <c r="N7" i="6"/>
  <c r="P7" i="6"/>
  <c r="N9" i="5"/>
  <c r="L7" i="6"/>
  <c r="E7" i="6"/>
  <c r="M7" i="6"/>
  <c r="K7" i="6"/>
  <c r="I7" i="6"/>
  <c r="G7" i="6"/>
  <c r="Q7" i="6"/>
  <c r="D2" i="80"/>
  <c r="D2" i="25"/>
  <c r="X3" i="115"/>
  <c r="AO3" i="115" s="1"/>
  <c r="N3" i="49"/>
  <c r="O2" i="70"/>
  <c r="Q3" i="70"/>
  <c r="Q3" i="15"/>
  <c r="L2" i="78"/>
  <c r="Y2" i="247"/>
  <c r="Q2" i="247"/>
  <c r="I2" i="247"/>
  <c r="X2" i="247"/>
  <c r="P2" i="247"/>
  <c r="H2" i="247"/>
  <c r="W2" i="247"/>
  <c r="O2" i="247"/>
  <c r="G2" i="247"/>
  <c r="V2" i="247"/>
  <c r="N2" i="247"/>
  <c r="U2" i="247"/>
  <c r="M2" i="247"/>
  <c r="AA2" i="247"/>
  <c r="S2" i="247"/>
  <c r="K2" i="247"/>
  <c r="L2" i="247"/>
  <c r="J2" i="247"/>
  <c r="Z2" i="247"/>
  <c r="T2" i="247"/>
  <c r="R2" i="247"/>
  <c r="R3" i="129"/>
  <c r="AI3" i="129" s="1"/>
  <c r="AI2" i="129" s="1"/>
  <c r="H2" i="63" s="1"/>
  <c r="H3" i="63"/>
  <c r="P5" i="82"/>
  <c r="P5" i="224" s="1"/>
  <c r="P5" i="27"/>
  <c r="C5" i="75"/>
  <c r="C5" i="203" s="1"/>
  <c r="C5" i="20"/>
  <c r="B2" i="71"/>
  <c r="B2" i="16"/>
  <c r="M5" i="76"/>
  <c r="M5" i="206" s="1"/>
  <c r="M5" i="21"/>
  <c r="O3" i="127"/>
  <c r="AF3" i="127" s="1"/>
  <c r="AF2" i="127" s="1"/>
  <c r="E2" i="61" s="1"/>
  <c r="E3" i="61"/>
  <c r="E2" i="17"/>
  <c r="E2" i="72"/>
  <c r="G5" i="74"/>
  <c r="G5" i="200" s="1"/>
  <c r="G5" i="19"/>
  <c r="B5" i="78"/>
  <c r="B5" i="23"/>
  <c r="F3" i="67"/>
  <c r="F3" i="12"/>
  <c r="I3" i="75"/>
  <c r="I3" i="20"/>
  <c r="G5" i="72"/>
  <c r="G5" i="17"/>
  <c r="AA5" i="255"/>
  <c r="S5" i="255"/>
  <c r="K5" i="255"/>
  <c r="Z5" i="255"/>
  <c r="R5" i="255"/>
  <c r="J5" i="255"/>
  <c r="Y5" i="255"/>
  <c r="Q5" i="255"/>
  <c r="I5" i="255"/>
  <c r="X5" i="255"/>
  <c r="P5" i="255"/>
  <c r="H5" i="255"/>
  <c r="W5" i="255"/>
  <c r="O5" i="255"/>
  <c r="G5" i="255"/>
  <c r="U5" i="255"/>
  <c r="M5" i="255"/>
  <c r="V5" i="255"/>
  <c r="T5" i="255"/>
  <c r="N5" i="255"/>
  <c r="L5" i="255"/>
  <c r="Q5" i="81"/>
  <c r="Q5" i="221" s="1"/>
  <c r="Q5" i="26"/>
  <c r="B4" i="70"/>
  <c r="B4" i="15"/>
  <c r="D5" i="77"/>
  <c r="D5" i="22"/>
  <c r="AA3" i="129"/>
  <c r="AR3" i="129" s="1"/>
  <c r="AR2" i="129" s="1"/>
  <c r="Q2" i="63" s="1"/>
  <c r="Q3" i="63"/>
  <c r="S4" i="126"/>
  <c r="AJ4" i="126" s="1"/>
  <c r="I4" i="60"/>
  <c r="H4" i="74"/>
  <c r="H4" i="19"/>
  <c r="L5" i="182"/>
  <c r="H3" i="80"/>
  <c r="H3" i="25"/>
  <c r="H5" i="72"/>
  <c r="H5" i="17"/>
  <c r="G2" i="80"/>
  <c r="G2" i="25"/>
  <c r="L4" i="115"/>
  <c r="AC4" i="115" s="1"/>
  <c r="B4" i="49"/>
  <c r="L4" i="127"/>
  <c r="AC4" i="127" s="1"/>
  <c r="AC2" i="127" s="1"/>
  <c r="B2" i="61" s="1"/>
  <c r="B4" i="61"/>
  <c r="K5" i="200"/>
  <c r="K5" i="79"/>
  <c r="K5" i="215" s="1"/>
  <c r="K5" i="24"/>
  <c r="B3" i="67"/>
  <c r="B3" i="12"/>
  <c r="Z4" i="130"/>
  <c r="AQ4" i="130" s="1"/>
  <c r="AQ2" i="130" s="1"/>
  <c r="P2" i="64" s="1"/>
  <c r="P4" i="64"/>
  <c r="V3" i="115"/>
  <c r="AM3" i="115" s="1"/>
  <c r="AM2" i="115" s="1"/>
  <c r="L2" i="49" s="1"/>
  <c r="L3" i="49"/>
  <c r="AK2" i="115"/>
  <c r="J2" i="49" s="1"/>
  <c r="P4" i="75"/>
  <c r="P4" i="20"/>
  <c r="D4" i="73"/>
  <c r="D4" i="18"/>
  <c r="E5" i="17"/>
  <c r="E5" i="72"/>
  <c r="AP2" i="116"/>
  <c r="O2" i="50" s="1"/>
  <c r="V2" i="238"/>
  <c r="Q2" i="238"/>
  <c r="S2" i="238"/>
  <c r="P3" i="78"/>
  <c r="P3" i="23"/>
  <c r="C5" i="14"/>
  <c r="C5" i="69"/>
  <c r="C5" i="185" s="1"/>
  <c r="K3" i="82"/>
  <c r="K3" i="27"/>
  <c r="AE2" i="124"/>
  <c r="D2" i="58" s="1"/>
  <c r="C2" i="83"/>
  <c r="K3" i="69"/>
  <c r="K3" i="14"/>
  <c r="R3" i="117"/>
  <c r="AI3" i="117" s="1"/>
  <c r="AI2" i="117" s="1"/>
  <c r="H2" i="51" s="1"/>
  <c r="H3" i="51"/>
  <c r="B5" i="71"/>
  <c r="B5" i="16"/>
  <c r="H3" i="67"/>
  <c r="H3" i="12"/>
  <c r="J4" i="68"/>
  <c r="J4" i="13"/>
  <c r="N2" i="274"/>
  <c r="L2" i="80"/>
  <c r="L2" i="25"/>
  <c r="F3" i="74"/>
  <c r="F3" i="19"/>
  <c r="K4" i="76"/>
  <c r="K4" i="21"/>
  <c r="B26" i="155"/>
  <c r="M2" i="216" s="1"/>
  <c r="B25" i="155"/>
  <c r="B32" i="155"/>
  <c r="B24" i="155"/>
  <c r="B31" i="155"/>
  <c r="B23" i="155"/>
  <c r="B30" i="155"/>
  <c r="B22" i="155"/>
  <c r="B29" i="155"/>
  <c r="B21" i="155"/>
  <c r="B28" i="155"/>
  <c r="B27" i="155"/>
  <c r="J2" i="97"/>
  <c r="B2" i="97"/>
  <c r="J2" i="91"/>
  <c r="B2" i="91"/>
  <c r="Q2" i="97"/>
  <c r="I2" i="97"/>
  <c r="Q2" i="91"/>
  <c r="I2" i="91"/>
  <c r="P2" i="97"/>
  <c r="H2" i="97"/>
  <c r="P2" i="91"/>
  <c r="H2" i="91"/>
  <c r="O2" i="97"/>
  <c r="G2" i="97"/>
  <c r="O2" i="91"/>
  <c r="G2" i="91"/>
  <c r="N2" i="97"/>
  <c r="F2" i="97"/>
  <c r="N2" i="91"/>
  <c r="F2" i="91"/>
  <c r="M2" i="97"/>
  <c r="E2" i="97"/>
  <c r="M2" i="91"/>
  <c r="E2" i="91"/>
  <c r="L2" i="97"/>
  <c r="L2" i="91"/>
  <c r="J2" i="85"/>
  <c r="B2" i="85"/>
  <c r="K2" i="97"/>
  <c r="K2" i="91"/>
  <c r="Q2" i="85"/>
  <c r="I2" i="85"/>
  <c r="K2" i="85"/>
  <c r="D2" i="97"/>
  <c r="D2" i="91"/>
  <c r="P2" i="85"/>
  <c r="H2" i="85"/>
  <c r="E2" i="85"/>
  <c r="C2" i="85"/>
  <c r="C2" i="97"/>
  <c r="C2" i="91"/>
  <c r="O2" i="85"/>
  <c r="G2" i="85"/>
  <c r="M2" i="85"/>
  <c r="N2" i="85"/>
  <c r="F2" i="85"/>
  <c r="L2" i="85"/>
  <c r="D2" i="85"/>
  <c r="F4" i="77"/>
  <c r="F4" i="22"/>
  <c r="Q3" i="67"/>
  <c r="Q3" i="12"/>
  <c r="K4" i="79"/>
  <c r="K4" i="24"/>
  <c r="L2" i="73"/>
  <c r="L2" i="18"/>
  <c r="H3" i="84"/>
  <c r="M4" i="219"/>
  <c r="E4" i="219"/>
  <c r="M4" i="201"/>
  <c r="E4" i="201"/>
  <c r="L4" i="219"/>
  <c r="D4" i="219"/>
  <c r="L4" i="201"/>
  <c r="D4" i="201"/>
  <c r="K4" i="219"/>
  <c r="C4" i="219"/>
  <c r="K4" i="201"/>
  <c r="C4" i="201"/>
  <c r="J4" i="219"/>
  <c r="B4" i="219"/>
  <c r="J4" i="201"/>
  <c r="B4" i="201"/>
  <c r="Q4" i="219"/>
  <c r="I4" i="219"/>
  <c r="Q4" i="201"/>
  <c r="I4" i="201"/>
  <c r="P4" i="219"/>
  <c r="H4" i="219"/>
  <c r="P4" i="201"/>
  <c r="H4" i="201"/>
  <c r="O4" i="219"/>
  <c r="G4" i="219"/>
  <c r="O4" i="201"/>
  <c r="G4" i="201"/>
  <c r="N4" i="183"/>
  <c r="F4" i="183"/>
  <c r="M4" i="183"/>
  <c r="E4" i="183"/>
  <c r="N4" i="219"/>
  <c r="N4" i="201"/>
  <c r="L4" i="183"/>
  <c r="D4" i="183"/>
  <c r="F4" i="219"/>
  <c r="F4" i="201"/>
  <c r="K4" i="183"/>
  <c r="C4" i="183"/>
  <c r="J4" i="183"/>
  <c r="B4" i="183"/>
  <c r="Q4" i="183"/>
  <c r="I4" i="183"/>
  <c r="P4" i="183"/>
  <c r="H4" i="183"/>
  <c r="O4" i="183"/>
  <c r="G4" i="183"/>
  <c r="O3" i="128"/>
  <c r="AF3" i="128" s="1"/>
  <c r="AF2" i="128" s="1"/>
  <c r="E2" i="62" s="1"/>
  <c r="E3" i="62"/>
  <c r="O4" i="71"/>
  <c r="O4" i="16"/>
  <c r="Q4" i="81"/>
  <c r="Q4" i="26"/>
  <c r="U2" i="256"/>
  <c r="P2" i="256"/>
  <c r="G2" i="73"/>
  <c r="G2" i="18"/>
  <c r="L4" i="83"/>
  <c r="L4" i="28"/>
  <c r="F5" i="73"/>
  <c r="F5" i="197" s="1"/>
  <c r="F5" i="18"/>
  <c r="E5" i="70"/>
  <c r="E5" i="188" s="1"/>
  <c r="E5" i="15"/>
  <c r="N5" i="70"/>
  <c r="N5" i="188" s="1"/>
  <c r="N5" i="15"/>
  <c r="M3" i="222"/>
  <c r="E3" i="222"/>
  <c r="M3" i="204"/>
  <c r="E3" i="204"/>
  <c r="L3" i="222"/>
  <c r="D3" i="222"/>
  <c r="L3" i="204"/>
  <c r="D3" i="204"/>
  <c r="K3" i="222"/>
  <c r="C3" i="222"/>
  <c r="K3" i="204"/>
  <c r="C3" i="204"/>
  <c r="J3" i="222"/>
  <c r="B3" i="222"/>
  <c r="J3" i="204"/>
  <c r="B3" i="204"/>
  <c r="Q3" i="222"/>
  <c r="I3" i="222"/>
  <c r="Q3" i="204"/>
  <c r="I3" i="204"/>
  <c r="P3" i="222"/>
  <c r="H3" i="222"/>
  <c r="P3" i="204"/>
  <c r="H3" i="204"/>
  <c r="O3" i="222"/>
  <c r="G3" i="222"/>
  <c r="O3" i="204"/>
  <c r="G3" i="204"/>
  <c r="N3" i="186"/>
  <c r="F3" i="186"/>
  <c r="M3" i="186"/>
  <c r="E3" i="186"/>
  <c r="L3" i="186"/>
  <c r="D3" i="186"/>
  <c r="K3" i="186"/>
  <c r="C3" i="186"/>
  <c r="N3" i="222"/>
  <c r="N3" i="204"/>
  <c r="J3" i="186"/>
  <c r="B3" i="186"/>
  <c r="F3" i="222"/>
  <c r="F3" i="204"/>
  <c r="Q3" i="186"/>
  <c r="I3" i="186"/>
  <c r="P3" i="186"/>
  <c r="H3" i="186"/>
  <c r="G3" i="186"/>
  <c r="O3" i="186"/>
  <c r="L5" i="71"/>
  <c r="L5" i="16"/>
  <c r="Y2" i="262"/>
  <c r="Q2" i="262"/>
  <c r="I2" i="262"/>
  <c r="X2" i="262"/>
  <c r="P2" i="262"/>
  <c r="H2" i="262"/>
  <c r="W2" i="262"/>
  <c r="O2" i="262"/>
  <c r="G2" i="262"/>
  <c r="V2" i="262"/>
  <c r="N2" i="262"/>
  <c r="U2" i="262"/>
  <c r="M2" i="262"/>
  <c r="AA2" i="262"/>
  <c r="S2" i="262"/>
  <c r="K2" i="262"/>
  <c r="T2" i="262"/>
  <c r="R2" i="262"/>
  <c r="L2" i="262"/>
  <c r="J2" i="262"/>
  <c r="Z2" i="262"/>
  <c r="N3" i="79"/>
  <c r="N3" i="24"/>
  <c r="L4" i="68"/>
  <c r="L4" i="13"/>
  <c r="P3" i="80"/>
  <c r="P3" i="25"/>
  <c r="P3" i="70"/>
  <c r="P3" i="15"/>
  <c r="AN2" i="126"/>
  <c r="M2" i="60" s="1"/>
  <c r="N4" i="77"/>
  <c r="N4" i="22"/>
  <c r="H5" i="69"/>
  <c r="H5" i="185" s="1"/>
  <c r="H5" i="14"/>
  <c r="E5" i="78"/>
  <c r="E5" i="23"/>
  <c r="E2" i="74"/>
  <c r="E2" i="19"/>
  <c r="O4" i="82"/>
  <c r="O4" i="27"/>
  <c r="F3" i="72"/>
  <c r="F3" i="17"/>
  <c r="AA5" i="243"/>
  <c r="S5" i="243"/>
  <c r="K5" i="243"/>
  <c r="Z5" i="243"/>
  <c r="R5" i="243"/>
  <c r="J5" i="243"/>
  <c r="Y5" i="243"/>
  <c r="Q5" i="243"/>
  <c r="I5" i="243"/>
  <c r="X5" i="243"/>
  <c r="P5" i="243"/>
  <c r="H5" i="243"/>
  <c r="W5" i="243"/>
  <c r="O5" i="243"/>
  <c r="G5" i="243"/>
  <c r="U5" i="243"/>
  <c r="M5" i="243"/>
  <c r="V5" i="243"/>
  <c r="T5" i="243"/>
  <c r="N5" i="243"/>
  <c r="L5" i="243"/>
  <c r="F5" i="71"/>
  <c r="F5" i="16"/>
  <c r="H4" i="81"/>
  <c r="H4" i="26"/>
  <c r="H4" i="12"/>
  <c r="N5" i="69"/>
  <c r="N5" i="185" s="1"/>
  <c r="N5" i="14"/>
  <c r="X4" i="124"/>
  <c r="AO4" i="124" s="1"/>
  <c r="N4" i="58"/>
  <c r="AE2" i="120"/>
  <c r="D2" i="54" s="1"/>
  <c r="AN2" i="124"/>
  <c r="M2" i="58" s="1"/>
  <c r="B5" i="188"/>
  <c r="B3" i="68"/>
  <c r="B3" i="13"/>
  <c r="S4" i="128"/>
  <c r="AJ4" i="128" s="1"/>
  <c r="I4" i="62"/>
  <c r="O4" i="79"/>
  <c r="O4" i="24"/>
  <c r="B3" i="82"/>
  <c r="B3" i="27"/>
  <c r="G3" i="78"/>
  <c r="G3" i="23"/>
  <c r="S4" i="118"/>
  <c r="AJ4" i="118" s="1"/>
  <c r="I4" i="52"/>
  <c r="L5" i="69"/>
  <c r="L5" i="185" s="1"/>
  <c r="L5" i="14"/>
  <c r="Q5" i="74"/>
  <c r="Q5" i="200" s="1"/>
  <c r="Q5" i="19"/>
  <c r="D5" i="83"/>
  <c r="D5" i="28"/>
  <c r="H5" i="78"/>
  <c r="H5" i="23"/>
  <c r="J5" i="74"/>
  <c r="J5" i="200" s="1"/>
  <c r="J5" i="19"/>
  <c r="Q2" i="80"/>
  <c r="Q2" i="25"/>
  <c r="K4" i="16"/>
  <c r="N3" i="118"/>
  <c r="AE3" i="118" s="1"/>
  <c r="AE2" i="118" s="1"/>
  <c r="D2" i="52" s="1"/>
  <c r="D3" i="52"/>
  <c r="P4" i="70"/>
  <c r="P4" i="15"/>
  <c r="I4" i="68"/>
  <c r="I4" i="13"/>
  <c r="O4" i="68"/>
  <c r="O4" i="182" s="1"/>
  <c r="O4" i="13"/>
  <c r="N4" i="68"/>
  <c r="N4" i="182" s="1"/>
  <c r="N4" i="13"/>
  <c r="B5" i="69"/>
  <c r="B5" i="185" s="1"/>
  <c r="B5" i="14"/>
  <c r="K3" i="18"/>
  <c r="K3" i="73"/>
  <c r="L4" i="69"/>
  <c r="L4" i="14"/>
  <c r="G5" i="79"/>
  <c r="G5" i="215" s="1"/>
  <c r="G5" i="24"/>
  <c r="Y4" i="128"/>
  <c r="AP4" i="128" s="1"/>
  <c r="AP2" i="128" s="1"/>
  <c r="O2" i="62" s="1"/>
  <c r="O4" i="62"/>
  <c r="N3" i="76"/>
  <c r="N3" i="21"/>
  <c r="S3" i="130"/>
  <c r="AJ3" i="130" s="1"/>
  <c r="I3" i="64"/>
  <c r="G5" i="73"/>
  <c r="G5" i="197" s="1"/>
  <c r="G5" i="18"/>
  <c r="AI2" i="116"/>
  <c r="H2" i="50" s="1"/>
  <c r="I5" i="77"/>
  <c r="I5" i="22"/>
  <c r="Q5" i="80"/>
  <c r="Q5" i="218" s="1"/>
  <c r="Q5" i="25"/>
  <c r="O3" i="72"/>
  <c r="O3" i="17"/>
  <c r="J4" i="100"/>
  <c r="B4" i="100"/>
  <c r="J4" i="94"/>
  <c r="B4" i="94"/>
  <c r="J4" i="88"/>
  <c r="B4" i="88"/>
  <c r="Q4" i="100"/>
  <c r="I4" i="100"/>
  <c r="Q4" i="94"/>
  <c r="I4" i="94"/>
  <c r="Q4" i="88"/>
  <c r="I4" i="88"/>
  <c r="P4" i="100"/>
  <c r="H4" i="100"/>
  <c r="P4" i="94"/>
  <c r="H4" i="94"/>
  <c r="P4" i="88"/>
  <c r="H4" i="88"/>
  <c r="O4" i="100"/>
  <c r="G4" i="100"/>
  <c r="O4" i="94"/>
  <c r="G4" i="94"/>
  <c r="N4" i="100"/>
  <c r="F4" i="100"/>
  <c r="N4" i="94"/>
  <c r="F4" i="94"/>
  <c r="N4" i="88"/>
  <c r="F4" i="88"/>
  <c r="M4" i="100"/>
  <c r="E4" i="100"/>
  <c r="M4" i="94"/>
  <c r="E4" i="94"/>
  <c r="M4" i="88"/>
  <c r="E4" i="88"/>
  <c r="L4" i="100"/>
  <c r="L4" i="94"/>
  <c r="D4" i="88"/>
  <c r="L4" i="88"/>
  <c r="K4" i="100"/>
  <c r="K4" i="94"/>
  <c r="C4" i="88"/>
  <c r="D4" i="100"/>
  <c r="D4" i="94"/>
  <c r="C4" i="100"/>
  <c r="C4" i="94"/>
  <c r="O4" i="88"/>
  <c r="G4" i="88"/>
  <c r="K4" i="88"/>
  <c r="C3" i="13"/>
  <c r="C3" i="68"/>
  <c r="P4" i="67"/>
  <c r="P4" i="12"/>
  <c r="K4" i="225"/>
  <c r="C4" i="225"/>
  <c r="J4" i="225"/>
  <c r="B4" i="225"/>
  <c r="Q4" i="225"/>
  <c r="I4" i="225"/>
  <c r="P4" i="225"/>
  <c r="H4" i="225"/>
  <c r="O4" i="225"/>
  <c r="G4" i="225"/>
  <c r="M4" i="225"/>
  <c r="E4" i="225"/>
  <c r="M4" i="207"/>
  <c r="E4" i="207"/>
  <c r="M4" i="189"/>
  <c r="E4" i="189"/>
  <c r="L4" i="207"/>
  <c r="D4" i="207"/>
  <c r="L4" i="189"/>
  <c r="D4" i="189"/>
  <c r="N4" i="225"/>
  <c r="K4" i="207"/>
  <c r="C4" i="207"/>
  <c r="K4" i="189"/>
  <c r="C4" i="189"/>
  <c r="L4" i="225"/>
  <c r="J4" i="207"/>
  <c r="B4" i="207"/>
  <c r="J4" i="189"/>
  <c r="B4" i="189"/>
  <c r="F4" i="225"/>
  <c r="Q4" i="207"/>
  <c r="I4" i="207"/>
  <c r="Q4" i="189"/>
  <c r="I4" i="189"/>
  <c r="D4" i="225"/>
  <c r="P4" i="207"/>
  <c r="H4" i="207"/>
  <c r="P4" i="189"/>
  <c r="H4" i="189"/>
  <c r="O4" i="207"/>
  <c r="G4" i="207"/>
  <c r="O4" i="189"/>
  <c r="G4" i="189"/>
  <c r="N4" i="207"/>
  <c r="N4" i="189"/>
  <c r="F4" i="207"/>
  <c r="F4" i="189"/>
  <c r="N3" i="69"/>
  <c r="N3" i="185" s="1"/>
  <c r="N3" i="14"/>
  <c r="AG2" i="121"/>
  <c r="F2" i="55" s="1"/>
  <c r="AO2" i="120"/>
  <c r="N2" i="54" s="1"/>
  <c r="AG2" i="115"/>
  <c r="F2" i="49" s="1"/>
  <c r="AH2" i="125"/>
  <c r="G2" i="59" s="1"/>
  <c r="AQ2" i="123"/>
  <c r="P2" i="57" s="1"/>
  <c r="AK2" i="128"/>
  <c r="J2" i="62" s="1"/>
  <c r="AP2" i="125"/>
  <c r="O2" i="59" s="1"/>
  <c r="B3" i="72"/>
  <c r="B3" i="17"/>
  <c r="O3" i="51"/>
  <c r="Y3" i="117"/>
  <c r="AP3" i="117" s="1"/>
  <c r="AP2" i="117" s="1"/>
  <c r="O2" i="51" s="1"/>
  <c r="G3" i="80"/>
  <c r="G3" i="25"/>
  <c r="N4" i="81"/>
  <c r="N4" i="26"/>
  <c r="I2" i="67"/>
  <c r="C4" i="71"/>
  <c r="C4" i="16"/>
  <c r="I5" i="80"/>
  <c r="I5" i="218" s="1"/>
  <c r="I5" i="25"/>
  <c r="J6" i="100"/>
  <c r="B6" i="100"/>
  <c r="J6" i="94"/>
  <c r="B6" i="94"/>
  <c r="J6" i="88"/>
  <c r="B6" i="88"/>
  <c r="Q6" i="100"/>
  <c r="I6" i="100"/>
  <c r="Q6" i="94"/>
  <c r="I6" i="94"/>
  <c r="Q6" i="88"/>
  <c r="I6" i="88"/>
  <c r="P6" i="100"/>
  <c r="H6" i="100"/>
  <c r="P6" i="94"/>
  <c r="H6" i="94"/>
  <c r="P6" i="88"/>
  <c r="H6" i="88"/>
  <c r="O6" i="100"/>
  <c r="G6" i="100"/>
  <c r="O6" i="94"/>
  <c r="G6" i="94"/>
  <c r="N6" i="100"/>
  <c r="F6" i="100"/>
  <c r="N6" i="94"/>
  <c r="F6" i="94"/>
  <c r="N6" i="88"/>
  <c r="F6" i="88"/>
  <c r="M6" i="100"/>
  <c r="E6" i="100"/>
  <c r="M6" i="94"/>
  <c r="E6" i="94"/>
  <c r="M6" i="88"/>
  <c r="E6" i="88"/>
  <c r="L6" i="100"/>
  <c r="L6" i="94"/>
  <c r="O6" i="88"/>
  <c r="K6" i="100"/>
  <c r="K6" i="94"/>
  <c r="L6" i="88"/>
  <c r="D6" i="100"/>
  <c r="D6" i="94"/>
  <c r="K6" i="88"/>
  <c r="C6" i="100"/>
  <c r="C6" i="94"/>
  <c r="G6" i="88"/>
  <c r="D6" i="88"/>
  <c r="C6" i="88"/>
  <c r="M4" i="21"/>
  <c r="M4" i="76"/>
  <c r="M4" i="206" s="1"/>
  <c r="I5" i="81"/>
  <c r="I5" i="221" s="1"/>
  <c r="I5" i="26"/>
  <c r="L5" i="82"/>
  <c r="L5" i="224" s="1"/>
  <c r="L5" i="27"/>
  <c r="W4" i="120"/>
  <c r="AN4" i="120" s="1"/>
  <c r="AN2" i="120" s="1"/>
  <c r="M2" i="54" s="1"/>
  <c r="M4" i="54"/>
  <c r="G3" i="73"/>
  <c r="G3" i="18"/>
  <c r="Q4" i="83"/>
  <c r="Q4" i="28"/>
  <c r="D5" i="76"/>
  <c r="D5" i="206" s="1"/>
  <c r="D5" i="21"/>
  <c r="T2" i="286"/>
  <c r="L2" i="286"/>
  <c r="AA2" i="286"/>
  <c r="S2" i="286"/>
  <c r="K2" i="286"/>
  <c r="Q2" i="286"/>
  <c r="G2" i="286"/>
  <c r="Z2" i="286"/>
  <c r="P2" i="286"/>
  <c r="Y2" i="286"/>
  <c r="O2" i="286"/>
  <c r="X2" i="286"/>
  <c r="N2" i="286"/>
  <c r="W2" i="286"/>
  <c r="M2" i="286"/>
  <c r="V2" i="286"/>
  <c r="J2" i="286"/>
  <c r="I2" i="286"/>
  <c r="H2" i="286"/>
  <c r="U2" i="286"/>
  <c r="R2" i="286"/>
  <c r="W3" i="244"/>
  <c r="O3" i="244"/>
  <c r="G3" i="244"/>
  <c r="V3" i="244"/>
  <c r="N3" i="244"/>
  <c r="U3" i="244"/>
  <c r="M3" i="244"/>
  <c r="T3" i="244"/>
  <c r="L3" i="244"/>
  <c r="AA3" i="244"/>
  <c r="S3" i="244"/>
  <c r="K3" i="244"/>
  <c r="Y3" i="244"/>
  <c r="Q3" i="244"/>
  <c r="I3" i="244"/>
  <c r="J3" i="244"/>
  <c r="H3" i="244"/>
  <c r="Z3" i="244"/>
  <c r="X3" i="244"/>
  <c r="R3" i="244"/>
  <c r="P3" i="244"/>
  <c r="F4" i="79"/>
  <c r="F4" i="24"/>
  <c r="F3" i="78"/>
  <c r="F3" i="23"/>
  <c r="G5" i="81"/>
  <c r="G5" i="221" s="1"/>
  <c r="G5" i="26"/>
  <c r="Q3" i="127"/>
  <c r="AH3" i="127" s="1"/>
  <c r="AH2" i="127" s="1"/>
  <c r="G2" i="61" s="1"/>
  <c r="G3" i="61"/>
  <c r="B3" i="69"/>
  <c r="B3" i="14"/>
  <c r="H2" i="80"/>
  <c r="J5" i="67"/>
  <c r="J5" i="12"/>
  <c r="B4" i="83"/>
  <c r="B4" i="28"/>
  <c r="M3" i="81"/>
  <c r="M3" i="221" s="1"/>
  <c r="M3" i="26"/>
  <c r="E3" i="28"/>
  <c r="E3" i="83"/>
  <c r="N3" i="77"/>
  <c r="N3" i="22"/>
  <c r="N5" i="82"/>
  <c r="N5" i="224" s="1"/>
  <c r="N5" i="27"/>
  <c r="D5" i="78"/>
  <c r="D5" i="23"/>
  <c r="AC2" i="115"/>
  <c r="B2" i="49" s="1"/>
  <c r="C4" i="78"/>
  <c r="C4" i="23"/>
  <c r="S3" i="120"/>
  <c r="AJ3" i="120" s="1"/>
  <c r="I3" i="54"/>
  <c r="G3" i="84"/>
  <c r="G3" i="29"/>
  <c r="E3" i="73"/>
  <c r="E3" i="18"/>
  <c r="Q3" i="79"/>
  <c r="Q3" i="24"/>
  <c r="P5" i="124"/>
  <c r="AG5" i="124" s="1"/>
  <c r="F5" i="58"/>
  <c r="S5" i="117"/>
  <c r="AJ5" i="117" s="1"/>
  <c r="AJ2" i="117" s="1"/>
  <c r="I2" i="51" s="1"/>
  <c r="I5" i="51"/>
  <c r="P5" i="72"/>
  <c r="P5" i="17"/>
  <c r="G5" i="70"/>
  <c r="G5" i="188" s="1"/>
  <c r="G5" i="15"/>
  <c r="C3" i="15"/>
  <c r="C3" i="70"/>
  <c r="L2" i="238"/>
  <c r="G2" i="238"/>
  <c r="Y2" i="238"/>
  <c r="AA2" i="238"/>
  <c r="AQ2" i="126"/>
  <c r="P2" i="60" s="1"/>
  <c r="K2" i="27"/>
  <c r="K2" i="82"/>
  <c r="V4" i="130"/>
  <c r="AM4" i="130" s="1"/>
  <c r="AM2" i="130" s="1"/>
  <c r="L2" i="64" s="1"/>
  <c r="L4" i="64"/>
  <c r="M4" i="125"/>
  <c r="AD4" i="125" s="1"/>
  <c r="AD2" i="125" s="1"/>
  <c r="C2" i="59" s="1"/>
  <c r="C4" i="59"/>
  <c r="L4" i="79"/>
  <c r="L4" i="24"/>
  <c r="AL2" i="117"/>
  <c r="K2" i="51" s="1"/>
  <c r="K3" i="28"/>
  <c r="K3" i="83"/>
  <c r="H5" i="67"/>
  <c r="H5" i="12"/>
  <c r="W4" i="116"/>
  <c r="AN4" i="116" s="1"/>
  <c r="M4" i="50"/>
  <c r="AI2" i="115"/>
  <c r="H2" i="49" s="1"/>
  <c r="P2" i="274"/>
  <c r="J2" i="274"/>
  <c r="L2" i="274"/>
  <c r="E4" i="78"/>
  <c r="E4" i="23"/>
  <c r="AG2" i="122"/>
  <c r="F2" i="56" s="1"/>
  <c r="N4" i="78"/>
  <c r="N4" i="23"/>
  <c r="AA5" i="240"/>
  <c r="S5" i="240"/>
  <c r="K5" i="240"/>
  <c r="Z5" i="240"/>
  <c r="R5" i="240"/>
  <c r="J5" i="240"/>
  <c r="Y5" i="240"/>
  <c r="Q5" i="240"/>
  <c r="I5" i="240"/>
  <c r="X5" i="240"/>
  <c r="P5" i="240"/>
  <c r="H5" i="240"/>
  <c r="W5" i="240"/>
  <c r="O5" i="240"/>
  <c r="G5" i="240"/>
  <c r="U5" i="240"/>
  <c r="M5" i="240"/>
  <c r="V5" i="240"/>
  <c r="T5" i="240"/>
  <c r="N5" i="240"/>
  <c r="L5" i="240"/>
  <c r="AR2" i="115"/>
  <c r="Q2" i="49" s="1"/>
  <c r="L5" i="218"/>
  <c r="S4" i="119"/>
  <c r="AJ4" i="119" s="1"/>
  <c r="AJ2" i="119" s="1"/>
  <c r="I2" i="53" s="1"/>
  <c r="I4" i="53"/>
  <c r="O3" i="115"/>
  <c r="AF3" i="115" s="1"/>
  <c r="E3" i="49"/>
  <c r="D4" i="79"/>
  <c r="D4" i="24"/>
  <c r="P5" i="74"/>
  <c r="P5" i="200" s="1"/>
  <c r="P5" i="19"/>
  <c r="X2" i="256"/>
  <c r="N4" i="80"/>
  <c r="N4" i="218" s="1"/>
  <c r="N4" i="25"/>
  <c r="M5" i="78"/>
  <c r="M5" i="23"/>
  <c r="B28" i="167"/>
  <c r="B27" i="167"/>
  <c r="B26" i="167"/>
  <c r="D2" i="189" s="1"/>
  <c r="B25" i="167"/>
  <c r="B32" i="167"/>
  <c r="B24" i="167"/>
  <c r="B31" i="167"/>
  <c r="B23" i="167"/>
  <c r="B30" i="167"/>
  <c r="B22" i="167"/>
  <c r="B29" i="167"/>
  <c r="B21" i="167"/>
  <c r="J2" i="100"/>
  <c r="B2" i="100"/>
  <c r="J2" i="94"/>
  <c r="B2" i="94"/>
  <c r="J2" i="88"/>
  <c r="B2" i="88"/>
  <c r="Q2" i="100"/>
  <c r="I2" i="100"/>
  <c r="Q2" i="94"/>
  <c r="I2" i="94"/>
  <c r="Q2" i="88"/>
  <c r="I2" i="88"/>
  <c r="P2" i="100"/>
  <c r="H2" i="100"/>
  <c r="P2" i="94"/>
  <c r="H2" i="94"/>
  <c r="P2" i="88"/>
  <c r="H2" i="88"/>
  <c r="O2" i="100"/>
  <c r="G2" i="100"/>
  <c r="O2" i="94"/>
  <c r="G2" i="94"/>
  <c r="N2" i="100"/>
  <c r="F2" i="100"/>
  <c r="N2" i="94"/>
  <c r="F2" i="94"/>
  <c r="N2" i="88"/>
  <c r="F2" i="88"/>
  <c r="M2" i="100"/>
  <c r="E2" i="100"/>
  <c r="M2" i="94"/>
  <c r="E2" i="94"/>
  <c r="M2" i="88"/>
  <c r="E2" i="88"/>
  <c r="L2" i="100"/>
  <c r="L2" i="94"/>
  <c r="O2" i="88"/>
  <c r="K2" i="100"/>
  <c r="K2" i="94"/>
  <c r="L2" i="88"/>
  <c r="D2" i="100"/>
  <c r="D2" i="94"/>
  <c r="K2" i="88"/>
  <c r="C2" i="100"/>
  <c r="C2" i="94"/>
  <c r="G2" i="88"/>
  <c r="D2" i="88"/>
  <c r="C2" i="88"/>
  <c r="N3" i="70"/>
  <c r="N3" i="15"/>
  <c r="W3" i="262"/>
  <c r="O3" i="262"/>
  <c r="G3" i="262"/>
  <c r="V3" i="262"/>
  <c r="N3" i="262"/>
  <c r="U3" i="262"/>
  <c r="M3" i="262"/>
  <c r="T3" i="262"/>
  <c r="L3" i="262"/>
  <c r="AA3" i="262"/>
  <c r="S3" i="262"/>
  <c r="K3" i="262"/>
  <c r="Y3" i="262"/>
  <c r="Q3" i="262"/>
  <c r="I3" i="262"/>
  <c r="Z3" i="262"/>
  <c r="X3" i="262"/>
  <c r="R3" i="262"/>
  <c r="P3" i="262"/>
  <c r="J3" i="262"/>
  <c r="H3" i="262"/>
  <c r="P2" i="70"/>
  <c r="P2" i="15"/>
  <c r="M3" i="22"/>
  <c r="M3" i="77"/>
  <c r="H4" i="80"/>
  <c r="H4" i="218" s="1"/>
  <c r="H4" i="25"/>
  <c r="G5" i="69"/>
  <c r="G5" i="185" s="1"/>
  <c r="G5" i="14"/>
  <c r="AA5" i="252"/>
  <c r="S5" i="252"/>
  <c r="K5" i="252"/>
  <c r="Z5" i="252"/>
  <c r="R5" i="252"/>
  <c r="J5" i="252"/>
  <c r="Y5" i="252"/>
  <c r="Q5" i="252"/>
  <c r="I5" i="252"/>
  <c r="X5" i="252"/>
  <c r="P5" i="252"/>
  <c r="H5" i="252"/>
  <c r="W5" i="252"/>
  <c r="O5" i="252"/>
  <c r="G5" i="252"/>
  <c r="U5" i="252"/>
  <c r="M5" i="252"/>
  <c r="V5" i="252"/>
  <c r="T5" i="252"/>
  <c r="N5" i="252"/>
  <c r="L5" i="252"/>
  <c r="F5" i="80"/>
  <c r="F5" i="218" s="1"/>
  <c r="F5" i="25"/>
  <c r="I4" i="69"/>
  <c r="I4" i="14"/>
  <c r="F2" i="72"/>
  <c r="F2" i="17"/>
  <c r="K5" i="188"/>
  <c r="D3" i="67"/>
  <c r="D3" i="12"/>
  <c r="Q4" i="67"/>
  <c r="Q4" i="12"/>
  <c r="T3" i="119"/>
  <c r="AK3" i="119" s="1"/>
  <c r="AK2" i="119" s="1"/>
  <c r="J2" i="53" s="1"/>
  <c r="J3" i="53"/>
  <c r="J4" i="84"/>
  <c r="J4" i="29"/>
  <c r="F4" i="75"/>
  <c r="F4" i="20"/>
  <c r="AC2" i="116"/>
  <c r="B2" i="50" s="1"/>
  <c r="S4" i="127"/>
  <c r="AJ4" i="127" s="1"/>
  <c r="AJ2" i="127" s="1"/>
  <c r="I2" i="61" s="1"/>
  <c r="I4" i="61"/>
  <c r="F5" i="182"/>
  <c r="K4" i="80"/>
  <c r="K4" i="218" s="1"/>
  <c r="K4" i="25"/>
  <c r="L5" i="74"/>
  <c r="L5" i="200" s="1"/>
  <c r="L5" i="19"/>
  <c r="AC2" i="130"/>
  <c r="B2" i="64" s="1"/>
  <c r="G2" i="78"/>
  <c r="G2" i="23"/>
  <c r="J5" i="75"/>
  <c r="J5" i="203" s="1"/>
  <c r="J5" i="20"/>
  <c r="S4" i="120"/>
  <c r="AJ4" i="120" s="1"/>
  <c r="I4" i="54"/>
  <c r="K5" i="83"/>
  <c r="K5" i="28"/>
  <c r="K3" i="22"/>
  <c r="K3" i="77"/>
  <c r="M4" i="15"/>
  <c r="M4" i="70"/>
  <c r="L4" i="76"/>
  <c r="L4" i="21"/>
  <c r="B32" i="159"/>
  <c r="B24" i="159"/>
  <c r="B31" i="159"/>
  <c r="B23" i="159"/>
  <c r="B30" i="159"/>
  <c r="B22" i="159"/>
  <c r="B29" i="159"/>
  <c r="B21" i="159"/>
  <c r="B28" i="159"/>
  <c r="B27" i="159"/>
  <c r="B26" i="159"/>
  <c r="L2" i="201" s="1"/>
  <c r="B25" i="159"/>
  <c r="J2" i="98"/>
  <c r="B2" i="98"/>
  <c r="J2" i="92"/>
  <c r="B2" i="92"/>
  <c r="Q2" i="98"/>
  <c r="I2" i="98"/>
  <c r="Q2" i="92"/>
  <c r="I2" i="92"/>
  <c r="P2" i="98"/>
  <c r="H2" i="98"/>
  <c r="P2" i="92"/>
  <c r="H2" i="92"/>
  <c r="O2" i="98"/>
  <c r="G2" i="98"/>
  <c r="O2" i="92"/>
  <c r="G2" i="92"/>
  <c r="N2" i="98"/>
  <c r="F2" i="98"/>
  <c r="N2" i="92"/>
  <c r="F2" i="92"/>
  <c r="M2" i="98"/>
  <c r="E2" i="98"/>
  <c r="M2" i="92"/>
  <c r="E2" i="92"/>
  <c r="L2" i="98"/>
  <c r="L2" i="92"/>
  <c r="J2" i="86"/>
  <c r="B2" i="86"/>
  <c r="K2" i="98"/>
  <c r="K2" i="92"/>
  <c r="Q2" i="86"/>
  <c r="I2" i="86"/>
  <c r="M2" i="86"/>
  <c r="C2" i="86"/>
  <c r="D2" i="98"/>
  <c r="D2" i="92"/>
  <c r="P2" i="86"/>
  <c r="H2" i="86"/>
  <c r="E2" i="86"/>
  <c r="K2" i="86"/>
  <c r="C2" i="98"/>
  <c r="C2" i="92"/>
  <c r="O2" i="86"/>
  <c r="G2" i="86"/>
  <c r="N2" i="86"/>
  <c r="F2" i="86"/>
  <c r="L2" i="86"/>
  <c r="D2" i="86"/>
  <c r="J5" i="188"/>
  <c r="AJ2" i="125"/>
  <c r="I2" i="59" s="1"/>
  <c r="F5" i="215"/>
  <c r="AL2" i="121"/>
  <c r="K2" i="55" s="1"/>
  <c r="Y4" i="121"/>
  <c r="AP4" i="121" s="1"/>
  <c r="O4" i="55"/>
  <c r="M4" i="121"/>
  <c r="AD4" i="121" s="1"/>
  <c r="AD2" i="121" s="1"/>
  <c r="C2" i="55" s="1"/>
  <c r="C4" i="55"/>
  <c r="J3" i="78"/>
  <c r="J3" i="23"/>
  <c r="AP2" i="120"/>
  <c r="O2" i="54" s="1"/>
  <c r="AD2" i="116"/>
  <c r="C2" i="50" s="1"/>
  <c r="C4" i="84"/>
  <c r="C4" i="29"/>
  <c r="O3" i="81"/>
  <c r="O3" i="221" s="1"/>
  <c r="O3" i="26"/>
  <c r="E3" i="78"/>
  <c r="E3" i="23"/>
  <c r="F3" i="81"/>
  <c r="F3" i="221" s="1"/>
  <c r="F3" i="26"/>
  <c r="K3" i="76"/>
  <c r="K3" i="21"/>
  <c r="J4" i="80"/>
  <c r="J4" i="218" s="1"/>
  <c r="J4" i="25"/>
  <c r="C5" i="76"/>
  <c r="C5" i="206" s="1"/>
  <c r="C5" i="21"/>
  <c r="Q5" i="68"/>
  <c r="Q5" i="182" s="1"/>
  <c r="Q5" i="13"/>
  <c r="AP2" i="115"/>
  <c r="O2" i="49" s="1"/>
  <c r="L4" i="84"/>
  <c r="L4" i="29"/>
  <c r="K5" i="81"/>
  <c r="K5" i="221" s="1"/>
  <c r="K5" i="26"/>
  <c r="P3" i="76"/>
  <c r="P3" i="21"/>
  <c r="B5" i="81"/>
  <c r="B5" i="221" s="1"/>
  <c r="B5" i="26"/>
  <c r="B3" i="79"/>
  <c r="B3" i="24"/>
  <c r="E4" i="15"/>
  <c r="E4" i="70"/>
  <c r="E4" i="188" s="1"/>
  <c r="B3" i="73"/>
  <c r="B3" i="18"/>
  <c r="H3" i="79"/>
  <c r="H3" i="24"/>
  <c r="J3" i="79"/>
  <c r="J3" i="24"/>
  <c r="F4" i="81"/>
  <c r="F4" i="26"/>
  <c r="E4" i="80"/>
  <c r="E4" i="218" s="1"/>
  <c r="E4" i="25"/>
  <c r="D4" i="80"/>
  <c r="D4" i="218" s="1"/>
  <c r="D4" i="25"/>
  <c r="G4" i="73"/>
  <c r="G4" i="18"/>
  <c r="J3" i="82"/>
  <c r="J3" i="27"/>
  <c r="L5" i="77"/>
  <c r="L5" i="22"/>
  <c r="D3" i="81"/>
  <c r="D3" i="221" s="1"/>
  <c r="D3" i="26"/>
  <c r="G4" i="68"/>
  <c r="G4" i="13"/>
  <c r="K5" i="27"/>
  <c r="K5" i="82"/>
  <c r="K5" i="224" s="1"/>
  <c r="N3" i="73"/>
  <c r="N3" i="18"/>
  <c r="K5" i="21"/>
  <c r="K5" i="76"/>
  <c r="K5" i="206" s="1"/>
  <c r="Q4" i="79"/>
  <c r="Q4" i="24"/>
  <c r="O4" i="77"/>
  <c r="O4" i="22"/>
  <c r="AK2" i="116"/>
  <c r="J2" i="50" s="1"/>
  <c r="C3" i="24"/>
  <c r="C3" i="79"/>
  <c r="L4" i="80"/>
  <c r="L4" i="218" s="1"/>
  <c r="L4" i="25"/>
  <c r="Q3" i="73"/>
  <c r="Q3" i="18"/>
  <c r="F5" i="72"/>
  <c r="F5" i="17"/>
  <c r="C3" i="27"/>
  <c r="C3" i="82"/>
  <c r="P4" i="79"/>
  <c r="P4" i="24"/>
  <c r="AA3" i="130"/>
  <c r="AR3" i="130" s="1"/>
  <c r="Q3" i="64"/>
  <c r="G4" i="80"/>
  <c r="G4" i="218" s="1"/>
  <c r="G4" i="25"/>
  <c r="P3" i="132"/>
  <c r="AG3" i="132" s="1"/>
  <c r="AG2" i="132" s="1"/>
  <c r="F2" i="66" s="1"/>
  <c r="F3" i="66"/>
  <c r="U3" i="119"/>
  <c r="AL3" i="119" s="1"/>
  <c r="AL2" i="119" s="1"/>
  <c r="K2" i="53" s="1"/>
  <c r="K3" i="53"/>
  <c r="O3" i="68"/>
  <c r="O3" i="13"/>
  <c r="M4" i="83"/>
  <c r="M4" i="28"/>
  <c r="P3" i="84"/>
  <c r="P3" i="29"/>
  <c r="AA3" i="120"/>
  <c r="AR3" i="120" s="1"/>
  <c r="AR2" i="120" s="1"/>
  <c r="Q2" i="54" s="1"/>
  <c r="Q3" i="54"/>
  <c r="E4" i="22"/>
  <c r="E4" i="77"/>
  <c r="T4" i="118"/>
  <c r="AK4" i="118" s="1"/>
  <c r="J4" i="52"/>
  <c r="M4" i="27"/>
  <c r="M4" i="82"/>
  <c r="M4" i="224" s="1"/>
  <c r="D3" i="72"/>
  <c r="D3" i="17"/>
  <c r="H5" i="74"/>
  <c r="H5" i="200" s="1"/>
  <c r="H5" i="19"/>
  <c r="R4" i="119"/>
  <c r="AI4" i="119" s="1"/>
  <c r="H4" i="53"/>
  <c r="I4" i="74"/>
  <c r="I4" i="19"/>
  <c r="F5" i="78"/>
  <c r="F5" i="23"/>
  <c r="G2" i="71"/>
  <c r="G2" i="16"/>
  <c r="P5" i="75"/>
  <c r="P5" i="203" s="1"/>
  <c r="P5" i="20"/>
  <c r="Q4" i="80"/>
  <c r="Q4" i="218" s="1"/>
  <c r="Q4" i="25"/>
  <c r="F3" i="73"/>
  <c r="F3" i="18"/>
  <c r="P3" i="75"/>
  <c r="P3" i="20"/>
  <c r="H3" i="73"/>
  <c r="H3" i="18"/>
  <c r="O3" i="77"/>
  <c r="O3" i="22"/>
  <c r="F2" i="78"/>
  <c r="F2" i="23"/>
  <c r="W5" i="273"/>
  <c r="O5" i="273"/>
  <c r="G5" i="273"/>
  <c r="V5" i="273"/>
  <c r="N5" i="273"/>
  <c r="U5" i="273"/>
  <c r="M5" i="273"/>
  <c r="T5" i="273"/>
  <c r="L5" i="273"/>
  <c r="AA5" i="273"/>
  <c r="S5" i="273"/>
  <c r="K5" i="273"/>
  <c r="Y5" i="273"/>
  <c r="Q5" i="273"/>
  <c r="I5" i="273"/>
  <c r="J5" i="273"/>
  <c r="H5" i="273"/>
  <c r="Z5" i="273"/>
  <c r="R5" i="273"/>
  <c r="X5" i="273"/>
  <c r="P5" i="273"/>
  <c r="Q3" i="129"/>
  <c r="AH3" i="129" s="1"/>
  <c r="AH2" i="129" s="1"/>
  <c r="G2" i="63" s="1"/>
  <c r="G3" i="63"/>
  <c r="D4" i="68"/>
  <c r="D4" i="13"/>
  <c r="H4" i="83"/>
  <c r="H4" i="28"/>
  <c r="M3" i="126"/>
  <c r="AD3" i="126" s="1"/>
  <c r="AD2" i="126" s="1"/>
  <c r="C2" i="60" s="1"/>
  <c r="C3" i="60"/>
  <c r="G4" i="77"/>
  <c r="G4" i="22"/>
  <c r="AC2" i="117"/>
  <c r="B2" i="51" s="1"/>
  <c r="K5" i="80"/>
  <c r="K5" i="218" s="1"/>
  <c r="K5" i="25"/>
  <c r="K4" i="73"/>
  <c r="K4" i="18"/>
  <c r="B4" i="75"/>
  <c r="B4" i="20"/>
  <c r="F5" i="75"/>
  <c r="F5" i="203" s="1"/>
  <c r="F5" i="20"/>
  <c r="O3" i="118"/>
  <c r="AF3" i="118" s="1"/>
  <c r="AF2" i="118" s="1"/>
  <c r="E2" i="52" s="1"/>
  <c r="E3" i="52"/>
  <c r="M2" i="81"/>
  <c r="M2" i="26"/>
  <c r="N2" i="77"/>
  <c r="N2" i="22"/>
  <c r="G4" i="71"/>
  <c r="G4" i="16"/>
  <c r="J5" i="82"/>
  <c r="J5" i="224" s="1"/>
  <c r="J5" i="27"/>
  <c r="E5" i="21"/>
  <c r="E5" i="76"/>
  <c r="E5" i="206" s="1"/>
  <c r="C4" i="26"/>
  <c r="C4" i="81"/>
  <c r="Q3" i="69"/>
  <c r="Q3" i="185" s="1"/>
  <c r="Q3" i="14"/>
  <c r="AF2" i="121"/>
  <c r="E2" i="55" s="1"/>
  <c r="Q2" i="79"/>
  <c r="Q2" i="24"/>
  <c r="C5" i="71"/>
  <c r="C5" i="16"/>
  <c r="H3" i="77"/>
  <c r="H3" i="22"/>
  <c r="F4" i="68"/>
  <c r="F4" i="182" s="1"/>
  <c r="F4" i="13"/>
  <c r="K4" i="228"/>
  <c r="C4" i="228"/>
  <c r="J4" i="228"/>
  <c r="J4" i="227" s="1"/>
  <c r="B4" i="228"/>
  <c r="Q4" i="228"/>
  <c r="I4" i="228"/>
  <c r="P4" i="228"/>
  <c r="H4" i="228"/>
  <c r="O4" i="228"/>
  <c r="G4" i="228"/>
  <c r="M4" i="228"/>
  <c r="E4" i="228"/>
  <c r="M4" i="210"/>
  <c r="E4" i="210"/>
  <c r="M4" i="192"/>
  <c r="E4" i="192"/>
  <c r="L4" i="210"/>
  <c r="D4" i="210"/>
  <c r="L4" i="192"/>
  <c r="D4" i="192"/>
  <c r="N4" i="228"/>
  <c r="K4" i="210"/>
  <c r="C4" i="210"/>
  <c r="K4" i="192"/>
  <c r="C4" i="192"/>
  <c r="L4" i="228"/>
  <c r="J4" i="210"/>
  <c r="B4" i="210"/>
  <c r="J4" i="192"/>
  <c r="B4" i="192"/>
  <c r="F4" i="228"/>
  <c r="Q4" i="210"/>
  <c r="I4" i="210"/>
  <c r="Q4" i="192"/>
  <c r="I4" i="192"/>
  <c r="D4" i="228"/>
  <c r="P4" i="210"/>
  <c r="H4" i="210"/>
  <c r="P4" i="192"/>
  <c r="H4" i="192"/>
  <c r="O4" i="210"/>
  <c r="G4" i="210"/>
  <c r="O4" i="192"/>
  <c r="G4" i="192"/>
  <c r="N4" i="210"/>
  <c r="N4" i="192"/>
  <c r="F4" i="210"/>
  <c r="F4" i="192"/>
  <c r="T2" i="238"/>
  <c r="O2" i="238"/>
  <c r="N5" i="75"/>
  <c r="N5" i="203" s="1"/>
  <c r="N5" i="20"/>
  <c r="B5" i="76"/>
  <c r="B5" i="206" s="1"/>
  <c r="B5" i="21"/>
  <c r="M5" i="218"/>
  <c r="J4" i="82"/>
  <c r="J4" i="224" s="1"/>
  <c r="J4" i="27"/>
  <c r="Q3" i="115"/>
  <c r="AH3" i="115" s="1"/>
  <c r="AH2" i="115" s="1"/>
  <c r="G2" i="49" s="1"/>
  <c r="G3" i="49"/>
  <c r="AA4" i="116"/>
  <c r="AR4" i="116" s="1"/>
  <c r="AR2" i="116" s="1"/>
  <c r="Q2" i="50" s="1"/>
  <c r="Q4" i="50"/>
  <c r="B7" i="175"/>
  <c r="B11" i="175" s="1"/>
  <c r="B6" i="175"/>
  <c r="N3" i="131"/>
  <c r="AE3" i="131" s="1"/>
  <c r="AE2" i="131" s="1"/>
  <c r="D2" i="65" s="1"/>
  <c r="D3" i="65"/>
  <c r="W4" i="119"/>
  <c r="AN4" i="119" s="1"/>
  <c r="AN2" i="119" s="1"/>
  <c r="M2" i="53" s="1"/>
  <c r="M4" i="53"/>
  <c r="H4" i="79"/>
  <c r="H4" i="24"/>
  <c r="G2" i="274"/>
  <c r="R2" i="274"/>
  <c r="T2" i="274"/>
  <c r="G4" i="67"/>
  <c r="G4" i="12"/>
  <c r="L2" i="198"/>
  <c r="D2" i="198"/>
  <c r="J2" i="198"/>
  <c r="B2" i="198"/>
  <c r="P2" i="198"/>
  <c r="H2" i="198"/>
  <c r="M2" i="180"/>
  <c r="E2" i="180"/>
  <c r="Q2" i="180"/>
  <c r="I2" i="180"/>
  <c r="F2" i="216"/>
  <c r="F2" i="198"/>
  <c r="J4" i="97"/>
  <c r="B4" i="97"/>
  <c r="J4" i="91"/>
  <c r="B4" i="91"/>
  <c r="Q4" i="97"/>
  <c r="I4" i="97"/>
  <c r="Q4" i="91"/>
  <c r="I4" i="91"/>
  <c r="P4" i="97"/>
  <c r="H4" i="97"/>
  <c r="P4" i="91"/>
  <c r="H4" i="91"/>
  <c r="O4" i="97"/>
  <c r="G4" i="97"/>
  <c r="O4" i="91"/>
  <c r="G4" i="91"/>
  <c r="N4" i="97"/>
  <c r="F4" i="97"/>
  <c r="N4" i="91"/>
  <c r="F4" i="91"/>
  <c r="M4" i="97"/>
  <c r="E4" i="97"/>
  <c r="M4" i="91"/>
  <c r="E4" i="91"/>
  <c r="L4" i="97"/>
  <c r="L4" i="91"/>
  <c r="J4" i="85"/>
  <c r="B4" i="85"/>
  <c r="K4" i="97"/>
  <c r="K4" i="91"/>
  <c r="Q4" i="85"/>
  <c r="I4" i="85"/>
  <c r="K4" i="85"/>
  <c r="D4" i="97"/>
  <c r="D4" i="91"/>
  <c r="P4" i="85"/>
  <c r="H4" i="85"/>
  <c r="C4" i="85"/>
  <c r="C4" i="97"/>
  <c r="C4" i="91"/>
  <c r="O4" i="85"/>
  <c r="G4" i="85"/>
  <c r="M4" i="85"/>
  <c r="N4" i="85"/>
  <c r="F4" i="85"/>
  <c r="E4" i="85"/>
  <c r="L4" i="85"/>
  <c r="D4" i="85"/>
  <c r="N5" i="179"/>
  <c r="M4" i="222"/>
  <c r="E4" i="222"/>
  <c r="M4" i="204"/>
  <c r="M4" i="203" s="1"/>
  <c r="E4" i="204"/>
  <c r="L4" i="222"/>
  <c r="D4" i="222"/>
  <c r="L4" i="204"/>
  <c r="D4" i="204"/>
  <c r="K4" i="222"/>
  <c r="C4" i="222"/>
  <c r="K4" i="204"/>
  <c r="C4" i="204"/>
  <c r="J4" i="222"/>
  <c r="B4" i="222"/>
  <c r="J4" i="204"/>
  <c r="B4" i="204"/>
  <c r="Q4" i="222"/>
  <c r="I4" i="222"/>
  <c r="Q4" i="204"/>
  <c r="I4" i="204"/>
  <c r="P4" i="222"/>
  <c r="H4" i="222"/>
  <c r="P4" i="204"/>
  <c r="H4" i="204"/>
  <c r="H4" i="203" s="1"/>
  <c r="O4" i="222"/>
  <c r="G4" i="222"/>
  <c r="O4" i="204"/>
  <c r="G4" i="204"/>
  <c r="N4" i="186"/>
  <c r="F4" i="186"/>
  <c r="M4" i="186"/>
  <c r="E4" i="186"/>
  <c r="N4" i="222"/>
  <c r="N4" i="204"/>
  <c r="L4" i="186"/>
  <c r="D4" i="186"/>
  <c r="F4" i="222"/>
  <c r="F4" i="204"/>
  <c r="K4" i="186"/>
  <c r="C4" i="186"/>
  <c r="J4" i="186"/>
  <c r="B4" i="186"/>
  <c r="Q4" i="186"/>
  <c r="I4" i="186"/>
  <c r="P4" i="186"/>
  <c r="H4" i="186"/>
  <c r="O4" i="186"/>
  <c r="G4" i="186"/>
  <c r="D3" i="84"/>
  <c r="D3" i="29"/>
  <c r="O4" i="74"/>
  <c r="O4" i="19"/>
  <c r="J6" i="99"/>
  <c r="B6" i="99"/>
  <c r="J6" i="93"/>
  <c r="B6" i="93"/>
  <c r="J6" i="87"/>
  <c r="B6" i="87"/>
  <c r="Q6" i="99"/>
  <c r="I6" i="99"/>
  <c r="Q6" i="93"/>
  <c r="I6" i="93"/>
  <c r="Q6" i="87"/>
  <c r="I6" i="87"/>
  <c r="P6" i="99"/>
  <c r="H6" i="99"/>
  <c r="P6" i="93"/>
  <c r="H6" i="93"/>
  <c r="P6" i="87"/>
  <c r="H6" i="87"/>
  <c r="O6" i="99"/>
  <c r="G6" i="99"/>
  <c r="O6" i="93"/>
  <c r="G6" i="93"/>
  <c r="N6" i="99"/>
  <c r="F6" i="99"/>
  <c r="N6" i="93"/>
  <c r="F6" i="93"/>
  <c r="N6" i="87"/>
  <c r="F6" i="87"/>
  <c r="M6" i="99"/>
  <c r="E6" i="99"/>
  <c r="M6" i="93"/>
  <c r="E6" i="93"/>
  <c r="L6" i="99"/>
  <c r="L6" i="93"/>
  <c r="K6" i="87"/>
  <c r="K6" i="99"/>
  <c r="K6" i="93"/>
  <c r="G6" i="87"/>
  <c r="D6" i="99"/>
  <c r="D6" i="93"/>
  <c r="E6" i="87"/>
  <c r="L6" i="87"/>
  <c r="C6" i="99"/>
  <c r="C6" i="93"/>
  <c r="D6" i="87"/>
  <c r="O6" i="87"/>
  <c r="C6" i="87"/>
  <c r="M6" i="87"/>
  <c r="C5" i="23"/>
  <c r="C5" i="78"/>
  <c r="J4" i="81"/>
  <c r="J4" i="26"/>
  <c r="M3" i="25"/>
  <c r="M3" i="80"/>
  <c r="D4" i="81"/>
  <c r="D4" i="26"/>
  <c r="N5" i="80"/>
  <c r="N5" i="218" s="1"/>
  <c r="N5" i="25"/>
  <c r="N2" i="256"/>
  <c r="I2" i="256"/>
  <c r="R3" i="118"/>
  <c r="AI3" i="118" s="1"/>
  <c r="AI2" i="118" s="1"/>
  <c r="H2" i="52" s="1"/>
  <c r="H3" i="52"/>
  <c r="G4" i="82"/>
  <c r="G4" i="27"/>
  <c r="O4" i="76"/>
  <c r="O4" i="21"/>
  <c r="U2" i="271"/>
  <c r="M2" i="271"/>
  <c r="T2" i="271"/>
  <c r="L2" i="271"/>
  <c r="AA2" i="271"/>
  <c r="S2" i="271"/>
  <c r="K2" i="271"/>
  <c r="Z2" i="271"/>
  <c r="R2" i="271"/>
  <c r="J2" i="271"/>
  <c r="Y2" i="271"/>
  <c r="Q2" i="271"/>
  <c r="I2" i="271"/>
  <c r="W2" i="271"/>
  <c r="O2" i="271"/>
  <c r="G2" i="271"/>
  <c r="H2" i="271"/>
  <c r="X2" i="271"/>
  <c r="P2" i="271"/>
  <c r="V2" i="271"/>
  <c r="N2" i="271"/>
  <c r="O5" i="70"/>
  <c r="O5" i="188" s="1"/>
  <c r="O5" i="15"/>
  <c r="J4" i="76"/>
  <c r="J4" i="206" s="1"/>
  <c r="J4" i="21"/>
  <c r="J4" i="74"/>
  <c r="J4" i="200" s="1"/>
  <c r="J4" i="19"/>
  <c r="I5" i="68"/>
  <c r="I5" i="182" s="1"/>
  <c r="I5" i="13"/>
  <c r="K4" i="26"/>
  <c r="K4" i="81"/>
  <c r="B7" i="171"/>
  <c r="B11" i="171" s="1"/>
  <c r="B6" i="171"/>
  <c r="AN2" i="125"/>
  <c r="M2" i="59" s="1"/>
  <c r="L3" i="70"/>
  <c r="L3" i="15"/>
  <c r="S3" i="121"/>
  <c r="AJ3" i="121" s="1"/>
  <c r="AJ2" i="121" s="1"/>
  <c r="I2" i="55" s="1"/>
  <c r="I3" i="55"/>
  <c r="E4" i="49"/>
  <c r="O4" i="115"/>
  <c r="AF4" i="115" s="1"/>
  <c r="W3" i="115"/>
  <c r="AN3" i="115" s="1"/>
  <c r="M3" i="49"/>
  <c r="Y3" i="126"/>
  <c r="AP3" i="126" s="1"/>
  <c r="AP2" i="126" s="1"/>
  <c r="O2" i="60" s="1"/>
  <c r="O3" i="60"/>
  <c r="L3" i="123"/>
  <c r="AC3" i="123" s="1"/>
  <c r="AC2" i="123" s="1"/>
  <c r="B2" i="57" s="1"/>
  <c r="B3" i="57"/>
  <c r="H4" i="78"/>
  <c r="H4" i="23"/>
  <c r="AA5" i="261"/>
  <c r="S5" i="261"/>
  <c r="K5" i="261"/>
  <c r="Z5" i="261"/>
  <c r="R5" i="261"/>
  <c r="J5" i="261"/>
  <c r="Y5" i="261"/>
  <c r="Q5" i="261"/>
  <c r="I5" i="261"/>
  <c r="X5" i="261"/>
  <c r="P5" i="261"/>
  <c r="H5" i="261"/>
  <c r="W5" i="261"/>
  <c r="O5" i="261"/>
  <c r="G5" i="261"/>
  <c r="U5" i="261"/>
  <c r="M5" i="261"/>
  <c r="N5" i="261"/>
  <c r="L5" i="261"/>
  <c r="V5" i="261"/>
  <c r="T5" i="261"/>
  <c r="W5" i="279"/>
  <c r="O5" i="279"/>
  <c r="G5" i="279"/>
  <c r="U5" i="279"/>
  <c r="M5" i="279"/>
  <c r="T5" i="279"/>
  <c r="L5" i="279"/>
  <c r="AA5" i="279"/>
  <c r="S5" i="279"/>
  <c r="K5" i="279"/>
  <c r="Z5" i="279"/>
  <c r="R5" i="279"/>
  <c r="J5" i="279"/>
  <c r="I5" i="279"/>
  <c r="H5" i="279"/>
  <c r="Y5" i="279"/>
  <c r="X5" i="279"/>
  <c r="V5" i="279"/>
  <c r="Q5" i="279"/>
  <c r="P5" i="279"/>
  <c r="N5" i="279"/>
  <c r="F3" i="83"/>
  <c r="F3" i="28"/>
  <c r="P5" i="78"/>
  <c r="P5" i="23"/>
  <c r="D3" i="73"/>
  <c r="D3" i="18"/>
  <c r="K3" i="12"/>
  <c r="K3" i="67"/>
  <c r="AE2" i="115"/>
  <c r="D2" i="49" s="1"/>
  <c r="I3" i="69"/>
  <c r="I3" i="14"/>
  <c r="D5" i="72"/>
  <c r="D5" i="17"/>
  <c r="J4" i="71"/>
  <c r="J4" i="191" s="1"/>
  <c r="J4" i="16"/>
  <c r="N4" i="49"/>
  <c r="X4" i="115"/>
  <c r="AO4" i="115" s="1"/>
  <c r="I3" i="79"/>
  <c r="I3" i="24"/>
  <c r="E4" i="84"/>
  <c r="E4" i="29"/>
  <c r="E5" i="82"/>
  <c r="E5" i="224" s="1"/>
  <c r="E5" i="27"/>
  <c r="N3" i="122"/>
  <c r="AE3" i="122" s="1"/>
  <c r="D3" i="56"/>
  <c r="I5" i="74"/>
  <c r="I5" i="200" s="1"/>
  <c r="I5" i="19"/>
  <c r="M3" i="132"/>
  <c r="AD3" i="132" s="1"/>
  <c r="AD2" i="132" s="1"/>
  <c r="C2" i="66" s="1"/>
  <c r="C3" i="66"/>
  <c r="O5" i="76"/>
  <c r="O5" i="206" s="1"/>
  <c r="O5" i="21"/>
  <c r="K2" i="77"/>
  <c r="K2" i="22"/>
  <c r="J5" i="69"/>
  <c r="J5" i="185" s="1"/>
  <c r="J5" i="14"/>
  <c r="Y2" i="253"/>
  <c r="Q2" i="253"/>
  <c r="I2" i="253"/>
  <c r="X2" i="253"/>
  <c r="P2" i="253"/>
  <c r="H2" i="253"/>
  <c r="W2" i="253"/>
  <c r="O2" i="253"/>
  <c r="G2" i="253"/>
  <c r="V2" i="253"/>
  <c r="N2" i="253"/>
  <c r="U2" i="253"/>
  <c r="M2" i="253"/>
  <c r="AA2" i="253"/>
  <c r="S2" i="253"/>
  <c r="K2" i="253"/>
  <c r="Z2" i="253"/>
  <c r="T2" i="253"/>
  <c r="R2" i="253"/>
  <c r="L2" i="253"/>
  <c r="J2" i="253"/>
  <c r="F5" i="69"/>
  <c r="F5" i="185" s="1"/>
  <c r="F5" i="14"/>
  <c r="F3" i="71"/>
  <c r="F3" i="16"/>
  <c r="O5" i="82"/>
  <c r="O5" i="224" s="1"/>
  <c r="O5" i="27"/>
  <c r="C5" i="73"/>
  <c r="C5" i="197" s="1"/>
  <c r="C5" i="18"/>
  <c r="P5" i="84"/>
  <c r="P5" i="29"/>
  <c r="C5" i="83"/>
  <c r="C5" i="28"/>
  <c r="C5" i="188"/>
  <c r="I5" i="76"/>
  <c r="I5" i="206" s="1"/>
  <c r="I5" i="21"/>
  <c r="P5" i="67"/>
  <c r="P5" i="12"/>
  <c r="Q4" i="132"/>
  <c r="AH4" i="132" s="1"/>
  <c r="AH2" i="132" s="1"/>
  <c r="G2" i="66" s="1"/>
  <c r="G4" i="66"/>
  <c r="H3" i="74"/>
  <c r="H3" i="19"/>
  <c r="N5" i="221"/>
  <c r="X4" i="117"/>
  <c r="AO4" i="117" s="1"/>
  <c r="AO2" i="117" s="1"/>
  <c r="N2" i="51" s="1"/>
  <c r="N4" i="51"/>
  <c r="AK2" i="126"/>
  <c r="J2" i="60" s="1"/>
  <c r="L4" i="77"/>
  <c r="L4" i="209" s="1"/>
  <c r="L4" i="22"/>
  <c r="E3" i="69"/>
  <c r="E3" i="14"/>
  <c r="P4" i="76"/>
  <c r="P4" i="206" s="1"/>
  <c r="P4" i="21"/>
  <c r="D4" i="70"/>
  <c r="D4" i="15"/>
  <c r="AP2" i="129"/>
  <c r="O2" i="63" s="1"/>
  <c r="AF2" i="126"/>
  <c r="E2" i="60" s="1"/>
  <c r="F2" i="81"/>
  <c r="F2" i="26"/>
  <c r="AL2" i="124"/>
  <c r="K2" i="58" s="1"/>
  <c r="O3" i="67"/>
  <c r="O3" i="12"/>
  <c r="AQ2" i="124"/>
  <c r="P2" i="58" s="1"/>
  <c r="AC2" i="121"/>
  <c r="B2" i="55" s="1"/>
  <c r="AI2" i="127"/>
  <c r="H2" i="61" s="1"/>
  <c r="J2" i="79"/>
  <c r="J2" i="24"/>
  <c r="AK2" i="130"/>
  <c r="J2" i="64" s="1"/>
  <c r="AE2" i="129"/>
  <c r="D2" i="63" s="1"/>
  <c r="AO2" i="121"/>
  <c r="N2" i="55" s="1"/>
  <c r="J3" i="68"/>
  <c r="J3" i="13"/>
  <c r="AD2" i="127"/>
  <c r="C2" i="61" s="1"/>
  <c r="AR2" i="121"/>
  <c r="Q2" i="55" s="1"/>
  <c r="AD2" i="130"/>
  <c r="C2" i="64" s="1"/>
  <c r="B4" i="82"/>
  <c r="B4" i="27"/>
  <c r="U3" i="123"/>
  <c r="AL3" i="123" s="1"/>
  <c r="AL2" i="123" s="1"/>
  <c r="K2" i="57" s="1"/>
  <c r="K3" i="57"/>
  <c r="K4" i="188"/>
  <c r="O4" i="129"/>
  <c r="AF4" i="129" s="1"/>
  <c r="AF2" i="129" s="1"/>
  <c r="E2" i="63" s="1"/>
  <c r="E4" i="63"/>
  <c r="J4" i="73"/>
  <c r="J4" i="18"/>
  <c r="O3" i="132"/>
  <c r="AF3" i="132" s="1"/>
  <c r="AF2" i="132" s="1"/>
  <c r="E2" i="66" s="1"/>
  <c r="E3" i="66"/>
  <c r="M3" i="21"/>
  <c r="M3" i="76"/>
  <c r="P5" i="68"/>
  <c r="P5" i="182" s="1"/>
  <c r="P5" i="13"/>
  <c r="O4" i="72"/>
  <c r="O4" i="17"/>
  <c r="L4" i="73"/>
  <c r="L4" i="18"/>
  <c r="H3" i="68"/>
  <c r="H3" i="13"/>
  <c r="K3" i="225"/>
  <c r="C3" i="225"/>
  <c r="J3" i="225"/>
  <c r="B3" i="225"/>
  <c r="Q3" i="225"/>
  <c r="I3" i="225"/>
  <c r="P3" i="225"/>
  <c r="H3" i="225"/>
  <c r="O3" i="225"/>
  <c r="G3" i="225"/>
  <c r="M3" i="225"/>
  <c r="E3" i="225"/>
  <c r="F3" i="225"/>
  <c r="M3" i="207"/>
  <c r="E3" i="207"/>
  <c r="M3" i="189"/>
  <c r="E3" i="189"/>
  <c r="D3" i="225"/>
  <c r="L3" i="207"/>
  <c r="L3" i="206" s="1"/>
  <c r="D3" i="207"/>
  <c r="L3" i="189"/>
  <c r="D3" i="189"/>
  <c r="K3" i="207"/>
  <c r="C3" i="207"/>
  <c r="K3" i="189"/>
  <c r="C3" i="189"/>
  <c r="J3" i="207"/>
  <c r="B3" i="207"/>
  <c r="J3" i="189"/>
  <c r="B3" i="189"/>
  <c r="Q3" i="207"/>
  <c r="I3" i="207"/>
  <c r="Q3" i="189"/>
  <c r="I3" i="189"/>
  <c r="P3" i="207"/>
  <c r="H3" i="207"/>
  <c r="P3" i="189"/>
  <c r="H3" i="189"/>
  <c r="N3" i="225"/>
  <c r="O3" i="207"/>
  <c r="G3" i="207"/>
  <c r="O3" i="189"/>
  <c r="G3" i="189"/>
  <c r="N3" i="207"/>
  <c r="N3" i="189"/>
  <c r="F3" i="207"/>
  <c r="F3" i="189"/>
  <c r="L3" i="225"/>
  <c r="E3" i="81"/>
  <c r="E3" i="221" s="1"/>
  <c r="E3" i="26"/>
  <c r="L5" i="72"/>
  <c r="L5" i="17"/>
  <c r="B4" i="74"/>
  <c r="B4" i="19"/>
  <c r="Q4" i="71"/>
  <c r="Q4" i="191" s="1"/>
  <c r="Q4" i="16"/>
  <c r="G3" i="77"/>
  <c r="G3" i="22"/>
  <c r="F4" i="78"/>
  <c r="F4" i="23"/>
  <c r="G4" i="75"/>
  <c r="G4" i="203" s="1"/>
  <c r="G4" i="20"/>
  <c r="L3" i="77"/>
  <c r="L3" i="22"/>
  <c r="E5" i="215"/>
  <c r="Q3" i="83"/>
  <c r="Q3" i="28"/>
  <c r="G5" i="75"/>
  <c r="G5" i="203" s="1"/>
  <c r="G5" i="20"/>
  <c r="F3" i="77"/>
  <c r="F3" i="22"/>
  <c r="J5" i="80"/>
  <c r="J5" i="218" s="1"/>
  <c r="J5" i="25"/>
  <c r="C4" i="75"/>
  <c r="C4" i="203" s="1"/>
  <c r="C4" i="20"/>
  <c r="B30" i="163"/>
  <c r="B22" i="163"/>
  <c r="B29" i="163"/>
  <c r="B21" i="163"/>
  <c r="B28" i="163"/>
  <c r="B27" i="163"/>
  <c r="B26" i="163"/>
  <c r="D2" i="204" s="1"/>
  <c r="B25" i="163"/>
  <c r="B32" i="163"/>
  <c r="B24" i="163"/>
  <c r="B31" i="163"/>
  <c r="B23" i="163"/>
  <c r="J2" i="99"/>
  <c r="B2" i="99"/>
  <c r="J2" i="93"/>
  <c r="B2" i="93"/>
  <c r="J2" i="87"/>
  <c r="B2" i="87"/>
  <c r="Q2" i="99"/>
  <c r="I2" i="99"/>
  <c r="Q2" i="93"/>
  <c r="I2" i="93"/>
  <c r="Q2" i="87"/>
  <c r="I2" i="87"/>
  <c r="P2" i="99"/>
  <c r="H2" i="99"/>
  <c r="P2" i="93"/>
  <c r="H2" i="93"/>
  <c r="P2" i="87"/>
  <c r="H2" i="87"/>
  <c r="O2" i="99"/>
  <c r="G2" i="99"/>
  <c r="O2" i="93"/>
  <c r="G2" i="93"/>
  <c r="N2" i="99"/>
  <c r="F2" i="99"/>
  <c r="N2" i="93"/>
  <c r="F2" i="93"/>
  <c r="N2" i="87"/>
  <c r="F2" i="87"/>
  <c r="M2" i="99"/>
  <c r="E2" i="99"/>
  <c r="M2" i="93"/>
  <c r="E2" i="93"/>
  <c r="L2" i="99"/>
  <c r="L2" i="93"/>
  <c r="K2" i="87"/>
  <c r="O2" i="87"/>
  <c r="K2" i="99"/>
  <c r="K2" i="93"/>
  <c r="G2" i="87"/>
  <c r="D2" i="99"/>
  <c r="D2" i="93"/>
  <c r="E2" i="87"/>
  <c r="C2" i="99"/>
  <c r="C2" i="93"/>
  <c r="D2" i="87"/>
  <c r="C2" i="87"/>
  <c r="L2" i="87"/>
  <c r="M2" i="87"/>
  <c r="K2" i="68"/>
  <c r="K2" i="13"/>
  <c r="O4" i="81"/>
  <c r="O4" i="26"/>
  <c r="O5" i="83"/>
  <c r="O5" i="28"/>
  <c r="B5" i="84"/>
  <c r="B5" i="29"/>
  <c r="Q5" i="72"/>
  <c r="Q5" i="17"/>
  <c r="L2" i="76"/>
  <c r="L2" i="21"/>
  <c r="N4" i="73"/>
  <c r="N4" i="18"/>
  <c r="L3" i="81"/>
  <c r="L3" i="221" s="1"/>
  <c r="L3" i="26"/>
  <c r="T3" i="123"/>
  <c r="AK3" i="123" s="1"/>
  <c r="AK2" i="123" s="1"/>
  <c r="J2" i="57" s="1"/>
  <c r="J3" i="57"/>
  <c r="Z4" i="121"/>
  <c r="AQ4" i="121" s="1"/>
  <c r="AQ2" i="121" s="1"/>
  <c r="P2" i="55" s="1"/>
  <c r="P4" i="55"/>
  <c r="B5" i="80"/>
  <c r="B5" i="218" s="1"/>
  <c r="B5" i="25"/>
  <c r="AR2" i="117"/>
  <c r="Q2" i="51" s="1"/>
  <c r="L3" i="83"/>
  <c r="L3" i="28"/>
  <c r="B5" i="74"/>
  <c r="B5" i="200" s="1"/>
  <c r="B5" i="19"/>
  <c r="C5" i="67"/>
  <c r="C5" i="12"/>
  <c r="Q4" i="76"/>
  <c r="Q4" i="206" s="1"/>
  <c r="Q4" i="21"/>
  <c r="K3" i="231"/>
  <c r="C3" i="231"/>
  <c r="J3" i="231"/>
  <c r="B3" i="231"/>
  <c r="Q3" i="231"/>
  <c r="I3" i="231"/>
  <c r="P3" i="231"/>
  <c r="H3" i="231"/>
  <c r="O3" i="231"/>
  <c r="G3" i="231"/>
  <c r="M3" i="231"/>
  <c r="E3" i="231"/>
  <c r="F3" i="231"/>
  <c r="M3" i="213"/>
  <c r="E3" i="213"/>
  <c r="M3" i="195"/>
  <c r="E3" i="195"/>
  <c r="D3" i="231"/>
  <c r="L3" i="213"/>
  <c r="D3" i="213"/>
  <c r="L3" i="195"/>
  <c r="D3" i="195"/>
  <c r="K3" i="213"/>
  <c r="C3" i="213"/>
  <c r="K3" i="195"/>
  <c r="C3" i="195"/>
  <c r="J3" i="213"/>
  <c r="B3" i="213"/>
  <c r="J3" i="195"/>
  <c r="B3" i="195"/>
  <c r="Q3" i="213"/>
  <c r="I3" i="213"/>
  <c r="Q3" i="195"/>
  <c r="I3" i="195"/>
  <c r="P3" i="213"/>
  <c r="H3" i="213"/>
  <c r="P3" i="195"/>
  <c r="H3" i="195"/>
  <c r="N3" i="231"/>
  <c r="O3" i="213"/>
  <c r="G3" i="213"/>
  <c r="O3" i="195"/>
  <c r="G3" i="195"/>
  <c r="L3" i="231"/>
  <c r="N3" i="213"/>
  <c r="N3" i="195"/>
  <c r="F3" i="213"/>
  <c r="F3" i="195"/>
  <c r="U2" i="280"/>
  <c r="M2" i="280"/>
  <c r="AA2" i="280"/>
  <c r="S2" i="280"/>
  <c r="K2" i="280"/>
  <c r="Z2" i="280"/>
  <c r="R2" i="280"/>
  <c r="J2" i="280"/>
  <c r="Y2" i="280"/>
  <c r="Q2" i="280"/>
  <c r="I2" i="280"/>
  <c r="X2" i="280"/>
  <c r="P2" i="280"/>
  <c r="H2" i="280"/>
  <c r="W2" i="280"/>
  <c r="V2" i="280"/>
  <c r="T2" i="280"/>
  <c r="O2" i="280"/>
  <c r="N2" i="280"/>
  <c r="L2" i="280"/>
  <c r="G2" i="280"/>
  <c r="W2" i="238"/>
  <c r="J2" i="238"/>
  <c r="B5" i="77"/>
  <c r="B5" i="22"/>
  <c r="H4" i="72"/>
  <c r="H4" i="17"/>
  <c r="B13" i="175"/>
  <c r="B15" i="175" s="1"/>
  <c r="B12" i="175"/>
  <c r="B14" i="175" s="1"/>
  <c r="S5" i="127"/>
  <c r="AJ5" i="127" s="1"/>
  <c r="I5" i="61"/>
  <c r="C5" i="24"/>
  <c r="C5" i="79"/>
  <c r="C5" i="215" s="1"/>
  <c r="F5" i="74"/>
  <c r="F5" i="200" s="1"/>
  <c r="F5" i="19"/>
  <c r="O2" i="274"/>
  <c r="Z2" i="274"/>
  <c r="P5" i="125"/>
  <c r="AG5" i="125" s="1"/>
  <c r="AG2" i="125" s="1"/>
  <c r="F2" i="59" s="1"/>
  <c r="F5" i="59"/>
  <c r="Q5" i="71"/>
  <c r="Q5" i="16"/>
  <c r="P3" i="71"/>
  <c r="P3" i="16"/>
  <c r="E5" i="16"/>
  <c r="E5" i="71"/>
  <c r="G3" i="70"/>
  <c r="G3" i="15"/>
  <c r="Q5" i="77"/>
  <c r="Q5" i="22"/>
  <c r="AA5" i="258"/>
  <c r="S5" i="258"/>
  <c r="K5" i="258"/>
  <c r="Z5" i="258"/>
  <c r="R5" i="258"/>
  <c r="J5" i="258"/>
  <c r="Y5" i="258"/>
  <c r="Q5" i="258"/>
  <c r="I5" i="258"/>
  <c r="X5" i="258"/>
  <c r="P5" i="258"/>
  <c r="H5" i="258"/>
  <c r="W5" i="258"/>
  <c r="O5" i="258"/>
  <c r="G5" i="258"/>
  <c r="U5" i="258"/>
  <c r="M5" i="258"/>
  <c r="V5" i="258"/>
  <c r="T5" i="258"/>
  <c r="N5" i="258"/>
  <c r="L5" i="258"/>
  <c r="D5" i="74"/>
  <c r="D5" i="200" s="1"/>
  <c r="D5" i="19"/>
  <c r="D2" i="84"/>
  <c r="D2" i="29"/>
  <c r="M4" i="81"/>
  <c r="M4" i="26"/>
  <c r="Q3" i="117"/>
  <c r="AH3" i="117" s="1"/>
  <c r="AH2" i="117" s="1"/>
  <c r="G2" i="51" s="1"/>
  <c r="G3" i="51"/>
  <c r="M2" i="80"/>
  <c r="M2" i="25"/>
  <c r="H3" i="75"/>
  <c r="H3" i="20"/>
  <c r="N5" i="73"/>
  <c r="N5" i="197" s="1"/>
  <c r="N5" i="18"/>
  <c r="J2" i="256"/>
  <c r="K2" i="256"/>
  <c r="V2" i="256"/>
  <c r="Q2" i="256"/>
  <c r="J3" i="84"/>
  <c r="J3" i="29"/>
  <c r="E5" i="75"/>
  <c r="E5" i="203" s="1"/>
  <c r="E5" i="20"/>
  <c r="D3" i="79"/>
  <c r="D3" i="24"/>
  <c r="K3" i="228"/>
  <c r="C3" i="228"/>
  <c r="J3" i="228"/>
  <c r="B3" i="228"/>
  <c r="Q3" i="228"/>
  <c r="I3" i="228"/>
  <c r="P3" i="228"/>
  <c r="H3" i="228"/>
  <c r="O3" i="228"/>
  <c r="G3" i="228"/>
  <c r="M3" i="228"/>
  <c r="E3" i="228"/>
  <c r="F3" i="228"/>
  <c r="M3" i="210"/>
  <c r="E3" i="210"/>
  <c r="M3" i="192"/>
  <c r="E3" i="192"/>
  <c r="D3" i="228"/>
  <c r="L3" i="210"/>
  <c r="D3" i="210"/>
  <c r="L3" i="192"/>
  <c r="D3" i="192"/>
  <c r="K3" i="210"/>
  <c r="C3" i="210"/>
  <c r="C3" i="209" s="1"/>
  <c r="K3" i="192"/>
  <c r="C3" i="192"/>
  <c r="J3" i="210"/>
  <c r="B3" i="210"/>
  <c r="J3" i="192"/>
  <c r="B3" i="192"/>
  <c r="Q3" i="210"/>
  <c r="I3" i="210"/>
  <c r="Q3" i="192"/>
  <c r="I3" i="192"/>
  <c r="P3" i="210"/>
  <c r="H3" i="210"/>
  <c r="P3" i="192"/>
  <c r="H3" i="192"/>
  <c r="N3" i="228"/>
  <c r="O3" i="210"/>
  <c r="G3" i="210"/>
  <c r="O3" i="192"/>
  <c r="G3" i="192"/>
  <c r="L3" i="228"/>
  <c r="N3" i="210"/>
  <c r="N3" i="192"/>
  <c r="F3" i="210"/>
  <c r="F3" i="192"/>
  <c r="AA3" i="271"/>
  <c r="S3" i="271"/>
  <c r="K3" i="271"/>
  <c r="Z3" i="271"/>
  <c r="R3" i="271"/>
  <c r="J3" i="271"/>
  <c r="Y3" i="271"/>
  <c r="Q3" i="271"/>
  <c r="I3" i="271"/>
  <c r="X3" i="271"/>
  <c r="P3" i="271"/>
  <c r="H3" i="271"/>
  <c r="W3" i="271"/>
  <c r="O3" i="271"/>
  <c r="G3" i="271"/>
  <c r="U3" i="271"/>
  <c r="M3" i="271"/>
  <c r="N3" i="271"/>
  <c r="L3" i="271"/>
  <c r="V3" i="271"/>
  <c r="T3" i="271"/>
  <c r="B13" i="171"/>
  <c r="B15" i="171" s="1"/>
  <c r="B12" i="171"/>
  <c r="B14" i="171" s="1"/>
  <c r="L4" i="75"/>
  <c r="L4" i="20"/>
  <c r="AM2" i="118"/>
  <c r="L2" i="52" s="1"/>
  <c r="N4" i="71"/>
  <c r="N4" i="191" s="1"/>
  <c r="N4" i="16"/>
  <c r="F4" i="73"/>
  <c r="F4" i="18"/>
  <c r="M4" i="124"/>
  <c r="AD4" i="124" s="1"/>
  <c r="AD2" i="124" s="1"/>
  <c r="C2" i="58" s="1"/>
  <c r="C4" i="58"/>
  <c r="E5" i="200"/>
  <c r="G5" i="68"/>
  <c r="G5" i="182" s="1"/>
  <c r="G5" i="13"/>
  <c r="L4" i="120"/>
  <c r="AC4" i="120" s="1"/>
  <c r="AC2" i="120" s="1"/>
  <c r="B2" i="54" s="1"/>
  <c r="B4" i="54"/>
  <c r="L5" i="75"/>
  <c r="L5" i="203" s="1"/>
  <c r="L5" i="20"/>
  <c r="W5" i="270"/>
  <c r="O5" i="270"/>
  <c r="G5" i="270"/>
  <c r="V5" i="270"/>
  <c r="N5" i="270"/>
  <c r="U5" i="270"/>
  <c r="M5" i="270"/>
  <c r="T5" i="270"/>
  <c r="L5" i="270"/>
  <c r="AA5" i="270"/>
  <c r="S5" i="270"/>
  <c r="K5" i="270"/>
  <c r="Y5" i="270"/>
  <c r="Q5" i="270"/>
  <c r="I5" i="270"/>
  <c r="Z5" i="270"/>
  <c r="X5" i="270"/>
  <c r="R5" i="270"/>
  <c r="J5" i="270"/>
  <c r="P5" i="270"/>
  <c r="H5" i="270"/>
  <c r="D4" i="71"/>
  <c r="D4" i="16"/>
  <c r="N3" i="84"/>
  <c r="N3" i="230" s="1"/>
  <c r="N3" i="29"/>
  <c r="AA3" i="125"/>
  <c r="AR3" i="125" s="1"/>
  <c r="AR2" i="125" s="1"/>
  <c r="Q2" i="59" s="1"/>
  <c r="Q3" i="59"/>
  <c r="S5" i="118"/>
  <c r="AJ5" i="118" s="1"/>
  <c r="AJ2" i="118" s="1"/>
  <c r="I2" i="52" s="1"/>
  <c r="I5" i="52"/>
  <c r="K5" i="185"/>
  <c r="F2" i="83"/>
  <c r="AE2" i="121"/>
  <c r="D2" i="55" s="1"/>
  <c r="K2" i="67"/>
  <c r="K2" i="12"/>
  <c r="O3" i="71"/>
  <c r="O3" i="191" s="1"/>
  <c r="O3" i="16"/>
  <c r="J5" i="68"/>
  <c r="J5" i="182" s="1"/>
  <c r="J5" i="13"/>
  <c r="C3" i="14"/>
  <c r="C3" i="69"/>
  <c r="G4" i="81"/>
  <c r="G4" i="221" s="1"/>
  <c r="G4" i="26"/>
  <c r="Q5" i="84"/>
  <c r="Q5" i="29"/>
  <c r="M3" i="123"/>
  <c r="AD3" i="123" s="1"/>
  <c r="AD2" i="123" s="1"/>
  <c r="C2" i="57" s="1"/>
  <c r="C3" i="57"/>
  <c r="E5" i="73"/>
  <c r="E5" i="197" s="1"/>
  <c r="E5" i="18"/>
  <c r="Z4" i="132"/>
  <c r="AQ4" i="132" s="1"/>
  <c r="AQ2" i="132" s="1"/>
  <c r="P2" i="66" s="1"/>
  <c r="P4" i="66"/>
  <c r="E4" i="72"/>
  <c r="E4" i="17"/>
  <c r="P4" i="81"/>
  <c r="P4" i="26"/>
  <c r="AA2" i="283"/>
  <c r="S2" i="283"/>
  <c r="K2" i="283"/>
  <c r="Y2" i="283"/>
  <c r="P2" i="283"/>
  <c r="G2" i="283"/>
  <c r="X2" i="283"/>
  <c r="O2" i="283"/>
  <c r="W2" i="283"/>
  <c r="N2" i="283"/>
  <c r="V2" i="283"/>
  <c r="M2" i="283"/>
  <c r="U2" i="283"/>
  <c r="L2" i="283"/>
  <c r="T2" i="283"/>
  <c r="J2" i="283"/>
  <c r="Z2" i="283"/>
  <c r="R2" i="283"/>
  <c r="Q2" i="283"/>
  <c r="I2" i="283"/>
  <c r="H2" i="283"/>
  <c r="K4" i="82"/>
  <c r="K4" i="27"/>
  <c r="N5" i="78"/>
  <c r="N5" i="23"/>
  <c r="W3" i="253"/>
  <c r="O3" i="253"/>
  <c r="G3" i="253"/>
  <c r="V3" i="253"/>
  <c r="N3" i="253"/>
  <c r="U3" i="253"/>
  <c r="M3" i="253"/>
  <c r="T3" i="253"/>
  <c r="L3" i="253"/>
  <c r="AA3" i="253"/>
  <c r="S3" i="253"/>
  <c r="K3" i="253"/>
  <c r="Y3" i="253"/>
  <c r="Q3" i="253"/>
  <c r="I3" i="253"/>
  <c r="Z3" i="253"/>
  <c r="X3" i="253"/>
  <c r="R3" i="253"/>
  <c r="P3" i="253"/>
  <c r="J3" i="253"/>
  <c r="H3" i="253"/>
  <c r="AG2" i="119"/>
  <c r="F2" i="53" s="1"/>
  <c r="J5" i="221"/>
  <c r="M5" i="215"/>
  <c r="M3" i="115"/>
  <c r="AD3" i="115" s="1"/>
  <c r="C3" i="49"/>
  <c r="Z3" i="129"/>
  <c r="AQ3" i="129" s="1"/>
  <c r="AQ2" i="129" s="1"/>
  <c r="P2" i="63" s="1"/>
  <c r="P3" i="63"/>
  <c r="AI2" i="122"/>
  <c r="H2" i="56" s="1"/>
  <c r="Q5" i="78"/>
  <c r="Q5" i="23"/>
  <c r="D5" i="82"/>
  <c r="D5" i="224" s="1"/>
  <c r="D5" i="27"/>
  <c r="M4" i="118"/>
  <c r="AD4" i="118" s="1"/>
  <c r="AD2" i="118" s="1"/>
  <c r="C2" i="52" s="1"/>
  <c r="C4" i="52"/>
  <c r="J4" i="67"/>
  <c r="J4" i="12"/>
  <c r="F3" i="75"/>
  <c r="F3" i="203" s="1"/>
  <c r="F3" i="20"/>
  <c r="N5" i="74"/>
  <c r="N5" i="200" s="1"/>
  <c r="N5" i="19"/>
  <c r="J5" i="83"/>
  <c r="J5" i="28"/>
  <c r="AF2" i="117"/>
  <c r="E2" i="51" s="1"/>
  <c r="E5" i="12"/>
  <c r="E5" i="67"/>
  <c r="B19" i="174"/>
  <c r="B18" i="174"/>
  <c r="J3" i="83"/>
  <c r="J3" i="227" s="1"/>
  <c r="J3" i="28"/>
  <c r="E5" i="68"/>
  <c r="E5" i="182" s="1"/>
  <c r="E5" i="13"/>
  <c r="D3" i="75"/>
  <c r="D3" i="20"/>
  <c r="K4" i="75"/>
  <c r="K4" i="203" s="1"/>
  <c r="K4" i="20"/>
  <c r="K3" i="81"/>
  <c r="K3" i="221" s="1"/>
  <c r="K3" i="26"/>
  <c r="E4" i="83"/>
  <c r="E4" i="28"/>
  <c r="P3" i="68"/>
  <c r="P3" i="13"/>
  <c r="B4" i="80"/>
  <c r="B4" i="218" s="1"/>
  <c r="B4" i="25"/>
  <c r="Q3" i="74"/>
  <c r="Q3" i="19"/>
  <c r="B3" i="80"/>
  <c r="B3" i="25"/>
  <c r="M3" i="82"/>
  <c r="M3" i="27"/>
  <c r="M4" i="79"/>
  <c r="M4" i="24"/>
  <c r="M3" i="72"/>
  <c r="M3" i="194" s="1"/>
  <c r="M3" i="17"/>
  <c r="J3" i="72"/>
  <c r="J3" i="194" s="1"/>
  <c r="J3" i="17"/>
  <c r="G4" i="70"/>
  <c r="G4" i="15"/>
  <c r="F3" i="79"/>
  <c r="F3" i="24"/>
  <c r="G4" i="83"/>
  <c r="G4" i="227" s="1"/>
  <c r="G4" i="28"/>
  <c r="B4" i="77"/>
  <c r="B4" i="22"/>
  <c r="J3" i="81"/>
  <c r="J3" i="221" s="1"/>
  <c r="J3" i="26"/>
  <c r="F3" i="76"/>
  <c r="F3" i="21"/>
  <c r="G3" i="75"/>
  <c r="G3" i="20"/>
  <c r="F3" i="82"/>
  <c r="F3" i="224" s="1"/>
  <c r="F3" i="27"/>
  <c r="L5" i="76"/>
  <c r="L5" i="206" s="1"/>
  <c r="L5" i="21"/>
  <c r="C3" i="76"/>
  <c r="C3" i="206" s="1"/>
  <c r="C3" i="21"/>
  <c r="M5" i="17"/>
  <c r="M5" i="72"/>
  <c r="C5" i="82"/>
  <c r="C5" i="224" s="1"/>
  <c r="C5" i="27"/>
  <c r="O3" i="75"/>
  <c r="O3" i="203" s="1"/>
  <c r="O3" i="20"/>
  <c r="K4" i="67"/>
  <c r="K4" i="12"/>
  <c r="D4" i="75"/>
  <c r="D4" i="203" s="1"/>
  <c r="D4" i="20"/>
  <c r="Q4" i="74"/>
  <c r="Q4" i="19"/>
  <c r="F4" i="82"/>
  <c r="F4" i="27"/>
  <c r="Q4" i="72"/>
  <c r="Q4" i="17"/>
  <c r="L5" i="81"/>
  <c r="L5" i="221" s="1"/>
  <c r="L5" i="26"/>
  <c r="H3" i="72"/>
  <c r="H3" i="17"/>
  <c r="N3" i="82"/>
  <c r="N3" i="27"/>
  <c r="K3" i="24"/>
  <c r="K3" i="79"/>
  <c r="J4" i="69"/>
  <c r="J4" i="14"/>
  <c r="L4" i="200"/>
  <c r="C3" i="83"/>
  <c r="C3" i="227" s="1"/>
  <c r="C3" i="28"/>
  <c r="M2" i="84"/>
  <c r="M2" i="29"/>
  <c r="M3" i="73"/>
  <c r="M3" i="18"/>
  <c r="M3" i="23"/>
  <c r="M3" i="78"/>
  <c r="B4" i="73"/>
  <c r="B4" i="18"/>
  <c r="P4" i="68"/>
  <c r="P4" i="182" s="1"/>
  <c r="P4" i="13"/>
  <c r="K2" i="84"/>
  <c r="K2" i="29"/>
  <c r="N2" i="81"/>
  <c r="N2" i="26"/>
  <c r="V3" i="116"/>
  <c r="AM3" i="116" s="1"/>
  <c r="AM2" i="116" s="1"/>
  <c r="L2" i="50" s="1"/>
  <c r="L3" i="50"/>
  <c r="Q4" i="78"/>
  <c r="Q4" i="23"/>
  <c r="Q4" i="77"/>
  <c r="Q4" i="209" s="1"/>
  <c r="Q4" i="22"/>
  <c r="M3" i="216"/>
  <c r="E3" i="216"/>
  <c r="M3" i="198"/>
  <c r="E3" i="198"/>
  <c r="L3" i="216"/>
  <c r="D3" i="216"/>
  <c r="L3" i="198"/>
  <c r="D3" i="198"/>
  <c r="K3" i="216"/>
  <c r="C3" i="216"/>
  <c r="K3" i="198"/>
  <c r="C3" i="198"/>
  <c r="J3" i="216"/>
  <c r="B3" i="216"/>
  <c r="J3" i="198"/>
  <c r="B3" i="198"/>
  <c r="Q3" i="216"/>
  <c r="I3" i="216"/>
  <c r="Q3" i="198"/>
  <c r="I3" i="198"/>
  <c r="P3" i="216"/>
  <c r="H3" i="216"/>
  <c r="P3" i="198"/>
  <c r="H3" i="198"/>
  <c r="O3" i="216"/>
  <c r="G3" i="216"/>
  <c r="O3" i="198"/>
  <c r="G3" i="198"/>
  <c r="N3" i="180"/>
  <c r="F3" i="180"/>
  <c r="M3" i="180"/>
  <c r="E3" i="180"/>
  <c r="L3" i="180"/>
  <c r="D3" i="180"/>
  <c r="K3" i="180"/>
  <c r="C3" i="180"/>
  <c r="N3" i="216"/>
  <c r="N3" i="198"/>
  <c r="J3" i="180"/>
  <c r="B3" i="180"/>
  <c r="F3" i="216"/>
  <c r="F3" i="198"/>
  <c r="Q3" i="180"/>
  <c r="I3" i="180"/>
  <c r="P3" i="180"/>
  <c r="H3" i="180"/>
  <c r="G3" i="180"/>
  <c r="O3" i="180"/>
  <c r="F4" i="67"/>
  <c r="F4" i="12"/>
  <c r="N3" i="72"/>
  <c r="N3" i="17"/>
  <c r="D5" i="81"/>
  <c r="D5" i="221" s="1"/>
  <c r="D5" i="26"/>
  <c r="I5" i="78"/>
  <c r="I5" i="23"/>
  <c r="O3" i="83"/>
  <c r="O3" i="227" s="1"/>
  <c r="O3" i="28"/>
  <c r="L2" i="77"/>
  <c r="L2" i="22"/>
  <c r="Q2" i="83"/>
  <c r="Q2" i="28"/>
  <c r="O3" i="116"/>
  <c r="AF3" i="116" s="1"/>
  <c r="AF2" i="116" s="1"/>
  <c r="E2" i="50" s="1"/>
  <c r="E3" i="50"/>
  <c r="B3" i="84"/>
  <c r="B3" i="29"/>
  <c r="G3" i="76"/>
  <c r="G3" i="206" s="1"/>
  <c r="G3" i="21"/>
  <c r="B3" i="77"/>
  <c r="B3" i="22"/>
  <c r="Q5" i="83"/>
  <c r="Q5" i="28"/>
  <c r="P3" i="67"/>
  <c r="P3" i="12"/>
  <c r="J6" i="97"/>
  <c r="B6" i="97"/>
  <c r="J6" i="91"/>
  <c r="B6" i="91"/>
  <c r="Q6" i="97"/>
  <c r="I6" i="97"/>
  <c r="Q6" i="91"/>
  <c r="I6" i="91"/>
  <c r="P6" i="97"/>
  <c r="H6" i="97"/>
  <c r="P6" i="91"/>
  <c r="H6" i="91"/>
  <c r="O6" i="97"/>
  <c r="G6" i="97"/>
  <c r="O6" i="91"/>
  <c r="G6" i="91"/>
  <c r="N6" i="97"/>
  <c r="F6" i="97"/>
  <c r="N6" i="91"/>
  <c r="F6" i="91"/>
  <c r="M6" i="97"/>
  <c r="E6" i="97"/>
  <c r="M6" i="91"/>
  <c r="E6" i="91"/>
  <c r="L6" i="97"/>
  <c r="L6" i="91"/>
  <c r="J6" i="85"/>
  <c r="B6" i="85"/>
  <c r="M6" i="85"/>
  <c r="K6" i="97"/>
  <c r="K6" i="91"/>
  <c r="Q6" i="85"/>
  <c r="I6" i="85"/>
  <c r="E6" i="85"/>
  <c r="C6" i="85"/>
  <c r="D6" i="97"/>
  <c r="D6" i="91"/>
  <c r="P6" i="85"/>
  <c r="H6" i="85"/>
  <c r="K6" i="85"/>
  <c r="C6" i="97"/>
  <c r="C6" i="91"/>
  <c r="O6" i="85"/>
  <c r="G6" i="85"/>
  <c r="N6" i="85"/>
  <c r="F6" i="85"/>
  <c r="L6" i="85"/>
  <c r="D6" i="85"/>
  <c r="P3" i="118"/>
  <c r="AG3" i="118" s="1"/>
  <c r="AG2" i="118" s="1"/>
  <c r="F2" i="52" s="1"/>
  <c r="F3" i="52"/>
  <c r="K3" i="68"/>
  <c r="K3" i="13"/>
  <c r="E2" i="22"/>
  <c r="E2" i="77"/>
  <c r="Q3" i="122"/>
  <c r="AH3" i="122" s="1"/>
  <c r="AH2" i="122" s="1"/>
  <c r="G2" i="56" s="1"/>
  <c r="G3" i="56"/>
  <c r="N5" i="182"/>
  <c r="F4" i="70"/>
  <c r="F4" i="188" s="1"/>
  <c r="F4" i="15"/>
  <c r="B19" i="178"/>
  <c r="B18" i="178"/>
  <c r="I4" i="82"/>
  <c r="I4" i="224" s="1"/>
  <c r="I4" i="27"/>
  <c r="C5" i="77"/>
  <c r="C5" i="22"/>
  <c r="L2" i="83"/>
  <c r="L2" i="28"/>
  <c r="O4" i="69"/>
  <c r="O4" i="14"/>
  <c r="P3" i="72"/>
  <c r="P3" i="194" s="1"/>
  <c r="P3" i="17"/>
  <c r="L3" i="75"/>
  <c r="L3" i="203" s="1"/>
  <c r="L3" i="20"/>
  <c r="Y3" i="280"/>
  <c r="S3" i="280"/>
  <c r="K3" i="280"/>
  <c r="AA3" i="280"/>
  <c r="Z3" i="280"/>
  <c r="Q3" i="280"/>
  <c r="I3" i="280"/>
  <c r="X3" i="280"/>
  <c r="P3" i="280"/>
  <c r="H3" i="280"/>
  <c r="W3" i="280"/>
  <c r="O3" i="280"/>
  <c r="G3" i="280"/>
  <c r="V3" i="280"/>
  <c r="N3" i="280"/>
  <c r="U3" i="280"/>
  <c r="T3" i="280"/>
  <c r="R3" i="280"/>
  <c r="M3" i="280"/>
  <c r="L3" i="280"/>
  <c r="J3" i="280"/>
  <c r="M2" i="238"/>
  <c r="H2" i="238"/>
  <c r="R2" i="238"/>
  <c r="F4" i="74"/>
  <c r="F4" i="200" s="1"/>
  <c r="F4" i="19"/>
  <c r="Y3" i="235"/>
  <c r="Q3" i="235"/>
  <c r="I3" i="235"/>
  <c r="X3" i="235"/>
  <c r="P3" i="235"/>
  <c r="H3" i="235"/>
  <c r="W3" i="235"/>
  <c r="O3" i="235"/>
  <c r="G3" i="235"/>
  <c r="V3" i="235"/>
  <c r="N3" i="235"/>
  <c r="U3" i="235"/>
  <c r="M3" i="235"/>
  <c r="T3" i="235"/>
  <c r="L3" i="235"/>
  <c r="AA3" i="235"/>
  <c r="S3" i="235"/>
  <c r="K3" i="235"/>
  <c r="Z3" i="235"/>
  <c r="R3" i="235"/>
  <c r="J3" i="235"/>
  <c r="X3" i="131"/>
  <c r="AO3" i="131" s="1"/>
  <c r="AO2" i="131" s="1"/>
  <c r="N2" i="65" s="1"/>
  <c r="N3" i="65"/>
  <c r="B16" i="175"/>
  <c r="B17" i="175"/>
  <c r="B20" i="175" s="1"/>
  <c r="S3" i="122"/>
  <c r="AJ3" i="122" s="1"/>
  <c r="AJ2" i="122" s="1"/>
  <c r="I2" i="56" s="1"/>
  <c r="I3" i="56"/>
  <c r="P3" i="77"/>
  <c r="P3" i="209" s="1"/>
  <c r="P3" i="22"/>
  <c r="V2" i="274"/>
  <c r="W2" i="274"/>
  <c r="M2" i="274"/>
  <c r="Q3" i="75"/>
  <c r="Q3" i="203" s="1"/>
  <c r="Q3" i="20"/>
  <c r="G5" i="67"/>
  <c r="G5" i="12"/>
  <c r="AH2" i="118"/>
  <c r="G2" i="52" s="1"/>
  <c r="J5" i="71"/>
  <c r="J5" i="16"/>
  <c r="N5" i="72"/>
  <c r="N5" i="17"/>
  <c r="P3" i="227"/>
  <c r="F5" i="82"/>
  <c r="F5" i="224" s="1"/>
  <c r="F5" i="27"/>
  <c r="K5" i="72"/>
  <c r="K5" i="17"/>
  <c r="M3" i="122"/>
  <c r="AD3" i="122" s="1"/>
  <c r="AD2" i="122" s="1"/>
  <c r="C2" i="56" s="1"/>
  <c r="C3" i="56"/>
  <c r="H2" i="75"/>
  <c r="H2" i="20"/>
  <c r="G3" i="72"/>
  <c r="G3" i="194" s="1"/>
  <c r="G3" i="17"/>
  <c r="D3" i="78"/>
  <c r="D3" i="23"/>
  <c r="L2" i="256"/>
  <c r="S2" i="256"/>
  <c r="G2" i="256"/>
  <c r="Y2" i="256"/>
  <c r="AK2" i="132"/>
  <c r="J2" i="66" s="1"/>
  <c r="AE2" i="127"/>
  <c r="D2" i="61" s="1"/>
  <c r="N3" i="75"/>
  <c r="N3" i="203" s="1"/>
  <c r="N3" i="20"/>
  <c r="C5" i="74"/>
  <c r="C5" i="200" s="1"/>
  <c r="C5" i="19"/>
  <c r="D5" i="68"/>
  <c r="D5" i="182" s="1"/>
  <c r="D5" i="13"/>
  <c r="E3" i="71"/>
  <c r="E3" i="16"/>
  <c r="J6" i="98"/>
  <c r="B6" i="98"/>
  <c r="J6" i="92"/>
  <c r="B6" i="92"/>
  <c r="Q6" i="98"/>
  <c r="I6" i="98"/>
  <c r="Q6" i="92"/>
  <c r="I6" i="92"/>
  <c r="P6" i="98"/>
  <c r="H6" i="98"/>
  <c r="P6" i="92"/>
  <c r="H6" i="92"/>
  <c r="O6" i="98"/>
  <c r="G6" i="98"/>
  <c r="O6" i="92"/>
  <c r="G6" i="92"/>
  <c r="N6" i="98"/>
  <c r="F6" i="98"/>
  <c r="N6" i="92"/>
  <c r="F6" i="92"/>
  <c r="M6" i="98"/>
  <c r="E6" i="98"/>
  <c r="M6" i="92"/>
  <c r="E6" i="92"/>
  <c r="L6" i="98"/>
  <c r="L6" i="92"/>
  <c r="J6" i="86"/>
  <c r="B6" i="86"/>
  <c r="M6" i="86"/>
  <c r="K6" i="98"/>
  <c r="K6" i="92"/>
  <c r="Q6" i="86"/>
  <c r="I6" i="86"/>
  <c r="C6" i="86"/>
  <c r="D6" i="98"/>
  <c r="D6" i="92"/>
  <c r="P6" i="86"/>
  <c r="H6" i="86"/>
  <c r="E6" i="86"/>
  <c r="C6" i="98"/>
  <c r="C6" i="92"/>
  <c r="O6" i="86"/>
  <c r="G6" i="86"/>
  <c r="N6" i="86"/>
  <c r="F6" i="86"/>
  <c r="K6" i="86"/>
  <c r="L6" i="86"/>
  <c r="D6" i="86"/>
  <c r="L5" i="70"/>
  <c r="L5" i="188" s="1"/>
  <c r="L5" i="15"/>
  <c r="E5" i="77"/>
  <c r="E5" i="22"/>
  <c r="E3" i="82"/>
  <c r="E3" i="27"/>
  <c r="C4" i="19"/>
  <c r="C4" i="74"/>
  <c r="I5" i="72"/>
  <c r="I5" i="17"/>
  <c r="B17" i="171"/>
  <c r="B20" i="171" s="1"/>
  <c r="B16" i="171"/>
  <c r="H5" i="218"/>
  <c r="S3" i="124"/>
  <c r="AJ3" i="124" s="1"/>
  <c r="AJ2" i="124" s="1"/>
  <c r="I2" i="58" s="1"/>
  <c r="I3" i="58"/>
  <c r="O4" i="70"/>
  <c r="O4" i="188" s="1"/>
  <c r="O4" i="15"/>
  <c r="I4" i="84"/>
  <c r="I4" i="29"/>
  <c r="AO2" i="132"/>
  <c r="N2" i="66" s="1"/>
  <c r="X5" i="124"/>
  <c r="AO5" i="124" s="1"/>
  <c r="AO2" i="124" s="1"/>
  <c r="N2" i="58" s="1"/>
  <c r="N5" i="58"/>
  <c r="I3" i="78"/>
  <c r="I3" i="212" s="1"/>
  <c r="I3" i="23"/>
  <c r="K4" i="68"/>
  <c r="K4" i="182" s="1"/>
  <c r="K4" i="13"/>
  <c r="G5" i="76"/>
  <c r="G5" i="206" s="1"/>
  <c r="G5" i="21"/>
  <c r="F3" i="69"/>
  <c r="F3" i="185" s="1"/>
  <c r="F3" i="14"/>
  <c r="K5" i="67"/>
  <c r="K5" i="12"/>
  <c r="AP2" i="119"/>
  <c r="O2" i="53" s="1"/>
  <c r="E4" i="76"/>
  <c r="E4" i="206" s="1"/>
  <c r="E4" i="21"/>
  <c r="Q3" i="71"/>
  <c r="Q3" i="191" s="1"/>
  <c r="Q3" i="16"/>
  <c r="M3" i="219"/>
  <c r="E3" i="219"/>
  <c r="M3" i="201"/>
  <c r="E3" i="201"/>
  <c r="L3" i="219"/>
  <c r="D3" i="219"/>
  <c r="D3" i="218" s="1"/>
  <c r="L3" i="201"/>
  <c r="D3" i="201"/>
  <c r="K3" i="219"/>
  <c r="C3" i="219"/>
  <c r="K3" i="201"/>
  <c r="C3" i="201"/>
  <c r="J3" i="219"/>
  <c r="B3" i="219"/>
  <c r="J3" i="201"/>
  <c r="J3" i="200" s="1"/>
  <c r="B3" i="201"/>
  <c r="B3" i="200" s="1"/>
  <c r="Q3" i="219"/>
  <c r="I3" i="219"/>
  <c r="Q3" i="201"/>
  <c r="I3" i="201"/>
  <c r="P3" i="219"/>
  <c r="H3" i="219"/>
  <c r="P3" i="201"/>
  <c r="H3" i="201"/>
  <c r="O3" i="219"/>
  <c r="G3" i="219"/>
  <c r="O3" i="201"/>
  <c r="G3" i="201"/>
  <c r="N3" i="183"/>
  <c r="F3" i="183"/>
  <c r="M3" i="183"/>
  <c r="E3" i="183"/>
  <c r="L3" i="183"/>
  <c r="D3" i="183"/>
  <c r="K3" i="183"/>
  <c r="C3" i="183"/>
  <c r="N3" i="219"/>
  <c r="N3" i="201"/>
  <c r="J3" i="183"/>
  <c r="B3" i="183"/>
  <c r="F3" i="219"/>
  <c r="F3" i="201"/>
  <c r="Q3" i="183"/>
  <c r="I3" i="183"/>
  <c r="P3" i="183"/>
  <c r="H3" i="183"/>
  <c r="G3" i="183"/>
  <c r="O3" i="183"/>
  <c r="Q5" i="206"/>
  <c r="E4" i="74"/>
  <c r="E4" i="200" s="1"/>
  <c r="E4" i="19"/>
  <c r="E4" i="75"/>
  <c r="E4" i="203" s="1"/>
  <c r="E4" i="20"/>
  <c r="M5" i="27"/>
  <c r="M5" i="82"/>
  <c r="M5" i="224" s="1"/>
  <c r="G4" i="76"/>
  <c r="G4" i="21"/>
  <c r="E3" i="76"/>
  <c r="E3" i="21"/>
  <c r="O3" i="82"/>
  <c r="O3" i="224" s="1"/>
  <c r="O3" i="27"/>
  <c r="F4" i="83"/>
  <c r="F4" i="227" s="1"/>
  <c r="F4" i="28"/>
  <c r="J3" i="69"/>
  <c r="J3" i="14"/>
  <c r="Q5" i="75"/>
  <c r="Q5" i="203" s="1"/>
  <c r="Q5" i="20"/>
  <c r="F4" i="72"/>
  <c r="F4" i="17"/>
  <c r="C4" i="13"/>
  <c r="C4" i="68"/>
  <c r="C4" i="182" s="1"/>
  <c r="N5" i="71"/>
  <c r="N5" i="16"/>
  <c r="M3" i="71"/>
  <c r="M3" i="16"/>
  <c r="N3" i="71"/>
  <c r="N3" i="16"/>
  <c r="M4" i="74"/>
  <c r="M4" i="19"/>
  <c r="H5" i="82"/>
  <c r="H5" i="224" s="1"/>
  <c r="H5" i="27"/>
  <c r="M3" i="28"/>
  <c r="M3" i="83"/>
  <c r="L4" i="78"/>
  <c r="L4" i="23"/>
  <c r="S4" i="131"/>
  <c r="AJ4" i="131" s="1"/>
  <c r="I4" i="65"/>
  <c r="M4" i="128"/>
  <c r="AD4" i="128" s="1"/>
  <c r="AD2" i="128" s="1"/>
  <c r="C2" i="62" s="1"/>
  <c r="C4" i="62"/>
  <c r="G3" i="82"/>
  <c r="G3" i="27"/>
  <c r="AA4" i="118"/>
  <c r="AR4" i="118" s="1"/>
  <c r="AR2" i="118" s="1"/>
  <c r="Q2" i="52" s="1"/>
  <c r="Q4" i="52"/>
  <c r="AG2" i="123"/>
  <c r="F2" i="57" s="1"/>
  <c r="G4" i="78"/>
  <c r="G4" i="23"/>
  <c r="F3" i="68"/>
  <c r="F3" i="13"/>
  <c r="AN2" i="118"/>
  <c r="M2" i="52" s="1"/>
  <c r="AK2" i="131"/>
  <c r="J2" i="65" s="1"/>
  <c r="D2" i="75"/>
  <c r="D2" i="20"/>
  <c r="AL2" i="129"/>
  <c r="K2" i="63" s="1"/>
  <c r="AQ2" i="116"/>
  <c r="P2" i="50" s="1"/>
  <c r="AR2" i="122"/>
  <c r="Q2" i="56" s="1"/>
  <c r="AC2" i="128"/>
  <c r="B2" i="62" s="1"/>
  <c r="AN2" i="130"/>
  <c r="M2" i="64" s="1"/>
  <c r="AK2" i="120"/>
  <c r="J2" i="54" s="1"/>
  <c r="AG2" i="127"/>
  <c r="F2" i="61" s="1"/>
  <c r="AK2" i="129"/>
  <c r="J2" i="63" s="1"/>
  <c r="AG2" i="124"/>
  <c r="F2" i="58" s="1"/>
  <c r="AH2" i="123"/>
  <c r="G2" i="57" s="1"/>
  <c r="AG2" i="130"/>
  <c r="F2" i="64" s="1"/>
  <c r="AP2" i="123"/>
  <c r="O2" i="57" s="1"/>
  <c r="AI2" i="120"/>
  <c r="H2" i="54" s="1"/>
  <c r="AE2" i="125"/>
  <c r="D2" i="59" s="1"/>
  <c r="AO2" i="130"/>
  <c r="N2" i="64" s="1"/>
  <c r="AL2" i="127"/>
  <c r="K2" i="61" s="1"/>
  <c r="AI2" i="119"/>
  <c r="H2" i="53" s="1"/>
  <c r="L5" i="67"/>
  <c r="L5" i="12"/>
  <c r="D3" i="82"/>
  <c r="D3" i="27"/>
  <c r="B3" i="78"/>
  <c r="B3" i="23"/>
  <c r="M4" i="78"/>
  <c r="M4" i="23"/>
  <c r="D3" i="76"/>
  <c r="D3" i="206" s="1"/>
  <c r="D3" i="21"/>
  <c r="L3" i="80"/>
  <c r="L3" i="218" s="1"/>
  <c r="L3" i="25"/>
  <c r="U5" i="234"/>
  <c r="M5" i="234"/>
  <c r="T5" i="234"/>
  <c r="L5" i="234"/>
  <c r="AA5" i="234"/>
  <c r="S5" i="234"/>
  <c r="K5" i="234"/>
  <c r="Z5" i="234"/>
  <c r="R5" i="234"/>
  <c r="J5" i="234"/>
  <c r="Y5" i="234"/>
  <c r="Q5" i="234"/>
  <c r="I5" i="234"/>
  <c r="X5" i="234"/>
  <c r="P5" i="234"/>
  <c r="H5" i="234"/>
  <c r="W5" i="234"/>
  <c r="O5" i="234"/>
  <c r="G5" i="234"/>
  <c r="V5" i="234"/>
  <c r="N5" i="234"/>
  <c r="E3" i="74"/>
  <c r="E3" i="19"/>
  <c r="M4" i="216"/>
  <c r="E4" i="216"/>
  <c r="M4" i="198"/>
  <c r="M4" i="197" s="1"/>
  <c r="E4" i="198"/>
  <c r="L4" i="216"/>
  <c r="D4" i="216"/>
  <c r="L4" i="198"/>
  <c r="D4" i="198"/>
  <c r="K4" i="216"/>
  <c r="C4" i="216"/>
  <c r="K4" i="198"/>
  <c r="C4" i="198"/>
  <c r="J4" i="216"/>
  <c r="B4" i="216"/>
  <c r="J4" i="198"/>
  <c r="B4" i="198"/>
  <c r="Q4" i="216"/>
  <c r="I4" i="216"/>
  <c r="Q4" i="198"/>
  <c r="I4" i="198"/>
  <c r="P4" i="216"/>
  <c r="H4" i="216"/>
  <c r="P4" i="198"/>
  <c r="H4" i="198"/>
  <c r="O4" i="216"/>
  <c r="G4" i="216"/>
  <c r="O4" i="198"/>
  <c r="G4" i="198"/>
  <c r="N4" i="180"/>
  <c r="F4" i="180"/>
  <c r="M4" i="180"/>
  <c r="E4" i="180"/>
  <c r="N4" i="216"/>
  <c r="N4" i="198"/>
  <c r="L4" i="180"/>
  <c r="D4" i="180"/>
  <c r="F4" i="216"/>
  <c r="F4" i="198"/>
  <c r="K4" i="180"/>
  <c r="C4" i="180"/>
  <c r="J4" i="180"/>
  <c r="B4" i="180"/>
  <c r="Q4" i="180"/>
  <c r="I4" i="180"/>
  <c r="P4" i="180"/>
  <c r="H4" i="180"/>
  <c r="O4" i="180"/>
  <c r="G4" i="180"/>
  <c r="H4" i="70"/>
  <c r="H4" i="188" s="1"/>
  <c r="H4" i="15"/>
  <c r="N2" i="74"/>
  <c r="N2" i="19"/>
  <c r="Q3" i="80"/>
  <c r="Q3" i="218" s="1"/>
  <c r="Q3" i="25"/>
  <c r="AK2" i="118"/>
  <c r="J2" i="52" s="1"/>
  <c r="J5" i="79"/>
  <c r="J5" i="215" s="1"/>
  <c r="J5" i="24"/>
  <c r="Q4" i="75"/>
  <c r="Q4" i="203" s="1"/>
  <c r="Q4" i="20"/>
  <c r="F4" i="71"/>
  <c r="F4" i="191" s="1"/>
  <c r="F4" i="16"/>
  <c r="M5" i="84"/>
  <c r="M5" i="29"/>
  <c r="C5" i="13"/>
  <c r="C5" i="68"/>
  <c r="C5" i="182" s="1"/>
  <c r="C4" i="79"/>
  <c r="C4" i="215" s="1"/>
  <c r="C4" i="24"/>
  <c r="D4" i="84"/>
  <c r="D4" i="230" s="1"/>
  <c r="D4" i="29"/>
  <c r="D4" i="67"/>
  <c r="D4" i="12"/>
  <c r="Q5" i="82"/>
  <c r="Q5" i="224" s="1"/>
  <c r="Q5" i="27"/>
  <c r="R4" i="121"/>
  <c r="AI4" i="121" s="1"/>
  <c r="AI2" i="121" s="1"/>
  <c r="H2" i="55" s="1"/>
  <c r="H4" i="55"/>
  <c r="Y3" i="122"/>
  <c r="AP3" i="122" s="1"/>
  <c r="AP2" i="122" s="1"/>
  <c r="O2" i="56" s="1"/>
  <c r="O3" i="56"/>
  <c r="K4" i="231"/>
  <c r="C4" i="231"/>
  <c r="J4" i="231"/>
  <c r="B4" i="231"/>
  <c r="Q4" i="231"/>
  <c r="I4" i="231"/>
  <c r="P4" i="231"/>
  <c r="H4" i="231"/>
  <c r="O4" i="231"/>
  <c r="G4" i="231"/>
  <c r="M4" i="231"/>
  <c r="E4" i="231"/>
  <c r="M4" i="213"/>
  <c r="E4" i="213"/>
  <c r="M4" i="195"/>
  <c r="E4" i="195"/>
  <c r="L4" i="213"/>
  <c r="D4" i="213"/>
  <c r="L4" i="195"/>
  <c r="D4" i="195"/>
  <c r="N4" i="231"/>
  <c r="K4" i="213"/>
  <c r="C4" i="213"/>
  <c r="K4" i="195"/>
  <c r="C4" i="195"/>
  <c r="L4" i="231"/>
  <c r="J4" i="213"/>
  <c r="B4" i="213"/>
  <c r="J4" i="195"/>
  <c r="B4" i="195"/>
  <c r="F4" i="231"/>
  <c r="Q4" i="213"/>
  <c r="I4" i="213"/>
  <c r="Q4" i="195"/>
  <c r="I4" i="195"/>
  <c r="D4" i="231"/>
  <c r="P4" i="213"/>
  <c r="H4" i="213"/>
  <c r="P4" i="195"/>
  <c r="H4" i="195"/>
  <c r="O4" i="213"/>
  <c r="G4" i="213"/>
  <c r="O4" i="195"/>
  <c r="G4" i="195"/>
  <c r="N4" i="213"/>
  <c r="N4" i="195"/>
  <c r="F4" i="213"/>
  <c r="F4" i="195"/>
  <c r="N4" i="75"/>
  <c r="N4" i="203" s="1"/>
  <c r="N4" i="20"/>
  <c r="N4" i="74"/>
  <c r="N4" i="200" s="1"/>
  <c r="N4" i="19"/>
  <c r="G2" i="76"/>
  <c r="G2" i="21"/>
  <c r="Z4" i="119"/>
  <c r="AQ4" i="119" s="1"/>
  <c r="AQ2" i="119" s="1"/>
  <c r="P2" i="53" s="1"/>
  <c r="P4" i="53"/>
  <c r="B2" i="77"/>
  <c r="B2" i="22"/>
  <c r="K5" i="182"/>
  <c r="P2" i="67"/>
  <c r="P2" i="12"/>
  <c r="F4" i="76"/>
  <c r="F4" i="21"/>
  <c r="Q4" i="73"/>
  <c r="Q4" i="18"/>
  <c r="M5" i="70"/>
  <c r="M5" i="188" s="1"/>
  <c r="M5" i="15"/>
  <c r="Q4" i="84"/>
  <c r="Q4" i="29"/>
  <c r="V3" i="120"/>
  <c r="AM3" i="120" s="1"/>
  <c r="AM2" i="120" s="1"/>
  <c r="L2" i="54" s="1"/>
  <c r="L3" i="54"/>
  <c r="J5" i="84"/>
  <c r="J5" i="29"/>
  <c r="F4" i="84"/>
  <c r="F4" i="29"/>
  <c r="E3" i="20"/>
  <c r="E3" i="75"/>
  <c r="K4" i="14"/>
  <c r="K4" i="69"/>
  <c r="K3" i="80"/>
  <c r="K3" i="218" s="1"/>
  <c r="K3" i="25"/>
  <c r="B4" i="68"/>
  <c r="B4" i="182" s="1"/>
  <c r="B4" i="13"/>
  <c r="I3" i="81"/>
  <c r="I3" i="221" s="1"/>
  <c r="I3" i="26"/>
  <c r="AQ2" i="120"/>
  <c r="P2" i="54" s="1"/>
  <c r="L2" i="75"/>
  <c r="L2" i="20"/>
  <c r="K3" i="70"/>
  <c r="K3" i="188" s="1"/>
  <c r="K3" i="15"/>
  <c r="L2" i="204"/>
  <c r="J2" i="204"/>
  <c r="P2" i="204"/>
  <c r="M2" i="186"/>
  <c r="Q2" i="186"/>
  <c r="G2" i="186"/>
  <c r="J4" i="99"/>
  <c r="B4" i="99"/>
  <c r="J4" i="93"/>
  <c r="B4" i="93"/>
  <c r="J4" i="87"/>
  <c r="B4" i="87"/>
  <c r="Q4" i="99"/>
  <c r="I4" i="99"/>
  <c r="Q4" i="93"/>
  <c r="I4" i="93"/>
  <c r="Q4" i="87"/>
  <c r="I4" i="87"/>
  <c r="P4" i="99"/>
  <c r="H4" i="99"/>
  <c r="P4" i="93"/>
  <c r="H4" i="93"/>
  <c r="P4" i="87"/>
  <c r="H4" i="87"/>
  <c r="O4" i="99"/>
  <c r="G4" i="99"/>
  <c r="O4" i="93"/>
  <c r="G4" i="93"/>
  <c r="N4" i="99"/>
  <c r="F4" i="99"/>
  <c r="N4" i="93"/>
  <c r="F4" i="93"/>
  <c r="N4" i="87"/>
  <c r="F4" i="87"/>
  <c r="M4" i="99"/>
  <c r="E4" i="99"/>
  <c r="M4" i="93"/>
  <c r="E4" i="93"/>
  <c r="L4" i="99"/>
  <c r="L4" i="93"/>
  <c r="K4" i="87"/>
  <c r="K4" i="99"/>
  <c r="K4" i="93"/>
  <c r="G4" i="87"/>
  <c r="O4" i="87"/>
  <c r="L4" i="87"/>
  <c r="D4" i="99"/>
  <c r="D4" i="93"/>
  <c r="E4" i="87"/>
  <c r="C4" i="99"/>
  <c r="C4" i="93"/>
  <c r="D4" i="87"/>
  <c r="C4" i="87"/>
  <c r="M4" i="87"/>
  <c r="B5" i="67"/>
  <c r="B5" i="12"/>
  <c r="G5" i="218"/>
  <c r="U2" i="238"/>
  <c r="P2" i="238"/>
  <c r="Z2" i="238"/>
  <c r="AA2" i="235"/>
  <c r="S2" i="235"/>
  <c r="K2" i="235"/>
  <c r="Z2" i="235"/>
  <c r="R2" i="235"/>
  <c r="J2" i="235"/>
  <c r="Y2" i="235"/>
  <c r="Q2" i="235"/>
  <c r="I2" i="235"/>
  <c r="X2" i="235"/>
  <c r="P2" i="235"/>
  <c r="H2" i="235"/>
  <c r="W2" i="235"/>
  <c r="O2" i="235"/>
  <c r="G2" i="235"/>
  <c r="V2" i="235"/>
  <c r="N2" i="235"/>
  <c r="U2" i="235"/>
  <c r="M2" i="235"/>
  <c r="L2" i="235"/>
  <c r="T2" i="235"/>
  <c r="N5" i="84"/>
  <c r="N5" i="29"/>
  <c r="Q3" i="78"/>
  <c r="Q3" i="212" s="1"/>
  <c r="Q3" i="23"/>
  <c r="I3" i="80"/>
  <c r="I3" i="218" s="1"/>
  <c r="I3" i="25"/>
  <c r="Y5" i="121"/>
  <c r="AP5" i="121" s="1"/>
  <c r="AP2" i="121" s="1"/>
  <c r="O2" i="55" s="1"/>
  <c r="O5" i="55"/>
  <c r="N4" i="84"/>
  <c r="N4" i="29"/>
  <c r="O3" i="76"/>
  <c r="O3" i="206" s="1"/>
  <c r="O3" i="21"/>
  <c r="R4" i="132"/>
  <c r="AI4" i="132" s="1"/>
  <c r="AI2" i="132" s="1"/>
  <c r="H2" i="66" s="1"/>
  <c r="H4" i="66"/>
  <c r="P2" i="77"/>
  <c r="P2" i="22"/>
  <c r="X2" i="274"/>
  <c r="I2" i="274"/>
  <c r="K2" i="274"/>
  <c r="U2" i="274"/>
  <c r="Q2" i="75"/>
  <c r="Q2" i="20"/>
  <c r="I4" i="67"/>
  <c r="I4" i="12"/>
  <c r="F5" i="67"/>
  <c r="F5" i="12"/>
  <c r="P4" i="77"/>
  <c r="P4" i="209" s="1"/>
  <c r="P4" i="22"/>
  <c r="Y5" i="276"/>
  <c r="Q5" i="276"/>
  <c r="I5" i="276"/>
  <c r="X5" i="276"/>
  <c r="P5" i="276"/>
  <c r="H5" i="276"/>
  <c r="W5" i="276"/>
  <c r="O5" i="276"/>
  <c r="G5" i="276"/>
  <c r="V5" i="276"/>
  <c r="N5" i="276"/>
  <c r="U5" i="276"/>
  <c r="M5" i="276"/>
  <c r="T5" i="276"/>
  <c r="L5" i="276"/>
  <c r="S5" i="276"/>
  <c r="R5" i="276"/>
  <c r="K5" i="276"/>
  <c r="J5" i="276"/>
  <c r="AA5" i="276"/>
  <c r="Z5" i="276"/>
  <c r="N3" i="78"/>
  <c r="N3" i="212" s="1"/>
  <c r="N3" i="23"/>
  <c r="M5" i="129"/>
  <c r="AD5" i="129" s="1"/>
  <c r="C5" i="63"/>
  <c r="Y4" i="132"/>
  <c r="AP4" i="132" s="1"/>
  <c r="AP2" i="132" s="1"/>
  <c r="O2" i="66" s="1"/>
  <c r="O4" i="66"/>
  <c r="U3" i="122"/>
  <c r="AL3" i="122" s="1"/>
  <c r="AL2" i="122" s="1"/>
  <c r="K2" i="56" s="1"/>
  <c r="K3" i="56"/>
  <c r="AH2" i="120"/>
  <c r="G2" i="54" s="1"/>
  <c r="AE2" i="126"/>
  <c r="D2" i="60" s="1"/>
  <c r="R2" i="256"/>
  <c r="AA2" i="256"/>
  <c r="O2" i="256"/>
  <c r="R4" i="124"/>
  <c r="AI4" i="124" s="1"/>
  <c r="AI2" i="124" s="1"/>
  <c r="H2" i="58" s="1"/>
  <c r="H4" i="58"/>
  <c r="N5" i="77"/>
  <c r="N5" i="22"/>
  <c r="K4" i="84"/>
  <c r="K4" i="29"/>
  <c r="AO2" i="123"/>
  <c r="N2" i="57" s="1"/>
  <c r="AF2" i="119"/>
  <c r="E2" i="53" s="1"/>
  <c r="H5" i="75"/>
  <c r="H5" i="203" s="1"/>
  <c r="H5" i="20"/>
  <c r="M4" i="117"/>
  <c r="AD4" i="117" s="1"/>
  <c r="AD2" i="117" s="1"/>
  <c r="C2" i="51" s="1"/>
  <c r="C4" i="51"/>
  <c r="I5" i="84"/>
  <c r="I5" i="29"/>
  <c r="W3" i="116"/>
  <c r="AN3" i="116" s="1"/>
  <c r="AN2" i="116" s="1"/>
  <c r="M2" i="50" s="1"/>
  <c r="M3" i="50"/>
  <c r="I5" i="73"/>
  <c r="I5" i="197" s="1"/>
  <c r="I5" i="18"/>
  <c r="M4" i="115"/>
  <c r="AD4" i="115" s="1"/>
  <c r="C4" i="49"/>
  <c r="D4" i="69"/>
  <c r="D4" i="185" s="1"/>
  <c r="D4" i="14"/>
  <c r="H4" i="82"/>
  <c r="H4" i="224" s="1"/>
  <c r="H4" i="27"/>
  <c r="O3" i="73"/>
  <c r="O3" i="197" s="1"/>
  <c r="O3" i="18"/>
  <c r="AJ2" i="126"/>
  <c r="I2" i="60" s="1"/>
  <c r="AG2" i="117"/>
  <c r="F2" i="51" s="1"/>
  <c r="AR2" i="119"/>
  <c r="Q2" i="53" s="1"/>
  <c r="P3" i="82"/>
  <c r="P3" i="27"/>
  <c r="K4" i="22"/>
  <c r="K4" i="77"/>
  <c r="K4" i="209" s="1"/>
  <c r="D4" i="83"/>
  <c r="D4" i="28"/>
  <c r="V3" i="132"/>
  <c r="AM3" i="132" s="1"/>
  <c r="AM2" i="132" s="1"/>
  <c r="L2" i="66" s="1"/>
  <c r="L3" i="66"/>
  <c r="J4" i="72"/>
  <c r="J4" i="17"/>
  <c r="M5" i="200"/>
  <c r="AF2" i="124"/>
  <c r="E2" i="58" s="1"/>
  <c r="L4" i="72"/>
  <c r="L4" i="17"/>
  <c r="AP2" i="130"/>
  <c r="O2" i="64" s="1"/>
  <c r="AK2" i="117"/>
  <c r="J2" i="51" s="1"/>
  <c r="C3" i="25"/>
  <c r="C3" i="80"/>
  <c r="C3" i="218" s="1"/>
  <c r="M5" i="81"/>
  <c r="M5" i="221" s="1"/>
  <c r="M5" i="26"/>
  <c r="F4" i="80"/>
  <c r="F4" i="218" s="1"/>
  <c r="F4" i="25"/>
  <c r="L3" i="71"/>
  <c r="L3" i="16"/>
  <c r="AO2" i="119"/>
  <c r="N2" i="53" s="1"/>
  <c r="AE2" i="117"/>
  <c r="D2" i="51" s="1"/>
  <c r="AN2" i="131"/>
  <c r="M2" i="65" s="1"/>
  <c r="M5" i="12"/>
  <c r="M5" i="67"/>
  <c r="C4" i="227"/>
  <c r="P5" i="218"/>
  <c r="M4" i="84"/>
  <c r="M4" i="29"/>
  <c r="K3" i="72"/>
  <c r="K3" i="194" s="1"/>
  <c r="K3" i="17"/>
  <c r="S3" i="131"/>
  <c r="AJ3" i="131" s="1"/>
  <c r="I3" i="65"/>
  <c r="E4" i="69"/>
  <c r="E4" i="185" s="1"/>
  <c r="E4" i="14"/>
  <c r="T3" i="124"/>
  <c r="AK3" i="124" s="1"/>
  <c r="AK2" i="124" s="1"/>
  <c r="J2" i="58" s="1"/>
  <c r="J3" i="58"/>
  <c r="L3" i="79"/>
  <c r="L3" i="215" s="1"/>
  <c r="L3" i="24"/>
  <c r="N4" i="83"/>
  <c r="N4" i="227" s="1"/>
  <c r="N4" i="28"/>
  <c r="M3" i="74"/>
  <c r="M3" i="19"/>
  <c r="E4" i="13"/>
  <c r="E4" i="68"/>
  <c r="V4" i="129"/>
  <c r="AM4" i="129" s="1"/>
  <c r="AM2" i="129" s="1"/>
  <c r="L2" i="63" s="1"/>
  <c r="L4" i="63"/>
  <c r="AG2" i="116"/>
  <c r="F2" i="50" s="1"/>
  <c r="M3" i="70"/>
  <c r="M3" i="188" s="1"/>
  <c r="M3" i="15"/>
  <c r="M5" i="71"/>
  <c r="M5" i="16"/>
  <c r="Q3" i="68"/>
  <c r="Q3" i="182" s="1"/>
  <c r="Q3" i="13"/>
  <c r="H5" i="68"/>
  <c r="H5" i="182" s="1"/>
  <c r="H5" i="13"/>
  <c r="H4" i="69"/>
  <c r="H4" i="14"/>
  <c r="P5" i="83"/>
  <c r="P5" i="28"/>
  <c r="Q3" i="76"/>
  <c r="Q3" i="206" s="1"/>
  <c r="Q3" i="21"/>
  <c r="O3" i="79"/>
  <c r="O3" i="24"/>
  <c r="O4" i="78"/>
  <c r="O4" i="23"/>
  <c r="J4" i="79"/>
  <c r="J4" i="24"/>
  <c r="B4" i="71"/>
  <c r="B4" i="191" s="1"/>
  <c r="B4" i="16"/>
  <c r="E4" i="79"/>
  <c r="E4" i="215" s="1"/>
  <c r="E4" i="24"/>
  <c r="K4" i="78"/>
  <c r="K4" i="212" s="1"/>
  <c r="K4" i="23"/>
  <c r="B3" i="81"/>
  <c r="B3" i="221" s="1"/>
  <c r="B3" i="26"/>
  <c r="C5" i="72"/>
  <c r="C5" i="17"/>
  <c r="H3" i="83"/>
  <c r="H3" i="28"/>
  <c r="M3" i="79"/>
  <c r="M3" i="24"/>
  <c r="M3" i="14"/>
  <c r="M3" i="69"/>
  <c r="M3" i="185" s="1"/>
  <c r="O5" i="74"/>
  <c r="O5" i="200" s="1"/>
  <c r="O5" i="19"/>
  <c r="H3" i="76"/>
  <c r="H3" i="21"/>
  <c r="J3" i="77"/>
  <c r="J3" i="209" s="1"/>
  <c r="J3" i="22"/>
  <c r="B3" i="83"/>
  <c r="B3" i="28"/>
  <c r="Q3" i="84"/>
  <c r="Q3" i="230" s="1"/>
  <c r="Q3" i="29"/>
  <c r="P3" i="69"/>
  <c r="P3" i="185" s="1"/>
  <c r="P3" i="14"/>
  <c r="I4" i="73"/>
  <c r="I4" i="197" s="1"/>
  <c r="I4" i="18"/>
  <c r="H4" i="77"/>
  <c r="H4" i="209" s="1"/>
  <c r="H4" i="22"/>
  <c r="D3" i="68"/>
  <c r="D3" i="182" s="1"/>
  <c r="D3" i="13"/>
  <c r="O3" i="80"/>
  <c r="O3" i="25"/>
  <c r="I3" i="84"/>
  <c r="I3" i="230" s="1"/>
  <c r="I3" i="29"/>
  <c r="B5" i="68"/>
  <c r="B5" i="182" s="1"/>
  <c r="B5" i="13"/>
  <c r="J3" i="73"/>
  <c r="J3" i="197" s="1"/>
  <c r="J3" i="18"/>
  <c r="E5" i="26"/>
  <c r="E5" i="81"/>
  <c r="E5" i="221" s="1"/>
  <c r="F3" i="80"/>
  <c r="F3" i="25"/>
  <c r="C5" i="29"/>
  <c r="C5" i="84"/>
  <c r="P3" i="79"/>
  <c r="P3" i="215" s="1"/>
  <c r="P3" i="24"/>
  <c r="I5" i="67"/>
  <c r="I5" i="12"/>
  <c r="P3" i="73"/>
  <c r="P3" i="197" s="1"/>
  <c r="P3" i="18"/>
  <c r="M4" i="77"/>
  <c r="M4" i="209" s="1"/>
  <c r="M4" i="22"/>
  <c r="B3" i="76"/>
  <c r="B3" i="206" s="1"/>
  <c r="B3" i="21"/>
  <c r="J5" i="77"/>
  <c r="J5" i="22"/>
  <c r="F4" i="69"/>
  <c r="F4" i="14"/>
  <c r="Q4" i="69"/>
  <c r="Q4" i="185" s="1"/>
  <c r="Q4" i="14"/>
  <c r="J3" i="67"/>
  <c r="J3" i="12"/>
  <c r="H2" i="78"/>
  <c r="H2" i="23"/>
  <c r="C3" i="16"/>
  <c r="C3" i="71"/>
  <c r="C3" i="191" s="1"/>
  <c r="N2" i="68"/>
  <c r="N2" i="13"/>
  <c r="P2" i="74"/>
  <c r="P2" i="19"/>
  <c r="S4" i="123"/>
  <c r="AJ4" i="123" s="1"/>
  <c r="AJ2" i="123" s="1"/>
  <c r="I2" i="57" s="1"/>
  <c r="I4" i="57"/>
  <c r="O5" i="218"/>
  <c r="Q5" i="130"/>
  <c r="AH5" i="130" s="1"/>
  <c r="AH2" i="130" s="1"/>
  <c r="G2" i="64" s="1"/>
  <c r="G5" i="64"/>
  <c r="P4" i="72"/>
  <c r="P4" i="17"/>
  <c r="M4" i="80"/>
  <c r="M4" i="218" s="1"/>
  <c r="M4" i="25"/>
  <c r="I3" i="71"/>
  <c r="I3" i="191" s="1"/>
  <c r="I3" i="16"/>
  <c r="D4" i="77"/>
  <c r="D4" i="209" s="1"/>
  <c r="D4" i="22"/>
  <c r="P4" i="74"/>
  <c r="P4" i="200" s="1"/>
  <c r="P4" i="19"/>
  <c r="J3" i="80"/>
  <c r="J3" i="218" s="1"/>
  <c r="J3" i="25"/>
  <c r="N3" i="218"/>
  <c r="C4" i="72"/>
  <c r="C4" i="17"/>
  <c r="N4" i="130"/>
  <c r="AE4" i="130" s="1"/>
  <c r="AE2" i="130" s="1"/>
  <c r="D2" i="64" s="1"/>
  <c r="D4" i="64"/>
  <c r="U5" i="237"/>
  <c r="M5" i="237"/>
  <c r="T5" i="237"/>
  <c r="L5" i="237"/>
  <c r="AA5" i="237"/>
  <c r="S5" i="237"/>
  <c r="K5" i="237"/>
  <c r="Z5" i="237"/>
  <c r="R5" i="237"/>
  <c r="J5" i="237"/>
  <c r="Y5" i="237"/>
  <c r="Q5" i="237"/>
  <c r="I5" i="237"/>
  <c r="X5" i="237"/>
  <c r="P5" i="237"/>
  <c r="H5" i="237"/>
  <c r="W5" i="237"/>
  <c r="O5" i="237"/>
  <c r="G5" i="237"/>
  <c r="V5" i="237"/>
  <c r="N5" i="237"/>
  <c r="Z4" i="131"/>
  <c r="AQ4" i="131" s="1"/>
  <c r="AQ2" i="131" s="1"/>
  <c r="P2" i="65" s="1"/>
  <c r="P4" i="65"/>
  <c r="C4" i="82"/>
  <c r="C4" i="27"/>
  <c r="D5" i="67"/>
  <c r="D5" i="12"/>
  <c r="W3" i="123"/>
  <c r="AN3" i="123" s="1"/>
  <c r="AN2" i="123" s="1"/>
  <c r="M2" i="57" s="1"/>
  <c r="M3" i="57"/>
  <c r="L4" i="67"/>
  <c r="L4" i="12"/>
  <c r="G5" i="77"/>
  <c r="G5" i="22"/>
  <c r="V3" i="117"/>
  <c r="AM3" i="117" s="1"/>
  <c r="AM2" i="117" s="1"/>
  <c r="L2" i="51" s="1"/>
  <c r="L3" i="51"/>
  <c r="C5" i="25"/>
  <c r="C5" i="80"/>
  <c r="C5" i="218" s="1"/>
  <c r="F5" i="70"/>
  <c r="F5" i="188" s="1"/>
  <c r="F5" i="15"/>
  <c r="H3" i="71"/>
  <c r="H3" i="16"/>
  <c r="Y4" i="131"/>
  <c r="AP4" i="131" s="1"/>
  <c r="AP2" i="131" s="1"/>
  <c r="O2" i="65" s="1"/>
  <c r="O4" i="65"/>
  <c r="X4" i="118"/>
  <c r="AO4" i="118" s="1"/>
  <c r="AO2" i="118" s="1"/>
  <c r="N2" i="52" s="1"/>
  <c r="N4" i="52"/>
  <c r="D4" i="72"/>
  <c r="D4" i="17"/>
  <c r="I5" i="83"/>
  <c r="I5" i="28"/>
  <c r="O5" i="81"/>
  <c r="O5" i="221" s="1"/>
  <c r="O5" i="26"/>
  <c r="B5" i="73"/>
  <c r="B5" i="197" s="1"/>
  <c r="B5" i="18"/>
  <c r="E2" i="20"/>
  <c r="E2" i="75"/>
  <c r="AL2" i="128"/>
  <c r="K2" i="62" s="1"/>
  <c r="I2" i="81"/>
  <c r="I2" i="26"/>
  <c r="I3" i="67"/>
  <c r="I3" i="12"/>
  <c r="D5" i="79"/>
  <c r="D5" i="215" s="1"/>
  <c r="D5" i="24"/>
  <c r="N4" i="72"/>
  <c r="N4" i="194" s="1"/>
  <c r="N4" i="17"/>
  <c r="K2" i="15"/>
  <c r="K2" i="70"/>
  <c r="J4" i="78"/>
  <c r="J4" i="212" s="1"/>
  <c r="J4" i="23"/>
  <c r="L4" i="71"/>
  <c r="L4" i="16"/>
  <c r="E3" i="209"/>
  <c r="J2" i="74"/>
  <c r="J2" i="19"/>
  <c r="Q2" i="78"/>
  <c r="Q2" i="23"/>
  <c r="AJ2" i="128"/>
  <c r="I2" i="62" s="1"/>
  <c r="AA4" i="130"/>
  <c r="AR4" i="130" s="1"/>
  <c r="Q4" i="64"/>
  <c r="M4" i="14"/>
  <c r="M4" i="69"/>
  <c r="Y2" i="250"/>
  <c r="Q2" i="250"/>
  <c r="I2" i="250"/>
  <c r="X2" i="250"/>
  <c r="P2" i="250"/>
  <c r="H2" i="250"/>
  <c r="W2" i="250"/>
  <c r="O2" i="250"/>
  <c r="G2" i="250"/>
  <c r="V2" i="250"/>
  <c r="N2" i="250"/>
  <c r="U2" i="250"/>
  <c r="M2" i="250"/>
  <c r="AA2" i="250"/>
  <c r="S2" i="250"/>
  <c r="K2" i="250"/>
  <c r="T2" i="250"/>
  <c r="R2" i="250"/>
  <c r="L2" i="250"/>
  <c r="J2" i="250"/>
  <c r="Z2" i="250"/>
  <c r="E4" i="18"/>
  <c r="E4" i="73"/>
  <c r="E4" i="197" s="1"/>
  <c r="O2" i="76"/>
  <c r="O2" i="21"/>
  <c r="D4" i="76"/>
  <c r="D4" i="21"/>
  <c r="H3" i="78"/>
  <c r="H3" i="23"/>
  <c r="I4" i="77"/>
  <c r="I4" i="209" s="1"/>
  <c r="I4" i="22"/>
  <c r="Q2" i="274"/>
  <c r="Q3" i="131"/>
  <c r="AH3" i="131" s="1"/>
  <c r="AH2" i="131" s="1"/>
  <c r="G2" i="65" s="1"/>
  <c r="G3" i="65"/>
  <c r="I5" i="75"/>
  <c r="I5" i="203" s="1"/>
  <c r="I5" i="20"/>
  <c r="O3" i="70"/>
  <c r="O3" i="15"/>
  <c r="E5" i="69"/>
  <c r="E5" i="185" s="1"/>
  <c r="E5" i="14"/>
  <c r="AO2" i="126"/>
  <c r="N2" i="60" s="1"/>
  <c r="P4" i="78"/>
  <c r="P4" i="212" s="1"/>
  <c r="P4" i="23"/>
  <c r="G4" i="69"/>
  <c r="G4" i="185" s="1"/>
  <c r="G4" i="14"/>
  <c r="M5" i="22"/>
  <c r="M5" i="77"/>
  <c r="S5" i="130"/>
  <c r="AJ5" i="130" s="1"/>
  <c r="I5" i="64"/>
  <c r="M3" i="84"/>
  <c r="M3" i="29"/>
  <c r="H4" i="68"/>
  <c r="H4" i="182" s="1"/>
  <c r="H4" i="13"/>
  <c r="Z4" i="128"/>
  <c r="AQ4" i="128" s="1"/>
  <c r="AQ2" i="128" s="1"/>
  <c r="P2" i="62" s="1"/>
  <c r="P4" i="62"/>
  <c r="T2" i="256"/>
  <c r="H5" i="221"/>
  <c r="H5" i="73"/>
  <c r="H5" i="197" s="1"/>
  <c r="H5" i="18"/>
  <c r="G4" i="74"/>
  <c r="G4" i="19"/>
  <c r="I4" i="76"/>
  <c r="I4" i="21"/>
  <c r="Q5" i="14"/>
  <c r="Q5" i="67"/>
  <c r="Q5" i="12"/>
  <c r="L3" i="78"/>
  <c r="L3" i="23"/>
  <c r="I3" i="70"/>
  <c r="I3" i="15"/>
  <c r="L3" i="197"/>
  <c r="O4" i="130"/>
  <c r="AF4" i="130" s="1"/>
  <c r="AF2" i="130" s="1"/>
  <c r="E2" i="64" s="1"/>
  <c r="E4" i="64"/>
  <c r="M3" i="129"/>
  <c r="AD3" i="129" s="1"/>
  <c r="C3" i="63"/>
  <c r="U2" i="265"/>
  <c r="M2" i="265"/>
  <c r="T2" i="265"/>
  <c r="L2" i="265"/>
  <c r="AA2" i="265"/>
  <c r="S2" i="265"/>
  <c r="K2" i="265"/>
  <c r="Z2" i="265"/>
  <c r="R2" i="265"/>
  <c r="J2" i="265"/>
  <c r="Y2" i="265"/>
  <c r="Q2" i="265"/>
  <c r="I2" i="265"/>
  <c r="W2" i="265"/>
  <c r="O2" i="265"/>
  <c r="G2" i="265"/>
  <c r="X2" i="265"/>
  <c r="V2" i="265"/>
  <c r="P2" i="265"/>
  <c r="N2" i="265"/>
  <c r="H2" i="265"/>
  <c r="D3" i="71"/>
  <c r="D3" i="16"/>
  <c r="B4" i="69"/>
  <c r="B4" i="185" s="1"/>
  <c r="B4" i="14"/>
  <c r="K3" i="29"/>
  <c r="K3" i="84"/>
  <c r="K3" i="230" s="1"/>
  <c r="AD2" i="119"/>
  <c r="C2" i="53" s="1"/>
  <c r="L3" i="118"/>
  <c r="AC3" i="118" s="1"/>
  <c r="AC2" i="118" s="1"/>
  <c r="B2" i="52" s="1"/>
  <c r="B3" i="52"/>
  <c r="L4" i="70"/>
  <c r="L4" i="188" s="1"/>
  <c r="L4" i="15"/>
  <c r="B2" i="183"/>
  <c r="J4" i="98"/>
  <c r="B4" i="98"/>
  <c r="J4" i="92"/>
  <c r="B4" i="92"/>
  <c r="Q4" i="98"/>
  <c r="I4" i="98"/>
  <c r="Q4" i="92"/>
  <c r="I4" i="92"/>
  <c r="P4" i="98"/>
  <c r="H4" i="98"/>
  <c r="P4" i="92"/>
  <c r="H4" i="92"/>
  <c r="O4" i="98"/>
  <c r="G4" i="98"/>
  <c r="O4" i="92"/>
  <c r="G4" i="92"/>
  <c r="N4" i="98"/>
  <c r="F4" i="98"/>
  <c r="N4" i="92"/>
  <c r="F4" i="92"/>
  <c r="M4" i="98"/>
  <c r="E4" i="98"/>
  <c r="M4" i="92"/>
  <c r="E4" i="92"/>
  <c r="L4" i="98"/>
  <c r="L4" i="92"/>
  <c r="J4" i="86"/>
  <c r="B4" i="86"/>
  <c r="E4" i="86"/>
  <c r="K4" i="98"/>
  <c r="K4" i="92"/>
  <c r="Q4" i="86"/>
  <c r="I4" i="86"/>
  <c r="C4" i="86"/>
  <c r="D4" i="98"/>
  <c r="D4" i="92"/>
  <c r="P4" i="86"/>
  <c r="H4" i="86"/>
  <c r="C4" i="98"/>
  <c r="C4" i="92"/>
  <c r="O4" i="86"/>
  <c r="G4" i="86"/>
  <c r="M4" i="86"/>
  <c r="K4" i="86"/>
  <c r="N4" i="86"/>
  <c r="F4" i="86"/>
  <c r="L4" i="86"/>
  <c r="D4" i="86"/>
  <c r="B3" i="71"/>
  <c r="B3" i="16"/>
  <c r="O5" i="215"/>
  <c r="P5" i="206"/>
  <c r="N3" i="68"/>
  <c r="N3" i="182" s="1"/>
  <c r="N3" i="13"/>
  <c r="B4" i="81"/>
  <c r="B4" i="26"/>
  <c r="D5" i="73"/>
  <c r="D5" i="197" s="1"/>
  <c r="D5" i="18"/>
  <c r="L4" i="126"/>
  <c r="AC4" i="126" s="1"/>
  <c r="AC2" i="126" s="1"/>
  <c r="B2" i="60" s="1"/>
  <c r="B4" i="60"/>
  <c r="M3" i="120"/>
  <c r="AD3" i="120" s="1"/>
  <c r="AD2" i="120" s="1"/>
  <c r="C2" i="54" s="1"/>
  <c r="C3" i="54"/>
  <c r="N3" i="74"/>
  <c r="N3" i="200" s="1"/>
  <c r="N3" i="19"/>
  <c r="L5" i="78"/>
  <c r="L5" i="23"/>
  <c r="P3" i="74"/>
  <c r="P3" i="19"/>
  <c r="U2" i="268"/>
  <c r="M2" i="268"/>
  <c r="T2" i="268"/>
  <c r="L2" i="268"/>
  <c r="AA2" i="268"/>
  <c r="S2" i="268"/>
  <c r="K2" i="268"/>
  <c r="Z2" i="268"/>
  <c r="R2" i="268"/>
  <c r="J2" i="268"/>
  <c r="Y2" i="268"/>
  <c r="Q2" i="268"/>
  <c r="I2" i="268"/>
  <c r="W2" i="268"/>
  <c r="O2" i="268"/>
  <c r="G2" i="268"/>
  <c r="X2" i="268"/>
  <c r="V2" i="268"/>
  <c r="P2" i="268"/>
  <c r="H2" i="268"/>
  <c r="N2" i="268"/>
  <c r="O5" i="77"/>
  <c r="O5" i="22"/>
  <c r="G4" i="72"/>
  <c r="G4" i="17"/>
  <c r="M5" i="203"/>
  <c r="W4" i="115"/>
  <c r="AN4" i="115" s="1"/>
  <c r="M4" i="49"/>
  <c r="O5" i="67"/>
  <c r="O5" i="12"/>
  <c r="AM2" i="119"/>
  <c r="L2" i="53" s="1"/>
  <c r="J3" i="70"/>
  <c r="J3" i="188" s="1"/>
  <c r="J3" i="15"/>
  <c r="Y2" i="244"/>
  <c r="Q2" i="244"/>
  <c r="I2" i="244"/>
  <c r="X2" i="244"/>
  <c r="P2" i="244"/>
  <c r="H2" i="244"/>
  <c r="W2" i="244"/>
  <c r="O2" i="244"/>
  <c r="G2" i="244"/>
  <c r="V2" i="244"/>
  <c r="N2" i="244"/>
  <c r="U2" i="244"/>
  <c r="M2" i="244"/>
  <c r="AA2" i="244"/>
  <c r="S2" i="244"/>
  <c r="K2" i="244"/>
  <c r="Z2" i="244"/>
  <c r="T2" i="244"/>
  <c r="R2" i="244"/>
  <c r="L2" i="244"/>
  <c r="J2" i="244"/>
  <c r="O5" i="75"/>
  <c r="O5" i="203" s="1"/>
  <c r="O5" i="20"/>
  <c r="O5" i="68"/>
  <c r="O5" i="182" s="1"/>
  <c r="O5" i="13"/>
  <c r="L3" i="82"/>
  <c r="L3" i="224" s="1"/>
  <c r="L3" i="27"/>
  <c r="I3" i="68"/>
  <c r="I3" i="13"/>
  <c r="B4" i="76"/>
  <c r="B4" i="21"/>
  <c r="B5" i="75"/>
  <c r="B5" i="203" s="1"/>
  <c r="B5" i="20"/>
  <c r="O3" i="84"/>
  <c r="O3" i="230" s="1"/>
  <c r="O3" i="29"/>
  <c r="AL2" i="120"/>
  <c r="K2" i="54" s="1"/>
  <c r="R3" i="130"/>
  <c r="AI3" i="130" s="1"/>
  <c r="AI2" i="130" s="1"/>
  <c r="H2" i="64" s="1"/>
  <c r="H3" i="64"/>
  <c r="K3" i="23"/>
  <c r="K3" i="78"/>
  <c r="K3" i="212" s="1"/>
  <c r="F5" i="84"/>
  <c r="F5" i="29"/>
  <c r="E3" i="17"/>
  <c r="E3" i="72"/>
  <c r="E3" i="194" s="1"/>
  <c r="AM2" i="127"/>
  <c r="L2" i="61" s="1"/>
  <c r="AN2" i="122"/>
  <c r="M2" i="56" s="1"/>
  <c r="D5" i="80"/>
  <c r="D5" i="218" s="1"/>
  <c r="D5" i="25"/>
  <c r="G4" i="79"/>
  <c r="G4" i="215" s="1"/>
  <c r="G4" i="24"/>
  <c r="O4" i="67"/>
  <c r="O4" i="12"/>
  <c r="G3" i="71"/>
  <c r="G3" i="191" s="1"/>
  <c r="G3" i="16"/>
  <c r="G3" i="68"/>
  <c r="G3" i="13"/>
  <c r="AR2" i="124"/>
  <c r="Q2" i="58" s="1"/>
  <c r="AP2" i="127"/>
  <c r="O2" i="61" s="1"/>
  <c r="AC2" i="129"/>
  <c r="B2" i="63" s="1"/>
  <c r="AI2" i="131"/>
  <c r="H2" i="65" s="1"/>
  <c r="AN2" i="127"/>
  <c r="M2" i="61" s="1"/>
  <c r="AN2" i="117"/>
  <c r="M2" i="51" s="1"/>
  <c r="AK2" i="125"/>
  <c r="J2" i="59" s="1"/>
  <c r="AC2" i="131"/>
  <c r="B2" i="65" s="1"/>
  <c r="AR2" i="132"/>
  <c r="Q2" i="66" s="1"/>
  <c r="AE2" i="116"/>
  <c r="D2" i="50" s="1"/>
  <c r="AJ2" i="132"/>
  <c r="I2" i="66" s="1"/>
  <c r="AK2" i="121"/>
  <c r="J2" i="55" s="1"/>
  <c r="AG2" i="128"/>
  <c r="F2" i="62" s="1"/>
  <c r="AQ2" i="127"/>
  <c r="P2" i="61" s="1"/>
  <c r="AC2" i="124"/>
  <c r="B2" i="58" s="1"/>
  <c r="K2" i="3" a="1"/>
  <c r="H8" i="6" a="1"/>
  <c r="M9" i="5" a="1"/>
  <c r="E8" i="6" a="1"/>
  <c r="J6" i="6" a="1"/>
  <c r="I10" i="6" a="1"/>
  <c r="P6" i="6" a="1"/>
  <c r="E10" i="6" a="1"/>
  <c r="O8" i="6" a="1"/>
  <c r="H8" i="5" a="1"/>
  <c r="G10" i="6" a="1"/>
  <c r="B8" i="6" a="1"/>
  <c r="D10" i="6" a="1"/>
  <c r="J9" i="5" a="1"/>
  <c r="F6" i="6" a="1"/>
  <c r="N10" i="6" a="1"/>
  <c r="D9" i="5" a="1"/>
  <c r="I8" i="6" a="1"/>
  <c r="O10" i="6" a="1"/>
  <c r="C8" i="6" a="1"/>
  <c r="E9" i="5" a="1"/>
  <c r="P10" i="6" a="1"/>
  <c r="F8" i="6" a="1"/>
  <c r="I9" i="5" a="1"/>
  <c r="J8" i="5" a="1"/>
  <c r="G6" i="6" a="1"/>
  <c r="L9" i="5" a="1"/>
  <c r="M6" i="6" a="1"/>
  <c r="P6" i="5" a="1"/>
  <c r="K8" i="5" a="1"/>
  <c r="M10" i="6" a="1"/>
  <c r="B9" i="5" a="1"/>
  <c r="L8" i="5" a="1"/>
  <c r="B7" i="5" a="1"/>
  <c r="E6" i="6" a="1"/>
  <c r="H10" i="6" a="1"/>
  <c r="Q8" i="6" a="1"/>
  <c r="H6" i="6" a="1"/>
  <c r="C10" i="6" a="1"/>
  <c r="P8" i="6" a="1"/>
  <c r="L8" i="6" a="1"/>
  <c r="M8" i="6" a="1"/>
  <c r="N6" i="6" a="1"/>
  <c r="G8" i="6" a="1"/>
  <c r="I8" i="5" a="1"/>
  <c r="B6" i="6" a="1"/>
  <c r="B10" i="6" a="1"/>
  <c r="I6" i="6" a="1"/>
  <c r="F10" i="6" a="1"/>
  <c r="K7" i="5" a="1"/>
  <c r="L6" i="6" a="1"/>
  <c r="Q10" i="6" a="1"/>
  <c r="I6" i="5" a="1"/>
  <c r="D8" i="5" a="1"/>
  <c r="Q7" i="5" a="1"/>
  <c r="J8" i="6" a="1"/>
  <c r="F8" i="5" a="1"/>
  <c r="J7" i="5" a="1"/>
  <c r="J10" i="6" a="1"/>
  <c r="O8" i="5" a="1"/>
  <c r="Q6" i="6" a="1"/>
  <c r="C6" i="6" a="1"/>
  <c r="L10" i="6" a="1"/>
  <c r="O7" i="5" a="1"/>
  <c r="D6" i="6" a="1"/>
  <c r="Q9" i="5" a="1"/>
  <c r="P7" i="5" a="1"/>
  <c r="I7" i="5" a="1"/>
  <c r="K10" i="6" a="1"/>
  <c r="G8" i="5" a="1"/>
  <c r="F9" i="5" a="1"/>
  <c r="I2" i="3" a="1"/>
  <c r="O6" i="6" a="1"/>
  <c r="P8" i="5" a="1"/>
  <c r="C9" i="5" a="1"/>
  <c r="Q8" i="5" a="1"/>
  <c r="K8" i="6" a="1"/>
  <c r="N8" i="6" a="1"/>
  <c r="H7" i="5" a="1"/>
  <c r="G9" i="5" a="1"/>
  <c r="H9" i="5" a="1"/>
  <c r="O9" i="5" a="1"/>
  <c r="P9" i="5" a="1"/>
  <c r="F7" i="5" a="1"/>
  <c r="D8" i="6" a="1"/>
  <c r="D7" i="5" a="1"/>
  <c r="K9" i="5" a="1"/>
  <c r="K6" i="5" a="1"/>
  <c r="K6" i="6" a="1"/>
  <c r="P2" i="3" a="1"/>
  <c r="K2" i="78" l="1"/>
  <c r="G5" i="84"/>
  <c r="G5" i="29"/>
  <c r="J4" i="22"/>
  <c r="J4" i="77"/>
  <c r="J4" i="209" s="1"/>
  <c r="H2" i="77"/>
  <c r="E4" i="71"/>
  <c r="E4" i="191" s="1"/>
  <c r="E2" i="28"/>
  <c r="N4" i="27"/>
  <c r="N4" i="82"/>
  <c r="N4" i="224"/>
  <c r="D3" i="14"/>
  <c r="G2" i="13"/>
  <c r="N2" i="25"/>
  <c r="C4" i="224"/>
  <c r="H2" i="219"/>
  <c r="H2" i="218" s="1"/>
  <c r="K4" i="230"/>
  <c r="K4" i="185"/>
  <c r="J3" i="185"/>
  <c r="G4" i="206"/>
  <c r="E3" i="224"/>
  <c r="M3" i="224"/>
  <c r="D3" i="203"/>
  <c r="K4" i="224"/>
  <c r="J2" i="215"/>
  <c r="O4" i="206"/>
  <c r="G2" i="180"/>
  <c r="B2" i="180"/>
  <c r="F2" i="180"/>
  <c r="H2" i="216"/>
  <c r="B2" i="216"/>
  <c r="D2" i="216"/>
  <c r="AA2" i="270" s="1"/>
  <c r="I4" i="200"/>
  <c r="B3" i="185"/>
  <c r="K4" i="17"/>
  <c r="K4" i="72"/>
  <c r="K4" i="194" s="1"/>
  <c r="M4" i="185"/>
  <c r="B2" i="219"/>
  <c r="I4" i="206"/>
  <c r="L3" i="191"/>
  <c r="J3" i="230"/>
  <c r="H3" i="203"/>
  <c r="E3" i="185"/>
  <c r="O2" i="180"/>
  <c r="J2" i="180"/>
  <c r="N2" i="180"/>
  <c r="P2" i="216"/>
  <c r="J2" i="216"/>
  <c r="L2" i="216"/>
  <c r="K2" i="28"/>
  <c r="K4" i="227"/>
  <c r="I4" i="182"/>
  <c r="K4" i="83"/>
  <c r="K4" i="28"/>
  <c r="D2" i="219"/>
  <c r="D2" i="218" s="1"/>
  <c r="C4" i="194"/>
  <c r="F4" i="185"/>
  <c r="F3" i="218"/>
  <c r="M3" i="215"/>
  <c r="O4" i="212"/>
  <c r="H4" i="185"/>
  <c r="B3" i="212"/>
  <c r="O4" i="185"/>
  <c r="G4" i="224"/>
  <c r="H2" i="180"/>
  <c r="C2" i="180"/>
  <c r="G2" i="198"/>
  <c r="I2" i="198"/>
  <c r="C2" i="198"/>
  <c r="E2" i="198"/>
  <c r="L4" i="206"/>
  <c r="M2" i="18"/>
  <c r="I2" i="13"/>
  <c r="F3" i="197"/>
  <c r="F2" i="183"/>
  <c r="L3" i="212"/>
  <c r="G4" i="200"/>
  <c r="L3" i="209"/>
  <c r="H3" i="182"/>
  <c r="P2" i="180"/>
  <c r="K2" i="180"/>
  <c r="S2" i="234" s="1"/>
  <c r="O2" i="198"/>
  <c r="Y2" i="252" s="1"/>
  <c r="Q2" i="198"/>
  <c r="K2" i="198"/>
  <c r="M2" i="198"/>
  <c r="AD2" i="129"/>
  <c r="C2" i="63" s="1"/>
  <c r="O3" i="218"/>
  <c r="H3" i="206"/>
  <c r="L2" i="19"/>
  <c r="D2" i="16"/>
  <c r="L4" i="203"/>
  <c r="G3" i="188"/>
  <c r="N2" i="198"/>
  <c r="D2" i="180"/>
  <c r="G2" i="216"/>
  <c r="I2" i="216"/>
  <c r="Y2" i="270" s="1"/>
  <c r="C2" i="216"/>
  <c r="E2" i="216"/>
  <c r="P3" i="203"/>
  <c r="M2" i="207"/>
  <c r="F2" i="219"/>
  <c r="D3" i="191"/>
  <c r="M3" i="230"/>
  <c r="D4" i="206"/>
  <c r="F3" i="182"/>
  <c r="C4" i="200"/>
  <c r="AE2" i="122"/>
  <c r="D2" i="56" s="1"/>
  <c r="N2" i="216"/>
  <c r="L2" i="180"/>
  <c r="O2" i="216"/>
  <c r="Q2" i="216"/>
  <c r="K2" i="216"/>
  <c r="D4" i="182"/>
  <c r="B2" i="19"/>
  <c r="N2" i="79"/>
  <c r="N2" i="24"/>
  <c r="P2" i="14"/>
  <c r="P2" i="69"/>
  <c r="B2" i="29"/>
  <c r="B2" i="84"/>
  <c r="L3" i="19"/>
  <c r="L3" i="74"/>
  <c r="L3" i="200" s="1"/>
  <c r="O2" i="183"/>
  <c r="J2" i="183"/>
  <c r="N2" i="183"/>
  <c r="P2" i="219"/>
  <c r="J2" i="219"/>
  <c r="L2" i="219"/>
  <c r="L2" i="218" s="1"/>
  <c r="O2" i="186"/>
  <c r="B2" i="186"/>
  <c r="F2" i="186"/>
  <c r="H2" i="222"/>
  <c r="B2" i="222"/>
  <c r="D2" i="222"/>
  <c r="D3" i="224"/>
  <c r="F3" i="206"/>
  <c r="H3" i="200"/>
  <c r="P4" i="185"/>
  <c r="G4" i="209"/>
  <c r="I4" i="185"/>
  <c r="F3" i="194"/>
  <c r="D4" i="74"/>
  <c r="D4" i="200" s="1"/>
  <c r="D4" i="19"/>
  <c r="G3" i="182"/>
  <c r="G4" i="194"/>
  <c r="H2" i="183"/>
  <c r="C2" i="183"/>
  <c r="S2" i="237" s="1"/>
  <c r="G2" i="201"/>
  <c r="I2" i="201"/>
  <c r="C2" i="201"/>
  <c r="E2" i="201"/>
  <c r="E2" i="200" s="1"/>
  <c r="H3" i="227"/>
  <c r="O3" i="215"/>
  <c r="AJ2" i="131"/>
  <c r="I2" i="65" s="1"/>
  <c r="I2" i="83" s="1"/>
  <c r="L4" i="194"/>
  <c r="D4" i="227"/>
  <c r="F2" i="204"/>
  <c r="J2" i="186"/>
  <c r="N2" i="186"/>
  <c r="P2" i="222"/>
  <c r="J2" i="222"/>
  <c r="L2" i="222"/>
  <c r="M3" i="227"/>
  <c r="T5" i="35"/>
  <c r="B3" i="209"/>
  <c r="D3" i="22"/>
  <c r="I3" i="22"/>
  <c r="C3" i="18"/>
  <c r="C3" i="73"/>
  <c r="P4" i="69"/>
  <c r="P4" i="14"/>
  <c r="J4" i="75"/>
  <c r="J4" i="203" s="1"/>
  <c r="J4" i="20"/>
  <c r="P3" i="200"/>
  <c r="P2" i="183"/>
  <c r="K2" i="183"/>
  <c r="O2" i="201"/>
  <c r="Q2" i="201"/>
  <c r="K2" i="201"/>
  <c r="M2" i="201"/>
  <c r="L5" i="35"/>
  <c r="H2" i="186"/>
  <c r="C2" i="186"/>
  <c r="G2" i="204"/>
  <c r="I2" i="204"/>
  <c r="C2" i="204"/>
  <c r="E2" i="204"/>
  <c r="W2" i="258" s="1"/>
  <c r="F4" i="206"/>
  <c r="G3" i="224"/>
  <c r="M3" i="212"/>
  <c r="F4" i="224"/>
  <c r="C3" i="185"/>
  <c r="J3" i="182"/>
  <c r="I3" i="215"/>
  <c r="D4" i="221"/>
  <c r="K4" i="275" s="1"/>
  <c r="F2" i="207"/>
  <c r="K4" i="19"/>
  <c r="K4" i="74"/>
  <c r="K4" i="200" s="1"/>
  <c r="G2" i="219"/>
  <c r="I2" i="219"/>
  <c r="I3" i="188"/>
  <c r="E4" i="182"/>
  <c r="K2" i="186"/>
  <c r="X2" i="240" s="1"/>
  <c r="K2" i="204"/>
  <c r="C3" i="197"/>
  <c r="O2" i="207"/>
  <c r="O2" i="206" s="1"/>
  <c r="D4" i="78"/>
  <c r="D4" i="212" s="1"/>
  <c r="D4" i="23"/>
  <c r="N2" i="201"/>
  <c r="C2" i="219"/>
  <c r="R2" i="273" s="1"/>
  <c r="P2" i="186"/>
  <c r="M2" i="204"/>
  <c r="I3" i="182"/>
  <c r="N2" i="219"/>
  <c r="L2" i="183"/>
  <c r="O2" i="219"/>
  <c r="Q2" i="219"/>
  <c r="Q2" i="218" s="1"/>
  <c r="K2" i="219"/>
  <c r="M2" i="219"/>
  <c r="D4" i="194"/>
  <c r="P4" i="194"/>
  <c r="N2" i="204"/>
  <c r="D2" i="186"/>
  <c r="G2" i="222"/>
  <c r="N2" i="276" s="1"/>
  <c r="I2" i="222"/>
  <c r="I2" i="221" s="1"/>
  <c r="C2" i="222"/>
  <c r="E2" i="222"/>
  <c r="M3" i="191"/>
  <c r="E3" i="206"/>
  <c r="E3" i="191"/>
  <c r="N3" i="194"/>
  <c r="H3" i="194"/>
  <c r="B4" i="209"/>
  <c r="E4" i="227"/>
  <c r="I4" i="26"/>
  <c r="P4" i="221"/>
  <c r="D3" i="215"/>
  <c r="B4" i="200"/>
  <c r="D3" i="230"/>
  <c r="M4" i="188"/>
  <c r="Q2" i="189"/>
  <c r="Q3" i="188"/>
  <c r="B4" i="84"/>
  <c r="B4" i="230" s="1"/>
  <c r="B4" i="29"/>
  <c r="J4" i="47" s="1"/>
  <c r="N3" i="81"/>
  <c r="N3" i="221" s="1"/>
  <c r="N3" i="26"/>
  <c r="D2" i="183"/>
  <c r="E2" i="219"/>
  <c r="E2" i="203"/>
  <c r="O2" i="204"/>
  <c r="Q2" i="204"/>
  <c r="Q2" i="203" s="1"/>
  <c r="E3" i="203"/>
  <c r="F2" i="201"/>
  <c r="I2" i="183"/>
  <c r="E2" i="183"/>
  <c r="H2" i="201"/>
  <c r="B2" i="201"/>
  <c r="B2" i="200" s="1"/>
  <c r="D2" i="201"/>
  <c r="O3" i="188"/>
  <c r="B3" i="227"/>
  <c r="J4" i="215"/>
  <c r="M4" i="230"/>
  <c r="N2" i="222"/>
  <c r="L2" i="186"/>
  <c r="O2" i="222"/>
  <c r="Q2" i="222"/>
  <c r="K2" i="222"/>
  <c r="M2" i="222"/>
  <c r="D4" i="191"/>
  <c r="O3" i="182"/>
  <c r="AR2" i="130"/>
  <c r="Q2" i="64" s="1"/>
  <c r="Q7" i="100" s="1"/>
  <c r="J3" i="212"/>
  <c r="F4" i="215"/>
  <c r="B2" i="225"/>
  <c r="P3" i="188"/>
  <c r="J4" i="182"/>
  <c r="F5" i="83"/>
  <c r="F5" i="28"/>
  <c r="K5" i="46" s="1"/>
  <c r="B4" i="221"/>
  <c r="G2" i="183"/>
  <c r="Q2" i="183"/>
  <c r="M2" i="183"/>
  <c r="P2" i="201"/>
  <c r="J2" i="201"/>
  <c r="M3" i="200"/>
  <c r="F2" i="222"/>
  <c r="I2" i="186"/>
  <c r="E2" i="186"/>
  <c r="H2" i="204"/>
  <c r="B2" i="204"/>
  <c r="F4" i="230"/>
  <c r="G3" i="203"/>
  <c r="Q3" i="200"/>
  <c r="J4" i="221"/>
  <c r="C4" i="221"/>
  <c r="G4" i="182"/>
  <c r="G3" i="230"/>
  <c r="P3" i="212"/>
  <c r="D4" i="197"/>
  <c r="N4" i="79"/>
  <c r="N4" i="215" s="1"/>
  <c r="N4" i="24"/>
  <c r="O4" i="75"/>
  <c r="O4" i="203" s="1"/>
  <c r="O4" i="20"/>
  <c r="O8" i="5"/>
  <c r="L8" i="5"/>
  <c r="B9" i="5"/>
  <c r="G10" i="6"/>
  <c r="B10" i="6"/>
  <c r="K6" i="5"/>
  <c r="G8" i="6"/>
  <c r="F6" i="6"/>
  <c r="E6" i="6"/>
  <c r="J7" i="5"/>
  <c r="M10" i="6"/>
  <c r="H8" i="5"/>
  <c r="P2" i="3"/>
  <c r="K9" i="5"/>
  <c r="O10" i="6"/>
  <c r="C10" i="6"/>
  <c r="J10" i="6"/>
  <c r="F8" i="5"/>
  <c r="K8" i="5"/>
  <c r="O8" i="6"/>
  <c r="K8" i="6"/>
  <c r="D7" i="5"/>
  <c r="N6" i="6"/>
  <c r="H6" i="6"/>
  <c r="B7" i="5"/>
  <c r="J8" i="6"/>
  <c r="P6" i="5"/>
  <c r="E10" i="6"/>
  <c r="E9" i="5"/>
  <c r="D8" i="6"/>
  <c r="I8" i="6"/>
  <c r="J9" i="5"/>
  <c r="I2" i="3"/>
  <c r="Q7" i="5"/>
  <c r="M6" i="6"/>
  <c r="P6" i="6"/>
  <c r="B6" i="6"/>
  <c r="F7" i="5"/>
  <c r="M8" i="6"/>
  <c r="C6" i="6"/>
  <c r="F9" i="5"/>
  <c r="D8" i="5"/>
  <c r="L9" i="5"/>
  <c r="I10" i="6"/>
  <c r="O7" i="5"/>
  <c r="P9" i="5"/>
  <c r="L8" i="6"/>
  <c r="Q8" i="6"/>
  <c r="G8" i="5"/>
  <c r="I6" i="5"/>
  <c r="G6" i="6"/>
  <c r="J6" i="6"/>
  <c r="Q8" i="5"/>
  <c r="O9" i="5"/>
  <c r="D9" i="5"/>
  <c r="D10" i="6"/>
  <c r="K10" i="6"/>
  <c r="Q10" i="6"/>
  <c r="J8" i="5"/>
  <c r="E8" i="6"/>
  <c r="C8" i="6"/>
  <c r="H9" i="5"/>
  <c r="P8" i="5"/>
  <c r="O6" i="6"/>
  <c r="I7" i="5"/>
  <c r="L6" i="6"/>
  <c r="I9" i="5"/>
  <c r="M9" i="5"/>
  <c r="I8" i="5"/>
  <c r="G9" i="5"/>
  <c r="L10" i="6"/>
  <c r="H10" i="6"/>
  <c r="P7" i="5"/>
  <c r="K7" i="5"/>
  <c r="F8" i="6"/>
  <c r="H8" i="6"/>
  <c r="K6" i="6"/>
  <c r="H7" i="5"/>
  <c r="N10" i="6"/>
  <c r="Q6" i="6"/>
  <c r="Q9" i="5"/>
  <c r="F10" i="6"/>
  <c r="P10" i="6"/>
  <c r="K2" i="3"/>
  <c r="C9" i="5"/>
  <c r="N8" i="6"/>
  <c r="P8" i="6"/>
  <c r="B8" i="6"/>
  <c r="D6" i="6"/>
  <c r="I6" i="6"/>
  <c r="E2" i="82"/>
  <c r="E2" i="27"/>
  <c r="O2" i="83"/>
  <c r="O2" i="28"/>
  <c r="C2" i="14"/>
  <c r="C2" i="69"/>
  <c r="Q2" i="70"/>
  <c r="Q2" i="15"/>
  <c r="P2" i="84"/>
  <c r="P2" i="29"/>
  <c r="E2" i="81"/>
  <c r="E2" i="26"/>
  <c r="I2" i="75"/>
  <c r="I2" i="203" s="1"/>
  <c r="I2" i="20"/>
  <c r="P2" i="71"/>
  <c r="P2" i="16"/>
  <c r="B2" i="78"/>
  <c r="B2" i="23"/>
  <c r="L2" i="81"/>
  <c r="L2" i="221" s="1"/>
  <c r="L2" i="26"/>
  <c r="O2" i="73"/>
  <c r="O2" i="18"/>
  <c r="G2" i="84"/>
  <c r="G2" i="29"/>
  <c r="O2" i="84"/>
  <c r="O2" i="29"/>
  <c r="D2" i="82"/>
  <c r="D2" i="27"/>
  <c r="H2" i="84"/>
  <c r="H2" i="29"/>
  <c r="C2" i="80"/>
  <c r="C2" i="25"/>
  <c r="H2" i="73"/>
  <c r="H2" i="197" s="1"/>
  <c r="H2" i="18"/>
  <c r="P2" i="82"/>
  <c r="P2" i="27"/>
  <c r="N2" i="70"/>
  <c r="N2" i="15"/>
  <c r="N2" i="76"/>
  <c r="N2" i="21"/>
  <c r="B2" i="72"/>
  <c r="B2" i="17"/>
  <c r="I2" i="69"/>
  <c r="I2" i="14"/>
  <c r="O2" i="80"/>
  <c r="O2" i="25"/>
  <c r="C2" i="70"/>
  <c r="C2" i="15"/>
  <c r="I2" i="70"/>
  <c r="I2" i="15"/>
  <c r="Q2" i="84"/>
  <c r="Q2" i="29"/>
  <c r="T5" i="30"/>
  <c r="L5" i="30"/>
  <c r="W5" i="30"/>
  <c r="AA5" i="30"/>
  <c r="S5" i="30"/>
  <c r="K5" i="30"/>
  <c r="O5" i="30"/>
  <c r="Z5" i="30"/>
  <c r="R5" i="30"/>
  <c r="J5" i="30"/>
  <c r="G5" i="30"/>
  <c r="M5" i="30"/>
  <c r="Y5" i="30"/>
  <c r="Q5" i="30"/>
  <c r="I5" i="30"/>
  <c r="U5" i="30"/>
  <c r="X5" i="30"/>
  <c r="P5" i="30"/>
  <c r="H5" i="30"/>
  <c r="V5" i="30"/>
  <c r="N5" i="30"/>
  <c r="F2" i="79"/>
  <c r="F2" i="215" s="1"/>
  <c r="F2" i="24"/>
  <c r="T5" i="43"/>
  <c r="L5" i="43"/>
  <c r="AA5" i="43"/>
  <c r="S5" i="43"/>
  <c r="K5" i="43"/>
  <c r="O5" i="43"/>
  <c r="Z5" i="43"/>
  <c r="R5" i="43"/>
  <c r="J5" i="43"/>
  <c r="W5" i="43"/>
  <c r="Y5" i="43"/>
  <c r="Q5" i="43"/>
  <c r="I5" i="43"/>
  <c r="M5" i="43"/>
  <c r="X5" i="43"/>
  <c r="P5" i="43"/>
  <c r="H5" i="43"/>
  <c r="G5" i="43"/>
  <c r="U5" i="43"/>
  <c r="V5" i="43"/>
  <c r="N5" i="43"/>
  <c r="P2" i="80"/>
  <c r="P2" i="218" s="1"/>
  <c r="P2" i="25"/>
  <c r="J2" i="73"/>
  <c r="J2" i="197" s="1"/>
  <c r="J2" i="18"/>
  <c r="B2" i="83"/>
  <c r="B2" i="28"/>
  <c r="Q2" i="76"/>
  <c r="Q2" i="21"/>
  <c r="O4" i="179"/>
  <c r="B2" i="70"/>
  <c r="B2" i="15"/>
  <c r="N2" i="78"/>
  <c r="N2" i="23"/>
  <c r="G2" i="83"/>
  <c r="G2" i="28"/>
  <c r="J2" i="200"/>
  <c r="L5" i="251"/>
  <c r="L4" i="179"/>
  <c r="P2" i="83"/>
  <c r="P2" i="28"/>
  <c r="I4" i="75"/>
  <c r="I4" i="203" s="1"/>
  <c r="I4" i="20"/>
  <c r="U4" i="38" s="1"/>
  <c r="T5" i="31"/>
  <c r="L5" i="31"/>
  <c r="O5" i="31"/>
  <c r="AA5" i="31"/>
  <c r="S5" i="31"/>
  <c r="K5" i="31"/>
  <c r="W5" i="31"/>
  <c r="U5" i="31"/>
  <c r="Z5" i="31"/>
  <c r="R5" i="31"/>
  <c r="J5" i="31"/>
  <c r="Y5" i="31"/>
  <c r="Q5" i="31"/>
  <c r="I5" i="31"/>
  <c r="X5" i="31"/>
  <c r="P5" i="31"/>
  <c r="H5" i="31"/>
  <c r="G5" i="31"/>
  <c r="M5" i="31"/>
  <c r="V5" i="31"/>
  <c r="N5" i="31"/>
  <c r="J2" i="76"/>
  <c r="J2" i="21"/>
  <c r="D2" i="69"/>
  <c r="D2" i="185" s="1"/>
  <c r="D2" i="14"/>
  <c r="M3" i="68"/>
  <c r="M3" i="182" s="1"/>
  <c r="M3" i="13"/>
  <c r="O4" i="84"/>
  <c r="O4" i="230" s="1"/>
  <c r="O4" i="29"/>
  <c r="H4" i="84"/>
  <c r="H4" i="230" s="1"/>
  <c r="H4" i="29"/>
  <c r="B5" i="179"/>
  <c r="P4" i="71"/>
  <c r="P4" i="191" s="1"/>
  <c r="P4" i="16"/>
  <c r="Y4" i="267"/>
  <c r="Q4" i="267"/>
  <c r="I4" i="267"/>
  <c r="X4" i="267"/>
  <c r="P4" i="267"/>
  <c r="H4" i="267"/>
  <c r="W4" i="267"/>
  <c r="O4" i="267"/>
  <c r="G4" i="267"/>
  <c r="V4" i="267"/>
  <c r="N4" i="267"/>
  <c r="U4" i="267"/>
  <c r="M4" i="267"/>
  <c r="AA4" i="267"/>
  <c r="S4" i="267"/>
  <c r="K4" i="267"/>
  <c r="T4" i="267"/>
  <c r="R4" i="267"/>
  <c r="L4" i="267"/>
  <c r="J4" i="267"/>
  <c r="Z4" i="267"/>
  <c r="W4" i="285"/>
  <c r="O4" i="285"/>
  <c r="G4" i="285"/>
  <c r="U4" i="285"/>
  <c r="L4" i="285"/>
  <c r="T4" i="285"/>
  <c r="K4" i="285"/>
  <c r="S4" i="285"/>
  <c r="J4" i="285"/>
  <c r="AA4" i="285"/>
  <c r="R4" i="285"/>
  <c r="I4" i="285"/>
  <c r="Z4" i="285"/>
  <c r="Q4" i="285"/>
  <c r="H4" i="285"/>
  <c r="Y4" i="285"/>
  <c r="P4" i="285"/>
  <c r="X4" i="285"/>
  <c r="V4" i="285"/>
  <c r="N4" i="285"/>
  <c r="M4" i="285"/>
  <c r="W4" i="234"/>
  <c r="O4" i="234"/>
  <c r="G4" i="234"/>
  <c r="V4" i="234"/>
  <c r="N4" i="234"/>
  <c r="U4" i="234"/>
  <c r="M4" i="234"/>
  <c r="T4" i="234"/>
  <c r="L4" i="234"/>
  <c r="AA4" i="234"/>
  <c r="S4" i="234"/>
  <c r="K4" i="234"/>
  <c r="Z4" i="234"/>
  <c r="R4" i="234"/>
  <c r="J4" i="234"/>
  <c r="Y4" i="234"/>
  <c r="Q4" i="234"/>
  <c r="I4" i="234"/>
  <c r="X4" i="234"/>
  <c r="P4" i="234"/>
  <c r="H4" i="234"/>
  <c r="H2" i="72"/>
  <c r="H2" i="17"/>
  <c r="J2" i="72"/>
  <c r="J2" i="17"/>
  <c r="D2" i="203"/>
  <c r="G4" i="212"/>
  <c r="I4" i="83"/>
  <c r="I4" i="227" s="1"/>
  <c r="I4" i="28"/>
  <c r="D3" i="212"/>
  <c r="F2" i="77"/>
  <c r="F2" i="22"/>
  <c r="B4" i="197"/>
  <c r="K5" i="228"/>
  <c r="C5" i="228"/>
  <c r="J5" i="228"/>
  <c r="J5" i="227" s="1"/>
  <c r="B5" i="228"/>
  <c r="Q5" i="228"/>
  <c r="Q5" i="227" s="1"/>
  <c r="I5" i="228"/>
  <c r="I5" i="227" s="1"/>
  <c r="P5" i="228"/>
  <c r="H5" i="228"/>
  <c r="H5" i="227" s="1"/>
  <c r="O5" i="228"/>
  <c r="G5" i="228"/>
  <c r="G5" i="227" s="1"/>
  <c r="M5" i="228"/>
  <c r="M5" i="227" s="1"/>
  <c r="E5" i="228"/>
  <c r="E5" i="227" s="1"/>
  <c r="F5" i="228"/>
  <c r="F5" i="227" s="1"/>
  <c r="M5" i="210"/>
  <c r="M5" i="209" s="1"/>
  <c r="E5" i="210"/>
  <c r="M5" i="192"/>
  <c r="E5" i="192"/>
  <c r="D5" i="228"/>
  <c r="L5" i="210"/>
  <c r="D5" i="210"/>
  <c r="D5" i="209" s="1"/>
  <c r="L5" i="192"/>
  <c r="L5" i="191" s="1"/>
  <c r="D5" i="192"/>
  <c r="D5" i="191" s="1"/>
  <c r="K5" i="210"/>
  <c r="K5" i="209" s="1"/>
  <c r="C5" i="210"/>
  <c r="K5" i="192"/>
  <c r="K5" i="191" s="1"/>
  <c r="C5" i="192"/>
  <c r="J5" i="210"/>
  <c r="J5" i="209" s="1"/>
  <c r="B5" i="210"/>
  <c r="J5" i="192"/>
  <c r="J5" i="191" s="1"/>
  <c r="B5" i="192"/>
  <c r="B5" i="191" s="1"/>
  <c r="Q5" i="210"/>
  <c r="I5" i="210"/>
  <c r="Q5" i="192"/>
  <c r="I5" i="192"/>
  <c r="I5" i="191" s="1"/>
  <c r="P5" i="210"/>
  <c r="P5" i="209" s="1"/>
  <c r="H5" i="210"/>
  <c r="H5" i="209" s="1"/>
  <c r="P5" i="192"/>
  <c r="P5" i="191" s="1"/>
  <c r="H5" i="192"/>
  <c r="H5" i="191" s="1"/>
  <c r="N5" i="228"/>
  <c r="N5" i="227" s="1"/>
  <c r="O5" i="210"/>
  <c r="G5" i="210"/>
  <c r="O5" i="192"/>
  <c r="O5" i="191" s="1"/>
  <c r="G5" i="192"/>
  <c r="G5" i="191" s="1"/>
  <c r="N5" i="210"/>
  <c r="N5" i="209" s="1"/>
  <c r="N5" i="192"/>
  <c r="N5" i="191" s="1"/>
  <c r="F5" i="210"/>
  <c r="F5" i="192"/>
  <c r="L5" i="228"/>
  <c r="L5" i="227" s="1"/>
  <c r="C3" i="67"/>
  <c r="C3" i="12"/>
  <c r="C2" i="20"/>
  <c r="C2" i="75"/>
  <c r="C2" i="203" s="1"/>
  <c r="K2" i="179"/>
  <c r="Q3" i="77"/>
  <c r="Q3" i="209" s="1"/>
  <c r="Q3" i="22"/>
  <c r="G2" i="69"/>
  <c r="G2" i="185" s="1"/>
  <c r="G2" i="14"/>
  <c r="W5" i="272"/>
  <c r="O5" i="272"/>
  <c r="G5" i="272"/>
  <c r="V5" i="272"/>
  <c r="N5" i="272"/>
  <c r="U5" i="272"/>
  <c r="M5" i="272"/>
  <c r="T5" i="272"/>
  <c r="L5" i="272"/>
  <c r="AA5" i="272"/>
  <c r="S5" i="272"/>
  <c r="K5" i="272"/>
  <c r="Y5" i="272"/>
  <c r="Q5" i="272"/>
  <c r="I5" i="272"/>
  <c r="R5" i="272"/>
  <c r="P5" i="272"/>
  <c r="J5" i="272"/>
  <c r="H5" i="272"/>
  <c r="Z5" i="272"/>
  <c r="X5" i="272"/>
  <c r="N4" i="197"/>
  <c r="F3" i="209"/>
  <c r="X4" i="37"/>
  <c r="P4" i="37"/>
  <c r="W3" i="243"/>
  <c r="O3" i="243"/>
  <c r="G3" i="243"/>
  <c r="V3" i="243"/>
  <c r="N3" i="243"/>
  <c r="U3" i="243"/>
  <c r="M3" i="243"/>
  <c r="T3" i="243"/>
  <c r="L3" i="243"/>
  <c r="AA3" i="243"/>
  <c r="S3" i="243"/>
  <c r="K3" i="243"/>
  <c r="Y3" i="243"/>
  <c r="Q3" i="243"/>
  <c r="I3" i="243"/>
  <c r="R3" i="243"/>
  <c r="P3" i="243"/>
  <c r="J3" i="243"/>
  <c r="H3" i="243"/>
  <c r="Z3" i="243"/>
  <c r="X3" i="243"/>
  <c r="E3" i="84"/>
  <c r="E3" i="230" s="1"/>
  <c r="E3" i="29"/>
  <c r="K2" i="20"/>
  <c r="K2" i="75"/>
  <c r="K2" i="203" s="1"/>
  <c r="N2" i="73"/>
  <c r="N2" i="197" s="1"/>
  <c r="N2" i="18"/>
  <c r="B2" i="79"/>
  <c r="B2" i="215" s="1"/>
  <c r="B2" i="24"/>
  <c r="E2" i="23"/>
  <c r="E2" i="78"/>
  <c r="G4" i="84"/>
  <c r="G4" i="230" s="1"/>
  <c r="R4" i="284" s="1"/>
  <c r="G4" i="29"/>
  <c r="C5" i="227"/>
  <c r="F3" i="191"/>
  <c r="D3" i="74"/>
  <c r="D3" i="200" s="1"/>
  <c r="D3" i="19"/>
  <c r="X5" i="46"/>
  <c r="AA5" i="46"/>
  <c r="D3" i="197"/>
  <c r="AN2" i="115"/>
  <c r="M2" i="49" s="1"/>
  <c r="U4" i="258"/>
  <c r="M4" i="258"/>
  <c r="T4" i="258"/>
  <c r="L4" i="258"/>
  <c r="AA4" i="258"/>
  <c r="S4" i="258"/>
  <c r="K4" i="258"/>
  <c r="Z4" i="258"/>
  <c r="R4" i="258"/>
  <c r="J4" i="258"/>
  <c r="Y4" i="258"/>
  <c r="Q4" i="258"/>
  <c r="I4" i="258"/>
  <c r="W4" i="258"/>
  <c r="O4" i="258"/>
  <c r="G4" i="258"/>
  <c r="X4" i="258"/>
  <c r="V4" i="258"/>
  <c r="P4" i="258"/>
  <c r="N4" i="258"/>
  <c r="H4" i="258"/>
  <c r="H4" i="215"/>
  <c r="B8" i="175"/>
  <c r="B10" i="175"/>
  <c r="B9" i="175"/>
  <c r="M2" i="221"/>
  <c r="B4" i="203"/>
  <c r="C3" i="23"/>
  <c r="C3" i="78"/>
  <c r="C3" i="212" s="1"/>
  <c r="D3" i="194"/>
  <c r="Q3" i="72"/>
  <c r="Q3" i="194" s="1"/>
  <c r="Q3" i="17"/>
  <c r="K3" i="71"/>
  <c r="K3" i="191" s="1"/>
  <c r="K3" i="16"/>
  <c r="Q4" i="215"/>
  <c r="G4" i="197"/>
  <c r="J3" i="215"/>
  <c r="B3" i="215"/>
  <c r="L4" i="230"/>
  <c r="C4" i="73"/>
  <c r="C4" i="197" s="1"/>
  <c r="C4" i="18"/>
  <c r="J5" i="100"/>
  <c r="B5" i="100"/>
  <c r="J5" i="94"/>
  <c r="J7" i="94" s="1"/>
  <c r="B5" i="94"/>
  <c r="B7" i="94" s="1"/>
  <c r="J5" i="88"/>
  <c r="J7" i="88" s="1"/>
  <c r="B5" i="88"/>
  <c r="B7" i="88" s="1"/>
  <c r="Q5" i="100"/>
  <c r="I5" i="100"/>
  <c r="Q5" i="94"/>
  <c r="Q7" i="94" s="1"/>
  <c r="I5" i="94"/>
  <c r="Q5" i="88"/>
  <c r="Q7" i="88" s="1"/>
  <c r="I5" i="88"/>
  <c r="I7" i="88" s="1"/>
  <c r="P5" i="100"/>
  <c r="P7" i="100" s="1"/>
  <c r="H5" i="100"/>
  <c r="P5" i="94"/>
  <c r="H5" i="94"/>
  <c r="P5" i="88"/>
  <c r="P7" i="88" s="1"/>
  <c r="H5" i="88"/>
  <c r="O5" i="100"/>
  <c r="G5" i="100"/>
  <c r="G7" i="100" s="1"/>
  <c r="O5" i="94"/>
  <c r="O7" i="94" s="1"/>
  <c r="G5" i="94"/>
  <c r="G7" i="94" s="1"/>
  <c r="N5" i="100"/>
  <c r="F5" i="100"/>
  <c r="F7" i="100" s="1"/>
  <c r="N5" i="94"/>
  <c r="N7" i="94" s="1"/>
  <c r="F5" i="94"/>
  <c r="N5" i="88"/>
  <c r="N7" i="88" s="1"/>
  <c r="F5" i="88"/>
  <c r="F7" i="88" s="1"/>
  <c r="M5" i="100"/>
  <c r="M7" i="100" s="1"/>
  <c r="E5" i="100"/>
  <c r="E7" i="100" s="1"/>
  <c r="M5" i="94"/>
  <c r="E5" i="94"/>
  <c r="M5" i="88"/>
  <c r="E5" i="88"/>
  <c r="K5" i="88"/>
  <c r="K7" i="88" s="1"/>
  <c r="G5" i="88"/>
  <c r="G7" i="88" s="1"/>
  <c r="D5" i="88"/>
  <c r="D7" i="88" s="1"/>
  <c r="C5" i="88"/>
  <c r="C7" i="88" s="1"/>
  <c r="C5" i="100"/>
  <c r="C5" i="94"/>
  <c r="C7" i="94" s="1"/>
  <c r="L5" i="88"/>
  <c r="L5" i="100"/>
  <c r="L5" i="94"/>
  <c r="L7" i="94" s="1"/>
  <c r="K5" i="100"/>
  <c r="K7" i="100" s="1"/>
  <c r="K5" i="94"/>
  <c r="K7" i="94" s="1"/>
  <c r="D5" i="100"/>
  <c r="D7" i="100" s="1"/>
  <c r="D5" i="94"/>
  <c r="O5" i="88"/>
  <c r="O7" i="88" s="1"/>
  <c r="H2" i="67"/>
  <c r="H2" i="12"/>
  <c r="C3" i="188"/>
  <c r="F5" i="76"/>
  <c r="F5" i="206" s="1"/>
  <c r="Z5" i="260" s="1"/>
  <c r="F5" i="21"/>
  <c r="P5" i="39" s="1"/>
  <c r="I3" i="72"/>
  <c r="I3" i="194" s="1"/>
  <c r="I3" i="17"/>
  <c r="B4" i="227"/>
  <c r="G3" i="79"/>
  <c r="G3" i="215" s="1"/>
  <c r="G3" i="24"/>
  <c r="G3" i="218"/>
  <c r="F2" i="225"/>
  <c r="G2" i="225"/>
  <c r="I2" i="207"/>
  <c r="L2" i="225"/>
  <c r="L2" i="189"/>
  <c r="E2" i="225"/>
  <c r="O3" i="194"/>
  <c r="V5" i="35"/>
  <c r="Y5" i="35"/>
  <c r="B3" i="224"/>
  <c r="M7" i="94"/>
  <c r="M2" i="76"/>
  <c r="M2" i="206" s="1"/>
  <c r="M2" i="21"/>
  <c r="E3" i="80"/>
  <c r="E3" i="218" s="1"/>
  <c r="E3" i="25"/>
  <c r="K3" i="43" s="1"/>
  <c r="W4" i="237"/>
  <c r="O4" i="237"/>
  <c r="G4" i="237"/>
  <c r="V4" i="237"/>
  <c r="N4" i="237"/>
  <c r="U4" i="237"/>
  <c r="M4" i="237"/>
  <c r="T4" i="237"/>
  <c r="L4" i="237"/>
  <c r="AA4" i="237"/>
  <c r="S4" i="237"/>
  <c r="K4" i="237"/>
  <c r="Z4" i="237"/>
  <c r="R4" i="237"/>
  <c r="J4" i="237"/>
  <c r="Y4" i="237"/>
  <c r="Q4" i="237"/>
  <c r="I4" i="237"/>
  <c r="H4" i="237"/>
  <c r="X4" i="237"/>
  <c r="P4" i="237"/>
  <c r="K4" i="215"/>
  <c r="H3" i="69"/>
  <c r="H3" i="185" s="1"/>
  <c r="H3" i="14"/>
  <c r="D7" i="94"/>
  <c r="D2" i="76"/>
  <c r="D2" i="21"/>
  <c r="Q2" i="81"/>
  <c r="Q2" i="26"/>
  <c r="I3" i="203"/>
  <c r="J3" i="179"/>
  <c r="J3" i="76"/>
  <c r="J3" i="206" s="1"/>
  <c r="J3" i="21"/>
  <c r="O2" i="71"/>
  <c r="O2" i="16"/>
  <c r="I2" i="74"/>
  <c r="I2" i="200" s="1"/>
  <c r="I2" i="19"/>
  <c r="C4" i="70"/>
  <c r="C4" i="188" s="1"/>
  <c r="C4" i="15"/>
  <c r="W3" i="246"/>
  <c r="O3" i="246"/>
  <c r="G3" i="246"/>
  <c r="V3" i="246"/>
  <c r="N3" i="246"/>
  <c r="U3" i="246"/>
  <c r="M3" i="246"/>
  <c r="T3" i="246"/>
  <c r="L3" i="246"/>
  <c r="AA3" i="246"/>
  <c r="S3" i="246"/>
  <c r="K3" i="246"/>
  <c r="Y3" i="246"/>
  <c r="Q3" i="246"/>
  <c r="I3" i="246"/>
  <c r="Z3" i="246"/>
  <c r="X3" i="246"/>
  <c r="R3" i="246"/>
  <c r="P3" i="246"/>
  <c r="J3" i="246"/>
  <c r="H3" i="246"/>
  <c r="Y3" i="285"/>
  <c r="Q3" i="285"/>
  <c r="I3" i="285"/>
  <c r="T3" i="285"/>
  <c r="K3" i="285"/>
  <c r="S3" i="285"/>
  <c r="J3" i="285"/>
  <c r="AA3" i="285"/>
  <c r="R3" i="285"/>
  <c r="H3" i="285"/>
  <c r="Z3" i="285"/>
  <c r="P3" i="285"/>
  <c r="G3" i="285"/>
  <c r="X3" i="285"/>
  <c r="O3" i="285"/>
  <c r="W3" i="285"/>
  <c r="N3" i="285"/>
  <c r="M3" i="285"/>
  <c r="L3" i="285"/>
  <c r="V3" i="285"/>
  <c r="U3" i="285"/>
  <c r="I4" i="72"/>
  <c r="I4" i="194" s="1"/>
  <c r="I4" i="17"/>
  <c r="I2" i="71"/>
  <c r="I2" i="16"/>
  <c r="H4" i="179"/>
  <c r="I2" i="84"/>
  <c r="I2" i="29"/>
  <c r="J2" i="77"/>
  <c r="J2" i="22"/>
  <c r="C2" i="71"/>
  <c r="C2" i="16"/>
  <c r="P4" i="80"/>
  <c r="P4" i="218" s="1"/>
  <c r="P4" i="25"/>
  <c r="Q4" i="82"/>
  <c r="Q4" i="224" s="1"/>
  <c r="Q4" i="27"/>
  <c r="O4" i="83"/>
  <c r="O4" i="227" s="1"/>
  <c r="O4" i="28"/>
  <c r="M3" i="75"/>
  <c r="M3" i="203" s="1"/>
  <c r="M3" i="20"/>
  <c r="U5" i="236"/>
  <c r="M5" i="236"/>
  <c r="T5" i="236"/>
  <c r="L5" i="236"/>
  <c r="AA5" i="236"/>
  <c r="S5" i="236"/>
  <c r="K5" i="236"/>
  <c r="Z5" i="236"/>
  <c r="R5" i="236"/>
  <c r="J5" i="236"/>
  <c r="Y5" i="236"/>
  <c r="Q5" i="236"/>
  <c r="I5" i="236"/>
  <c r="X5" i="236"/>
  <c r="P5" i="236"/>
  <c r="H5" i="236"/>
  <c r="W5" i="236"/>
  <c r="O5" i="236"/>
  <c r="G5" i="236"/>
  <c r="V5" i="236"/>
  <c r="N5" i="236"/>
  <c r="P5" i="227"/>
  <c r="M5" i="191"/>
  <c r="N2" i="71"/>
  <c r="N2" i="16"/>
  <c r="M2" i="68"/>
  <c r="M2" i="182" s="1"/>
  <c r="M2" i="13"/>
  <c r="M7" i="86"/>
  <c r="E2" i="16"/>
  <c r="E2" i="71"/>
  <c r="O2" i="75"/>
  <c r="O2" i="203" s="1"/>
  <c r="O2" i="20"/>
  <c r="M2" i="17"/>
  <c r="M2" i="72"/>
  <c r="F2" i="75"/>
  <c r="F2" i="203" s="1"/>
  <c r="F2" i="20"/>
  <c r="K5" i="179"/>
  <c r="I3" i="76"/>
  <c r="I3" i="206" s="1"/>
  <c r="I3" i="21"/>
  <c r="D2" i="79"/>
  <c r="D2" i="215" s="1"/>
  <c r="D2" i="24"/>
  <c r="B19" i="175"/>
  <c r="B18" i="175"/>
  <c r="K3" i="182"/>
  <c r="F4" i="179"/>
  <c r="Q4" i="212"/>
  <c r="N3" i="224"/>
  <c r="Q4" i="194"/>
  <c r="K4" i="179"/>
  <c r="F3" i="215"/>
  <c r="M4" i="215"/>
  <c r="AD2" i="115"/>
  <c r="C2" i="49" s="1"/>
  <c r="I2" i="79"/>
  <c r="I2" i="24"/>
  <c r="D2" i="73"/>
  <c r="D2" i="197" s="1"/>
  <c r="D2" i="18"/>
  <c r="Q2" i="77"/>
  <c r="Q2" i="22"/>
  <c r="B42" i="171"/>
  <c r="B34" i="171"/>
  <c r="B41" i="171"/>
  <c r="B33" i="171"/>
  <c r="B40" i="171"/>
  <c r="B39" i="171"/>
  <c r="B38" i="171"/>
  <c r="B37" i="171"/>
  <c r="B36" i="171"/>
  <c r="B35" i="171"/>
  <c r="J3" i="101"/>
  <c r="B3" i="101"/>
  <c r="J3" i="95"/>
  <c r="B3" i="95"/>
  <c r="J3" i="89"/>
  <c r="B3" i="89"/>
  <c r="Q3" i="101"/>
  <c r="I3" i="101"/>
  <c r="Q3" i="95"/>
  <c r="I3" i="95"/>
  <c r="Q3" i="89"/>
  <c r="I3" i="89"/>
  <c r="P3" i="101"/>
  <c r="H3" i="101"/>
  <c r="P3" i="95"/>
  <c r="H3" i="95"/>
  <c r="P3" i="89"/>
  <c r="H3" i="89"/>
  <c r="O3" i="101"/>
  <c r="G3" i="101"/>
  <c r="O3" i="95"/>
  <c r="G3" i="95"/>
  <c r="N3" i="101"/>
  <c r="F3" i="101"/>
  <c r="N3" i="95"/>
  <c r="F3" i="95"/>
  <c r="N3" i="89"/>
  <c r="F3" i="89"/>
  <c r="M3" i="101"/>
  <c r="E3" i="101"/>
  <c r="M3" i="95"/>
  <c r="E3" i="95"/>
  <c r="M3" i="89"/>
  <c r="E3" i="89"/>
  <c r="K3" i="89"/>
  <c r="G3" i="89"/>
  <c r="D3" i="89"/>
  <c r="C3" i="95"/>
  <c r="C3" i="89"/>
  <c r="L3" i="101"/>
  <c r="L3" i="95"/>
  <c r="C3" i="101"/>
  <c r="L3" i="89"/>
  <c r="K3" i="101"/>
  <c r="K3" i="95"/>
  <c r="D3" i="101"/>
  <c r="D3" i="95"/>
  <c r="O3" i="89"/>
  <c r="AA3" i="264"/>
  <c r="S3" i="264"/>
  <c r="K3" i="264"/>
  <c r="Z3" i="264"/>
  <c r="R3" i="264"/>
  <c r="J3" i="264"/>
  <c r="Y3" i="264"/>
  <c r="Q3" i="264"/>
  <c r="I3" i="264"/>
  <c r="X3" i="264"/>
  <c r="P3" i="264"/>
  <c r="H3" i="264"/>
  <c r="W3" i="264"/>
  <c r="O3" i="264"/>
  <c r="G3" i="264"/>
  <c r="U3" i="264"/>
  <c r="M3" i="264"/>
  <c r="V3" i="264"/>
  <c r="N3" i="264"/>
  <c r="T3" i="264"/>
  <c r="L3" i="264"/>
  <c r="Y3" i="282"/>
  <c r="Q3" i="282"/>
  <c r="I3" i="282"/>
  <c r="U3" i="282"/>
  <c r="L3" i="282"/>
  <c r="T3" i="282"/>
  <c r="K3" i="282"/>
  <c r="S3" i="282"/>
  <c r="J3" i="282"/>
  <c r="AA3" i="282"/>
  <c r="R3" i="282"/>
  <c r="H3" i="282"/>
  <c r="Z3" i="282"/>
  <c r="P3" i="282"/>
  <c r="G3" i="282"/>
  <c r="X3" i="282"/>
  <c r="O3" i="282"/>
  <c r="W3" i="282"/>
  <c r="V3" i="282"/>
  <c r="N3" i="282"/>
  <c r="M3" i="282"/>
  <c r="P4" i="73"/>
  <c r="P4" i="197" s="1"/>
  <c r="P4" i="18"/>
  <c r="O5" i="227"/>
  <c r="L4" i="197"/>
  <c r="E2" i="29"/>
  <c r="E2" i="84"/>
  <c r="D2" i="81"/>
  <c r="D2" i="221" s="1"/>
  <c r="D2" i="26"/>
  <c r="P7" i="94"/>
  <c r="P2" i="76"/>
  <c r="P2" i="21"/>
  <c r="O2" i="81"/>
  <c r="O2" i="26"/>
  <c r="D2" i="74"/>
  <c r="D2" i="19"/>
  <c r="N4" i="67"/>
  <c r="N4" i="12"/>
  <c r="M2" i="77"/>
  <c r="M2" i="22"/>
  <c r="M4" i="71"/>
  <c r="M4" i="191" s="1"/>
  <c r="M4" i="16"/>
  <c r="Q2" i="215"/>
  <c r="C2" i="23"/>
  <c r="C2" i="78"/>
  <c r="O3" i="209"/>
  <c r="Q2" i="72"/>
  <c r="Q2" i="17"/>
  <c r="K2" i="71"/>
  <c r="K2" i="16"/>
  <c r="P4" i="215"/>
  <c r="O2" i="67"/>
  <c r="O2" i="12"/>
  <c r="K3" i="206"/>
  <c r="C4" i="230"/>
  <c r="C2" i="18"/>
  <c r="C7" i="91"/>
  <c r="C2" i="73"/>
  <c r="C2" i="197" s="1"/>
  <c r="I2" i="77"/>
  <c r="I2" i="22"/>
  <c r="F4" i="203"/>
  <c r="D3" i="179"/>
  <c r="N2" i="215"/>
  <c r="N4" i="212"/>
  <c r="M4" i="68"/>
  <c r="M4" i="182" s="1"/>
  <c r="M4" i="13"/>
  <c r="U4" i="31" s="1"/>
  <c r="L4" i="215"/>
  <c r="AJ2" i="120"/>
  <c r="I2" i="54" s="1"/>
  <c r="G2" i="79"/>
  <c r="G2" i="24"/>
  <c r="C4" i="191"/>
  <c r="O2" i="69"/>
  <c r="O2" i="185" s="1"/>
  <c r="O2" i="14"/>
  <c r="F2" i="189"/>
  <c r="H2" i="189"/>
  <c r="Q2" i="207"/>
  <c r="C2" i="189"/>
  <c r="D2" i="207"/>
  <c r="M2" i="225"/>
  <c r="U5" i="35"/>
  <c r="K5" i="35"/>
  <c r="P4" i="188"/>
  <c r="D2" i="72"/>
  <c r="D2" i="17"/>
  <c r="H4" i="221"/>
  <c r="O4" i="224"/>
  <c r="P3" i="218"/>
  <c r="E2" i="25"/>
  <c r="E2" i="80"/>
  <c r="E2" i="218" s="1"/>
  <c r="J5" i="97"/>
  <c r="J7" i="97" s="1"/>
  <c r="B5" i="97"/>
  <c r="B7" i="97" s="1"/>
  <c r="J5" i="91"/>
  <c r="J7" i="91" s="1"/>
  <c r="B5" i="91"/>
  <c r="Q5" i="97"/>
  <c r="Q7" i="97" s="1"/>
  <c r="I5" i="97"/>
  <c r="I7" i="97" s="1"/>
  <c r="Q5" i="91"/>
  <c r="Q7" i="91" s="1"/>
  <c r="I5" i="91"/>
  <c r="P5" i="97"/>
  <c r="H5" i="97"/>
  <c r="P5" i="91"/>
  <c r="H5" i="91"/>
  <c r="H7" i="91" s="1"/>
  <c r="O5" i="97"/>
  <c r="O7" i="97" s="1"/>
  <c r="G5" i="97"/>
  <c r="G7" i="97" s="1"/>
  <c r="O5" i="91"/>
  <c r="O7" i="91" s="1"/>
  <c r="G5" i="91"/>
  <c r="G7" i="91" s="1"/>
  <c r="N5" i="97"/>
  <c r="N7" i="97" s="1"/>
  <c r="F5" i="97"/>
  <c r="F7" i="97" s="1"/>
  <c r="N5" i="91"/>
  <c r="N7" i="91" s="1"/>
  <c r="F5" i="91"/>
  <c r="M5" i="97"/>
  <c r="M7" i="97" s="1"/>
  <c r="E5" i="97"/>
  <c r="E7" i="97" s="1"/>
  <c r="M5" i="91"/>
  <c r="M7" i="91" s="1"/>
  <c r="E5" i="91"/>
  <c r="E7" i="91" s="1"/>
  <c r="J5" i="85"/>
  <c r="J7" i="85" s="1"/>
  <c r="B5" i="85"/>
  <c r="Q5" i="85"/>
  <c r="I5" i="85"/>
  <c r="C5" i="97"/>
  <c r="P5" i="85"/>
  <c r="H5" i="85"/>
  <c r="H7" i="85" s="1"/>
  <c r="E5" i="85"/>
  <c r="O5" i="85"/>
  <c r="G5" i="85"/>
  <c r="C5" i="91"/>
  <c r="K5" i="85"/>
  <c r="L5" i="97"/>
  <c r="L7" i="97" s="1"/>
  <c r="L5" i="91"/>
  <c r="L7" i="91" s="1"/>
  <c r="N5" i="85"/>
  <c r="F5" i="85"/>
  <c r="M5" i="85"/>
  <c r="C5" i="85"/>
  <c r="K5" i="97"/>
  <c r="K5" i="91"/>
  <c r="D5" i="97"/>
  <c r="D7" i="97" s="1"/>
  <c r="D5" i="91"/>
  <c r="D7" i="91" s="1"/>
  <c r="L5" i="85"/>
  <c r="L7" i="85" s="1"/>
  <c r="D5" i="85"/>
  <c r="D7" i="85" s="1"/>
  <c r="H2" i="69"/>
  <c r="H2" i="14"/>
  <c r="P4" i="203"/>
  <c r="B3" i="179"/>
  <c r="H3" i="218"/>
  <c r="G2" i="182"/>
  <c r="I2" i="182"/>
  <c r="O2" i="79"/>
  <c r="O2" i="24"/>
  <c r="M2" i="83"/>
  <c r="M2" i="28"/>
  <c r="H4" i="76"/>
  <c r="H4" i="206" s="1"/>
  <c r="H4" i="21"/>
  <c r="E2" i="68"/>
  <c r="E2" i="182" s="1"/>
  <c r="E2" i="13"/>
  <c r="C3" i="75"/>
  <c r="C3" i="203" s="1"/>
  <c r="C3" i="20"/>
  <c r="B40" i="175"/>
  <c r="B39" i="175"/>
  <c r="B38" i="175"/>
  <c r="B37" i="175"/>
  <c r="B36" i="175"/>
  <c r="B35" i="175"/>
  <c r="B42" i="175"/>
  <c r="B34" i="175"/>
  <c r="B41" i="175"/>
  <c r="B33" i="175"/>
  <c r="J3" i="102"/>
  <c r="B3" i="102"/>
  <c r="J3" i="96"/>
  <c r="B3" i="96"/>
  <c r="J3" i="90"/>
  <c r="B3" i="90"/>
  <c r="Q3" i="102"/>
  <c r="I3" i="102"/>
  <c r="Q3" i="96"/>
  <c r="I3" i="96"/>
  <c r="Q3" i="90"/>
  <c r="I3" i="90"/>
  <c r="P3" i="102"/>
  <c r="H3" i="102"/>
  <c r="P3" i="96"/>
  <c r="H3" i="96"/>
  <c r="P3" i="90"/>
  <c r="H3" i="90"/>
  <c r="O3" i="102"/>
  <c r="G3" i="102"/>
  <c r="O3" i="96"/>
  <c r="G3" i="96"/>
  <c r="N3" i="102"/>
  <c r="F3" i="102"/>
  <c r="N3" i="96"/>
  <c r="F3" i="96"/>
  <c r="N3" i="90"/>
  <c r="F3" i="90"/>
  <c r="M3" i="102"/>
  <c r="E3" i="102"/>
  <c r="M3" i="96"/>
  <c r="E3" i="96"/>
  <c r="M3" i="90"/>
  <c r="E3" i="90"/>
  <c r="G3" i="90"/>
  <c r="C3" i="96"/>
  <c r="C3" i="90"/>
  <c r="O3" i="90"/>
  <c r="L3" i="90"/>
  <c r="C3" i="102"/>
  <c r="L3" i="102"/>
  <c r="L3" i="96"/>
  <c r="K3" i="90"/>
  <c r="K3" i="102"/>
  <c r="K3" i="96"/>
  <c r="D3" i="102"/>
  <c r="D3" i="96"/>
  <c r="D3" i="90"/>
  <c r="AA3" i="267"/>
  <c r="S3" i="267"/>
  <c r="K3" i="267"/>
  <c r="Z3" i="267"/>
  <c r="R3" i="267"/>
  <c r="J3" i="267"/>
  <c r="Y3" i="267"/>
  <c r="Q3" i="267"/>
  <c r="I3" i="267"/>
  <c r="X3" i="267"/>
  <c r="P3" i="267"/>
  <c r="H3" i="267"/>
  <c r="W3" i="267"/>
  <c r="O3" i="267"/>
  <c r="G3" i="267"/>
  <c r="U3" i="267"/>
  <c r="M3" i="267"/>
  <c r="N3" i="267"/>
  <c r="L3" i="267"/>
  <c r="V3" i="267"/>
  <c r="T3" i="267"/>
  <c r="B7" i="91"/>
  <c r="B2" i="73"/>
  <c r="B2" i="197" s="1"/>
  <c r="B2" i="18"/>
  <c r="C5" i="191"/>
  <c r="Y4" i="279"/>
  <c r="Q4" i="279"/>
  <c r="I4" i="279"/>
  <c r="W4" i="279"/>
  <c r="O4" i="279"/>
  <c r="G4" i="279"/>
  <c r="V4" i="279"/>
  <c r="N4" i="279"/>
  <c r="T4" i="279"/>
  <c r="L4" i="279"/>
  <c r="S4" i="279"/>
  <c r="R4" i="279"/>
  <c r="P4" i="279"/>
  <c r="M4" i="279"/>
  <c r="AA4" i="279"/>
  <c r="K4" i="279"/>
  <c r="Z4" i="279"/>
  <c r="J4" i="279"/>
  <c r="X4" i="279"/>
  <c r="U4" i="279"/>
  <c r="H4" i="279"/>
  <c r="W5" i="35"/>
  <c r="H7" i="94"/>
  <c r="H2" i="76"/>
  <c r="H2" i="21"/>
  <c r="Q2" i="68"/>
  <c r="Q2" i="182" s="1"/>
  <c r="Q2" i="13"/>
  <c r="T5" i="38"/>
  <c r="L5" i="38"/>
  <c r="W5" i="38"/>
  <c r="AA5" i="38"/>
  <c r="S5" i="38"/>
  <c r="K5" i="38"/>
  <c r="Z5" i="38"/>
  <c r="R5" i="38"/>
  <c r="J5" i="38"/>
  <c r="G5" i="38"/>
  <c r="M5" i="38"/>
  <c r="Y5" i="38"/>
  <c r="Q5" i="38"/>
  <c r="I5" i="38"/>
  <c r="O5" i="38"/>
  <c r="X5" i="38"/>
  <c r="P5" i="38"/>
  <c r="H5" i="38"/>
  <c r="U5" i="38"/>
  <c r="V5" i="38"/>
  <c r="N5" i="38"/>
  <c r="L2" i="71"/>
  <c r="L2" i="16"/>
  <c r="M2" i="75"/>
  <c r="M2" i="203" s="1"/>
  <c r="M2" i="20"/>
  <c r="M2" i="71"/>
  <c r="M2" i="16"/>
  <c r="J4" i="194"/>
  <c r="P3" i="224"/>
  <c r="N2" i="75"/>
  <c r="N2" i="203" s="1"/>
  <c r="N2" i="20"/>
  <c r="C5" i="26"/>
  <c r="L5" i="44" s="1"/>
  <c r="C5" i="81"/>
  <c r="C5" i="221" s="1"/>
  <c r="X5" i="275" s="1"/>
  <c r="Q4" i="230"/>
  <c r="P2" i="179"/>
  <c r="J2" i="70"/>
  <c r="J2" i="15"/>
  <c r="U4" i="252"/>
  <c r="M4" i="252"/>
  <c r="T4" i="252"/>
  <c r="L4" i="252"/>
  <c r="AA4" i="252"/>
  <c r="S4" i="252"/>
  <c r="K4" i="252"/>
  <c r="Z4" i="252"/>
  <c r="R4" i="252"/>
  <c r="J4" i="252"/>
  <c r="Y4" i="252"/>
  <c r="Q4" i="252"/>
  <c r="I4" i="252"/>
  <c r="W4" i="252"/>
  <c r="O4" i="252"/>
  <c r="G4" i="252"/>
  <c r="P4" i="252"/>
  <c r="N4" i="252"/>
  <c r="H4" i="252"/>
  <c r="X4" i="252"/>
  <c r="V4" i="252"/>
  <c r="C2" i="21"/>
  <c r="C2" i="76"/>
  <c r="M2" i="82"/>
  <c r="M2" i="27"/>
  <c r="Q4" i="70"/>
  <c r="Q4" i="188" s="1"/>
  <c r="Q4" i="15"/>
  <c r="N5" i="76"/>
  <c r="N5" i="206" s="1"/>
  <c r="N5" i="21"/>
  <c r="I7" i="94"/>
  <c r="I2" i="76"/>
  <c r="I2" i="206" s="1"/>
  <c r="I2" i="21"/>
  <c r="J2" i="84"/>
  <c r="J2" i="29"/>
  <c r="G2" i="70"/>
  <c r="G2" i="15"/>
  <c r="N3" i="83"/>
  <c r="N3" i="227" s="1"/>
  <c r="N3" i="28"/>
  <c r="C5" i="209"/>
  <c r="G3" i="74"/>
  <c r="G3" i="200" s="1"/>
  <c r="G3" i="19"/>
  <c r="F3" i="70"/>
  <c r="F3" i="188" s="1"/>
  <c r="F3" i="15"/>
  <c r="Y3" i="234"/>
  <c r="Q3" i="234"/>
  <c r="I3" i="234"/>
  <c r="X3" i="234"/>
  <c r="P3" i="234"/>
  <c r="H3" i="234"/>
  <c r="W3" i="234"/>
  <c r="O3" i="234"/>
  <c r="G3" i="234"/>
  <c r="V3" i="234"/>
  <c r="N3" i="234"/>
  <c r="U3" i="234"/>
  <c r="M3" i="234"/>
  <c r="T3" i="234"/>
  <c r="L3" i="234"/>
  <c r="AA3" i="234"/>
  <c r="S3" i="234"/>
  <c r="K3" i="234"/>
  <c r="Z3" i="234"/>
  <c r="R3" i="234"/>
  <c r="J3" i="234"/>
  <c r="W3" i="252"/>
  <c r="O3" i="252"/>
  <c r="G3" i="252"/>
  <c r="V3" i="252"/>
  <c r="N3" i="252"/>
  <c r="U3" i="252"/>
  <c r="M3" i="252"/>
  <c r="T3" i="252"/>
  <c r="L3" i="252"/>
  <c r="AA3" i="252"/>
  <c r="S3" i="252"/>
  <c r="K3" i="252"/>
  <c r="Y3" i="252"/>
  <c r="Q3" i="252"/>
  <c r="I3" i="252"/>
  <c r="J3" i="252"/>
  <c r="H3" i="252"/>
  <c r="Z3" i="252"/>
  <c r="X3" i="252"/>
  <c r="R3" i="252"/>
  <c r="P3" i="252"/>
  <c r="L3" i="68"/>
  <c r="L3" i="182" s="1"/>
  <c r="L3" i="13"/>
  <c r="E5" i="179"/>
  <c r="E4" i="194"/>
  <c r="B4" i="72"/>
  <c r="B4" i="194" s="1"/>
  <c r="B4" i="17"/>
  <c r="F4" i="197"/>
  <c r="M4" i="221"/>
  <c r="P3" i="191"/>
  <c r="H4" i="194"/>
  <c r="T5" i="37"/>
  <c r="L5" i="37"/>
  <c r="AA5" i="37"/>
  <c r="S5" i="37"/>
  <c r="K5" i="37"/>
  <c r="O5" i="37"/>
  <c r="Z5" i="37"/>
  <c r="R5" i="37"/>
  <c r="J5" i="37"/>
  <c r="W5" i="37"/>
  <c r="M5" i="37"/>
  <c r="Y5" i="37"/>
  <c r="Q5" i="37"/>
  <c r="I5" i="37"/>
  <c r="G5" i="37"/>
  <c r="X5" i="37"/>
  <c r="P5" i="37"/>
  <c r="H5" i="37"/>
  <c r="U5" i="37"/>
  <c r="V5" i="37"/>
  <c r="N5" i="37"/>
  <c r="W3" i="261"/>
  <c r="O3" i="261"/>
  <c r="G3" i="261"/>
  <c r="V3" i="261"/>
  <c r="N3" i="261"/>
  <c r="U3" i="261"/>
  <c r="M3" i="261"/>
  <c r="T3" i="261"/>
  <c r="L3" i="261"/>
  <c r="AA3" i="261"/>
  <c r="S3" i="261"/>
  <c r="K3" i="261"/>
  <c r="Y3" i="261"/>
  <c r="Q3" i="261"/>
  <c r="I3" i="261"/>
  <c r="Z3" i="261"/>
  <c r="X3" i="261"/>
  <c r="R3" i="261"/>
  <c r="P3" i="261"/>
  <c r="J3" i="261"/>
  <c r="H3" i="261"/>
  <c r="U3" i="279"/>
  <c r="M3" i="279"/>
  <c r="T3" i="279"/>
  <c r="L3" i="279"/>
  <c r="AA3" i="279"/>
  <c r="S3" i="279"/>
  <c r="K3" i="279"/>
  <c r="Z3" i="279"/>
  <c r="R3" i="279"/>
  <c r="J3" i="279"/>
  <c r="Y3" i="279"/>
  <c r="Q3" i="279"/>
  <c r="I3" i="279"/>
  <c r="X3" i="279"/>
  <c r="P3" i="279"/>
  <c r="H3" i="279"/>
  <c r="O3" i="279"/>
  <c r="N3" i="279"/>
  <c r="G3" i="279"/>
  <c r="W3" i="279"/>
  <c r="V3" i="279"/>
  <c r="B4" i="224"/>
  <c r="J7" i="100"/>
  <c r="J2" i="82"/>
  <c r="J2" i="27"/>
  <c r="J2" i="78"/>
  <c r="J2" i="23"/>
  <c r="I5" i="46"/>
  <c r="L5" i="46"/>
  <c r="H4" i="212"/>
  <c r="E4" i="67"/>
  <c r="E4" i="12"/>
  <c r="B10" i="171"/>
  <c r="B9" i="171"/>
  <c r="B8" i="171"/>
  <c r="AA4" i="276"/>
  <c r="S4" i="276"/>
  <c r="K4" i="276"/>
  <c r="Z4" i="276"/>
  <c r="R4" i="276"/>
  <c r="J4" i="276"/>
  <c r="Y4" i="276"/>
  <c r="Q4" i="276"/>
  <c r="I4" i="276"/>
  <c r="X4" i="276"/>
  <c r="P4" i="276"/>
  <c r="H4" i="276"/>
  <c r="W4" i="276"/>
  <c r="O4" i="276"/>
  <c r="G4" i="276"/>
  <c r="V4" i="276"/>
  <c r="N4" i="276"/>
  <c r="M4" i="276"/>
  <c r="L4" i="276"/>
  <c r="U4" i="276"/>
  <c r="T4" i="276"/>
  <c r="O2" i="252"/>
  <c r="K2" i="252"/>
  <c r="Q4" i="68"/>
  <c r="Q4" i="182" s="1"/>
  <c r="Q4" i="13"/>
  <c r="K4" i="197"/>
  <c r="F3" i="84"/>
  <c r="F3" i="230" s="1"/>
  <c r="F3" i="29"/>
  <c r="C3" i="224"/>
  <c r="C3" i="215"/>
  <c r="H3" i="215"/>
  <c r="I5" i="275"/>
  <c r="N5" i="275"/>
  <c r="R5" i="275"/>
  <c r="C2" i="13"/>
  <c r="C2" i="68"/>
  <c r="M3" i="209"/>
  <c r="F2" i="74"/>
  <c r="F2" i="200" s="1"/>
  <c r="F2" i="19"/>
  <c r="C4" i="22"/>
  <c r="V4" i="40" s="1"/>
  <c r="C4" i="77"/>
  <c r="C4" i="209" s="1"/>
  <c r="N3" i="209"/>
  <c r="J5" i="179"/>
  <c r="Q4" i="227"/>
  <c r="O3" i="69"/>
  <c r="O3" i="185" s="1"/>
  <c r="O3" i="14"/>
  <c r="P2" i="75"/>
  <c r="P2" i="203" s="1"/>
  <c r="P2" i="20"/>
  <c r="N2" i="189"/>
  <c r="P2" i="189"/>
  <c r="I2" i="225"/>
  <c r="K2" i="189"/>
  <c r="K2" i="188" s="1"/>
  <c r="L2" i="207"/>
  <c r="L2" i="206" s="1"/>
  <c r="O2" i="225"/>
  <c r="O5" i="35"/>
  <c r="S5" i="35"/>
  <c r="I3" i="82"/>
  <c r="I3" i="224" s="1"/>
  <c r="I3" i="27"/>
  <c r="D3" i="70"/>
  <c r="D3" i="188" s="1"/>
  <c r="D3" i="15"/>
  <c r="O4" i="215"/>
  <c r="N4" i="76"/>
  <c r="N4" i="206" s="1"/>
  <c r="N4" i="21"/>
  <c r="N4" i="209"/>
  <c r="L4" i="227"/>
  <c r="M2" i="197"/>
  <c r="U4" i="255"/>
  <c r="M4" i="255"/>
  <c r="T4" i="255"/>
  <c r="L4" i="255"/>
  <c r="AA4" i="255"/>
  <c r="S4" i="255"/>
  <c r="K4" i="255"/>
  <c r="Z4" i="255"/>
  <c r="R4" i="255"/>
  <c r="J4" i="255"/>
  <c r="Y4" i="255"/>
  <c r="Q4" i="255"/>
  <c r="I4" i="255"/>
  <c r="W4" i="255"/>
  <c r="O4" i="255"/>
  <c r="G4" i="255"/>
  <c r="X4" i="255"/>
  <c r="V4" i="255"/>
  <c r="P4" i="255"/>
  <c r="N4" i="255"/>
  <c r="H4" i="255"/>
  <c r="Q3" i="179"/>
  <c r="J2" i="67"/>
  <c r="J2" i="12"/>
  <c r="F3" i="179"/>
  <c r="B4" i="78"/>
  <c r="B4" i="212" s="1"/>
  <c r="B4" i="23"/>
  <c r="K2" i="74"/>
  <c r="K2" i="19"/>
  <c r="P2" i="81"/>
  <c r="P2" i="221" s="1"/>
  <c r="P2" i="26"/>
  <c r="M3" i="67"/>
  <c r="M3" i="12"/>
  <c r="Q3" i="197"/>
  <c r="Q5" i="35"/>
  <c r="H2" i="81"/>
  <c r="H2" i="26"/>
  <c r="D2" i="68"/>
  <c r="D2" i="182" s="1"/>
  <c r="D2" i="13"/>
  <c r="M2" i="14"/>
  <c r="M2" i="69"/>
  <c r="M2" i="185" s="1"/>
  <c r="AA5" i="257"/>
  <c r="S5" i="257"/>
  <c r="K5" i="257"/>
  <c r="Z5" i="257"/>
  <c r="R5" i="257"/>
  <c r="J5" i="257"/>
  <c r="Y5" i="257"/>
  <c r="Q5" i="257"/>
  <c r="I5" i="257"/>
  <c r="X5" i="257"/>
  <c r="P5" i="257"/>
  <c r="H5" i="257"/>
  <c r="W5" i="257"/>
  <c r="O5" i="257"/>
  <c r="G5" i="257"/>
  <c r="U5" i="257"/>
  <c r="M5" i="257"/>
  <c r="N5" i="257"/>
  <c r="L5" i="257"/>
  <c r="V5" i="257"/>
  <c r="T5" i="257"/>
  <c r="C3" i="81"/>
  <c r="C3" i="221" s="1"/>
  <c r="C3" i="26"/>
  <c r="I2" i="80"/>
  <c r="I2" i="218" s="1"/>
  <c r="I2" i="25"/>
  <c r="K2" i="80"/>
  <c r="K2" i="218" s="1"/>
  <c r="K2" i="25"/>
  <c r="L3" i="69"/>
  <c r="L3" i="185" s="1"/>
  <c r="L3" i="14"/>
  <c r="D4" i="82"/>
  <c r="D4" i="224" s="1"/>
  <c r="D4" i="27"/>
  <c r="P2" i="200"/>
  <c r="G2" i="82"/>
  <c r="G2" i="224" s="1"/>
  <c r="G2" i="27"/>
  <c r="J2" i="69"/>
  <c r="J2" i="185" s="1"/>
  <c r="J2" i="14"/>
  <c r="L3" i="84"/>
  <c r="L3" i="230" s="1"/>
  <c r="L3" i="29"/>
  <c r="Q2" i="71"/>
  <c r="Q2" i="16"/>
  <c r="F5" i="179"/>
  <c r="U2" i="240"/>
  <c r="D4" i="179"/>
  <c r="E3" i="200"/>
  <c r="L5" i="179"/>
  <c r="F2" i="82"/>
  <c r="F2" i="27"/>
  <c r="B2" i="80"/>
  <c r="B2" i="218" s="1"/>
  <c r="B2" i="25"/>
  <c r="J2" i="83"/>
  <c r="J2" i="28"/>
  <c r="L4" i="212"/>
  <c r="M4" i="200"/>
  <c r="Y3" i="237"/>
  <c r="Q3" i="237"/>
  <c r="I3" i="237"/>
  <c r="X3" i="237"/>
  <c r="P3" i="237"/>
  <c r="H3" i="237"/>
  <c r="W3" i="237"/>
  <c r="O3" i="237"/>
  <c r="G3" i="237"/>
  <c r="V3" i="237"/>
  <c r="N3" i="237"/>
  <c r="U3" i="237"/>
  <c r="M3" i="237"/>
  <c r="T3" i="237"/>
  <c r="L3" i="237"/>
  <c r="AA3" i="237"/>
  <c r="S3" i="237"/>
  <c r="K3" i="237"/>
  <c r="Z3" i="237"/>
  <c r="R3" i="237"/>
  <c r="J3" i="237"/>
  <c r="W3" i="255"/>
  <c r="O3" i="255"/>
  <c r="G3" i="255"/>
  <c r="V3" i="255"/>
  <c r="N3" i="255"/>
  <c r="U3" i="255"/>
  <c r="M3" i="255"/>
  <c r="T3" i="255"/>
  <c r="L3" i="255"/>
  <c r="AA3" i="255"/>
  <c r="S3" i="255"/>
  <c r="K3" i="255"/>
  <c r="Y3" i="255"/>
  <c r="Q3" i="255"/>
  <c r="I3" i="255"/>
  <c r="R3" i="255"/>
  <c r="P3" i="255"/>
  <c r="J3" i="255"/>
  <c r="H3" i="255"/>
  <c r="Z3" i="255"/>
  <c r="X3" i="255"/>
  <c r="N2" i="83"/>
  <c r="N2" i="28"/>
  <c r="G2" i="74"/>
  <c r="G2" i="19"/>
  <c r="F2" i="70"/>
  <c r="F2" i="15"/>
  <c r="L2" i="68"/>
  <c r="L2" i="182" s="1"/>
  <c r="L2" i="13"/>
  <c r="G4" i="188"/>
  <c r="P3" i="182"/>
  <c r="P4" i="84"/>
  <c r="P4" i="230" s="1"/>
  <c r="P4" i="29"/>
  <c r="AA5" i="254"/>
  <c r="S5" i="254"/>
  <c r="K5" i="254"/>
  <c r="Z5" i="254"/>
  <c r="R5" i="254"/>
  <c r="J5" i="254"/>
  <c r="Y5" i="254"/>
  <c r="Q5" i="254"/>
  <c r="I5" i="254"/>
  <c r="X5" i="254"/>
  <c r="P5" i="254"/>
  <c r="H5" i="254"/>
  <c r="W5" i="254"/>
  <c r="O5" i="254"/>
  <c r="G5" i="254"/>
  <c r="U5" i="254"/>
  <c r="M5" i="254"/>
  <c r="V5" i="254"/>
  <c r="T5" i="254"/>
  <c r="N5" i="254"/>
  <c r="L5" i="254"/>
  <c r="J3" i="75"/>
  <c r="J3" i="203" s="1"/>
  <c r="J3" i="20"/>
  <c r="O4" i="221"/>
  <c r="F4" i="212"/>
  <c r="O4" i="194"/>
  <c r="J4" i="197"/>
  <c r="C7" i="100"/>
  <c r="C2" i="82"/>
  <c r="C2" i="27"/>
  <c r="O3" i="179"/>
  <c r="D4" i="188"/>
  <c r="N4" i="69"/>
  <c r="N4" i="185" s="1"/>
  <c r="N4" i="14"/>
  <c r="P5" i="179"/>
  <c r="I3" i="185"/>
  <c r="B3" i="75"/>
  <c r="B3" i="203" s="1"/>
  <c r="B3" i="20"/>
  <c r="I3" i="73"/>
  <c r="I3" i="197" s="1"/>
  <c r="I3" i="18"/>
  <c r="W3" i="36" s="1"/>
  <c r="G4" i="179"/>
  <c r="D3" i="83"/>
  <c r="D3" i="227" s="1"/>
  <c r="D3" i="28"/>
  <c r="O5" i="39"/>
  <c r="E2" i="73"/>
  <c r="E2" i="197" s="1"/>
  <c r="E2" i="18"/>
  <c r="E3" i="70"/>
  <c r="E3" i="188" s="1"/>
  <c r="E3" i="15"/>
  <c r="H4" i="227"/>
  <c r="H3" i="197"/>
  <c r="H4" i="71"/>
  <c r="H4" i="191" s="1"/>
  <c r="H4" i="16"/>
  <c r="P3" i="230"/>
  <c r="F2" i="84"/>
  <c r="F2" i="29"/>
  <c r="P3" i="36"/>
  <c r="S3" i="36"/>
  <c r="T3" i="36"/>
  <c r="O2" i="72"/>
  <c r="O2" i="17"/>
  <c r="K3" i="209"/>
  <c r="J4" i="230"/>
  <c r="D4" i="215"/>
  <c r="C2" i="77"/>
  <c r="C2" i="22"/>
  <c r="P2" i="78"/>
  <c r="P2" i="23"/>
  <c r="Q3" i="215"/>
  <c r="C4" i="212"/>
  <c r="E3" i="227"/>
  <c r="I2" i="179"/>
  <c r="G2" i="77"/>
  <c r="G2" i="22"/>
  <c r="N2" i="207"/>
  <c r="H2" i="207"/>
  <c r="B2" i="189"/>
  <c r="C2" i="207"/>
  <c r="D2" i="225"/>
  <c r="P2" i="225"/>
  <c r="H5" i="35"/>
  <c r="J5" i="35"/>
  <c r="AA5" i="35"/>
  <c r="AJ2" i="130"/>
  <c r="I2" i="64" s="1"/>
  <c r="L4" i="185"/>
  <c r="I3" i="209"/>
  <c r="D2" i="70"/>
  <c r="D2" i="188" s="1"/>
  <c r="D2" i="15"/>
  <c r="I4" i="70"/>
  <c r="I4" i="188" s="1"/>
  <c r="I4" i="15"/>
  <c r="W4" i="33" s="1"/>
  <c r="I4" i="80"/>
  <c r="I4" i="218" s="1"/>
  <c r="I4" i="25"/>
  <c r="F5" i="191"/>
  <c r="M2" i="78"/>
  <c r="M2" i="23"/>
  <c r="L4" i="182"/>
  <c r="U4" i="236" s="1"/>
  <c r="W3" i="240"/>
  <c r="O3" i="240"/>
  <c r="V3" i="240"/>
  <c r="N3" i="240"/>
  <c r="U3" i="240"/>
  <c r="M3" i="240"/>
  <c r="T3" i="240"/>
  <c r="L3" i="240"/>
  <c r="AA3" i="240"/>
  <c r="S3" i="240"/>
  <c r="K3" i="240"/>
  <c r="Y3" i="240"/>
  <c r="Q3" i="240"/>
  <c r="I3" i="240"/>
  <c r="J3" i="240"/>
  <c r="H3" i="240"/>
  <c r="G3" i="240"/>
  <c r="Z3" i="240"/>
  <c r="X3" i="240"/>
  <c r="R3" i="240"/>
  <c r="P3" i="240"/>
  <c r="W3" i="258"/>
  <c r="O3" i="258"/>
  <c r="G3" i="258"/>
  <c r="V3" i="258"/>
  <c r="N3" i="258"/>
  <c r="U3" i="258"/>
  <c r="M3" i="258"/>
  <c r="T3" i="258"/>
  <c r="L3" i="258"/>
  <c r="AA3" i="258"/>
  <c r="S3" i="258"/>
  <c r="K3" i="258"/>
  <c r="Y3" i="258"/>
  <c r="Q3" i="258"/>
  <c r="I3" i="258"/>
  <c r="Z3" i="258"/>
  <c r="X3" i="258"/>
  <c r="R3" i="258"/>
  <c r="P3" i="258"/>
  <c r="J3" i="258"/>
  <c r="H3" i="258"/>
  <c r="H3" i="230"/>
  <c r="K4" i="206"/>
  <c r="K3" i="224"/>
  <c r="O2" i="68"/>
  <c r="O2" i="13"/>
  <c r="T5" i="41"/>
  <c r="L5" i="41"/>
  <c r="W5" i="41"/>
  <c r="AA5" i="41"/>
  <c r="S5" i="41"/>
  <c r="K5" i="41"/>
  <c r="M5" i="41"/>
  <c r="Z5" i="41"/>
  <c r="R5" i="41"/>
  <c r="J5" i="41"/>
  <c r="Y5" i="41"/>
  <c r="Q5" i="41"/>
  <c r="I5" i="41"/>
  <c r="G5" i="41"/>
  <c r="U5" i="41"/>
  <c r="X5" i="41"/>
  <c r="P5" i="41"/>
  <c r="H5" i="41"/>
  <c r="O5" i="41"/>
  <c r="V5" i="41"/>
  <c r="N5" i="41"/>
  <c r="N3" i="67"/>
  <c r="N3" i="12"/>
  <c r="Z2" i="273"/>
  <c r="B3" i="70"/>
  <c r="B3" i="188" s="1"/>
  <c r="B3" i="15"/>
  <c r="D2" i="77"/>
  <c r="D2" i="22"/>
  <c r="C2" i="74"/>
  <c r="C2" i="19"/>
  <c r="L7" i="100"/>
  <c r="L2" i="82"/>
  <c r="L2" i="224" s="1"/>
  <c r="L2" i="27"/>
  <c r="K3" i="20"/>
  <c r="K3" i="75"/>
  <c r="K3" i="203" s="1"/>
  <c r="Q4" i="179"/>
  <c r="I4" i="71"/>
  <c r="I4" i="191" s="1"/>
  <c r="I4" i="16"/>
  <c r="K2" i="69"/>
  <c r="K2" i="14"/>
  <c r="U4" i="261"/>
  <c r="M4" i="261"/>
  <c r="T4" i="261"/>
  <c r="L4" i="261"/>
  <c r="AA4" i="261"/>
  <c r="S4" i="261"/>
  <c r="K4" i="261"/>
  <c r="Z4" i="261"/>
  <c r="R4" i="261"/>
  <c r="J4" i="261"/>
  <c r="Y4" i="261"/>
  <c r="Q4" i="261"/>
  <c r="I4" i="261"/>
  <c r="W4" i="261"/>
  <c r="O4" i="261"/>
  <c r="G4" i="261"/>
  <c r="H4" i="261"/>
  <c r="X4" i="261"/>
  <c r="V4" i="261"/>
  <c r="P4" i="261"/>
  <c r="N4" i="261"/>
  <c r="O4" i="191"/>
  <c r="B2" i="76"/>
  <c r="B2" i="21"/>
  <c r="M2" i="24"/>
  <c r="M2" i="79"/>
  <c r="M2" i="215" s="1"/>
  <c r="O5" i="179"/>
  <c r="O5" i="209"/>
  <c r="B3" i="191"/>
  <c r="C2" i="26"/>
  <c r="C2" i="81"/>
  <c r="L4" i="191"/>
  <c r="L2" i="69"/>
  <c r="L2" i="14"/>
  <c r="D5" i="179"/>
  <c r="F2" i="68"/>
  <c r="F2" i="182" s="1"/>
  <c r="F2" i="13"/>
  <c r="I3" i="83"/>
  <c r="I3" i="227" s="1"/>
  <c r="I3" i="28"/>
  <c r="O7" i="100"/>
  <c r="O2" i="82"/>
  <c r="O2" i="27"/>
  <c r="L2" i="84"/>
  <c r="L2" i="29"/>
  <c r="F2" i="69"/>
  <c r="F2" i="14"/>
  <c r="C4" i="12"/>
  <c r="C4" i="67"/>
  <c r="C4" i="69"/>
  <c r="C4" i="185" s="1"/>
  <c r="C4" i="14"/>
  <c r="J4" i="32" s="1"/>
  <c r="D2" i="78"/>
  <c r="D2" i="23"/>
  <c r="L2" i="203"/>
  <c r="O3" i="74"/>
  <c r="O3" i="200" s="1"/>
  <c r="O3" i="19"/>
  <c r="Y4" i="270"/>
  <c r="Q4" i="270"/>
  <c r="I4" i="270"/>
  <c r="X4" i="270"/>
  <c r="P4" i="270"/>
  <c r="H4" i="270"/>
  <c r="W4" i="270"/>
  <c r="O4" i="270"/>
  <c r="G4" i="270"/>
  <c r="V4" i="270"/>
  <c r="N4" i="270"/>
  <c r="U4" i="270"/>
  <c r="M4" i="270"/>
  <c r="AA4" i="270"/>
  <c r="S4" i="270"/>
  <c r="K4" i="270"/>
  <c r="Z4" i="270"/>
  <c r="T4" i="270"/>
  <c r="R4" i="270"/>
  <c r="L4" i="270"/>
  <c r="J4" i="270"/>
  <c r="H2" i="71"/>
  <c r="H2" i="16"/>
  <c r="G2" i="75"/>
  <c r="G2" i="203" s="1"/>
  <c r="G2" i="20"/>
  <c r="Q2" i="74"/>
  <c r="Q2" i="200" s="1"/>
  <c r="Q2" i="19"/>
  <c r="M7" i="88"/>
  <c r="M2" i="70"/>
  <c r="M2" i="15"/>
  <c r="N2" i="84"/>
  <c r="N2" i="29"/>
  <c r="H2" i="203"/>
  <c r="AA3" i="270"/>
  <c r="S3" i="270"/>
  <c r="K3" i="270"/>
  <c r="Z3" i="270"/>
  <c r="R3" i="270"/>
  <c r="J3" i="270"/>
  <c r="Y3" i="270"/>
  <c r="Q3" i="270"/>
  <c r="I3" i="270"/>
  <c r="X3" i="270"/>
  <c r="P3" i="270"/>
  <c r="H3" i="270"/>
  <c r="W3" i="270"/>
  <c r="O3" i="270"/>
  <c r="G3" i="270"/>
  <c r="U3" i="270"/>
  <c r="M3" i="270"/>
  <c r="V3" i="270"/>
  <c r="T3" i="270"/>
  <c r="N3" i="270"/>
  <c r="L3" i="270"/>
  <c r="P3" i="43"/>
  <c r="H3" i="43"/>
  <c r="N3" i="43"/>
  <c r="U3" i="43"/>
  <c r="I3" i="43"/>
  <c r="Z3" i="43"/>
  <c r="E2" i="69"/>
  <c r="E2" i="185" s="1"/>
  <c r="E2" i="14"/>
  <c r="J4" i="179"/>
  <c r="Q5" i="209"/>
  <c r="Q5" i="191"/>
  <c r="B5" i="209"/>
  <c r="J2" i="75"/>
  <c r="J2" i="203" s="1"/>
  <c r="J2" i="20"/>
  <c r="J5" i="99"/>
  <c r="B5" i="99"/>
  <c r="J5" i="93"/>
  <c r="J7" i="93" s="1"/>
  <c r="B5" i="93"/>
  <c r="B7" i="93" s="1"/>
  <c r="J5" i="87"/>
  <c r="J7" i="87" s="1"/>
  <c r="B5" i="87"/>
  <c r="Q5" i="99"/>
  <c r="Q7" i="99" s="1"/>
  <c r="I5" i="99"/>
  <c r="I7" i="99" s="1"/>
  <c r="Q5" i="93"/>
  <c r="Q7" i="93" s="1"/>
  <c r="I5" i="93"/>
  <c r="I7" i="93" s="1"/>
  <c r="Q5" i="87"/>
  <c r="Q7" i="87" s="1"/>
  <c r="I5" i="87"/>
  <c r="I7" i="87" s="1"/>
  <c r="P5" i="99"/>
  <c r="P7" i="99" s="1"/>
  <c r="H5" i="99"/>
  <c r="H7" i="99" s="1"/>
  <c r="P5" i="93"/>
  <c r="P7" i="93" s="1"/>
  <c r="H5" i="93"/>
  <c r="H7" i="93" s="1"/>
  <c r="P5" i="87"/>
  <c r="P7" i="87" s="1"/>
  <c r="H5" i="87"/>
  <c r="H7" i="87" s="1"/>
  <c r="O5" i="99"/>
  <c r="O7" i="99" s="1"/>
  <c r="G5" i="99"/>
  <c r="G7" i="99" s="1"/>
  <c r="O5" i="93"/>
  <c r="O7" i="93" s="1"/>
  <c r="G5" i="93"/>
  <c r="G7" i="93" s="1"/>
  <c r="N5" i="99"/>
  <c r="N7" i="99" s="1"/>
  <c r="F5" i="99"/>
  <c r="F7" i="99" s="1"/>
  <c r="N5" i="93"/>
  <c r="N7" i="93" s="1"/>
  <c r="F5" i="93"/>
  <c r="F7" i="93" s="1"/>
  <c r="N5" i="87"/>
  <c r="N7" i="87" s="1"/>
  <c r="F5" i="87"/>
  <c r="F7" i="87" s="1"/>
  <c r="M5" i="99"/>
  <c r="M7" i="99" s="1"/>
  <c r="E5" i="99"/>
  <c r="E7" i="99" s="1"/>
  <c r="M5" i="93"/>
  <c r="M7" i="93" s="1"/>
  <c r="E5" i="93"/>
  <c r="E7" i="93" s="1"/>
  <c r="K5" i="87"/>
  <c r="K7" i="87" s="1"/>
  <c r="G5" i="87"/>
  <c r="G7" i="87" s="1"/>
  <c r="E5" i="87"/>
  <c r="E7" i="87" s="1"/>
  <c r="O5" i="87"/>
  <c r="O7" i="87" s="1"/>
  <c r="D5" i="87"/>
  <c r="D7" i="87" s="1"/>
  <c r="C5" i="93"/>
  <c r="C7" i="93" s="1"/>
  <c r="L5" i="99"/>
  <c r="L7" i="99" s="1"/>
  <c r="L5" i="93"/>
  <c r="L7" i="93" s="1"/>
  <c r="C5" i="87"/>
  <c r="C7" i="87" s="1"/>
  <c r="C5" i="99"/>
  <c r="C7" i="99" s="1"/>
  <c r="L5" i="87"/>
  <c r="L7" i="87" s="1"/>
  <c r="K5" i="99"/>
  <c r="K7" i="99" s="1"/>
  <c r="K5" i="93"/>
  <c r="K7" i="93" s="1"/>
  <c r="D5" i="99"/>
  <c r="D7" i="99" s="1"/>
  <c r="D5" i="93"/>
  <c r="D7" i="93" s="1"/>
  <c r="M5" i="87"/>
  <c r="M7" i="87" s="1"/>
  <c r="Q3" i="227"/>
  <c r="E4" i="81"/>
  <c r="E4" i="221" s="1"/>
  <c r="E4" i="26"/>
  <c r="Q2" i="73"/>
  <c r="Q2" i="197" s="1"/>
  <c r="Q2" i="18"/>
  <c r="K2" i="76"/>
  <c r="K2" i="21"/>
  <c r="C3" i="84"/>
  <c r="C3" i="230" s="1"/>
  <c r="C3" i="29"/>
  <c r="D2" i="67"/>
  <c r="D2" i="12"/>
  <c r="F3" i="227"/>
  <c r="B2" i="75"/>
  <c r="B2" i="203" s="1"/>
  <c r="B2" i="20"/>
  <c r="I7" i="91"/>
  <c r="I2" i="73"/>
  <c r="I2" i="197" s="1"/>
  <c r="I2" i="18"/>
  <c r="K4" i="221"/>
  <c r="H3" i="70"/>
  <c r="H3" i="188" s="1"/>
  <c r="H3" i="15"/>
  <c r="M3" i="218"/>
  <c r="S5" i="269"/>
  <c r="AA2" i="234"/>
  <c r="Q2" i="234"/>
  <c r="I2" i="234"/>
  <c r="V2" i="234"/>
  <c r="N2" i="234"/>
  <c r="L2" i="270"/>
  <c r="Q2" i="270"/>
  <c r="X2" i="270"/>
  <c r="D2" i="83"/>
  <c r="D2" i="28"/>
  <c r="G3" i="67"/>
  <c r="G3" i="12"/>
  <c r="K5" i="260"/>
  <c r="P5" i="260"/>
  <c r="T5" i="260"/>
  <c r="U4" i="246"/>
  <c r="M4" i="246"/>
  <c r="T4" i="246"/>
  <c r="L4" i="246"/>
  <c r="AA4" i="246"/>
  <c r="S4" i="246"/>
  <c r="K4" i="246"/>
  <c r="Z4" i="246"/>
  <c r="R4" i="246"/>
  <c r="J4" i="246"/>
  <c r="Y4" i="246"/>
  <c r="Q4" i="246"/>
  <c r="I4" i="246"/>
  <c r="W4" i="246"/>
  <c r="O4" i="246"/>
  <c r="G4" i="246"/>
  <c r="X4" i="246"/>
  <c r="V4" i="246"/>
  <c r="P4" i="246"/>
  <c r="N4" i="246"/>
  <c r="H4" i="246"/>
  <c r="E7" i="88"/>
  <c r="E2" i="70"/>
  <c r="E2" i="15"/>
  <c r="J4" i="70"/>
  <c r="J4" i="188" s="1"/>
  <c r="J4" i="15"/>
  <c r="J2" i="68"/>
  <c r="J2" i="13"/>
  <c r="N3" i="197"/>
  <c r="L5" i="209"/>
  <c r="B3" i="197"/>
  <c r="P3" i="206"/>
  <c r="O4" i="73"/>
  <c r="O4" i="197" s="1"/>
  <c r="O4" i="18"/>
  <c r="J5" i="98"/>
  <c r="J7" i="98" s="1"/>
  <c r="B5" i="98"/>
  <c r="B7" i="98" s="1"/>
  <c r="J5" i="92"/>
  <c r="J7" i="92" s="1"/>
  <c r="B5" i="92"/>
  <c r="B7" i="92" s="1"/>
  <c r="Q5" i="98"/>
  <c r="Q7" i="98" s="1"/>
  <c r="I5" i="98"/>
  <c r="I7" i="98" s="1"/>
  <c r="Q5" i="92"/>
  <c r="Q7" i="92" s="1"/>
  <c r="I5" i="92"/>
  <c r="I7" i="92" s="1"/>
  <c r="P5" i="98"/>
  <c r="P7" i="98" s="1"/>
  <c r="H5" i="98"/>
  <c r="H7" i="98" s="1"/>
  <c r="P5" i="92"/>
  <c r="P7" i="92" s="1"/>
  <c r="H5" i="92"/>
  <c r="O5" i="98"/>
  <c r="O7" i="98" s="1"/>
  <c r="G5" i="98"/>
  <c r="G7" i="98" s="1"/>
  <c r="O5" i="92"/>
  <c r="O7" i="92" s="1"/>
  <c r="G5" i="92"/>
  <c r="G7" i="92" s="1"/>
  <c r="N5" i="98"/>
  <c r="N7" i="98" s="1"/>
  <c r="F5" i="98"/>
  <c r="N5" i="92"/>
  <c r="N7" i="92" s="1"/>
  <c r="F5" i="92"/>
  <c r="F7" i="92" s="1"/>
  <c r="M5" i="98"/>
  <c r="M7" i="98" s="1"/>
  <c r="E5" i="98"/>
  <c r="E7" i="98" s="1"/>
  <c r="M5" i="92"/>
  <c r="M7" i="92" s="1"/>
  <c r="E5" i="92"/>
  <c r="E7" i="92" s="1"/>
  <c r="J5" i="86"/>
  <c r="J7" i="86" s="1"/>
  <c r="B5" i="86"/>
  <c r="B7" i="86" s="1"/>
  <c r="Q5" i="86"/>
  <c r="Q7" i="86" s="1"/>
  <c r="I5" i="86"/>
  <c r="I7" i="86" s="1"/>
  <c r="M5" i="86"/>
  <c r="P5" i="86"/>
  <c r="P7" i="86" s="1"/>
  <c r="H5" i="86"/>
  <c r="H7" i="86" s="1"/>
  <c r="C5" i="86"/>
  <c r="C7" i="86" s="1"/>
  <c r="O5" i="86"/>
  <c r="O7" i="86" s="1"/>
  <c r="G5" i="86"/>
  <c r="G7" i="86" s="1"/>
  <c r="C5" i="98"/>
  <c r="C7" i="98" s="1"/>
  <c r="C5" i="92"/>
  <c r="C7" i="92" s="1"/>
  <c r="L5" i="98"/>
  <c r="L7" i="98" s="1"/>
  <c r="L5" i="92"/>
  <c r="L7" i="92" s="1"/>
  <c r="N5" i="86"/>
  <c r="N7" i="86" s="1"/>
  <c r="F5" i="86"/>
  <c r="F7" i="86" s="1"/>
  <c r="E5" i="86"/>
  <c r="E7" i="86" s="1"/>
  <c r="K5" i="86"/>
  <c r="K7" i="86" s="1"/>
  <c r="K5" i="98"/>
  <c r="K7" i="98" s="1"/>
  <c r="K5" i="92"/>
  <c r="K7" i="92" s="1"/>
  <c r="D5" i="98"/>
  <c r="D7" i="98" s="1"/>
  <c r="D5" i="92"/>
  <c r="D7" i="92" s="1"/>
  <c r="L5" i="86"/>
  <c r="L7" i="86" s="1"/>
  <c r="D5" i="86"/>
  <c r="D7" i="86" s="1"/>
  <c r="I4" i="79"/>
  <c r="I4" i="215" s="1"/>
  <c r="I4" i="24"/>
  <c r="J3" i="71"/>
  <c r="J3" i="191" s="1"/>
  <c r="J3" i="16"/>
  <c r="AA3" i="34" s="1"/>
  <c r="E3" i="12"/>
  <c r="E3" i="67"/>
  <c r="E4" i="212"/>
  <c r="H5" i="179"/>
  <c r="L4" i="82"/>
  <c r="L4" i="224" s="1"/>
  <c r="L4" i="27"/>
  <c r="B7" i="85"/>
  <c r="B2" i="67"/>
  <c r="B2" i="12"/>
  <c r="G3" i="197"/>
  <c r="I7" i="85"/>
  <c r="B3" i="194"/>
  <c r="F7" i="85"/>
  <c r="F2" i="67"/>
  <c r="F2" i="12"/>
  <c r="P4" i="179"/>
  <c r="G2" i="189"/>
  <c r="P2" i="207"/>
  <c r="J2" i="189"/>
  <c r="K2" i="207"/>
  <c r="E2" i="189"/>
  <c r="Q2" i="225"/>
  <c r="I5" i="209"/>
  <c r="P5" i="35"/>
  <c r="R5" i="35"/>
  <c r="G5" i="35"/>
  <c r="K3" i="197"/>
  <c r="K4" i="191"/>
  <c r="G2" i="197"/>
  <c r="Y4" i="273"/>
  <c r="Q4" i="273"/>
  <c r="I4" i="273"/>
  <c r="X4" i="273"/>
  <c r="P4" i="273"/>
  <c r="H4" i="273"/>
  <c r="W4" i="273"/>
  <c r="O4" i="273"/>
  <c r="G4" i="273"/>
  <c r="V4" i="273"/>
  <c r="N4" i="273"/>
  <c r="U4" i="273"/>
  <c r="M4" i="273"/>
  <c r="AA4" i="273"/>
  <c r="S4" i="273"/>
  <c r="K4" i="273"/>
  <c r="Z4" i="273"/>
  <c r="T4" i="273"/>
  <c r="L4" i="273"/>
  <c r="R4" i="273"/>
  <c r="J4" i="273"/>
  <c r="F4" i="209"/>
  <c r="K3" i="185"/>
  <c r="L3" i="67"/>
  <c r="L3" i="12"/>
  <c r="G2" i="218"/>
  <c r="H4" i="200"/>
  <c r="AO2" i="115"/>
  <c r="N2" i="49" s="1"/>
  <c r="N2" i="218"/>
  <c r="I3" i="179"/>
  <c r="N4" i="70"/>
  <c r="N4" i="188" s="1"/>
  <c r="N4" i="15"/>
  <c r="E7" i="94"/>
  <c r="E2" i="21"/>
  <c r="E2" i="76"/>
  <c r="C4" i="21"/>
  <c r="C4" i="76"/>
  <c r="C4" i="206" s="1"/>
  <c r="G2" i="81"/>
  <c r="G2" i="221" s="1"/>
  <c r="G2" i="26"/>
  <c r="K2" i="18"/>
  <c r="K2" i="73"/>
  <c r="K2" i="197" s="1"/>
  <c r="K7" i="91"/>
  <c r="J2" i="80"/>
  <c r="J2" i="218" s="1"/>
  <c r="J2" i="25"/>
  <c r="N5" i="35"/>
  <c r="E2" i="24"/>
  <c r="E2" i="79"/>
  <c r="E2" i="215" s="1"/>
  <c r="P7" i="91"/>
  <c r="P2" i="73"/>
  <c r="P2" i="197" s="1"/>
  <c r="P2" i="18"/>
  <c r="H2" i="83"/>
  <c r="H2" i="28"/>
  <c r="M2" i="19"/>
  <c r="M2" i="74"/>
  <c r="H3" i="82"/>
  <c r="H3" i="224" s="1"/>
  <c r="H3" i="27"/>
  <c r="B4" i="206"/>
  <c r="M4" i="67"/>
  <c r="M4" i="12"/>
  <c r="C3" i="17"/>
  <c r="W3" i="35" s="1"/>
  <c r="C3" i="72"/>
  <c r="C3" i="194" s="1"/>
  <c r="E4" i="27"/>
  <c r="E4" i="82"/>
  <c r="E4" i="224" s="1"/>
  <c r="H3" i="212"/>
  <c r="G5" i="82"/>
  <c r="G5" i="224" s="1"/>
  <c r="J5" i="278" s="1"/>
  <c r="G5" i="27"/>
  <c r="I5" i="179"/>
  <c r="L4" i="81"/>
  <c r="L4" i="221" s="1"/>
  <c r="L4" i="26"/>
  <c r="Z4" i="44" s="1"/>
  <c r="M5" i="179"/>
  <c r="I2" i="78"/>
  <c r="I2" i="23"/>
  <c r="G2" i="72"/>
  <c r="G2" i="17"/>
  <c r="I4" i="179"/>
  <c r="N4" i="230"/>
  <c r="L3" i="72"/>
  <c r="L3" i="194" s="1"/>
  <c r="L3" i="17"/>
  <c r="O2" i="74"/>
  <c r="O2" i="200" s="1"/>
  <c r="O2" i="19"/>
  <c r="M4" i="212"/>
  <c r="K2" i="79"/>
  <c r="K2" i="215" s="1"/>
  <c r="K2" i="24"/>
  <c r="K7" i="97"/>
  <c r="F7" i="94"/>
  <c r="F2" i="76"/>
  <c r="F2" i="21"/>
  <c r="P2" i="68"/>
  <c r="P2" i="182" s="1"/>
  <c r="P2" i="13"/>
  <c r="N3" i="191"/>
  <c r="F4" i="194"/>
  <c r="AA3" i="273"/>
  <c r="S3" i="273"/>
  <c r="K3" i="273"/>
  <c r="Z3" i="273"/>
  <c r="R3" i="273"/>
  <c r="J3" i="273"/>
  <c r="Y3" i="273"/>
  <c r="Q3" i="273"/>
  <c r="I3" i="273"/>
  <c r="X3" i="273"/>
  <c r="P3" i="273"/>
  <c r="H3" i="273"/>
  <c r="W3" i="273"/>
  <c r="O3" i="273"/>
  <c r="G3" i="273"/>
  <c r="U3" i="273"/>
  <c r="M3" i="273"/>
  <c r="V3" i="273"/>
  <c r="T3" i="273"/>
  <c r="N3" i="273"/>
  <c r="L3" i="273"/>
  <c r="B18" i="171"/>
  <c r="B19" i="171"/>
  <c r="G5" i="179"/>
  <c r="L2" i="200"/>
  <c r="K5" i="231"/>
  <c r="K5" i="230" s="1"/>
  <c r="C5" i="231"/>
  <c r="C5" i="230" s="1"/>
  <c r="J5" i="231"/>
  <c r="J5" i="230" s="1"/>
  <c r="B5" i="231"/>
  <c r="B5" i="230" s="1"/>
  <c r="Q5" i="231"/>
  <c r="Q5" i="230" s="1"/>
  <c r="I5" i="231"/>
  <c r="I5" i="230" s="1"/>
  <c r="P5" i="231"/>
  <c r="P5" i="230" s="1"/>
  <c r="H5" i="231"/>
  <c r="H5" i="230" s="1"/>
  <c r="O5" i="231"/>
  <c r="O5" i="230" s="1"/>
  <c r="G5" i="231"/>
  <c r="G5" i="230" s="1"/>
  <c r="M5" i="231"/>
  <c r="M5" i="230" s="1"/>
  <c r="E5" i="231"/>
  <c r="E5" i="230" s="1"/>
  <c r="F5" i="231"/>
  <c r="F5" i="230" s="1"/>
  <c r="M5" i="213"/>
  <c r="M5" i="212" s="1"/>
  <c r="E5" i="213"/>
  <c r="E5" i="212" s="1"/>
  <c r="M5" i="195"/>
  <c r="E5" i="195"/>
  <c r="E5" i="194" s="1"/>
  <c r="D5" i="231"/>
  <c r="D5" i="230" s="1"/>
  <c r="L5" i="213"/>
  <c r="L5" i="212" s="1"/>
  <c r="D5" i="213"/>
  <c r="D5" i="212" s="1"/>
  <c r="L5" i="195"/>
  <c r="L5" i="194" s="1"/>
  <c r="D5" i="195"/>
  <c r="D5" i="194" s="1"/>
  <c r="K5" i="213"/>
  <c r="K5" i="212" s="1"/>
  <c r="C5" i="213"/>
  <c r="C5" i="212" s="1"/>
  <c r="K5" i="195"/>
  <c r="K5" i="194" s="1"/>
  <c r="C5" i="195"/>
  <c r="C5" i="194" s="1"/>
  <c r="J5" i="213"/>
  <c r="J5" i="212" s="1"/>
  <c r="B5" i="213"/>
  <c r="B5" i="212" s="1"/>
  <c r="J5" i="195"/>
  <c r="J5" i="194" s="1"/>
  <c r="B5" i="195"/>
  <c r="Q5" i="213"/>
  <c r="Q5" i="212" s="1"/>
  <c r="I5" i="213"/>
  <c r="I5" i="212" s="1"/>
  <c r="Q5" i="195"/>
  <c r="I5" i="195"/>
  <c r="I5" i="194" s="1"/>
  <c r="P5" i="213"/>
  <c r="P5" i="212" s="1"/>
  <c r="H5" i="213"/>
  <c r="H5" i="212" s="1"/>
  <c r="P5" i="195"/>
  <c r="H5" i="195"/>
  <c r="H5" i="194" s="1"/>
  <c r="N5" i="231"/>
  <c r="N5" i="230" s="1"/>
  <c r="O5" i="213"/>
  <c r="O5" i="212" s="1"/>
  <c r="G5" i="213"/>
  <c r="G5" i="212" s="1"/>
  <c r="O5" i="195"/>
  <c r="O5" i="194" s="1"/>
  <c r="G5" i="195"/>
  <c r="G5" i="194" s="1"/>
  <c r="N5" i="213"/>
  <c r="N5" i="212" s="1"/>
  <c r="N5" i="195"/>
  <c r="N5" i="194" s="1"/>
  <c r="L5" i="231"/>
  <c r="L5" i="230" s="1"/>
  <c r="F5" i="213"/>
  <c r="F5" i="212" s="1"/>
  <c r="F5" i="195"/>
  <c r="P3" i="179"/>
  <c r="B3" i="230"/>
  <c r="N2" i="221"/>
  <c r="M3" i="197"/>
  <c r="J4" i="185"/>
  <c r="Q4" i="200"/>
  <c r="B3" i="218"/>
  <c r="H7" i="92"/>
  <c r="H2" i="74"/>
  <c r="H2" i="19"/>
  <c r="L7" i="88"/>
  <c r="L2" i="70"/>
  <c r="L2" i="188" s="1"/>
  <c r="L2" i="15"/>
  <c r="F5" i="77"/>
  <c r="F5" i="22"/>
  <c r="T5" i="40" s="1"/>
  <c r="I5" i="79"/>
  <c r="I5" i="215" s="1"/>
  <c r="R5" i="269" s="1"/>
  <c r="I5" i="24"/>
  <c r="AA5" i="42" s="1"/>
  <c r="W3" i="249"/>
  <c r="O3" i="249"/>
  <c r="G3" i="249"/>
  <c r="V3" i="249"/>
  <c r="N3" i="249"/>
  <c r="U3" i="249"/>
  <c r="M3" i="249"/>
  <c r="T3" i="249"/>
  <c r="L3" i="249"/>
  <c r="AA3" i="249"/>
  <c r="S3" i="249"/>
  <c r="K3" i="249"/>
  <c r="Y3" i="249"/>
  <c r="Q3" i="249"/>
  <c r="I3" i="249"/>
  <c r="Z3" i="249"/>
  <c r="X3" i="249"/>
  <c r="R3" i="249"/>
  <c r="P3" i="249"/>
  <c r="J3" i="249"/>
  <c r="H3" i="249"/>
  <c r="L3" i="227"/>
  <c r="Q5" i="194"/>
  <c r="K2" i="182"/>
  <c r="G3" i="209"/>
  <c r="C2" i="79"/>
  <c r="C2" i="215" s="1"/>
  <c r="C7" i="97"/>
  <c r="C2" i="24"/>
  <c r="C2" i="84"/>
  <c r="C2" i="29"/>
  <c r="E4" i="230"/>
  <c r="K3" i="179"/>
  <c r="O3" i="78"/>
  <c r="O3" i="212" s="1"/>
  <c r="O3" i="23"/>
  <c r="H7" i="88"/>
  <c r="H2" i="70"/>
  <c r="H2" i="188" s="1"/>
  <c r="H2" i="15"/>
  <c r="AA5" i="269"/>
  <c r="N5" i="269"/>
  <c r="O4" i="200"/>
  <c r="G7" i="85"/>
  <c r="G2" i="67"/>
  <c r="G2" i="12"/>
  <c r="H3" i="209"/>
  <c r="B7" i="87"/>
  <c r="B2" i="69"/>
  <c r="B2" i="185" s="1"/>
  <c r="B2" i="14"/>
  <c r="M4" i="227"/>
  <c r="F5" i="194"/>
  <c r="E3" i="212"/>
  <c r="J2" i="71"/>
  <c r="J2" i="16"/>
  <c r="P2" i="188"/>
  <c r="AF2" i="115"/>
  <c r="E2" i="49" s="1"/>
  <c r="Q7" i="85"/>
  <c r="Q2" i="67"/>
  <c r="Q2" i="12"/>
  <c r="K3" i="227"/>
  <c r="P5" i="194"/>
  <c r="E3" i="197"/>
  <c r="F3" i="212"/>
  <c r="M4" i="72"/>
  <c r="M4" i="194" s="1"/>
  <c r="M4" i="17"/>
  <c r="O2" i="77"/>
  <c r="O2" i="22"/>
  <c r="N2" i="72"/>
  <c r="N2" i="17"/>
  <c r="U4" i="243"/>
  <c r="M4" i="243"/>
  <c r="T4" i="243"/>
  <c r="L4" i="243"/>
  <c r="AA4" i="243"/>
  <c r="S4" i="243"/>
  <c r="K4" i="243"/>
  <c r="Z4" i="243"/>
  <c r="R4" i="243"/>
  <c r="J4" i="243"/>
  <c r="Y4" i="243"/>
  <c r="Q4" i="243"/>
  <c r="I4" i="243"/>
  <c r="W4" i="243"/>
  <c r="O4" i="243"/>
  <c r="G4" i="243"/>
  <c r="X4" i="243"/>
  <c r="V4" i="243"/>
  <c r="P4" i="243"/>
  <c r="N4" i="243"/>
  <c r="H4" i="243"/>
  <c r="C3" i="182"/>
  <c r="O2" i="189"/>
  <c r="O2" i="188" s="1"/>
  <c r="H2" i="225"/>
  <c r="B2" i="207"/>
  <c r="C2" i="225"/>
  <c r="M2" i="189"/>
  <c r="J2" i="225"/>
  <c r="H2" i="68"/>
  <c r="H2" i="182" s="1"/>
  <c r="H2" i="13"/>
  <c r="X5" i="35"/>
  <c r="Z5" i="35"/>
  <c r="N3" i="206"/>
  <c r="N3" i="215"/>
  <c r="U3" i="276"/>
  <c r="M3" i="276"/>
  <c r="T3" i="276"/>
  <c r="L3" i="276"/>
  <c r="AA3" i="276"/>
  <c r="S3" i="276"/>
  <c r="K3" i="276"/>
  <c r="Z3" i="276"/>
  <c r="R3" i="276"/>
  <c r="J3" i="276"/>
  <c r="Y3" i="276"/>
  <c r="Q3" i="276"/>
  <c r="I3" i="276"/>
  <c r="X3" i="276"/>
  <c r="P3" i="276"/>
  <c r="H3" i="276"/>
  <c r="G3" i="276"/>
  <c r="W3" i="276"/>
  <c r="O3" i="276"/>
  <c r="V3" i="276"/>
  <c r="N3" i="276"/>
  <c r="Q4" i="221"/>
  <c r="L2" i="197"/>
  <c r="F3" i="200"/>
  <c r="H3" i="179"/>
  <c r="L2" i="67"/>
  <c r="L2" i="12"/>
  <c r="B4" i="79"/>
  <c r="B4" i="215" s="1"/>
  <c r="B4" i="24"/>
  <c r="I4" i="78"/>
  <c r="I4" i="212" s="1"/>
  <c r="I4" i="23"/>
  <c r="B4" i="188"/>
  <c r="F7" i="98"/>
  <c r="F2" i="80"/>
  <c r="F2" i="25"/>
  <c r="K2" i="72"/>
  <c r="K2" i="17"/>
  <c r="I5" i="82"/>
  <c r="I5" i="224" s="1"/>
  <c r="I5" i="27"/>
  <c r="G3" i="83"/>
  <c r="G3" i="227" s="1"/>
  <c r="G3" i="28"/>
  <c r="P4" i="83"/>
  <c r="P4" i="227" s="1"/>
  <c r="P4" i="28"/>
  <c r="G3" i="69"/>
  <c r="G3" i="185" s="1"/>
  <c r="G3" i="14"/>
  <c r="E5" i="191"/>
  <c r="I4" i="38"/>
  <c r="R4" i="38"/>
  <c r="B4" i="67"/>
  <c r="B4" i="12"/>
  <c r="Q3" i="81"/>
  <c r="Q3" i="221" s="1"/>
  <c r="Q3" i="26"/>
  <c r="N2" i="69"/>
  <c r="N2" i="14"/>
  <c r="P7" i="97"/>
  <c r="P2" i="79"/>
  <c r="P2" i="215" s="1"/>
  <c r="P2" i="24"/>
  <c r="B7" i="99"/>
  <c r="B2" i="81"/>
  <c r="B2" i="221" s="1"/>
  <c r="B2" i="26"/>
  <c r="L2" i="79"/>
  <c r="L2" i="215" s="1"/>
  <c r="L2" i="24"/>
  <c r="H7" i="100"/>
  <c r="H2" i="82"/>
  <c r="H2" i="27"/>
  <c r="C2" i="72"/>
  <c r="C2" i="17"/>
  <c r="Q5" i="179"/>
  <c r="H3" i="191"/>
  <c r="G5" i="209"/>
  <c r="N2" i="182"/>
  <c r="K3" i="19"/>
  <c r="K3" i="74"/>
  <c r="K3" i="200" s="1"/>
  <c r="O5" i="73"/>
  <c r="O5" i="197" s="1"/>
  <c r="AA5" i="251" s="1"/>
  <c r="O5" i="18"/>
  <c r="S5" i="36" s="1"/>
  <c r="P2" i="72"/>
  <c r="P2" i="17"/>
  <c r="L2" i="72"/>
  <c r="L2" i="17"/>
  <c r="Q4" i="197"/>
  <c r="U4" i="249"/>
  <c r="M4" i="249"/>
  <c r="T4" i="249"/>
  <c r="L4" i="249"/>
  <c r="AA4" i="249"/>
  <c r="S4" i="249"/>
  <c r="K4" i="249"/>
  <c r="Z4" i="249"/>
  <c r="R4" i="249"/>
  <c r="J4" i="249"/>
  <c r="Y4" i="249"/>
  <c r="Q4" i="249"/>
  <c r="I4" i="249"/>
  <c r="W4" i="249"/>
  <c r="O4" i="249"/>
  <c r="G4" i="249"/>
  <c r="H4" i="249"/>
  <c r="X4" i="249"/>
  <c r="V4" i="249"/>
  <c r="P4" i="249"/>
  <c r="N4" i="249"/>
  <c r="H4" i="73"/>
  <c r="H4" i="197" s="1"/>
  <c r="H4" i="18"/>
  <c r="N2" i="200"/>
  <c r="U3" i="41"/>
  <c r="J3" i="41"/>
  <c r="N7" i="100"/>
  <c r="N2" i="82"/>
  <c r="N2" i="27"/>
  <c r="J7" i="99"/>
  <c r="J2" i="81"/>
  <c r="J2" i="221" s="1"/>
  <c r="J2" i="26"/>
  <c r="K2" i="81"/>
  <c r="K2" i="221" s="1"/>
  <c r="K2" i="26"/>
  <c r="C4" i="80"/>
  <c r="C4" i="218" s="1"/>
  <c r="W4" i="272" s="1"/>
  <c r="C4" i="25"/>
  <c r="I4" i="230"/>
  <c r="E5" i="209"/>
  <c r="C3" i="74"/>
  <c r="C3" i="200" s="1"/>
  <c r="K3" i="254" s="1"/>
  <c r="C3" i="19"/>
  <c r="I3" i="74"/>
  <c r="I3" i="200" s="1"/>
  <c r="I3" i="19"/>
  <c r="E3" i="68"/>
  <c r="E3" i="182" s="1"/>
  <c r="E3" i="13"/>
  <c r="K3" i="215"/>
  <c r="M5" i="194"/>
  <c r="P3" i="81"/>
  <c r="P3" i="221" s="1"/>
  <c r="P3" i="26"/>
  <c r="F2" i="71"/>
  <c r="F2" i="16"/>
  <c r="I5" i="70"/>
  <c r="I5" i="188" s="1"/>
  <c r="AA5" i="242" s="1"/>
  <c r="I5" i="15"/>
  <c r="Y5" i="33" s="1"/>
  <c r="C5" i="179"/>
  <c r="Q2" i="69"/>
  <c r="Q2" i="185" s="1"/>
  <c r="Q2" i="14"/>
  <c r="T5" i="47"/>
  <c r="L5" i="47"/>
  <c r="AA5" i="47"/>
  <c r="S5" i="47"/>
  <c r="K5" i="47"/>
  <c r="G5" i="47"/>
  <c r="M5" i="47"/>
  <c r="Z5" i="47"/>
  <c r="R5" i="47"/>
  <c r="J5" i="47"/>
  <c r="W5" i="47"/>
  <c r="U5" i="47"/>
  <c r="Y5" i="47"/>
  <c r="Q5" i="47"/>
  <c r="I5" i="47"/>
  <c r="O5" i="47"/>
  <c r="X5" i="47"/>
  <c r="P5" i="47"/>
  <c r="H5" i="47"/>
  <c r="V5" i="47"/>
  <c r="N5" i="47"/>
  <c r="M3" i="206"/>
  <c r="H7" i="97"/>
  <c r="H2" i="79"/>
  <c r="H2" i="215" s="1"/>
  <c r="H2" i="24"/>
  <c r="F2" i="221"/>
  <c r="H5" i="46"/>
  <c r="O2" i="78"/>
  <c r="O2" i="23"/>
  <c r="L3" i="188"/>
  <c r="U4" i="240"/>
  <c r="M4" i="240"/>
  <c r="T4" i="240"/>
  <c r="L4" i="240"/>
  <c r="AA4" i="240"/>
  <c r="S4" i="240"/>
  <c r="K4" i="240"/>
  <c r="Z4" i="240"/>
  <c r="R4" i="240"/>
  <c r="J4" i="240"/>
  <c r="Y4" i="240"/>
  <c r="Q4" i="240"/>
  <c r="I4" i="240"/>
  <c r="W4" i="240"/>
  <c r="O4" i="240"/>
  <c r="G4" i="240"/>
  <c r="P4" i="240"/>
  <c r="N4" i="240"/>
  <c r="H4" i="240"/>
  <c r="X4" i="240"/>
  <c r="V4" i="240"/>
  <c r="Y4" i="264"/>
  <c r="Q4" i="264"/>
  <c r="I4" i="264"/>
  <c r="X4" i="264"/>
  <c r="P4" i="264"/>
  <c r="H4" i="264"/>
  <c r="W4" i="264"/>
  <c r="O4" i="264"/>
  <c r="G4" i="264"/>
  <c r="V4" i="264"/>
  <c r="N4" i="264"/>
  <c r="U4" i="264"/>
  <c r="M4" i="264"/>
  <c r="AA4" i="264"/>
  <c r="S4" i="264"/>
  <c r="K4" i="264"/>
  <c r="L4" i="264"/>
  <c r="J4" i="264"/>
  <c r="T4" i="264"/>
  <c r="Z4" i="264"/>
  <c r="R4" i="264"/>
  <c r="W4" i="282"/>
  <c r="O4" i="282"/>
  <c r="G4" i="282"/>
  <c r="V4" i="282"/>
  <c r="M4" i="282"/>
  <c r="U4" i="282"/>
  <c r="L4" i="282"/>
  <c r="T4" i="282"/>
  <c r="K4" i="282"/>
  <c r="S4" i="282"/>
  <c r="J4" i="282"/>
  <c r="AA4" i="282"/>
  <c r="R4" i="282"/>
  <c r="I4" i="282"/>
  <c r="Z4" i="282"/>
  <c r="Q4" i="282"/>
  <c r="H4" i="282"/>
  <c r="Y4" i="282"/>
  <c r="X4" i="282"/>
  <c r="P4" i="282"/>
  <c r="N4" i="282"/>
  <c r="G4" i="191"/>
  <c r="G3" i="81"/>
  <c r="G3" i="221" s="1"/>
  <c r="G3" i="26"/>
  <c r="E4" i="209"/>
  <c r="Q3" i="82"/>
  <c r="Q3" i="224" s="1"/>
  <c r="Q3" i="27"/>
  <c r="O4" i="209"/>
  <c r="J3" i="224"/>
  <c r="F4" i="221"/>
  <c r="K5" i="227"/>
  <c r="B7" i="100"/>
  <c r="B2" i="82"/>
  <c r="B2" i="27"/>
  <c r="B2" i="68"/>
  <c r="B2" i="182" s="1"/>
  <c r="B2" i="13"/>
  <c r="N3" i="188"/>
  <c r="I5" i="69"/>
  <c r="I5" i="185" s="1"/>
  <c r="L5" i="239" s="1"/>
  <c r="I5" i="14"/>
  <c r="T5" i="32" s="1"/>
  <c r="U3" i="32"/>
  <c r="M3" i="32"/>
  <c r="N4" i="221"/>
  <c r="F7" i="91"/>
  <c r="F2" i="73"/>
  <c r="F2" i="197" s="1"/>
  <c r="F2" i="18"/>
  <c r="G2" i="207"/>
  <c r="G2" i="206" s="1"/>
  <c r="I2" i="189"/>
  <c r="J2" i="207"/>
  <c r="N2" i="225"/>
  <c r="E2" i="207"/>
  <c r="K2" i="225"/>
  <c r="K2" i="224" s="1"/>
  <c r="I5" i="35"/>
  <c r="M5" i="35"/>
  <c r="O4" i="80"/>
  <c r="O4" i="218" s="1"/>
  <c r="O4" i="25"/>
  <c r="L5" i="32"/>
  <c r="AA5" i="32"/>
  <c r="K5" i="32"/>
  <c r="Z5" i="32"/>
  <c r="G5" i="32"/>
  <c r="X5" i="32"/>
  <c r="P5" i="32"/>
  <c r="W5" i="32"/>
  <c r="V5" i="32"/>
  <c r="D5" i="227"/>
  <c r="G3" i="212"/>
  <c r="B3" i="182"/>
  <c r="T5" i="34"/>
  <c r="L5" i="34"/>
  <c r="O5" i="34"/>
  <c r="AA5" i="34"/>
  <c r="S5" i="34"/>
  <c r="K5" i="34"/>
  <c r="W5" i="34"/>
  <c r="U5" i="34"/>
  <c r="Z5" i="34"/>
  <c r="R5" i="34"/>
  <c r="J5" i="34"/>
  <c r="G5" i="34"/>
  <c r="M5" i="34"/>
  <c r="Y5" i="34"/>
  <c r="Q5" i="34"/>
  <c r="I5" i="34"/>
  <c r="X5" i="34"/>
  <c r="P5" i="34"/>
  <c r="H5" i="34"/>
  <c r="V5" i="34"/>
  <c r="N5" i="34"/>
  <c r="P4" i="82"/>
  <c r="P4" i="224" s="1"/>
  <c r="P4" i="27"/>
  <c r="E3" i="79"/>
  <c r="E3" i="215" s="1"/>
  <c r="E3" i="24"/>
  <c r="N5" i="33"/>
  <c r="H3" i="81"/>
  <c r="H3" i="221" s="1"/>
  <c r="H3" i="26"/>
  <c r="J6" i="5" a="1"/>
  <c r="L9" i="6" a="1"/>
  <c r="O6" i="5" a="1"/>
  <c r="G6" i="5" a="1"/>
  <c r="M9" i="6" a="1"/>
  <c r="B9" i="6" a="1"/>
  <c r="I9" i="6" a="1"/>
  <c r="J2" i="3" a="1"/>
  <c r="G9" i="6" a="1"/>
  <c r="E7" i="5" a="1"/>
  <c r="G2" i="3" a="1"/>
  <c r="Q11" i="6" a="1"/>
  <c r="B2" i="3" a="1"/>
  <c r="I11" i="6" a="1"/>
  <c r="E9" i="6" a="1"/>
  <c r="L2" i="3" a="1"/>
  <c r="N7" i="5" a="1"/>
  <c r="K9" i="6" a="1"/>
  <c r="P9" i="6" a="1"/>
  <c r="F11" i="6" a="1"/>
  <c r="Q6" i="5" a="1"/>
  <c r="D11" i="6" a="1"/>
  <c r="F9" i="6" a="1"/>
  <c r="J11" i="6" a="1"/>
  <c r="D2" i="3" a="1"/>
  <c r="C9" i="6" a="1"/>
  <c r="M8" i="5" a="1"/>
  <c r="C8" i="5" a="1"/>
  <c r="H2" i="3" a="1"/>
  <c r="N9" i="6" a="1"/>
  <c r="L11" i="6" a="1"/>
  <c r="L7" i="5" a="1"/>
  <c r="D9" i="6" a="1"/>
  <c r="G7" i="5" a="1"/>
  <c r="B11" i="6" a="1"/>
  <c r="B6" i="5" a="1"/>
  <c r="M7" i="5" a="1"/>
  <c r="G11" i="6" a="1"/>
  <c r="E8" i="5" a="1"/>
  <c r="F6" i="5" a="1"/>
  <c r="F2" i="3" a="1"/>
  <c r="Q2" i="3" a="1"/>
  <c r="H6" i="5" a="1"/>
  <c r="B8" i="5" a="1"/>
  <c r="N8" i="5" a="1"/>
  <c r="H11" i="6" a="1"/>
  <c r="O2" i="3" a="1"/>
  <c r="H9" i="6" a="1"/>
  <c r="L6" i="5" a="1"/>
  <c r="D6" i="5" a="1"/>
  <c r="J9" i="6" a="1"/>
  <c r="C7" i="5" a="1"/>
  <c r="Q9" i="6" a="1"/>
  <c r="O9" i="6" a="1"/>
  <c r="O3" i="41" l="1"/>
  <c r="I2" i="28"/>
  <c r="Z4" i="33"/>
  <c r="Q2" i="27"/>
  <c r="Q2" i="82"/>
  <c r="I4" i="33"/>
  <c r="O3" i="39"/>
  <c r="M3" i="41"/>
  <c r="J5" i="39"/>
  <c r="G3" i="34"/>
  <c r="Z5" i="46"/>
  <c r="M5" i="44"/>
  <c r="J5" i="46"/>
  <c r="AA5" i="39"/>
  <c r="G3" i="41"/>
  <c r="M5" i="45"/>
  <c r="S5" i="46"/>
  <c r="G5" i="46"/>
  <c r="T5" i="39"/>
  <c r="X4" i="47"/>
  <c r="I5" i="32"/>
  <c r="U5" i="46"/>
  <c r="Y5" i="46"/>
  <c r="T5" i="46"/>
  <c r="R3" i="32"/>
  <c r="Q5" i="32"/>
  <c r="W5" i="46"/>
  <c r="V5" i="46"/>
  <c r="J4" i="40"/>
  <c r="M5" i="46"/>
  <c r="U4" i="34"/>
  <c r="Q3" i="31"/>
  <c r="I4" i="40"/>
  <c r="H5" i="39"/>
  <c r="Q5" i="46"/>
  <c r="L5" i="39"/>
  <c r="AA3" i="45"/>
  <c r="O5" i="46"/>
  <c r="P5" i="46"/>
  <c r="N5" i="46"/>
  <c r="R5" i="46"/>
  <c r="I4" i="37"/>
  <c r="S5" i="260"/>
  <c r="T2" i="270"/>
  <c r="F2" i="224"/>
  <c r="S2" i="252"/>
  <c r="O2" i="215"/>
  <c r="I2" i="215"/>
  <c r="O3" i="32"/>
  <c r="J4" i="34"/>
  <c r="X5" i="45"/>
  <c r="H2" i="200"/>
  <c r="U3" i="35"/>
  <c r="Y4" i="33"/>
  <c r="M5" i="260"/>
  <c r="I5" i="260"/>
  <c r="AA5" i="260"/>
  <c r="N2" i="270"/>
  <c r="J2" i="270"/>
  <c r="M2" i="270"/>
  <c r="G2" i="234"/>
  <c r="Y2" i="234"/>
  <c r="Z4" i="40"/>
  <c r="T4" i="40"/>
  <c r="V5" i="40"/>
  <c r="S2" i="240"/>
  <c r="Z5" i="275"/>
  <c r="G5" i="275"/>
  <c r="Y5" i="275"/>
  <c r="AA2" i="252"/>
  <c r="H2" i="252"/>
  <c r="G3" i="32"/>
  <c r="T3" i="42"/>
  <c r="Q5" i="45"/>
  <c r="S3" i="41"/>
  <c r="S4" i="37"/>
  <c r="P3" i="31"/>
  <c r="V5" i="275"/>
  <c r="W3" i="32"/>
  <c r="O4" i="34"/>
  <c r="U4" i="284"/>
  <c r="L4" i="33"/>
  <c r="U5" i="260"/>
  <c r="Q5" i="260"/>
  <c r="P2" i="270"/>
  <c r="R2" i="270"/>
  <c r="U2" i="270"/>
  <c r="O2" i="234"/>
  <c r="J2" i="234"/>
  <c r="H4" i="40"/>
  <c r="W4" i="40"/>
  <c r="M4" i="40"/>
  <c r="V4" i="32"/>
  <c r="S4" i="32"/>
  <c r="O5" i="40"/>
  <c r="F2" i="188"/>
  <c r="AA5" i="275"/>
  <c r="O5" i="275"/>
  <c r="J2" i="252"/>
  <c r="M2" i="252"/>
  <c r="P2" i="252"/>
  <c r="L4" i="245"/>
  <c r="AA4" i="37"/>
  <c r="X5" i="278"/>
  <c r="F2" i="206"/>
  <c r="H2" i="270"/>
  <c r="U2" i="273"/>
  <c r="W2" i="252"/>
  <c r="U3" i="254"/>
  <c r="AA5" i="278"/>
  <c r="T4" i="33"/>
  <c r="G5" i="260"/>
  <c r="Y5" i="260"/>
  <c r="G2" i="270"/>
  <c r="Z2" i="270"/>
  <c r="L2" i="234"/>
  <c r="W2" i="234"/>
  <c r="R2" i="234"/>
  <c r="P4" i="40"/>
  <c r="K4" i="40"/>
  <c r="U4" i="40"/>
  <c r="L2" i="185"/>
  <c r="M4" i="32"/>
  <c r="K2" i="200"/>
  <c r="C2" i="182"/>
  <c r="J2" i="236" s="1"/>
  <c r="L5" i="275"/>
  <c r="W5" i="275"/>
  <c r="L2" i="252"/>
  <c r="U2" i="252"/>
  <c r="X2" i="252"/>
  <c r="C2" i="206"/>
  <c r="S2" i="258"/>
  <c r="U4" i="37"/>
  <c r="O2" i="218"/>
  <c r="K2" i="237"/>
  <c r="L4" i="40"/>
  <c r="S5" i="275"/>
  <c r="I3" i="39"/>
  <c r="F5" i="209"/>
  <c r="T5" i="263" s="1"/>
  <c r="AA2" i="255"/>
  <c r="W4" i="39"/>
  <c r="Q4" i="33"/>
  <c r="O5" i="260"/>
  <c r="J5" i="260"/>
  <c r="O2" i="270"/>
  <c r="K2" i="270"/>
  <c r="T2" i="234"/>
  <c r="H2" i="234"/>
  <c r="Z2" i="234"/>
  <c r="X4" i="40"/>
  <c r="S4" i="40"/>
  <c r="Q4" i="40"/>
  <c r="X2" i="273"/>
  <c r="G2" i="200"/>
  <c r="H2" i="276"/>
  <c r="U2" i="237"/>
  <c r="T5" i="275"/>
  <c r="H5" i="275"/>
  <c r="R2" i="252"/>
  <c r="N2" i="252"/>
  <c r="I2" i="252"/>
  <c r="G2" i="215"/>
  <c r="C2" i="218"/>
  <c r="Q2" i="188"/>
  <c r="K2" i="240"/>
  <c r="S4" i="43"/>
  <c r="X5" i="260"/>
  <c r="R4" i="40"/>
  <c r="J3" i="32"/>
  <c r="Z5" i="45"/>
  <c r="Y3" i="39"/>
  <c r="H2" i="255"/>
  <c r="M2" i="200"/>
  <c r="Q2" i="224"/>
  <c r="P4" i="33"/>
  <c r="M3" i="30"/>
  <c r="L5" i="260"/>
  <c r="W5" i="260"/>
  <c r="R5" i="260"/>
  <c r="W2" i="270"/>
  <c r="S2" i="270"/>
  <c r="M2" i="234"/>
  <c r="P2" i="234"/>
  <c r="K2" i="234"/>
  <c r="O4" i="40"/>
  <c r="AA4" i="40"/>
  <c r="N4" i="40"/>
  <c r="K2" i="185"/>
  <c r="G2" i="273"/>
  <c r="Z2" i="276"/>
  <c r="X2" i="237"/>
  <c r="O5" i="45"/>
  <c r="J5" i="275"/>
  <c r="M5" i="275"/>
  <c r="P5" i="275"/>
  <c r="T2" i="252"/>
  <c r="V2" i="252"/>
  <c r="Q2" i="252"/>
  <c r="V2" i="276"/>
  <c r="M2" i="273"/>
  <c r="M4" i="37"/>
  <c r="V5" i="260"/>
  <c r="Q2" i="40"/>
  <c r="Q5" i="275"/>
  <c r="F2" i="218"/>
  <c r="X4" i="33"/>
  <c r="N5" i="260"/>
  <c r="H5" i="260"/>
  <c r="V2" i="270"/>
  <c r="I2" i="270"/>
  <c r="U2" i="234"/>
  <c r="X2" i="234"/>
  <c r="Y4" i="40"/>
  <c r="G4" i="40"/>
  <c r="AA2" i="37"/>
  <c r="AA2" i="40"/>
  <c r="X3" i="275"/>
  <c r="K5" i="275"/>
  <c r="U5" i="275"/>
  <c r="Z2" i="252"/>
  <c r="G2" i="252"/>
  <c r="Q5" i="44"/>
  <c r="J2" i="34"/>
  <c r="V3" i="275"/>
  <c r="I2" i="185"/>
  <c r="O2" i="197"/>
  <c r="O2" i="279"/>
  <c r="R2" i="255"/>
  <c r="O2" i="258"/>
  <c r="U2" i="276"/>
  <c r="M4" i="254"/>
  <c r="W4" i="254"/>
  <c r="K3" i="239"/>
  <c r="P2" i="276"/>
  <c r="N2" i="240"/>
  <c r="AA2" i="240"/>
  <c r="E2" i="221"/>
  <c r="I5" i="33"/>
  <c r="M5" i="32"/>
  <c r="Y5" i="32"/>
  <c r="J4" i="43"/>
  <c r="Z3" i="32"/>
  <c r="S3" i="32"/>
  <c r="H3" i="32"/>
  <c r="J4" i="275"/>
  <c r="J5" i="269"/>
  <c r="R3" i="41"/>
  <c r="Q3" i="41"/>
  <c r="W3" i="41"/>
  <c r="U5" i="278"/>
  <c r="H5" i="269"/>
  <c r="T2" i="255"/>
  <c r="U2" i="255"/>
  <c r="X2" i="255"/>
  <c r="Y3" i="43"/>
  <c r="V3" i="43"/>
  <c r="X3" i="43"/>
  <c r="Y4" i="32"/>
  <c r="O2" i="273"/>
  <c r="K2" i="273"/>
  <c r="O2" i="182"/>
  <c r="O2" i="236" s="1"/>
  <c r="AA3" i="35"/>
  <c r="R3" i="36"/>
  <c r="X5" i="39"/>
  <c r="R5" i="39"/>
  <c r="G3" i="46"/>
  <c r="Y5" i="40"/>
  <c r="I2" i="276"/>
  <c r="S2" i="276"/>
  <c r="G2" i="276"/>
  <c r="V2" i="240"/>
  <c r="Q2" i="240"/>
  <c r="Z3" i="34"/>
  <c r="H4" i="245"/>
  <c r="V2" i="237"/>
  <c r="Q2" i="237"/>
  <c r="U4" i="39"/>
  <c r="X5" i="36"/>
  <c r="T5" i="44"/>
  <c r="Z2" i="258"/>
  <c r="M2" i="258"/>
  <c r="P2" i="258"/>
  <c r="M3" i="275"/>
  <c r="G3" i="39"/>
  <c r="Q2" i="221"/>
  <c r="G2" i="279"/>
  <c r="O4" i="37"/>
  <c r="G4" i="37"/>
  <c r="N4" i="37"/>
  <c r="O5" i="251"/>
  <c r="T3" i="263"/>
  <c r="N2" i="237"/>
  <c r="Q3" i="32"/>
  <c r="N3" i="32"/>
  <c r="P3" i="32"/>
  <c r="M3" i="254"/>
  <c r="Z3" i="41"/>
  <c r="AA3" i="41"/>
  <c r="H3" i="41"/>
  <c r="J3" i="266"/>
  <c r="L4" i="284"/>
  <c r="Z2" i="255"/>
  <c r="N2" i="255"/>
  <c r="I2" i="255"/>
  <c r="P3" i="45"/>
  <c r="J2" i="182"/>
  <c r="X3" i="47"/>
  <c r="N4" i="44"/>
  <c r="S3" i="43"/>
  <c r="AA3" i="43"/>
  <c r="F2" i="185"/>
  <c r="O4" i="39"/>
  <c r="J3" i="45"/>
  <c r="W2" i="273"/>
  <c r="S2" i="273"/>
  <c r="P5" i="33"/>
  <c r="U5" i="39"/>
  <c r="Z5" i="39"/>
  <c r="O3" i="281"/>
  <c r="Q2" i="276"/>
  <c r="AA2" i="276"/>
  <c r="O2" i="276"/>
  <c r="G2" i="240"/>
  <c r="Y2" i="240"/>
  <c r="P4" i="284"/>
  <c r="J4" i="245"/>
  <c r="G2" i="237"/>
  <c r="Y2" i="237"/>
  <c r="Q4" i="31"/>
  <c r="J5" i="36"/>
  <c r="J2" i="258"/>
  <c r="U2" i="258"/>
  <c r="X2" i="258"/>
  <c r="J3" i="281"/>
  <c r="H5" i="239"/>
  <c r="Z3" i="30"/>
  <c r="Y4" i="37"/>
  <c r="Q4" i="37"/>
  <c r="V4" i="37"/>
  <c r="N2" i="188"/>
  <c r="P2" i="255"/>
  <c r="AA2" i="258"/>
  <c r="L3" i="42"/>
  <c r="H5" i="32"/>
  <c r="J5" i="32"/>
  <c r="L3" i="32"/>
  <c r="V3" i="32"/>
  <c r="X3" i="32"/>
  <c r="P4" i="263"/>
  <c r="M3" i="260"/>
  <c r="K3" i="41"/>
  <c r="N3" i="41"/>
  <c r="P3" i="41"/>
  <c r="P2" i="279"/>
  <c r="H5" i="278"/>
  <c r="J3" i="31"/>
  <c r="Q2" i="47"/>
  <c r="R5" i="45"/>
  <c r="J2" i="255"/>
  <c r="V2" i="255"/>
  <c r="Q2" i="255"/>
  <c r="O4" i="33"/>
  <c r="V4" i="33"/>
  <c r="U4" i="33"/>
  <c r="X4" i="275"/>
  <c r="L3" i="43"/>
  <c r="G3" i="43"/>
  <c r="C2" i="221"/>
  <c r="Q4" i="32"/>
  <c r="K3" i="45"/>
  <c r="H2" i="273"/>
  <c r="I2" i="273"/>
  <c r="AA2" i="273"/>
  <c r="AA3" i="36"/>
  <c r="M4" i="34"/>
  <c r="I5" i="39"/>
  <c r="G5" i="39"/>
  <c r="X2" i="276"/>
  <c r="L2" i="276"/>
  <c r="W2" i="276"/>
  <c r="O2" i="240"/>
  <c r="J2" i="240"/>
  <c r="O2" i="237"/>
  <c r="J2" i="237"/>
  <c r="J2" i="224"/>
  <c r="Q4" i="236"/>
  <c r="AA2" i="47"/>
  <c r="AA5" i="36"/>
  <c r="R5" i="278"/>
  <c r="L2" i="258"/>
  <c r="N2" i="258"/>
  <c r="I2" i="258"/>
  <c r="X3" i="281"/>
  <c r="N4" i="46"/>
  <c r="H2" i="34"/>
  <c r="R5" i="239"/>
  <c r="I4" i="36"/>
  <c r="J4" i="37"/>
  <c r="L4" i="37"/>
  <c r="P2" i="185"/>
  <c r="I2" i="40"/>
  <c r="K3" i="44"/>
  <c r="S3" i="263"/>
  <c r="M2" i="255"/>
  <c r="Z3" i="275"/>
  <c r="H2" i="258"/>
  <c r="T3" i="32"/>
  <c r="I3" i="32"/>
  <c r="L3" i="41"/>
  <c r="V3" i="41"/>
  <c r="X3" i="41"/>
  <c r="R2" i="279"/>
  <c r="H3" i="239"/>
  <c r="L2" i="255"/>
  <c r="G2" i="255"/>
  <c r="Y2" i="255"/>
  <c r="Z4" i="254"/>
  <c r="AA3" i="30"/>
  <c r="AA4" i="245"/>
  <c r="T3" i="43"/>
  <c r="O3" i="43"/>
  <c r="R3" i="47"/>
  <c r="V3" i="45"/>
  <c r="N2" i="273"/>
  <c r="Q2" i="273"/>
  <c r="L2" i="273"/>
  <c r="N5" i="39"/>
  <c r="Q5" i="39"/>
  <c r="K5" i="39"/>
  <c r="Y2" i="276"/>
  <c r="T2" i="276"/>
  <c r="L2" i="240"/>
  <c r="W2" i="240"/>
  <c r="R2" i="240"/>
  <c r="U4" i="45"/>
  <c r="L2" i="237"/>
  <c r="W2" i="237"/>
  <c r="R2" i="237"/>
  <c r="S4" i="236"/>
  <c r="P2" i="34"/>
  <c r="Y2" i="47"/>
  <c r="D2" i="200"/>
  <c r="R2" i="258"/>
  <c r="V2" i="258"/>
  <c r="Q2" i="258"/>
  <c r="T5" i="239"/>
  <c r="G3" i="30"/>
  <c r="R4" i="37"/>
  <c r="T4" i="37"/>
  <c r="W3" i="40"/>
  <c r="T3" i="44"/>
  <c r="K2" i="276"/>
  <c r="I2" i="237"/>
  <c r="Y3" i="32"/>
  <c r="K3" i="32"/>
  <c r="T3" i="41"/>
  <c r="I3" i="41"/>
  <c r="T2" i="279"/>
  <c r="Y3" i="31"/>
  <c r="M2" i="218"/>
  <c r="K2" i="255"/>
  <c r="O2" i="255"/>
  <c r="N3" i="42"/>
  <c r="J3" i="43"/>
  <c r="Q3" i="43"/>
  <c r="W3" i="43"/>
  <c r="I3" i="47"/>
  <c r="X4" i="32"/>
  <c r="N4" i="275"/>
  <c r="X3" i="45"/>
  <c r="Q2" i="37"/>
  <c r="P2" i="273"/>
  <c r="Y2" i="273"/>
  <c r="T2" i="273"/>
  <c r="N3" i="36"/>
  <c r="V5" i="39"/>
  <c r="Y5" i="39"/>
  <c r="S5" i="39"/>
  <c r="J2" i="276"/>
  <c r="M2" i="276"/>
  <c r="T2" i="240"/>
  <c r="H2" i="240"/>
  <c r="Z2" i="240"/>
  <c r="T2" i="237"/>
  <c r="H2" i="237"/>
  <c r="Z2" i="237"/>
  <c r="M2" i="224"/>
  <c r="H2" i="185"/>
  <c r="Y5" i="45"/>
  <c r="T2" i="258"/>
  <c r="G2" i="258"/>
  <c r="Y2" i="258"/>
  <c r="Y2" i="37"/>
  <c r="R4" i="47"/>
  <c r="Z4" i="37"/>
  <c r="W4" i="37"/>
  <c r="H3" i="44"/>
  <c r="C2" i="185"/>
  <c r="W4" i="45"/>
  <c r="O3" i="46"/>
  <c r="I2" i="240"/>
  <c r="AA2" i="237"/>
  <c r="U5" i="32"/>
  <c r="S5" i="32"/>
  <c r="AA3" i="32"/>
  <c r="B2" i="224"/>
  <c r="O4" i="263"/>
  <c r="O4" i="272"/>
  <c r="Y3" i="41"/>
  <c r="S4" i="36"/>
  <c r="N2" i="185"/>
  <c r="X3" i="31"/>
  <c r="V4" i="239"/>
  <c r="S2" i="255"/>
  <c r="W2" i="255"/>
  <c r="O3" i="35"/>
  <c r="H3" i="42"/>
  <c r="R3" i="43"/>
  <c r="M3" i="43"/>
  <c r="N4" i="239"/>
  <c r="O2" i="224"/>
  <c r="I4" i="32"/>
  <c r="I4" i="275"/>
  <c r="C2" i="200"/>
  <c r="V2" i="273"/>
  <c r="J2" i="273"/>
  <c r="Y3" i="36"/>
  <c r="W5" i="39"/>
  <c r="M5" i="39"/>
  <c r="R2" i="276"/>
  <c r="M2" i="240"/>
  <c r="P2" i="240"/>
  <c r="H2" i="221"/>
  <c r="M2" i="237"/>
  <c r="P2" i="237"/>
  <c r="N5" i="44"/>
  <c r="O2" i="221"/>
  <c r="O2" i="275" s="1"/>
  <c r="K2" i="258"/>
  <c r="U5" i="33"/>
  <c r="D2" i="206"/>
  <c r="H4" i="37"/>
  <c r="K4" i="37"/>
  <c r="P3" i="254"/>
  <c r="H11" i="6"/>
  <c r="M7" i="5"/>
  <c r="M8" i="5"/>
  <c r="K9" i="6"/>
  <c r="I9" i="6"/>
  <c r="B2" i="3"/>
  <c r="Q9" i="6"/>
  <c r="H2" i="3"/>
  <c r="F2" i="3"/>
  <c r="B6" i="5"/>
  <c r="C9" i="6"/>
  <c r="G9" i="6"/>
  <c r="B9" i="6"/>
  <c r="H6" i="5"/>
  <c r="C7" i="5"/>
  <c r="G2" i="3"/>
  <c r="F6" i="5"/>
  <c r="B11" i="6"/>
  <c r="D2" i="3"/>
  <c r="N7" i="5"/>
  <c r="M9" i="6"/>
  <c r="O9" i="6"/>
  <c r="J9" i="6"/>
  <c r="O2" i="3"/>
  <c r="N8" i="5"/>
  <c r="G7" i="5"/>
  <c r="J11" i="6"/>
  <c r="L2" i="3"/>
  <c r="G6" i="5"/>
  <c r="F11" i="6"/>
  <c r="D6" i="5"/>
  <c r="C8" i="5"/>
  <c r="E8" i="5"/>
  <c r="D9" i="6"/>
  <c r="F9" i="6"/>
  <c r="E9" i="6"/>
  <c r="O6" i="5"/>
  <c r="Q11" i="6"/>
  <c r="L6" i="5"/>
  <c r="Q2" i="3"/>
  <c r="G11" i="6"/>
  <c r="L7" i="5"/>
  <c r="D11" i="6"/>
  <c r="J2" i="3"/>
  <c r="L9" i="6"/>
  <c r="N9" i="6"/>
  <c r="H9" i="6"/>
  <c r="E7" i="5"/>
  <c r="B8" i="5"/>
  <c r="L11" i="6"/>
  <c r="Q6" i="5"/>
  <c r="I11" i="6"/>
  <c r="J6" i="5"/>
  <c r="P9" i="6"/>
  <c r="U5" i="284"/>
  <c r="M5" i="284"/>
  <c r="Z5" i="284"/>
  <c r="Q5" i="284"/>
  <c r="H5" i="284"/>
  <c r="Y5" i="284"/>
  <c r="P5" i="284"/>
  <c r="G5" i="284"/>
  <c r="X5" i="284"/>
  <c r="O5" i="284"/>
  <c r="W5" i="284"/>
  <c r="N5" i="284"/>
  <c r="V5" i="284"/>
  <c r="L5" i="284"/>
  <c r="T5" i="284"/>
  <c r="K5" i="284"/>
  <c r="AA5" i="284"/>
  <c r="S5" i="284"/>
  <c r="R5" i="284"/>
  <c r="J5" i="284"/>
  <c r="I5" i="284"/>
  <c r="K2" i="236"/>
  <c r="R2" i="236"/>
  <c r="Y2" i="236"/>
  <c r="P2" i="236"/>
  <c r="W2" i="236"/>
  <c r="G2" i="236"/>
  <c r="M2" i="236"/>
  <c r="L2" i="236"/>
  <c r="U4" i="242"/>
  <c r="M4" i="242"/>
  <c r="T4" i="242"/>
  <c r="L4" i="242"/>
  <c r="AA4" i="242"/>
  <c r="S4" i="242"/>
  <c r="K4" i="242"/>
  <c r="Z4" i="242"/>
  <c r="R4" i="242"/>
  <c r="J4" i="242"/>
  <c r="Y4" i="242"/>
  <c r="Q4" i="242"/>
  <c r="I4" i="242"/>
  <c r="W4" i="242"/>
  <c r="O4" i="242"/>
  <c r="G4" i="242"/>
  <c r="X4" i="242"/>
  <c r="V4" i="242"/>
  <c r="P4" i="242"/>
  <c r="N4" i="242"/>
  <c r="H4" i="242"/>
  <c r="H3" i="266"/>
  <c r="M3" i="179"/>
  <c r="W3" i="233" s="1"/>
  <c r="Z4" i="31"/>
  <c r="T4" i="46"/>
  <c r="V4" i="46"/>
  <c r="U5" i="282"/>
  <c r="M5" i="282"/>
  <c r="X5" i="282"/>
  <c r="O5" i="282"/>
  <c r="W5" i="282"/>
  <c r="N5" i="282"/>
  <c r="V5" i="282"/>
  <c r="L5" i="282"/>
  <c r="T5" i="282"/>
  <c r="K5" i="282"/>
  <c r="S5" i="282"/>
  <c r="J5" i="282"/>
  <c r="AA5" i="282"/>
  <c r="R5" i="282"/>
  <c r="I5" i="282"/>
  <c r="Q5" i="282"/>
  <c r="P5" i="282"/>
  <c r="H5" i="282"/>
  <c r="G5" i="282"/>
  <c r="Z5" i="282"/>
  <c r="Y5" i="282"/>
  <c r="B5" i="227"/>
  <c r="AA3" i="46"/>
  <c r="Z2" i="33"/>
  <c r="R2" i="33"/>
  <c r="J2" i="33"/>
  <c r="Y2" i="33"/>
  <c r="Q2" i="33"/>
  <c r="I2" i="33"/>
  <c r="M2" i="33"/>
  <c r="K2" i="33"/>
  <c r="X2" i="33"/>
  <c r="P2" i="33"/>
  <c r="H2" i="33"/>
  <c r="U2" i="33"/>
  <c r="S2" i="33"/>
  <c r="W2" i="33"/>
  <c r="O2" i="33"/>
  <c r="G2" i="33"/>
  <c r="AA2" i="33"/>
  <c r="V2" i="33"/>
  <c r="N2" i="33"/>
  <c r="T2" i="33"/>
  <c r="L2" i="33"/>
  <c r="I2" i="188"/>
  <c r="R4" i="34"/>
  <c r="I4" i="34"/>
  <c r="AA3" i="39"/>
  <c r="W3" i="39"/>
  <c r="X2" i="279"/>
  <c r="Z2" i="279"/>
  <c r="W2" i="279"/>
  <c r="Z4" i="38"/>
  <c r="L4" i="38"/>
  <c r="R3" i="31"/>
  <c r="S3" i="31"/>
  <c r="Y5" i="42"/>
  <c r="P5" i="278"/>
  <c r="I5" i="269"/>
  <c r="L5" i="269"/>
  <c r="G5" i="269"/>
  <c r="L4" i="263"/>
  <c r="M4" i="263"/>
  <c r="H4" i="263"/>
  <c r="AA5" i="249"/>
  <c r="S5" i="249"/>
  <c r="K5" i="249"/>
  <c r="Z5" i="249"/>
  <c r="R5" i="249"/>
  <c r="J5" i="249"/>
  <c r="Y5" i="249"/>
  <c r="Q5" i="249"/>
  <c r="I5" i="249"/>
  <c r="X5" i="249"/>
  <c r="P5" i="249"/>
  <c r="H5" i="249"/>
  <c r="W5" i="249"/>
  <c r="O5" i="249"/>
  <c r="G5" i="249"/>
  <c r="U5" i="249"/>
  <c r="M5" i="249"/>
  <c r="N5" i="249"/>
  <c r="L5" i="249"/>
  <c r="V5" i="249"/>
  <c r="T5" i="249"/>
  <c r="B5" i="194"/>
  <c r="N2" i="40"/>
  <c r="U2" i="40"/>
  <c r="Y2" i="40"/>
  <c r="J4" i="239"/>
  <c r="L4" i="239"/>
  <c r="G4" i="239"/>
  <c r="M4" i="179"/>
  <c r="I3" i="42"/>
  <c r="V3" i="42"/>
  <c r="P3" i="42"/>
  <c r="V3" i="266"/>
  <c r="P3" i="266"/>
  <c r="Z3" i="266"/>
  <c r="H4" i="33"/>
  <c r="G4" i="33"/>
  <c r="N4" i="33"/>
  <c r="Y2" i="257"/>
  <c r="Q2" i="257"/>
  <c r="I2" i="257"/>
  <c r="X2" i="257"/>
  <c r="P2" i="257"/>
  <c r="H2" i="257"/>
  <c r="W2" i="257"/>
  <c r="O2" i="257"/>
  <c r="G2" i="257"/>
  <c r="V2" i="257"/>
  <c r="N2" i="257"/>
  <c r="U2" i="257"/>
  <c r="M2" i="257"/>
  <c r="AA2" i="257"/>
  <c r="S2" i="257"/>
  <c r="K2" i="257"/>
  <c r="Z2" i="257"/>
  <c r="T2" i="257"/>
  <c r="R2" i="257"/>
  <c r="L2" i="257"/>
  <c r="J2" i="257"/>
  <c r="Z3" i="47"/>
  <c r="M3" i="47"/>
  <c r="AA3" i="47"/>
  <c r="G4" i="32"/>
  <c r="K4" i="32"/>
  <c r="V4" i="275"/>
  <c r="Q4" i="275"/>
  <c r="S4" i="275"/>
  <c r="I4" i="39"/>
  <c r="K4" i="39"/>
  <c r="M4" i="39"/>
  <c r="R3" i="45"/>
  <c r="Y3" i="45"/>
  <c r="S3" i="239"/>
  <c r="X3" i="239"/>
  <c r="K3" i="35"/>
  <c r="L5" i="42"/>
  <c r="L3" i="36"/>
  <c r="H3" i="36"/>
  <c r="U5" i="269"/>
  <c r="U5" i="40"/>
  <c r="M5" i="40"/>
  <c r="M4" i="47"/>
  <c r="J4" i="284"/>
  <c r="Y4" i="284"/>
  <c r="Q3" i="34"/>
  <c r="M3" i="34"/>
  <c r="O3" i="34"/>
  <c r="X4" i="44"/>
  <c r="O4" i="44"/>
  <c r="T4" i="44"/>
  <c r="AA4" i="36"/>
  <c r="M4" i="36"/>
  <c r="G4" i="245"/>
  <c r="R4" i="245"/>
  <c r="T4" i="245"/>
  <c r="S3" i="260"/>
  <c r="V4" i="41"/>
  <c r="N4" i="41"/>
  <c r="I4" i="41"/>
  <c r="U4" i="41"/>
  <c r="M4" i="41"/>
  <c r="Q4" i="41"/>
  <c r="G4" i="41"/>
  <c r="T4" i="41"/>
  <c r="L4" i="41"/>
  <c r="Y4" i="41"/>
  <c r="O4" i="41"/>
  <c r="AA4" i="41"/>
  <c r="S4" i="41"/>
  <c r="K4" i="41"/>
  <c r="Z4" i="41"/>
  <c r="R4" i="41"/>
  <c r="J4" i="41"/>
  <c r="W4" i="41"/>
  <c r="X4" i="41"/>
  <c r="P4" i="41"/>
  <c r="H4" i="41"/>
  <c r="G5" i="45"/>
  <c r="B26" i="171"/>
  <c r="B25" i="171"/>
  <c r="B32" i="171"/>
  <c r="B24" i="171"/>
  <c r="B31" i="171"/>
  <c r="B23" i="171"/>
  <c r="B30" i="171"/>
  <c r="B22" i="171"/>
  <c r="B29" i="171"/>
  <c r="B21" i="171"/>
  <c r="B28" i="171"/>
  <c r="B27" i="171"/>
  <c r="J2" i="101"/>
  <c r="B2" i="101"/>
  <c r="J2" i="95"/>
  <c r="B2" i="95"/>
  <c r="J2" i="89"/>
  <c r="B2" i="89"/>
  <c r="Q2" i="101"/>
  <c r="I2" i="101"/>
  <c r="Q2" i="95"/>
  <c r="I2" i="95"/>
  <c r="Q2" i="89"/>
  <c r="I2" i="89"/>
  <c r="P2" i="101"/>
  <c r="H2" i="101"/>
  <c r="P2" i="95"/>
  <c r="H2" i="95"/>
  <c r="P2" i="89"/>
  <c r="H2" i="89"/>
  <c r="O2" i="101"/>
  <c r="G2" i="101"/>
  <c r="O2" i="95"/>
  <c r="G2" i="95"/>
  <c r="N2" i="101"/>
  <c r="F2" i="101"/>
  <c r="N2" i="95"/>
  <c r="F2" i="95"/>
  <c r="N2" i="89"/>
  <c r="F2" i="89"/>
  <c r="M2" i="101"/>
  <c r="E2" i="101"/>
  <c r="M2" i="95"/>
  <c r="E2" i="95"/>
  <c r="M2" i="89"/>
  <c r="E2" i="89"/>
  <c r="L2" i="101"/>
  <c r="L2" i="95"/>
  <c r="D2" i="89"/>
  <c r="K2" i="101"/>
  <c r="K2" i="95"/>
  <c r="C2" i="89"/>
  <c r="G2" i="89"/>
  <c r="D2" i="101"/>
  <c r="D2" i="95"/>
  <c r="C2" i="101"/>
  <c r="C2" i="95"/>
  <c r="O2" i="89"/>
  <c r="L2" i="89"/>
  <c r="K2" i="89"/>
  <c r="Y4" i="236"/>
  <c r="AA4" i="236"/>
  <c r="N4" i="236"/>
  <c r="AA2" i="34"/>
  <c r="X2" i="34"/>
  <c r="R2" i="34"/>
  <c r="N2" i="47"/>
  <c r="H2" i="47"/>
  <c r="R5" i="36"/>
  <c r="O5" i="36"/>
  <c r="K7" i="85"/>
  <c r="U5" i="45"/>
  <c r="V5" i="44"/>
  <c r="Y5" i="44"/>
  <c r="O5" i="44"/>
  <c r="Z4" i="45"/>
  <c r="I4" i="45"/>
  <c r="H4" i="254"/>
  <c r="I4" i="254"/>
  <c r="K4" i="254"/>
  <c r="U4" i="254"/>
  <c r="M4" i="272"/>
  <c r="H4" i="272"/>
  <c r="V3" i="263"/>
  <c r="U3" i="263"/>
  <c r="Q3" i="263"/>
  <c r="H4" i="31"/>
  <c r="W4" i="31"/>
  <c r="N4" i="31"/>
  <c r="W3" i="275"/>
  <c r="I3" i="275"/>
  <c r="K3" i="275"/>
  <c r="U3" i="275"/>
  <c r="S3" i="281"/>
  <c r="M3" i="281"/>
  <c r="I3" i="281"/>
  <c r="P5" i="239"/>
  <c r="Z5" i="239"/>
  <c r="X4" i="46"/>
  <c r="G4" i="46"/>
  <c r="N2" i="37"/>
  <c r="M2" i="37"/>
  <c r="I3" i="30"/>
  <c r="U3" i="30"/>
  <c r="O3" i="30"/>
  <c r="W4" i="281"/>
  <c r="O4" i="281"/>
  <c r="G4" i="281"/>
  <c r="Z4" i="281"/>
  <c r="Q4" i="281"/>
  <c r="H4" i="281"/>
  <c r="Y4" i="281"/>
  <c r="P4" i="281"/>
  <c r="X4" i="281"/>
  <c r="N4" i="281"/>
  <c r="V4" i="281"/>
  <c r="M4" i="281"/>
  <c r="U4" i="281"/>
  <c r="L4" i="281"/>
  <c r="T4" i="281"/>
  <c r="K4" i="281"/>
  <c r="AA4" i="281"/>
  <c r="S4" i="281"/>
  <c r="R4" i="281"/>
  <c r="J4" i="281"/>
  <c r="I4" i="281"/>
  <c r="V5" i="45"/>
  <c r="R4" i="43"/>
  <c r="W4" i="43"/>
  <c r="U4" i="43"/>
  <c r="L3" i="40"/>
  <c r="N3" i="40"/>
  <c r="H3" i="40"/>
  <c r="V4" i="47"/>
  <c r="I3" i="44"/>
  <c r="N3" i="44"/>
  <c r="P3" i="44"/>
  <c r="W3" i="46"/>
  <c r="N5" i="251"/>
  <c r="W5" i="251"/>
  <c r="J5" i="251"/>
  <c r="B2" i="188"/>
  <c r="V5" i="242"/>
  <c r="W5" i="242"/>
  <c r="J5" i="242"/>
  <c r="R3" i="254"/>
  <c r="S3" i="254"/>
  <c r="U3" i="239"/>
  <c r="P4" i="44"/>
  <c r="Z3" i="260"/>
  <c r="Y2" i="251"/>
  <c r="Q2" i="251"/>
  <c r="I2" i="251"/>
  <c r="X2" i="251"/>
  <c r="P2" i="251"/>
  <c r="H2" i="251"/>
  <c r="W2" i="251"/>
  <c r="O2" i="251"/>
  <c r="G2" i="251"/>
  <c r="V2" i="251"/>
  <c r="N2" i="251"/>
  <c r="U2" i="251"/>
  <c r="M2" i="251"/>
  <c r="AA2" i="251"/>
  <c r="S2" i="251"/>
  <c r="K2" i="251"/>
  <c r="L2" i="251"/>
  <c r="J2" i="251"/>
  <c r="Z2" i="251"/>
  <c r="T2" i="251"/>
  <c r="R2" i="251"/>
  <c r="V2" i="40"/>
  <c r="H2" i="40"/>
  <c r="T4" i="239"/>
  <c r="O4" i="239"/>
  <c r="U4" i="260"/>
  <c r="M4" i="260"/>
  <c r="T4" i="260"/>
  <c r="L4" i="260"/>
  <c r="AA4" i="260"/>
  <c r="S4" i="260"/>
  <c r="K4" i="260"/>
  <c r="Z4" i="260"/>
  <c r="R4" i="260"/>
  <c r="J4" i="260"/>
  <c r="Y4" i="260"/>
  <c r="Q4" i="260"/>
  <c r="I4" i="260"/>
  <c r="W4" i="260"/>
  <c r="O4" i="260"/>
  <c r="G4" i="260"/>
  <c r="P4" i="260"/>
  <c r="N4" i="260"/>
  <c r="H4" i="260"/>
  <c r="X4" i="260"/>
  <c r="V4" i="260"/>
  <c r="J3" i="42"/>
  <c r="K3" i="42"/>
  <c r="Q3" i="42"/>
  <c r="X3" i="42"/>
  <c r="X3" i="266"/>
  <c r="K3" i="47"/>
  <c r="U3" i="47"/>
  <c r="G3" i="47"/>
  <c r="G4" i="275"/>
  <c r="Y4" i="275"/>
  <c r="AA4" i="275"/>
  <c r="S4" i="39"/>
  <c r="Z2" i="39"/>
  <c r="R2" i="39"/>
  <c r="J2" i="39"/>
  <c r="Y2" i="39"/>
  <c r="Q2" i="39"/>
  <c r="I2" i="39"/>
  <c r="X2" i="39"/>
  <c r="P2" i="39"/>
  <c r="H2" i="39"/>
  <c r="M2" i="39"/>
  <c r="K2" i="39"/>
  <c r="W2" i="39"/>
  <c r="O2" i="39"/>
  <c r="G2" i="39"/>
  <c r="AA2" i="39"/>
  <c r="V2" i="39"/>
  <c r="N2" i="39"/>
  <c r="U2" i="39"/>
  <c r="S2" i="39"/>
  <c r="T2" i="39"/>
  <c r="L2" i="39"/>
  <c r="Z3" i="45"/>
  <c r="M3" i="45"/>
  <c r="AA3" i="239"/>
  <c r="N3" i="239"/>
  <c r="I3" i="239"/>
  <c r="L3" i="35"/>
  <c r="N3" i="35"/>
  <c r="H3" i="35"/>
  <c r="M5" i="42"/>
  <c r="K5" i="269"/>
  <c r="H5" i="40"/>
  <c r="G5" i="40"/>
  <c r="K5" i="40"/>
  <c r="AA4" i="47"/>
  <c r="S4" i="284"/>
  <c r="M4" i="284"/>
  <c r="G4" i="284"/>
  <c r="U3" i="34"/>
  <c r="W3" i="34"/>
  <c r="G4" i="44"/>
  <c r="J4" i="36"/>
  <c r="O4" i="36"/>
  <c r="U4" i="36"/>
  <c r="O4" i="245"/>
  <c r="Z4" i="245"/>
  <c r="H3" i="260"/>
  <c r="AA3" i="260"/>
  <c r="N3" i="260"/>
  <c r="Y4" i="266"/>
  <c r="Q4" i="266"/>
  <c r="I4" i="266"/>
  <c r="X4" i="266"/>
  <c r="P4" i="266"/>
  <c r="H4" i="266"/>
  <c r="W4" i="266"/>
  <c r="O4" i="266"/>
  <c r="G4" i="266"/>
  <c r="V4" i="266"/>
  <c r="N4" i="266"/>
  <c r="U4" i="266"/>
  <c r="M4" i="266"/>
  <c r="AA4" i="266"/>
  <c r="S4" i="266"/>
  <c r="K4" i="266"/>
  <c r="Z4" i="266"/>
  <c r="T4" i="266"/>
  <c r="R4" i="266"/>
  <c r="L4" i="266"/>
  <c r="J4" i="266"/>
  <c r="AA4" i="278"/>
  <c r="S4" i="278"/>
  <c r="K4" i="278"/>
  <c r="Z4" i="278"/>
  <c r="R4" i="278"/>
  <c r="J4" i="278"/>
  <c r="Y4" i="278"/>
  <c r="Q4" i="278"/>
  <c r="I4" i="278"/>
  <c r="X4" i="278"/>
  <c r="P4" i="278"/>
  <c r="H4" i="278"/>
  <c r="W4" i="278"/>
  <c r="O4" i="278"/>
  <c r="G4" i="278"/>
  <c r="V4" i="278"/>
  <c r="N4" i="278"/>
  <c r="U4" i="278"/>
  <c r="T4" i="278"/>
  <c r="M4" i="278"/>
  <c r="L4" i="278"/>
  <c r="G2" i="188"/>
  <c r="S4" i="47"/>
  <c r="V4" i="236"/>
  <c r="L2" i="34"/>
  <c r="S2" i="34"/>
  <c r="Z2" i="34"/>
  <c r="V2" i="47"/>
  <c r="P2" i="47"/>
  <c r="G5" i="36"/>
  <c r="Z5" i="36"/>
  <c r="S5" i="33"/>
  <c r="H5" i="44"/>
  <c r="H4" i="45"/>
  <c r="G4" i="45"/>
  <c r="N4" i="45"/>
  <c r="N4" i="254"/>
  <c r="Q4" i="254"/>
  <c r="S4" i="254"/>
  <c r="J4" i="272"/>
  <c r="U4" i="272"/>
  <c r="P4" i="272"/>
  <c r="G3" i="263"/>
  <c r="Y3" i="263"/>
  <c r="J4" i="102"/>
  <c r="B4" i="102"/>
  <c r="J4" i="96"/>
  <c r="B4" i="96"/>
  <c r="J4" i="90"/>
  <c r="B4" i="90"/>
  <c r="Q4" i="102"/>
  <c r="I4" i="102"/>
  <c r="Q4" i="96"/>
  <c r="I4" i="96"/>
  <c r="Q4" i="90"/>
  <c r="I4" i="90"/>
  <c r="P4" i="102"/>
  <c r="H4" i="102"/>
  <c r="P4" i="96"/>
  <c r="H4" i="96"/>
  <c r="P4" i="90"/>
  <c r="H4" i="90"/>
  <c r="O4" i="102"/>
  <c r="G4" i="102"/>
  <c r="O4" i="96"/>
  <c r="G4" i="96"/>
  <c r="N4" i="102"/>
  <c r="F4" i="102"/>
  <c r="N4" i="96"/>
  <c r="F4" i="96"/>
  <c r="N4" i="90"/>
  <c r="F4" i="90"/>
  <c r="M4" i="102"/>
  <c r="E4" i="102"/>
  <c r="M4" i="96"/>
  <c r="E4" i="96"/>
  <c r="M4" i="90"/>
  <c r="E4" i="90"/>
  <c r="L4" i="102"/>
  <c r="L4" i="96"/>
  <c r="D4" i="90"/>
  <c r="K4" i="102"/>
  <c r="K4" i="96"/>
  <c r="C4" i="90"/>
  <c r="L4" i="90"/>
  <c r="D4" i="102"/>
  <c r="D4" i="96"/>
  <c r="C4" i="102"/>
  <c r="C4" i="96"/>
  <c r="G4" i="90"/>
  <c r="O4" i="90"/>
  <c r="K4" i="90"/>
  <c r="P4" i="31"/>
  <c r="Y4" i="31"/>
  <c r="L4" i="31"/>
  <c r="V4" i="31"/>
  <c r="Q3" i="275"/>
  <c r="S3" i="275"/>
  <c r="G3" i="281"/>
  <c r="V3" i="281"/>
  <c r="Q3" i="281"/>
  <c r="X5" i="239"/>
  <c r="M5" i="239"/>
  <c r="W4" i="46"/>
  <c r="K4" i="46"/>
  <c r="V2" i="37"/>
  <c r="H2" i="37"/>
  <c r="J2" i="37"/>
  <c r="K3" i="30"/>
  <c r="Y3" i="30"/>
  <c r="W3" i="30"/>
  <c r="Q5" i="278"/>
  <c r="Z4" i="43"/>
  <c r="I4" i="43"/>
  <c r="Y4" i="43"/>
  <c r="T3" i="40"/>
  <c r="V3" i="40"/>
  <c r="P3" i="40"/>
  <c r="T4" i="47"/>
  <c r="J3" i="44"/>
  <c r="Y3" i="44"/>
  <c r="V3" i="44"/>
  <c r="X3" i="44"/>
  <c r="L3" i="46"/>
  <c r="N3" i="46"/>
  <c r="H3" i="46"/>
  <c r="T5" i="251"/>
  <c r="H5" i="251"/>
  <c r="R5" i="251"/>
  <c r="H5" i="242"/>
  <c r="R5" i="242"/>
  <c r="X3" i="254"/>
  <c r="AA3" i="254"/>
  <c r="N3" i="254"/>
  <c r="D2" i="224"/>
  <c r="K5" i="42"/>
  <c r="J4" i="263"/>
  <c r="M5" i="263"/>
  <c r="I5" i="263"/>
  <c r="L4" i="44"/>
  <c r="X5" i="42"/>
  <c r="Q4" i="45"/>
  <c r="AA4" i="43"/>
  <c r="T5" i="242"/>
  <c r="H4" i="34"/>
  <c r="N4" i="34"/>
  <c r="K3" i="39"/>
  <c r="Q2" i="279"/>
  <c r="H4" i="38"/>
  <c r="N4" i="38"/>
  <c r="Y3" i="236"/>
  <c r="Q3" i="236"/>
  <c r="I3" i="236"/>
  <c r="X3" i="236"/>
  <c r="P3" i="236"/>
  <c r="H3" i="236"/>
  <c r="W3" i="236"/>
  <c r="O3" i="236"/>
  <c r="G3" i="236"/>
  <c r="V3" i="236"/>
  <c r="N3" i="236"/>
  <c r="U3" i="236"/>
  <c r="M3" i="236"/>
  <c r="T3" i="236"/>
  <c r="L3" i="236"/>
  <c r="AA3" i="236"/>
  <c r="S3" i="236"/>
  <c r="K3" i="236"/>
  <c r="J3" i="236"/>
  <c r="Z3" i="236"/>
  <c r="R3" i="236"/>
  <c r="N2" i="224"/>
  <c r="P4" i="34"/>
  <c r="Q4" i="34"/>
  <c r="L4" i="34"/>
  <c r="V4" i="34"/>
  <c r="T3" i="39"/>
  <c r="N3" i="39"/>
  <c r="H3" i="39"/>
  <c r="Z2" i="44"/>
  <c r="R2" i="44"/>
  <c r="J2" i="44"/>
  <c r="Y2" i="44"/>
  <c r="Q2" i="44"/>
  <c r="I2" i="44"/>
  <c r="K2" i="44"/>
  <c r="X2" i="44"/>
  <c r="P2" i="44"/>
  <c r="H2" i="44"/>
  <c r="S2" i="44"/>
  <c r="W2" i="44"/>
  <c r="O2" i="44"/>
  <c r="G2" i="44"/>
  <c r="M2" i="44"/>
  <c r="V2" i="44"/>
  <c r="N2" i="44"/>
  <c r="U2" i="44"/>
  <c r="AA2" i="44"/>
  <c r="T2" i="44"/>
  <c r="L2" i="44"/>
  <c r="Y2" i="279"/>
  <c r="K2" i="279"/>
  <c r="U2" i="279"/>
  <c r="P4" i="38"/>
  <c r="G4" i="38"/>
  <c r="V4" i="38"/>
  <c r="V4" i="42"/>
  <c r="N4" i="42"/>
  <c r="U4" i="42"/>
  <c r="M4" i="42"/>
  <c r="G4" i="42"/>
  <c r="T4" i="42"/>
  <c r="L4" i="42"/>
  <c r="Y4" i="42"/>
  <c r="O4" i="42"/>
  <c r="AA4" i="42"/>
  <c r="S4" i="42"/>
  <c r="K4" i="42"/>
  <c r="I4" i="42"/>
  <c r="W4" i="42"/>
  <c r="Z4" i="42"/>
  <c r="R4" i="42"/>
  <c r="J4" i="42"/>
  <c r="Q4" i="42"/>
  <c r="X4" i="42"/>
  <c r="P4" i="42"/>
  <c r="H4" i="42"/>
  <c r="I3" i="31"/>
  <c r="U3" i="31"/>
  <c r="O3" i="31"/>
  <c r="E2" i="12"/>
  <c r="E2" i="67"/>
  <c r="E7" i="85"/>
  <c r="T4" i="263"/>
  <c r="X4" i="263"/>
  <c r="W5" i="267"/>
  <c r="O5" i="267"/>
  <c r="G5" i="267"/>
  <c r="V5" i="267"/>
  <c r="N5" i="267"/>
  <c r="U5" i="267"/>
  <c r="M5" i="267"/>
  <c r="T5" i="267"/>
  <c r="L5" i="267"/>
  <c r="AA5" i="267"/>
  <c r="S5" i="267"/>
  <c r="K5" i="267"/>
  <c r="Y5" i="267"/>
  <c r="Q5" i="267"/>
  <c r="I5" i="267"/>
  <c r="Z5" i="267"/>
  <c r="X5" i="267"/>
  <c r="R5" i="267"/>
  <c r="P5" i="267"/>
  <c r="J5" i="267"/>
  <c r="H5" i="267"/>
  <c r="U5" i="285"/>
  <c r="M5" i="285"/>
  <c r="W5" i="285"/>
  <c r="N5" i="285"/>
  <c r="V5" i="285"/>
  <c r="L5" i="285"/>
  <c r="T5" i="285"/>
  <c r="K5" i="285"/>
  <c r="S5" i="285"/>
  <c r="J5" i="285"/>
  <c r="AA5" i="285"/>
  <c r="R5" i="285"/>
  <c r="I5" i="285"/>
  <c r="Z5" i="285"/>
  <c r="Q5" i="285"/>
  <c r="H5" i="285"/>
  <c r="Y5" i="285"/>
  <c r="X5" i="285"/>
  <c r="P5" i="285"/>
  <c r="O5" i="285"/>
  <c r="G5" i="285"/>
  <c r="K2" i="40"/>
  <c r="P2" i="40"/>
  <c r="J2" i="40"/>
  <c r="P4" i="239"/>
  <c r="Z4" i="239"/>
  <c r="W4" i="239"/>
  <c r="R3" i="42"/>
  <c r="AA3" i="42"/>
  <c r="M3" i="266"/>
  <c r="I3" i="266"/>
  <c r="K3" i="266"/>
  <c r="B2" i="179"/>
  <c r="Q3" i="47"/>
  <c r="O3" i="47"/>
  <c r="AA4" i="32"/>
  <c r="U4" i="32"/>
  <c r="L4" i="275"/>
  <c r="O4" i="275"/>
  <c r="J4" i="39"/>
  <c r="AA4" i="39"/>
  <c r="Y4" i="39"/>
  <c r="B2" i="206"/>
  <c r="I3" i="45"/>
  <c r="U3" i="45"/>
  <c r="G3" i="45"/>
  <c r="Z3" i="239"/>
  <c r="V3" i="239"/>
  <c r="Q3" i="239"/>
  <c r="T3" i="35"/>
  <c r="V3" i="35"/>
  <c r="P3" i="35"/>
  <c r="I5" i="42"/>
  <c r="J3" i="36"/>
  <c r="I3" i="36"/>
  <c r="V3" i="36"/>
  <c r="X3" i="36"/>
  <c r="Z5" i="269"/>
  <c r="C2" i="224"/>
  <c r="P5" i="40"/>
  <c r="S5" i="40"/>
  <c r="Y4" i="47"/>
  <c r="Z4" i="284"/>
  <c r="V4" i="284"/>
  <c r="O4" i="284"/>
  <c r="I3" i="34"/>
  <c r="S3" i="34"/>
  <c r="W4" i="44"/>
  <c r="K4" i="44"/>
  <c r="M4" i="44"/>
  <c r="R4" i="36"/>
  <c r="Y4" i="36"/>
  <c r="N4" i="245"/>
  <c r="W4" i="245"/>
  <c r="M4" i="245"/>
  <c r="J3" i="260"/>
  <c r="V3" i="260"/>
  <c r="AA5" i="33"/>
  <c r="W4" i="47"/>
  <c r="J4" i="236"/>
  <c r="L4" i="236"/>
  <c r="G4" i="236"/>
  <c r="T2" i="34"/>
  <c r="G2" i="34"/>
  <c r="M2" i="34"/>
  <c r="J6" i="102"/>
  <c r="B6" i="102"/>
  <c r="J6" i="96"/>
  <c r="B6" i="96"/>
  <c r="J6" i="90"/>
  <c r="B6" i="90"/>
  <c r="Q6" i="102"/>
  <c r="I6" i="102"/>
  <c r="Q6" i="96"/>
  <c r="I6" i="96"/>
  <c r="Q6" i="90"/>
  <c r="I6" i="90"/>
  <c r="P6" i="102"/>
  <c r="H6" i="102"/>
  <c r="P6" i="96"/>
  <c r="H6" i="96"/>
  <c r="P6" i="90"/>
  <c r="H6" i="90"/>
  <c r="O6" i="102"/>
  <c r="G6" i="102"/>
  <c r="O6" i="96"/>
  <c r="G6" i="96"/>
  <c r="N6" i="102"/>
  <c r="F6" i="102"/>
  <c r="N6" i="96"/>
  <c r="F6" i="96"/>
  <c r="N6" i="90"/>
  <c r="F6" i="90"/>
  <c r="M6" i="102"/>
  <c r="E6" i="102"/>
  <c r="M6" i="96"/>
  <c r="E6" i="96"/>
  <c r="M6" i="90"/>
  <c r="E6" i="90"/>
  <c r="L6" i="102"/>
  <c r="L6" i="96"/>
  <c r="O6" i="90"/>
  <c r="K6" i="102"/>
  <c r="K6" i="96"/>
  <c r="L6" i="90"/>
  <c r="D6" i="102"/>
  <c r="D6" i="96"/>
  <c r="K6" i="90"/>
  <c r="C6" i="102"/>
  <c r="C6" i="96"/>
  <c r="G6" i="90"/>
  <c r="D6" i="90"/>
  <c r="C6" i="90"/>
  <c r="S2" i="47"/>
  <c r="X2" i="47"/>
  <c r="J2" i="47"/>
  <c r="I5" i="36"/>
  <c r="M5" i="36"/>
  <c r="L5" i="36"/>
  <c r="M5" i="33"/>
  <c r="P5" i="44"/>
  <c r="G5" i="44"/>
  <c r="K5" i="44"/>
  <c r="W5" i="269"/>
  <c r="P4" i="45"/>
  <c r="Y4" i="45"/>
  <c r="L4" i="45"/>
  <c r="V4" i="45"/>
  <c r="P4" i="254"/>
  <c r="Y4" i="254"/>
  <c r="AA4" i="254"/>
  <c r="J6" i="101"/>
  <c r="B6" i="101"/>
  <c r="J6" i="95"/>
  <c r="B6" i="95"/>
  <c r="J6" i="89"/>
  <c r="B6" i="89"/>
  <c r="Q6" i="101"/>
  <c r="I6" i="101"/>
  <c r="Q6" i="95"/>
  <c r="I6" i="95"/>
  <c r="Q6" i="89"/>
  <c r="I6" i="89"/>
  <c r="P6" i="101"/>
  <c r="H6" i="101"/>
  <c r="P6" i="95"/>
  <c r="H6" i="95"/>
  <c r="P6" i="89"/>
  <c r="H6" i="89"/>
  <c r="O6" i="101"/>
  <c r="G6" i="101"/>
  <c r="O6" i="95"/>
  <c r="G6" i="95"/>
  <c r="N6" i="101"/>
  <c r="F6" i="101"/>
  <c r="N6" i="95"/>
  <c r="F6" i="95"/>
  <c r="N6" i="89"/>
  <c r="F6" i="89"/>
  <c r="M6" i="101"/>
  <c r="E6" i="101"/>
  <c r="M6" i="95"/>
  <c r="E6" i="95"/>
  <c r="M6" i="89"/>
  <c r="E6" i="89"/>
  <c r="L6" i="101"/>
  <c r="L6" i="95"/>
  <c r="D6" i="89"/>
  <c r="K6" i="101"/>
  <c r="K6" i="95"/>
  <c r="C6" i="89"/>
  <c r="D6" i="101"/>
  <c r="D6" i="95"/>
  <c r="L6" i="89"/>
  <c r="G6" i="89"/>
  <c r="C6" i="101"/>
  <c r="C6" i="95"/>
  <c r="O6" i="89"/>
  <c r="K6" i="89"/>
  <c r="L4" i="272"/>
  <c r="X4" i="272"/>
  <c r="O3" i="263"/>
  <c r="J3" i="263"/>
  <c r="X4" i="31"/>
  <c r="T4" i="31"/>
  <c r="G3" i="275"/>
  <c r="Y3" i="275"/>
  <c r="AA3" i="275"/>
  <c r="H3" i="281"/>
  <c r="K3" i="281"/>
  <c r="Y3" i="281"/>
  <c r="N5" i="239"/>
  <c r="I5" i="239"/>
  <c r="K5" i="239"/>
  <c r="U5" i="239"/>
  <c r="I4" i="46"/>
  <c r="S4" i="46"/>
  <c r="M4" i="46"/>
  <c r="P2" i="37"/>
  <c r="R2" i="37"/>
  <c r="S3" i="30"/>
  <c r="H2" i="179"/>
  <c r="AA3" i="269"/>
  <c r="S3" i="269"/>
  <c r="K3" i="269"/>
  <c r="Z3" i="269"/>
  <c r="R3" i="269"/>
  <c r="J3" i="269"/>
  <c r="Y3" i="269"/>
  <c r="Q3" i="269"/>
  <c r="I3" i="269"/>
  <c r="X3" i="269"/>
  <c r="P3" i="269"/>
  <c r="H3" i="269"/>
  <c r="W3" i="269"/>
  <c r="O3" i="269"/>
  <c r="G3" i="269"/>
  <c r="U3" i="269"/>
  <c r="M3" i="269"/>
  <c r="V3" i="269"/>
  <c r="T3" i="269"/>
  <c r="N3" i="269"/>
  <c r="L3" i="269"/>
  <c r="V5" i="278"/>
  <c r="O5" i="269"/>
  <c r="C3" i="179"/>
  <c r="G4" i="43"/>
  <c r="J3" i="40"/>
  <c r="Q3" i="40"/>
  <c r="Y3" i="40"/>
  <c r="X3" i="40"/>
  <c r="P4" i="47"/>
  <c r="R3" i="44"/>
  <c r="AA3" i="44"/>
  <c r="S3" i="44"/>
  <c r="T3" i="46"/>
  <c r="V3" i="46"/>
  <c r="P3" i="46"/>
  <c r="V5" i="251"/>
  <c r="P5" i="251"/>
  <c r="Z5" i="251"/>
  <c r="P5" i="242"/>
  <c r="Z5" i="242"/>
  <c r="N2" i="206"/>
  <c r="Z3" i="254"/>
  <c r="V3" i="254"/>
  <c r="P2" i="224"/>
  <c r="P3" i="239"/>
  <c r="V4" i="44"/>
  <c r="K3" i="260"/>
  <c r="M3" i="263"/>
  <c r="W5" i="264"/>
  <c r="O5" i="264"/>
  <c r="G5" i="264"/>
  <c r="V5" i="264"/>
  <c r="N5" i="264"/>
  <c r="U5" i="264"/>
  <c r="M5" i="264"/>
  <c r="T5" i="264"/>
  <c r="L5" i="264"/>
  <c r="AA5" i="264"/>
  <c r="S5" i="264"/>
  <c r="K5" i="264"/>
  <c r="Y5" i="264"/>
  <c r="Q5" i="264"/>
  <c r="I5" i="264"/>
  <c r="R5" i="264"/>
  <c r="P5" i="264"/>
  <c r="J5" i="264"/>
  <c r="H5" i="264"/>
  <c r="Z5" i="264"/>
  <c r="X5" i="264"/>
  <c r="V5" i="42"/>
  <c r="R4" i="263"/>
  <c r="K2" i="228"/>
  <c r="K2" i="227" s="1"/>
  <c r="C2" i="228"/>
  <c r="C2" i="227" s="1"/>
  <c r="J2" i="228"/>
  <c r="B2" i="228"/>
  <c r="Q2" i="228"/>
  <c r="Q2" i="227" s="1"/>
  <c r="I2" i="228"/>
  <c r="I2" i="227" s="1"/>
  <c r="P2" i="228"/>
  <c r="P2" i="227" s="1"/>
  <c r="H2" i="228"/>
  <c r="H2" i="227" s="1"/>
  <c r="O2" i="228"/>
  <c r="O2" i="227" s="1"/>
  <c r="G2" i="228"/>
  <c r="G2" i="227" s="1"/>
  <c r="M2" i="228"/>
  <c r="M2" i="227" s="1"/>
  <c r="E2" i="228"/>
  <c r="E2" i="227" s="1"/>
  <c r="M2" i="210"/>
  <c r="M2" i="209" s="1"/>
  <c r="E2" i="210"/>
  <c r="E2" i="209" s="1"/>
  <c r="M2" i="192"/>
  <c r="E2" i="192"/>
  <c r="L2" i="210"/>
  <c r="L2" i="209" s="1"/>
  <c r="D2" i="210"/>
  <c r="L2" i="192"/>
  <c r="D2" i="192"/>
  <c r="D2" i="191" s="1"/>
  <c r="N2" i="228"/>
  <c r="N2" i="227" s="1"/>
  <c r="K2" i="210"/>
  <c r="K2" i="209" s="1"/>
  <c r="C2" i="210"/>
  <c r="K2" i="192"/>
  <c r="K2" i="191" s="1"/>
  <c r="C2" i="192"/>
  <c r="C2" i="191" s="1"/>
  <c r="L2" i="228"/>
  <c r="L2" i="227" s="1"/>
  <c r="J2" i="210"/>
  <c r="B2" i="210"/>
  <c r="J2" i="192"/>
  <c r="B2" i="192"/>
  <c r="F2" i="228"/>
  <c r="F2" i="227" s="1"/>
  <c r="Q2" i="210"/>
  <c r="I2" i="210"/>
  <c r="Q2" i="192"/>
  <c r="Q2" i="191" s="1"/>
  <c r="I2" i="192"/>
  <c r="D2" i="228"/>
  <c r="D2" i="227" s="1"/>
  <c r="P2" i="210"/>
  <c r="P2" i="209" s="1"/>
  <c r="H2" i="210"/>
  <c r="H2" i="209" s="1"/>
  <c r="P2" i="192"/>
  <c r="H2" i="192"/>
  <c r="O2" i="210"/>
  <c r="G2" i="210"/>
  <c r="G2" i="209" s="1"/>
  <c r="O2" i="192"/>
  <c r="G2" i="192"/>
  <c r="G2" i="191" s="1"/>
  <c r="N2" i="210"/>
  <c r="N2" i="209" s="1"/>
  <c r="N2" i="192"/>
  <c r="N2" i="191" s="1"/>
  <c r="F2" i="210"/>
  <c r="F2" i="209" s="1"/>
  <c r="F2" i="192"/>
  <c r="J4" i="101"/>
  <c r="B4" i="101"/>
  <c r="J4" i="95"/>
  <c r="B4" i="95"/>
  <c r="J4" i="89"/>
  <c r="B4" i="89"/>
  <c r="Q4" i="101"/>
  <c r="I4" i="101"/>
  <c r="Q4" i="95"/>
  <c r="I4" i="95"/>
  <c r="Q4" i="89"/>
  <c r="I4" i="89"/>
  <c r="P4" i="101"/>
  <c r="H4" i="101"/>
  <c r="P4" i="95"/>
  <c r="H4" i="95"/>
  <c r="P4" i="89"/>
  <c r="H4" i="89"/>
  <c r="O4" i="101"/>
  <c r="G4" i="101"/>
  <c r="O4" i="95"/>
  <c r="G4" i="95"/>
  <c r="N4" i="101"/>
  <c r="F4" i="101"/>
  <c r="N4" i="95"/>
  <c r="F4" i="95"/>
  <c r="N4" i="89"/>
  <c r="F4" i="89"/>
  <c r="M4" i="101"/>
  <c r="E4" i="101"/>
  <c r="M4" i="95"/>
  <c r="E4" i="95"/>
  <c r="M4" i="89"/>
  <c r="E4" i="89"/>
  <c r="L4" i="101"/>
  <c r="L4" i="95"/>
  <c r="O4" i="89"/>
  <c r="K4" i="101"/>
  <c r="K4" i="95"/>
  <c r="L4" i="89"/>
  <c r="D4" i="101"/>
  <c r="D4" i="95"/>
  <c r="K4" i="89"/>
  <c r="C4" i="101"/>
  <c r="C4" i="95"/>
  <c r="G4" i="89"/>
  <c r="D4" i="89"/>
  <c r="C4" i="89"/>
  <c r="H4" i="239"/>
  <c r="X4" i="34"/>
  <c r="T4" i="34"/>
  <c r="V3" i="39"/>
  <c r="P3" i="39"/>
  <c r="W2" i="275"/>
  <c r="L2" i="275"/>
  <c r="H2" i="275"/>
  <c r="H2" i="279"/>
  <c r="S2" i="279"/>
  <c r="X4" i="38"/>
  <c r="K4" i="38"/>
  <c r="Y4" i="38"/>
  <c r="Y4" i="269"/>
  <c r="Q4" i="269"/>
  <c r="I4" i="269"/>
  <c r="X4" i="269"/>
  <c r="P4" i="269"/>
  <c r="H4" i="269"/>
  <c r="W4" i="269"/>
  <c r="O4" i="269"/>
  <c r="G4" i="269"/>
  <c r="V4" i="269"/>
  <c r="N4" i="269"/>
  <c r="U4" i="269"/>
  <c r="M4" i="269"/>
  <c r="AA4" i="269"/>
  <c r="S4" i="269"/>
  <c r="K4" i="269"/>
  <c r="Z4" i="269"/>
  <c r="T4" i="269"/>
  <c r="L4" i="269"/>
  <c r="R4" i="269"/>
  <c r="J4" i="269"/>
  <c r="K3" i="31"/>
  <c r="W3" i="31"/>
  <c r="O2" i="209"/>
  <c r="Z2" i="32"/>
  <c r="R2" i="32"/>
  <c r="J2" i="32"/>
  <c r="Y2" i="32"/>
  <c r="Q2" i="32"/>
  <c r="I2" i="32"/>
  <c r="X2" i="32"/>
  <c r="P2" i="32"/>
  <c r="H2" i="32"/>
  <c r="AA2" i="32"/>
  <c r="W2" i="32"/>
  <c r="O2" i="32"/>
  <c r="G2" i="32"/>
  <c r="M2" i="32"/>
  <c r="S2" i="32"/>
  <c r="V2" i="32"/>
  <c r="N2" i="32"/>
  <c r="U2" i="32"/>
  <c r="K2" i="32"/>
  <c r="T2" i="32"/>
  <c r="L2" i="32"/>
  <c r="AA3" i="272"/>
  <c r="S3" i="272"/>
  <c r="K3" i="272"/>
  <c r="Z3" i="272"/>
  <c r="R3" i="272"/>
  <c r="J3" i="272"/>
  <c r="Y3" i="272"/>
  <c r="Q3" i="272"/>
  <c r="I3" i="272"/>
  <c r="X3" i="272"/>
  <c r="P3" i="272"/>
  <c r="H3" i="272"/>
  <c r="W3" i="272"/>
  <c r="O3" i="272"/>
  <c r="G3" i="272"/>
  <c r="U3" i="272"/>
  <c r="M3" i="272"/>
  <c r="V3" i="272"/>
  <c r="N3" i="272"/>
  <c r="T3" i="272"/>
  <c r="L3" i="272"/>
  <c r="N4" i="263"/>
  <c r="I4" i="263"/>
  <c r="Y3" i="284"/>
  <c r="Q3" i="284"/>
  <c r="I3" i="284"/>
  <c r="W3" i="284"/>
  <c r="N3" i="284"/>
  <c r="V3" i="284"/>
  <c r="M3" i="284"/>
  <c r="U3" i="284"/>
  <c r="L3" i="284"/>
  <c r="T3" i="284"/>
  <c r="K3" i="284"/>
  <c r="S3" i="284"/>
  <c r="J3" i="284"/>
  <c r="AA3" i="284"/>
  <c r="R3" i="284"/>
  <c r="H3" i="284"/>
  <c r="G3" i="284"/>
  <c r="Z3" i="284"/>
  <c r="X3" i="284"/>
  <c r="P3" i="284"/>
  <c r="O3" i="284"/>
  <c r="X2" i="40"/>
  <c r="R2" i="40"/>
  <c r="T5" i="45"/>
  <c r="I5" i="45"/>
  <c r="N5" i="45"/>
  <c r="X4" i="239"/>
  <c r="M4" i="239"/>
  <c r="Z3" i="42"/>
  <c r="M3" i="42"/>
  <c r="G3" i="42"/>
  <c r="U3" i="266"/>
  <c r="Q3" i="266"/>
  <c r="S3" i="266"/>
  <c r="F2" i="179"/>
  <c r="T5" i="42"/>
  <c r="L3" i="47"/>
  <c r="W3" i="47"/>
  <c r="U4" i="47"/>
  <c r="M4" i="275"/>
  <c r="W4" i="275"/>
  <c r="R4" i="39"/>
  <c r="S3" i="45"/>
  <c r="Q3" i="45"/>
  <c r="O3" i="45"/>
  <c r="L3" i="239"/>
  <c r="G3" i="239"/>
  <c r="Y3" i="239"/>
  <c r="N3" i="179"/>
  <c r="J3" i="35"/>
  <c r="Q3" i="35"/>
  <c r="Y3" i="35"/>
  <c r="X3" i="35"/>
  <c r="S5" i="45"/>
  <c r="W5" i="278"/>
  <c r="X5" i="40"/>
  <c r="J5" i="40"/>
  <c r="AA5" i="40"/>
  <c r="J2" i="227"/>
  <c r="AA4" i="284"/>
  <c r="K4" i="284"/>
  <c r="W4" i="284"/>
  <c r="L3" i="34"/>
  <c r="H3" i="34"/>
  <c r="Q4" i="44"/>
  <c r="S4" i="44"/>
  <c r="U4" i="44"/>
  <c r="H4" i="36"/>
  <c r="Z4" i="36"/>
  <c r="N4" i="36"/>
  <c r="P4" i="245"/>
  <c r="I4" i="245"/>
  <c r="K4" i="245"/>
  <c r="U4" i="245"/>
  <c r="I3" i="260"/>
  <c r="L3" i="260"/>
  <c r="G3" i="260"/>
  <c r="H5" i="33"/>
  <c r="H4" i="236"/>
  <c r="R4" i="236"/>
  <c r="T4" i="236"/>
  <c r="O4" i="236"/>
  <c r="K2" i="34"/>
  <c r="O2" i="34"/>
  <c r="I2" i="34"/>
  <c r="M2" i="47"/>
  <c r="R2" i="47"/>
  <c r="N5" i="36"/>
  <c r="Q5" i="36"/>
  <c r="W5" i="36"/>
  <c r="T5" i="36"/>
  <c r="W5" i="33"/>
  <c r="X5" i="44"/>
  <c r="S5" i="44"/>
  <c r="Y5" i="269"/>
  <c r="N4" i="179"/>
  <c r="X4" i="45"/>
  <c r="T4" i="45"/>
  <c r="V4" i="254"/>
  <c r="Q2" i="209"/>
  <c r="C7" i="85"/>
  <c r="C2" i="12"/>
  <c r="C2" i="67"/>
  <c r="N4" i="272"/>
  <c r="I4" i="272"/>
  <c r="W3" i="263"/>
  <c r="R3" i="263"/>
  <c r="O4" i="31"/>
  <c r="K4" i="31"/>
  <c r="I4" i="31"/>
  <c r="N3" i="275"/>
  <c r="P3" i="281"/>
  <c r="T3" i="281"/>
  <c r="N3" i="281"/>
  <c r="J2" i="209"/>
  <c r="V5" i="239"/>
  <c r="Q5" i="239"/>
  <c r="S5" i="239"/>
  <c r="AA4" i="46"/>
  <c r="U4" i="46"/>
  <c r="L2" i="37"/>
  <c r="U2" i="37"/>
  <c r="X2" i="37"/>
  <c r="Z2" i="37"/>
  <c r="L3" i="30"/>
  <c r="N3" i="30"/>
  <c r="H3" i="30"/>
  <c r="U3" i="278"/>
  <c r="M3" i="278"/>
  <c r="T3" i="278"/>
  <c r="L3" i="278"/>
  <c r="AA3" i="278"/>
  <c r="S3" i="278"/>
  <c r="K3" i="278"/>
  <c r="Z3" i="278"/>
  <c r="R3" i="278"/>
  <c r="J3" i="278"/>
  <c r="Y3" i="278"/>
  <c r="Q3" i="278"/>
  <c r="I3" i="278"/>
  <c r="X3" i="278"/>
  <c r="P3" i="278"/>
  <c r="H3" i="278"/>
  <c r="W3" i="278"/>
  <c r="V3" i="278"/>
  <c r="O3" i="278"/>
  <c r="N3" i="278"/>
  <c r="G3" i="278"/>
  <c r="T5" i="269"/>
  <c r="H4" i="43"/>
  <c r="Q4" i="43"/>
  <c r="L4" i="43"/>
  <c r="N4" i="43"/>
  <c r="R3" i="40"/>
  <c r="S3" i="40"/>
  <c r="AA3" i="40"/>
  <c r="U5" i="233"/>
  <c r="M5" i="233"/>
  <c r="T5" i="233"/>
  <c r="L5" i="233"/>
  <c r="AA5" i="233"/>
  <c r="S5" i="233"/>
  <c r="K5" i="233"/>
  <c r="Z5" i="233"/>
  <c r="R5" i="233"/>
  <c r="J5" i="233"/>
  <c r="Y5" i="233"/>
  <c r="Q5" i="233"/>
  <c r="I5" i="233"/>
  <c r="X5" i="233"/>
  <c r="P5" i="233"/>
  <c r="H5" i="233"/>
  <c r="W5" i="233"/>
  <c r="O5" i="233"/>
  <c r="G5" i="233"/>
  <c r="N5" i="233"/>
  <c r="V5" i="233"/>
  <c r="Z3" i="44"/>
  <c r="G3" i="44"/>
  <c r="J3" i="46"/>
  <c r="Q3" i="46"/>
  <c r="X3" i="46"/>
  <c r="X5" i="251"/>
  <c r="X5" i="242"/>
  <c r="C2" i="188"/>
  <c r="I3" i="254"/>
  <c r="L3" i="254"/>
  <c r="G3" i="254"/>
  <c r="V5" i="33"/>
  <c r="P2" i="191"/>
  <c r="E2" i="224"/>
  <c r="W4" i="263"/>
  <c r="G3" i="179"/>
  <c r="Z2" i="38"/>
  <c r="R2" i="38"/>
  <c r="J2" i="38"/>
  <c r="M2" i="38"/>
  <c r="Y2" i="38"/>
  <c r="Q2" i="38"/>
  <c r="I2" i="38"/>
  <c r="U2" i="38"/>
  <c r="X2" i="38"/>
  <c r="P2" i="38"/>
  <c r="H2" i="38"/>
  <c r="K2" i="38"/>
  <c r="W2" i="38"/>
  <c r="O2" i="38"/>
  <c r="G2" i="38"/>
  <c r="AA2" i="38"/>
  <c r="V2" i="38"/>
  <c r="N2" i="38"/>
  <c r="S2" i="38"/>
  <c r="T2" i="38"/>
  <c r="L2" i="38"/>
  <c r="U3" i="260"/>
  <c r="R4" i="45"/>
  <c r="AA3" i="263"/>
  <c r="Y4" i="46"/>
  <c r="M4" i="43"/>
  <c r="F2" i="191"/>
  <c r="Z4" i="34"/>
  <c r="M2" i="279"/>
  <c r="Z3" i="31"/>
  <c r="M3" i="31"/>
  <c r="G3" i="31"/>
  <c r="U4" i="263"/>
  <c r="U5" i="42"/>
  <c r="W4" i="34"/>
  <c r="K4" i="34"/>
  <c r="G4" i="34"/>
  <c r="J3" i="39"/>
  <c r="Q3" i="39"/>
  <c r="X3" i="39"/>
  <c r="I2" i="279"/>
  <c r="AA2" i="279"/>
  <c r="N2" i="279"/>
  <c r="W4" i="38"/>
  <c r="S4" i="38"/>
  <c r="L5" i="33"/>
  <c r="AA3" i="31"/>
  <c r="G2" i="179"/>
  <c r="K4" i="263"/>
  <c r="V4" i="263"/>
  <c r="Q4" i="263"/>
  <c r="L2" i="40"/>
  <c r="G2" i="40"/>
  <c r="S2" i="40"/>
  <c r="Z2" i="40"/>
  <c r="I5" i="278"/>
  <c r="N5" i="278"/>
  <c r="I4" i="239"/>
  <c r="K4" i="239"/>
  <c r="U4" i="239"/>
  <c r="Y3" i="42"/>
  <c r="U3" i="42"/>
  <c r="O3" i="42"/>
  <c r="G3" i="266"/>
  <c r="Y3" i="266"/>
  <c r="AA3" i="266"/>
  <c r="N7" i="85"/>
  <c r="N2" i="67"/>
  <c r="N2" i="12"/>
  <c r="K4" i="33"/>
  <c r="AA5" i="45"/>
  <c r="O5" i="42"/>
  <c r="W3" i="251"/>
  <c r="O3" i="251"/>
  <c r="G3" i="251"/>
  <c r="V3" i="251"/>
  <c r="N3" i="251"/>
  <c r="U3" i="251"/>
  <c r="M3" i="251"/>
  <c r="T3" i="251"/>
  <c r="L3" i="251"/>
  <c r="AA3" i="251"/>
  <c r="S3" i="251"/>
  <c r="K3" i="251"/>
  <c r="Y3" i="251"/>
  <c r="Q3" i="251"/>
  <c r="I3" i="251"/>
  <c r="R3" i="251"/>
  <c r="P3" i="251"/>
  <c r="J3" i="251"/>
  <c r="H3" i="251"/>
  <c r="Z3" i="251"/>
  <c r="X3" i="251"/>
  <c r="M5" i="278"/>
  <c r="D2" i="179"/>
  <c r="T3" i="47"/>
  <c r="H3" i="47"/>
  <c r="M2" i="188"/>
  <c r="G4" i="47"/>
  <c r="C4" i="179"/>
  <c r="R4" i="32"/>
  <c r="L4" i="32"/>
  <c r="T4" i="275"/>
  <c r="H4" i="275"/>
  <c r="R4" i="275"/>
  <c r="H4" i="39"/>
  <c r="Z4" i="39"/>
  <c r="L4" i="39"/>
  <c r="N4" i="39"/>
  <c r="AA5" i="245"/>
  <c r="S5" i="245"/>
  <c r="K5" i="245"/>
  <c r="Z5" i="245"/>
  <c r="R5" i="245"/>
  <c r="J5" i="245"/>
  <c r="Y5" i="245"/>
  <c r="Q5" i="245"/>
  <c r="I5" i="245"/>
  <c r="X5" i="245"/>
  <c r="P5" i="245"/>
  <c r="H5" i="245"/>
  <c r="W5" i="245"/>
  <c r="O5" i="245"/>
  <c r="G5" i="245"/>
  <c r="U5" i="245"/>
  <c r="M5" i="245"/>
  <c r="N5" i="245"/>
  <c r="L5" i="245"/>
  <c r="V5" i="245"/>
  <c r="T5" i="245"/>
  <c r="W3" i="45"/>
  <c r="J3" i="239"/>
  <c r="T3" i="239"/>
  <c r="O3" i="239"/>
  <c r="D2" i="209"/>
  <c r="Y2" i="243"/>
  <c r="Q2" i="243"/>
  <c r="I2" i="243"/>
  <c r="X2" i="243"/>
  <c r="P2" i="243"/>
  <c r="H2" i="243"/>
  <c r="W2" i="243"/>
  <c r="O2" i="243"/>
  <c r="G2" i="243"/>
  <c r="V2" i="243"/>
  <c r="N2" i="243"/>
  <c r="U2" i="243"/>
  <c r="M2" i="243"/>
  <c r="AA2" i="243"/>
  <c r="S2" i="243"/>
  <c r="K2" i="243"/>
  <c r="L2" i="243"/>
  <c r="J2" i="243"/>
  <c r="Z2" i="243"/>
  <c r="T2" i="243"/>
  <c r="R2" i="243"/>
  <c r="R3" i="35"/>
  <c r="S3" i="35"/>
  <c r="H5" i="45"/>
  <c r="Z3" i="36"/>
  <c r="G3" i="36"/>
  <c r="S5" i="278"/>
  <c r="W5" i="40"/>
  <c r="R5" i="40"/>
  <c r="H4" i="284"/>
  <c r="T4" i="284"/>
  <c r="N4" i="284"/>
  <c r="T3" i="34"/>
  <c r="N3" i="34"/>
  <c r="P3" i="34"/>
  <c r="AA4" i="44"/>
  <c r="Y4" i="44"/>
  <c r="P4" i="36"/>
  <c r="G4" i="36"/>
  <c r="L4" i="36"/>
  <c r="V4" i="36"/>
  <c r="V4" i="245"/>
  <c r="Q4" i="245"/>
  <c r="S4" i="245"/>
  <c r="P3" i="260"/>
  <c r="Q3" i="260"/>
  <c r="T3" i="260"/>
  <c r="O3" i="260"/>
  <c r="O5" i="278"/>
  <c r="E4" i="179"/>
  <c r="P4" i="236"/>
  <c r="Z4" i="236"/>
  <c r="W4" i="236"/>
  <c r="W2" i="34"/>
  <c r="Q2" i="34"/>
  <c r="L2" i="47"/>
  <c r="G2" i="47"/>
  <c r="U2" i="47"/>
  <c r="Z2" i="47"/>
  <c r="V5" i="36"/>
  <c r="Y5" i="36"/>
  <c r="I2" i="209"/>
  <c r="O2" i="179"/>
  <c r="U5" i="44"/>
  <c r="J5" i="44"/>
  <c r="AA5" i="44"/>
  <c r="Y5" i="278"/>
  <c r="X5" i="269"/>
  <c r="P2" i="206"/>
  <c r="O4" i="45"/>
  <c r="K4" i="45"/>
  <c r="X4" i="254"/>
  <c r="J4" i="254"/>
  <c r="L4" i="254"/>
  <c r="R4" i="272"/>
  <c r="K4" i="272"/>
  <c r="V4" i="272"/>
  <c r="Q4" i="272"/>
  <c r="L3" i="263"/>
  <c r="H3" i="263"/>
  <c r="Z3" i="263"/>
  <c r="S4" i="31"/>
  <c r="E2" i="191"/>
  <c r="O3" i="275"/>
  <c r="J3" i="275"/>
  <c r="L3" i="275"/>
  <c r="R3" i="281"/>
  <c r="W3" i="281"/>
  <c r="G5" i="239"/>
  <c r="Y5" i="239"/>
  <c r="AA5" i="239"/>
  <c r="I2" i="191"/>
  <c r="J4" i="46"/>
  <c r="O4" i="46"/>
  <c r="Q4" i="46"/>
  <c r="T2" i="37"/>
  <c r="G2" i="37"/>
  <c r="S2" i="37"/>
  <c r="T3" i="30"/>
  <c r="V3" i="30"/>
  <c r="P3" i="30"/>
  <c r="Q5" i="269"/>
  <c r="Z2" i="42"/>
  <c r="R2" i="42"/>
  <c r="J2" i="42"/>
  <c r="Y2" i="42"/>
  <c r="Q2" i="42"/>
  <c r="I2" i="42"/>
  <c r="M2" i="42"/>
  <c r="S2" i="42"/>
  <c r="X2" i="42"/>
  <c r="P2" i="42"/>
  <c r="H2" i="42"/>
  <c r="AA2" i="42"/>
  <c r="K2" i="42"/>
  <c r="W2" i="42"/>
  <c r="O2" i="42"/>
  <c r="G2" i="42"/>
  <c r="V2" i="42"/>
  <c r="N2" i="42"/>
  <c r="U2" i="42"/>
  <c r="T2" i="42"/>
  <c r="L2" i="42"/>
  <c r="P4" i="43"/>
  <c r="T4" i="43"/>
  <c r="V4" i="43"/>
  <c r="Z3" i="40"/>
  <c r="G3" i="40"/>
  <c r="Q3" i="44"/>
  <c r="M3" i="44"/>
  <c r="O3" i="44"/>
  <c r="R3" i="46"/>
  <c r="M3" i="46"/>
  <c r="K3" i="46"/>
  <c r="M5" i="251"/>
  <c r="I5" i="251"/>
  <c r="K5" i="251"/>
  <c r="Q2" i="206"/>
  <c r="Q5" i="33"/>
  <c r="M5" i="242"/>
  <c r="I5" i="242"/>
  <c r="K5" i="242"/>
  <c r="Q3" i="254"/>
  <c r="T3" i="254"/>
  <c r="O3" i="254"/>
  <c r="T5" i="33"/>
  <c r="S5" i="42"/>
  <c r="H5" i="42"/>
  <c r="R3" i="266"/>
  <c r="W5" i="266"/>
  <c r="O5" i="266"/>
  <c r="G5" i="266"/>
  <c r="V5" i="266"/>
  <c r="N5" i="266"/>
  <c r="U5" i="266"/>
  <c r="M5" i="266"/>
  <c r="T5" i="266"/>
  <c r="L5" i="266"/>
  <c r="AA5" i="266"/>
  <c r="S5" i="266"/>
  <c r="K5" i="266"/>
  <c r="Y5" i="266"/>
  <c r="Q5" i="266"/>
  <c r="I5" i="266"/>
  <c r="Z5" i="266"/>
  <c r="X5" i="266"/>
  <c r="R5" i="266"/>
  <c r="J5" i="266"/>
  <c r="P5" i="266"/>
  <c r="H5" i="266"/>
  <c r="Q4" i="36"/>
  <c r="W5" i="42"/>
  <c r="H2" i="254"/>
  <c r="AA2" i="254"/>
  <c r="I3" i="263"/>
  <c r="N4" i="47"/>
  <c r="Z4" i="47"/>
  <c r="L4" i="47"/>
  <c r="H4" i="47"/>
  <c r="L3" i="39"/>
  <c r="T4" i="38"/>
  <c r="R4" i="239"/>
  <c r="W3" i="37"/>
  <c r="L3" i="37"/>
  <c r="H3" i="37"/>
  <c r="O3" i="37"/>
  <c r="K3" i="37"/>
  <c r="G3" i="37"/>
  <c r="U3" i="37"/>
  <c r="Q3" i="37"/>
  <c r="AA3" i="37"/>
  <c r="M3" i="37"/>
  <c r="Z3" i="37"/>
  <c r="R3" i="37"/>
  <c r="N3" i="37"/>
  <c r="X3" i="37"/>
  <c r="Y3" i="37"/>
  <c r="S3" i="37"/>
  <c r="J3" i="37"/>
  <c r="T3" i="37"/>
  <c r="P3" i="37"/>
  <c r="V3" i="37"/>
  <c r="I3" i="37"/>
  <c r="Y4" i="34"/>
  <c r="S4" i="34"/>
  <c r="R3" i="39"/>
  <c r="M3" i="39"/>
  <c r="S3" i="39"/>
  <c r="H2" i="224"/>
  <c r="V4" i="30"/>
  <c r="N4" i="30"/>
  <c r="U4" i="30"/>
  <c r="M4" i="30"/>
  <c r="W4" i="30"/>
  <c r="T4" i="30"/>
  <c r="L4" i="30"/>
  <c r="I4" i="30"/>
  <c r="AA4" i="30"/>
  <c r="S4" i="30"/>
  <c r="K4" i="30"/>
  <c r="Q4" i="30"/>
  <c r="G4" i="30"/>
  <c r="Z4" i="30"/>
  <c r="R4" i="30"/>
  <c r="J4" i="30"/>
  <c r="Y4" i="30"/>
  <c r="O4" i="30"/>
  <c r="X4" i="30"/>
  <c r="P4" i="30"/>
  <c r="H4" i="30"/>
  <c r="V2" i="279"/>
  <c r="AA4" i="38"/>
  <c r="M4" i="38"/>
  <c r="Z5" i="33"/>
  <c r="L2" i="179"/>
  <c r="L3" i="31"/>
  <c r="N3" i="31"/>
  <c r="H3" i="31"/>
  <c r="J2" i="191"/>
  <c r="Z4" i="263"/>
  <c r="S4" i="263"/>
  <c r="G4" i="263"/>
  <c r="Y4" i="263"/>
  <c r="T2" i="40"/>
  <c r="O2" i="40"/>
  <c r="M2" i="40"/>
  <c r="Q4" i="47"/>
  <c r="Q4" i="239"/>
  <c r="S4" i="239"/>
  <c r="S3" i="42"/>
  <c r="W3" i="42"/>
  <c r="L3" i="266"/>
  <c r="O3" i="266"/>
  <c r="E2" i="206"/>
  <c r="R5" i="33"/>
  <c r="J4" i="33"/>
  <c r="S4" i="33"/>
  <c r="M4" i="33"/>
  <c r="L3" i="179"/>
  <c r="W3" i="248"/>
  <c r="O3" i="248"/>
  <c r="G3" i="248"/>
  <c r="V3" i="248"/>
  <c r="N3" i="248"/>
  <c r="U3" i="248"/>
  <c r="M3" i="248"/>
  <c r="T3" i="248"/>
  <c r="L3" i="248"/>
  <c r="AA3" i="248"/>
  <c r="S3" i="248"/>
  <c r="K3" i="248"/>
  <c r="Y3" i="248"/>
  <c r="Q3" i="248"/>
  <c r="I3" i="248"/>
  <c r="J3" i="248"/>
  <c r="H3" i="248"/>
  <c r="Z3" i="248"/>
  <c r="X3" i="248"/>
  <c r="R3" i="248"/>
  <c r="P3" i="248"/>
  <c r="J5" i="45"/>
  <c r="Q5" i="42"/>
  <c r="E2" i="188"/>
  <c r="Z5" i="278"/>
  <c r="K2" i="206"/>
  <c r="Y3" i="47"/>
  <c r="N3" i="47"/>
  <c r="P3" i="47"/>
  <c r="H2" i="191"/>
  <c r="H4" i="32"/>
  <c r="Z4" i="32"/>
  <c r="T4" i="32"/>
  <c r="N4" i="32"/>
  <c r="U4" i="275"/>
  <c r="P4" i="275"/>
  <c r="Z4" i="275"/>
  <c r="P4" i="39"/>
  <c r="G4" i="39"/>
  <c r="T4" i="39"/>
  <c r="V4" i="39"/>
  <c r="L3" i="45"/>
  <c r="H3" i="45"/>
  <c r="R3" i="239"/>
  <c r="W3" i="239"/>
  <c r="O5" i="33"/>
  <c r="I7" i="100"/>
  <c r="I2" i="82"/>
  <c r="I2" i="224" s="1"/>
  <c r="I2" i="27"/>
  <c r="P2" i="45" s="1"/>
  <c r="Z3" i="35"/>
  <c r="G3" i="35"/>
  <c r="Q3" i="36"/>
  <c r="M3" i="36"/>
  <c r="O3" i="36"/>
  <c r="X3" i="38"/>
  <c r="P3" i="38"/>
  <c r="H3" i="38"/>
  <c r="W3" i="38"/>
  <c r="O3" i="38"/>
  <c r="G3" i="38"/>
  <c r="S3" i="38"/>
  <c r="I3" i="38"/>
  <c r="V3" i="38"/>
  <c r="N3" i="38"/>
  <c r="AA3" i="38"/>
  <c r="Q3" i="38"/>
  <c r="U3" i="38"/>
  <c r="M3" i="38"/>
  <c r="K3" i="38"/>
  <c r="T3" i="38"/>
  <c r="L3" i="38"/>
  <c r="Y3" i="38"/>
  <c r="Z3" i="38"/>
  <c r="R3" i="38"/>
  <c r="J3" i="38"/>
  <c r="I5" i="40"/>
  <c r="Z5" i="40"/>
  <c r="L5" i="40"/>
  <c r="Z2" i="43"/>
  <c r="R2" i="43"/>
  <c r="J2" i="43"/>
  <c r="Y2" i="43"/>
  <c r="Q2" i="43"/>
  <c r="I2" i="43"/>
  <c r="U2" i="43"/>
  <c r="AA2" i="43"/>
  <c r="X2" i="43"/>
  <c r="P2" i="43"/>
  <c r="H2" i="43"/>
  <c r="M2" i="43"/>
  <c r="S2" i="43"/>
  <c r="W2" i="43"/>
  <c r="O2" i="43"/>
  <c r="G2" i="43"/>
  <c r="V2" i="43"/>
  <c r="N2" i="43"/>
  <c r="K2" i="43"/>
  <c r="T2" i="43"/>
  <c r="L2" i="43"/>
  <c r="I4" i="284"/>
  <c r="X4" i="284"/>
  <c r="J3" i="34"/>
  <c r="Y3" i="34"/>
  <c r="V3" i="34"/>
  <c r="X3" i="34"/>
  <c r="J4" i="44"/>
  <c r="I4" i="44"/>
  <c r="X4" i="36"/>
  <c r="T4" i="36"/>
  <c r="X4" i="245"/>
  <c r="Y4" i="245"/>
  <c r="R3" i="260"/>
  <c r="Y3" i="260"/>
  <c r="W3" i="260"/>
  <c r="T5" i="278"/>
  <c r="V4" i="35"/>
  <c r="N4" i="35"/>
  <c r="U4" i="35"/>
  <c r="M4" i="35"/>
  <c r="I4" i="35"/>
  <c r="T4" i="35"/>
  <c r="L4" i="35"/>
  <c r="Q4" i="35"/>
  <c r="G4" i="35"/>
  <c r="AA4" i="35"/>
  <c r="S4" i="35"/>
  <c r="K4" i="35"/>
  <c r="Y4" i="35"/>
  <c r="O4" i="35"/>
  <c r="Z4" i="35"/>
  <c r="R4" i="35"/>
  <c r="J4" i="35"/>
  <c r="W4" i="35"/>
  <c r="X4" i="35"/>
  <c r="P4" i="35"/>
  <c r="H4" i="35"/>
  <c r="J2" i="188"/>
  <c r="X4" i="236"/>
  <c r="M4" i="236"/>
  <c r="M2" i="191"/>
  <c r="L2" i="191"/>
  <c r="N2" i="34"/>
  <c r="U2" i="34"/>
  <c r="Y2" i="34"/>
  <c r="T2" i="47"/>
  <c r="O2" i="47"/>
  <c r="I2" i="47"/>
  <c r="H5" i="36"/>
  <c r="U5" i="36"/>
  <c r="K5" i="36"/>
  <c r="I2" i="72"/>
  <c r="I2" i="17"/>
  <c r="G5" i="42"/>
  <c r="O7" i="85"/>
  <c r="W5" i="44"/>
  <c r="R5" i="44"/>
  <c r="G5" i="278"/>
  <c r="S4" i="45"/>
  <c r="M4" i="45"/>
  <c r="G4" i="254"/>
  <c r="R4" i="254"/>
  <c r="T4" i="254"/>
  <c r="Z4" i="272"/>
  <c r="S4" i="272"/>
  <c r="G4" i="272"/>
  <c r="Y4" i="272"/>
  <c r="N3" i="263"/>
  <c r="P3" i="263"/>
  <c r="K3" i="263"/>
  <c r="O4" i="47"/>
  <c r="J4" i="31"/>
  <c r="AA4" i="31"/>
  <c r="M4" i="31"/>
  <c r="H3" i="275"/>
  <c r="R3" i="275"/>
  <c r="T3" i="275"/>
  <c r="Z3" i="281"/>
  <c r="L3" i="281"/>
  <c r="O5" i="239"/>
  <c r="R4" i="46"/>
  <c r="K2" i="37"/>
  <c r="O2" i="37"/>
  <c r="I2" i="37"/>
  <c r="K5" i="33"/>
  <c r="J3" i="30"/>
  <c r="Q3" i="30"/>
  <c r="X3" i="30"/>
  <c r="J5" i="42"/>
  <c r="P5" i="269"/>
  <c r="U2" i="269"/>
  <c r="M2" i="269"/>
  <c r="T2" i="269"/>
  <c r="L2" i="269"/>
  <c r="AA2" i="269"/>
  <c r="S2" i="269"/>
  <c r="K2" i="269"/>
  <c r="Z2" i="269"/>
  <c r="R2" i="269"/>
  <c r="J2" i="269"/>
  <c r="Y2" i="269"/>
  <c r="Q2" i="269"/>
  <c r="I2" i="269"/>
  <c r="W2" i="269"/>
  <c r="O2" i="269"/>
  <c r="G2" i="269"/>
  <c r="X2" i="269"/>
  <c r="V2" i="269"/>
  <c r="P2" i="269"/>
  <c r="N2" i="269"/>
  <c r="H2" i="269"/>
  <c r="AA5" i="246"/>
  <c r="S5" i="246"/>
  <c r="K5" i="246"/>
  <c r="Z5" i="246"/>
  <c r="R5" i="246"/>
  <c r="J5" i="246"/>
  <c r="Y5" i="246"/>
  <c r="Q5" i="246"/>
  <c r="I5" i="246"/>
  <c r="X5" i="246"/>
  <c r="P5" i="246"/>
  <c r="H5" i="246"/>
  <c r="W5" i="246"/>
  <c r="O5" i="246"/>
  <c r="G5" i="246"/>
  <c r="U5" i="246"/>
  <c r="M5" i="246"/>
  <c r="V5" i="246"/>
  <c r="T5" i="246"/>
  <c r="N5" i="246"/>
  <c r="L5" i="246"/>
  <c r="X4" i="43"/>
  <c r="K4" i="43"/>
  <c r="O4" i="43"/>
  <c r="U4" i="251"/>
  <c r="M4" i="251"/>
  <c r="T4" i="251"/>
  <c r="L4" i="251"/>
  <c r="AA4" i="251"/>
  <c r="S4" i="251"/>
  <c r="K4" i="251"/>
  <c r="Z4" i="251"/>
  <c r="R4" i="251"/>
  <c r="J4" i="251"/>
  <c r="Y4" i="251"/>
  <c r="Q4" i="251"/>
  <c r="I4" i="251"/>
  <c r="W4" i="251"/>
  <c r="O4" i="251"/>
  <c r="G4" i="251"/>
  <c r="X4" i="251"/>
  <c r="V4" i="251"/>
  <c r="P4" i="251"/>
  <c r="N4" i="251"/>
  <c r="H4" i="251"/>
  <c r="I3" i="40"/>
  <c r="M3" i="40"/>
  <c r="O3" i="40"/>
  <c r="U3" i="44"/>
  <c r="W3" i="44"/>
  <c r="Z3" i="46"/>
  <c r="U3" i="46"/>
  <c r="S3" i="46"/>
  <c r="U5" i="251"/>
  <c r="Q5" i="251"/>
  <c r="S5" i="251"/>
  <c r="L5" i="242"/>
  <c r="U5" i="242"/>
  <c r="Q5" i="242"/>
  <c r="S5" i="242"/>
  <c r="H3" i="254"/>
  <c r="Y3" i="254"/>
  <c r="W3" i="254"/>
  <c r="L5" i="45"/>
  <c r="Z2" i="41"/>
  <c r="R2" i="41"/>
  <c r="J2" i="41"/>
  <c r="M2" i="41"/>
  <c r="Y2" i="41"/>
  <c r="Q2" i="41"/>
  <c r="I2" i="41"/>
  <c r="K2" i="41"/>
  <c r="X2" i="41"/>
  <c r="P2" i="41"/>
  <c r="H2" i="41"/>
  <c r="U2" i="41"/>
  <c r="S2" i="41"/>
  <c r="W2" i="41"/>
  <c r="O2" i="41"/>
  <c r="G2" i="41"/>
  <c r="V2" i="41"/>
  <c r="N2" i="41"/>
  <c r="AA2" i="41"/>
  <c r="T2" i="41"/>
  <c r="L2" i="41"/>
  <c r="V5" i="269"/>
  <c r="T3" i="266"/>
  <c r="E3" i="179"/>
  <c r="W3" i="245"/>
  <c r="O3" i="245"/>
  <c r="G3" i="245"/>
  <c r="V3" i="245"/>
  <c r="N3" i="245"/>
  <c r="U3" i="245"/>
  <c r="M3" i="245"/>
  <c r="T3" i="245"/>
  <c r="L3" i="245"/>
  <c r="AA3" i="245"/>
  <c r="S3" i="245"/>
  <c r="K3" i="245"/>
  <c r="Y3" i="245"/>
  <c r="Q3" i="245"/>
  <c r="I3" i="245"/>
  <c r="Z3" i="245"/>
  <c r="X3" i="245"/>
  <c r="R3" i="245"/>
  <c r="P3" i="245"/>
  <c r="J3" i="245"/>
  <c r="H3" i="245"/>
  <c r="W3" i="242"/>
  <c r="O3" i="242"/>
  <c r="G3" i="242"/>
  <c r="V3" i="242"/>
  <c r="N3" i="242"/>
  <c r="U3" i="242"/>
  <c r="M3" i="242"/>
  <c r="T3" i="242"/>
  <c r="L3" i="242"/>
  <c r="AA3" i="242"/>
  <c r="S3" i="242"/>
  <c r="K3" i="242"/>
  <c r="Y3" i="242"/>
  <c r="Q3" i="242"/>
  <c r="I3" i="242"/>
  <c r="Z3" i="242"/>
  <c r="X3" i="242"/>
  <c r="R3" i="242"/>
  <c r="P3" i="242"/>
  <c r="J3" i="242"/>
  <c r="H3" i="242"/>
  <c r="C2" i="209"/>
  <c r="P4" i="46"/>
  <c r="O5" i="242"/>
  <c r="Q4" i="38"/>
  <c r="Y2" i="261"/>
  <c r="Q2" i="261"/>
  <c r="I2" i="261"/>
  <c r="X2" i="261"/>
  <c r="P2" i="261"/>
  <c r="H2" i="261"/>
  <c r="W2" i="261"/>
  <c r="O2" i="261"/>
  <c r="G2" i="261"/>
  <c r="V2" i="261"/>
  <c r="N2" i="261"/>
  <c r="U2" i="261"/>
  <c r="M2" i="261"/>
  <c r="AA2" i="261"/>
  <c r="S2" i="261"/>
  <c r="K2" i="261"/>
  <c r="Z2" i="261"/>
  <c r="T2" i="261"/>
  <c r="R2" i="261"/>
  <c r="L2" i="261"/>
  <c r="J2" i="261"/>
  <c r="N5" i="32"/>
  <c r="O5" i="32"/>
  <c r="R5" i="32"/>
  <c r="Z2" i="31"/>
  <c r="R2" i="31"/>
  <c r="J2" i="31"/>
  <c r="Y2" i="31"/>
  <c r="Q2" i="31"/>
  <c r="I2" i="31"/>
  <c r="M2" i="31"/>
  <c r="S2" i="31"/>
  <c r="X2" i="31"/>
  <c r="P2" i="31"/>
  <c r="H2" i="31"/>
  <c r="AA2" i="31"/>
  <c r="W2" i="31"/>
  <c r="O2" i="31"/>
  <c r="G2" i="31"/>
  <c r="U2" i="31"/>
  <c r="K2" i="31"/>
  <c r="V2" i="31"/>
  <c r="N2" i="31"/>
  <c r="T2" i="31"/>
  <c r="L2" i="31"/>
  <c r="AA4" i="34"/>
  <c r="Z3" i="39"/>
  <c r="U3" i="39"/>
  <c r="B4" i="179"/>
  <c r="J2" i="279"/>
  <c r="L2" i="279"/>
  <c r="J4" i="38"/>
  <c r="O4" i="38"/>
  <c r="G5" i="33"/>
  <c r="T3" i="31"/>
  <c r="V3" i="31"/>
  <c r="Q2" i="179"/>
  <c r="AA4" i="263"/>
  <c r="W2" i="40"/>
  <c r="I4" i="47"/>
  <c r="Y4" i="239"/>
  <c r="AA4" i="239"/>
  <c r="N3" i="266"/>
  <c r="W3" i="266"/>
  <c r="X5" i="33"/>
  <c r="R4" i="33"/>
  <c r="AA4" i="33"/>
  <c r="P5" i="45"/>
  <c r="N5" i="42"/>
  <c r="J3" i="47"/>
  <c r="S3" i="47"/>
  <c r="V3" i="47"/>
  <c r="P4" i="32"/>
  <c r="O4" i="32"/>
  <c r="W4" i="32"/>
  <c r="X4" i="39"/>
  <c r="Q4" i="39"/>
  <c r="T3" i="45"/>
  <c r="N3" i="45"/>
  <c r="M3" i="239"/>
  <c r="X3" i="33"/>
  <c r="P3" i="33"/>
  <c r="H3" i="33"/>
  <c r="K3" i="33"/>
  <c r="W3" i="33"/>
  <c r="O3" i="33"/>
  <c r="G3" i="33"/>
  <c r="S3" i="33"/>
  <c r="Q3" i="33"/>
  <c r="V3" i="33"/>
  <c r="N3" i="33"/>
  <c r="AA3" i="33"/>
  <c r="Y3" i="33"/>
  <c r="U3" i="33"/>
  <c r="M3" i="33"/>
  <c r="T3" i="33"/>
  <c r="L3" i="33"/>
  <c r="I3" i="33"/>
  <c r="Z3" i="33"/>
  <c r="R3" i="33"/>
  <c r="J3" i="33"/>
  <c r="J5" i="33"/>
  <c r="I3" i="35"/>
  <c r="M3" i="35"/>
  <c r="K3" i="36"/>
  <c r="U3" i="36"/>
  <c r="W3" i="257"/>
  <c r="O3" i="257"/>
  <c r="G3" i="257"/>
  <c r="V3" i="257"/>
  <c r="N3" i="257"/>
  <c r="U3" i="257"/>
  <c r="M3" i="257"/>
  <c r="T3" i="257"/>
  <c r="L3" i="257"/>
  <c r="AA3" i="257"/>
  <c r="S3" i="257"/>
  <c r="K3" i="257"/>
  <c r="Y3" i="257"/>
  <c r="Q3" i="257"/>
  <c r="I3" i="257"/>
  <c r="Z3" i="257"/>
  <c r="X3" i="257"/>
  <c r="R3" i="257"/>
  <c r="P3" i="257"/>
  <c r="J3" i="257"/>
  <c r="H3" i="257"/>
  <c r="N5" i="40"/>
  <c r="Q5" i="40"/>
  <c r="U2" i="272"/>
  <c r="Q4" i="284"/>
  <c r="R3" i="34"/>
  <c r="K3" i="34"/>
  <c r="H4" i="44"/>
  <c r="R4" i="44"/>
  <c r="W4" i="36"/>
  <c r="K4" i="36"/>
  <c r="X3" i="260"/>
  <c r="J2" i="179"/>
  <c r="K5" i="45"/>
  <c r="Z5" i="42"/>
  <c r="K5" i="278"/>
  <c r="M5" i="269"/>
  <c r="U4" i="248"/>
  <c r="M4" i="248"/>
  <c r="T4" i="248"/>
  <c r="L4" i="248"/>
  <c r="AA4" i="248"/>
  <c r="S4" i="248"/>
  <c r="K4" i="248"/>
  <c r="Z4" i="248"/>
  <c r="R4" i="248"/>
  <c r="J4" i="248"/>
  <c r="Y4" i="248"/>
  <c r="Q4" i="248"/>
  <c r="I4" i="248"/>
  <c r="W4" i="248"/>
  <c r="O4" i="248"/>
  <c r="G4" i="248"/>
  <c r="P4" i="248"/>
  <c r="N4" i="248"/>
  <c r="H4" i="248"/>
  <c r="X4" i="248"/>
  <c r="V4" i="248"/>
  <c r="I4" i="236"/>
  <c r="K4" i="236"/>
  <c r="H2" i="206"/>
  <c r="V2" i="34"/>
  <c r="Z2" i="36"/>
  <c r="R2" i="36"/>
  <c r="J2" i="36"/>
  <c r="Y2" i="36"/>
  <c r="Q2" i="36"/>
  <c r="I2" i="36"/>
  <c r="U2" i="36"/>
  <c r="K2" i="36"/>
  <c r="X2" i="36"/>
  <c r="P2" i="36"/>
  <c r="H2" i="36"/>
  <c r="AA2" i="36"/>
  <c r="W2" i="36"/>
  <c r="O2" i="36"/>
  <c r="G2" i="36"/>
  <c r="M2" i="36"/>
  <c r="V2" i="36"/>
  <c r="N2" i="36"/>
  <c r="S2" i="36"/>
  <c r="T2" i="36"/>
  <c r="L2" i="36"/>
  <c r="K2" i="47"/>
  <c r="W2" i="47"/>
  <c r="P5" i="36"/>
  <c r="P7" i="85"/>
  <c r="R5" i="42"/>
  <c r="I5" i="44"/>
  <c r="Z5" i="44"/>
  <c r="L5" i="278"/>
  <c r="J4" i="45"/>
  <c r="AA4" i="45"/>
  <c r="O4" i="254"/>
  <c r="T4" i="272"/>
  <c r="AA4" i="272"/>
  <c r="X3" i="263"/>
  <c r="K4" i="47"/>
  <c r="R4" i="31"/>
  <c r="G4" i="31"/>
  <c r="P3" i="275"/>
  <c r="AA3" i="281"/>
  <c r="U3" i="281"/>
  <c r="W5" i="239"/>
  <c r="J5" i="239"/>
  <c r="H4" i="46"/>
  <c r="Z4" i="46"/>
  <c r="L4" i="46"/>
  <c r="O2" i="191"/>
  <c r="W2" i="37"/>
  <c r="R3" i="30"/>
  <c r="W5" i="45"/>
  <c r="P5" i="42"/>
  <c r="U4" i="257"/>
  <c r="M4" i="257"/>
  <c r="T4" i="257"/>
  <c r="L4" i="257"/>
  <c r="AA4" i="257"/>
  <c r="S4" i="257"/>
  <c r="K4" i="257"/>
  <c r="Z4" i="257"/>
  <c r="R4" i="257"/>
  <c r="J4" i="257"/>
  <c r="Y4" i="257"/>
  <c r="Q4" i="257"/>
  <c r="I4" i="257"/>
  <c r="W4" i="257"/>
  <c r="O4" i="257"/>
  <c r="G4" i="257"/>
  <c r="H4" i="257"/>
  <c r="X4" i="257"/>
  <c r="V4" i="257"/>
  <c r="P4" i="257"/>
  <c r="N4" i="257"/>
  <c r="B32" i="175"/>
  <c r="B24" i="175"/>
  <c r="B31" i="175"/>
  <c r="B23" i="175"/>
  <c r="B30" i="175"/>
  <c r="B22" i="175"/>
  <c r="B29" i="175"/>
  <c r="B21" i="175"/>
  <c r="B28" i="175"/>
  <c r="B27" i="175"/>
  <c r="B26" i="175"/>
  <c r="J2" i="231" s="1"/>
  <c r="J2" i="230" s="1"/>
  <c r="B25" i="175"/>
  <c r="J2" i="102"/>
  <c r="B2" i="102"/>
  <c r="J2" i="96"/>
  <c r="B2" i="96"/>
  <c r="J2" i="90"/>
  <c r="B2" i="90"/>
  <c r="Q2" i="102"/>
  <c r="I2" i="102"/>
  <c r="Q2" i="96"/>
  <c r="I2" i="96"/>
  <c r="Q2" i="90"/>
  <c r="I2" i="90"/>
  <c r="P2" i="102"/>
  <c r="H2" i="102"/>
  <c r="P2" i="96"/>
  <c r="H2" i="96"/>
  <c r="P2" i="90"/>
  <c r="H2" i="90"/>
  <c r="O2" i="102"/>
  <c r="G2" i="102"/>
  <c r="O2" i="96"/>
  <c r="G2" i="96"/>
  <c r="N2" i="102"/>
  <c r="F2" i="102"/>
  <c r="N2" i="96"/>
  <c r="F2" i="96"/>
  <c r="N2" i="90"/>
  <c r="F2" i="90"/>
  <c r="M2" i="102"/>
  <c r="E2" i="102"/>
  <c r="M2" i="96"/>
  <c r="E2" i="96"/>
  <c r="M2" i="90"/>
  <c r="E2" i="90"/>
  <c r="L2" i="102"/>
  <c r="L2" i="96"/>
  <c r="O2" i="90"/>
  <c r="K2" i="102"/>
  <c r="K2" i="96"/>
  <c r="L2" i="90"/>
  <c r="D2" i="102"/>
  <c r="D2" i="96"/>
  <c r="K2" i="90"/>
  <c r="C2" i="102"/>
  <c r="C2" i="96"/>
  <c r="G2" i="90"/>
  <c r="C2" i="90"/>
  <c r="D2" i="90"/>
  <c r="M2" i="12"/>
  <c r="M2" i="67"/>
  <c r="M7" i="85"/>
  <c r="K3" i="40"/>
  <c r="U3" i="40"/>
  <c r="J2" i="206"/>
  <c r="L3" i="44"/>
  <c r="I3" i="46"/>
  <c r="Y3" i="46"/>
  <c r="G5" i="251"/>
  <c r="Y5" i="251"/>
  <c r="Z2" i="46"/>
  <c r="R2" i="46"/>
  <c r="J2" i="46"/>
  <c r="Y2" i="46"/>
  <c r="Q2" i="46"/>
  <c r="I2" i="46"/>
  <c r="K2" i="46"/>
  <c r="X2" i="46"/>
  <c r="P2" i="46"/>
  <c r="H2" i="46"/>
  <c r="M2" i="46"/>
  <c r="S2" i="46"/>
  <c r="W2" i="46"/>
  <c r="O2" i="46"/>
  <c r="G2" i="46"/>
  <c r="U2" i="46"/>
  <c r="AA2" i="46"/>
  <c r="V2" i="46"/>
  <c r="N2" i="46"/>
  <c r="T2" i="46"/>
  <c r="L2" i="46"/>
  <c r="N5" i="242"/>
  <c r="G5" i="242"/>
  <c r="Y5" i="242"/>
  <c r="Z2" i="35"/>
  <c r="R2" i="35"/>
  <c r="J2" i="35"/>
  <c r="Y2" i="35"/>
  <c r="Q2" i="35"/>
  <c r="I2" i="35"/>
  <c r="S2" i="35"/>
  <c r="X2" i="35"/>
  <c r="P2" i="35"/>
  <c r="H2" i="35"/>
  <c r="U2" i="35"/>
  <c r="AA2" i="35"/>
  <c r="W2" i="35"/>
  <c r="O2" i="35"/>
  <c r="G2" i="35"/>
  <c r="K2" i="35"/>
  <c r="V2" i="35"/>
  <c r="N2" i="35"/>
  <c r="M2" i="35"/>
  <c r="T2" i="35"/>
  <c r="L2" i="35"/>
  <c r="J3" i="254"/>
  <c r="P11" i="6" a="1"/>
  <c r="M11" i="6" a="1"/>
  <c r="N11" i="6" a="1"/>
  <c r="E2" i="3" a="1"/>
  <c r="N6" i="5" a="1"/>
  <c r="C11" i="6" a="1"/>
  <c r="M2" i="3" a="1"/>
  <c r="M6" i="5" a="1"/>
  <c r="C6" i="5" a="1"/>
  <c r="K11" i="6" a="1"/>
  <c r="E6" i="5" a="1"/>
  <c r="C2" i="3" a="1"/>
  <c r="E11" i="6" a="1"/>
  <c r="N2" i="3" a="1"/>
  <c r="O11" i="6" a="1"/>
  <c r="Z2" i="239" l="1"/>
  <c r="R2" i="239"/>
  <c r="T2" i="239"/>
  <c r="H2" i="239"/>
  <c r="T2" i="236"/>
  <c r="H2" i="236"/>
  <c r="Z2" i="236"/>
  <c r="U2" i="236"/>
  <c r="X2" i="236"/>
  <c r="S2" i="236"/>
  <c r="N2" i="236"/>
  <c r="I2" i="236"/>
  <c r="AA2" i="236"/>
  <c r="V2" i="236"/>
  <c r="Q2" i="236"/>
  <c r="R2" i="272"/>
  <c r="M2" i="239"/>
  <c r="P2" i="239"/>
  <c r="K2" i="239"/>
  <c r="Q5" i="263"/>
  <c r="U5" i="263"/>
  <c r="U2" i="239"/>
  <c r="X2" i="239"/>
  <c r="S2" i="239"/>
  <c r="H5" i="263"/>
  <c r="Y5" i="263"/>
  <c r="N5" i="263"/>
  <c r="N2" i="239"/>
  <c r="I2" i="239"/>
  <c r="AA2" i="239"/>
  <c r="J5" i="263"/>
  <c r="K5" i="263"/>
  <c r="V5" i="263"/>
  <c r="V2" i="239"/>
  <c r="Q2" i="239"/>
  <c r="P5" i="263"/>
  <c r="S5" i="263"/>
  <c r="G5" i="263"/>
  <c r="I2" i="213"/>
  <c r="I2" i="212" s="1"/>
  <c r="L3" i="233"/>
  <c r="G2" i="239"/>
  <c r="Y2" i="239"/>
  <c r="R5" i="263"/>
  <c r="AA5" i="263"/>
  <c r="O5" i="263"/>
  <c r="M2" i="272"/>
  <c r="W2" i="254"/>
  <c r="X2" i="272"/>
  <c r="O2" i="239"/>
  <c r="J2" i="239"/>
  <c r="Y2" i="30"/>
  <c r="X5" i="263"/>
  <c r="L5" i="263"/>
  <c r="W5" i="263"/>
  <c r="L2" i="239"/>
  <c r="W2" i="239"/>
  <c r="Z5" i="263"/>
  <c r="G2" i="272"/>
  <c r="Z2" i="272"/>
  <c r="Z2" i="254"/>
  <c r="M2" i="254"/>
  <c r="P2" i="254"/>
  <c r="I2" i="275"/>
  <c r="T2" i="275"/>
  <c r="C2" i="195"/>
  <c r="C2" i="194" s="1"/>
  <c r="O2" i="272"/>
  <c r="K2" i="272"/>
  <c r="J2" i="254"/>
  <c r="U2" i="254"/>
  <c r="X2" i="254"/>
  <c r="J2" i="275"/>
  <c r="M2" i="275"/>
  <c r="L2" i="213"/>
  <c r="L2" i="212" s="1"/>
  <c r="W2" i="272"/>
  <c r="S2" i="272"/>
  <c r="L2" i="254"/>
  <c r="N2" i="254"/>
  <c r="I2" i="254"/>
  <c r="R2" i="275"/>
  <c r="U2" i="275"/>
  <c r="V2" i="278"/>
  <c r="G2" i="278"/>
  <c r="O2" i="231"/>
  <c r="O2" i="230" s="1"/>
  <c r="N2" i="272"/>
  <c r="I2" i="272"/>
  <c r="AA2" i="272"/>
  <c r="R2" i="254"/>
  <c r="V2" i="254"/>
  <c r="Q2" i="254"/>
  <c r="V2" i="45"/>
  <c r="P2" i="275"/>
  <c r="Z2" i="275"/>
  <c r="N2" i="275"/>
  <c r="J2" i="278"/>
  <c r="K2" i="231"/>
  <c r="K2" i="230" s="1"/>
  <c r="H2" i="272"/>
  <c r="Q2" i="272"/>
  <c r="L2" i="272"/>
  <c r="T2" i="254"/>
  <c r="G2" i="254"/>
  <c r="Y2" i="254"/>
  <c r="X2" i="45"/>
  <c r="X2" i="275"/>
  <c r="K2" i="275"/>
  <c r="V2" i="275"/>
  <c r="P2" i="272"/>
  <c r="Y2" i="272"/>
  <c r="T2" i="272"/>
  <c r="K2" i="254"/>
  <c r="O2" i="254"/>
  <c r="J2" i="45"/>
  <c r="Q2" i="275"/>
  <c r="S2" i="275"/>
  <c r="G2" i="275"/>
  <c r="M2" i="30"/>
  <c r="V2" i="272"/>
  <c r="J2" i="272"/>
  <c r="S2" i="254"/>
  <c r="Y2" i="275"/>
  <c r="AA2" i="275"/>
  <c r="O3" i="233"/>
  <c r="O2" i="213"/>
  <c r="O2" i="212" s="1"/>
  <c r="E11" i="6"/>
  <c r="C2" i="3"/>
  <c r="E6" i="5"/>
  <c r="C6" i="5"/>
  <c r="C11" i="6"/>
  <c r="E2" i="3"/>
  <c r="M11" i="6"/>
  <c r="M6" i="5"/>
  <c r="O11" i="6"/>
  <c r="N2" i="3"/>
  <c r="K11" i="6"/>
  <c r="M2" i="3"/>
  <c r="N6" i="5"/>
  <c r="N11" i="6"/>
  <c r="P11" i="6"/>
  <c r="R3" i="233"/>
  <c r="M3" i="233"/>
  <c r="H3" i="233"/>
  <c r="AA2" i="45"/>
  <c r="K2" i="45"/>
  <c r="R2" i="45"/>
  <c r="E2" i="179"/>
  <c r="O2" i="233" s="1"/>
  <c r="X2" i="278"/>
  <c r="R2" i="278"/>
  <c r="T2" i="278"/>
  <c r="O2" i="278"/>
  <c r="F2" i="195"/>
  <c r="F2" i="194" s="1"/>
  <c r="H2" i="195"/>
  <c r="H2" i="194" s="1"/>
  <c r="Q2" i="213"/>
  <c r="Q2" i="212" s="1"/>
  <c r="K2" i="195"/>
  <c r="K2" i="194" s="1"/>
  <c r="E2" i="195"/>
  <c r="E2" i="194" s="1"/>
  <c r="H2" i="231"/>
  <c r="H2" i="230" s="1"/>
  <c r="N2" i="30"/>
  <c r="H2" i="30"/>
  <c r="C2" i="179"/>
  <c r="Y2" i="246"/>
  <c r="Q2" i="246"/>
  <c r="I2" i="246"/>
  <c r="X2" i="246"/>
  <c r="P2" i="246"/>
  <c r="H2" i="246"/>
  <c r="W2" i="246"/>
  <c r="O2" i="246"/>
  <c r="G2" i="246"/>
  <c r="V2" i="246"/>
  <c r="N2" i="246"/>
  <c r="U2" i="246"/>
  <c r="M2" i="246"/>
  <c r="AA2" i="246"/>
  <c r="S2" i="246"/>
  <c r="K2" i="246"/>
  <c r="T2" i="246"/>
  <c r="R2" i="246"/>
  <c r="L2" i="246"/>
  <c r="J2" i="246"/>
  <c r="Z2" i="246"/>
  <c r="B2" i="191"/>
  <c r="T3" i="233"/>
  <c r="U3" i="233"/>
  <c r="P3" i="233"/>
  <c r="L2" i="45"/>
  <c r="G2" i="45"/>
  <c r="U2" i="45"/>
  <c r="Z2" i="45"/>
  <c r="U2" i="264"/>
  <c r="M2" i="264"/>
  <c r="T2" i="264"/>
  <c r="L2" i="264"/>
  <c r="AA2" i="264"/>
  <c r="S2" i="264"/>
  <c r="K2" i="264"/>
  <c r="Z2" i="264"/>
  <c r="R2" i="264"/>
  <c r="J2" i="264"/>
  <c r="Y2" i="264"/>
  <c r="Q2" i="264"/>
  <c r="I2" i="264"/>
  <c r="W2" i="264"/>
  <c r="O2" i="264"/>
  <c r="G2" i="264"/>
  <c r="X2" i="264"/>
  <c r="V2" i="264"/>
  <c r="P2" i="264"/>
  <c r="H2" i="264"/>
  <c r="N2" i="264"/>
  <c r="B2" i="209"/>
  <c r="AA2" i="282"/>
  <c r="S2" i="282"/>
  <c r="K2" i="282"/>
  <c r="T2" i="282"/>
  <c r="J2" i="282"/>
  <c r="R2" i="282"/>
  <c r="I2" i="282"/>
  <c r="Z2" i="282"/>
  <c r="Q2" i="282"/>
  <c r="H2" i="282"/>
  <c r="Y2" i="282"/>
  <c r="P2" i="282"/>
  <c r="G2" i="282"/>
  <c r="X2" i="282"/>
  <c r="O2" i="282"/>
  <c r="W2" i="282"/>
  <c r="N2" i="282"/>
  <c r="V2" i="282"/>
  <c r="U2" i="282"/>
  <c r="M2" i="282"/>
  <c r="L2" i="282"/>
  <c r="Y2" i="278"/>
  <c r="Z2" i="278"/>
  <c r="W2" i="278"/>
  <c r="F2" i="213"/>
  <c r="F2" i="212" s="1"/>
  <c r="P2" i="195"/>
  <c r="P2" i="194" s="1"/>
  <c r="F2" i="231"/>
  <c r="F2" i="230" s="1"/>
  <c r="C2" i="213"/>
  <c r="C2" i="212" s="1"/>
  <c r="M2" i="195"/>
  <c r="M2" i="194" s="1"/>
  <c r="P2" i="231"/>
  <c r="P2" i="230" s="1"/>
  <c r="V2" i="30"/>
  <c r="P2" i="30"/>
  <c r="AA5" i="248"/>
  <c r="S5" i="248"/>
  <c r="K5" i="248"/>
  <c r="Z5" i="248"/>
  <c r="R5" i="248"/>
  <c r="J5" i="248"/>
  <c r="Y5" i="248"/>
  <c r="Q5" i="248"/>
  <c r="I5" i="248"/>
  <c r="X5" i="248"/>
  <c r="P5" i="248"/>
  <c r="H5" i="248"/>
  <c r="W5" i="248"/>
  <c r="O5" i="248"/>
  <c r="G5" i="248"/>
  <c r="U5" i="248"/>
  <c r="M5" i="248"/>
  <c r="V5" i="248"/>
  <c r="T5" i="248"/>
  <c r="N5" i="248"/>
  <c r="L5" i="248"/>
  <c r="Z3" i="233"/>
  <c r="X3" i="233"/>
  <c r="T2" i="45"/>
  <c r="O2" i="45"/>
  <c r="I2" i="45"/>
  <c r="Y2" i="260"/>
  <c r="Q2" i="260"/>
  <c r="I2" i="260"/>
  <c r="X2" i="260"/>
  <c r="P2" i="260"/>
  <c r="H2" i="260"/>
  <c r="W2" i="260"/>
  <c r="O2" i="260"/>
  <c r="G2" i="260"/>
  <c r="V2" i="260"/>
  <c r="N2" i="260"/>
  <c r="U2" i="260"/>
  <c r="M2" i="260"/>
  <c r="AA2" i="260"/>
  <c r="S2" i="260"/>
  <c r="K2" i="260"/>
  <c r="Z2" i="260"/>
  <c r="T2" i="260"/>
  <c r="R2" i="260"/>
  <c r="L2" i="260"/>
  <c r="J2" i="260"/>
  <c r="H2" i="278"/>
  <c r="M2" i="278"/>
  <c r="N2" i="195"/>
  <c r="N2" i="194" s="1"/>
  <c r="H2" i="213"/>
  <c r="H2" i="212" s="1"/>
  <c r="B2" i="195"/>
  <c r="K2" i="213"/>
  <c r="K2" i="212" s="1"/>
  <c r="E2" i="213"/>
  <c r="E2" i="212" s="1"/>
  <c r="I2" i="231"/>
  <c r="I2" i="230" s="1"/>
  <c r="AA2" i="30"/>
  <c r="X2" i="30"/>
  <c r="J2" i="30"/>
  <c r="J5" i="101"/>
  <c r="J7" i="101" s="1"/>
  <c r="B5" i="101"/>
  <c r="J5" i="95"/>
  <c r="J7" i="95" s="1"/>
  <c r="B5" i="95"/>
  <c r="J5" i="89"/>
  <c r="J7" i="89" s="1"/>
  <c r="B5" i="89"/>
  <c r="B7" i="89" s="1"/>
  <c r="Q5" i="101"/>
  <c r="Q7" i="101" s="1"/>
  <c r="I5" i="101"/>
  <c r="I7" i="101" s="1"/>
  <c r="Q5" i="95"/>
  <c r="Q7" i="95" s="1"/>
  <c r="I5" i="95"/>
  <c r="Q5" i="89"/>
  <c r="I5" i="89"/>
  <c r="P5" i="101"/>
  <c r="P7" i="101" s="1"/>
  <c r="H5" i="101"/>
  <c r="H7" i="101" s="1"/>
  <c r="P5" i="95"/>
  <c r="P7" i="95" s="1"/>
  <c r="H5" i="95"/>
  <c r="P5" i="89"/>
  <c r="P7" i="89" s="1"/>
  <c r="H5" i="89"/>
  <c r="O5" i="101"/>
  <c r="O7" i="101" s="1"/>
  <c r="G5" i="101"/>
  <c r="O5" i="95"/>
  <c r="O7" i="95" s="1"/>
  <c r="G5" i="95"/>
  <c r="G7" i="95" s="1"/>
  <c r="N5" i="101"/>
  <c r="N7" i="101" s="1"/>
  <c r="F5" i="101"/>
  <c r="F7" i="101" s="1"/>
  <c r="N5" i="95"/>
  <c r="N7" i="95" s="1"/>
  <c r="F5" i="95"/>
  <c r="N5" i="89"/>
  <c r="N7" i="89" s="1"/>
  <c r="F5" i="89"/>
  <c r="M5" i="101"/>
  <c r="M7" i="101" s="1"/>
  <c r="E5" i="101"/>
  <c r="E7" i="101" s="1"/>
  <c r="M5" i="95"/>
  <c r="M7" i="95" s="1"/>
  <c r="E5" i="95"/>
  <c r="E7" i="95" s="1"/>
  <c r="M5" i="89"/>
  <c r="E5" i="89"/>
  <c r="O5" i="89"/>
  <c r="O7" i="89" s="1"/>
  <c r="C5" i="101"/>
  <c r="L5" i="89"/>
  <c r="L7" i="89" s="1"/>
  <c r="C5" i="95"/>
  <c r="C7" i="95" s="1"/>
  <c r="C5" i="89"/>
  <c r="L5" i="101"/>
  <c r="L5" i="95"/>
  <c r="L7" i="95" s="1"/>
  <c r="K5" i="89"/>
  <c r="G5" i="89"/>
  <c r="K5" i="101"/>
  <c r="K7" i="101" s="1"/>
  <c r="K5" i="95"/>
  <c r="K7" i="95" s="1"/>
  <c r="D5" i="101"/>
  <c r="D7" i="101" s="1"/>
  <c r="D5" i="95"/>
  <c r="D5" i="89"/>
  <c r="D7" i="89" s="1"/>
  <c r="U5" i="281"/>
  <c r="M5" i="281"/>
  <c r="AA5" i="281"/>
  <c r="R5" i="281"/>
  <c r="I5" i="281"/>
  <c r="Z5" i="281"/>
  <c r="Q5" i="281"/>
  <c r="H5" i="281"/>
  <c r="Y5" i="281"/>
  <c r="P5" i="281"/>
  <c r="G5" i="281"/>
  <c r="X5" i="281"/>
  <c r="O5" i="281"/>
  <c r="W5" i="281"/>
  <c r="N5" i="281"/>
  <c r="V5" i="281"/>
  <c r="L5" i="281"/>
  <c r="K5" i="281"/>
  <c r="J5" i="281"/>
  <c r="T5" i="281"/>
  <c r="S5" i="281"/>
  <c r="M2" i="179"/>
  <c r="N3" i="233"/>
  <c r="I3" i="233"/>
  <c r="W2" i="45"/>
  <c r="Q2" i="45"/>
  <c r="I2" i="278"/>
  <c r="K2" i="278"/>
  <c r="U2" i="278"/>
  <c r="N2" i="213"/>
  <c r="N2" i="212" s="1"/>
  <c r="P2" i="213"/>
  <c r="P2" i="212" s="1"/>
  <c r="J2" i="195"/>
  <c r="J2" i="194" s="1"/>
  <c r="N2" i="231"/>
  <c r="N2" i="230" s="1"/>
  <c r="M2" i="213"/>
  <c r="M2" i="212" s="1"/>
  <c r="Q2" i="231"/>
  <c r="Q2" i="230" s="1"/>
  <c r="G2" i="30"/>
  <c r="K2" i="30"/>
  <c r="R2" i="30"/>
  <c r="C7" i="101"/>
  <c r="F7" i="89"/>
  <c r="G7" i="101"/>
  <c r="I7" i="89"/>
  <c r="B7" i="95"/>
  <c r="L2" i="278"/>
  <c r="K7" i="89"/>
  <c r="K3" i="233"/>
  <c r="V3" i="233"/>
  <c r="Q3" i="233"/>
  <c r="N2" i="179"/>
  <c r="S2" i="45"/>
  <c r="Y2" i="45"/>
  <c r="P2" i="278"/>
  <c r="S2" i="278"/>
  <c r="G2" i="195"/>
  <c r="G2" i="194" s="1"/>
  <c r="D2" i="231"/>
  <c r="D2" i="230" s="1"/>
  <c r="B2" i="213"/>
  <c r="D2" i="195"/>
  <c r="D2" i="194" s="1"/>
  <c r="E2" i="231"/>
  <c r="E2" i="230" s="1"/>
  <c r="B2" i="231"/>
  <c r="L2" i="30"/>
  <c r="O2" i="30"/>
  <c r="U2" i="30"/>
  <c r="Z2" i="30"/>
  <c r="D7" i="95"/>
  <c r="L7" i="101"/>
  <c r="Q7" i="89"/>
  <c r="C7" i="89"/>
  <c r="W4" i="233"/>
  <c r="O4" i="233"/>
  <c r="G4" i="233"/>
  <c r="V4" i="233"/>
  <c r="N4" i="233"/>
  <c r="U4" i="233"/>
  <c r="M4" i="233"/>
  <c r="T4" i="233"/>
  <c r="L4" i="233"/>
  <c r="AA4" i="233"/>
  <c r="S4" i="233"/>
  <c r="K4" i="233"/>
  <c r="Y4" i="233"/>
  <c r="Q4" i="233"/>
  <c r="I4" i="233"/>
  <c r="Z4" i="233"/>
  <c r="X4" i="233"/>
  <c r="R4" i="233"/>
  <c r="P4" i="233"/>
  <c r="J4" i="233"/>
  <c r="H4" i="233"/>
  <c r="S3" i="233"/>
  <c r="G3" i="233"/>
  <c r="Y3" i="233"/>
  <c r="H2" i="45"/>
  <c r="M2" i="45"/>
  <c r="W2" i="233"/>
  <c r="Q2" i="278"/>
  <c r="AA2" i="278"/>
  <c r="N2" i="278"/>
  <c r="O2" i="195"/>
  <c r="O2" i="194" s="1"/>
  <c r="I2" i="195"/>
  <c r="J2" i="213"/>
  <c r="J2" i="212" s="1"/>
  <c r="L2" i="195"/>
  <c r="L2" i="194" s="1"/>
  <c r="M2" i="231"/>
  <c r="M2" i="230" s="1"/>
  <c r="T2" i="30"/>
  <c r="W2" i="30"/>
  <c r="I2" i="30"/>
  <c r="Y2" i="242"/>
  <c r="Q2" i="242"/>
  <c r="I2" i="242"/>
  <c r="X2" i="242"/>
  <c r="P2" i="242"/>
  <c r="H2" i="242"/>
  <c r="W2" i="242"/>
  <c r="O2" i="242"/>
  <c r="G2" i="242"/>
  <c r="V2" i="242"/>
  <c r="N2" i="242"/>
  <c r="U2" i="242"/>
  <c r="M2" i="242"/>
  <c r="AA2" i="242"/>
  <c r="S2" i="242"/>
  <c r="K2" i="242"/>
  <c r="T2" i="242"/>
  <c r="R2" i="242"/>
  <c r="L2" i="242"/>
  <c r="J2" i="242"/>
  <c r="Z2" i="242"/>
  <c r="E7" i="89"/>
  <c r="F7" i="95"/>
  <c r="H7" i="89"/>
  <c r="I7" i="95"/>
  <c r="B7" i="101"/>
  <c r="H7" i="95"/>
  <c r="Q7" i="102"/>
  <c r="J5" i="102"/>
  <c r="J7" i="102" s="1"/>
  <c r="B5" i="102"/>
  <c r="B7" i="102" s="1"/>
  <c r="J5" i="96"/>
  <c r="J7" i="96" s="1"/>
  <c r="B5" i="96"/>
  <c r="B7" i="96" s="1"/>
  <c r="J5" i="90"/>
  <c r="J7" i="90" s="1"/>
  <c r="B5" i="90"/>
  <c r="B7" i="90" s="1"/>
  <c r="Q5" i="102"/>
  <c r="I5" i="102"/>
  <c r="I7" i="102" s="1"/>
  <c r="Q5" i="96"/>
  <c r="Q7" i="96" s="1"/>
  <c r="I5" i="96"/>
  <c r="I7" i="96" s="1"/>
  <c r="Q5" i="90"/>
  <c r="Q7" i="90" s="1"/>
  <c r="I5" i="90"/>
  <c r="I7" i="90" s="1"/>
  <c r="P5" i="102"/>
  <c r="P7" i="102" s="1"/>
  <c r="H5" i="102"/>
  <c r="H7" i="102" s="1"/>
  <c r="P5" i="96"/>
  <c r="P7" i="96" s="1"/>
  <c r="H5" i="96"/>
  <c r="H7" i="96" s="1"/>
  <c r="P5" i="90"/>
  <c r="P7" i="90" s="1"/>
  <c r="H5" i="90"/>
  <c r="H7" i="90" s="1"/>
  <c r="O5" i="102"/>
  <c r="O7" i="102" s="1"/>
  <c r="G5" i="102"/>
  <c r="G7" i="102" s="1"/>
  <c r="O5" i="96"/>
  <c r="O7" i="96" s="1"/>
  <c r="G5" i="96"/>
  <c r="G7" i="96" s="1"/>
  <c r="N5" i="102"/>
  <c r="N7" i="102" s="1"/>
  <c r="F5" i="102"/>
  <c r="F7" i="102" s="1"/>
  <c r="N5" i="96"/>
  <c r="N7" i="96" s="1"/>
  <c r="F5" i="96"/>
  <c r="F7" i="96" s="1"/>
  <c r="N5" i="90"/>
  <c r="N7" i="90" s="1"/>
  <c r="F5" i="90"/>
  <c r="F7" i="90" s="1"/>
  <c r="M5" i="102"/>
  <c r="M7" i="102" s="1"/>
  <c r="E5" i="102"/>
  <c r="E7" i="102" s="1"/>
  <c r="M5" i="96"/>
  <c r="M7" i="96" s="1"/>
  <c r="E5" i="96"/>
  <c r="E7" i="96" s="1"/>
  <c r="M5" i="90"/>
  <c r="M7" i="90" s="1"/>
  <c r="E5" i="90"/>
  <c r="E7" i="90" s="1"/>
  <c r="K5" i="90"/>
  <c r="K7" i="90" s="1"/>
  <c r="G5" i="90"/>
  <c r="G7" i="90" s="1"/>
  <c r="D5" i="90"/>
  <c r="D7" i="90" s="1"/>
  <c r="C5" i="90"/>
  <c r="C7" i="90" s="1"/>
  <c r="C5" i="96"/>
  <c r="C7" i="96" s="1"/>
  <c r="L5" i="102"/>
  <c r="L7" i="102" s="1"/>
  <c r="L5" i="96"/>
  <c r="L7" i="96" s="1"/>
  <c r="C5" i="102"/>
  <c r="C7" i="102" s="1"/>
  <c r="L5" i="90"/>
  <c r="L7" i="90" s="1"/>
  <c r="K5" i="102"/>
  <c r="K7" i="102" s="1"/>
  <c r="K5" i="96"/>
  <c r="K7" i="96" s="1"/>
  <c r="D5" i="102"/>
  <c r="D7" i="102" s="1"/>
  <c r="D5" i="96"/>
  <c r="D7" i="96" s="1"/>
  <c r="O5" i="90"/>
  <c r="O7" i="90" s="1"/>
  <c r="J3" i="233"/>
  <c r="AA3" i="233"/>
  <c r="I2" i="194"/>
  <c r="N2" i="45"/>
  <c r="G2" i="213"/>
  <c r="G2" i="212" s="1"/>
  <c r="Q2" i="195"/>
  <c r="Q2" i="194" s="1"/>
  <c r="L2" i="231"/>
  <c r="L2" i="230" s="1"/>
  <c r="D2" i="213"/>
  <c r="D2" i="212" s="1"/>
  <c r="G2" i="231"/>
  <c r="G2" i="230" s="1"/>
  <c r="C2" i="231"/>
  <c r="C2" i="230" s="1"/>
  <c r="S2" i="30"/>
  <c r="Q2" i="30"/>
  <c r="G7" i="89"/>
  <c r="M7" i="89"/>
  <c r="B2" i="227"/>
  <c r="B7" i="48" l="1"/>
  <c r="P2" i="233"/>
  <c r="Q2" i="233"/>
  <c r="L2" i="233"/>
  <c r="Y2" i="233"/>
  <c r="Z2" i="233"/>
  <c r="T2" i="233"/>
  <c r="J2" i="233"/>
  <c r="U2" i="233"/>
  <c r="R2" i="233"/>
  <c r="G2" i="233"/>
  <c r="K2" i="233"/>
  <c r="B13" i="48"/>
  <c r="V2" i="233"/>
  <c r="X2" i="233"/>
  <c r="S2" i="233"/>
  <c r="M2" i="233"/>
  <c r="I2" i="233"/>
  <c r="AA2" i="233"/>
  <c r="N2" i="233"/>
  <c r="H2" i="233"/>
  <c r="B15" i="48"/>
  <c r="Y2" i="249"/>
  <c r="Q2" i="249"/>
  <c r="I2" i="249"/>
  <c r="X2" i="249"/>
  <c r="P2" i="249"/>
  <c r="H2" i="249"/>
  <c r="W2" i="249"/>
  <c r="O2" i="249"/>
  <c r="G2" i="249"/>
  <c r="V2" i="249"/>
  <c r="N2" i="249"/>
  <c r="U2" i="249"/>
  <c r="M2" i="249"/>
  <c r="AA2" i="249"/>
  <c r="S2" i="249"/>
  <c r="K2" i="249"/>
  <c r="Z2" i="249"/>
  <c r="T2" i="249"/>
  <c r="R2" i="249"/>
  <c r="L2" i="249"/>
  <c r="J2" i="249"/>
  <c r="B2" i="194"/>
  <c r="B2" i="48"/>
  <c r="AA2" i="285"/>
  <c r="S2" i="285"/>
  <c r="K2" i="285"/>
  <c r="R2" i="285"/>
  <c r="I2" i="285"/>
  <c r="Z2" i="285"/>
  <c r="Q2" i="285"/>
  <c r="H2" i="285"/>
  <c r="Y2" i="285"/>
  <c r="P2" i="285"/>
  <c r="G2" i="285"/>
  <c r="X2" i="285"/>
  <c r="O2" i="285"/>
  <c r="W2" i="285"/>
  <c r="N2" i="285"/>
  <c r="V2" i="285"/>
  <c r="M2" i="285"/>
  <c r="U2" i="285"/>
  <c r="T2" i="285"/>
  <c r="L2" i="285"/>
  <c r="J2" i="285"/>
  <c r="B2" i="230"/>
  <c r="B10" i="48"/>
  <c r="Y2" i="245"/>
  <c r="Q2" i="245"/>
  <c r="I2" i="245"/>
  <c r="X2" i="245"/>
  <c r="P2" i="245"/>
  <c r="H2" i="245"/>
  <c r="W2" i="245"/>
  <c r="O2" i="245"/>
  <c r="G2" i="245"/>
  <c r="V2" i="245"/>
  <c r="N2" i="245"/>
  <c r="U2" i="245"/>
  <c r="M2" i="245"/>
  <c r="AA2" i="245"/>
  <c r="S2" i="245"/>
  <c r="K2" i="245"/>
  <c r="Z2" i="245"/>
  <c r="T2" i="245"/>
  <c r="R2" i="245"/>
  <c r="L2" i="245"/>
  <c r="J2" i="245"/>
  <c r="Y2" i="263"/>
  <c r="Q2" i="263"/>
  <c r="I2" i="263"/>
  <c r="X2" i="263"/>
  <c r="P2" i="263"/>
  <c r="H2" i="263"/>
  <c r="W2" i="263"/>
  <c r="O2" i="263"/>
  <c r="G2" i="263"/>
  <c r="V2" i="263"/>
  <c r="N2" i="263"/>
  <c r="U2" i="263"/>
  <c r="M2" i="263"/>
  <c r="AA2" i="263"/>
  <c r="S2" i="263"/>
  <c r="K2" i="263"/>
  <c r="L2" i="263"/>
  <c r="J2" i="263"/>
  <c r="Z2" i="263"/>
  <c r="T2" i="263"/>
  <c r="R2" i="263"/>
  <c r="B14" i="48"/>
  <c r="B3" i="48"/>
  <c r="B9" i="48"/>
  <c r="B11" i="48"/>
  <c r="B16" i="48"/>
  <c r="U2" i="267"/>
  <c r="M2" i="267"/>
  <c r="T2" i="267"/>
  <c r="L2" i="267"/>
  <c r="AA2" i="267"/>
  <c r="S2" i="267"/>
  <c r="K2" i="267"/>
  <c r="Z2" i="267"/>
  <c r="R2" i="267"/>
  <c r="J2" i="267"/>
  <c r="Y2" i="267"/>
  <c r="Q2" i="267"/>
  <c r="I2" i="267"/>
  <c r="W2" i="267"/>
  <c r="O2" i="267"/>
  <c r="G2" i="267"/>
  <c r="H2" i="267"/>
  <c r="X2" i="267"/>
  <c r="P2" i="267"/>
  <c r="V2" i="267"/>
  <c r="N2" i="267"/>
  <c r="B2" i="212"/>
  <c r="B8" i="48"/>
  <c r="B5" i="48"/>
  <c r="B6" i="48"/>
  <c r="B4" i="48"/>
  <c r="AA2" i="281"/>
  <c r="S2" i="281"/>
  <c r="K2" i="281"/>
  <c r="W2" i="281"/>
  <c r="N2" i="281"/>
  <c r="V2" i="281"/>
  <c r="M2" i="281"/>
  <c r="U2" i="281"/>
  <c r="L2" i="281"/>
  <c r="T2" i="281"/>
  <c r="J2" i="281"/>
  <c r="R2" i="281"/>
  <c r="I2" i="281"/>
  <c r="Z2" i="281"/>
  <c r="Q2" i="281"/>
  <c r="H2" i="281"/>
  <c r="P2" i="281"/>
  <c r="O2" i="281"/>
  <c r="G2" i="281"/>
  <c r="Y2" i="281"/>
  <c r="X2" i="281"/>
  <c r="B17" i="48"/>
  <c r="B12" i="48"/>
  <c r="F7" i="48" l="1"/>
  <c r="F6" i="48"/>
  <c r="E6" i="48"/>
  <c r="D6" i="48"/>
  <c r="C6" i="48"/>
  <c r="B2" i="267"/>
  <c r="C5" i="48"/>
  <c r="F5" i="48"/>
  <c r="D5" i="48"/>
  <c r="E5" i="48"/>
  <c r="E3" i="48"/>
  <c r="D3" i="48"/>
  <c r="F3" i="48"/>
  <c r="C3" i="48"/>
  <c r="B2" i="245"/>
  <c r="B2" i="285"/>
  <c r="D13" i="48"/>
  <c r="B2" i="281"/>
  <c r="D8" i="48"/>
  <c r="C8" i="48"/>
  <c r="E8" i="48"/>
  <c r="F8" i="48"/>
  <c r="C7" i="48"/>
  <c r="B2" i="263"/>
  <c r="F13" i="48"/>
  <c r="C12" i="48"/>
  <c r="F12" i="48"/>
  <c r="E12" i="48"/>
  <c r="D12" i="48"/>
  <c r="U2" i="266"/>
  <c r="M2" i="266"/>
  <c r="T2" i="266"/>
  <c r="L2" i="266"/>
  <c r="AA2" i="266"/>
  <c r="S2" i="266"/>
  <c r="K2" i="266"/>
  <c r="Z2" i="266"/>
  <c r="R2" i="266"/>
  <c r="J2" i="266"/>
  <c r="B2" i="266"/>
  <c r="Y2" i="266"/>
  <c r="Q2" i="266"/>
  <c r="I2" i="266"/>
  <c r="W2" i="266"/>
  <c r="O2" i="266"/>
  <c r="G2" i="266"/>
  <c r="P2" i="266"/>
  <c r="N2" i="266"/>
  <c r="H2" i="266"/>
  <c r="X2" i="266"/>
  <c r="V2" i="266"/>
  <c r="E7" i="48"/>
  <c r="E10" i="48"/>
  <c r="C10" i="48"/>
  <c r="F10" i="48"/>
  <c r="D10" i="48"/>
  <c r="C13" i="48"/>
  <c r="E13" i="48"/>
  <c r="F17" i="48"/>
  <c r="E17" i="48"/>
  <c r="D17" i="48"/>
  <c r="C17" i="48"/>
  <c r="D7" i="48"/>
  <c r="AA2" i="284"/>
  <c r="S2" i="284"/>
  <c r="K2" i="284"/>
  <c r="V2" i="284"/>
  <c r="M2" i="284"/>
  <c r="U2" i="284"/>
  <c r="L2" i="284"/>
  <c r="B2" i="284"/>
  <c r="T2" i="284"/>
  <c r="J2" i="284"/>
  <c r="R2" i="284"/>
  <c r="I2" i="284"/>
  <c r="Z2" i="284"/>
  <c r="Q2" i="284"/>
  <c r="H2" i="284"/>
  <c r="Y2" i="284"/>
  <c r="P2" i="284"/>
  <c r="G2" i="284"/>
  <c r="X2" i="284"/>
  <c r="W2" i="284"/>
  <c r="O2" i="284"/>
  <c r="N2" i="284"/>
  <c r="Y2" i="248"/>
  <c r="Q2" i="248"/>
  <c r="I2" i="248"/>
  <c r="X2" i="248"/>
  <c r="P2" i="248"/>
  <c r="H2" i="248"/>
  <c r="W2" i="248"/>
  <c r="O2" i="248"/>
  <c r="G2" i="248"/>
  <c r="V2" i="248"/>
  <c r="N2" i="248"/>
  <c r="U2" i="248"/>
  <c r="M2" i="248"/>
  <c r="AA2" i="248"/>
  <c r="S2" i="248"/>
  <c r="K2" i="248"/>
  <c r="B2" i="248"/>
  <c r="Z2" i="248"/>
  <c r="T2" i="248"/>
  <c r="R2" i="248"/>
  <c r="L2" i="248"/>
  <c r="J2" i="248"/>
  <c r="B2" i="249"/>
  <c r="F9" i="48"/>
  <c r="E9" i="48"/>
  <c r="D9" i="48"/>
  <c r="C9" i="48"/>
  <c r="D16" i="48"/>
  <c r="C16" i="48"/>
  <c r="E16" i="48"/>
  <c r="F16" i="48"/>
  <c r="F14" i="48"/>
  <c r="E14" i="48"/>
  <c r="D14" i="48"/>
  <c r="C14" i="48"/>
  <c r="F4" i="48"/>
  <c r="C4" i="48"/>
  <c r="E4" i="48"/>
  <c r="D4" i="48"/>
  <c r="E11" i="48"/>
  <c r="D11" i="48"/>
  <c r="F11" i="48"/>
  <c r="C11" i="48"/>
  <c r="E2" i="48"/>
  <c r="C2" i="48"/>
  <c r="F2" i="48"/>
  <c r="D2" i="48"/>
  <c r="B4" i="250"/>
  <c r="B4" i="283"/>
  <c r="B4" i="268"/>
  <c r="B5" i="274"/>
  <c r="B4" i="235"/>
  <c r="B4" i="259"/>
  <c r="B5" i="238"/>
  <c r="B4" i="256"/>
  <c r="B5" i="241"/>
  <c r="B4" i="274"/>
  <c r="B5" i="277"/>
  <c r="B4" i="241"/>
  <c r="B4" i="247"/>
  <c r="B4" i="253"/>
  <c r="B4" i="265"/>
  <c r="B4" i="271"/>
  <c r="B5" i="256"/>
  <c r="B4" i="286"/>
  <c r="B4" i="244"/>
  <c r="B4" i="262"/>
  <c r="B5" i="259"/>
  <c r="B5" i="247"/>
  <c r="B4" i="277"/>
  <c r="B4" i="238"/>
  <c r="B4" i="280"/>
  <c r="B5" i="271"/>
  <c r="B5" i="268"/>
  <c r="B5" i="262"/>
  <c r="B5" i="280"/>
  <c r="B3" i="241"/>
  <c r="B2" i="259"/>
  <c r="B5" i="286"/>
  <c r="B3" i="274"/>
  <c r="B3" i="268"/>
  <c r="B3" i="238"/>
  <c r="B5" i="265"/>
  <c r="B2" i="238"/>
  <c r="B5" i="250"/>
  <c r="B5" i="283"/>
  <c r="B5" i="244"/>
  <c r="B3" i="286"/>
  <c r="B3" i="265"/>
  <c r="B3" i="247"/>
  <c r="B3" i="259"/>
  <c r="B3" i="283"/>
  <c r="B5" i="253"/>
  <c r="B5" i="235"/>
  <c r="B2" i="256"/>
  <c r="B2" i="277"/>
  <c r="B2" i="274"/>
  <c r="B3" i="256"/>
  <c r="B3" i="277"/>
  <c r="B3" i="250"/>
  <c r="B2" i="241"/>
  <c r="B5" i="243"/>
  <c r="B3" i="244"/>
  <c r="B5" i="278"/>
  <c r="B5" i="276"/>
  <c r="B2" i="250"/>
  <c r="B5" i="279"/>
  <c r="B2" i="286"/>
  <c r="B3" i="271"/>
  <c r="B3" i="253"/>
  <c r="B3" i="280"/>
  <c r="B5" i="237"/>
  <c r="B2" i="265"/>
  <c r="B2" i="262"/>
  <c r="B5" i="42"/>
  <c r="B5" i="252"/>
  <c r="B5" i="273"/>
  <c r="B5" i="269"/>
  <c r="B5" i="270"/>
  <c r="B2" i="283"/>
  <c r="B4" i="47"/>
  <c r="B2" i="247"/>
  <c r="B5" i="45"/>
  <c r="B3" i="262"/>
  <c r="B2" i="253"/>
  <c r="B5" i="258"/>
  <c r="B2" i="235"/>
  <c r="B2" i="244"/>
  <c r="B5" i="46"/>
  <c r="B3" i="235"/>
  <c r="B5" i="33"/>
  <c r="B5" i="255"/>
  <c r="B5" i="35"/>
  <c r="B2" i="271"/>
  <c r="B5" i="261"/>
  <c r="B2" i="268"/>
  <c r="B5" i="240"/>
  <c r="B3" i="37"/>
  <c r="B2" i="280"/>
  <c r="B5" i="234"/>
  <c r="B4" i="43"/>
  <c r="B4" i="37"/>
  <c r="B3" i="285"/>
  <c r="B3" i="263"/>
  <c r="B5" i="36"/>
  <c r="B2" i="34"/>
  <c r="B4" i="252"/>
  <c r="B3" i="234"/>
  <c r="B3" i="279"/>
  <c r="B2" i="252"/>
  <c r="B4" i="245"/>
  <c r="B3" i="237"/>
  <c r="B3" i="255"/>
  <c r="B5" i="41"/>
  <c r="B3" i="45"/>
  <c r="B4" i="40"/>
  <c r="B4" i="273"/>
  <c r="B2" i="255"/>
  <c r="B3" i="31"/>
  <c r="B4" i="34"/>
  <c r="B4" i="240"/>
  <c r="B4" i="264"/>
  <c r="B4" i="234"/>
  <c r="B5" i="239"/>
  <c r="B3" i="282"/>
  <c r="B4" i="45"/>
  <c r="B4" i="279"/>
  <c r="B5" i="37"/>
  <c r="B4" i="276"/>
  <c r="B4" i="255"/>
  <c r="B5" i="254"/>
  <c r="B3" i="47"/>
  <c r="B3" i="270"/>
  <c r="B3" i="266"/>
  <c r="B4" i="38"/>
  <c r="B2" i="279"/>
  <c r="B4" i="249"/>
  <c r="B5" i="47"/>
  <c r="B3" i="32"/>
  <c r="B5" i="272"/>
  <c r="B3" i="43"/>
  <c r="B2" i="234"/>
  <c r="B3" i="276"/>
  <c r="B3" i="254"/>
  <c r="B5" i="30"/>
  <c r="B4" i="267"/>
  <c r="B4" i="258"/>
  <c r="B3" i="30"/>
  <c r="B3" i="246"/>
  <c r="B4" i="31"/>
  <c r="B3" i="267"/>
  <c r="B5" i="38"/>
  <c r="B5" i="275"/>
  <c r="B4" i="44"/>
  <c r="B3" i="34"/>
  <c r="B3" i="240"/>
  <c r="B2" i="273"/>
  <c r="B4" i="261"/>
  <c r="B4" i="33"/>
  <c r="B3" i="273"/>
  <c r="B4" i="263"/>
  <c r="B3" i="41"/>
  <c r="B4" i="282"/>
  <c r="B5" i="32"/>
  <c r="B5" i="242"/>
  <c r="B5" i="39"/>
  <c r="B2" i="270"/>
  <c r="B4" i="46"/>
  <c r="B3" i="275"/>
  <c r="B2" i="258"/>
  <c r="B4" i="254"/>
  <c r="B5" i="44"/>
  <c r="B3" i="239"/>
  <c r="B5" i="260"/>
  <c r="B4" i="246"/>
  <c r="B3" i="249"/>
  <c r="B3" i="39"/>
  <c r="B5" i="34"/>
  <c r="B3" i="46"/>
  <c r="B4" i="285"/>
  <c r="B4" i="237"/>
  <c r="B3" i="261"/>
  <c r="B5" i="257"/>
  <c r="B4" i="284"/>
  <c r="B5" i="40"/>
  <c r="B3" i="35"/>
  <c r="B3" i="258"/>
  <c r="B4" i="275"/>
  <c r="B4" i="32"/>
  <c r="B4" i="243"/>
  <c r="B5" i="236"/>
  <c r="B4" i="272"/>
  <c r="B4" i="270"/>
  <c r="B3" i="40"/>
  <c r="B3" i="243"/>
  <c r="B3" i="281"/>
  <c r="B2" i="47"/>
  <c r="B4" i="236"/>
  <c r="B2" i="276"/>
  <c r="B3" i="36"/>
  <c r="B4" i="39"/>
  <c r="B2" i="40"/>
  <c r="B5" i="251"/>
  <c r="B5" i="43"/>
  <c r="B5" i="31"/>
  <c r="B3" i="44"/>
  <c r="B2" i="37"/>
  <c r="B3" i="264"/>
  <c r="B3" i="252"/>
  <c r="B2" i="237"/>
  <c r="B3" i="260"/>
  <c r="B4" i="36"/>
  <c r="B3" i="42"/>
  <c r="B2" i="240"/>
  <c r="B4" i="239"/>
  <c r="B4" i="242"/>
  <c r="B5" i="282"/>
  <c r="B2" i="257"/>
  <c r="B4" i="260"/>
  <c r="B2" i="39"/>
  <c r="B2" i="278"/>
  <c r="B5" i="233"/>
  <c r="B2" i="38"/>
  <c r="B2" i="45"/>
  <c r="B5" i="245"/>
  <c r="B2" i="42"/>
  <c r="B4" i="30"/>
  <c r="B2" i="43"/>
  <c r="B2" i="46"/>
  <c r="B2" i="33"/>
  <c r="B2" i="251"/>
  <c r="B3" i="38"/>
  <c r="B5" i="246"/>
  <c r="B2" i="41"/>
  <c r="B4" i="248"/>
  <c r="B4" i="257"/>
  <c r="B5" i="285"/>
  <c r="B3" i="245"/>
  <c r="B5" i="284"/>
  <c r="B5" i="249"/>
  <c r="B3" i="236"/>
  <c r="B5" i="267"/>
  <c r="B3" i="269"/>
  <c r="B2" i="275"/>
  <c r="B4" i="269"/>
  <c r="B3" i="248"/>
  <c r="B3" i="233"/>
  <c r="B2" i="272"/>
  <c r="B3" i="284"/>
  <c r="B2" i="261"/>
  <c r="B2" i="44"/>
  <c r="B2" i="239"/>
  <c r="B3" i="33"/>
  <c r="B4" i="281"/>
  <c r="B5" i="264"/>
  <c r="B3" i="272"/>
  <c r="B4" i="35"/>
  <c r="B4" i="251"/>
  <c r="B3" i="257"/>
  <c r="B2" i="30"/>
  <c r="B4" i="266"/>
  <c r="B4" i="278"/>
  <c r="B4" i="42"/>
  <c r="B5" i="266"/>
  <c r="B2" i="269"/>
  <c r="B2" i="36"/>
  <c r="B2" i="35"/>
  <c r="B4" i="41"/>
  <c r="B5" i="263"/>
  <c r="B2" i="32"/>
  <c r="B3" i="278"/>
  <c r="B3" i="251"/>
  <c r="B2" i="243"/>
  <c r="B2" i="254"/>
  <c r="B2" i="31"/>
  <c r="B2" i="236"/>
  <c r="B3" i="242"/>
  <c r="B2" i="233"/>
  <c r="B5" i="281"/>
  <c r="B2" i="246"/>
  <c r="B2" i="260"/>
  <c r="B4" i="233"/>
  <c r="B2" i="264"/>
  <c r="B5" i="248"/>
  <c r="B2" i="242"/>
  <c r="B2" i="282"/>
  <c r="D15" i="48"/>
  <c r="F15" i="48"/>
  <c r="E15" i="48"/>
  <c r="C15" i="48"/>
  <c r="B4" i="9" a="1"/>
  <c r="C2" i="7" a="1"/>
  <c r="D5" i="9" a="1"/>
  <c r="C2" i="9" a="1"/>
  <c r="B2" i="9" a="1"/>
  <c r="G2" i="7" a="1"/>
  <c r="D3" i="9" a="1"/>
  <c r="D4" i="9" a="1"/>
  <c r="D2" i="7" a="1"/>
  <c r="F2" i="7" a="1"/>
  <c r="C5" i="9" a="1"/>
  <c r="B5" i="9" a="1"/>
  <c r="D2" i="8" a="1"/>
  <c r="C3" i="9" a="1"/>
  <c r="E2" i="7" a="1"/>
  <c r="C2" i="4" a="1"/>
  <c r="B2" i="8" a="1"/>
  <c r="C2" i="8" a="1"/>
  <c r="B2" i="7" a="1"/>
  <c r="B2" i="4" a="1"/>
  <c r="C4" i="9" a="1"/>
  <c r="D2" i="4" a="1"/>
  <c r="D2" i="9" a="1"/>
  <c r="E2" i="4" a="1"/>
  <c r="B3" i="9" a="1"/>
  <c r="D2" i="248" l="1"/>
  <c r="F2" i="248"/>
  <c r="C2" i="266"/>
  <c r="E2" i="266"/>
  <c r="B3" i="9"/>
  <c r="D2" i="9"/>
  <c r="B2" i="9"/>
  <c r="D2" i="7"/>
  <c r="E2" i="7"/>
  <c r="B5" i="9"/>
  <c r="C2" i="9"/>
  <c r="D5" i="9"/>
  <c r="B2" i="7"/>
  <c r="B2" i="4"/>
  <c r="B2" i="8"/>
  <c r="C2" i="4"/>
  <c r="C3" i="9"/>
  <c r="C5" i="9"/>
  <c r="D4" i="9"/>
  <c r="C2" i="7"/>
  <c r="G2" i="7"/>
  <c r="D2" i="4"/>
  <c r="C4" i="9"/>
  <c r="C2" i="8"/>
  <c r="D2" i="8"/>
  <c r="F2" i="7"/>
  <c r="D3" i="9"/>
  <c r="B4" i="9"/>
  <c r="E2" i="4"/>
  <c r="D4" i="268"/>
  <c r="D4" i="274"/>
  <c r="D4" i="250"/>
  <c r="D4" i="271"/>
  <c r="D4" i="280"/>
  <c r="D4" i="235"/>
  <c r="D4" i="259"/>
  <c r="D5" i="238"/>
  <c r="D4" i="256"/>
  <c r="D5" i="241"/>
  <c r="D4" i="265"/>
  <c r="D4" i="241"/>
  <c r="D4" i="247"/>
  <c r="D4" i="253"/>
  <c r="D5" i="274"/>
  <c r="D4" i="277"/>
  <c r="D4" i="244"/>
  <c r="D5" i="247"/>
  <c r="D4" i="262"/>
  <c r="D4" i="283"/>
  <c r="D5" i="256"/>
  <c r="D4" i="286"/>
  <c r="D4" i="238"/>
  <c r="D5" i="277"/>
  <c r="D5" i="259"/>
  <c r="D3" i="250"/>
  <c r="D3" i="265"/>
  <c r="D2" i="259"/>
  <c r="D3" i="268"/>
  <c r="D5" i="244"/>
  <c r="D3" i="259"/>
  <c r="D5" i="283"/>
  <c r="D3" i="283"/>
  <c r="D5" i="265"/>
  <c r="D5" i="250"/>
  <c r="D3" i="241"/>
  <c r="D5" i="271"/>
  <c r="D3" i="286"/>
  <c r="D3" i="247"/>
  <c r="D3" i="238"/>
  <c r="D5" i="268"/>
  <c r="D3" i="256"/>
  <c r="D3" i="274"/>
  <c r="D2" i="256"/>
  <c r="D5" i="286"/>
  <c r="D5" i="253"/>
  <c r="D5" i="235"/>
  <c r="D2" i="277"/>
  <c r="D5" i="262"/>
  <c r="D2" i="274"/>
  <c r="D3" i="277"/>
  <c r="D2" i="238"/>
  <c r="D2" i="241"/>
  <c r="D5" i="280"/>
  <c r="D5" i="240"/>
  <c r="D5" i="273"/>
  <c r="D5" i="269"/>
  <c r="D5" i="279"/>
  <c r="D3" i="280"/>
  <c r="D4" i="47"/>
  <c r="D5" i="276"/>
  <c r="D2" i="283"/>
  <c r="D5" i="35"/>
  <c r="D5" i="45"/>
  <c r="D3" i="37"/>
  <c r="D5" i="258"/>
  <c r="D3" i="271"/>
  <c r="D3" i="253"/>
  <c r="D5" i="237"/>
  <c r="D2" i="265"/>
  <c r="D2" i="280"/>
  <c r="D2" i="247"/>
  <c r="D5" i="33"/>
  <c r="D5" i="243"/>
  <c r="D2" i="286"/>
  <c r="D2" i="253"/>
  <c r="D5" i="270"/>
  <c r="D2" i="244"/>
  <c r="D3" i="235"/>
  <c r="D2" i="250"/>
  <c r="D5" i="42"/>
  <c r="D5" i="252"/>
  <c r="D2" i="271"/>
  <c r="D2" i="235"/>
  <c r="D3" i="262"/>
  <c r="D5" i="261"/>
  <c r="D5" i="46"/>
  <c r="D2" i="268"/>
  <c r="D5" i="255"/>
  <c r="D2" i="262"/>
  <c r="D3" i="244"/>
  <c r="D5" i="278"/>
  <c r="D5" i="234"/>
  <c r="D5" i="30"/>
  <c r="D5" i="38"/>
  <c r="D4" i="252"/>
  <c r="D3" i="234"/>
  <c r="D5" i="37"/>
  <c r="D3" i="279"/>
  <c r="D2" i="237"/>
  <c r="D4" i="245"/>
  <c r="D4" i="44"/>
  <c r="D3" i="237"/>
  <c r="D3" i="43"/>
  <c r="D4" i="263"/>
  <c r="D4" i="240"/>
  <c r="D5" i="34"/>
  <c r="D4" i="34"/>
  <c r="D3" i="41"/>
  <c r="D5" i="236"/>
  <c r="D5" i="254"/>
  <c r="D4" i="273"/>
  <c r="D5" i="251"/>
  <c r="D3" i="44"/>
  <c r="D4" i="267"/>
  <c r="D4" i="234"/>
  <c r="D3" i="243"/>
  <c r="D3" i="285"/>
  <c r="D4" i="46"/>
  <c r="D5" i="239"/>
  <c r="D5" i="44"/>
  <c r="D4" i="276"/>
  <c r="D4" i="255"/>
  <c r="D2" i="234"/>
  <c r="D3" i="42"/>
  <c r="D2" i="279"/>
  <c r="D4" i="249"/>
  <c r="D4" i="243"/>
  <c r="D3" i="40"/>
  <c r="D2" i="270"/>
  <c r="D4" i="258"/>
  <c r="D2" i="258"/>
  <c r="D3" i="282"/>
  <c r="D3" i="267"/>
  <c r="D5" i="275"/>
  <c r="D5" i="40"/>
  <c r="D2" i="273"/>
  <c r="D4" i="261"/>
  <c r="D3" i="45"/>
  <c r="D3" i="31"/>
  <c r="D4" i="264"/>
  <c r="D5" i="32"/>
  <c r="D2" i="252"/>
  <c r="D5" i="31"/>
  <c r="D5" i="272"/>
  <c r="D3" i="275"/>
  <c r="D4" i="254"/>
  <c r="D2" i="47"/>
  <c r="D4" i="36"/>
  <c r="D4" i="39"/>
  <c r="D4" i="32"/>
  <c r="D3" i="270"/>
  <c r="D4" i="246"/>
  <c r="D3" i="266"/>
  <c r="D2" i="40"/>
  <c r="D3" i="249"/>
  <c r="D5" i="47"/>
  <c r="D3" i="254"/>
  <c r="D4" i="43"/>
  <c r="D4" i="237"/>
  <c r="D3" i="30"/>
  <c r="D2" i="37"/>
  <c r="D3" i="246"/>
  <c r="D3" i="263"/>
  <c r="D3" i="264"/>
  <c r="D3" i="252"/>
  <c r="D3" i="261"/>
  <c r="D3" i="260"/>
  <c r="D5" i="257"/>
  <c r="D3" i="34"/>
  <c r="D3" i="255"/>
  <c r="D3" i="239"/>
  <c r="D3" i="47"/>
  <c r="D3" i="273"/>
  <c r="D4" i="282"/>
  <c r="D3" i="32"/>
  <c r="D3" i="281"/>
  <c r="D2" i="240"/>
  <c r="D4" i="239"/>
  <c r="D4" i="38"/>
  <c r="D5" i="43"/>
  <c r="D5" i="242"/>
  <c r="D4" i="285"/>
  <c r="D4" i="45"/>
  <c r="D5" i="36"/>
  <c r="D4" i="279"/>
  <c r="D4" i="236"/>
  <c r="D2" i="276"/>
  <c r="D4" i="270"/>
  <c r="D4" i="40"/>
  <c r="D5" i="260"/>
  <c r="D3" i="36"/>
  <c r="D3" i="46"/>
  <c r="D4" i="37"/>
  <c r="D4" i="31"/>
  <c r="D4" i="272"/>
  <c r="D2" i="34"/>
  <c r="D4" i="284"/>
  <c r="D5" i="39"/>
  <c r="D3" i="35"/>
  <c r="D3" i="240"/>
  <c r="D3" i="258"/>
  <c r="D5" i="41"/>
  <c r="D4" i="275"/>
  <c r="D4" i="33"/>
  <c r="D3" i="39"/>
  <c r="D2" i="255"/>
  <c r="D3" i="276"/>
  <c r="D4" i="242"/>
  <c r="D2" i="251"/>
  <c r="D4" i="260"/>
  <c r="D2" i="278"/>
  <c r="D5" i="264"/>
  <c r="D5" i="233"/>
  <c r="D5" i="245"/>
  <c r="D3" i="248"/>
  <c r="D4" i="35"/>
  <c r="D2" i="35"/>
  <c r="D2" i="33"/>
  <c r="D2" i="236"/>
  <c r="D5" i="263"/>
  <c r="D2" i="44"/>
  <c r="D4" i="42"/>
  <c r="D5" i="285"/>
  <c r="D4" i="269"/>
  <c r="D3" i="284"/>
  <c r="D3" i="242"/>
  <c r="D3" i="233"/>
  <c r="D4" i="248"/>
  <c r="D4" i="257"/>
  <c r="D2" i="257"/>
  <c r="D5" i="282"/>
  <c r="D5" i="249"/>
  <c r="D2" i="275"/>
  <c r="D3" i="272"/>
  <c r="D3" i="251"/>
  <c r="D2" i="272"/>
  <c r="D3" i="245"/>
  <c r="D2" i="30"/>
  <c r="D4" i="266"/>
  <c r="D2" i="36"/>
  <c r="D5" i="246"/>
  <c r="D2" i="41"/>
  <c r="D5" i="284"/>
  <c r="D4" i="41"/>
  <c r="D3" i="236"/>
  <c r="D3" i="269"/>
  <c r="D2" i="32"/>
  <c r="D3" i="38"/>
  <c r="D4" i="251"/>
  <c r="D2" i="31"/>
  <c r="D3" i="257"/>
  <c r="D5" i="267"/>
  <c r="D2" i="239"/>
  <c r="D2" i="243"/>
  <c r="D5" i="266"/>
  <c r="D2" i="254"/>
  <c r="D4" i="30"/>
  <c r="D2" i="269"/>
  <c r="D4" i="278"/>
  <c r="D4" i="281"/>
  <c r="D2" i="39"/>
  <c r="D3" i="278"/>
  <c r="D2" i="38"/>
  <c r="D2" i="45"/>
  <c r="D2" i="42"/>
  <c r="D2" i="43"/>
  <c r="D2" i="261"/>
  <c r="D3" i="33"/>
  <c r="D2" i="46"/>
  <c r="D5" i="248"/>
  <c r="D2" i="233"/>
  <c r="D2" i="246"/>
  <c r="D2" i="260"/>
  <c r="D2" i="264"/>
  <c r="D5" i="281"/>
  <c r="D4" i="233"/>
  <c r="D2" i="242"/>
  <c r="D2" i="282"/>
  <c r="D2" i="249"/>
  <c r="D2" i="281"/>
  <c r="D2" i="263"/>
  <c r="D2" i="285"/>
  <c r="D2" i="245"/>
  <c r="D2" i="267"/>
  <c r="C2" i="248"/>
  <c r="F4" i="286"/>
  <c r="F4" i="238"/>
  <c r="F5" i="277"/>
  <c r="F4" i="262"/>
  <c r="F5" i="241"/>
  <c r="F5" i="274"/>
  <c r="F4" i="280"/>
  <c r="F4" i="277"/>
  <c r="F4" i="265"/>
  <c r="F4" i="241"/>
  <c r="F4" i="253"/>
  <c r="F4" i="235"/>
  <c r="F5" i="238"/>
  <c r="F4" i="256"/>
  <c r="F4" i="250"/>
  <c r="F5" i="256"/>
  <c r="F4" i="271"/>
  <c r="F4" i="259"/>
  <c r="F4" i="268"/>
  <c r="F4" i="274"/>
  <c r="F5" i="259"/>
  <c r="F5" i="247"/>
  <c r="F4" i="244"/>
  <c r="F4" i="247"/>
  <c r="F4" i="283"/>
  <c r="F5" i="286"/>
  <c r="F3" i="268"/>
  <c r="F2" i="277"/>
  <c r="F2" i="274"/>
  <c r="F2" i="238"/>
  <c r="F2" i="259"/>
  <c r="F3" i="241"/>
  <c r="F2" i="241"/>
  <c r="F5" i="250"/>
  <c r="F5" i="235"/>
  <c r="F3" i="277"/>
  <c r="F3" i="250"/>
  <c r="F3" i="274"/>
  <c r="F3" i="259"/>
  <c r="F3" i="283"/>
  <c r="F5" i="265"/>
  <c r="F5" i="271"/>
  <c r="F5" i="283"/>
  <c r="F5" i="253"/>
  <c r="F3" i="286"/>
  <c r="F2" i="256"/>
  <c r="F3" i="265"/>
  <c r="F3" i="247"/>
  <c r="F5" i="262"/>
  <c r="F5" i="280"/>
  <c r="F3" i="238"/>
  <c r="F5" i="268"/>
  <c r="F5" i="244"/>
  <c r="F3" i="256"/>
  <c r="F2" i="247"/>
  <c r="F5" i="35"/>
  <c r="F3" i="244"/>
  <c r="F5" i="45"/>
  <c r="F3" i="37"/>
  <c r="F5" i="278"/>
  <c r="F5" i="258"/>
  <c r="F3" i="271"/>
  <c r="F4" i="47"/>
  <c r="F3" i="280"/>
  <c r="F5" i="33"/>
  <c r="F5" i="243"/>
  <c r="F2" i="283"/>
  <c r="F3" i="235"/>
  <c r="F2" i="268"/>
  <c r="F2" i="262"/>
  <c r="F5" i="273"/>
  <c r="F5" i="269"/>
  <c r="F5" i="234"/>
  <c r="F5" i="276"/>
  <c r="F2" i="244"/>
  <c r="F2" i="286"/>
  <c r="F5" i="42"/>
  <c r="F5" i="252"/>
  <c r="F5" i="279"/>
  <c r="F3" i="253"/>
  <c r="F2" i="250"/>
  <c r="F2" i="235"/>
  <c r="F2" i="271"/>
  <c r="F5" i="261"/>
  <c r="F5" i="46"/>
  <c r="F5" i="270"/>
  <c r="F5" i="255"/>
  <c r="F2" i="253"/>
  <c r="F2" i="280"/>
  <c r="F5" i="237"/>
  <c r="F2" i="265"/>
  <c r="F5" i="240"/>
  <c r="F3" i="262"/>
  <c r="F5" i="251"/>
  <c r="F5" i="44"/>
  <c r="F4" i="245"/>
  <c r="F4" i="284"/>
  <c r="F3" i="258"/>
  <c r="F4" i="275"/>
  <c r="F3" i="43"/>
  <c r="F3" i="42"/>
  <c r="F4" i="264"/>
  <c r="F2" i="276"/>
  <c r="F4" i="33"/>
  <c r="F4" i="46"/>
  <c r="F3" i="281"/>
  <c r="F3" i="267"/>
  <c r="F4" i="44"/>
  <c r="F5" i="40"/>
  <c r="F3" i="45"/>
  <c r="F4" i="270"/>
  <c r="F2" i="270"/>
  <c r="F4" i="239"/>
  <c r="F4" i="243"/>
  <c r="F4" i="249"/>
  <c r="F5" i="32"/>
  <c r="F3" i="32"/>
  <c r="F4" i="254"/>
  <c r="F4" i="273"/>
  <c r="F5" i="31"/>
  <c r="F4" i="279"/>
  <c r="F2" i="34"/>
  <c r="F4" i="252"/>
  <c r="F3" i="234"/>
  <c r="F3" i="279"/>
  <c r="F2" i="237"/>
  <c r="F3" i="237"/>
  <c r="F3" i="240"/>
  <c r="F4" i="261"/>
  <c r="F4" i="32"/>
  <c r="F3" i="47"/>
  <c r="F3" i="270"/>
  <c r="F3" i="266"/>
  <c r="F3" i="273"/>
  <c r="F3" i="31"/>
  <c r="F4" i="240"/>
  <c r="F3" i="41"/>
  <c r="F4" i="282"/>
  <c r="F3" i="249"/>
  <c r="F3" i="39"/>
  <c r="F4" i="285"/>
  <c r="F2" i="37"/>
  <c r="F2" i="47"/>
  <c r="F4" i="236"/>
  <c r="F5" i="37"/>
  <c r="F4" i="234"/>
  <c r="F3" i="243"/>
  <c r="F3" i="285"/>
  <c r="F5" i="236"/>
  <c r="F3" i="263"/>
  <c r="F3" i="264"/>
  <c r="F5" i="257"/>
  <c r="F3" i="34"/>
  <c r="F2" i="240"/>
  <c r="F4" i="39"/>
  <c r="F2" i="234"/>
  <c r="F2" i="279"/>
  <c r="F5" i="43"/>
  <c r="F5" i="242"/>
  <c r="F4" i="43"/>
  <c r="F3" i="30"/>
  <c r="F4" i="272"/>
  <c r="F3" i="282"/>
  <c r="F5" i="36"/>
  <c r="F5" i="275"/>
  <c r="F4" i="36"/>
  <c r="F5" i="260"/>
  <c r="F4" i="263"/>
  <c r="F3" i="40"/>
  <c r="F4" i="31"/>
  <c r="F4" i="267"/>
  <c r="F5" i="272"/>
  <c r="F5" i="239"/>
  <c r="F3" i="275"/>
  <c r="F4" i="276"/>
  <c r="F4" i="255"/>
  <c r="F5" i="39"/>
  <c r="F5" i="41"/>
  <c r="F2" i="255"/>
  <c r="F2" i="252"/>
  <c r="F3" i="254"/>
  <c r="F3" i="46"/>
  <c r="F4" i="37"/>
  <c r="F4" i="258"/>
  <c r="F4" i="237"/>
  <c r="F3" i="246"/>
  <c r="F2" i="258"/>
  <c r="F4" i="45"/>
  <c r="F3" i="252"/>
  <c r="F3" i="261"/>
  <c r="F3" i="260"/>
  <c r="F3" i="255"/>
  <c r="F5" i="254"/>
  <c r="F3" i="36"/>
  <c r="F3" i="35"/>
  <c r="F2" i="273"/>
  <c r="F3" i="239"/>
  <c r="F4" i="40"/>
  <c r="F4" i="38"/>
  <c r="F4" i="34"/>
  <c r="F5" i="47"/>
  <c r="F5" i="30"/>
  <c r="F3" i="44"/>
  <c r="F5" i="38"/>
  <c r="F4" i="246"/>
  <c r="F2" i="40"/>
  <c r="F3" i="276"/>
  <c r="F5" i="34"/>
  <c r="F4" i="281"/>
  <c r="F4" i="251"/>
  <c r="F2" i="31"/>
  <c r="F2" i="46"/>
  <c r="F5" i="245"/>
  <c r="F2" i="36"/>
  <c r="F5" i="284"/>
  <c r="F5" i="249"/>
  <c r="F2" i="39"/>
  <c r="F4" i="278"/>
  <c r="F4" i="269"/>
  <c r="F3" i="272"/>
  <c r="F2" i="45"/>
  <c r="F2" i="42"/>
  <c r="F2" i="254"/>
  <c r="F2" i="43"/>
  <c r="F4" i="35"/>
  <c r="F2" i="269"/>
  <c r="F3" i="245"/>
  <c r="F2" i="261"/>
  <c r="F4" i="257"/>
  <c r="F2" i="257"/>
  <c r="F4" i="260"/>
  <c r="F2" i="278"/>
  <c r="F4" i="42"/>
  <c r="F3" i="269"/>
  <c r="F5" i="264"/>
  <c r="F3" i="278"/>
  <c r="F2" i="38"/>
  <c r="F3" i="248"/>
  <c r="F3" i="38"/>
  <c r="F4" i="266"/>
  <c r="F5" i="266"/>
  <c r="F2" i="236"/>
  <c r="F2" i="33"/>
  <c r="F4" i="41"/>
  <c r="F5" i="263"/>
  <c r="F5" i="233"/>
  <c r="F2" i="243"/>
  <c r="F2" i="41"/>
  <c r="F3" i="242"/>
  <c r="F4" i="248"/>
  <c r="F2" i="30"/>
  <c r="F5" i="267"/>
  <c r="F4" i="242"/>
  <c r="F2" i="44"/>
  <c r="F2" i="275"/>
  <c r="F3" i="251"/>
  <c r="F3" i="233"/>
  <c r="F5" i="285"/>
  <c r="F3" i="33"/>
  <c r="F2" i="32"/>
  <c r="F2" i="251"/>
  <c r="F3" i="236"/>
  <c r="F3" i="284"/>
  <c r="F4" i="30"/>
  <c r="F5" i="246"/>
  <c r="F3" i="257"/>
  <c r="F2" i="272"/>
  <c r="F2" i="35"/>
  <c r="F5" i="282"/>
  <c r="F2" i="239"/>
  <c r="F5" i="248"/>
  <c r="F2" i="233"/>
  <c r="F2" i="242"/>
  <c r="F5" i="281"/>
  <c r="F2" i="264"/>
  <c r="F2" i="260"/>
  <c r="F2" i="282"/>
  <c r="F2" i="246"/>
  <c r="F4" i="233"/>
  <c r="F2" i="245"/>
  <c r="F2" i="281"/>
  <c r="F2" i="285"/>
  <c r="F2" i="263"/>
  <c r="F2" i="249"/>
  <c r="F2" i="267"/>
  <c r="C2" i="284"/>
  <c r="C4" i="283"/>
  <c r="C5" i="256"/>
  <c r="C5" i="274"/>
  <c r="C4" i="244"/>
  <c r="C4" i="262"/>
  <c r="C4" i="286"/>
  <c r="C5" i="259"/>
  <c r="C5" i="247"/>
  <c r="C5" i="277"/>
  <c r="C4" i="265"/>
  <c r="C4" i="277"/>
  <c r="C4" i="238"/>
  <c r="C4" i="280"/>
  <c r="C4" i="274"/>
  <c r="C4" i="250"/>
  <c r="C4" i="271"/>
  <c r="C4" i="268"/>
  <c r="C4" i="235"/>
  <c r="C4" i="259"/>
  <c r="C5" i="238"/>
  <c r="C4" i="256"/>
  <c r="C5" i="241"/>
  <c r="C4" i="241"/>
  <c r="C4" i="247"/>
  <c r="C4" i="253"/>
  <c r="C5" i="268"/>
  <c r="C3" i="256"/>
  <c r="C2" i="238"/>
  <c r="C2" i="241"/>
  <c r="C5" i="250"/>
  <c r="C5" i="244"/>
  <c r="C3" i="265"/>
  <c r="C5" i="286"/>
  <c r="C3" i="268"/>
  <c r="C5" i="253"/>
  <c r="C5" i="235"/>
  <c r="C2" i="277"/>
  <c r="C2" i="274"/>
  <c r="C3" i="277"/>
  <c r="C5" i="283"/>
  <c r="C3" i="286"/>
  <c r="C3" i="241"/>
  <c r="C3" i="238"/>
  <c r="C2" i="256"/>
  <c r="C5" i="262"/>
  <c r="C3" i="250"/>
  <c r="C3" i="247"/>
  <c r="C3" i="283"/>
  <c r="C2" i="259"/>
  <c r="C3" i="259"/>
  <c r="C5" i="265"/>
  <c r="C3" i="274"/>
  <c r="C5" i="280"/>
  <c r="C5" i="271"/>
  <c r="C5" i="255"/>
  <c r="C2" i="271"/>
  <c r="C2" i="235"/>
  <c r="C2" i="262"/>
  <c r="C5" i="42"/>
  <c r="C3" i="262"/>
  <c r="C5" i="261"/>
  <c r="C5" i="46"/>
  <c r="C2" i="268"/>
  <c r="C2" i="244"/>
  <c r="C2" i="247"/>
  <c r="C5" i="33"/>
  <c r="C5" i="258"/>
  <c r="C3" i="244"/>
  <c r="C5" i="240"/>
  <c r="C2" i="280"/>
  <c r="C3" i="280"/>
  <c r="C5" i="234"/>
  <c r="C2" i="250"/>
  <c r="C2" i="283"/>
  <c r="C3" i="235"/>
  <c r="C5" i="243"/>
  <c r="C3" i="37"/>
  <c r="C5" i="273"/>
  <c r="C5" i="269"/>
  <c r="C2" i="253"/>
  <c r="C5" i="45"/>
  <c r="C5" i="279"/>
  <c r="C3" i="271"/>
  <c r="C3" i="253"/>
  <c r="C5" i="276"/>
  <c r="C5" i="237"/>
  <c r="C2" i="265"/>
  <c r="C5" i="35"/>
  <c r="C2" i="286"/>
  <c r="C5" i="252"/>
  <c r="C5" i="270"/>
  <c r="C4" i="47"/>
  <c r="C5" i="278"/>
  <c r="C3" i="254"/>
  <c r="C5" i="31"/>
  <c r="C3" i="44"/>
  <c r="C4" i="237"/>
  <c r="C3" i="246"/>
  <c r="C3" i="252"/>
  <c r="C3" i="261"/>
  <c r="C5" i="275"/>
  <c r="C3" i="260"/>
  <c r="C5" i="257"/>
  <c r="C3" i="255"/>
  <c r="C3" i="240"/>
  <c r="C3" i="239"/>
  <c r="C4" i="275"/>
  <c r="C4" i="270"/>
  <c r="C3" i="42"/>
  <c r="C2" i="40"/>
  <c r="C5" i="34"/>
  <c r="C3" i="40"/>
  <c r="C5" i="272"/>
  <c r="C4" i="279"/>
  <c r="C4" i="32"/>
  <c r="C4" i="264"/>
  <c r="C4" i="282"/>
  <c r="C5" i="43"/>
  <c r="C4" i="285"/>
  <c r="C3" i="30"/>
  <c r="C4" i="236"/>
  <c r="C4" i="36"/>
  <c r="C4" i="284"/>
  <c r="C2" i="276"/>
  <c r="C4" i="243"/>
  <c r="C3" i="41"/>
  <c r="C2" i="279"/>
  <c r="C4" i="43"/>
  <c r="C3" i="285"/>
  <c r="C3" i="281"/>
  <c r="C3" i="264"/>
  <c r="C5" i="36"/>
  <c r="C2" i="237"/>
  <c r="C5" i="39"/>
  <c r="C3" i="35"/>
  <c r="C3" i="258"/>
  <c r="C3" i="45"/>
  <c r="C3" i="32"/>
  <c r="C4" i="249"/>
  <c r="C3" i="36"/>
  <c r="C5" i="260"/>
  <c r="C3" i="249"/>
  <c r="C5" i="242"/>
  <c r="C5" i="251"/>
  <c r="C5" i="236"/>
  <c r="C4" i="272"/>
  <c r="C4" i="45"/>
  <c r="C2" i="47"/>
  <c r="C2" i="240"/>
  <c r="C5" i="41"/>
  <c r="C3" i="47"/>
  <c r="C4" i="40"/>
  <c r="C2" i="234"/>
  <c r="C2" i="270"/>
  <c r="C4" i="33"/>
  <c r="C4" i="239"/>
  <c r="C4" i="263"/>
  <c r="C3" i="31"/>
  <c r="C3" i="276"/>
  <c r="C3" i="39"/>
  <c r="C4" i="34"/>
  <c r="C5" i="47"/>
  <c r="C3" i="275"/>
  <c r="C2" i="34"/>
  <c r="C4" i="267"/>
  <c r="C4" i="37"/>
  <c r="C2" i="37"/>
  <c r="C4" i="31"/>
  <c r="C4" i="252"/>
  <c r="C3" i="234"/>
  <c r="C5" i="37"/>
  <c r="C3" i="279"/>
  <c r="C4" i="245"/>
  <c r="C3" i="237"/>
  <c r="C3" i="43"/>
  <c r="C2" i="255"/>
  <c r="C4" i="38"/>
  <c r="C4" i="240"/>
  <c r="C4" i="254"/>
  <c r="C4" i="39"/>
  <c r="C5" i="30"/>
  <c r="C4" i="234"/>
  <c r="C3" i="243"/>
  <c r="C5" i="239"/>
  <c r="C2" i="258"/>
  <c r="C3" i="263"/>
  <c r="C5" i="44"/>
  <c r="C5" i="38"/>
  <c r="C4" i="276"/>
  <c r="C4" i="255"/>
  <c r="C4" i="44"/>
  <c r="C3" i="34"/>
  <c r="C5" i="254"/>
  <c r="C3" i="270"/>
  <c r="C3" i="266"/>
  <c r="C4" i="246"/>
  <c r="C4" i="258"/>
  <c r="C4" i="46"/>
  <c r="C3" i="282"/>
  <c r="C3" i="267"/>
  <c r="C2" i="252"/>
  <c r="C5" i="40"/>
  <c r="C2" i="273"/>
  <c r="C4" i="261"/>
  <c r="C4" i="273"/>
  <c r="C3" i="273"/>
  <c r="C5" i="32"/>
  <c r="C3" i="46"/>
  <c r="C2" i="30"/>
  <c r="C3" i="236"/>
  <c r="C4" i="269"/>
  <c r="C3" i="272"/>
  <c r="C2" i="254"/>
  <c r="C4" i="251"/>
  <c r="C2" i="41"/>
  <c r="C2" i="261"/>
  <c r="C3" i="257"/>
  <c r="C2" i="35"/>
  <c r="C5" i="284"/>
  <c r="C2" i="257"/>
  <c r="C4" i="281"/>
  <c r="C4" i="278"/>
  <c r="C2" i="44"/>
  <c r="C5" i="267"/>
  <c r="C5" i="266"/>
  <c r="C2" i="269"/>
  <c r="C2" i="31"/>
  <c r="C2" i="46"/>
  <c r="C4" i="41"/>
  <c r="C3" i="278"/>
  <c r="C2" i="243"/>
  <c r="C4" i="30"/>
  <c r="C2" i="239"/>
  <c r="C2" i="236"/>
  <c r="C2" i="45"/>
  <c r="C2" i="42"/>
  <c r="C3" i="245"/>
  <c r="C3" i="233"/>
  <c r="C3" i="33"/>
  <c r="C4" i="242"/>
  <c r="C2" i="33"/>
  <c r="C4" i="260"/>
  <c r="C2" i="278"/>
  <c r="C5" i="285"/>
  <c r="C5" i="264"/>
  <c r="C2" i="32"/>
  <c r="C3" i="284"/>
  <c r="C5" i="233"/>
  <c r="C5" i="245"/>
  <c r="C3" i="248"/>
  <c r="C3" i="38"/>
  <c r="C2" i="36"/>
  <c r="C5" i="282"/>
  <c r="C2" i="251"/>
  <c r="C2" i="39"/>
  <c r="C5" i="263"/>
  <c r="C5" i="246"/>
  <c r="C3" i="242"/>
  <c r="C4" i="248"/>
  <c r="C4" i="257"/>
  <c r="C5" i="249"/>
  <c r="C4" i="266"/>
  <c r="C3" i="269"/>
  <c r="C2" i="275"/>
  <c r="C2" i="38"/>
  <c r="C3" i="251"/>
  <c r="C2" i="43"/>
  <c r="C4" i="35"/>
  <c r="C2" i="272"/>
  <c r="C4" i="42"/>
  <c r="C2" i="282"/>
  <c r="C4" i="233"/>
  <c r="C2" i="242"/>
  <c r="C2" i="260"/>
  <c r="C2" i="264"/>
  <c r="C5" i="248"/>
  <c r="C2" i="233"/>
  <c r="C2" i="246"/>
  <c r="C5" i="281"/>
  <c r="C2" i="263"/>
  <c r="C2" i="249"/>
  <c r="C2" i="267"/>
  <c r="C2" i="285"/>
  <c r="C2" i="281"/>
  <c r="C2" i="245"/>
  <c r="E5" i="256"/>
  <c r="E4" i="271"/>
  <c r="E4" i="256"/>
  <c r="E4" i="268"/>
  <c r="E4" i="274"/>
  <c r="E5" i="259"/>
  <c r="E5" i="247"/>
  <c r="E4" i="244"/>
  <c r="E4" i="262"/>
  <c r="E4" i="283"/>
  <c r="E5" i="238"/>
  <c r="E4" i="277"/>
  <c r="E4" i="286"/>
  <c r="E4" i="238"/>
  <c r="E5" i="277"/>
  <c r="E4" i="241"/>
  <c r="E5" i="274"/>
  <c r="E4" i="280"/>
  <c r="E4" i="253"/>
  <c r="E4" i="250"/>
  <c r="E4" i="265"/>
  <c r="E5" i="241"/>
  <c r="E4" i="235"/>
  <c r="E4" i="259"/>
  <c r="E4" i="247"/>
  <c r="E5" i="271"/>
  <c r="E2" i="256"/>
  <c r="E3" i="247"/>
  <c r="E5" i="250"/>
  <c r="E3" i="238"/>
  <c r="E5" i="268"/>
  <c r="E5" i="244"/>
  <c r="E3" i="265"/>
  <c r="E3" i="256"/>
  <c r="E5" i="265"/>
  <c r="E2" i="259"/>
  <c r="E5" i="253"/>
  <c r="E3" i="286"/>
  <c r="E3" i="283"/>
  <c r="E5" i="286"/>
  <c r="E5" i="235"/>
  <c r="E2" i="277"/>
  <c r="E2" i="274"/>
  <c r="E3" i="277"/>
  <c r="E2" i="238"/>
  <c r="E5" i="280"/>
  <c r="E3" i="259"/>
  <c r="E5" i="283"/>
  <c r="E3" i="241"/>
  <c r="E5" i="262"/>
  <c r="E2" i="241"/>
  <c r="E3" i="250"/>
  <c r="E3" i="274"/>
  <c r="E3" i="268"/>
  <c r="E5" i="33"/>
  <c r="E5" i="255"/>
  <c r="E5" i="42"/>
  <c r="E2" i="253"/>
  <c r="E5" i="270"/>
  <c r="E2" i="271"/>
  <c r="E5" i="261"/>
  <c r="E5" i="240"/>
  <c r="E3" i="262"/>
  <c r="E2" i="235"/>
  <c r="E2" i="268"/>
  <c r="E2" i="247"/>
  <c r="E3" i="244"/>
  <c r="E5" i="278"/>
  <c r="E5" i="234"/>
  <c r="E5" i="243"/>
  <c r="E3" i="37"/>
  <c r="E2" i="283"/>
  <c r="E3" i="235"/>
  <c r="E4" i="47"/>
  <c r="E5" i="45"/>
  <c r="E2" i="262"/>
  <c r="E5" i="35"/>
  <c r="E5" i="273"/>
  <c r="E5" i="269"/>
  <c r="E5" i="279"/>
  <c r="E5" i="46"/>
  <c r="E3" i="271"/>
  <c r="E5" i="276"/>
  <c r="E2" i="244"/>
  <c r="E3" i="280"/>
  <c r="E2" i="286"/>
  <c r="E5" i="252"/>
  <c r="E2" i="280"/>
  <c r="E3" i="253"/>
  <c r="E5" i="237"/>
  <c r="E2" i="250"/>
  <c r="E2" i="265"/>
  <c r="E5" i="258"/>
  <c r="E4" i="267"/>
  <c r="E4" i="43"/>
  <c r="E5" i="272"/>
  <c r="E3" i="30"/>
  <c r="E2" i="37"/>
  <c r="E3" i="275"/>
  <c r="E3" i="263"/>
  <c r="E4" i="254"/>
  <c r="E5" i="37"/>
  <c r="E4" i="276"/>
  <c r="E5" i="257"/>
  <c r="E5" i="40"/>
  <c r="E4" i="246"/>
  <c r="E2" i="255"/>
  <c r="E3" i="249"/>
  <c r="E3" i="41"/>
  <c r="E5" i="47"/>
  <c r="E4" i="264"/>
  <c r="E4" i="240"/>
  <c r="E4" i="258"/>
  <c r="E3" i="34"/>
  <c r="E3" i="254"/>
  <c r="E5" i="43"/>
  <c r="E4" i="237"/>
  <c r="E3" i="246"/>
  <c r="E2" i="258"/>
  <c r="E3" i="282"/>
  <c r="E3" i="252"/>
  <c r="E3" i="261"/>
  <c r="E3" i="260"/>
  <c r="E3" i="255"/>
  <c r="E3" i="35"/>
  <c r="E5" i="41"/>
  <c r="E3" i="239"/>
  <c r="E4" i="34"/>
  <c r="E5" i="34"/>
  <c r="E4" i="272"/>
  <c r="E3" i="40"/>
  <c r="E4" i="37"/>
  <c r="E4" i="31"/>
  <c r="E3" i="264"/>
  <c r="E4" i="45"/>
  <c r="E4" i="236"/>
  <c r="E2" i="252"/>
  <c r="E2" i="276"/>
  <c r="E5" i="39"/>
  <c r="E3" i="36"/>
  <c r="E4" i="40"/>
  <c r="E4" i="273"/>
  <c r="E4" i="33"/>
  <c r="E4" i="243"/>
  <c r="E4" i="38"/>
  <c r="E3" i="39"/>
  <c r="E4" i="39"/>
  <c r="E5" i="260"/>
  <c r="E3" i="32"/>
  <c r="E5" i="242"/>
  <c r="E5" i="251"/>
  <c r="E3" i="46"/>
  <c r="E3" i="44"/>
  <c r="E4" i="279"/>
  <c r="E4" i="284"/>
  <c r="E3" i="258"/>
  <c r="E3" i="43"/>
  <c r="E2" i="40"/>
  <c r="E5" i="275"/>
  <c r="E5" i="30"/>
  <c r="E4" i="285"/>
  <c r="E5" i="236"/>
  <c r="E3" i="281"/>
  <c r="E3" i="240"/>
  <c r="E4" i="270"/>
  <c r="E2" i="270"/>
  <c r="E3" i="42"/>
  <c r="E4" i="239"/>
  <c r="E3" i="276"/>
  <c r="E4" i="282"/>
  <c r="E5" i="32"/>
  <c r="E4" i="46"/>
  <c r="E5" i="44"/>
  <c r="E2" i="34"/>
  <c r="E4" i="252"/>
  <c r="E3" i="234"/>
  <c r="E3" i="279"/>
  <c r="E2" i="237"/>
  <c r="E4" i="245"/>
  <c r="E4" i="44"/>
  <c r="E3" i="237"/>
  <c r="E5" i="254"/>
  <c r="E4" i="275"/>
  <c r="E3" i="270"/>
  <c r="E3" i="266"/>
  <c r="E2" i="273"/>
  <c r="E3" i="47"/>
  <c r="E4" i="234"/>
  <c r="E3" i="243"/>
  <c r="E3" i="285"/>
  <c r="E5" i="239"/>
  <c r="E5" i="36"/>
  <c r="E2" i="47"/>
  <c r="E3" i="267"/>
  <c r="E5" i="38"/>
  <c r="E4" i="255"/>
  <c r="E2" i="240"/>
  <c r="E3" i="45"/>
  <c r="E4" i="32"/>
  <c r="E2" i="234"/>
  <c r="E3" i="273"/>
  <c r="E3" i="31"/>
  <c r="E2" i="279"/>
  <c r="E4" i="249"/>
  <c r="E5" i="31"/>
  <c r="E4" i="36"/>
  <c r="E4" i="261"/>
  <c r="E4" i="263"/>
  <c r="E5" i="284"/>
  <c r="E3" i="272"/>
  <c r="E3" i="38"/>
  <c r="E2" i="44"/>
  <c r="E2" i="251"/>
  <c r="E3" i="236"/>
  <c r="E2" i="42"/>
  <c r="E4" i="30"/>
  <c r="E4" i="251"/>
  <c r="E3" i="257"/>
  <c r="E2" i="46"/>
  <c r="E2" i="275"/>
  <c r="E2" i="33"/>
  <c r="E4" i="266"/>
  <c r="E5" i="267"/>
  <c r="E2" i="45"/>
  <c r="E2" i="239"/>
  <c r="E5" i="266"/>
  <c r="E2" i="43"/>
  <c r="E2" i="269"/>
  <c r="E3" i="33"/>
  <c r="E2" i="35"/>
  <c r="E2" i="31"/>
  <c r="E4" i="281"/>
  <c r="E3" i="278"/>
  <c r="E4" i="41"/>
  <c r="E3" i="251"/>
  <c r="E5" i="282"/>
  <c r="E2" i="39"/>
  <c r="E4" i="269"/>
  <c r="E5" i="245"/>
  <c r="E2" i="254"/>
  <c r="E4" i="35"/>
  <c r="E3" i="245"/>
  <c r="E2" i="261"/>
  <c r="E4" i="242"/>
  <c r="E2" i="257"/>
  <c r="E4" i="260"/>
  <c r="E4" i="278"/>
  <c r="E2" i="278"/>
  <c r="E4" i="42"/>
  <c r="E5" i="264"/>
  <c r="E2" i="32"/>
  <c r="E5" i="233"/>
  <c r="E3" i="248"/>
  <c r="E5" i="246"/>
  <c r="E2" i="272"/>
  <c r="E2" i="236"/>
  <c r="E5" i="249"/>
  <c r="E2" i="30"/>
  <c r="E5" i="263"/>
  <c r="E5" i="285"/>
  <c r="E3" i="269"/>
  <c r="E3" i="284"/>
  <c r="E2" i="38"/>
  <c r="E2" i="243"/>
  <c r="E2" i="41"/>
  <c r="E3" i="242"/>
  <c r="E4" i="248"/>
  <c r="E2" i="36"/>
  <c r="E4" i="257"/>
  <c r="E3" i="233"/>
  <c r="E2" i="282"/>
  <c r="E2" i="246"/>
  <c r="E4" i="233"/>
  <c r="E5" i="248"/>
  <c r="E2" i="233"/>
  <c r="E2" i="242"/>
  <c r="E2" i="264"/>
  <c r="E5" i="281"/>
  <c r="E2" i="260"/>
  <c r="E2" i="285"/>
  <c r="E2" i="245"/>
  <c r="E2" i="267"/>
  <c r="E2" i="263"/>
  <c r="E2" i="249"/>
  <c r="E2" i="281"/>
  <c r="E2" i="284"/>
  <c r="F2" i="266"/>
  <c r="E2" i="248"/>
  <c r="F2" i="284"/>
  <c r="D2" i="266"/>
  <c r="D2" i="28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Schmidt</author>
  </authors>
  <commentList>
    <comment ref="A1" authorId="0" shapeId="0" xr:uid="{0C91005A-63C7-42EA-B562-FCB40C9BB3CD}">
      <text>
        <r>
          <rPr>
            <b/>
            <sz val="9"/>
            <color indexed="81"/>
            <rFont val="Segoe UI"/>
            <family val="2"/>
          </rPr>
          <t>Sarah Schmidt:</t>
        </r>
        <r>
          <rPr>
            <sz val="9"/>
            <color indexed="81"/>
            <rFont val="Segoe UI"/>
            <family val="2"/>
          </rPr>
          <t xml:space="preserve">
Additional terms and definitions can be added and are transferred to the EWU Calculator.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<sst xmlns="http://schemas.openxmlformats.org/spreadsheetml/2006/main" count="21640" uniqueCount="433">
  <si>
    <t>GW</t>
  </si>
  <si>
    <t>BWM</t>
  </si>
  <si>
    <t>PW1</t>
  </si>
  <si>
    <t>PW2</t>
  </si>
  <si>
    <t>PW3</t>
  </si>
  <si>
    <t>OD</t>
  </si>
  <si>
    <t>HTc</t>
  </si>
  <si>
    <t>HTnc</t>
  </si>
  <si>
    <t>PM</t>
  </si>
  <si>
    <t>IR</t>
  </si>
  <si>
    <t>POF</t>
  </si>
  <si>
    <t>AC</t>
  </si>
  <si>
    <t>TE</t>
  </si>
  <si>
    <t>FE</t>
  </si>
  <si>
    <t>ME</t>
  </si>
  <si>
    <t>ET</t>
  </si>
  <si>
    <t>LU</t>
  </si>
  <si>
    <t>RDw</t>
  </si>
  <si>
    <t>RDm</t>
  </si>
  <si>
    <t>RDf</t>
  </si>
  <si>
    <t>Weighting based on impact size</t>
  </si>
  <si>
    <t>Weighting based on impact size + Importance and Robustness (Sala et al. 2018)</t>
  </si>
  <si>
    <t>Weighting based on impact size + Distance-to-Target (Castellani et al. 2016)</t>
  </si>
  <si>
    <t>Weighting based on impact size + Planetary Boundaries (Bjorn &amp; Hauschild 2015)</t>
  </si>
  <si>
    <t>Weighting based on impact size + Quality and Maturity (ILCD 2011)</t>
  </si>
  <si>
    <t>Equal Weighting</t>
  </si>
  <si>
    <t>Importance and Robustness (Sala et al. 2018)</t>
  </si>
  <si>
    <t>Distance-to-Target (Castellani et al. 2016)</t>
  </si>
  <si>
    <t>Planetary Boundaries (Bjorn &amp; Hauschild 2015)</t>
  </si>
  <si>
    <t>Quality and Maturity (ILCD 2011)</t>
  </si>
  <si>
    <t>Global Warming</t>
  </si>
  <si>
    <t>Ozone depletion</t>
  </si>
  <si>
    <t>Human toxicity, carcinogenic</t>
  </si>
  <si>
    <t>Human toxicity, non-carcinogenic</t>
  </si>
  <si>
    <t>Respiratory effects / Particulate Matter</t>
  </si>
  <si>
    <t>Ionising radiation</t>
  </si>
  <si>
    <t>Photochemical ozone formation</t>
  </si>
  <si>
    <t>Acidification</t>
  </si>
  <si>
    <t>Terrestrial eutrophication</t>
  </si>
  <si>
    <t>Freshwater eutrophication</t>
  </si>
  <si>
    <t>Marine eutrophication</t>
  </si>
  <si>
    <t>Ecotoxicity (freshwater)</t>
  </si>
  <si>
    <t>Land use</t>
  </si>
  <si>
    <t>Resource depletion, water</t>
  </si>
  <si>
    <t>Resource depletion, minerals and metals</t>
  </si>
  <si>
    <t>Resource depletion, fossils</t>
  </si>
  <si>
    <t>Industrial composting</t>
  </si>
  <si>
    <t>Anaerobic digestion</t>
  </si>
  <si>
    <t>Consumption of donated food</t>
  </si>
  <si>
    <t>Compost</t>
  </si>
  <si>
    <t>Biogas</t>
  </si>
  <si>
    <t>Others</t>
  </si>
  <si>
    <t>amount</t>
  </si>
  <si>
    <t>waste_generation</t>
  </si>
  <si>
    <t>PW1_apples</t>
  </si>
  <si>
    <t>PW1_potatoes</t>
  </si>
  <si>
    <t>industrial_composting_apples</t>
  </si>
  <si>
    <t>a7324bc4c825a561174c1d3c3de59fa0</t>
  </si>
  <si>
    <t>f8b9f4e1cdefe8ef1e735a212cc51382</t>
  </si>
  <si>
    <t>industrial_composting_potatoes</t>
  </si>
  <si>
    <t>PW2_apples</t>
  </si>
  <si>
    <t>PW2_potatoes</t>
  </si>
  <si>
    <t>anaerobic_digestion_apples</t>
  </si>
  <si>
    <t>anaerobic_digestion_potatoes</t>
  </si>
  <si>
    <t>PW3_apples</t>
  </si>
  <si>
    <t>PW3_potatoes</t>
  </si>
  <si>
    <t>021851ad3a15371e7063c1015730bcb5</t>
  </si>
  <si>
    <t>75708805ad094b9807a5709c339e3432</t>
  </si>
  <si>
    <t>c1c12c184034bc4c347674809328fda1</t>
  </si>
  <si>
    <t>ece0d02623ececa9be635634d30c9fad</t>
  </si>
  <si>
    <t>ff1c8e1f34a25cccba366c1a2c8c47c4</t>
  </si>
  <si>
    <t>4c91d5adcf36eac12920142fb819a2c4</t>
  </si>
  <si>
    <t>26ebe3c3a50e72de9d8935f04501b9dd</t>
  </si>
  <si>
    <t>1f03642b328aed91d4bf2853a7ebf854</t>
  </si>
  <si>
    <t>911c4ec4da61447f2c8e05e76f556443</t>
  </si>
  <si>
    <t>6dc1b46f-ee89-4495-95c4-b8a637bcd6cb</t>
  </si>
  <si>
    <t>73ed05cc-9727-4abf-9516-4b5c0fe54a16</t>
  </si>
  <si>
    <t>e3cfaa07-9b68-4461-a06f-a0e4e59d41d3</t>
  </si>
  <si>
    <t>baf58fc9-573c-419c-8c16-831ac03203b9</t>
  </si>
  <si>
    <t>075e433b-4be4-448e-9510-9a5029c1ce94</t>
  </si>
  <si>
    <t>9990b51b-7023-4700-bca0-1a32ef921f74</t>
  </si>
  <si>
    <t>20d7578df307441355196ebde23fcd1e</t>
  </si>
  <si>
    <t>da08519cdc58aea76bc36725154b1b30</t>
  </si>
  <si>
    <t>6c6c1c7a6015f6654f0966a247bbed58</t>
  </si>
  <si>
    <t>206c9c75d7e996587ebd33d8ef7f83b3</t>
  </si>
  <si>
    <t>381392ac35ec7f41e20fae60c431dc52</t>
  </si>
  <si>
    <t>9f5bfac4-cbb6-4b38-afb9-cf563fc5ca15</t>
  </si>
  <si>
    <t>2d4b8ec1-8d53-4e62-8a11-ebc45909b02e</t>
  </si>
  <si>
    <t>a703733d-fabc-487b-826a-06c11ac4c0c6</t>
  </si>
  <si>
    <t>5189de76-6bbb-44ba-8c42-5714f1b4371f</t>
  </si>
  <si>
    <t>fb005c47-7b90-41f3-a5ca-f0eb11db354a</t>
  </si>
  <si>
    <t>Parameter</t>
  </si>
  <si>
    <t>P0</t>
  </si>
  <si>
    <t>Waste Quantity</t>
  </si>
  <si>
    <t>P1</t>
  </si>
  <si>
    <t>transport distance to donation</t>
  </si>
  <si>
    <t>P2</t>
  </si>
  <si>
    <t>transport distance to composting</t>
  </si>
  <si>
    <t>P3</t>
  </si>
  <si>
    <t>transport distance to anaerobic digestion</t>
  </si>
  <si>
    <t>Parameter Value - S1</t>
  </si>
  <si>
    <t>Parameter Value - S2</t>
  </si>
  <si>
    <t>Parameter Value - S3</t>
  </si>
  <si>
    <t>Parameter Value - S4</t>
  </si>
  <si>
    <t>Parameter Value - S5</t>
  </si>
  <si>
    <t>Parameter Value - default</t>
  </si>
  <si>
    <t>Unit</t>
  </si>
  <si>
    <t>kilogram</t>
  </si>
  <si>
    <t>kilometer</t>
  </si>
  <si>
    <t>Group</t>
  </si>
  <si>
    <t>None</t>
  </si>
  <si>
    <t>relative</t>
  </si>
  <si>
    <t>absolute [kg]</t>
  </si>
  <si>
    <t>Apple</t>
  </si>
  <si>
    <t>Potato</t>
  </si>
  <si>
    <t>input</t>
  </si>
  <si>
    <t>biowaste generation</t>
  </si>
  <si>
    <t>industrial composting</t>
  </si>
  <si>
    <t>anaerobic digestion</t>
  </si>
  <si>
    <t>donation</t>
  </si>
  <si>
    <t>industrial composting, apples</t>
  </si>
  <si>
    <t>industrial composting, potatoes</t>
  </si>
  <si>
    <t>treatment of biowaste, industrial composting, apples</t>
  </si>
  <si>
    <t>market for municipal waste collection service by 21 metric ton lorry</t>
  </si>
  <si>
    <t>market for transport, freight, lorry 16-32 metric ton, EURO5</t>
  </si>
  <si>
    <t>treatment of biowaste, industrial composting, potatoes</t>
  </si>
  <si>
    <t>anaerobic digestion, apples</t>
  </si>
  <si>
    <t>anaerobic digestion, potatoes</t>
  </si>
  <si>
    <t>treatment of biowaste by anaerobic digestion, apples</t>
  </si>
  <si>
    <t>treatment of biowaste by anaerobic digestion, potatoes</t>
  </si>
  <si>
    <t>donation, apples</t>
  </si>
  <si>
    <t>donation, potatoes</t>
  </si>
  <si>
    <t>market for apple</t>
  </si>
  <si>
    <t>market for transport, passenger car, large size, diesel, EURO 5</t>
  </si>
  <si>
    <t>market for potato</t>
  </si>
  <si>
    <t>market for municipal solid waste</t>
  </si>
  <si>
    <t>market for wastewater, average</t>
  </si>
  <si>
    <t>composting facility construction, open</t>
  </si>
  <si>
    <t>market for electricity, low voltage</t>
  </si>
  <si>
    <t>market for machine operation, diesel, &gt;= 74.57 kW, low load factor</t>
  </si>
  <si>
    <t>market for compost</t>
  </si>
  <si>
    <t>Dinitrogen monoxide</t>
  </si>
  <si>
    <t>Carbon dioxide, non-fossil</t>
  </si>
  <si>
    <t>Hydrogen sulfide</t>
  </si>
  <si>
    <t>Methane, non-fossil</t>
  </si>
  <si>
    <t>Water</t>
  </si>
  <si>
    <t>Ammonia</t>
  </si>
  <si>
    <t>anaerobic digestion plant construction, for biowaste</t>
  </si>
  <si>
    <t>market for heat, central or small-scale, other than natural gas</t>
  </si>
  <si>
    <t>market for tap water</t>
  </si>
  <si>
    <t>digester sludge, Recycled Content cut-off</t>
  </si>
  <si>
    <t>market for biogas</t>
  </si>
  <si>
    <t>Nitrite</t>
  </si>
  <si>
    <t>Phosphorus</t>
  </si>
  <si>
    <t>Nitrogen, organic bound</t>
  </si>
  <si>
    <t>Nitrate</t>
  </si>
  <si>
    <t>Ammonium, ion</t>
  </si>
  <si>
    <t>input code</t>
  </si>
  <si>
    <t>input unit</t>
  </si>
  <si>
    <t>ton kilometer</t>
  </si>
  <si>
    <t>cubic meter</t>
  </si>
  <si>
    <t>unit</t>
  </si>
  <si>
    <t>kilowatt hour</t>
  </si>
  <si>
    <t>hour</t>
  </si>
  <si>
    <t>megajoule</t>
  </si>
  <si>
    <t>input location</t>
  </si>
  <si>
    <t>DE</t>
  </si>
  <si>
    <t>GLO</t>
  </si>
  <si>
    <t>RoW</t>
  </si>
  <si>
    <t>CH</t>
  </si>
  <si>
    <t>('air', 'urban air close to ground')</t>
  </si>
  <si>
    <t>('air',)</t>
  </si>
  <si>
    <t>('water',)</t>
  </si>
  <si>
    <t>activity</t>
  </si>
  <si>
    <t>activity code</t>
  </si>
  <si>
    <t>activity location</t>
  </si>
  <si>
    <t>type</t>
  </si>
  <si>
    <t>production</t>
  </si>
  <si>
    <t>technosphere</t>
  </si>
  <si>
    <t>biosphere</t>
  </si>
  <si>
    <t>material flow</t>
  </si>
  <si>
    <t>formula</t>
  </si>
  <si>
    <t>P2/1000</t>
  </si>
  <si>
    <t>P3/1000</t>
  </si>
  <si>
    <t>P1/100</t>
  </si>
  <si>
    <t>formula excel</t>
  </si>
  <si>
    <t>GW Impact</t>
  </si>
  <si>
    <t>OD Impact</t>
  </si>
  <si>
    <t>HTc Impact</t>
  </si>
  <si>
    <t>HTnc Impact</t>
  </si>
  <si>
    <t>PM Impact</t>
  </si>
  <si>
    <t>IR Impact</t>
  </si>
  <si>
    <t>POF Impact</t>
  </si>
  <si>
    <t>AC Impact</t>
  </si>
  <si>
    <t>TE Impact</t>
  </si>
  <si>
    <t>FE Impact</t>
  </si>
  <si>
    <t>ME Impact</t>
  </si>
  <si>
    <t>ET Impact</t>
  </si>
  <si>
    <t>LU Impact</t>
  </si>
  <si>
    <t>RDw Impact</t>
  </si>
  <si>
    <t>RDm Impact</t>
  </si>
  <si>
    <t>RDf Impact</t>
  </si>
  <si>
    <t>activity tag</t>
  </si>
  <si>
    <t>Impact category</t>
  </si>
  <si>
    <t>Global warming - climate change</t>
  </si>
  <si>
    <t>Ozone depletion - human health</t>
  </si>
  <si>
    <t>Human toxicity, carcinogenic - human health</t>
  </si>
  <si>
    <t>Human toxicity, non-carcinogenic - human health</t>
  </si>
  <si>
    <t>Respiratory effects / Particulate Matter - human health</t>
  </si>
  <si>
    <t>Ionising radiation - human health</t>
  </si>
  <si>
    <t>Photochemical ozone formation - human health</t>
  </si>
  <si>
    <t>Acidification - ecosystem quality</t>
  </si>
  <si>
    <t>Terrestrial eutrophication - ecosystem quality</t>
  </si>
  <si>
    <t>Freshwater eutrophication - ecosystem quality</t>
  </si>
  <si>
    <t>Marine eutrophication - ecosystem quality</t>
  </si>
  <si>
    <t>Ecotoxicity (freshwater) - ecosystem quality</t>
  </si>
  <si>
    <t>Land use - resources</t>
  </si>
  <si>
    <t>Resource depletion, water - resources</t>
  </si>
  <si>
    <t>Resource depletion, minerals and metals - resources</t>
  </si>
  <si>
    <t>Resource depletion, fossils - resources</t>
  </si>
  <si>
    <t xml:space="preserve">kg CO2 eq </t>
  </si>
  <si>
    <t>kg CFC-11 eq</t>
  </si>
  <si>
    <t>CTUh</t>
  </si>
  <si>
    <t>disease incidences</t>
  </si>
  <si>
    <t xml:space="preserve">kBq U-235 eq. </t>
  </si>
  <si>
    <t>kg NMVOC eq</t>
  </si>
  <si>
    <t>mol H+ eq</t>
  </si>
  <si>
    <t xml:space="preserve">mol N eq </t>
  </si>
  <si>
    <t xml:space="preserve">kg P eq </t>
  </si>
  <si>
    <t>kg N eq</t>
  </si>
  <si>
    <t>CTUe</t>
  </si>
  <si>
    <t>points</t>
  </si>
  <si>
    <t>m3 water eq of
deprived water</t>
  </si>
  <si>
    <t>kg Sb eq</t>
  </si>
  <si>
    <t xml:space="preserve">MJ </t>
  </si>
  <si>
    <t>Normalization Factor</t>
  </si>
  <si>
    <t>Method_Part1</t>
  </si>
  <si>
    <t>EF v2.0 2018 no LT</t>
  </si>
  <si>
    <t>Method_Part2</t>
  </si>
  <si>
    <t>climate change no LT</t>
  </si>
  <si>
    <t>ozone depletion no LT</t>
  </si>
  <si>
    <t>human toxicity: carcinogenic no LT</t>
  </si>
  <si>
    <t>human toxicity: non-carcinogenic no LT</t>
  </si>
  <si>
    <t>particulate matter formation no LT</t>
  </si>
  <si>
    <t>ionising radiation: human health no LT</t>
  </si>
  <si>
    <t>photochemical ozone formation: human health no LT</t>
  </si>
  <si>
    <t>acidification no LT</t>
  </si>
  <si>
    <t>eutrophication: terrestrial no LT</t>
  </si>
  <si>
    <t>eutrophication: freshwater no LT</t>
  </si>
  <si>
    <t>eutrophication: marine no LT</t>
  </si>
  <si>
    <t>ecotoxicity: freshwater no LT</t>
  </si>
  <si>
    <t>land use no LT</t>
  </si>
  <si>
    <t>water use no LT</t>
  </si>
  <si>
    <t>material resources: metals/minerals no LT</t>
  </si>
  <si>
    <t>energy resources: non-renewable no LT</t>
  </si>
  <si>
    <t>Method_Part3</t>
  </si>
  <si>
    <t>global warming potential (GWP100) no LT</t>
  </si>
  <si>
    <t>ozone depletion potential (ODP)  no LT</t>
  </si>
  <si>
    <t>comparative toxic unit for human (CTUh)  no LT</t>
  </si>
  <si>
    <t>impact on human health no LT</t>
  </si>
  <si>
    <t>human exposure efficiency relative to u235 no LT</t>
  </si>
  <si>
    <t>tropospheric ozone concentration increase no LT</t>
  </si>
  <si>
    <t>accumulated exceedance (ae) no LT</t>
  </si>
  <si>
    <t>accumulated exceedance (AE)  no LT</t>
  </si>
  <si>
    <t>fraction of nutrients reaching freshwater end compartment (P) no LT</t>
  </si>
  <si>
    <t>fraction of nutrients reaching marine end compartment (N) no LT</t>
  </si>
  <si>
    <t>comparative toxic unit for ecosystems (CTUe)  no LT</t>
  </si>
  <si>
    <t>soil quality index no LT</t>
  </si>
  <si>
    <t>user deprivation potential (deprivation-weighted water consumption) no LT</t>
  </si>
  <si>
    <t>abiotic depletion potential (ADP): elements (ultimate reserves) no LT</t>
  </si>
  <si>
    <t>abiotic depletion potential (ADP): fossil fuels no LT</t>
  </si>
  <si>
    <t>long</t>
  </si>
  <si>
    <t>ecoinvent 3.7.1_cutoff_ecoSpold02</t>
  </si>
  <si>
    <t>image2030_SSP2-RCP19</t>
  </si>
  <si>
    <t>image2050_SSP2-RCP19</t>
  </si>
  <si>
    <t>short</t>
  </si>
  <si>
    <t>default</t>
  </si>
  <si>
    <t>db1</t>
  </si>
  <si>
    <t>db2</t>
  </si>
  <si>
    <t>Activity code</t>
  </si>
  <si>
    <t>Activity name</t>
  </si>
  <si>
    <t>Location</t>
  </si>
  <si>
    <t>Reference</t>
  </si>
  <si>
    <t>Assumption</t>
  </si>
  <si>
    <t>package</t>
  </si>
  <si>
    <t>brightway2</t>
  </si>
  <si>
    <t>numpy</t>
  </si>
  <si>
    <t>mycolorpy</t>
  </si>
  <si>
    <t>pandas</t>
  </si>
  <si>
    <t>premise</t>
  </si>
  <si>
    <t>version</t>
  </si>
  <si>
    <t>2.4.2</t>
  </si>
  <si>
    <t>1.22.3</t>
  </si>
  <si>
    <t>1.5.1</t>
  </si>
  <si>
    <t>1.4.2</t>
  </si>
  <si>
    <t>1.3.0</t>
  </si>
  <si>
    <t>Database</t>
  </si>
  <si>
    <t>Background system scenarios</t>
  </si>
  <si>
    <t>SSP</t>
  </si>
  <si>
    <t>SSP2</t>
  </si>
  <si>
    <t>RCP</t>
  </si>
  <si>
    <t>RCP19</t>
  </si>
  <si>
    <t>IAM</t>
  </si>
  <si>
    <t>image</t>
  </si>
  <si>
    <t>2030</t>
  </si>
  <si>
    <t>x</t>
  </si>
  <si>
    <t>2050</t>
  </si>
  <si>
    <t>Update</t>
  </si>
  <si>
    <t>['Electricity', 'Cement', 'Steel', 'Fuels', 'Cars', 'Trucks', 'Two wheelers', 'Buses']</t>
  </si>
  <si>
    <t>sheet_name</t>
  </si>
  <si>
    <t>db_short</t>
  </si>
  <si>
    <t>S1</t>
  </si>
  <si>
    <t>S2</t>
  </si>
  <si>
    <t>S3</t>
  </si>
  <si>
    <t>S4</t>
  </si>
  <si>
    <t>S5</t>
  </si>
  <si>
    <t>scenario</t>
  </si>
  <si>
    <t>weighting_method</t>
  </si>
  <si>
    <t>Treatment</t>
  </si>
  <si>
    <t>Utilization</t>
  </si>
  <si>
    <t>Material</t>
  </si>
  <si>
    <t>Treatment of Biowaste, Germany, 2017</t>
  </si>
  <si>
    <t>Environmental Waste Utilization</t>
  </si>
  <si>
    <t>Contribution Analysis</t>
  </si>
  <si>
    <t>Scenario Analysis</t>
  </si>
  <si>
    <t>Pathway/WMS</t>
  </si>
  <si>
    <t>Scenario</t>
  </si>
  <si>
    <t>Weighting Method</t>
  </si>
  <si>
    <t>Term</t>
  </si>
  <si>
    <t>Definition</t>
  </si>
  <si>
    <t>Activity</t>
  </si>
  <si>
    <t>Activities represent processes of any type, such as transformation processes or market processes. Specified by name, unit, and location.</t>
  </si>
  <si>
    <t>Biosphere Exchange</t>
  </si>
  <si>
    <t>Emissions, specified by name, unit and category (compartment of the environment).</t>
  </si>
  <si>
    <t>Environmental Value</t>
  </si>
  <si>
    <t>Environmental impact associated with the production of materials which are disposed of.</t>
  </si>
  <si>
    <t>Environmental Waste Utilization quantifies the share of the environmental value of disposed materials which is preserved through waste management.</t>
  </si>
  <si>
    <t>EWU Dashboard</t>
  </si>
  <si>
    <t>Excel Tool for monitoring the environmental waste utilization of waste management systems.</t>
  </si>
  <si>
    <t>Exchange</t>
  </si>
  <si>
    <t xml:space="preserve">Exchanges link activities and are defined by a source (input) and a target (activity). </t>
  </si>
  <si>
    <t>Exchange Type</t>
  </si>
  <si>
    <t>In Brightway2, three types of exchanges exist: production exchanges (reference exchange of an activity), technosphere exchanges, biosphere exchanges.</t>
  </si>
  <si>
    <t>Input</t>
  </si>
  <si>
    <t>Source of an exchange.</t>
  </si>
  <si>
    <t>Integrated Assessment Model (IAM)</t>
  </si>
  <si>
    <t>Integrated assessment modelling links main features of society and economy with the biosphere and atmosphere into one modelling framework. In the context of climate change, the goal of integrated assessment modelling is to enable informed policy-making.</t>
  </si>
  <si>
    <t>LCIA Method</t>
  </si>
  <si>
    <t>A set of characterization factors that is assigned to elementary flows (biosphere exchanges).</t>
  </si>
  <si>
    <t>Normalization</t>
  </si>
  <si>
    <t>Normalization is an optional step of life cycle impact assessment (LCIA) in which impacts are divided by normalization factors (ISO 14044-2006). Normalization factors reflect the average impact of a person in a reference region for a specific impact category in a reference year.</t>
  </si>
  <si>
    <t>Person Equivalents</t>
  </si>
  <si>
    <t>Unit of normalized LCA results. A person equivalent quantifies the environmental impact caused annually by the activities of an average person.</t>
  </si>
  <si>
    <t>Perturbation Analysis</t>
  </si>
  <si>
    <t>Perturbation analysis is a sensitivity analysis method. Each parameter is increased by an incremental amount one-at-a-time (OAT) while all other parameters are fixed at their original value (cf. Heijungs and Kleijn 2001, Clavreul et al. 2012, Bisinella et al. 2016).</t>
  </si>
  <si>
    <t>"premise" (PRospective EnvironMental Impact asSEssment, cf. Sacchi et al. 2022) is a Python package that allows to adapt inventory data of the ecoinvent 3 cutoff database to the output results of Integrated Assessment Models (IAM) in order to generate databases under prospective scenarios for any year between 2005 and 2100 (cf. https://premise.readthedocs.io).</t>
  </si>
  <si>
    <t>Production Exchange</t>
  </si>
  <si>
    <t>Reference exchange of an activity. The input activity of the production exchange is the same as its target activity. The production amount is 1 or -1 (-1 for waste treatment actvities, "opposite direction approach").</t>
  </si>
  <si>
    <t>Representative Concentration Pathway (RCP)</t>
  </si>
  <si>
    <t>Representative Concentration Pathways (RCP) describe greenhouse gas concentration trajectories.</t>
  </si>
  <si>
    <t>Sensitivity Ratio</t>
  </si>
  <si>
    <t>The sensitivity ratio is an indicator which can be calculated based on the results of a perturbation analysis. It is defined as the ratio of relative changes of impacts to the relative change of a parameter value. Sensitivity ratios are used to determine parameters which should be known more precisely (as their uncertainty might have a high effect on the uncertainty of the systems environmental performance) or to identify parameter changes that might have significant effects on the environmental performance and are therefore from special interest for improving the environmental performance of the waste management system (cf. Calvreul et al. 2012).</t>
  </si>
  <si>
    <t>Shared Socioeconomic Pathway (SSP)</t>
  </si>
  <si>
    <t>Shared Socioeconomic Pathways describe scenarios of projected socioeconomic global changes related to different climate policies. SSP2 ("Middle of the road") describes a scenario in which social, economic, and technological trends follow historical patterns (cf. https://en.wikipedia.org/wiki/Shared_Socioeconomic_Pathways).</t>
  </si>
  <si>
    <t>Technosphere Exchange</t>
  </si>
  <si>
    <t>Link between two technosphere activities. Specified by a source and a target.</t>
  </si>
  <si>
    <t>Weighting</t>
  </si>
  <si>
    <t>Weighting factors are used to aggregate impact category wise calculated impacts and indicator scores.</t>
  </si>
  <si>
    <t>Monitoring the Environmental Performance of Waste Management Systems</t>
  </si>
  <si>
    <t>yes</t>
  </si>
  <si>
    <t>technosphere &amp; biosphere</t>
  </si>
  <si>
    <t>kg</t>
  </si>
  <si>
    <t>manual</t>
  </si>
  <si>
    <t>no</t>
  </si>
  <si>
    <t>Mg</t>
  </si>
  <si>
    <t>Gg</t>
  </si>
  <si>
    <t>manual + premise</t>
  </si>
  <si>
    <t>A central objective of waste management is to reduce impacts associated with waste generation and treatment to protect human health and the environment. As part of the Environmental Waste Utilization Dashboard (EWU Dashboard) Environmental Waste Utilization scores are calculated to assess the capability of waste management systems to reduce the adverse impacts of waste generation and waste management. Environmental Waste Utilization quantifies the share of the environmental value of disposed materials which is preserved through waste management. The EWU Dashboard enables to explore Environmental Waste Utilization scores for various waste management systems under changing boundary conditions and increases the transparency of indicator calculations. Monitoring the Environmental Waste Utilization of waste management systems allows to identify environmentally preferable waste management concepts and enables sound decision support.</t>
  </si>
  <si>
    <t>t</t>
  </si>
  <si>
    <t>kt</t>
  </si>
  <si>
    <r>
      <t xml:space="preserve">Additional information and exemplary case studies are available under </t>
    </r>
    <r>
      <rPr>
        <i/>
        <sz val="11"/>
        <color theme="1"/>
        <rFont val="Arial"/>
        <family val="2"/>
      </rPr>
      <t>https://github.com/SarahSchmidt94/MoEWe</t>
    </r>
    <r>
      <rPr>
        <sz val="11"/>
        <color theme="1"/>
        <rFont val="Arial"/>
        <family val="2"/>
      </rPr>
      <t xml:space="preserve"> and in the associated publication:</t>
    </r>
  </si>
  <si>
    <t>Schmidt, S.; Laner, D. (in preparation): Environmental Waste Utilization score to monitor the performance of waste management systems</t>
  </si>
  <si>
    <t>Sheet name</t>
  </si>
  <si>
    <t>Description</t>
  </si>
  <si>
    <t>EWUS_Monitor</t>
  </si>
  <si>
    <t>Monitor the environmental performance of the waste management system under study. Select a pathway / waste management system, scenario, database, and weighting method to display the respective results.
Figure 1: Environmental Waste Utilization Scores per Impact Category
Figure 2: Aggregated Environmental Waste Utilization Scores
Figure 3: Contribution Analysis - Pathways
Figure 4: Contribution Analysis - Activities
Figure 5: Scenario Analysis - Foreground system scenarios
Figure 6: Scenario Analysis - Background system scenarios
Figure 7: EWU-Components (Impacts of waste treatment and waste utilization; environmental value of discarded materials)</t>
  </si>
  <si>
    <t>The parameter sheet serves as a documentation of foreground system scenario values. Modify parameter values to generate or adapt foreground system scenarios. To adapt not only scenarios but also the default system, change the default amount. Besides parameter values. The column group indicates which parameters have to correspond (mass balance).</t>
  </si>
  <si>
    <t>Glossar</t>
  </si>
  <si>
    <t>Technical terms are explained.</t>
  </si>
  <si>
    <t>The following sheets are hidden by default, but can be displayed by using the unhide menu (right click on any visible tab --&gt; "Unhide"). Please be aware that manual changes in these sheets might cause significant errors.</t>
  </si>
  <si>
    <t>Dictionary</t>
  </si>
  <si>
    <t>Explanation of abbreviations.</t>
  </si>
  <si>
    <t>FigureX_Data</t>
  </si>
  <si>
    <t>Data behind the figures displayed on the EWU_Dashboard-sheet.</t>
  </si>
  <si>
    <t>Documentation</t>
  </si>
  <si>
    <t>Documentation of data sources and Python package versions used for generating the EWU Dashboard.</t>
  </si>
  <si>
    <r>
      <t>Indicator_</t>
    </r>
    <r>
      <rPr>
        <b/>
        <i/>
        <sz val="11"/>
        <color theme="0"/>
        <rFont val="Arial"/>
        <family val="2"/>
      </rPr>
      <t>Database</t>
    </r>
    <r>
      <rPr>
        <b/>
        <sz val="11"/>
        <color theme="0"/>
        <rFont val="Arial"/>
        <family val="2"/>
      </rPr>
      <t>_</t>
    </r>
    <r>
      <rPr>
        <b/>
        <i/>
        <sz val="11"/>
        <color theme="0"/>
        <rFont val="Arial"/>
        <family val="2"/>
      </rPr>
      <t>Scenario</t>
    </r>
  </si>
  <si>
    <t>Environmental waste utilization scores.</t>
  </si>
  <si>
    <r>
      <t>W_Ind_</t>
    </r>
    <r>
      <rPr>
        <b/>
        <i/>
        <sz val="11"/>
        <color theme="0"/>
        <rFont val="Arial"/>
        <family val="2"/>
      </rPr>
      <t>Database</t>
    </r>
    <r>
      <rPr>
        <b/>
        <sz val="11"/>
        <color theme="0"/>
        <rFont val="Arial"/>
        <family val="2"/>
      </rPr>
      <t>_</t>
    </r>
    <r>
      <rPr>
        <b/>
        <i/>
        <sz val="11"/>
        <color theme="0"/>
        <rFont val="Arial"/>
        <family val="2"/>
      </rPr>
      <t>Scenario</t>
    </r>
  </si>
  <si>
    <t>Weighted environmental waste utilization scores.</t>
  </si>
  <si>
    <t>Weighting factors for aggregating indicator scores.</t>
  </si>
  <si>
    <r>
      <t>LCA_</t>
    </r>
    <r>
      <rPr>
        <b/>
        <i/>
        <sz val="11"/>
        <color theme="0"/>
        <rFont val="Arial"/>
        <family val="2"/>
      </rPr>
      <t>Database</t>
    </r>
    <r>
      <rPr>
        <b/>
        <sz val="11"/>
        <color theme="0"/>
        <rFont val="Arial"/>
        <family val="2"/>
      </rPr>
      <t>_</t>
    </r>
    <r>
      <rPr>
        <b/>
        <i/>
        <sz val="11"/>
        <color theme="0"/>
        <rFont val="Arial"/>
        <family val="2"/>
      </rPr>
      <t>Scenario</t>
    </r>
  </si>
  <si>
    <t>LCA results per 1 kg of waste. Values are given in person equivalents.</t>
  </si>
  <si>
    <t>CA_Pathways_Database_Scenario</t>
  </si>
  <si>
    <t>Results of the contribution analysis on pathway level. Values are given in person equivalents.</t>
  </si>
  <si>
    <r>
      <t>CA_acts_</t>
    </r>
    <r>
      <rPr>
        <b/>
        <i/>
        <sz val="11"/>
        <color theme="0"/>
        <rFont val="Arial"/>
        <family val="2"/>
      </rPr>
      <t>Database</t>
    </r>
    <r>
      <rPr>
        <b/>
        <sz val="11"/>
        <color theme="0"/>
        <rFont val="Arial"/>
        <family val="2"/>
      </rPr>
      <t>_</t>
    </r>
    <r>
      <rPr>
        <b/>
        <i/>
        <sz val="11"/>
        <color theme="0"/>
        <rFont val="Arial"/>
        <family val="2"/>
      </rPr>
      <t>Scenario</t>
    </r>
  </si>
  <si>
    <t>Results of the contribution analysis on activity level. Values are given in person equivalents.</t>
  </si>
  <si>
    <r>
      <t>Waste_Generation_</t>
    </r>
    <r>
      <rPr>
        <b/>
        <i/>
        <sz val="11"/>
        <color theme="0"/>
        <rFont val="Arial"/>
        <family val="2"/>
      </rPr>
      <t>Scenario</t>
    </r>
  </si>
  <si>
    <t>Waste quantities per pathway. Values are given in kilogram.</t>
  </si>
  <si>
    <r>
      <t>Waste_Composition_</t>
    </r>
    <r>
      <rPr>
        <b/>
        <i/>
        <sz val="11"/>
        <color theme="0"/>
        <rFont val="Arial"/>
        <family val="2"/>
      </rPr>
      <t>Scenario</t>
    </r>
  </si>
  <si>
    <t>Waste composition per pathway on a percentage basis.</t>
  </si>
  <si>
    <r>
      <t>LCI_</t>
    </r>
    <r>
      <rPr>
        <b/>
        <i/>
        <sz val="11"/>
        <color theme="0"/>
        <rFont val="Arial"/>
        <family val="2"/>
      </rPr>
      <t>Database</t>
    </r>
    <r>
      <rPr>
        <b/>
        <sz val="11"/>
        <color theme="0"/>
        <rFont val="Arial"/>
        <family val="2"/>
      </rPr>
      <t>_</t>
    </r>
    <r>
      <rPr>
        <b/>
        <i/>
        <sz val="11"/>
        <color theme="0"/>
        <rFont val="Arial"/>
        <family val="2"/>
      </rPr>
      <t>Scenario</t>
    </r>
  </si>
  <si>
    <t>Modular LCA calculation of the foreground system. Characterization factors and impact assessment. Impacts and characterization factors are given in the unit of the respective impact category, exchange amounts are given in the respective exchange input unit.</t>
  </si>
  <si>
    <t>NormalizationFactors</t>
  </si>
  <si>
    <t>Normalization factors used for normalization of environmental impacts.</t>
  </si>
  <si>
    <r>
      <t>OEV_Materials_</t>
    </r>
    <r>
      <rPr>
        <b/>
        <i/>
        <sz val="11"/>
        <color theme="0"/>
        <rFont val="Arial"/>
        <family val="2"/>
      </rPr>
      <t>Database</t>
    </r>
  </si>
  <si>
    <t>Original environmental value per material. Values are given in person equivalents.</t>
  </si>
  <si>
    <t>OEV_PWs_Database_Scenario</t>
  </si>
  <si>
    <t>Original environmental value per pathway. Values are given in person equivalents.</t>
  </si>
  <si>
    <r>
      <t>Supply_Chain_</t>
    </r>
    <r>
      <rPr>
        <b/>
        <i/>
        <sz val="11"/>
        <color theme="0"/>
        <rFont val="Arial"/>
        <family val="2"/>
      </rPr>
      <t>Database</t>
    </r>
    <r>
      <rPr>
        <b/>
        <sz val="11"/>
        <color theme="0"/>
        <rFont val="Arial"/>
        <family val="2"/>
      </rPr>
      <t>_</t>
    </r>
    <r>
      <rPr>
        <b/>
        <i/>
        <sz val="11"/>
        <color theme="0"/>
        <rFont val="Arial"/>
        <family val="2"/>
      </rPr>
      <t>Scenario</t>
    </r>
  </si>
  <si>
    <t>Values are given in the reference unit of the respective activity.</t>
  </si>
  <si>
    <r>
      <t>TUM_</t>
    </r>
    <r>
      <rPr>
        <b/>
        <i/>
        <sz val="11"/>
        <color theme="0"/>
        <rFont val="Arial"/>
        <family val="2"/>
      </rPr>
      <t>Database_Scenario</t>
    </r>
    <r>
      <rPr>
        <b/>
        <sz val="11"/>
        <color theme="0"/>
        <rFont val="Arial"/>
        <family val="2"/>
      </rPr>
      <t>_Treatm</t>
    </r>
  </si>
  <si>
    <t xml:space="preserve">EWU-Component "Environmental impact of waste treatment" calculated per impact category. </t>
  </si>
  <si>
    <r>
      <t>TUM_</t>
    </r>
    <r>
      <rPr>
        <b/>
        <i/>
        <sz val="11"/>
        <color theme="0"/>
        <rFont val="Arial"/>
        <family val="2"/>
      </rPr>
      <t>Database_Scenario</t>
    </r>
    <r>
      <rPr>
        <b/>
        <sz val="11"/>
        <color theme="0"/>
        <rFont val="Arial"/>
        <family val="2"/>
      </rPr>
      <t>_Util</t>
    </r>
  </si>
  <si>
    <t xml:space="preserve">EWU-Component "Environmental impact of waste utilization" calculated per impact category. </t>
  </si>
  <si>
    <r>
      <t>TUM_</t>
    </r>
    <r>
      <rPr>
        <b/>
        <i/>
        <sz val="11"/>
        <color theme="0"/>
        <rFont val="Arial"/>
        <family val="2"/>
      </rPr>
      <t>Database_Scenario</t>
    </r>
    <r>
      <rPr>
        <b/>
        <sz val="11"/>
        <color theme="0"/>
        <rFont val="Arial"/>
        <family val="2"/>
      </rPr>
      <t>_Mat</t>
    </r>
  </si>
  <si>
    <t xml:space="preserve">EWU-Component "Environmental value of discarded materials" calculated per impact category. </t>
  </si>
  <si>
    <r>
      <t>WTUM_</t>
    </r>
    <r>
      <rPr>
        <b/>
        <i/>
        <sz val="11"/>
        <color theme="0"/>
        <rFont val="Arial"/>
        <family val="2"/>
      </rPr>
      <t>Database_Scenario</t>
    </r>
    <r>
      <rPr>
        <b/>
        <sz val="11"/>
        <color theme="0"/>
        <rFont val="Arial"/>
        <family val="2"/>
      </rPr>
      <t>_Treatm</t>
    </r>
  </si>
  <si>
    <t xml:space="preserve">EWU-Component "Environmental impact of waste treatment" calculated per weighting method. </t>
  </si>
  <si>
    <r>
      <t>WTUM_</t>
    </r>
    <r>
      <rPr>
        <b/>
        <i/>
        <sz val="11"/>
        <color theme="0"/>
        <rFont val="Arial"/>
        <family val="2"/>
      </rPr>
      <t>Database_Scenario</t>
    </r>
    <r>
      <rPr>
        <b/>
        <sz val="11"/>
        <color theme="0"/>
        <rFont val="Arial"/>
        <family val="2"/>
      </rPr>
      <t>_Util</t>
    </r>
  </si>
  <si>
    <t>EWU-Component "Environmental impact of waste utilization" calculated per weighting method.</t>
  </si>
  <si>
    <r>
      <t>WTUM_</t>
    </r>
    <r>
      <rPr>
        <b/>
        <i/>
        <sz val="11"/>
        <color theme="0"/>
        <rFont val="Arial"/>
        <family val="2"/>
      </rPr>
      <t>Database_Scenario</t>
    </r>
    <r>
      <rPr>
        <b/>
        <sz val="11"/>
        <color theme="0"/>
        <rFont val="Arial"/>
        <family val="2"/>
      </rPr>
      <t>_Mat</t>
    </r>
  </si>
  <si>
    <t>EWU-Component "Environmental value of discarded materials" calculated per weighting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</si>
</sst>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22"/>
      <color theme="1"/>
      <name val="Arial"/>
      <family val="2"/>
    </font>
    <font>
      <b/>
      <sz val="18"/>
      <color rgb="FFFFFFFF"/>
      <name val="Arial"/>
      <family val="2"/>
    </font>
    <font>
      <sz val="18"/>
      <color theme="1"/>
      <name val="Arial"/>
      <family val="2"/>
    </font>
    <font>
      <b/>
      <sz val="10"/>
      <color theme="1"/>
      <name val="Arial"/>
      <family val="2"/>
    </font>
    <font>
      <sz val="10"/>
      <color theme="1"/>
      <name val="Arial"/>
      <family val="2"/>
    </font>
    <font>
      <sz val="11"/>
      <color theme="1"/>
      <name val="Calibri"/>
      <family val="2"/>
      <scheme val="minor"/>
    </font>
    <font>
      <b/>
      <sz val="11"/>
      <color theme="0"/>
      <name val="Arial"/>
      <family val="2"/>
    </font>
    <font>
      <sz val="11"/>
      <color theme="1"/>
      <name val="Arial"/>
      <family val="2"/>
    </font>
    <font>
      <b/>
      <sz val="11"/>
      <color theme="1"/>
      <name val="Arial"/>
      <family val="2"/>
    </font>
    <font>
      <b/>
      <sz val="9"/>
      <color indexed="81"/>
      <name val="Segoe UI"/>
      <family val="2"/>
    </font>
    <font>
      <sz val="9"/>
      <color indexed="81"/>
      <name val="Segoe UI"/>
      <family val="2"/>
    </font>
    <font>
      <b/>
      <sz val="18"/>
      <color theme="1"/>
      <name val="Arial"/>
      <family val="2"/>
    </font>
    <font>
      <sz val="11"/>
      <color theme="0"/>
      <name val="Arial"/>
      <family val="2"/>
    </font>
    <font>
      <sz val="10"/>
      <color theme="0"/>
      <name val="Arial"/>
      <family val="2"/>
    </font>
    <font>
      <sz val="11"/>
      <color theme="5"/>
      <name val="Arial"/>
      <family val="2"/>
    </font>
    <font>
      <i/>
      <sz val="11"/>
      <color theme="1"/>
      <name val="Arial"/>
      <family val="2"/>
    </font>
    <font>
      <sz val="11"/>
      <name val="Arial"/>
      <family val="2"/>
    </font>
    <font>
      <b/>
      <i/>
      <sz val="11"/>
      <color theme="0"/>
      <name val="Arial"/>
      <family val="2"/>
    </font>
  </fonts>
  <fills count="6">
    <fill>
      <patternFill patternType="none"/>
    </fill>
    <fill>
      <patternFill patternType="gray125"/>
    </fill>
    <fill>
      <patternFill patternType="solid">
        <fgColor rgb="FFFFFFFF"/>
        <bgColor indexed="64"/>
      </patternFill>
    </fill>
    <fill>
      <patternFill patternType="solid">
        <fgColor rgb="FF595959"/>
        <bgColor indexed="64"/>
      </patternFill>
    </fill>
    <fill>
      <patternFill patternType="solid">
        <fgColor theme="1" tint="0.34998626667073579"/>
        <bgColor indexed="64"/>
      </patternFill>
    </fill>
    <fill>
      <patternFill patternType="solid">
        <fgColor theme="0"/>
        <bgColor indexed="64"/>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1"/>
  </cellStyleXfs>
  <cellXfs count="26">
    <xf numFmtId="0" fontId="0" fillId="0" borderId="0" xfId="0"/>
    <xf numFmtId="0" fontId="0" fillId="2" borderId="0" xfId="0" applyFill="1"/>
    <xf numFmtId="2" fontId="1" fillId="0" borderId="1" xfId="0" applyNumberFormat="1" applyFont="1" applyBorder="1"/>
    <xf numFmtId="9" fontId="2" fillId="3" borderId="2" xfId="0" applyNumberFormat="1" applyFont="1" applyFill="1" applyBorder="1"/>
    <xf numFmtId="9" fontId="3" fillId="0" borderId="2" xfId="0" applyNumberFormat="1" applyFont="1" applyBorder="1"/>
    <xf numFmtId="2" fontId="4" fillId="0" borderId="2" xfId="0" applyNumberFormat="1" applyFont="1" applyBorder="1" applyAlignment="1">
      <alignment wrapText="1"/>
    </xf>
    <xf numFmtId="11" fontId="5" fillId="0" borderId="2" xfId="0" applyNumberFormat="1" applyFont="1" applyBorder="1" applyAlignment="1">
      <alignment wrapText="1"/>
    </xf>
    <xf numFmtId="1" fontId="5" fillId="0" borderId="2" xfId="0" applyNumberFormat="1" applyFont="1" applyBorder="1" applyAlignment="1">
      <alignment wrapText="1"/>
    </xf>
    <xf numFmtId="9" fontId="5" fillId="0" borderId="2" xfId="0" applyNumberFormat="1" applyFont="1" applyBorder="1" applyAlignment="1">
      <alignment wrapText="1"/>
    </xf>
    <xf numFmtId="2" fontId="5" fillId="0" borderId="2" xfId="0" applyNumberFormat="1" applyFont="1" applyBorder="1" applyAlignment="1">
      <alignment wrapText="1"/>
    </xf>
    <xf numFmtId="0" fontId="7" fillId="4" borderId="3" xfId="1" applyFont="1" applyFill="1" applyBorder="1"/>
    <xf numFmtId="0" fontId="7" fillId="4" borderId="3" xfId="1" applyFont="1" applyFill="1" applyBorder="1" applyAlignment="1">
      <alignment wrapText="1"/>
    </xf>
    <xf numFmtId="0" fontId="8" fillId="0" borderId="1" xfId="1" applyFont="1"/>
    <xf numFmtId="0" fontId="9" fillId="0" borderId="3" xfId="1" applyFont="1" applyBorder="1" applyAlignment="1">
      <alignment horizontal="left" vertical="top" wrapText="1"/>
    </xf>
    <xf numFmtId="0" fontId="8" fillId="0" borderId="3" xfId="1" applyFont="1" applyBorder="1" applyAlignment="1">
      <alignment horizontal="left" vertical="top" wrapText="1"/>
    </xf>
    <xf numFmtId="0" fontId="8" fillId="0" borderId="1" xfId="1" applyFont="1" applyAlignment="1">
      <alignment wrapText="1"/>
    </xf>
    <xf numFmtId="0" fontId="12" fillId="0" borderId="1" xfId="1" applyFont="1"/>
    <xf numFmtId="0" fontId="13" fillId="5" borderId="1" xfId="1" applyFont="1" applyFill="1"/>
    <xf numFmtId="0" fontId="14" fillId="5" borderId="1" xfId="1" applyFont="1" applyFill="1"/>
    <xf numFmtId="0" fontId="15" fillId="0" borderId="1" xfId="1" applyFont="1"/>
    <xf numFmtId="0" fontId="3" fillId="0" borderId="1" xfId="1" applyFont="1"/>
    <xf numFmtId="0" fontId="16" fillId="0" borderId="1" xfId="1" applyFont="1"/>
    <xf numFmtId="0" fontId="7" fillId="4" borderId="3" xfId="1" applyFont="1" applyFill="1" applyBorder="1" applyAlignment="1">
      <alignment vertical="top"/>
    </xf>
    <xf numFmtId="0" fontId="8" fillId="0" borderId="3" xfId="1" applyFont="1" applyBorder="1" applyAlignment="1">
      <alignment wrapText="1"/>
    </xf>
    <xf numFmtId="0" fontId="8" fillId="5" borderId="1" xfId="1" applyFont="1" applyFill="1" applyAlignment="1">
      <alignment horizontal="left" wrapText="1"/>
    </xf>
    <xf numFmtId="0" fontId="17" fillId="0" borderId="1" xfId="1" applyFont="1" applyAlignment="1">
      <alignment horizontal="left" wrapText="1"/>
    </xf>
  </cellXfs>
  <cellStyles count="2">
    <cellStyle name="Standard" xfId="0" builtinId="0"/>
    <cellStyle name="Standard 2" xfId="1" xr:uid="{2A0ADB0E-A571-4CD3-83C0-E2CD8165714B}"/>
  </cellStyles>
  <dxfs count="20">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styles" Target="styles.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sharedStrings" Target="sharedStrings.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sheetMetadata" Target="metadata.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calcChain" Target="calcChain.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theme" Target="theme/theme1.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EWU_Dashboard!$B$3</c:f>
              <c:strCache>
                <c:ptCount val="1"/>
                <c:pt idx="0">
                  <c:v>BWM</c:v>
                </c:pt>
              </c:strCache>
            </c:strRef>
          </c:tx>
          <c:spPr>
            <a:solidFill>
              <a:srgbClr val="548235">
                <a:alpha val="50000"/>
              </a:srgbClr>
            </a:solidFill>
            <a:ln>
              <a:solidFill>
                <a:srgbClr val="548235"/>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Figure1_Data!$B$2:$Q$2</c:f>
              <c:numCache>
                <c:formatCode>0%</c:formatCode>
                <c:ptCount val="16"/>
                <c:pt idx="0">
                  <c:v>0.26436186024891828</c:v>
                </c:pt>
                <c:pt idx="1">
                  <c:v>0.11992994247553167</c:v>
                </c:pt>
                <c:pt idx="2">
                  <c:v>0.21307690022178677</c:v>
                </c:pt>
                <c:pt idx="3">
                  <c:v>0.19804939117601514</c:v>
                </c:pt>
                <c:pt idx="4">
                  <c:v>0.25783037084205546</c:v>
                </c:pt>
                <c:pt idx="5">
                  <c:v>0.13931682068210521</c:v>
                </c:pt>
                <c:pt idx="6">
                  <c:v>0.14570350574426541</c:v>
                </c:pt>
                <c:pt idx="7">
                  <c:v>0.33390106596134106</c:v>
                </c:pt>
                <c:pt idx="8">
                  <c:v>0.3503117238570736</c:v>
                </c:pt>
                <c:pt idx="9">
                  <c:v>0.20056781310402327</c:v>
                </c:pt>
                <c:pt idx="10">
                  <c:v>0.19741693340290156</c:v>
                </c:pt>
                <c:pt idx="11">
                  <c:v>0.19532871934944862</c:v>
                </c:pt>
                <c:pt idx="12">
                  <c:v>0.20027710426607512</c:v>
                </c:pt>
                <c:pt idx="13">
                  <c:v>0.20061601541919133</c:v>
                </c:pt>
                <c:pt idx="14">
                  <c:v>0.14804944819084595</c:v>
                </c:pt>
                <c:pt idx="15">
                  <c:v>0.13721736855788641</c:v>
                </c:pt>
              </c:numCache>
            </c:numRef>
          </c:val>
          <c:extLst>
            <c:ext xmlns:c16="http://schemas.microsoft.com/office/drawing/2014/chart" uri="{C3380CC4-5D6E-409C-BE32-E72D297353CC}">
              <c16:uniqueId val="{00000000-FD98-4F16-B5D3-08857DB857DF}"/>
            </c:ext>
          </c:extLst>
        </c:ser>
        <c:ser>
          <c:idx val="1"/>
          <c:order val="1"/>
          <c:tx>
            <c:strRef>
              <c:f>EWU_Dashboard!$B$3</c:f>
              <c:strCache>
                <c:ptCount val="1"/>
                <c:pt idx="0">
                  <c:v>BWM</c:v>
                </c:pt>
              </c:strCache>
            </c:strRef>
          </c:tx>
          <c:spPr>
            <a:solidFill>
              <a:srgbClr val="305496">
                <a:alpha val="50000"/>
              </a:srgbClr>
            </a:solidFill>
            <a:ln>
              <a:solidFill>
                <a:srgbClr val="305496"/>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Figure1_Data!$B$3:$Q$3</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1-FD98-4F16-B5D3-08857DB857DF}"/>
            </c:ext>
          </c:extLst>
        </c:ser>
        <c:ser>
          <c:idx val="2"/>
          <c:order val="2"/>
          <c:tx>
            <c:strRef>
              <c:f>EWU_Dashboard!$B$3</c:f>
              <c:strCache>
                <c:ptCount val="1"/>
                <c:pt idx="0">
                  <c:v>BWM</c:v>
                </c:pt>
              </c:strCache>
            </c:strRef>
          </c:tx>
          <c:spPr>
            <a:solidFill>
              <a:srgbClr val="BF8F00">
                <a:alpha val="50000"/>
              </a:srgbClr>
            </a:solidFill>
            <a:ln>
              <a:solidFill>
                <a:srgbClr val="BF8F00"/>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Figure1_Data!$B$4:$Q$4</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2-FD98-4F16-B5D3-08857DB857DF}"/>
            </c:ext>
          </c:extLst>
        </c:ser>
        <c:ser>
          <c:idx val="3"/>
          <c:order val="3"/>
          <c:tx>
            <c:strRef>
              <c:f>EWU_Dashboard!$B$3</c:f>
              <c:strCache>
                <c:ptCount val="1"/>
                <c:pt idx="0">
                  <c:v>BWM</c:v>
                </c:pt>
              </c:strCache>
            </c:strRef>
          </c:tx>
          <c:spPr>
            <a:solidFill>
              <a:srgbClr val="30965C">
                <a:alpha val="50000"/>
              </a:srgbClr>
            </a:solidFill>
            <a:ln>
              <a:solidFill>
                <a:srgbClr val="30965C"/>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Figure1_Data!$B$5:$Q$5</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3-FD98-4F16-B5D3-08857DB857DF}"/>
            </c:ext>
          </c:extLst>
        </c:ser>
        <c:dLbls>
          <c:showLegendKey val="0"/>
          <c:showVal val="0"/>
          <c:showCatName val="0"/>
          <c:showSerName val="0"/>
          <c:showPercent val="0"/>
          <c:showBubbleSize val="0"/>
        </c:dLbls>
        <c:axId val="50010001"/>
        <c:axId val="50010002"/>
      </c:radarChart>
      <c:catAx>
        <c:axId val="50010001"/>
        <c:scaling>
          <c:orientation val="minMax"/>
        </c:scaling>
        <c:delete val="0"/>
        <c:axPos val="b"/>
        <c:majorGridlines/>
        <c:numFmt formatCode="General" sourceLinked="0"/>
        <c:majorTickMark val="out"/>
        <c:minorTickMark val="none"/>
        <c:tickLblPos val="nextTo"/>
        <c:crossAx val="50010002"/>
        <c:crosses val="autoZero"/>
        <c:auto val="1"/>
        <c:lblAlgn val="ctr"/>
        <c:lblOffset val="100"/>
        <c:noMultiLvlLbl val="0"/>
      </c:catAx>
      <c:valAx>
        <c:axId val="50010002"/>
        <c:scaling>
          <c:orientation val="minMax"/>
        </c:scaling>
        <c:delete val="0"/>
        <c:axPos val="l"/>
        <c:majorGridlines/>
        <c:title>
          <c:tx>
            <c:rich>
              <a:bodyPr rot="-5400000" vert="horz"/>
              <a:lstStyle/>
              <a:p>
                <a:pPr>
                  <a:defRPr/>
                </a:pPr>
                <a:r>
                  <a:rPr lang="en-US"/>
                  <a:t>Measured</a:t>
                </a:r>
              </a:p>
            </c:rich>
          </c:tx>
          <c:overlay val="0"/>
        </c:title>
        <c:numFmt formatCode="0%" sourceLinked="1"/>
        <c:majorTickMark val="out"/>
        <c:minorTickMark val="none"/>
        <c:tickLblPos val="nextTo"/>
        <c:crossAx val="50010001"/>
        <c:crosses val="autoZero"/>
        <c:crossBetween val="between"/>
        <c:majorUnit val="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EWU_Dashboard!$B$6</c:f>
              <c:strCache>
                <c:ptCount val="1"/>
                <c:pt idx="0">
                  <c:v>Weighting based on impact size</c:v>
                </c:pt>
              </c:strCache>
            </c:strRef>
          </c:tx>
          <c:invertIfNegative val="0"/>
          <c:dPt>
            <c:idx val="0"/>
            <c:invertIfNegative val="0"/>
            <c:bubble3D val="0"/>
            <c:spPr>
              <a:solidFill>
                <a:srgbClr val="548235"/>
              </a:solidFill>
            </c:spPr>
            <c:extLst>
              <c:ext xmlns:c16="http://schemas.microsoft.com/office/drawing/2014/chart" uri="{C3380CC4-5D6E-409C-BE32-E72D297353CC}">
                <c16:uniqueId val="{00000000-498A-4B74-A244-E2953BF461A3}"/>
              </c:ext>
            </c:extLst>
          </c:dPt>
          <c:dPt>
            <c:idx val="1"/>
            <c:invertIfNegative val="0"/>
            <c:bubble3D val="0"/>
            <c:spPr>
              <a:solidFill>
                <a:srgbClr val="305496"/>
              </a:solidFill>
            </c:spPr>
            <c:extLst>
              <c:ext xmlns:c16="http://schemas.microsoft.com/office/drawing/2014/chart" uri="{C3380CC4-5D6E-409C-BE32-E72D297353CC}">
                <c16:uniqueId val="{00000001-498A-4B74-A244-E2953BF461A3}"/>
              </c:ext>
            </c:extLst>
          </c:dPt>
          <c:dPt>
            <c:idx val="2"/>
            <c:invertIfNegative val="0"/>
            <c:bubble3D val="0"/>
            <c:spPr>
              <a:solidFill>
                <a:srgbClr val="BF8F00"/>
              </a:solidFill>
            </c:spPr>
            <c:extLst>
              <c:ext xmlns:c16="http://schemas.microsoft.com/office/drawing/2014/chart" uri="{C3380CC4-5D6E-409C-BE32-E72D297353CC}">
                <c16:uniqueId val="{00000002-498A-4B74-A244-E2953BF461A3}"/>
              </c:ext>
            </c:extLst>
          </c:dPt>
          <c:dPt>
            <c:idx val="3"/>
            <c:invertIfNegative val="0"/>
            <c:bubble3D val="0"/>
            <c:spPr>
              <a:solidFill>
                <a:srgbClr val="30965C"/>
              </a:solidFill>
            </c:spPr>
            <c:extLst>
              <c:ext xmlns:c16="http://schemas.microsoft.com/office/drawing/2014/chart" uri="{C3380CC4-5D6E-409C-BE32-E72D297353CC}">
                <c16:uniqueId val="{00000003-498A-4B74-A244-E2953BF461A3}"/>
              </c:ext>
            </c:extLst>
          </c:dPt>
          <c:cat>
            <c:strRef>
              <c:f>Figure2_Data!$B$1:$Q$1</c:f>
              <c:strCache>
                <c:ptCount val="4"/>
                <c:pt idx="0">
                  <c:v>BWM</c:v>
                </c:pt>
                <c:pt idx="1">
                  <c:v>PW1</c:v>
                </c:pt>
                <c:pt idx="2">
                  <c:v>PW2</c:v>
                </c:pt>
                <c:pt idx="3">
                  <c:v>PW3</c:v>
                </c:pt>
              </c:strCache>
            </c:strRef>
          </c:cat>
          <c:val>
            <c:numRef>
              <c:f>Figure2_Data!$B$2:$E$2</c:f>
              <c:numCache>
                <c:formatCode>0%</c:formatCode>
                <c:ptCount val="4"/>
                <c:pt idx="0">
                  <c:v>0.21593047873605156</c:v>
                </c:pt>
                <c:pt idx="1">
                  <c:v>7.3162715196237238E-2</c:v>
                </c:pt>
                <c:pt idx="2">
                  <c:v>-6.3358130556656666E-3</c:v>
                </c:pt>
                <c:pt idx="3">
                  <c:v>0.94599858939911463</c:v>
                </c:pt>
              </c:numCache>
            </c:numRef>
          </c:val>
          <c:extLst>
            <c:ext xmlns:c16="http://schemas.microsoft.com/office/drawing/2014/chart" uri="{C3380CC4-5D6E-409C-BE32-E72D297353CC}">
              <c16:uniqueId val="{00000004-498A-4B74-A244-E2953BF461A3}"/>
            </c:ext>
          </c:extLst>
        </c:ser>
        <c:dLbls>
          <c:showLegendKey val="0"/>
          <c:showVal val="0"/>
          <c:showCatName val="0"/>
          <c:showSerName val="0"/>
          <c:showPercent val="0"/>
          <c:showBubbleSize val="0"/>
        </c:dLbls>
        <c:gapWidth val="150"/>
        <c:axId val="50020001"/>
        <c:axId val="50020002"/>
      </c:barChart>
      <c:catAx>
        <c:axId val="50020001"/>
        <c:scaling>
          <c:orientation val="minMax"/>
        </c:scaling>
        <c:delete val="0"/>
        <c:axPos val="b"/>
        <c:numFmt formatCode="General" sourceLinked="0"/>
        <c:majorTickMark val="out"/>
        <c:minorTickMark val="none"/>
        <c:tickLblPos val="nextTo"/>
        <c:crossAx val="50020002"/>
        <c:crosses val="autoZero"/>
        <c:auto val="1"/>
        <c:lblAlgn val="ctr"/>
        <c:lblOffset val="100"/>
        <c:noMultiLvlLbl val="0"/>
      </c:catAx>
      <c:valAx>
        <c:axId val="5002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2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Treatment Paths</a:t>
            </a:r>
          </a:p>
        </c:rich>
      </c:tx>
      <c:overlay val="0"/>
    </c:title>
    <c:autoTitleDeleted val="0"/>
    <c:plotArea>
      <c:layout/>
      <c:barChart>
        <c:barDir val="col"/>
        <c:grouping val="stacked"/>
        <c:varyColors val="0"/>
        <c:ser>
          <c:idx val="0"/>
          <c:order val="0"/>
          <c:tx>
            <c:v>PW1</c:v>
          </c:tx>
          <c:spPr>
            <a:solidFill>
              <a:srgbClr val="305496"/>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Figure3_Data!$B$7:$Q$7</c:f>
              <c:numCache>
                <c:formatCode>0.00E+00</c:formatCode>
                <c:ptCount val="16"/>
                <c:pt idx="0">
                  <c:v>-2.8684413741407053</c:v>
                </c:pt>
                <c:pt idx="1">
                  <c:v>3.7558905327889414E-3</c:v>
                </c:pt>
                <c:pt idx="2">
                  <c:v>-29.688043594764132</c:v>
                </c:pt>
                <c:pt idx="3">
                  <c:v>-1.7479405055555444</c:v>
                </c:pt>
                <c:pt idx="4">
                  <c:v>-7.5608320932445121</c:v>
                </c:pt>
                <c:pt idx="5">
                  <c:v>-0.1682939033570445</c:v>
                </c:pt>
                <c:pt idx="6">
                  <c:v>0.91787383566122316</c:v>
                </c:pt>
                <c:pt idx="7">
                  <c:v>-22.552580914231093</c:v>
                </c:pt>
                <c:pt idx="8">
                  <c:v>-31.341125737471334</c:v>
                </c:pt>
                <c:pt idx="9">
                  <c:v>-0.37423814397591615</c:v>
                </c:pt>
                <c:pt idx="10">
                  <c:v>-1.09775054840291</c:v>
                </c:pt>
                <c:pt idx="11">
                  <c:v>-0.88112987348047533</c:v>
                </c:pt>
                <c:pt idx="12">
                  <c:v>-0.16685531653936134</c:v>
                </c:pt>
                <c:pt idx="13">
                  <c:v>-0.7619794110073862</c:v>
                </c:pt>
                <c:pt idx="14">
                  <c:v>-0.8292846299409764</c:v>
                </c:pt>
                <c:pt idx="15">
                  <c:v>-0.63545816863200277</c:v>
                </c:pt>
              </c:numCache>
            </c:numRef>
          </c:val>
          <c:extLst>
            <c:ext xmlns:c16="http://schemas.microsoft.com/office/drawing/2014/chart" uri="{C3380CC4-5D6E-409C-BE32-E72D297353CC}">
              <c16:uniqueId val="{00000000-041C-4FB1-92CC-AE4EC12C2104}"/>
            </c:ext>
          </c:extLst>
        </c:ser>
        <c:ser>
          <c:idx val="1"/>
          <c:order val="1"/>
          <c:tx>
            <c:v>PW2</c:v>
          </c:tx>
          <c:spPr>
            <a:solidFill>
              <a:srgbClr val="BF8F00"/>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Figure3_Data!$B$8:$Q$8</c:f>
              <c:numCache>
                <c:formatCode>0.00E+00</c:formatCode>
                <c:ptCount val="16"/>
                <c:pt idx="0">
                  <c:v>-2.9454503613369623</c:v>
                </c:pt>
                <c:pt idx="1">
                  <c:v>6.9767074399652546E-2</c:v>
                </c:pt>
                <c:pt idx="2">
                  <c:v>-6.8129408529639965</c:v>
                </c:pt>
                <c:pt idx="3">
                  <c:v>5.5596862967899487E-2</c:v>
                </c:pt>
                <c:pt idx="4">
                  <c:v>2.4368687379504621</c:v>
                </c:pt>
                <c:pt idx="5">
                  <c:v>0.1799504347813658</c:v>
                </c:pt>
                <c:pt idx="6">
                  <c:v>1.6600881456767096</c:v>
                </c:pt>
                <c:pt idx="7">
                  <c:v>3.816923948470869</c:v>
                </c:pt>
                <c:pt idx="8">
                  <c:v>5.2828656030407606</c:v>
                </c:pt>
                <c:pt idx="9">
                  <c:v>-0.13235390675271533</c:v>
                </c:pt>
                <c:pt idx="10">
                  <c:v>0.76804588895688408</c:v>
                </c:pt>
                <c:pt idx="11">
                  <c:v>1.0675167921537163</c:v>
                </c:pt>
                <c:pt idx="12">
                  <c:v>3.4707866202946011E-2</c:v>
                </c:pt>
                <c:pt idx="13">
                  <c:v>9.0885402558944534E-2</c:v>
                </c:pt>
                <c:pt idx="14">
                  <c:v>0.37702794435021758</c:v>
                </c:pt>
                <c:pt idx="15">
                  <c:v>1.8661482732720005</c:v>
                </c:pt>
              </c:numCache>
            </c:numRef>
          </c:val>
          <c:extLst>
            <c:ext xmlns:c16="http://schemas.microsoft.com/office/drawing/2014/chart" uri="{C3380CC4-5D6E-409C-BE32-E72D297353CC}">
              <c16:uniqueId val="{00000001-041C-4FB1-92CC-AE4EC12C2104}"/>
            </c:ext>
          </c:extLst>
        </c:ser>
        <c:ser>
          <c:idx val="2"/>
          <c:order val="2"/>
          <c:tx>
            <c:v>PW3</c:v>
          </c:tx>
          <c:spPr>
            <a:solidFill>
              <a:srgbClr val="30965C"/>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Figure3_Data!$B$9:$Q$9</c:f>
              <c:numCache>
                <c:formatCode>0.00E+00</c:formatCode>
                <c:ptCount val="16"/>
                <c:pt idx="0">
                  <c:v>-9.5254786185610349</c:v>
                </c:pt>
                <c:pt idx="1">
                  <c:v>-0.39194533436261214</c:v>
                </c:pt>
                <c:pt idx="2">
                  <c:v>-137.69567992035888</c:v>
                </c:pt>
                <c:pt idx="3">
                  <c:v>-203.41802131673404</c:v>
                </c:pt>
                <c:pt idx="4">
                  <c:v>-13.265856659804347</c:v>
                </c:pt>
                <c:pt idx="5">
                  <c:v>-0.56374133468451737</c:v>
                </c:pt>
                <c:pt idx="6">
                  <c:v>-14.236103910561509</c:v>
                </c:pt>
                <c:pt idx="7">
                  <c:v>-24.425293190186341</c:v>
                </c:pt>
                <c:pt idx="8">
                  <c:v>-31.608273591658417</c:v>
                </c:pt>
                <c:pt idx="9">
                  <c:v>-34.164274740163293</c:v>
                </c:pt>
                <c:pt idx="10">
                  <c:v>-31.232889241931783</c:v>
                </c:pt>
                <c:pt idx="11">
                  <c:v>-191.67773827314446</c:v>
                </c:pt>
                <c:pt idx="12">
                  <c:v>-17.433214809185873</c:v>
                </c:pt>
                <c:pt idx="13">
                  <c:v>-154.74216280021207</c:v>
                </c:pt>
                <c:pt idx="14">
                  <c:v>-9.7965658037919425</c:v>
                </c:pt>
                <c:pt idx="15">
                  <c:v>-12.4796389067467</c:v>
                </c:pt>
              </c:numCache>
            </c:numRef>
          </c:val>
          <c:extLst>
            <c:ext xmlns:c16="http://schemas.microsoft.com/office/drawing/2014/chart" uri="{C3380CC4-5D6E-409C-BE32-E72D297353CC}">
              <c16:uniqueId val="{00000002-041C-4FB1-92CC-AE4EC12C2104}"/>
            </c:ext>
          </c:extLst>
        </c:ser>
        <c:dLbls>
          <c:showLegendKey val="0"/>
          <c:showVal val="0"/>
          <c:showCatName val="0"/>
          <c:showSerName val="0"/>
          <c:showPercent val="0"/>
          <c:showBubbleSize val="0"/>
        </c:dLbls>
        <c:gapWidth val="150"/>
        <c:overlap val="100"/>
        <c:axId val="50030001"/>
        <c:axId val="50030002"/>
      </c:barChart>
      <c:lineChart>
        <c:grouping val="standard"/>
        <c:varyColors val="0"/>
        <c:ser>
          <c:idx val="3"/>
          <c:order val="3"/>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-15.339370354038705</c:v>
                </c:pt>
                <c:pt idx="1">
                  <c:v>-0.3184223694301706</c:v>
                </c:pt>
                <c:pt idx="2">
                  <c:v>-174.19666436808703</c:v>
                </c:pt>
                <c:pt idx="3">
                  <c:v>-205.11036495932166</c:v>
                </c:pt>
                <c:pt idx="4">
                  <c:v>-18.389820015098405</c:v>
                </c:pt>
                <c:pt idx="5">
                  <c:v>-0.55208480326019604</c:v>
                </c:pt>
                <c:pt idx="6">
                  <c:v>-11.658141929223577</c:v>
                </c:pt>
                <c:pt idx="7">
                  <c:v>-43.160950155946566</c:v>
                </c:pt>
                <c:pt idx="8">
                  <c:v>-57.666533726088993</c:v>
                </c:pt>
                <c:pt idx="9">
                  <c:v>-34.670866790891921</c:v>
                </c:pt>
                <c:pt idx="10">
                  <c:v>-31.562593901377813</c:v>
                </c:pt>
                <c:pt idx="11">
                  <c:v>-191.49135135447122</c:v>
                </c:pt>
                <c:pt idx="12">
                  <c:v>-17.565362259522285</c:v>
                </c:pt>
                <c:pt idx="13">
                  <c:v>-155.41325680866049</c:v>
                </c:pt>
                <c:pt idx="14">
                  <c:v>-10.2488224893827</c:v>
                </c:pt>
                <c:pt idx="15">
                  <c:v>-11.248948802106703</c:v>
                </c:pt>
              </c:numCache>
            </c:numRef>
          </c:val>
          <c:smooth val="0"/>
          <c:extLst>
            <c:ext xmlns:c16="http://schemas.microsoft.com/office/drawing/2014/chart" uri="{C3380CC4-5D6E-409C-BE32-E72D297353CC}">
              <c16:uniqueId val="{00000003-041C-4FB1-92CC-AE4EC12C2104}"/>
            </c:ext>
          </c:extLst>
        </c:ser>
        <c:dLbls>
          <c:showLegendKey val="0"/>
          <c:showVal val="0"/>
          <c:showCatName val="0"/>
          <c:showSerName val="0"/>
          <c:showPercent val="0"/>
          <c:showBubbleSize val="0"/>
        </c:dLbls>
        <c:marker val="1"/>
        <c:smooth val="0"/>
        <c:axId val="50030001"/>
        <c:axId val="50030002"/>
      </c:lineChart>
      <c:catAx>
        <c:axId val="50030001"/>
        <c:scaling>
          <c:orientation val="minMax"/>
        </c:scaling>
        <c:delete val="0"/>
        <c:axPos val="b"/>
        <c:numFmt formatCode="General" sourceLinked="0"/>
        <c:majorTickMark val="out"/>
        <c:minorTickMark val="none"/>
        <c:tickLblPos val="low"/>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Activities</a:t>
            </a:r>
          </a:p>
        </c:rich>
      </c:tx>
      <c:overlay val="0"/>
    </c:title>
    <c:autoTitleDeleted val="0"/>
    <c:plotArea>
      <c:layout/>
      <c:barChart>
        <c:barDir val="col"/>
        <c:grouping val="stacked"/>
        <c:varyColors val="0"/>
        <c:ser>
          <c:idx val="0"/>
          <c:order val="0"/>
          <c:tx>
            <c:v>Industrial composting</c:v>
          </c:tx>
          <c:spPr>
            <a:solidFill>
              <a:srgbClr val="5B9BD5"/>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Figure4_Data!$B$6:$Q$6</c:f>
              <c:numCache>
                <c:formatCode>0.00E+00</c:formatCode>
                <c:ptCount val="16"/>
                <c:pt idx="0">
                  <c:v>-4.0057716531166436</c:v>
                </c:pt>
                <c:pt idx="1">
                  <c:v>-8.4778589761534393E-2</c:v>
                </c:pt>
                <c:pt idx="2">
                  <c:v>-32.098591218401367</c:v>
                </c:pt>
                <c:pt idx="3">
                  <c:v>-3.1935132903431565</c:v>
                </c:pt>
                <c:pt idx="4">
                  <c:v>-9.2178865823251854</c:v>
                </c:pt>
                <c:pt idx="5">
                  <c:v>-0.30327736790108878</c:v>
                </c:pt>
                <c:pt idx="6">
                  <c:v>-1.1910773830734851</c:v>
                </c:pt>
                <c:pt idx="7">
                  <c:v>-23.598999976382796</c:v>
                </c:pt>
                <c:pt idx="8">
                  <c:v>-32.750835931784152</c:v>
                </c:pt>
                <c:pt idx="9">
                  <c:v>-0.42216431436391977</c:v>
                </c:pt>
                <c:pt idx="10">
                  <c:v>-1.9001543775499665</c:v>
                </c:pt>
                <c:pt idx="11">
                  <c:v>-1.4590363118008904</c:v>
                </c:pt>
                <c:pt idx="12">
                  <c:v>-0.19901933507932928</c:v>
                </c:pt>
                <c:pt idx="13">
                  <c:v>-0.78956353311403593</c:v>
                </c:pt>
                <c:pt idx="14">
                  <c:v>-1.0396307033023742</c:v>
                </c:pt>
                <c:pt idx="15">
                  <c:v>-2.650180191572447</c:v>
                </c:pt>
              </c:numCache>
            </c:numRef>
          </c:val>
          <c:extLst>
            <c:ext xmlns:c16="http://schemas.microsoft.com/office/drawing/2014/chart" uri="{C3380CC4-5D6E-409C-BE32-E72D297353CC}">
              <c16:uniqueId val="{00000000-DA6F-40C8-AFDD-AF6F7FC1938A}"/>
            </c:ext>
          </c:extLst>
        </c:ser>
        <c:ser>
          <c:idx val="1"/>
          <c:order val="1"/>
          <c:tx>
            <c:v>Anaerobic digestion</c:v>
          </c:tx>
          <c:spPr>
            <a:solidFill>
              <a:srgbClr val="FFC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Figure4_Data!$B$7:$Q$7</c:f>
              <c:numCache>
                <c:formatCode>0.00E+00</c:formatCode>
                <c:ptCount val="16"/>
                <c:pt idx="0">
                  <c:v>-8.1282354676652613</c:v>
                </c:pt>
                <c:pt idx="1">
                  <c:v>-0.11444830274550596</c:v>
                </c:pt>
                <c:pt idx="2">
                  <c:v>-18.505067470744937</c:v>
                </c:pt>
                <c:pt idx="3">
                  <c:v>-7.0129528565188428</c:v>
                </c:pt>
                <c:pt idx="4">
                  <c:v>-3.3215459442019366</c:v>
                </c:pt>
                <c:pt idx="5">
                  <c:v>-0.22657168360344848</c:v>
                </c:pt>
                <c:pt idx="6">
                  <c:v>-1.6363016901035234</c:v>
                </c:pt>
                <c:pt idx="7">
                  <c:v>-0.92237581620474862</c:v>
                </c:pt>
                <c:pt idx="8">
                  <c:v>-0.91282422535225072</c:v>
                </c:pt>
                <c:pt idx="9">
                  <c:v>-0.42320498621373165</c:v>
                </c:pt>
                <c:pt idx="10">
                  <c:v>-0.62313265548025565</c:v>
                </c:pt>
                <c:pt idx="11">
                  <c:v>-1.019492912053005</c:v>
                </c:pt>
                <c:pt idx="12">
                  <c:v>-0.43813245321629884</c:v>
                </c:pt>
                <c:pt idx="13">
                  <c:v>-0.20263160642640357</c:v>
                </c:pt>
                <c:pt idx="14">
                  <c:v>-1.1109087157945241</c:v>
                </c:pt>
                <c:pt idx="15">
                  <c:v>-2.831575279802875</c:v>
                </c:pt>
              </c:numCache>
            </c:numRef>
          </c:val>
          <c:extLst>
            <c:ext xmlns:c16="http://schemas.microsoft.com/office/drawing/2014/chart" uri="{C3380CC4-5D6E-409C-BE32-E72D297353CC}">
              <c16:uniqueId val="{00000001-DA6F-40C8-AFDD-AF6F7FC1938A}"/>
            </c:ext>
          </c:extLst>
        </c:ser>
        <c:ser>
          <c:idx val="2"/>
          <c:order val="2"/>
          <c:tx>
            <c:v>Consumption of donated food</c:v>
          </c:tx>
          <c:spPr>
            <a:solidFill>
              <a:srgbClr val="71EB34"/>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Figure4_Data!$B$8:$Q$8</c:f>
              <c:numCache>
                <c:formatCode>0.00E+00</c:formatCode>
                <c:ptCount val="16"/>
                <c:pt idx="0">
                  <c:v>-11.604828578218838</c:v>
                </c:pt>
                <c:pt idx="1">
                  <c:v>-0.53101396174710203</c:v>
                </c:pt>
                <c:pt idx="2">
                  <c:v>-163.50591189074908</c:v>
                </c:pt>
                <c:pt idx="3">
                  <c:v>-207.13051804035197</c:v>
                </c:pt>
                <c:pt idx="4">
                  <c:v>-14.265053379893587</c:v>
                </c:pt>
                <c:pt idx="5">
                  <c:v>-0.79256015254604428</c:v>
                </c:pt>
                <c:pt idx="6">
                  <c:v>-16.002555147417809</c:v>
                </c:pt>
                <c:pt idx="7">
                  <c:v>-25.852538105370243</c:v>
                </c:pt>
                <c:pt idx="8">
                  <c:v>-32.922982474669794</c:v>
                </c:pt>
                <c:pt idx="9">
                  <c:v>-34.572712594627625</c:v>
                </c:pt>
                <c:pt idx="10">
                  <c:v>-31.975569022706654</c:v>
                </c:pt>
                <c:pt idx="11">
                  <c:v>-196.07086146086664</c:v>
                </c:pt>
                <c:pt idx="12">
                  <c:v>-17.541058748468913</c:v>
                </c:pt>
                <c:pt idx="13">
                  <c:v>-154.93604185480532</c:v>
                </c:pt>
                <c:pt idx="14">
                  <c:v>-13.845134331296199</c:v>
                </c:pt>
                <c:pt idx="15">
                  <c:v>-16.395808956737472</c:v>
                </c:pt>
              </c:numCache>
            </c:numRef>
          </c:val>
          <c:extLst>
            <c:ext xmlns:c16="http://schemas.microsoft.com/office/drawing/2014/chart" uri="{C3380CC4-5D6E-409C-BE32-E72D297353CC}">
              <c16:uniqueId val="{00000002-DA6F-40C8-AFDD-AF6F7FC1938A}"/>
            </c:ext>
          </c:extLst>
        </c:ser>
        <c:ser>
          <c:idx val="3"/>
          <c:order val="3"/>
          <c:tx>
            <c:v>Compost</c:v>
          </c:tx>
          <c:spPr>
            <a:solidFill>
              <a:srgbClr val="333F4F"/>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Figure4_Data!$B$9:$Q$9</c:f>
              <c:numCache>
                <c:formatCode>0.00E+00</c:formatCode>
                <c:ptCount val="16"/>
                <c:pt idx="0">
                  <c:v>0.10111321125169319</c:v>
                </c:pt>
                <c:pt idx="1">
                  <c:v>7.502557528699617E-3</c:v>
                </c:pt>
                <c:pt idx="2">
                  <c:v>0.7016942296323212</c:v>
                </c:pt>
                <c:pt idx="3">
                  <c:v>0.25260865124217774</c:v>
                </c:pt>
                <c:pt idx="4">
                  <c:v>0.1130507583448498</c:v>
                </c:pt>
                <c:pt idx="5">
                  <c:v>1.2337021135040037E-2</c:v>
                </c:pt>
                <c:pt idx="6">
                  <c:v>0.15060894384315604</c:v>
                </c:pt>
                <c:pt idx="7">
                  <c:v>9.8110295980641277E-2</c:v>
                </c:pt>
                <c:pt idx="8">
                  <c:v>0.12303816509019831</c:v>
                </c:pt>
                <c:pt idx="9">
                  <c:v>1.3528093741931901E-2</c:v>
                </c:pt>
                <c:pt idx="10">
                  <c:v>7.0023247901039726E-2</c:v>
                </c:pt>
                <c:pt idx="11">
                  <c:v>0.18388684316876178</c:v>
                </c:pt>
                <c:pt idx="12">
                  <c:v>1.137488530252014E-2</c:v>
                </c:pt>
                <c:pt idx="13">
                  <c:v>6.1161485197864154E-3</c:v>
                </c:pt>
                <c:pt idx="14">
                  <c:v>4.7195877949699754E-2</c:v>
                </c:pt>
                <c:pt idx="15">
                  <c:v>0.19606409212510298</c:v>
                </c:pt>
              </c:numCache>
            </c:numRef>
          </c:val>
          <c:extLst>
            <c:ext xmlns:c16="http://schemas.microsoft.com/office/drawing/2014/chart" uri="{C3380CC4-5D6E-409C-BE32-E72D297353CC}">
              <c16:uniqueId val="{00000003-DA6F-40C8-AFDD-AF6F7FC1938A}"/>
            </c:ext>
          </c:extLst>
        </c:ser>
        <c:ser>
          <c:idx val="4"/>
          <c:order val="4"/>
          <c:tx>
            <c:v>Biogas</c:v>
          </c:tx>
          <c:spPr>
            <a:solidFill>
              <a:srgbClr val="595959"/>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Figure4_Data!$B$10:$Q$10</c:f>
              <c:numCache>
                <c:formatCode>0.00E+00</c:formatCode>
                <c:ptCount val="16"/>
                <c:pt idx="0">
                  <c:v>3.5277846691619539</c:v>
                </c:pt>
                <c:pt idx="1">
                  <c:v>5.5091951778952639E-2</c:v>
                </c:pt>
                <c:pt idx="2">
                  <c:v>7.3871878658894179</c:v>
                </c:pt>
                <c:pt idx="3">
                  <c:v>4.3207957248954525</c:v>
                </c:pt>
                <c:pt idx="4">
                  <c:v>3.7183194256467513</c:v>
                </c:pt>
                <c:pt idx="5">
                  <c:v>0.20843505767899737</c:v>
                </c:pt>
                <c:pt idx="6">
                  <c:v>0.81940198699995026</c:v>
                </c:pt>
                <c:pt idx="7">
                  <c:v>3.4094235174356413</c:v>
                </c:pt>
                <c:pt idx="8">
                  <c:v>4.5172738975437765</c:v>
                </c:pt>
                <c:pt idx="9">
                  <c:v>0.19510029600881892</c:v>
                </c:pt>
                <c:pt idx="10">
                  <c:v>0.43648354318463789</c:v>
                </c:pt>
                <c:pt idx="11">
                  <c:v>0.56731296729334624</c:v>
                </c:pt>
                <c:pt idx="12">
                  <c:v>0.39753806919194884</c:v>
                </c:pt>
                <c:pt idx="13">
                  <c:v>0.24351396766025177</c:v>
                </c:pt>
                <c:pt idx="14">
                  <c:v>1.040165628251432</c:v>
                </c:pt>
                <c:pt idx="15">
                  <c:v>1.6888744411704772</c:v>
                </c:pt>
              </c:numCache>
            </c:numRef>
          </c:val>
          <c:extLst>
            <c:ext xmlns:c16="http://schemas.microsoft.com/office/drawing/2014/chart" uri="{C3380CC4-5D6E-409C-BE32-E72D297353CC}">
              <c16:uniqueId val="{00000004-DA6F-40C8-AFDD-AF6F7FC1938A}"/>
            </c:ext>
          </c:extLst>
        </c:ser>
        <c:ser>
          <c:idx val="5"/>
          <c:order val="5"/>
          <c:tx>
            <c:v>Others</c:v>
          </c:tx>
          <c:spPr>
            <a:solidFill>
              <a:srgbClr val="C00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Figure4_Data!$B$11:$Q$11</c:f>
              <c:numCache>
                <c:formatCode>0.00E+00</c:formatCode>
                <c:ptCount val="16"/>
                <c:pt idx="0">
                  <c:v>4.7705674645483942</c:v>
                </c:pt>
                <c:pt idx="1">
                  <c:v>0.3492239755163194</c:v>
                </c:pt>
                <c:pt idx="2">
                  <c:v>31.824024116286608</c:v>
                </c:pt>
                <c:pt idx="3">
                  <c:v>7.653214851754683</c:v>
                </c:pt>
                <c:pt idx="4">
                  <c:v>4.5832957073307021</c:v>
                </c:pt>
                <c:pt idx="5">
                  <c:v>0.5495523219763484</c:v>
                </c:pt>
                <c:pt idx="6">
                  <c:v>6.2017813605281358</c:v>
                </c:pt>
                <c:pt idx="7">
                  <c:v>3.7054299285949455</c:v>
                </c:pt>
                <c:pt idx="8">
                  <c:v>4.2797968430832398</c:v>
                </c:pt>
                <c:pt idx="9">
                  <c:v>0.5385867145626051</c:v>
                </c:pt>
                <c:pt idx="10">
                  <c:v>2.4297553632733901</c:v>
                </c:pt>
                <c:pt idx="11">
                  <c:v>6.3068395197872178</c:v>
                </c:pt>
                <c:pt idx="12">
                  <c:v>0.20393532274778892</c:v>
                </c:pt>
                <c:pt idx="13">
                  <c:v>0.26535006950521733</c:v>
                </c:pt>
                <c:pt idx="14">
                  <c:v>4.6594897548092664</c:v>
                </c:pt>
                <c:pt idx="15">
                  <c:v>8.743677092710513</c:v>
                </c:pt>
              </c:numCache>
            </c:numRef>
          </c:val>
          <c:extLst>
            <c:ext xmlns:c16="http://schemas.microsoft.com/office/drawing/2014/chart" uri="{C3380CC4-5D6E-409C-BE32-E72D297353CC}">
              <c16:uniqueId val="{00000005-DA6F-40C8-AFDD-AF6F7FC1938A}"/>
            </c:ext>
          </c:extLst>
        </c:ser>
        <c:dLbls>
          <c:showLegendKey val="0"/>
          <c:showVal val="0"/>
          <c:showCatName val="0"/>
          <c:showSerName val="0"/>
          <c:showPercent val="0"/>
          <c:showBubbleSize val="0"/>
        </c:dLbls>
        <c:gapWidth val="150"/>
        <c:overlap val="100"/>
        <c:axId val="50040001"/>
        <c:axId val="50040002"/>
      </c:barChart>
      <c:lineChart>
        <c:grouping val="standard"/>
        <c:varyColors val="0"/>
        <c:ser>
          <c:idx val="6"/>
          <c:order val="6"/>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-15.339370354038705</c:v>
                </c:pt>
                <c:pt idx="1">
                  <c:v>-0.3184223694301706</c:v>
                </c:pt>
                <c:pt idx="2">
                  <c:v>-174.19666436808703</c:v>
                </c:pt>
                <c:pt idx="3">
                  <c:v>-205.11036495932166</c:v>
                </c:pt>
                <c:pt idx="4">
                  <c:v>-18.389820015098405</c:v>
                </c:pt>
                <c:pt idx="5">
                  <c:v>-0.55208480326019604</c:v>
                </c:pt>
                <c:pt idx="6">
                  <c:v>-11.658141929223577</c:v>
                </c:pt>
                <c:pt idx="7">
                  <c:v>-43.160950155946566</c:v>
                </c:pt>
                <c:pt idx="8">
                  <c:v>-57.666533726088993</c:v>
                </c:pt>
                <c:pt idx="9">
                  <c:v>-34.670866790891921</c:v>
                </c:pt>
                <c:pt idx="10">
                  <c:v>-31.562593901377813</c:v>
                </c:pt>
                <c:pt idx="11">
                  <c:v>-191.49135135447122</c:v>
                </c:pt>
                <c:pt idx="12">
                  <c:v>-17.565362259522285</c:v>
                </c:pt>
                <c:pt idx="13">
                  <c:v>-155.41325680866049</c:v>
                </c:pt>
                <c:pt idx="14">
                  <c:v>-10.2488224893827</c:v>
                </c:pt>
                <c:pt idx="15">
                  <c:v>-11.248948802106703</c:v>
                </c:pt>
              </c:numCache>
            </c:numRef>
          </c:val>
          <c:smooth val="0"/>
          <c:extLst>
            <c:ext xmlns:c16="http://schemas.microsoft.com/office/drawing/2014/chart" uri="{C3380CC4-5D6E-409C-BE32-E72D297353CC}">
              <c16:uniqueId val="{00000006-DA6F-40C8-AFDD-AF6F7FC1938A}"/>
            </c:ext>
          </c:extLst>
        </c:ser>
        <c:dLbls>
          <c:showLegendKey val="0"/>
          <c:showVal val="0"/>
          <c:showCatName val="0"/>
          <c:showSerName val="0"/>
          <c:showPercent val="0"/>
          <c:showBubbleSize val="0"/>
        </c:dLbls>
        <c:marker val="1"/>
        <c:smooth val="0"/>
        <c:axId val="50040001"/>
        <c:axId val="50040002"/>
      </c:lineChart>
      <c:catAx>
        <c:axId val="50040001"/>
        <c:scaling>
          <c:orientation val="minMax"/>
        </c:scaling>
        <c:delete val="0"/>
        <c:axPos val="b"/>
        <c:numFmt formatCode="General" sourceLinked="0"/>
        <c:majorTickMark val="out"/>
        <c:minorTickMark val="none"/>
        <c:tickLblPos val="low"/>
        <c:crossAx val="50040002"/>
        <c:crosses val="autoZero"/>
        <c:auto val="1"/>
        <c:lblAlgn val="ctr"/>
        <c:lblOffset val="100"/>
        <c:noMultiLvlLbl val="0"/>
      </c:catAx>
      <c:valAx>
        <c:axId val="5004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4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Figure5_Data!$B$1:$G$1</c:f>
              <c:strCache>
                <c:ptCount val="6"/>
                <c:pt idx="0">
                  <c:v>default</c:v>
                </c:pt>
                <c:pt idx="1">
                  <c:v>S1</c:v>
                </c:pt>
                <c:pt idx="2">
                  <c:v>S2</c:v>
                </c:pt>
                <c:pt idx="3">
                  <c:v>S3</c:v>
                </c:pt>
                <c:pt idx="4">
                  <c:v>S4</c:v>
                </c:pt>
                <c:pt idx="5">
                  <c:v>S5</c:v>
                </c:pt>
              </c:strCache>
            </c:strRef>
          </c:cat>
          <c:val>
            <c:numRef>
              <c:f>Figure5_Data!$B$2:$G$2</c:f>
              <c:numCache>
                <c:formatCode>0%</c:formatCode>
                <c:ptCount val="6"/>
                <c:pt idx="0">
                  <c:v>0.21593047873605156</c:v>
                </c:pt>
                <c:pt idx="1">
                  <c:v>0.18352963237552042</c:v>
                </c:pt>
                <c:pt idx="2">
                  <c:v>0.21387933916810442</c:v>
                </c:pt>
                <c:pt idx="3">
                  <c:v>0.21757139039040929</c:v>
                </c:pt>
                <c:pt idx="4">
                  <c:v>0.22158171234405774</c:v>
                </c:pt>
                <c:pt idx="5">
                  <c:v>0.18147849280757328</c:v>
                </c:pt>
              </c:numCache>
            </c:numRef>
          </c:val>
          <c:extLst>
            <c:ext xmlns:c16="http://schemas.microsoft.com/office/drawing/2014/chart" uri="{C3380CC4-5D6E-409C-BE32-E72D297353CC}">
              <c16:uniqueId val="{00000000-6782-436C-8AEF-40390F4BD031}"/>
            </c:ext>
          </c:extLst>
        </c:ser>
        <c:ser>
          <c:idx val="1"/>
          <c:order val="1"/>
          <c:tx>
            <c:v>PW1</c:v>
          </c:tx>
          <c:spPr>
            <a:solidFill>
              <a:srgbClr val="305496"/>
            </a:solidFill>
          </c:spPr>
          <c:invertIfNegative val="0"/>
          <c:cat>
            <c:strRef>
              <c:f>Figure5_Data!$B$1:$G$1</c:f>
              <c:strCache>
                <c:ptCount val="6"/>
                <c:pt idx="0">
                  <c:v>default</c:v>
                </c:pt>
                <c:pt idx="1">
                  <c:v>S1</c:v>
                </c:pt>
                <c:pt idx="2">
                  <c:v>S2</c:v>
                </c:pt>
                <c:pt idx="3">
                  <c:v>S3</c:v>
                </c:pt>
                <c:pt idx="4">
                  <c:v>S4</c:v>
                </c:pt>
                <c:pt idx="5">
                  <c:v>S5</c:v>
                </c:pt>
              </c:strCache>
            </c:strRef>
          </c:cat>
          <c:val>
            <c:numRef>
              <c:f>Figure5_Data!$B$3:$G$3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6782-436C-8AEF-40390F4BD031}"/>
            </c:ext>
          </c:extLst>
        </c:ser>
        <c:ser>
          <c:idx val="2"/>
          <c:order val="2"/>
          <c:tx>
            <c:v>PW2</c:v>
          </c:tx>
          <c:spPr>
            <a:solidFill>
              <a:srgbClr val="BF8F00"/>
            </a:solidFill>
          </c:spPr>
          <c:invertIfNegative val="0"/>
          <c:cat>
            <c:strRef>
              <c:f>Figure5_Data!$B$1:$G$1</c:f>
              <c:strCache>
                <c:ptCount val="6"/>
                <c:pt idx="0">
                  <c:v>default</c:v>
                </c:pt>
                <c:pt idx="1">
                  <c:v>S1</c:v>
                </c:pt>
                <c:pt idx="2">
                  <c:v>S2</c:v>
                </c:pt>
                <c:pt idx="3">
                  <c:v>S3</c:v>
                </c:pt>
                <c:pt idx="4">
                  <c:v>S4</c:v>
                </c:pt>
                <c:pt idx="5">
                  <c:v>S5</c:v>
                </c:pt>
              </c:strCache>
            </c:strRef>
          </c:cat>
          <c:val>
            <c:numRef>
              <c:f>Figure5_Data!$B$4:$G$4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6782-436C-8AEF-40390F4BD031}"/>
            </c:ext>
          </c:extLst>
        </c:ser>
        <c:ser>
          <c:idx val="3"/>
          <c:order val="3"/>
          <c:tx>
            <c:v>PW3</c:v>
          </c:tx>
          <c:spPr>
            <a:solidFill>
              <a:srgbClr val="30965C"/>
            </a:solidFill>
          </c:spPr>
          <c:invertIfNegative val="0"/>
          <c:cat>
            <c:strRef>
              <c:f>Figure5_Data!$B$1:$G$1</c:f>
              <c:strCache>
                <c:ptCount val="6"/>
                <c:pt idx="0">
                  <c:v>default</c:v>
                </c:pt>
                <c:pt idx="1">
                  <c:v>S1</c:v>
                </c:pt>
                <c:pt idx="2">
                  <c:v>S2</c:v>
                </c:pt>
                <c:pt idx="3">
                  <c:v>S3</c:v>
                </c:pt>
                <c:pt idx="4">
                  <c:v>S4</c:v>
                </c:pt>
                <c:pt idx="5">
                  <c:v>S5</c:v>
                </c:pt>
              </c:strCache>
            </c:strRef>
          </c:cat>
          <c:val>
            <c:numRef>
              <c:f>Figure5_Data!$B$5:$G$5</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6782-436C-8AEF-40390F4BD031}"/>
            </c:ext>
          </c:extLst>
        </c:ser>
        <c:dLbls>
          <c:showLegendKey val="0"/>
          <c:showVal val="0"/>
          <c:showCatName val="0"/>
          <c:showSerName val="0"/>
          <c:showPercent val="0"/>
          <c:showBubbleSize val="0"/>
        </c:dLbls>
        <c:gapWidth val="150"/>
        <c:overlap val="100"/>
        <c:axId val="50050001"/>
        <c:axId val="50050002"/>
      </c:barChart>
      <c:catAx>
        <c:axId val="50050001"/>
        <c:scaling>
          <c:orientation val="minMax"/>
        </c:scaling>
        <c:delete val="0"/>
        <c:axPos val="b"/>
        <c:numFmt formatCode="General" sourceLinked="0"/>
        <c:majorTickMark val="out"/>
        <c:minorTickMark val="none"/>
        <c:tickLblPos val="nextTo"/>
        <c:crossAx val="50050002"/>
        <c:crosses val="autoZero"/>
        <c:auto val="1"/>
        <c:lblAlgn val="ctr"/>
        <c:lblOffset val="100"/>
        <c:noMultiLvlLbl val="0"/>
      </c:catAx>
      <c:valAx>
        <c:axId val="5005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5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Figure6_Data!$B$1:$D$1</c:f>
              <c:strCache>
                <c:ptCount val="3"/>
                <c:pt idx="0">
                  <c:v>default</c:v>
                </c:pt>
                <c:pt idx="1">
                  <c:v>db1</c:v>
                </c:pt>
                <c:pt idx="2">
                  <c:v>db2</c:v>
                </c:pt>
              </c:strCache>
            </c:strRef>
          </c:cat>
          <c:val>
            <c:numRef>
              <c:f>Figure6_Data!$B$2:$D$2</c:f>
              <c:numCache>
                <c:formatCode>0%</c:formatCode>
                <c:ptCount val="3"/>
                <c:pt idx="0">
                  <c:v>0.21593047873605156</c:v>
                </c:pt>
                <c:pt idx="1">
                  <c:v>0.21882359119125411</c:v>
                </c:pt>
                <c:pt idx="2">
                  <c:v>0.21923234256758517</c:v>
                </c:pt>
              </c:numCache>
            </c:numRef>
          </c:val>
          <c:extLst>
            <c:ext xmlns:c16="http://schemas.microsoft.com/office/drawing/2014/chart" uri="{C3380CC4-5D6E-409C-BE32-E72D297353CC}">
              <c16:uniqueId val="{00000000-E0C0-4D3E-B819-29804B93C65D}"/>
            </c:ext>
          </c:extLst>
        </c:ser>
        <c:ser>
          <c:idx val="1"/>
          <c:order val="1"/>
          <c:tx>
            <c:v>PW1</c:v>
          </c:tx>
          <c:spPr>
            <a:solidFill>
              <a:srgbClr val="305496"/>
            </a:solidFill>
          </c:spPr>
          <c:invertIfNegative val="0"/>
          <c:cat>
            <c:strRef>
              <c:f>Figure6_Data!$B$1:$D$1</c:f>
              <c:strCache>
                <c:ptCount val="3"/>
                <c:pt idx="0">
                  <c:v>default</c:v>
                </c:pt>
                <c:pt idx="1">
                  <c:v>db1</c:v>
                </c:pt>
                <c:pt idx="2">
                  <c:v>db2</c:v>
                </c:pt>
              </c:strCache>
            </c:strRef>
          </c:cat>
          <c:val>
            <c:numRef>
              <c:f>Figure6_Data!$B$3:$D$3</c:f>
              <c:numCache>
                <c:formatCode>0%</c:formatCode>
                <c:ptCount val="3"/>
                <c:pt idx="0">
                  <c:v>0</c:v>
                </c:pt>
                <c:pt idx="1">
                  <c:v>0</c:v>
                </c:pt>
                <c:pt idx="2">
                  <c:v>0</c:v>
                </c:pt>
              </c:numCache>
            </c:numRef>
          </c:val>
          <c:extLst>
            <c:ext xmlns:c16="http://schemas.microsoft.com/office/drawing/2014/chart" uri="{C3380CC4-5D6E-409C-BE32-E72D297353CC}">
              <c16:uniqueId val="{00000001-E0C0-4D3E-B819-29804B93C65D}"/>
            </c:ext>
          </c:extLst>
        </c:ser>
        <c:ser>
          <c:idx val="2"/>
          <c:order val="2"/>
          <c:tx>
            <c:v>PW2</c:v>
          </c:tx>
          <c:spPr>
            <a:solidFill>
              <a:srgbClr val="BF8F00"/>
            </a:solidFill>
          </c:spPr>
          <c:invertIfNegative val="0"/>
          <c:cat>
            <c:strRef>
              <c:f>Figure6_Data!$B$1:$D$1</c:f>
              <c:strCache>
                <c:ptCount val="3"/>
                <c:pt idx="0">
                  <c:v>default</c:v>
                </c:pt>
                <c:pt idx="1">
                  <c:v>db1</c:v>
                </c:pt>
                <c:pt idx="2">
                  <c:v>db2</c:v>
                </c:pt>
              </c:strCache>
            </c:strRef>
          </c:cat>
          <c:val>
            <c:numRef>
              <c:f>Figure6_Data!$B$4:$D$4</c:f>
              <c:numCache>
                <c:formatCode>0%</c:formatCode>
                <c:ptCount val="3"/>
                <c:pt idx="0">
                  <c:v>0</c:v>
                </c:pt>
                <c:pt idx="1">
                  <c:v>0</c:v>
                </c:pt>
                <c:pt idx="2">
                  <c:v>0</c:v>
                </c:pt>
              </c:numCache>
            </c:numRef>
          </c:val>
          <c:extLst>
            <c:ext xmlns:c16="http://schemas.microsoft.com/office/drawing/2014/chart" uri="{C3380CC4-5D6E-409C-BE32-E72D297353CC}">
              <c16:uniqueId val="{00000002-E0C0-4D3E-B819-29804B93C65D}"/>
            </c:ext>
          </c:extLst>
        </c:ser>
        <c:ser>
          <c:idx val="3"/>
          <c:order val="3"/>
          <c:tx>
            <c:v>PW3</c:v>
          </c:tx>
          <c:spPr>
            <a:solidFill>
              <a:srgbClr val="30965C"/>
            </a:solidFill>
          </c:spPr>
          <c:invertIfNegative val="0"/>
          <c:cat>
            <c:strRef>
              <c:f>Figure6_Data!$B$1:$D$1</c:f>
              <c:strCache>
                <c:ptCount val="3"/>
                <c:pt idx="0">
                  <c:v>default</c:v>
                </c:pt>
                <c:pt idx="1">
                  <c:v>db1</c:v>
                </c:pt>
                <c:pt idx="2">
                  <c:v>db2</c:v>
                </c:pt>
              </c:strCache>
            </c:strRef>
          </c:cat>
          <c:val>
            <c:numRef>
              <c:f>Figure6_Data!$B$5:$D$5</c:f>
              <c:numCache>
                <c:formatCode>0%</c:formatCode>
                <c:ptCount val="3"/>
                <c:pt idx="0">
                  <c:v>0</c:v>
                </c:pt>
                <c:pt idx="1">
                  <c:v>0</c:v>
                </c:pt>
                <c:pt idx="2">
                  <c:v>0</c:v>
                </c:pt>
              </c:numCache>
            </c:numRef>
          </c:val>
          <c:extLst>
            <c:ext xmlns:c16="http://schemas.microsoft.com/office/drawing/2014/chart" uri="{C3380CC4-5D6E-409C-BE32-E72D297353CC}">
              <c16:uniqueId val="{00000003-E0C0-4D3E-B819-29804B93C65D}"/>
            </c:ext>
          </c:extLst>
        </c:ser>
        <c:dLbls>
          <c:showLegendKey val="0"/>
          <c:showVal val="0"/>
          <c:showCatName val="0"/>
          <c:showSerName val="0"/>
          <c:showPercent val="0"/>
          <c:showBubbleSize val="0"/>
        </c:dLbls>
        <c:gapWidth val="150"/>
        <c:overlap val="100"/>
        <c:axId val="50060001"/>
        <c:axId val="50060002"/>
      </c:barChart>
      <c:catAx>
        <c:axId val="50060001"/>
        <c:scaling>
          <c:orientation val="minMax"/>
        </c:scaling>
        <c:delete val="0"/>
        <c:axPos val="b"/>
        <c:numFmt formatCode="General" sourceLinked="0"/>
        <c:majorTickMark val="out"/>
        <c:minorTickMark val="none"/>
        <c:tickLblPos val="nextTo"/>
        <c:crossAx val="50060002"/>
        <c:crosses val="autoZero"/>
        <c:auto val="1"/>
        <c:lblAlgn val="ctr"/>
        <c:lblOffset val="100"/>
        <c:noMultiLvlLbl val="0"/>
      </c:catAx>
      <c:valAx>
        <c:axId val="5006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6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EWU-Components</a:t>
            </a:r>
          </a:p>
        </c:rich>
      </c:tx>
      <c:overlay val="0"/>
    </c:title>
    <c:autoTitleDeleted val="0"/>
    <c:plotArea>
      <c:layout/>
      <c:barChart>
        <c:barDir val="col"/>
        <c:grouping val="clustered"/>
        <c:varyColors val="0"/>
        <c:ser>
          <c:idx val="0"/>
          <c:order val="0"/>
          <c:tx>
            <c:v>BWM</c:v>
          </c:tx>
          <c:spPr>
            <a:solidFill>
              <a:srgbClr val="548235"/>
            </a:solidFill>
          </c:spPr>
          <c:invertIfNegative val="0"/>
          <c:cat>
            <c:strRef>
              <c:f>Figure7_Data!$B$1:$D$1</c:f>
              <c:strCache>
                <c:ptCount val="3"/>
                <c:pt idx="0">
                  <c:v>Treatment</c:v>
                </c:pt>
                <c:pt idx="1">
                  <c:v>Utilization</c:v>
                </c:pt>
                <c:pt idx="2">
                  <c:v>Material</c:v>
                </c:pt>
              </c:strCache>
            </c:strRef>
          </c:cat>
          <c:val>
            <c:numRef>
              <c:f>Figure7_Data!$B$2:$D$2</c:f>
              <c:numCache>
                <c:formatCode>0.00E+00</c:formatCode>
                <c:ptCount val="3"/>
                <c:pt idx="0">
                  <c:v>-6.0765557553883234</c:v>
                </c:pt>
                <c:pt idx="1">
                  <c:v>-138.90032401909045</c:v>
                </c:pt>
                <c:pt idx="2">
                  <c:v>710.59132462040043</c:v>
                </c:pt>
              </c:numCache>
            </c:numRef>
          </c:val>
          <c:extLst>
            <c:ext xmlns:c16="http://schemas.microsoft.com/office/drawing/2014/chart" uri="{C3380CC4-5D6E-409C-BE32-E72D297353CC}">
              <c16:uniqueId val="{00000000-EE7E-4BA1-8E94-545C8EAEB066}"/>
            </c:ext>
          </c:extLst>
        </c:ser>
        <c:ser>
          <c:idx val="1"/>
          <c:order val="1"/>
          <c:tx>
            <c:v>PW1</c:v>
          </c:tx>
          <c:spPr>
            <a:solidFill>
              <a:srgbClr val="305496"/>
            </a:solidFill>
          </c:spPr>
          <c:invertIfNegative val="0"/>
          <c:cat>
            <c:strRef>
              <c:f>Figure7_Data!$B$1:$D$1</c:f>
              <c:strCache>
                <c:ptCount val="3"/>
                <c:pt idx="0">
                  <c:v>Treatment</c:v>
                </c:pt>
                <c:pt idx="1">
                  <c:v>Utilization</c:v>
                </c:pt>
                <c:pt idx="2">
                  <c:v>Material</c:v>
                </c:pt>
              </c:strCache>
            </c:strRef>
          </c:cat>
          <c:val>
            <c:numRef>
              <c:f>Figure7_Data!$B$3:$D$3</c:f>
              <c:numCache>
                <c:formatCode>0.00E+00</c:formatCode>
                <c:ptCount val="3"/>
                <c:pt idx="0">
                  <c:v>-9.2674742913569386</c:v>
                </c:pt>
                <c:pt idx="1">
                  <c:v>0.23758752360373989</c:v>
                </c:pt>
                <c:pt idx="2">
                  <c:v>284.23652984816016</c:v>
                </c:pt>
              </c:numCache>
            </c:numRef>
          </c:val>
          <c:extLst>
            <c:ext xmlns:c16="http://schemas.microsoft.com/office/drawing/2014/chart" uri="{C3380CC4-5D6E-409C-BE32-E72D297353CC}">
              <c16:uniqueId val="{00000001-EE7E-4BA1-8E94-545C8EAEB066}"/>
            </c:ext>
          </c:extLst>
        </c:ser>
        <c:ser>
          <c:idx val="2"/>
          <c:order val="2"/>
          <c:tx>
            <c:v>PW2</c:v>
          </c:tx>
          <c:spPr>
            <a:solidFill>
              <a:srgbClr val="BF8F00"/>
            </a:solidFill>
          </c:spPr>
          <c:invertIfNegative val="0"/>
          <c:cat>
            <c:strRef>
              <c:f>Figure7_Data!$B$1:$D$1</c:f>
              <c:strCache>
                <c:ptCount val="3"/>
                <c:pt idx="0">
                  <c:v>Treatment</c:v>
                </c:pt>
                <c:pt idx="1">
                  <c:v>Utilization</c:v>
                </c:pt>
                <c:pt idx="2">
                  <c:v>Material</c:v>
                </c:pt>
              </c:strCache>
            </c:strRef>
          </c:cat>
          <c:val>
            <c:numRef>
              <c:f>Figure7_Data!$B$4:$D$4</c:f>
              <c:numCache>
                <c:formatCode>0.00E+00</c:formatCode>
                <c:ptCount val="3"/>
                <c:pt idx="0">
                  <c:v>-3.4128418785816472</c:v>
                </c:pt>
                <c:pt idx="1">
                  <c:v>2.9803533813858611</c:v>
                </c:pt>
                <c:pt idx="2">
                  <c:v>284.23652984816016</c:v>
                </c:pt>
              </c:numCache>
            </c:numRef>
          </c:val>
          <c:extLst>
            <c:ext xmlns:c16="http://schemas.microsoft.com/office/drawing/2014/chart" uri="{C3380CC4-5D6E-409C-BE32-E72D297353CC}">
              <c16:uniqueId val="{00000002-EE7E-4BA1-8E94-545C8EAEB066}"/>
            </c:ext>
          </c:extLst>
        </c:ser>
        <c:ser>
          <c:idx val="3"/>
          <c:order val="3"/>
          <c:tx>
            <c:v>PW3</c:v>
          </c:tx>
          <c:spPr>
            <a:solidFill>
              <a:srgbClr val="30965C"/>
            </a:solidFill>
          </c:spPr>
          <c:invertIfNegative val="0"/>
          <c:cat>
            <c:strRef>
              <c:f>Figure7_Data!$B$1:$D$1</c:f>
              <c:strCache>
                <c:ptCount val="3"/>
                <c:pt idx="0">
                  <c:v>Treatment</c:v>
                </c:pt>
                <c:pt idx="1">
                  <c:v>Utilization</c:v>
                </c:pt>
                <c:pt idx="2">
                  <c:v>Material</c:v>
                </c:pt>
              </c:strCache>
            </c:strRef>
          </c:cat>
          <c:val>
            <c:numRef>
              <c:f>Figure7_Data!$B$5:$D$5</c:f>
              <c:numCache>
                <c:formatCode>0.00E+00</c:formatCode>
                <c:ptCount val="3"/>
                <c:pt idx="0">
                  <c:v>6.6037604145502717</c:v>
                </c:pt>
                <c:pt idx="1">
                  <c:v>-142.11826492408005</c:v>
                </c:pt>
                <c:pt idx="2">
                  <c:v>142.11826492408008</c:v>
                </c:pt>
              </c:numCache>
            </c:numRef>
          </c:val>
          <c:extLst>
            <c:ext xmlns:c16="http://schemas.microsoft.com/office/drawing/2014/chart" uri="{C3380CC4-5D6E-409C-BE32-E72D297353CC}">
              <c16:uniqueId val="{00000003-EE7E-4BA1-8E94-545C8EAEB066}"/>
            </c:ext>
          </c:extLst>
        </c:ser>
        <c:dLbls>
          <c:showLegendKey val="0"/>
          <c:showVal val="0"/>
          <c:showCatName val="0"/>
          <c:showSerName val="0"/>
          <c:showPercent val="0"/>
          <c:showBubbleSize val="0"/>
        </c:dLbls>
        <c:gapWidth val="150"/>
        <c:axId val="50070001"/>
        <c:axId val="50070002"/>
      </c:barChart>
      <c:catAx>
        <c:axId val="50070001"/>
        <c:scaling>
          <c:orientation val="minMax"/>
        </c:scaling>
        <c:delete val="0"/>
        <c:axPos val="b"/>
        <c:numFmt formatCode="General" sourceLinked="0"/>
        <c:majorTickMark val="out"/>
        <c:minorTickMark val="none"/>
        <c:tickLblPos val="low"/>
        <c:crossAx val="50070002"/>
        <c:crosses val="autoZero"/>
        <c:auto val="1"/>
        <c:lblAlgn val="ctr"/>
        <c:lblOffset val="100"/>
        <c:noMultiLvlLbl val="0"/>
      </c:catAx>
      <c:valAx>
        <c:axId val="5007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70001"/>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3286125</xdr:colOff>
      <xdr:row>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1</xdr:col>
      <xdr:colOff>3286125</xdr:colOff>
      <xdr:row>47</xdr:row>
      <xdr:rowOff>95250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xdr:row>
      <xdr:rowOff>0</xdr:rowOff>
    </xdr:from>
    <xdr:to>
      <xdr:col>12</xdr:col>
      <xdr:colOff>4286250</xdr:colOff>
      <xdr:row>27</xdr:row>
      <xdr:rowOff>95250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29</xdr:row>
      <xdr:rowOff>0</xdr:rowOff>
    </xdr:from>
    <xdr:to>
      <xdr:col>12</xdr:col>
      <xdr:colOff>4286250</xdr:colOff>
      <xdr:row>47</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9</xdr:row>
      <xdr:rowOff>0</xdr:rowOff>
    </xdr:from>
    <xdr:to>
      <xdr:col>25</xdr:col>
      <xdr:colOff>4286250</xdr:colOff>
      <xdr:row>27</xdr:row>
      <xdr:rowOff>95250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29</xdr:row>
      <xdr:rowOff>0</xdr:rowOff>
    </xdr:from>
    <xdr:to>
      <xdr:col>25</xdr:col>
      <xdr:colOff>4286250</xdr:colOff>
      <xdr:row>47</xdr:row>
      <xdr:rowOff>95250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xdr:col>
      <xdr:colOff>3286125</xdr:colOff>
      <xdr:row>67</xdr:row>
      <xdr:rowOff>95250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0F22D-8FC0-4AFE-AE6D-3418651F109F}">
  <dimension ref="A1:O39"/>
  <sheetViews>
    <sheetView showGridLines="0" zoomScaleNormal="100" workbookViewId="0">
      <selection activeCell="A5" sqref="A5"/>
    </sheetView>
  </sheetViews>
  <sheetFormatPr baseColWidth="10" defaultRowHeight="14" x14ac:dyDescent="0.3"/>
  <cols>
    <col min="1" max="1" width="35.90625" style="12" customWidth="1"/>
    <col min="2" max="2" width="117.6328125" style="12" customWidth="1"/>
    <col min="3" max="6" width="10.90625" style="12"/>
    <col min="7" max="11" width="10.90625" style="17"/>
    <col min="12" max="15" width="10.90625" style="19"/>
    <col min="16" max="16384" width="10.90625" style="12"/>
  </cols>
  <sheetData>
    <row r="1" spans="1:11" s="19" customFormat="1" ht="23" x14ac:dyDescent="0.5">
      <c r="A1" s="16" t="s">
        <v>368</v>
      </c>
      <c r="B1" s="12"/>
      <c r="C1" s="12"/>
      <c r="D1" s="12"/>
      <c r="E1" s="12"/>
      <c r="F1" s="12"/>
      <c r="G1" s="17" t="s">
        <v>369</v>
      </c>
      <c r="H1" s="18" t="s">
        <v>370</v>
      </c>
      <c r="I1" s="17"/>
      <c r="J1" s="17" t="s">
        <v>371</v>
      </c>
      <c r="K1" s="17" t="s">
        <v>372</v>
      </c>
    </row>
    <row r="2" spans="1:11" s="19" customFormat="1" ht="22.5" x14ac:dyDescent="0.45">
      <c r="A2" s="20" t="s">
        <v>337</v>
      </c>
      <c r="B2" s="12"/>
      <c r="C2" s="12"/>
      <c r="D2" s="12"/>
      <c r="E2" s="12"/>
      <c r="F2" s="12"/>
      <c r="G2" s="17" t="s">
        <v>373</v>
      </c>
      <c r="H2" s="18" t="s">
        <v>178</v>
      </c>
      <c r="I2" s="17"/>
      <c r="J2" s="17" t="s">
        <v>374</v>
      </c>
      <c r="K2" s="17" t="s">
        <v>289</v>
      </c>
    </row>
    <row r="3" spans="1:11" s="19" customFormat="1" x14ac:dyDescent="0.3">
      <c r="A3" s="12"/>
      <c r="B3" s="12"/>
      <c r="C3" s="12"/>
      <c r="D3" s="12"/>
      <c r="E3" s="12"/>
      <c r="F3" s="12"/>
      <c r="G3" s="17"/>
      <c r="H3" s="18" t="s">
        <v>179</v>
      </c>
      <c r="I3" s="17"/>
      <c r="J3" s="17" t="s">
        <v>375</v>
      </c>
      <c r="K3" s="17" t="s">
        <v>376</v>
      </c>
    </row>
    <row r="4" spans="1:11" s="19" customFormat="1" ht="85.5" customHeight="1" x14ac:dyDescent="0.3">
      <c r="A4" s="24" t="s">
        <v>377</v>
      </c>
      <c r="B4" s="24"/>
      <c r="C4" s="12"/>
      <c r="D4" s="12"/>
      <c r="E4" s="12"/>
      <c r="F4" s="12"/>
      <c r="G4" s="17"/>
      <c r="H4" s="17"/>
      <c r="I4" s="17"/>
      <c r="J4" s="17" t="s">
        <v>378</v>
      </c>
      <c r="K4" s="17"/>
    </row>
    <row r="5" spans="1:11" s="19" customFormat="1" x14ac:dyDescent="0.3">
      <c r="A5" s="12"/>
      <c r="B5" s="12"/>
      <c r="C5" s="12"/>
      <c r="D5" s="12"/>
      <c r="E5" s="12"/>
      <c r="F5" s="12"/>
      <c r="G5" s="17"/>
      <c r="H5" s="17"/>
      <c r="I5" s="17"/>
      <c r="J5" s="17" t="s">
        <v>379</v>
      </c>
      <c r="K5" s="17"/>
    </row>
    <row r="6" spans="1:11" s="19" customFormat="1" ht="14.5" x14ac:dyDescent="0.35">
      <c r="A6" s="12" t="s">
        <v>380</v>
      </c>
      <c r="B6" s="12"/>
      <c r="C6" s="12"/>
      <c r="D6" s="12"/>
      <c r="E6" s="12"/>
      <c r="F6" s="12"/>
      <c r="G6" s="17"/>
      <c r="H6" s="17"/>
      <c r="I6" s="17"/>
      <c r="J6" s="17"/>
      <c r="K6" s="17"/>
    </row>
    <row r="7" spans="1:11" s="19" customFormat="1" ht="14.5" x14ac:dyDescent="0.35">
      <c r="A7" s="21" t="s">
        <v>381</v>
      </c>
      <c r="B7" s="12"/>
      <c r="C7" s="12"/>
      <c r="D7" s="12"/>
      <c r="E7" s="12"/>
      <c r="F7" s="12"/>
      <c r="G7" s="17"/>
      <c r="H7" s="17"/>
      <c r="I7" s="17"/>
      <c r="J7" s="17"/>
      <c r="K7" s="17"/>
    </row>
    <row r="10" spans="1:11" s="19" customFormat="1" x14ac:dyDescent="0.3">
      <c r="A10" s="10" t="s">
        <v>382</v>
      </c>
      <c r="B10" s="10" t="s">
        <v>383</v>
      </c>
      <c r="C10" s="12"/>
      <c r="D10" s="12"/>
      <c r="E10" s="12"/>
      <c r="F10" s="12"/>
      <c r="G10" s="17"/>
      <c r="H10" s="17"/>
      <c r="I10" s="17"/>
      <c r="J10" s="17"/>
      <c r="K10" s="17"/>
    </row>
    <row r="11" spans="1:11" s="19" customFormat="1" ht="126" x14ac:dyDescent="0.3">
      <c r="A11" s="22" t="s">
        <v>384</v>
      </c>
      <c r="B11" s="23" t="s">
        <v>385</v>
      </c>
      <c r="C11" s="12"/>
      <c r="D11" s="12"/>
      <c r="E11" s="12"/>
      <c r="F11" s="12"/>
      <c r="G11" s="17"/>
      <c r="H11" s="17"/>
      <c r="I11" s="17"/>
      <c r="J11" s="17"/>
      <c r="K11" s="17"/>
    </row>
    <row r="12" spans="1:11" s="19" customFormat="1" ht="42" x14ac:dyDescent="0.3">
      <c r="A12" s="22" t="s">
        <v>91</v>
      </c>
      <c r="B12" s="23" t="s">
        <v>386</v>
      </c>
      <c r="C12" s="12"/>
      <c r="D12" s="12"/>
      <c r="E12" s="12"/>
      <c r="F12" s="12"/>
      <c r="G12" s="17"/>
      <c r="H12" s="17"/>
      <c r="I12" s="17"/>
      <c r="J12" s="17"/>
      <c r="K12" s="17"/>
    </row>
    <row r="13" spans="1:11" s="19" customFormat="1" x14ac:dyDescent="0.3">
      <c r="A13" s="10" t="s">
        <v>387</v>
      </c>
      <c r="B13" s="23" t="s">
        <v>388</v>
      </c>
      <c r="C13" s="12"/>
      <c r="D13" s="12"/>
      <c r="E13" s="12"/>
      <c r="F13" s="12"/>
      <c r="G13" s="17"/>
      <c r="H13" s="17"/>
      <c r="I13" s="17"/>
      <c r="J13" s="17"/>
      <c r="K13" s="17"/>
    </row>
    <row r="14" spans="1:11" s="19" customFormat="1" x14ac:dyDescent="0.3">
      <c r="C14" s="12"/>
      <c r="D14" s="12"/>
      <c r="E14" s="12"/>
      <c r="F14" s="12"/>
      <c r="G14" s="17"/>
      <c r="H14" s="17"/>
      <c r="I14" s="17"/>
      <c r="J14" s="17"/>
      <c r="K14" s="17"/>
    </row>
    <row r="15" spans="1:11" s="19" customFormat="1" ht="29" customHeight="1" x14ac:dyDescent="0.3">
      <c r="A15" s="25" t="s">
        <v>389</v>
      </c>
      <c r="B15" s="25"/>
      <c r="C15" s="12"/>
      <c r="D15" s="12"/>
      <c r="E15" s="12"/>
      <c r="F15" s="12"/>
      <c r="G15" s="17"/>
      <c r="H15" s="17"/>
      <c r="I15" s="17"/>
      <c r="J15" s="17"/>
      <c r="K15" s="17"/>
    </row>
    <row r="16" spans="1:11" s="19" customFormat="1" x14ac:dyDescent="0.3">
      <c r="C16" s="12"/>
      <c r="D16" s="12"/>
      <c r="E16" s="12"/>
      <c r="F16" s="12"/>
      <c r="G16" s="17"/>
      <c r="H16" s="17"/>
      <c r="I16" s="17"/>
      <c r="J16" s="17"/>
      <c r="K16" s="17"/>
    </row>
    <row r="17" spans="1:11" s="19" customFormat="1" x14ac:dyDescent="0.3">
      <c r="A17" s="10" t="s">
        <v>382</v>
      </c>
      <c r="B17" s="10" t="s">
        <v>383</v>
      </c>
      <c r="C17" s="12"/>
      <c r="D17" s="12"/>
      <c r="E17" s="12"/>
      <c r="F17" s="12"/>
      <c r="G17" s="17"/>
      <c r="H17" s="17"/>
      <c r="I17" s="17"/>
      <c r="J17" s="17"/>
      <c r="K17" s="17"/>
    </row>
    <row r="18" spans="1:11" x14ac:dyDescent="0.3">
      <c r="A18" s="22" t="s">
        <v>390</v>
      </c>
      <c r="B18" s="23" t="s">
        <v>391</v>
      </c>
    </row>
    <row r="19" spans="1:11" x14ac:dyDescent="0.3">
      <c r="A19" s="22" t="s">
        <v>392</v>
      </c>
      <c r="B19" s="23" t="s">
        <v>393</v>
      </c>
    </row>
    <row r="20" spans="1:11" x14ac:dyDescent="0.3">
      <c r="A20" s="22" t="s">
        <v>394</v>
      </c>
      <c r="B20" s="23" t="s">
        <v>395</v>
      </c>
    </row>
    <row r="21" spans="1:11" x14ac:dyDescent="0.3">
      <c r="A21" s="22" t="s">
        <v>396</v>
      </c>
      <c r="B21" s="23" t="s">
        <v>397</v>
      </c>
    </row>
    <row r="22" spans="1:11" x14ac:dyDescent="0.3">
      <c r="A22" s="22" t="s">
        <v>398</v>
      </c>
      <c r="B22" s="23" t="s">
        <v>399</v>
      </c>
    </row>
    <row r="23" spans="1:11" x14ac:dyDescent="0.3">
      <c r="A23" s="22" t="s">
        <v>366</v>
      </c>
      <c r="B23" s="23" t="s">
        <v>400</v>
      </c>
    </row>
    <row r="24" spans="1:11" x14ac:dyDescent="0.3">
      <c r="A24" s="22" t="s">
        <v>401</v>
      </c>
      <c r="B24" s="23" t="s">
        <v>402</v>
      </c>
    </row>
    <row r="25" spans="1:11" x14ac:dyDescent="0.3">
      <c r="A25" s="22" t="s">
        <v>403</v>
      </c>
      <c r="B25" s="23" t="s">
        <v>404</v>
      </c>
    </row>
    <row r="26" spans="1:11" x14ac:dyDescent="0.3">
      <c r="A26" s="22" t="s">
        <v>405</v>
      </c>
      <c r="B26" s="23" t="s">
        <v>406</v>
      </c>
    </row>
    <row r="27" spans="1:11" x14ac:dyDescent="0.3">
      <c r="A27" s="22" t="s">
        <v>407</v>
      </c>
      <c r="B27" s="23" t="s">
        <v>408</v>
      </c>
    </row>
    <row r="28" spans="1:11" x14ac:dyDescent="0.3">
      <c r="A28" s="22" t="s">
        <v>409</v>
      </c>
      <c r="B28" s="23" t="s">
        <v>410</v>
      </c>
    </row>
    <row r="29" spans="1:11" ht="28" x14ac:dyDescent="0.3">
      <c r="A29" s="22" t="s">
        <v>411</v>
      </c>
      <c r="B29" s="23" t="s">
        <v>412</v>
      </c>
    </row>
    <row r="30" spans="1:11" ht="14.5" customHeight="1" x14ac:dyDescent="0.3">
      <c r="A30" s="22" t="s">
        <v>413</v>
      </c>
      <c r="B30" s="23" t="s">
        <v>414</v>
      </c>
    </row>
    <row r="31" spans="1:11" ht="14.5" customHeight="1" x14ac:dyDescent="0.3">
      <c r="A31" s="22" t="s">
        <v>415</v>
      </c>
      <c r="B31" s="23" t="s">
        <v>416</v>
      </c>
    </row>
    <row r="32" spans="1:11" ht="14.5" customHeight="1" x14ac:dyDescent="0.3">
      <c r="A32" s="22" t="s">
        <v>417</v>
      </c>
      <c r="B32" s="23" t="s">
        <v>418</v>
      </c>
    </row>
    <row r="33" spans="1:2" ht="14.5" customHeight="1" x14ac:dyDescent="0.3">
      <c r="A33" s="22" t="s">
        <v>419</v>
      </c>
      <c r="B33" s="23" t="s">
        <v>420</v>
      </c>
    </row>
    <row r="34" spans="1:2" ht="14.5" customHeight="1" x14ac:dyDescent="0.3">
      <c r="A34" s="22" t="s">
        <v>421</v>
      </c>
      <c r="B34" s="23" t="s">
        <v>422</v>
      </c>
    </row>
    <row r="35" spans="1:2" ht="14.5" customHeight="1" x14ac:dyDescent="0.3">
      <c r="A35" s="22" t="s">
        <v>423</v>
      </c>
      <c r="B35" s="23" t="s">
        <v>424</v>
      </c>
    </row>
    <row r="36" spans="1:2" ht="14.5" customHeight="1" x14ac:dyDescent="0.3">
      <c r="A36" s="22" t="s">
        <v>425</v>
      </c>
      <c r="B36" s="23" t="s">
        <v>426</v>
      </c>
    </row>
    <row r="37" spans="1:2" ht="14.5" customHeight="1" x14ac:dyDescent="0.3">
      <c r="A37" s="22" t="s">
        <v>427</v>
      </c>
      <c r="B37" s="23" t="s">
        <v>428</v>
      </c>
    </row>
    <row r="38" spans="1:2" ht="14.5" customHeight="1" x14ac:dyDescent="0.3">
      <c r="A38" s="22" t="s">
        <v>429</v>
      </c>
      <c r="B38" s="23" t="s">
        <v>430</v>
      </c>
    </row>
    <row r="39" spans="1:2" ht="14.5" customHeight="1" x14ac:dyDescent="0.3">
      <c r="A39" s="22" t="s">
        <v>431</v>
      </c>
      <c r="B39" s="23" t="s">
        <v>432</v>
      </c>
    </row>
  </sheetData>
  <mergeCells count="2">
    <mergeCell ref="A4:B4"/>
    <mergeCell ref="A15:B1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68608-E371-422F-BA4E-3052E1F151BE}">
  <dimension ref="A1:B21"/>
  <sheetViews>
    <sheetView showGridLines="0" workbookViewId="0">
      <selection activeCell="B2" sqref="B2"/>
    </sheetView>
  </sheetViews>
  <sheetFormatPr baseColWidth="10" defaultRowHeight="14" x14ac:dyDescent="0.3"/>
  <cols>
    <col min="1" max="1" width="31.7265625" style="12" customWidth="1"/>
    <col min="2" max="2" width="85.26953125" style="15" customWidth="1"/>
    <col min="3" max="16384" width="10.90625" style="12"/>
  </cols>
  <sheetData>
    <row r="1" spans="1:2" x14ac:dyDescent="0.3">
      <c r="A1" s="10" t="s">
        <v>328</v>
      </c>
      <c r="B1" s="11" t="s">
        <v>329</v>
      </c>
    </row>
    <row r="2" spans="1:2" ht="28" x14ac:dyDescent="0.3">
      <c r="A2" s="13" t="s">
        <v>330</v>
      </c>
      <c r="B2" s="14" t="s">
        <v>331</v>
      </c>
    </row>
    <row r="3" spans="1:2" x14ac:dyDescent="0.3">
      <c r="A3" s="13" t="s">
        <v>332</v>
      </c>
      <c r="B3" s="14" t="s">
        <v>333</v>
      </c>
    </row>
    <row r="4" spans="1:2" x14ac:dyDescent="0.3">
      <c r="A4" s="13" t="s">
        <v>334</v>
      </c>
      <c r="B4" s="14" t="s">
        <v>335</v>
      </c>
    </row>
    <row r="5" spans="1:2" ht="28" x14ac:dyDescent="0.3">
      <c r="A5" s="13" t="s">
        <v>322</v>
      </c>
      <c r="B5" s="14" t="s">
        <v>336</v>
      </c>
    </row>
    <row r="6" spans="1:2" x14ac:dyDescent="0.3">
      <c r="A6" s="13" t="s">
        <v>337</v>
      </c>
      <c r="B6" s="14" t="s">
        <v>338</v>
      </c>
    </row>
    <row r="7" spans="1:2" x14ac:dyDescent="0.3">
      <c r="A7" s="13" t="s">
        <v>339</v>
      </c>
      <c r="B7" s="14" t="s">
        <v>340</v>
      </c>
    </row>
    <row r="8" spans="1:2" ht="28" x14ac:dyDescent="0.3">
      <c r="A8" s="13" t="s">
        <v>341</v>
      </c>
      <c r="B8" s="14" t="s">
        <v>342</v>
      </c>
    </row>
    <row r="9" spans="1:2" x14ac:dyDescent="0.3">
      <c r="A9" s="13" t="s">
        <v>343</v>
      </c>
      <c r="B9" s="14" t="s">
        <v>344</v>
      </c>
    </row>
    <row r="10" spans="1:2" ht="44" customHeight="1" x14ac:dyDescent="0.3">
      <c r="A10" s="13" t="s">
        <v>345</v>
      </c>
      <c r="B10" s="14" t="s">
        <v>346</v>
      </c>
    </row>
    <row r="11" spans="1:2" x14ac:dyDescent="0.3">
      <c r="A11" s="13" t="s">
        <v>347</v>
      </c>
      <c r="B11" s="14" t="s">
        <v>348</v>
      </c>
    </row>
    <row r="12" spans="1:2" ht="42" x14ac:dyDescent="0.3">
      <c r="A12" s="13" t="s">
        <v>349</v>
      </c>
      <c r="B12" s="14" t="s">
        <v>350</v>
      </c>
    </row>
    <row r="13" spans="1:2" ht="28" x14ac:dyDescent="0.3">
      <c r="A13" s="13" t="s">
        <v>351</v>
      </c>
      <c r="B13" s="14" t="s">
        <v>352</v>
      </c>
    </row>
    <row r="14" spans="1:2" ht="42" x14ac:dyDescent="0.3">
      <c r="A14" s="13" t="s">
        <v>353</v>
      </c>
      <c r="B14" s="14" t="s">
        <v>354</v>
      </c>
    </row>
    <row r="15" spans="1:2" ht="56" x14ac:dyDescent="0.3">
      <c r="A15" s="13" t="s">
        <v>289</v>
      </c>
      <c r="B15" s="14" t="s">
        <v>355</v>
      </c>
    </row>
    <row r="16" spans="1:2" ht="42" x14ac:dyDescent="0.3">
      <c r="A16" s="13" t="s">
        <v>356</v>
      </c>
      <c r="B16" s="14" t="s">
        <v>357</v>
      </c>
    </row>
    <row r="17" spans="1:2" ht="28" x14ac:dyDescent="0.3">
      <c r="A17" s="13" t="s">
        <v>358</v>
      </c>
      <c r="B17" s="14" t="s">
        <v>359</v>
      </c>
    </row>
    <row r="18" spans="1:2" ht="115.5" customHeight="1" x14ac:dyDescent="0.3">
      <c r="A18" s="13" t="s">
        <v>360</v>
      </c>
      <c r="B18" s="14" t="s">
        <v>361</v>
      </c>
    </row>
    <row r="19" spans="1:2" ht="56" x14ac:dyDescent="0.3">
      <c r="A19" s="13" t="s">
        <v>362</v>
      </c>
      <c r="B19" s="14" t="s">
        <v>363</v>
      </c>
    </row>
    <row r="20" spans="1:2" x14ac:dyDescent="0.3">
      <c r="A20" s="13" t="s">
        <v>364</v>
      </c>
      <c r="B20" s="14" t="s">
        <v>365</v>
      </c>
    </row>
    <row r="21" spans="1:2" ht="28" x14ac:dyDescent="0.3">
      <c r="A21" s="13" t="s">
        <v>366</v>
      </c>
      <c r="B21" s="14" t="s">
        <v>367</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showGridLines="0" tabSelected="1" zoomScale="70" zoomScaleNormal="70" workbookViewId="0"/>
  </sheetViews>
  <sheetFormatPr baseColWidth="10" defaultColWidth="8.7265625" defaultRowHeight="14.5" x14ac:dyDescent="0.35"/>
  <cols>
    <col min="1" max="1" width="50.7265625" style="1" customWidth="1"/>
    <col min="2" max="2" width="60.7265625" style="1" customWidth="1"/>
  </cols>
  <sheetData>
    <row r="1" spans="1:16" ht="28" x14ac:dyDescent="0.6">
      <c r="A1" s="2" t="s">
        <v>321</v>
      </c>
    </row>
    <row r="3" spans="1:16" ht="23" x14ac:dyDescent="0.5">
      <c r="A3" s="3" t="s">
        <v>325</v>
      </c>
      <c r="B3" s="4" t="s">
        <v>1</v>
      </c>
    </row>
    <row r="4" spans="1:16" ht="23" x14ac:dyDescent="0.5">
      <c r="A4" s="3" t="s">
        <v>296</v>
      </c>
      <c r="B4" s="4" t="s">
        <v>272</v>
      </c>
    </row>
    <row r="5" spans="1:16" ht="23" x14ac:dyDescent="0.5">
      <c r="A5" s="3" t="s">
        <v>326</v>
      </c>
      <c r="B5" s="4" t="s">
        <v>276</v>
      </c>
    </row>
    <row r="6" spans="1:16" ht="23" x14ac:dyDescent="0.5">
      <c r="A6" s="3" t="s">
        <v>327</v>
      </c>
      <c r="B6" s="4" t="s">
        <v>20</v>
      </c>
    </row>
    <row r="9" spans="1:16" ht="28" x14ac:dyDescent="0.6">
      <c r="A9" s="2" t="s">
        <v>322</v>
      </c>
      <c r="C9" s="2" t="s">
        <v>323</v>
      </c>
      <c r="P9" s="2" t="s">
        <v>324</v>
      </c>
    </row>
  </sheetData>
  <dataValidations count="3">
    <dataValidation type="list" allowBlank="1" showInputMessage="1" showErrorMessage="1" sqref="B3" xr:uid="{00000000-0002-0000-0000-000000000000}">
      <formula1>"BWM,PW1,PW2,PW3"</formula1>
    </dataValidation>
    <dataValidation type="list" allowBlank="1" showInputMessage="1" showErrorMessage="1" sqref="B4" xr:uid="{00000000-0002-0000-0000-000001000000}">
      <formula1>"ecoinvent 3.7.1_cutoff_ecoSpold02,image2030_SSP2-RCP19,image2050_SSP2-RCP19"</formula1>
    </dataValidation>
    <dataValidation type="list" allowBlank="1" showInputMessage="1" showErrorMessage="1" sqref="B5" xr:uid="{00000000-0002-0000-0000-000002000000}">
      <formula1>"default,S1,S2,S3,S4,S5"</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3000000}">
          <x14:formula1>
            <xm:f>Weighting!B1:AA1</xm:f>
          </x14:formula1>
          <xm:sqref>B6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
  <sheetViews>
    <sheetView workbookViewId="0">
      <selection activeCell="G5" sqref="G5"/>
    </sheetView>
  </sheetViews>
  <sheetFormatPr baseColWidth="10" defaultColWidth="8.7265625" defaultRowHeight="14.5" x14ac:dyDescent="0.35"/>
  <cols>
    <col min="2" max="28" width="14.26953125" customWidth="1"/>
  </cols>
  <sheetData>
    <row r="1" spans="1:26" ht="26.5" x14ac:dyDescent="0.35">
      <c r="B1" s="5" t="s">
        <v>91</v>
      </c>
      <c r="C1" s="5" t="s">
        <v>100</v>
      </c>
      <c r="D1" s="5" t="s">
        <v>101</v>
      </c>
      <c r="E1" s="5" t="s">
        <v>102</v>
      </c>
      <c r="F1" s="5" t="s">
        <v>103</v>
      </c>
      <c r="G1" s="5" t="s">
        <v>104</v>
      </c>
      <c r="H1" s="5" t="s">
        <v>105</v>
      </c>
      <c r="I1" s="5" t="s">
        <v>106</v>
      </c>
      <c r="J1" s="5" t="s">
        <v>109</v>
      </c>
      <c r="K1" s="5" t="s">
        <v>0</v>
      </c>
      <c r="L1" s="5" t="s">
        <v>5</v>
      </c>
      <c r="M1" s="5" t="s">
        <v>6</v>
      </c>
      <c r="N1" s="5" t="s">
        <v>7</v>
      </c>
      <c r="O1" s="5" t="s">
        <v>8</v>
      </c>
      <c r="P1" s="5" t="s">
        <v>9</v>
      </c>
      <c r="Q1" s="5" t="s">
        <v>10</v>
      </c>
      <c r="R1" s="5" t="s">
        <v>11</v>
      </c>
      <c r="S1" s="5" t="s">
        <v>12</v>
      </c>
      <c r="T1" s="5" t="s">
        <v>13</v>
      </c>
      <c r="U1" s="5" t="s">
        <v>14</v>
      </c>
      <c r="V1" s="5" t="s">
        <v>15</v>
      </c>
      <c r="W1" s="5" t="s">
        <v>16</v>
      </c>
      <c r="X1" s="5" t="s">
        <v>17</v>
      </c>
      <c r="Y1" s="5" t="s">
        <v>18</v>
      </c>
      <c r="Z1" s="5" t="s">
        <v>19</v>
      </c>
    </row>
    <row r="2" spans="1:26" x14ac:dyDescent="0.35">
      <c r="A2" s="5" t="s">
        <v>92</v>
      </c>
      <c r="B2" s="6" t="s">
        <v>93</v>
      </c>
      <c r="C2" s="6">
        <v>1500000</v>
      </c>
      <c r="D2" s="6">
        <v>1500000</v>
      </c>
      <c r="E2" s="6">
        <v>1500000</v>
      </c>
      <c r="F2" s="6">
        <v>1500000</v>
      </c>
      <c r="G2" s="6">
        <v>1500000</v>
      </c>
      <c r="H2" s="6">
        <v>1500000</v>
      </c>
      <c r="I2" s="6" t="s">
        <v>107</v>
      </c>
      <c r="J2" s="7" t="s">
        <v>110</v>
      </c>
      <c r="K2" s="6">
        <v>0.99999834195845982</v>
      </c>
      <c r="L2" s="6">
        <v>0.99999679219809834</v>
      </c>
      <c r="M2" s="6">
        <v>0.99999461585530458</v>
      </c>
      <c r="N2" s="6">
        <v>1.000000784572936</v>
      </c>
      <c r="O2" s="6">
        <v>0.99999852523413635</v>
      </c>
      <c r="P2" s="6">
        <v>0.99999402259000403</v>
      </c>
      <c r="Q2" s="6">
        <v>0.99999774424148813</v>
      </c>
      <c r="R2" s="6">
        <v>0.99999903418891478</v>
      </c>
      <c r="S2" s="6">
        <v>0.99999926018042984</v>
      </c>
      <c r="T2" s="6">
        <v>0.99999988714812915</v>
      </c>
      <c r="U2" s="6">
        <v>0.99999941096409228</v>
      </c>
      <c r="V2" s="6">
        <v>0.99999985108231149</v>
      </c>
      <c r="W2" s="6">
        <v>0.99999757154398972</v>
      </c>
      <c r="X2" s="6">
        <v>0.99999997989956435</v>
      </c>
      <c r="Y2" s="6">
        <v>1.000060985389049</v>
      </c>
      <c r="Z2" s="6">
        <v>0.9999959097242469</v>
      </c>
    </row>
    <row r="3" spans="1:26" ht="38.5" x14ac:dyDescent="0.35">
      <c r="A3" s="5" t="s">
        <v>94</v>
      </c>
      <c r="B3" s="6" t="s">
        <v>95</v>
      </c>
      <c r="C3" s="6">
        <v>60</v>
      </c>
      <c r="D3" s="6">
        <v>15</v>
      </c>
      <c r="E3" s="6">
        <v>15</v>
      </c>
      <c r="F3" s="6">
        <v>10</v>
      </c>
      <c r="G3" s="6">
        <v>60</v>
      </c>
      <c r="H3" s="6">
        <v>15</v>
      </c>
      <c r="I3" s="6" t="s">
        <v>108</v>
      </c>
      <c r="J3" s="7" t="s">
        <v>110</v>
      </c>
      <c r="K3" s="6">
        <v>-0.13555336145139679</v>
      </c>
      <c r="L3" s="6">
        <v>-0.43673115138914897</v>
      </c>
      <c r="M3" s="6">
        <v>-0.14816742690762991</v>
      </c>
      <c r="N3" s="6">
        <v>-1.8098502055558071E-2</v>
      </c>
      <c r="O3" s="6">
        <v>-5.4333657428891617E-2</v>
      </c>
      <c r="P3" s="6">
        <v>-0.41445524175436249</v>
      </c>
      <c r="Q3" s="6">
        <v>-0.1515177396844514</v>
      </c>
      <c r="R3" s="6">
        <v>-3.3067714631867237E-2</v>
      </c>
      <c r="S3" s="6">
        <v>-2.279836043132372E-2</v>
      </c>
      <c r="T3" s="6">
        <v>-1.178010213422412E-2</v>
      </c>
      <c r="U3" s="6">
        <v>-2.353013765355676E-2</v>
      </c>
      <c r="V3" s="6">
        <v>-2.294099773233424E-2</v>
      </c>
      <c r="W3" s="6">
        <v>-6.1416941597384382E-3</v>
      </c>
      <c r="X3" s="6">
        <v>-1.2474806308723301E-3</v>
      </c>
      <c r="Y3" s="6">
        <v>-0.39494659578906949</v>
      </c>
      <c r="Z3" s="6">
        <v>-0.34812864519169479</v>
      </c>
    </row>
    <row r="4" spans="1:26" ht="38.5" x14ac:dyDescent="0.35">
      <c r="A4" s="5" t="s">
        <v>96</v>
      </c>
      <c r="B4" s="6" t="s">
        <v>97</v>
      </c>
      <c r="C4" s="6">
        <v>10</v>
      </c>
      <c r="D4" s="6">
        <v>60</v>
      </c>
      <c r="E4" s="6">
        <v>15</v>
      </c>
      <c r="F4" s="6">
        <v>10</v>
      </c>
      <c r="G4" s="6">
        <v>60</v>
      </c>
      <c r="H4" s="6">
        <v>10</v>
      </c>
      <c r="I4" s="6" t="s">
        <v>108</v>
      </c>
      <c r="J4" s="7" t="s">
        <v>110</v>
      </c>
      <c r="K4" s="6">
        <v>-8.0700208467182986E-3</v>
      </c>
      <c r="L4" s="6">
        <v>-3.0211017864861842E-2</v>
      </c>
      <c r="M4" s="6">
        <v>-2.987792035263081E-3</v>
      </c>
      <c r="N4" s="6">
        <v>-1.5154153276314909E-3</v>
      </c>
      <c r="O4" s="6">
        <v>-5.3970607141952702E-3</v>
      </c>
      <c r="P4" s="6">
        <v>-2.7337446060811389E-2</v>
      </c>
      <c r="Q4" s="6">
        <v>-8.9003407077502122E-3</v>
      </c>
      <c r="R4" s="6">
        <v>-1.769163856122951E-3</v>
      </c>
      <c r="S4" s="6">
        <v>-1.359450546102988E-3</v>
      </c>
      <c r="T4" s="6">
        <v>-3.5406150922614402E-4</v>
      </c>
      <c r="U4" s="6">
        <v>-1.4093882529439259E-3</v>
      </c>
      <c r="V4" s="6">
        <v>-1.1759555839588769E-3</v>
      </c>
      <c r="W4" s="6">
        <v>-6.2310932508783138E-4</v>
      </c>
      <c r="X4" s="6">
        <v>-3.6746353368511417E-5</v>
      </c>
      <c r="Y4" s="6">
        <v>-5.4932862407676116E-3</v>
      </c>
      <c r="Z4" s="6">
        <v>-2.1166257327205239E-2</v>
      </c>
    </row>
    <row r="5" spans="1:26" ht="51" x14ac:dyDescent="0.35">
      <c r="A5" s="5" t="s">
        <v>98</v>
      </c>
      <c r="B5" s="6" t="s">
        <v>99</v>
      </c>
      <c r="C5" s="6">
        <v>60</v>
      </c>
      <c r="D5" s="6">
        <v>60</v>
      </c>
      <c r="E5" s="6">
        <v>15</v>
      </c>
      <c r="F5" s="6">
        <v>10</v>
      </c>
      <c r="G5" s="6">
        <v>60</v>
      </c>
      <c r="H5" s="6">
        <v>60</v>
      </c>
      <c r="I5" s="6" t="s">
        <v>108</v>
      </c>
      <c r="J5" s="7" t="s">
        <v>110</v>
      </c>
      <c r="K5" s="6">
        <v>-4.8408728732845019E-2</v>
      </c>
      <c r="L5" s="6">
        <v>-0.1812384620393146</v>
      </c>
      <c r="M5" s="6">
        <v>-1.7890564460374878E-2</v>
      </c>
      <c r="N5" s="6">
        <v>-9.0954542530218216E-3</v>
      </c>
      <c r="O5" s="6">
        <v>-3.2372909578163321E-2</v>
      </c>
      <c r="P5" s="6">
        <v>-0.16398067410911241</v>
      </c>
      <c r="Q5" s="6">
        <v>-5.3387240257347063E-2</v>
      </c>
      <c r="R5" s="6">
        <v>-1.060954480010191E-2</v>
      </c>
      <c r="S5" s="6">
        <v>-8.1525699411533099E-3</v>
      </c>
      <c r="T5" s="6">
        <v>-2.1235871344750228E-3</v>
      </c>
      <c r="U5" s="6">
        <v>-8.4528432437922484E-3</v>
      </c>
      <c r="V5" s="6">
        <v>-7.0543047044446866E-3</v>
      </c>
      <c r="W5" s="6">
        <v>-3.7265030548290102E-3</v>
      </c>
      <c r="X5" s="6">
        <v>-2.203495667240482E-4</v>
      </c>
      <c r="Y5" s="6">
        <v>-3.3261503344573437E-2</v>
      </c>
      <c r="Z5" s="6">
        <v>-0.1269687095577435</v>
      </c>
    </row>
  </sheetData>
  <conditionalFormatting sqref="C2">
    <cfRule type="cellIs" dxfId="19" priority="1" operator="notEqual">
      <formula>H2</formula>
    </cfRule>
  </conditionalFormatting>
  <conditionalFormatting sqref="C3">
    <cfRule type="cellIs" dxfId="18" priority="6" operator="notEqual">
      <formula>H3</formula>
    </cfRule>
  </conditionalFormatting>
  <conditionalFormatting sqref="C4">
    <cfRule type="cellIs" dxfId="17" priority="11" operator="notEqual">
      <formula>H4</formula>
    </cfRule>
  </conditionalFormatting>
  <conditionalFormatting sqref="C5">
    <cfRule type="cellIs" dxfId="16" priority="16" operator="notEqual">
      <formula>H5</formula>
    </cfRule>
  </conditionalFormatting>
  <conditionalFormatting sqref="D2">
    <cfRule type="cellIs" dxfId="15" priority="2" operator="notEqual">
      <formula>H2</formula>
    </cfRule>
  </conditionalFormatting>
  <conditionalFormatting sqref="D3">
    <cfRule type="cellIs" dxfId="14" priority="7" operator="notEqual">
      <formula>H3</formula>
    </cfRule>
  </conditionalFormatting>
  <conditionalFormatting sqref="D4">
    <cfRule type="cellIs" dxfId="13" priority="12" operator="notEqual">
      <formula>H4</formula>
    </cfRule>
  </conditionalFormatting>
  <conditionalFormatting sqref="D5">
    <cfRule type="cellIs" dxfId="12" priority="17" operator="notEqual">
      <formula>H5</formula>
    </cfRule>
  </conditionalFormatting>
  <conditionalFormatting sqref="E2">
    <cfRule type="cellIs" dxfId="11" priority="3" operator="notEqual">
      <formula>H2</formula>
    </cfRule>
  </conditionalFormatting>
  <conditionalFormatting sqref="E3">
    <cfRule type="cellIs" dxfId="10" priority="8" operator="notEqual">
      <formula>H3</formula>
    </cfRule>
  </conditionalFormatting>
  <conditionalFormatting sqref="E4">
    <cfRule type="cellIs" dxfId="9" priority="13" operator="notEqual">
      <formula>H4</formula>
    </cfRule>
  </conditionalFormatting>
  <conditionalFormatting sqref="E5">
    <cfRule type="cellIs" dxfId="8" priority="18" operator="notEqual">
      <formula>H5</formula>
    </cfRule>
  </conditionalFormatting>
  <conditionalFormatting sqref="F2">
    <cfRule type="cellIs" dxfId="7" priority="4" operator="notEqual">
      <formula>H2</formula>
    </cfRule>
  </conditionalFormatting>
  <conditionalFormatting sqref="F3">
    <cfRule type="cellIs" dxfId="6" priority="9" operator="notEqual">
      <formula>H3</formula>
    </cfRule>
  </conditionalFormatting>
  <conditionalFormatting sqref="F4">
    <cfRule type="cellIs" dxfId="5" priority="14" operator="notEqual">
      <formula>H4</formula>
    </cfRule>
  </conditionalFormatting>
  <conditionalFormatting sqref="F5">
    <cfRule type="cellIs" dxfId="4" priority="19" operator="notEqual">
      <formula>H5</formula>
    </cfRule>
  </conditionalFormatting>
  <conditionalFormatting sqref="G2">
    <cfRule type="cellIs" dxfId="3" priority="5" operator="notEqual">
      <formula>H2</formula>
    </cfRule>
  </conditionalFormatting>
  <conditionalFormatting sqref="G3">
    <cfRule type="cellIs" dxfId="2" priority="10" operator="notEqual">
      <formula>H3</formula>
    </cfRule>
  </conditionalFormatting>
  <conditionalFormatting sqref="G4">
    <cfRule type="cellIs" dxfId="1" priority="15" operator="notEqual">
      <formula>H4</formula>
    </cfRule>
  </conditionalFormatting>
  <conditionalFormatting sqref="G5">
    <cfRule type="cellIs" dxfId="0" priority="20" operator="notEqual">
      <formula>H5</formula>
    </cfRule>
  </conditionalFormatting>
  <conditionalFormatting sqref="K2:K6">
    <cfRule type="colorScale" priority="21">
      <colorScale>
        <cfvo type="min"/>
        <cfvo type="percentile" val="0"/>
        <cfvo type="max"/>
        <color rgb="FFC00000"/>
        <color rgb="FFFFFFFF"/>
        <color rgb="FF9BBB59"/>
      </colorScale>
    </cfRule>
  </conditionalFormatting>
  <conditionalFormatting sqref="L2:L6">
    <cfRule type="colorScale" priority="22">
      <colorScale>
        <cfvo type="min"/>
        <cfvo type="percentile" val="0"/>
        <cfvo type="max"/>
        <color rgb="FFC00000"/>
        <color rgb="FFFFFFFF"/>
        <color rgb="FF9BBB59"/>
      </colorScale>
    </cfRule>
  </conditionalFormatting>
  <conditionalFormatting sqref="M2:M6">
    <cfRule type="colorScale" priority="23">
      <colorScale>
        <cfvo type="min"/>
        <cfvo type="percentile" val="0"/>
        <cfvo type="max"/>
        <color rgb="FFC00000"/>
        <color rgb="FFFFFFFF"/>
        <color rgb="FF9BBB59"/>
      </colorScale>
    </cfRule>
  </conditionalFormatting>
  <conditionalFormatting sqref="N2:N6">
    <cfRule type="colorScale" priority="24">
      <colorScale>
        <cfvo type="min"/>
        <cfvo type="percentile" val="0"/>
        <cfvo type="max"/>
        <color rgb="FFC00000"/>
        <color rgb="FFFFFFFF"/>
        <color rgb="FF9BBB59"/>
      </colorScale>
    </cfRule>
  </conditionalFormatting>
  <conditionalFormatting sqref="O2:O6">
    <cfRule type="colorScale" priority="25">
      <colorScale>
        <cfvo type="min"/>
        <cfvo type="percentile" val="0"/>
        <cfvo type="max"/>
        <color rgb="FFC00000"/>
        <color rgb="FFFFFFFF"/>
        <color rgb="FF9BBB59"/>
      </colorScale>
    </cfRule>
  </conditionalFormatting>
  <conditionalFormatting sqref="P2:P6">
    <cfRule type="colorScale" priority="26">
      <colorScale>
        <cfvo type="min"/>
        <cfvo type="percentile" val="0"/>
        <cfvo type="max"/>
        <color rgb="FFC00000"/>
        <color rgb="FFFFFFFF"/>
        <color rgb="FF9BBB59"/>
      </colorScale>
    </cfRule>
  </conditionalFormatting>
  <conditionalFormatting sqref="Q2:Q6">
    <cfRule type="colorScale" priority="27">
      <colorScale>
        <cfvo type="min"/>
        <cfvo type="percentile" val="0"/>
        <cfvo type="max"/>
        <color rgb="FFC00000"/>
        <color rgb="FFFFFFFF"/>
        <color rgb="FF9BBB59"/>
      </colorScale>
    </cfRule>
  </conditionalFormatting>
  <conditionalFormatting sqref="R2:R6">
    <cfRule type="colorScale" priority="28">
      <colorScale>
        <cfvo type="min"/>
        <cfvo type="percentile" val="0"/>
        <cfvo type="max"/>
        <color rgb="FFC00000"/>
        <color rgb="FFFFFFFF"/>
        <color rgb="FF9BBB59"/>
      </colorScale>
    </cfRule>
  </conditionalFormatting>
  <conditionalFormatting sqref="S2:S6">
    <cfRule type="colorScale" priority="29">
      <colorScale>
        <cfvo type="min"/>
        <cfvo type="percentile" val="0"/>
        <cfvo type="max"/>
        <color rgb="FFC00000"/>
        <color rgb="FFFFFFFF"/>
        <color rgb="FF9BBB59"/>
      </colorScale>
    </cfRule>
  </conditionalFormatting>
  <conditionalFormatting sqref="T2:T6">
    <cfRule type="colorScale" priority="30">
      <colorScale>
        <cfvo type="min"/>
        <cfvo type="percentile" val="0"/>
        <cfvo type="max"/>
        <color rgb="FFC00000"/>
        <color rgb="FFFFFFFF"/>
        <color rgb="FF9BBB59"/>
      </colorScale>
    </cfRule>
  </conditionalFormatting>
  <conditionalFormatting sqref="U2:U6">
    <cfRule type="colorScale" priority="31">
      <colorScale>
        <cfvo type="min"/>
        <cfvo type="percentile" val="0"/>
        <cfvo type="max"/>
        <color rgb="FFC00000"/>
        <color rgb="FFFFFFFF"/>
        <color rgb="FF9BBB59"/>
      </colorScale>
    </cfRule>
  </conditionalFormatting>
  <conditionalFormatting sqref="V2:V6">
    <cfRule type="colorScale" priority="32">
      <colorScale>
        <cfvo type="min"/>
        <cfvo type="percentile" val="0"/>
        <cfvo type="max"/>
        <color rgb="FFC00000"/>
        <color rgb="FFFFFFFF"/>
        <color rgb="FF9BBB59"/>
      </colorScale>
    </cfRule>
  </conditionalFormatting>
  <conditionalFormatting sqref="W2:W6">
    <cfRule type="colorScale" priority="33">
      <colorScale>
        <cfvo type="min"/>
        <cfvo type="percentile" val="0"/>
        <cfvo type="max"/>
        <color rgb="FFC00000"/>
        <color rgb="FFFFFFFF"/>
        <color rgb="FF9BBB59"/>
      </colorScale>
    </cfRule>
  </conditionalFormatting>
  <conditionalFormatting sqref="X2:X6">
    <cfRule type="colorScale" priority="34">
      <colorScale>
        <cfvo type="min"/>
        <cfvo type="percentile" val="0"/>
        <cfvo type="max"/>
        <color rgb="FFC00000"/>
        <color rgb="FFFFFFFF"/>
        <color rgb="FF9BBB59"/>
      </colorScale>
    </cfRule>
  </conditionalFormatting>
  <conditionalFormatting sqref="Y2:Y6">
    <cfRule type="colorScale" priority="35">
      <colorScale>
        <cfvo type="min"/>
        <cfvo type="percentile" val="0"/>
        <cfvo type="max"/>
        <color rgb="FFC00000"/>
        <color rgb="FFFFFFFF"/>
        <color rgb="FF9BBB59"/>
      </colorScale>
    </cfRule>
  </conditionalFormatting>
  <conditionalFormatting sqref="Z2:Z6">
    <cfRule type="colorScale" priority="36">
      <colorScale>
        <cfvo type="min"/>
        <cfvo type="percentile" val="0"/>
        <cfvo type="max"/>
        <color rgb="FFC00000"/>
        <color rgb="FFFFFFFF"/>
        <color rgb="FF9BBB59"/>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600"/>
  </sheetPr>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cm="1">
        <f t="array" aca="1" ref="B2" ca="1">IF(EWU_Dashboard!B3=A2,INDIRECT("'"&amp;B6&amp;"'!B"&amp;VLOOKUP(EWU_Dashboard!B3,dict!A2:B100,2,FALSE)),#N/A)</f>
        <v>0.26436186024891828</v>
      </c>
      <c r="C2" s="8" cm="1">
        <f t="array" aca="1" ref="C2" ca="1">IF(EWU_Dashboard!B3=A2,INDIRECT("'"&amp;C6&amp;"'!C"&amp;VLOOKUP(EWU_Dashboard!B3,dict!A2:B100,2,FALSE)),#N/A)</f>
        <v>0.11992994247553167</v>
      </c>
      <c r="D2" s="8" cm="1">
        <f t="array" aca="1" ref="D2" ca="1">IF(EWU_Dashboard!B3=A2,INDIRECT("'"&amp;D6&amp;"'!D"&amp;VLOOKUP(EWU_Dashboard!B3,dict!A2:B100,2,FALSE)),#N/A)</f>
        <v>0.21307690022178677</v>
      </c>
      <c r="E2" s="8" cm="1">
        <f t="array" aca="1" ref="E2" ca="1">IF(EWU_Dashboard!B3=A2,INDIRECT("'"&amp;E6&amp;"'!E"&amp;VLOOKUP(EWU_Dashboard!B3,dict!A2:B100,2,FALSE)),#N/A)</f>
        <v>0.19804939117601514</v>
      </c>
      <c r="F2" s="8" cm="1">
        <f t="array" aca="1" ref="F2" ca="1">IF(EWU_Dashboard!B3=A2,INDIRECT("'"&amp;F6&amp;"'!F"&amp;VLOOKUP(EWU_Dashboard!B3,dict!A2:B100,2,FALSE)),#N/A)</f>
        <v>0.25783037084205546</v>
      </c>
      <c r="G2" s="8" cm="1">
        <f t="array" aca="1" ref="G2" ca="1">IF(EWU_Dashboard!B3=A2,INDIRECT("'"&amp;G6&amp;"'!G"&amp;VLOOKUP(EWU_Dashboard!B3,dict!A2:B100,2,FALSE)),#N/A)</f>
        <v>0.13931682068210521</v>
      </c>
      <c r="H2" s="8" cm="1">
        <f t="array" aca="1" ref="H2" ca="1">IF(EWU_Dashboard!B3=A2,INDIRECT("'"&amp;H6&amp;"'!H"&amp;VLOOKUP(EWU_Dashboard!B3,dict!A2:B100,2,FALSE)),#N/A)</f>
        <v>0.14570350574426541</v>
      </c>
      <c r="I2" s="8" cm="1">
        <f t="array" aca="1" ref="I2" ca="1">IF(EWU_Dashboard!B3=A2,INDIRECT("'"&amp;I6&amp;"'!I"&amp;VLOOKUP(EWU_Dashboard!B3,dict!A2:B100,2,FALSE)),#N/A)</f>
        <v>0.33390106596134106</v>
      </c>
      <c r="J2" s="8" cm="1">
        <f t="array" aca="1" ref="J2" ca="1">IF(EWU_Dashboard!B3=A2,INDIRECT("'"&amp;J6&amp;"'!J"&amp;VLOOKUP(EWU_Dashboard!B3,dict!A2:B100,2,FALSE)),#N/A)</f>
        <v>0.3503117238570736</v>
      </c>
      <c r="K2" s="8" cm="1">
        <f t="array" aca="1" ref="K2" ca="1">IF(EWU_Dashboard!B3=A2,INDIRECT("'"&amp;K6&amp;"'!K"&amp;VLOOKUP(EWU_Dashboard!B3,dict!A2:B100,2,FALSE)),#N/A)</f>
        <v>0.20056781310402327</v>
      </c>
      <c r="L2" s="8" cm="1">
        <f t="array" aca="1" ref="L2" ca="1">IF(EWU_Dashboard!B3=A2,INDIRECT("'"&amp;L6&amp;"'!L"&amp;VLOOKUP(EWU_Dashboard!B3,dict!A2:B100,2,FALSE)),#N/A)</f>
        <v>0.19741693340290156</v>
      </c>
      <c r="M2" s="8" cm="1">
        <f t="array" aca="1" ref="M2" ca="1">IF(EWU_Dashboard!B3=A2,INDIRECT("'"&amp;M6&amp;"'!M"&amp;VLOOKUP(EWU_Dashboard!B3,dict!A2:B100,2,FALSE)),#N/A)</f>
        <v>0.19532871934944862</v>
      </c>
      <c r="N2" s="8" cm="1">
        <f t="array" aca="1" ref="N2" ca="1">IF(EWU_Dashboard!B3=A2,INDIRECT("'"&amp;N6&amp;"'!N"&amp;VLOOKUP(EWU_Dashboard!B3,dict!A2:B100,2,FALSE)),#N/A)</f>
        <v>0.20027710426607512</v>
      </c>
      <c r="O2" s="8" cm="1">
        <f t="array" aca="1" ref="O2" ca="1">IF(EWU_Dashboard!B3=A2,INDIRECT("'"&amp;O6&amp;"'!O"&amp;VLOOKUP(EWU_Dashboard!B3,dict!A2:B100,2,FALSE)),#N/A)</f>
        <v>0.20061601541919133</v>
      </c>
      <c r="P2" s="8" cm="1">
        <f t="array" aca="1" ref="P2" ca="1">IF(EWU_Dashboard!B3=A2,INDIRECT("'"&amp;P6&amp;"'!P"&amp;VLOOKUP(EWU_Dashboard!B3,dict!A2:B100,2,FALSE)),#N/A)</f>
        <v>0.14804944819084595</v>
      </c>
      <c r="Q2" s="8" cm="1">
        <f t="array" aca="1" ref="Q2" ca="1">IF(EWU_Dashboard!B3=A2,INDIRECT("'"&amp;Q6&amp;"'!Q"&amp;VLOOKUP(EWU_Dashboard!B3,dict!A2:B100,2,FALSE)),#N/A)</f>
        <v>0.13721736855788641</v>
      </c>
    </row>
    <row r="3" spans="1:17" x14ac:dyDescent="0.35">
      <c r="A3" s="5" t="s">
        <v>2</v>
      </c>
      <c r="B3" s="8" t="e" cm="1">
        <f t="array" aca="1" ref="B3" ca="1">IF(EWU_Dashboard!B3=A3,INDIRECT("'"&amp;B6&amp;"'!B"&amp;VLOOKUP(EWU_Dashboard!B3,dict!A2:B100,2,FALSE)),#N/A)</f>
        <v>#N/A</v>
      </c>
      <c r="C3" s="8" t="e" cm="1">
        <f t="array" aca="1" ref="C3" ca="1">IF(EWU_Dashboard!B3=A3,INDIRECT("'"&amp;C6&amp;"'!C"&amp;VLOOKUP(EWU_Dashboard!B3,dict!A2:B100,2,FALSE)),#N/A)</f>
        <v>#N/A</v>
      </c>
      <c r="D3" s="8" t="e" cm="1">
        <f t="array" aca="1" ref="D3" ca="1">IF(EWU_Dashboard!B3=A3,INDIRECT("'"&amp;D6&amp;"'!D"&amp;VLOOKUP(EWU_Dashboard!B3,dict!A2:B100,2,FALSE)),#N/A)</f>
        <v>#N/A</v>
      </c>
      <c r="E3" s="8" t="e" cm="1">
        <f t="array" aca="1" ref="E3" ca="1">IF(EWU_Dashboard!B3=A3,INDIRECT("'"&amp;E6&amp;"'!E"&amp;VLOOKUP(EWU_Dashboard!B3,dict!A2:B100,2,FALSE)),#N/A)</f>
        <v>#N/A</v>
      </c>
      <c r="F3" s="8" t="e" cm="1">
        <f t="array" aca="1" ref="F3" ca="1">IF(EWU_Dashboard!B3=A3,INDIRECT("'"&amp;F6&amp;"'!F"&amp;VLOOKUP(EWU_Dashboard!B3,dict!A2:B100,2,FALSE)),#N/A)</f>
        <v>#N/A</v>
      </c>
      <c r="G3" s="8" t="e" cm="1">
        <f t="array" aca="1" ref="G3" ca="1">IF(EWU_Dashboard!B3=A3,INDIRECT("'"&amp;G6&amp;"'!G"&amp;VLOOKUP(EWU_Dashboard!B3,dict!A2:B100,2,FALSE)),#N/A)</f>
        <v>#N/A</v>
      </c>
      <c r="H3" s="8" t="e" cm="1">
        <f t="array" aca="1" ref="H3" ca="1">IF(EWU_Dashboard!B3=A3,INDIRECT("'"&amp;H6&amp;"'!H"&amp;VLOOKUP(EWU_Dashboard!B3,dict!A2:B100,2,FALSE)),#N/A)</f>
        <v>#N/A</v>
      </c>
      <c r="I3" s="8" t="e" cm="1">
        <f t="array" aca="1" ref="I3" ca="1">IF(EWU_Dashboard!B3=A3,INDIRECT("'"&amp;I6&amp;"'!I"&amp;VLOOKUP(EWU_Dashboard!B3,dict!A2:B100,2,FALSE)),#N/A)</f>
        <v>#N/A</v>
      </c>
      <c r="J3" s="8" t="e" cm="1">
        <f t="array" aca="1" ref="J3" ca="1">IF(EWU_Dashboard!B3=A3,INDIRECT("'"&amp;J6&amp;"'!J"&amp;VLOOKUP(EWU_Dashboard!B3,dict!A2:B100,2,FALSE)),#N/A)</f>
        <v>#N/A</v>
      </c>
      <c r="K3" s="8" t="e" cm="1">
        <f t="array" aca="1" ref="K3" ca="1">IF(EWU_Dashboard!B3=A3,INDIRECT("'"&amp;K6&amp;"'!K"&amp;VLOOKUP(EWU_Dashboard!B3,dict!A2:B100,2,FALSE)),#N/A)</f>
        <v>#N/A</v>
      </c>
      <c r="L3" s="8" t="e" cm="1">
        <f t="array" aca="1" ref="L3" ca="1">IF(EWU_Dashboard!B3=A3,INDIRECT("'"&amp;L6&amp;"'!L"&amp;VLOOKUP(EWU_Dashboard!B3,dict!A2:B100,2,FALSE)),#N/A)</f>
        <v>#N/A</v>
      </c>
      <c r="M3" s="8" t="e" cm="1">
        <f t="array" aca="1" ref="M3" ca="1">IF(EWU_Dashboard!B3=A3,INDIRECT("'"&amp;M6&amp;"'!M"&amp;VLOOKUP(EWU_Dashboard!B3,dict!A2:B100,2,FALSE)),#N/A)</f>
        <v>#N/A</v>
      </c>
      <c r="N3" s="8" t="e" cm="1">
        <f t="array" aca="1" ref="N3" ca="1">IF(EWU_Dashboard!B3=A3,INDIRECT("'"&amp;N6&amp;"'!N"&amp;VLOOKUP(EWU_Dashboard!B3,dict!A2:B100,2,FALSE)),#N/A)</f>
        <v>#N/A</v>
      </c>
      <c r="O3" s="8" t="e" cm="1">
        <f t="array" aca="1" ref="O3" ca="1">IF(EWU_Dashboard!B3=A3,INDIRECT("'"&amp;O6&amp;"'!O"&amp;VLOOKUP(EWU_Dashboard!B3,dict!A2:B100,2,FALSE)),#N/A)</f>
        <v>#N/A</v>
      </c>
      <c r="P3" s="8" t="e" cm="1">
        <f t="array" aca="1" ref="P3" ca="1">IF(EWU_Dashboard!B3=A3,INDIRECT("'"&amp;P6&amp;"'!P"&amp;VLOOKUP(EWU_Dashboard!B3,dict!A2:B100,2,FALSE)),#N/A)</f>
        <v>#N/A</v>
      </c>
      <c r="Q3" s="8" t="e" cm="1">
        <f t="array" aca="1" ref="Q3" ca="1">IF(EWU_Dashboard!B3=A3,INDIRECT("'"&amp;Q6&amp;"'!Q"&amp;VLOOKUP(EWU_Dashboard!B3,dict!A2:B100,2,FALSE)),#N/A)</f>
        <v>#N/A</v>
      </c>
    </row>
    <row r="4" spans="1:17" x14ac:dyDescent="0.35">
      <c r="A4" s="5" t="s">
        <v>3</v>
      </c>
      <c r="B4" s="8" t="e" cm="1">
        <f t="array" aca="1" ref="B4" ca="1">IF(EWU_Dashboard!B3=A4,INDIRECT("'"&amp;B6&amp;"'!B"&amp;VLOOKUP(EWU_Dashboard!B3,dict!A2:B100,2,FALSE)),#N/A)</f>
        <v>#N/A</v>
      </c>
      <c r="C4" s="8" t="e" cm="1">
        <f t="array" aca="1" ref="C4" ca="1">IF(EWU_Dashboard!B3=A4,INDIRECT("'"&amp;C6&amp;"'!C"&amp;VLOOKUP(EWU_Dashboard!B3,dict!A2:B100,2,FALSE)),#N/A)</f>
        <v>#N/A</v>
      </c>
      <c r="D4" s="8" t="e" cm="1">
        <f t="array" aca="1" ref="D4" ca="1">IF(EWU_Dashboard!B3=A4,INDIRECT("'"&amp;D6&amp;"'!D"&amp;VLOOKUP(EWU_Dashboard!B3,dict!A2:B100,2,FALSE)),#N/A)</f>
        <v>#N/A</v>
      </c>
      <c r="E4" s="8" t="e" cm="1">
        <f t="array" aca="1" ref="E4" ca="1">IF(EWU_Dashboard!B3=A4,INDIRECT("'"&amp;E6&amp;"'!E"&amp;VLOOKUP(EWU_Dashboard!B3,dict!A2:B100,2,FALSE)),#N/A)</f>
        <v>#N/A</v>
      </c>
      <c r="F4" s="8" t="e" cm="1">
        <f t="array" aca="1" ref="F4" ca="1">IF(EWU_Dashboard!B3=A4,INDIRECT("'"&amp;F6&amp;"'!F"&amp;VLOOKUP(EWU_Dashboard!B3,dict!A2:B100,2,FALSE)),#N/A)</f>
        <v>#N/A</v>
      </c>
      <c r="G4" s="8" t="e" cm="1">
        <f t="array" aca="1" ref="G4" ca="1">IF(EWU_Dashboard!B3=A4,INDIRECT("'"&amp;G6&amp;"'!G"&amp;VLOOKUP(EWU_Dashboard!B3,dict!A2:B100,2,FALSE)),#N/A)</f>
        <v>#N/A</v>
      </c>
      <c r="H4" s="8" t="e" cm="1">
        <f t="array" aca="1" ref="H4" ca="1">IF(EWU_Dashboard!B3=A4,INDIRECT("'"&amp;H6&amp;"'!H"&amp;VLOOKUP(EWU_Dashboard!B3,dict!A2:B100,2,FALSE)),#N/A)</f>
        <v>#N/A</v>
      </c>
      <c r="I4" s="8" t="e" cm="1">
        <f t="array" aca="1" ref="I4" ca="1">IF(EWU_Dashboard!B3=A4,INDIRECT("'"&amp;I6&amp;"'!I"&amp;VLOOKUP(EWU_Dashboard!B3,dict!A2:B100,2,FALSE)),#N/A)</f>
        <v>#N/A</v>
      </c>
      <c r="J4" s="8" t="e" cm="1">
        <f t="array" aca="1" ref="J4" ca="1">IF(EWU_Dashboard!B3=A4,INDIRECT("'"&amp;J6&amp;"'!J"&amp;VLOOKUP(EWU_Dashboard!B3,dict!A2:B100,2,FALSE)),#N/A)</f>
        <v>#N/A</v>
      </c>
      <c r="K4" s="8" t="e" cm="1">
        <f t="array" aca="1" ref="K4" ca="1">IF(EWU_Dashboard!B3=A4,INDIRECT("'"&amp;K6&amp;"'!K"&amp;VLOOKUP(EWU_Dashboard!B3,dict!A2:B100,2,FALSE)),#N/A)</f>
        <v>#N/A</v>
      </c>
      <c r="L4" s="8" t="e" cm="1">
        <f t="array" aca="1" ref="L4" ca="1">IF(EWU_Dashboard!B3=A4,INDIRECT("'"&amp;L6&amp;"'!L"&amp;VLOOKUP(EWU_Dashboard!B3,dict!A2:B100,2,FALSE)),#N/A)</f>
        <v>#N/A</v>
      </c>
      <c r="M4" s="8" t="e" cm="1">
        <f t="array" aca="1" ref="M4" ca="1">IF(EWU_Dashboard!B3=A4,INDIRECT("'"&amp;M6&amp;"'!M"&amp;VLOOKUP(EWU_Dashboard!B3,dict!A2:B100,2,FALSE)),#N/A)</f>
        <v>#N/A</v>
      </c>
      <c r="N4" s="8" t="e" cm="1">
        <f t="array" aca="1" ref="N4" ca="1">IF(EWU_Dashboard!B3=A4,INDIRECT("'"&amp;N6&amp;"'!N"&amp;VLOOKUP(EWU_Dashboard!B3,dict!A2:B100,2,FALSE)),#N/A)</f>
        <v>#N/A</v>
      </c>
      <c r="O4" s="8" t="e" cm="1">
        <f t="array" aca="1" ref="O4" ca="1">IF(EWU_Dashboard!B3=A4,INDIRECT("'"&amp;O6&amp;"'!O"&amp;VLOOKUP(EWU_Dashboard!B3,dict!A2:B100,2,FALSE)),#N/A)</f>
        <v>#N/A</v>
      </c>
      <c r="P4" s="8" t="e" cm="1">
        <f t="array" aca="1" ref="P4" ca="1">IF(EWU_Dashboard!B3=A4,INDIRECT("'"&amp;P6&amp;"'!P"&amp;VLOOKUP(EWU_Dashboard!B3,dict!A2:B100,2,FALSE)),#N/A)</f>
        <v>#N/A</v>
      </c>
      <c r="Q4" s="8" t="e" cm="1">
        <f t="array" aca="1" ref="Q4" ca="1">IF(EWU_Dashboard!B3=A4,INDIRECT("'"&amp;Q6&amp;"'!Q"&amp;VLOOKUP(EWU_Dashboard!B3,dict!A2:B100,2,FALSE)),#N/A)</f>
        <v>#N/A</v>
      </c>
    </row>
    <row r="5" spans="1:17" x14ac:dyDescent="0.35">
      <c r="A5" s="5" t="s">
        <v>4</v>
      </c>
      <c r="B5" s="8" t="e" cm="1">
        <f t="array" aca="1" ref="B5" ca="1">IF(EWU_Dashboard!B3=A5,INDIRECT("'"&amp;B6&amp;"'!B"&amp;VLOOKUP(EWU_Dashboard!B3,dict!A2:B100,2,FALSE)),#N/A)</f>
        <v>#N/A</v>
      </c>
      <c r="C5" s="8" t="e" cm="1">
        <f t="array" aca="1" ref="C5" ca="1">IF(EWU_Dashboard!B3=A5,INDIRECT("'"&amp;C6&amp;"'!C"&amp;VLOOKUP(EWU_Dashboard!B3,dict!A2:B100,2,FALSE)),#N/A)</f>
        <v>#N/A</v>
      </c>
      <c r="D5" s="8" t="e" cm="1">
        <f t="array" aca="1" ref="D5" ca="1">IF(EWU_Dashboard!B3=A5,INDIRECT("'"&amp;D6&amp;"'!D"&amp;VLOOKUP(EWU_Dashboard!B3,dict!A2:B100,2,FALSE)),#N/A)</f>
        <v>#N/A</v>
      </c>
      <c r="E5" s="8" t="e" cm="1">
        <f t="array" aca="1" ref="E5" ca="1">IF(EWU_Dashboard!B3=A5,INDIRECT("'"&amp;E6&amp;"'!E"&amp;VLOOKUP(EWU_Dashboard!B3,dict!A2:B100,2,FALSE)),#N/A)</f>
        <v>#N/A</v>
      </c>
      <c r="F5" s="8" t="e" cm="1">
        <f t="array" aca="1" ref="F5" ca="1">IF(EWU_Dashboard!B3=A5,INDIRECT("'"&amp;F6&amp;"'!F"&amp;VLOOKUP(EWU_Dashboard!B3,dict!A2:B100,2,FALSE)),#N/A)</f>
        <v>#N/A</v>
      </c>
      <c r="G5" s="8" t="e" cm="1">
        <f t="array" aca="1" ref="G5" ca="1">IF(EWU_Dashboard!B3=A5,INDIRECT("'"&amp;G6&amp;"'!G"&amp;VLOOKUP(EWU_Dashboard!B3,dict!A2:B100,2,FALSE)),#N/A)</f>
        <v>#N/A</v>
      </c>
      <c r="H5" s="8" t="e" cm="1">
        <f t="array" aca="1" ref="H5" ca="1">IF(EWU_Dashboard!B3=A5,INDIRECT("'"&amp;H6&amp;"'!H"&amp;VLOOKUP(EWU_Dashboard!B3,dict!A2:B100,2,FALSE)),#N/A)</f>
        <v>#N/A</v>
      </c>
      <c r="I5" s="8" t="e" cm="1">
        <f t="array" aca="1" ref="I5" ca="1">IF(EWU_Dashboard!B3=A5,INDIRECT("'"&amp;I6&amp;"'!I"&amp;VLOOKUP(EWU_Dashboard!B3,dict!A2:B100,2,FALSE)),#N/A)</f>
        <v>#N/A</v>
      </c>
      <c r="J5" s="8" t="e" cm="1">
        <f t="array" aca="1" ref="J5" ca="1">IF(EWU_Dashboard!B3=A5,INDIRECT("'"&amp;J6&amp;"'!J"&amp;VLOOKUP(EWU_Dashboard!B3,dict!A2:B100,2,FALSE)),#N/A)</f>
        <v>#N/A</v>
      </c>
      <c r="K5" s="8" t="e" cm="1">
        <f t="array" aca="1" ref="K5" ca="1">IF(EWU_Dashboard!B3=A5,INDIRECT("'"&amp;K6&amp;"'!K"&amp;VLOOKUP(EWU_Dashboard!B3,dict!A2:B100,2,FALSE)),#N/A)</f>
        <v>#N/A</v>
      </c>
      <c r="L5" s="8" t="e" cm="1">
        <f t="array" aca="1" ref="L5" ca="1">IF(EWU_Dashboard!B3=A5,INDIRECT("'"&amp;L6&amp;"'!L"&amp;VLOOKUP(EWU_Dashboard!B3,dict!A2:B100,2,FALSE)),#N/A)</f>
        <v>#N/A</v>
      </c>
      <c r="M5" s="8" t="e" cm="1">
        <f t="array" aca="1" ref="M5" ca="1">IF(EWU_Dashboard!B3=A5,INDIRECT("'"&amp;M6&amp;"'!M"&amp;VLOOKUP(EWU_Dashboard!B3,dict!A2:B100,2,FALSE)),#N/A)</f>
        <v>#N/A</v>
      </c>
      <c r="N5" s="8" t="e" cm="1">
        <f t="array" aca="1" ref="N5" ca="1">IF(EWU_Dashboard!B3=A5,INDIRECT("'"&amp;N6&amp;"'!N"&amp;VLOOKUP(EWU_Dashboard!B3,dict!A2:B100,2,FALSE)),#N/A)</f>
        <v>#N/A</v>
      </c>
      <c r="O5" s="8" t="e" cm="1">
        <f t="array" aca="1" ref="O5" ca="1">IF(EWU_Dashboard!B3=A5,INDIRECT("'"&amp;O6&amp;"'!O"&amp;VLOOKUP(EWU_Dashboard!B3,dict!A2:B100,2,FALSE)),#N/A)</f>
        <v>#N/A</v>
      </c>
      <c r="P5" s="8" t="e" cm="1">
        <f t="array" aca="1" ref="P5" ca="1">IF(EWU_Dashboard!B3=A5,INDIRECT("'"&amp;P6&amp;"'!P"&amp;VLOOKUP(EWU_Dashboard!B3,dict!A2:B100,2,FALSE)),#N/A)</f>
        <v>#N/A</v>
      </c>
      <c r="Q5" s="8" t="e" cm="1">
        <f t="array" aca="1" ref="Q5" ca="1">IF(EWU_Dashboard!B3=A5,INDIRECT("'"&amp;Q6&amp;"'!Q"&amp;VLOOKUP(EWU_Dashboard!B3,dict!A2:B100,2,FALSE)),#N/A)</f>
        <v>#N/A</v>
      </c>
    </row>
    <row r="6" spans="1:17" ht="38.5" x14ac:dyDescent="0.35">
      <c r="A6" s="5" t="s">
        <v>309</v>
      </c>
      <c r="B6" s="8" t="str" cm="1">
        <f t="array" ref="B6">"Indicator_"&amp;B7&amp;"_"&amp;EWU_Dashboard!B5</f>
        <v>Indicator_default_default</v>
      </c>
      <c r="C6" s="8" t="str" cm="1">
        <f t="array" ref="C6">"Indicator_"&amp;C7&amp;"_"&amp;EWU_Dashboard!B5</f>
        <v>Indicator_default_default</v>
      </c>
      <c r="D6" s="8" t="str" cm="1">
        <f t="array" ref="D6">"Indicator_"&amp;D7&amp;"_"&amp;EWU_Dashboard!B5</f>
        <v>Indicator_default_default</v>
      </c>
      <c r="E6" s="8" t="str" cm="1">
        <f t="array" ref="E6">"Indicator_"&amp;E7&amp;"_"&amp;EWU_Dashboard!B5</f>
        <v>Indicator_default_default</v>
      </c>
      <c r="F6" s="8" t="str" cm="1">
        <f t="array" ref="F6">"Indicator_"&amp;F7&amp;"_"&amp;EWU_Dashboard!B5</f>
        <v>Indicator_default_default</v>
      </c>
      <c r="G6" s="8" t="str" cm="1">
        <f t="array" ref="G6">"Indicator_"&amp;G7&amp;"_"&amp;EWU_Dashboard!B5</f>
        <v>Indicator_default_default</v>
      </c>
      <c r="H6" s="8" t="str" cm="1">
        <f t="array" ref="H6">"Indicator_"&amp;H7&amp;"_"&amp;EWU_Dashboard!B5</f>
        <v>Indicator_default_default</v>
      </c>
      <c r="I6" s="8" t="str" cm="1">
        <f t="array" ref="I6">"Indicator_"&amp;I7&amp;"_"&amp;EWU_Dashboard!B5</f>
        <v>Indicator_default_default</v>
      </c>
      <c r="J6" s="8" t="str" cm="1">
        <f t="array" ref="J6">"Indicator_"&amp;J7&amp;"_"&amp;EWU_Dashboard!B5</f>
        <v>Indicator_default_default</v>
      </c>
      <c r="K6" s="8" t="str" cm="1">
        <f t="array" ref="K6">"Indicator_"&amp;K7&amp;"_"&amp;EWU_Dashboard!B5</f>
        <v>Indicator_default_default</v>
      </c>
      <c r="L6" s="8" t="str" cm="1">
        <f t="array" ref="L6">"Indicator_"&amp;L7&amp;"_"&amp;EWU_Dashboard!B5</f>
        <v>Indicator_default_default</v>
      </c>
      <c r="M6" s="8" t="str" cm="1">
        <f t="array" ref="M6">"Indicator_"&amp;M7&amp;"_"&amp;EWU_Dashboard!B5</f>
        <v>Indicator_default_default</v>
      </c>
      <c r="N6" s="8" t="str" cm="1">
        <f t="array" ref="N6">"Indicator_"&amp;N7&amp;"_"&amp;EWU_Dashboard!B5</f>
        <v>Indicator_default_default</v>
      </c>
      <c r="O6" s="8" t="str" cm="1">
        <f t="array" ref="O6">"Indicator_"&amp;O7&amp;"_"&amp;EWU_Dashboard!B5</f>
        <v>Indicator_default_default</v>
      </c>
      <c r="P6" s="8" t="str" cm="1">
        <f t="array" ref="P6">"Indicator_"&amp;P7&amp;"_"&amp;EWU_Dashboard!B5</f>
        <v>Indicator_default_default</v>
      </c>
      <c r="Q6" s="8" t="str" cm="1">
        <f t="array" ref="Q6">"Indicator_"&amp;Q7&amp;"_"&amp;EWU_Dashboard!B5</f>
        <v>Indicator_default_default</v>
      </c>
    </row>
    <row r="7" spans="1:17" x14ac:dyDescent="0.35">
      <c r="A7" s="5" t="s">
        <v>310</v>
      </c>
      <c r="B7" s="8" t="str" cm="1">
        <f t="array" ref="B7">VLOOKUP(EWU_Dashboard!B4,dict!A2:B100,2,FALSE)</f>
        <v>default</v>
      </c>
      <c r="C7" s="8" t="str" cm="1">
        <f t="array" ref="C7">VLOOKUP(EWU_Dashboard!B4,dict!A2:B100,2,FALSE)</f>
        <v>default</v>
      </c>
      <c r="D7" s="8" t="str" cm="1">
        <f t="array" ref="D7">VLOOKUP(EWU_Dashboard!B4,dict!A2:B100,2,FALSE)</f>
        <v>default</v>
      </c>
      <c r="E7" s="8" t="str" cm="1">
        <f t="array" ref="E7">VLOOKUP(EWU_Dashboard!B4,dict!A2:B100,2,FALSE)</f>
        <v>default</v>
      </c>
      <c r="F7" s="8" t="str" cm="1">
        <f t="array" ref="F7">VLOOKUP(EWU_Dashboard!B4,dict!A2:B100,2,FALSE)</f>
        <v>default</v>
      </c>
      <c r="G7" s="8" t="str" cm="1">
        <f t="array" ref="G7">VLOOKUP(EWU_Dashboard!B4,dict!A2:B100,2,FALSE)</f>
        <v>default</v>
      </c>
      <c r="H7" s="8" t="str" cm="1">
        <f t="array" ref="H7">VLOOKUP(EWU_Dashboard!B4,dict!A2:B100,2,FALSE)</f>
        <v>default</v>
      </c>
      <c r="I7" s="8" t="str" cm="1">
        <f t="array" ref="I7">VLOOKUP(EWU_Dashboard!B4,dict!A2:B100,2,FALSE)</f>
        <v>default</v>
      </c>
      <c r="J7" s="8" t="str" cm="1">
        <f t="array" ref="J7">VLOOKUP(EWU_Dashboard!B4,dict!A2:B100,2,FALSE)</f>
        <v>default</v>
      </c>
      <c r="K7" s="8" t="str" cm="1">
        <f t="array" ref="K7">VLOOKUP(EWU_Dashboard!B4,dict!A2:B100,2,FALSE)</f>
        <v>default</v>
      </c>
      <c r="L7" s="8" t="str" cm="1">
        <f t="array" ref="L7">VLOOKUP(EWU_Dashboard!B4,dict!A2:B100,2,FALSE)</f>
        <v>default</v>
      </c>
      <c r="M7" s="8" t="str" cm="1">
        <f t="array" ref="M7">VLOOKUP(EWU_Dashboard!B4,dict!A2:B100,2,FALSE)</f>
        <v>default</v>
      </c>
      <c r="N7" s="8" t="str" cm="1">
        <f t="array" ref="N7">VLOOKUP(EWU_Dashboard!B4,dict!A2:B100,2,FALSE)</f>
        <v>default</v>
      </c>
      <c r="O7" s="8" t="str" cm="1">
        <f t="array" ref="O7">VLOOKUP(EWU_Dashboard!B4,dict!A2:B100,2,FALSE)</f>
        <v>default</v>
      </c>
      <c r="P7" s="8" t="str" cm="1">
        <f t="array" ref="P7">VLOOKUP(EWU_Dashboard!B4,dict!A2:B100,2,FALSE)</f>
        <v>default</v>
      </c>
      <c r="Q7" s="8" t="str" cm="1">
        <f t="array" ref="Q7">VLOOKUP(EWU_Dashboard!B4,dict!A2:B100,2,FALSE)</f>
        <v>default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600"/>
  </sheetPr>
  <dimension ref="A1:E4"/>
  <sheetViews>
    <sheetView workbookViewId="0"/>
  </sheetViews>
  <sheetFormatPr baseColWidth="10" defaultColWidth="8.7265625" defaultRowHeight="14.5" x14ac:dyDescent="0.35"/>
  <sheetData>
    <row r="1" spans="1:5" x14ac:dyDescent="0.35">
      <c r="B1" s="5" t="s">
        <v>1</v>
      </c>
      <c r="C1" s="5" t="s">
        <v>2</v>
      </c>
      <c r="D1" s="5" t="s">
        <v>3</v>
      </c>
      <c r="E1" s="5" t="s">
        <v>4</v>
      </c>
    </row>
    <row r="2" spans="1:5" ht="65.5" x14ac:dyDescent="0.35">
      <c r="A2" s="5" t="str">
        <f>EWU_Dashboard!B6</f>
        <v>Weighting based on impact size</v>
      </c>
      <c r="B2" s="8" cm="1">
        <f t="array" aca="1" ref="B2" ca="1">HLOOKUP(A2,INDIRECT(B3&amp;"!B1:AA5"),VLOOKUP(B1,dict!A2:B100,2,FALSE),FALSE)</f>
        <v>0.21593047873605156</v>
      </c>
      <c r="C2" s="8" cm="1">
        <f t="array" aca="1" ref="C2" ca="1">HLOOKUP(A2,INDIRECT(C3&amp;"!B1:AA5"),VLOOKUP(C1,dict!A2:B100,2,FALSE),FALSE)</f>
        <v>7.3162715196237238E-2</v>
      </c>
      <c r="D2" s="8" cm="1">
        <f t="array" aca="1" ref="D2" ca="1">HLOOKUP(A2,INDIRECT(D3&amp;"!B1:AA5"),VLOOKUP(D1,dict!A2:B100,2,FALSE),FALSE)</f>
        <v>-6.3358130556656666E-3</v>
      </c>
      <c r="E2" s="8" cm="1">
        <f t="array" aca="1" ref="E2" ca="1">HLOOKUP(A2,INDIRECT(E3&amp;"!B1:AA5"),VLOOKUP(E1,dict!A2:B100,2,FALSE),FALSE)</f>
        <v>0.94599858939911463</v>
      </c>
    </row>
    <row r="3" spans="1:5" ht="38.5" x14ac:dyDescent="0.35">
      <c r="A3" s="5" t="s">
        <v>309</v>
      </c>
      <c r="B3" s="8" t="str" cm="1">
        <f t="array" ref="B3">"W_Ind_"&amp;B4&amp;"_"&amp;EWU_Dashboard!B5</f>
        <v>W_Ind_default_default</v>
      </c>
      <c r="C3" s="8" t="str" cm="1">
        <f t="array" ref="C3">"W_Ind_"&amp;C4&amp;"_"&amp;EWU_Dashboard!B5</f>
        <v>W_Ind_default_default</v>
      </c>
      <c r="D3" s="8" t="str" cm="1">
        <f t="array" ref="D3">"W_Ind_"&amp;D4&amp;"_"&amp;EWU_Dashboard!B5</f>
        <v>W_Ind_default_default</v>
      </c>
      <c r="E3" s="8" t="str" cm="1">
        <f t="array" ref="E3">"W_Ind_"&amp;E4&amp;"_"&amp;EWU_Dashboard!B5</f>
        <v>W_Ind_default_default</v>
      </c>
    </row>
    <row r="4" spans="1:5" x14ac:dyDescent="0.35">
      <c r="A4" s="5" t="s">
        <v>310</v>
      </c>
      <c r="B4" s="8" t="str" cm="1">
        <f t="array" ref="B4">VLOOKUP(EWU_Dashboard!B4,dict!A2:B100,2,FALSE)</f>
        <v>default</v>
      </c>
      <c r="C4" s="8" t="str" cm="1">
        <f t="array" ref="C4">VLOOKUP(EWU_Dashboard!B4,dict!A2:B100,2,FALSE)</f>
        <v>default</v>
      </c>
      <c r="D4" s="8" t="str" cm="1">
        <f t="array" ref="D4">VLOOKUP(EWU_Dashboard!B4,dict!A2:B100,2,FALSE)</f>
        <v>default</v>
      </c>
      <c r="E4" s="8" t="str" cm="1">
        <f t="array" ref="E4">VLOOKUP(EWU_Dashboard!B4,dict!A2:B100,2,FALSE)</f>
        <v>default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6600"/>
  </sheetPr>
  <dimension ref="A1:Q9"/>
  <sheetViews>
    <sheetView workbookViewId="0"/>
  </sheetViews>
  <sheetFormatPr baseColWidth="10" defaultColWidth="8.7265625" defaultRowHeight="14.5" x14ac:dyDescent="0.35"/>
  <sheetData>
    <row r="1" spans="1:17" ht="52.5" x14ac:dyDescent="0.35">
      <c r="A1" s="5" t="s">
        <v>309</v>
      </c>
      <c r="B1" s="5" t="str">
        <f>"CA_Pathways_"&amp;B2&amp;"_"&amp;EWU_Dashboard!B5</f>
        <v>CA_Pathways_default_default</v>
      </c>
    </row>
    <row r="2" spans="1:17" x14ac:dyDescent="0.35">
      <c r="A2" s="5" t="s">
        <v>310</v>
      </c>
      <c r="B2" s="5" t="str">
        <f>VLOOKUP(EWU_Dashboard!B4,dict!A2:B100,2,FALSE)</f>
        <v>default</v>
      </c>
    </row>
    <row r="5" spans="1:17" x14ac:dyDescent="0.35">
      <c r="B5" s="5" t="s">
        <v>0</v>
      </c>
      <c r="C5" s="5" t="s">
        <v>5</v>
      </c>
      <c r="D5" s="5" t="s">
        <v>6</v>
      </c>
      <c r="E5" s="5" t="s">
        <v>7</v>
      </c>
      <c r="F5" s="5" t="s">
        <v>8</v>
      </c>
      <c r="G5" s="5" t="s">
        <v>9</v>
      </c>
      <c r="H5" s="5" t="s">
        <v>10</v>
      </c>
      <c r="I5" s="5" t="s">
        <v>11</v>
      </c>
      <c r="J5" s="5" t="s">
        <v>12</v>
      </c>
      <c r="K5" s="5" t="s">
        <v>13</v>
      </c>
      <c r="L5" s="5" t="s">
        <v>14</v>
      </c>
      <c r="M5" s="5" t="s">
        <v>15</v>
      </c>
      <c r="N5" s="5" t="s">
        <v>16</v>
      </c>
      <c r="O5" s="5" t="s">
        <v>17</v>
      </c>
      <c r="P5" s="5" t="s">
        <v>18</v>
      </c>
      <c r="Q5" s="5" t="s">
        <v>19</v>
      </c>
    </row>
    <row r="6" spans="1:17" x14ac:dyDescent="0.35">
      <c r="A6" s="5" t="s">
        <v>1</v>
      </c>
      <c r="B6" s="6" cm="1">
        <f t="array" aca="1" ref="B6" ca="1">INDIRECT(B1&amp;"!B2")</f>
        <v>-15.339370354038705</v>
      </c>
      <c r="C6" s="6" cm="1">
        <f t="array" aca="1" ref="C6" ca="1">INDIRECT(B1&amp;"!C2")</f>
        <v>-0.3184223694301706</v>
      </c>
      <c r="D6" s="6" cm="1">
        <f t="array" aca="1" ref="D6" ca="1">INDIRECT(B1&amp;"!D2")</f>
        <v>-174.19666436808703</v>
      </c>
      <c r="E6" s="6" cm="1">
        <f t="array" aca="1" ref="E6" ca="1">INDIRECT(B1&amp;"!E2")</f>
        <v>-205.11036495932166</v>
      </c>
      <c r="F6" s="6" cm="1">
        <f t="array" aca="1" ref="F6" ca="1">INDIRECT(B1&amp;"!F2")</f>
        <v>-18.389820015098405</v>
      </c>
      <c r="G6" s="6" cm="1">
        <f t="array" aca="1" ref="G6" ca="1">INDIRECT(B1&amp;"!G2")</f>
        <v>-0.55208480326019604</v>
      </c>
      <c r="H6" s="6" cm="1">
        <f t="array" aca="1" ref="H6" ca="1">INDIRECT(B1&amp;"!H2")</f>
        <v>-11.658141929223577</v>
      </c>
      <c r="I6" s="6" cm="1">
        <f t="array" aca="1" ref="I6" ca="1">INDIRECT(B1&amp;"!I2")</f>
        <v>-43.160950155946566</v>
      </c>
      <c r="J6" s="6" cm="1">
        <f t="array" aca="1" ref="J6" ca="1">INDIRECT(B1&amp;"!J2")</f>
        <v>-57.666533726088993</v>
      </c>
      <c r="K6" s="6" cm="1">
        <f t="array" aca="1" ref="K6" ca="1">INDIRECT(B1&amp;"!K2")</f>
        <v>-34.670866790891921</v>
      </c>
      <c r="L6" s="6" cm="1">
        <f t="array" aca="1" ref="L6" ca="1">INDIRECT(B1&amp;"!L2")</f>
        <v>-31.562593901377813</v>
      </c>
      <c r="M6" s="6" cm="1">
        <f t="array" aca="1" ref="M6" ca="1">INDIRECT(B1&amp;"!M2")</f>
        <v>-191.49135135447122</v>
      </c>
      <c r="N6" s="6" cm="1">
        <f t="array" aca="1" ref="N6" ca="1">INDIRECT(B1&amp;"!N2")</f>
        <v>-17.565362259522285</v>
      </c>
      <c r="O6" s="6" cm="1">
        <f t="array" aca="1" ref="O6" ca="1">INDIRECT(B1&amp;"!O2")</f>
        <v>-155.41325680866049</v>
      </c>
      <c r="P6" s="6" cm="1">
        <f t="array" aca="1" ref="P6" ca="1">INDIRECT(B1&amp;"!P2")</f>
        <v>-10.2488224893827</v>
      </c>
      <c r="Q6" s="6" cm="1">
        <f t="array" aca="1" ref="Q6" ca="1">INDIRECT(B1&amp;"!Q2")</f>
        <v>-11.248948802106703</v>
      </c>
    </row>
    <row r="7" spans="1:17" x14ac:dyDescent="0.35">
      <c r="A7" s="5" t="s">
        <v>2</v>
      </c>
      <c r="B7" s="6" cm="1">
        <f t="array" aca="1" ref="B7" ca="1">INDIRECT(B1&amp;"!B3")</f>
        <v>-2.8684413741407053</v>
      </c>
      <c r="C7" s="6" cm="1">
        <f t="array" aca="1" ref="C7" ca="1">INDIRECT(B1&amp;"!C3")</f>
        <v>3.7558905327889414E-3</v>
      </c>
      <c r="D7" s="6" cm="1">
        <f t="array" aca="1" ref="D7" ca="1">INDIRECT(B1&amp;"!D3")</f>
        <v>-29.688043594764132</v>
      </c>
      <c r="E7" s="6" cm="1">
        <f t="array" aca="1" ref="E7" ca="1">INDIRECT(B1&amp;"!E3")</f>
        <v>-1.7479405055555444</v>
      </c>
      <c r="F7" s="6" cm="1">
        <f t="array" aca="1" ref="F7" ca="1">INDIRECT(B1&amp;"!F3")</f>
        <v>-7.5608320932445121</v>
      </c>
      <c r="G7" s="6" cm="1">
        <f t="array" aca="1" ref="G7" ca="1">INDIRECT(B1&amp;"!G3")</f>
        <v>-0.1682939033570445</v>
      </c>
      <c r="H7" s="6" cm="1">
        <f t="array" aca="1" ref="H7" ca="1">INDIRECT(B1&amp;"!H3")</f>
        <v>0.91787383566122316</v>
      </c>
      <c r="I7" s="6" cm="1">
        <f t="array" aca="1" ref="I7" ca="1">INDIRECT(B1&amp;"!I3")</f>
        <v>-22.552580914231093</v>
      </c>
      <c r="J7" s="6" cm="1">
        <f t="array" aca="1" ref="J7" ca="1">INDIRECT(B1&amp;"!J3")</f>
        <v>-31.341125737471334</v>
      </c>
      <c r="K7" s="6" cm="1">
        <f t="array" aca="1" ref="K7" ca="1">INDIRECT(B1&amp;"!K3")</f>
        <v>-0.37423814397591615</v>
      </c>
      <c r="L7" s="6" cm="1">
        <f t="array" aca="1" ref="L7" ca="1">INDIRECT(B1&amp;"!L3")</f>
        <v>-1.09775054840291</v>
      </c>
      <c r="M7" s="6" cm="1">
        <f t="array" aca="1" ref="M7" ca="1">INDIRECT(B1&amp;"!M3")</f>
        <v>-0.88112987348047533</v>
      </c>
      <c r="N7" s="6" cm="1">
        <f t="array" aca="1" ref="N7" ca="1">INDIRECT(B1&amp;"!N3")</f>
        <v>-0.16685531653936134</v>
      </c>
      <c r="O7" s="6" cm="1">
        <f t="array" aca="1" ref="O7" ca="1">INDIRECT(B1&amp;"!O3")</f>
        <v>-0.7619794110073862</v>
      </c>
      <c r="P7" s="6" cm="1">
        <f t="array" aca="1" ref="P7" ca="1">INDIRECT(B1&amp;"!P3")</f>
        <v>-0.8292846299409764</v>
      </c>
      <c r="Q7" s="6" cm="1">
        <f t="array" aca="1" ref="Q7" ca="1">INDIRECT(B1&amp;"!Q3")</f>
        <v>-0.63545816863200277</v>
      </c>
    </row>
    <row r="8" spans="1:17" x14ac:dyDescent="0.35">
      <c r="A8" s="5" t="s">
        <v>3</v>
      </c>
      <c r="B8" s="6" cm="1">
        <f t="array" aca="1" ref="B8" ca="1">INDIRECT(B1&amp;"!B4")</f>
        <v>-2.9454503613369623</v>
      </c>
      <c r="C8" s="6" cm="1">
        <f t="array" aca="1" ref="C8" ca="1">INDIRECT(B1&amp;"!C4")</f>
        <v>6.9767074399652546E-2</v>
      </c>
      <c r="D8" s="6" cm="1">
        <f t="array" aca="1" ref="D8" ca="1">INDIRECT(B1&amp;"!D4")</f>
        <v>-6.8129408529639965</v>
      </c>
      <c r="E8" s="6" cm="1">
        <f t="array" aca="1" ref="E8" ca="1">INDIRECT(B1&amp;"!E4")</f>
        <v>5.5596862967899487E-2</v>
      </c>
      <c r="F8" s="6" cm="1">
        <f t="array" aca="1" ref="F8" ca="1">INDIRECT(B1&amp;"!F4")</f>
        <v>2.4368687379504621</v>
      </c>
      <c r="G8" s="6" cm="1">
        <f t="array" aca="1" ref="G8" ca="1">INDIRECT(B1&amp;"!G4")</f>
        <v>0.1799504347813658</v>
      </c>
      <c r="H8" s="6" cm="1">
        <f t="array" aca="1" ref="H8" ca="1">INDIRECT(B1&amp;"!H4")</f>
        <v>1.6600881456767096</v>
      </c>
      <c r="I8" s="6" cm="1">
        <f t="array" aca="1" ref="I8" ca="1">INDIRECT(B1&amp;"!I4")</f>
        <v>3.816923948470869</v>
      </c>
      <c r="J8" s="6" cm="1">
        <f t="array" aca="1" ref="J8" ca="1">INDIRECT(B1&amp;"!J4")</f>
        <v>5.2828656030407606</v>
      </c>
      <c r="K8" s="6" cm="1">
        <f t="array" aca="1" ref="K8" ca="1">INDIRECT(B1&amp;"!K4")</f>
        <v>-0.13235390675271533</v>
      </c>
      <c r="L8" s="6" cm="1">
        <f t="array" aca="1" ref="L8" ca="1">INDIRECT(B1&amp;"!L4")</f>
        <v>0.76804588895688408</v>
      </c>
      <c r="M8" s="6" cm="1">
        <f t="array" aca="1" ref="M8" ca="1">INDIRECT(B1&amp;"!M4")</f>
        <v>1.0675167921537163</v>
      </c>
      <c r="N8" s="6" cm="1">
        <f t="array" aca="1" ref="N8" ca="1">INDIRECT(B1&amp;"!N4")</f>
        <v>3.4707866202946011E-2</v>
      </c>
      <c r="O8" s="6" cm="1">
        <f t="array" aca="1" ref="O8" ca="1">INDIRECT(B1&amp;"!O4")</f>
        <v>9.0885402558944534E-2</v>
      </c>
      <c r="P8" s="6" cm="1">
        <f t="array" aca="1" ref="P8" ca="1">INDIRECT(B1&amp;"!P4")</f>
        <v>0.37702794435021758</v>
      </c>
      <c r="Q8" s="6" cm="1">
        <f t="array" aca="1" ref="Q8" ca="1">INDIRECT(B1&amp;"!Q4")</f>
        <v>1.8661482732720005</v>
      </c>
    </row>
    <row r="9" spans="1:17" x14ac:dyDescent="0.35">
      <c r="A9" s="5" t="s">
        <v>4</v>
      </c>
      <c r="B9" s="6" cm="1">
        <f t="array" aca="1" ref="B9" ca="1">INDIRECT(B1&amp;"!B5")</f>
        <v>-9.5254786185610349</v>
      </c>
      <c r="C9" s="6" cm="1">
        <f t="array" aca="1" ref="C9" ca="1">INDIRECT(B1&amp;"!C5")</f>
        <v>-0.39194533436261214</v>
      </c>
      <c r="D9" s="6" cm="1">
        <f t="array" aca="1" ref="D9" ca="1">INDIRECT(B1&amp;"!D5")</f>
        <v>-137.69567992035888</v>
      </c>
      <c r="E9" s="6" cm="1">
        <f t="array" aca="1" ref="E9" ca="1">INDIRECT(B1&amp;"!E5")</f>
        <v>-203.41802131673404</v>
      </c>
      <c r="F9" s="6" cm="1">
        <f t="array" aca="1" ref="F9" ca="1">INDIRECT(B1&amp;"!F5")</f>
        <v>-13.265856659804347</v>
      </c>
      <c r="G9" s="6" cm="1">
        <f t="array" aca="1" ref="G9" ca="1">INDIRECT(B1&amp;"!G5")</f>
        <v>-0.56374133468451737</v>
      </c>
      <c r="H9" s="6" cm="1">
        <f t="array" aca="1" ref="H9" ca="1">INDIRECT(B1&amp;"!H5")</f>
        <v>-14.236103910561509</v>
      </c>
      <c r="I9" s="6" cm="1">
        <f t="array" aca="1" ref="I9" ca="1">INDIRECT(B1&amp;"!I5")</f>
        <v>-24.425293190186341</v>
      </c>
      <c r="J9" s="6" cm="1">
        <f t="array" aca="1" ref="J9" ca="1">INDIRECT(B1&amp;"!J5")</f>
        <v>-31.608273591658417</v>
      </c>
      <c r="K9" s="6" cm="1">
        <f t="array" aca="1" ref="K9" ca="1">INDIRECT(B1&amp;"!K5")</f>
        <v>-34.164274740163293</v>
      </c>
      <c r="L9" s="6" cm="1">
        <f t="array" aca="1" ref="L9" ca="1">INDIRECT(B1&amp;"!L5")</f>
        <v>-31.232889241931783</v>
      </c>
      <c r="M9" s="6" cm="1">
        <f t="array" aca="1" ref="M9" ca="1">INDIRECT(B1&amp;"!M5")</f>
        <v>-191.67773827314446</v>
      </c>
      <c r="N9" s="6" cm="1">
        <f t="array" aca="1" ref="N9" ca="1">INDIRECT(B1&amp;"!N5")</f>
        <v>-17.433214809185873</v>
      </c>
      <c r="O9" s="6" cm="1">
        <f t="array" aca="1" ref="O9" ca="1">INDIRECT(B1&amp;"!O5")</f>
        <v>-154.74216280021207</v>
      </c>
      <c r="P9" s="6" cm="1">
        <f t="array" aca="1" ref="P9" ca="1">INDIRECT(B1&amp;"!P5")</f>
        <v>-9.7965658037919425</v>
      </c>
      <c r="Q9" s="6" cm="1">
        <f t="array" aca="1" ref="Q9" ca="1">INDIRECT(B1&amp;"!Q5")</f>
        <v>-12.4796389067467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00"/>
  </sheetPr>
  <dimension ref="A1:Q11"/>
  <sheetViews>
    <sheetView workbookViewId="0"/>
  </sheetViews>
  <sheetFormatPr baseColWidth="10" defaultColWidth="8.7265625" defaultRowHeight="14.5" x14ac:dyDescent="0.35"/>
  <sheetData>
    <row r="1" spans="1:17" ht="39.5" x14ac:dyDescent="0.35">
      <c r="A1" s="5" t="s">
        <v>309</v>
      </c>
      <c r="B1" s="5" t="str">
        <f>"CA_acts_"&amp;B2&amp;"_"&amp;EWU_Dashboard!B5</f>
        <v>CA_acts_default_default</v>
      </c>
    </row>
    <row r="2" spans="1:17" x14ac:dyDescent="0.35">
      <c r="A2" s="5" t="s">
        <v>310</v>
      </c>
      <c r="B2" s="5" t="str">
        <f>VLOOKUP(EWU_Dashboard!B4,dict!A2:B100,2,FALSE)</f>
        <v>default</v>
      </c>
    </row>
    <row r="5" spans="1:17" x14ac:dyDescent="0.35">
      <c r="B5" s="5" t="s">
        <v>0</v>
      </c>
      <c r="C5" s="5" t="s">
        <v>5</v>
      </c>
      <c r="D5" s="5" t="s">
        <v>6</v>
      </c>
      <c r="E5" s="5" t="s">
        <v>7</v>
      </c>
      <c r="F5" s="5" t="s">
        <v>8</v>
      </c>
      <c r="G5" s="5" t="s">
        <v>9</v>
      </c>
      <c r="H5" s="5" t="s">
        <v>10</v>
      </c>
      <c r="I5" s="5" t="s">
        <v>11</v>
      </c>
      <c r="J5" s="5" t="s">
        <v>12</v>
      </c>
      <c r="K5" s="5" t="s">
        <v>13</v>
      </c>
      <c r="L5" s="5" t="s">
        <v>14</v>
      </c>
      <c r="M5" s="5" t="s">
        <v>15</v>
      </c>
      <c r="N5" s="5" t="s">
        <v>16</v>
      </c>
      <c r="O5" s="5" t="s">
        <v>17</v>
      </c>
      <c r="P5" s="5" t="s">
        <v>18</v>
      </c>
      <c r="Q5" s="5" t="s">
        <v>19</v>
      </c>
    </row>
    <row r="6" spans="1:17" ht="52.5" x14ac:dyDescent="0.35">
      <c r="A6" s="5" t="s">
        <v>46</v>
      </c>
      <c r="B6" s="6" cm="1">
        <f t="array" aca="1" ref="B6" ca="1">INDIRECT(B1&amp;"!B2")</f>
        <v>-4.0057716531166436</v>
      </c>
      <c r="C6" s="6" cm="1">
        <f t="array" aca="1" ref="C6" ca="1">INDIRECT(B1&amp;"!C2")</f>
        <v>-8.4778589761534393E-2</v>
      </c>
      <c r="D6" s="6" cm="1">
        <f t="array" aca="1" ref="D6" ca="1">INDIRECT(B1&amp;"!D2")</f>
        <v>-32.098591218401367</v>
      </c>
      <c r="E6" s="6" cm="1">
        <f t="array" aca="1" ref="E6" ca="1">INDIRECT(B1&amp;"!E2")</f>
        <v>-3.1935132903431565</v>
      </c>
      <c r="F6" s="6" cm="1">
        <f t="array" aca="1" ref="F6" ca="1">INDIRECT(B1&amp;"!F2")</f>
        <v>-9.2178865823251854</v>
      </c>
      <c r="G6" s="6" cm="1">
        <f t="array" aca="1" ref="G6" ca="1">INDIRECT(B1&amp;"!G2")</f>
        <v>-0.30327736790108878</v>
      </c>
      <c r="H6" s="6" cm="1">
        <f t="array" aca="1" ref="H6" ca="1">INDIRECT(B1&amp;"!H2")</f>
        <v>-1.1910773830734851</v>
      </c>
      <c r="I6" s="6" cm="1">
        <f t="array" aca="1" ref="I6" ca="1">INDIRECT(B1&amp;"!I2")</f>
        <v>-23.598999976382796</v>
      </c>
      <c r="J6" s="6" cm="1">
        <f t="array" aca="1" ref="J6" ca="1">INDIRECT(B1&amp;"!J2")</f>
        <v>-32.750835931784152</v>
      </c>
      <c r="K6" s="6" cm="1">
        <f t="array" aca="1" ref="K6" ca="1">INDIRECT(B1&amp;"!K2")</f>
        <v>-0.42216431436391977</v>
      </c>
      <c r="L6" s="6" cm="1">
        <f t="array" aca="1" ref="L6" ca="1">INDIRECT(B1&amp;"!L2")</f>
        <v>-1.9001543775499665</v>
      </c>
      <c r="M6" s="6" cm="1">
        <f t="array" aca="1" ref="M6" ca="1">INDIRECT(B1&amp;"!M2")</f>
        <v>-1.4590363118008904</v>
      </c>
      <c r="N6" s="6" cm="1">
        <f t="array" aca="1" ref="N6" ca="1">INDIRECT(B1&amp;"!N2")</f>
        <v>-0.19901933507932928</v>
      </c>
      <c r="O6" s="6" cm="1">
        <f t="array" aca="1" ref="O6" ca="1">INDIRECT(B1&amp;"!O2")</f>
        <v>-0.78956353311403593</v>
      </c>
      <c r="P6" s="6" cm="1">
        <f t="array" aca="1" ref="P6" ca="1">INDIRECT(B1&amp;"!P2")</f>
        <v>-1.0396307033023742</v>
      </c>
      <c r="Q6" s="6" cm="1">
        <f t="array" aca="1" ref="Q6" ca="1">INDIRECT(B1&amp;"!Q2")</f>
        <v>-2.650180191572447</v>
      </c>
    </row>
    <row r="7" spans="1:17" ht="39.5" x14ac:dyDescent="0.35">
      <c r="A7" s="5" t="s">
        <v>47</v>
      </c>
      <c r="B7" s="6" cm="1">
        <f t="array" aca="1" ref="B7" ca="1">INDIRECT(B1&amp;"!B3")</f>
        <v>-8.1282354676652613</v>
      </c>
      <c r="C7" s="6" cm="1">
        <f t="array" aca="1" ref="C7" ca="1">INDIRECT(B1&amp;"!C3")</f>
        <v>-0.11444830274550596</v>
      </c>
      <c r="D7" s="6" cm="1">
        <f t="array" aca="1" ref="D7" ca="1">INDIRECT(B1&amp;"!D3")</f>
        <v>-18.505067470744937</v>
      </c>
      <c r="E7" s="6" cm="1">
        <f t="array" aca="1" ref="E7" ca="1">INDIRECT(B1&amp;"!E3")</f>
        <v>-7.0129528565188428</v>
      </c>
      <c r="F7" s="6" cm="1">
        <f t="array" aca="1" ref="F7" ca="1">INDIRECT(B1&amp;"!F3")</f>
        <v>-3.3215459442019366</v>
      </c>
      <c r="G7" s="6" cm="1">
        <f t="array" aca="1" ref="G7" ca="1">INDIRECT(B1&amp;"!G3")</f>
        <v>-0.22657168360344848</v>
      </c>
      <c r="H7" s="6" cm="1">
        <f t="array" aca="1" ref="H7" ca="1">INDIRECT(B1&amp;"!H3")</f>
        <v>-1.6363016901035234</v>
      </c>
      <c r="I7" s="6" cm="1">
        <f t="array" aca="1" ref="I7" ca="1">INDIRECT(B1&amp;"!I3")</f>
        <v>-0.92237581620474862</v>
      </c>
      <c r="J7" s="6" cm="1">
        <f t="array" aca="1" ref="J7" ca="1">INDIRECT(B1&amp;"!J3")</f>
        <v>-0.91282422535225072</v>
      </c>
      <c r="K7" s="6" cm="1">
        <f t="array" aca="1" ref="K7" ca="1">INDIRECT(B1&amp;"!K3")</f>
        <v>-0.42320498621373165</v>
      </c>
      <c r="L7" s="6" cm="1">
        <f t="array" aca="1" ref="L7" ca="1">INDIRECT(B1&amp;"!L3")</f>
        <v>-0.62313265548025565</v>
      </c>
      <c r="M7" s="6" cm="1">
        <f t="array" aca="1" ref="M7" ca="1">INDIRECT(B1&amp;"!M3")</f>
        <v>-1.019492912053005</v>
      </c>
      <c r="N7" s="6" cm="1">
        <f t="array" aca="1" ref="N7" ca="1">INDIRECT(B1&amp;"!N3")</f>
        <v>-0.43813245321629884</v>
      </c>
      <c r="O7" s="6" cm="1">
        <f t="array" aca="1" ref="O7" ca="1">INDIRECT(B1&amp;"!O3")</f>
        <v>-0.20263160642640357</v>
      </c>
      <c r="P7" s="6" cm="1">
        <f t="array" aca="1" ref="P7" ca="1">INDIRECT(B1&amp;"!P3")</f>
        <v>-1.1109087157945241</v>
      </c>
      <c r="Q7" s="6" cm="1">
        <f t="array" aca="1" ref="Q7" ca="1">INDIRECT(B1&amp;"!Q3")</f>
        <v>-2.831575279802875</v>
      </c>
    </row>
    <row r="8" spans="1:17" ht="52.5" x14ac:dyDescent="0.35">
      <c r="A8" s="5" t="s">
        <v>48</v>
      </c>
      <c r="B8" s="6" cm="1">
        <f t="array" aca="1" ref="B8" ca="1">INDIRECT(B1&amp;"!B4")</f>
        <v>-11.604828578218838</v>
      </c>
      <c r="C8" s="6" cm="1">
        <f t="array" aca="1" ref="C8" ca="1">INDIRECT(B1&amp;"!C4")</f>
        <v>-0.53101396174710203</v>
      </c>
      <c r="D8" s="6" cm="1">
        <f t="array" aca="1" ref="D8" ca="1">INDIRECT(B1&amp;"!D4")</f>
        <v>-163.50591189074908</v>
      </c>
      <c r="E8" s="6" cm="1">
        <f t="array" aca="1" ref="E8" ca="1">INDIRECT(B1&amp;"!E4")</f>
        <v>-207.13051804035197</v>
      </c>
      <c r="F8" s="6" cm="1">
        <f t="array" aca="1" ref="F8" ca="1">INDIRECT(B1&amp;"!F4")</f>
        <v>-14.265053379893587</v>
      </c>
      <c r="G8" s="6" cm="1">
        <f t="array" aca="1" ref="G8" ca="1">INDIRECT(B1&amp;"!G4")</f>
        <v>-0.79256015254604428</v>
      </c>
      <c r="H8" s="6" cm="1">
        <f t="array" aca="1" ref="H8" ca="1">INDIRECT(B1&amp;"!H4")</f>
        <v>-16.002555147417809</v>
      </c>
      <c r="I8" s="6" cm="1">
        <f t="array" aca="1" ref="I8" ca="1">INDIRECT(B1&amp;"!I4")</f>
        <v>-25.852538105370243</v>
      </c>
      <c r="J8" s="6" cm="1">
        <f t="array" aca="1" ref="J8" ca="1">INDIRECT(B1&amp;"!J4")</f>
        <v>-32.922982474669794</v>
      </c>
      <c r="K8" s="6" cm="1">
        <f t="array" aca="1" ref="K8" ca="1">INDIRECT(B1&amp;"!K4")</f>
        <v>-34.572712594627625</v>
      </c>
      <c r="L8" s="6" cm="1">
        <f t="array" aca="1" ref="L8" ca="1">INDIRECT(B1&amp;"!L4")</f>
        <v>-31.975569022706654</v>
      </c>
      <c r="M8" s="6" cm="1">
        <f t="array" aca="1" ref="M8" ca="1">INDIRECT(B1&amp;"!M4")</f>
        <v>-196.07086146086664</v>
      </c>
      <c r="N8" s="6" cm="1">
        <f t="array" aca="1" ref="N8" ca="1">INDIRECT(B1&amp;"!N4")</f>
        <v>-17.541058748468913</v>
      </c>
      <c r="O8" s="6" cm="1">
        <f t="array" aca="1" ref="O8" ca="1">INDIRECT(B1&amp;"!O4")</f>
        <v>-154.93604185480532</v>
      </c>
      <c r="P8" s="6" cm="1">
        <f t="array" aca="1" ref="P8" ca="1">INDIRECT(B1&amp;"!P4")</f>
        <v>-13.845134331296199</v>
      </c>
      <c r="Q8" s="6" cm="1">
        <f t="array" aca="1" ref="Q8" ca="1">INDIRECT(B1&amp;"!Q4")</f>
        <v>-16.395808956737472</v>
      </c>
    </row>
    <row r="9" spans="1:17" x14ac:dyDescent="0.35">
      <c r="A9" s="5" t="s">
        <v>49</v>
      </c>
      <c r="B9" s="6" cm="1">
        <f t="array" aca="1" ref="B9" ca="1">INDIRECT(B1&amp;"!B5")</f>
        <v>0.10111321125169319</v>
      </c>
      <c r="C9" s="6" cm="1">
        <f t="array" aca="1" ref="C9" ca="1">INDIRECT(B1&amp;"!C5")</f>
        <v>7.502557528699617E-3</v>
      </c>
      <c r="D9" s="6" cm="1">
        <f t="array" aca="1" ref="D9" ca="1">INDIRECT(B1&amp;"!D5")</f>
        <v>0.7016942296323212</v>
      </c>
      <c r="E9" s="6" cm="1">
        <f t="array" aca="1" ref="E9" ca="1">INDIRECT(B1&amp;"!E5")</f>
        <v>0.25260865124217774</v>
      </c>
      <c r="F9" s="6" cm="1">
        <f t="array" aca="1" ref="F9" ca="1">INDIRECT(B1&amp;"!F5")</f>
        <v>0.1130507583448498</v>
      </c>
      <c r="G9" s="6" cm="1">
        <f t="array" aca="1" ref="G9" ca="1">INDIRECT(B1&amp;"!G5")</f>
        <v>1.2337021135040037E-2</v>
      </c>
      <c r="H9" s="6" cm="1">
        <f t="array" aca="1" ref="H9" ca="1">INDIRECT(B1&amp;"!H5")</f>
        <v>0.15060894384315604</v>
      </c>
      <c r="I9" s="6" cm="1">
        <f t="array" aca="1" ref="I9" ca="1">INDIRECT(B1&amp;"!I5")</f>
        <v>9.8110295980641277E-2</v>
      </c>
      <c r="J9" s="6" cm="1">
        <f t="array" aca="1" ref="J9" ca="1">INDIRECT(B1&amp;"!J5")</f>
        <v>0.12303816509019831</v>
      </c>
      <c r="K9" s="6" cm="1">
        <f t="array" aca="1" ref="K9" ca="1">INDIRECT(B1&amp;"!K5")</f>
        <v>1.3528093741931901E-2</v>
      </c>
      <c r="L9" s="6" cm="1">
        <f t="array" aca="1" ref="L9" ca="1">INDIRECT(B1&amp;"!L5")</f>
        <v>7.0023247901039726E-2</v>
      </c>
      <c r="M9" s="6" cm="1">
        <f t="array" aca="1" ref="M9" ca="1">INDIRECT(B1&amp;"!M5")</f>
        <v>0.18388684316876178</v>
      </c>
      <c r="N9" s="6" cm="1">
        <f t="array" aca="1" ref="N9" ca="1">INDIRECT(B1&amp;"!N5")</f>
        <v>1.137488530252014E-2</v>
      </c>
      <c r="O9" s="6" cm="1">
        <f t="array" aca="1" ref="O9" ca="1">INDIRECT(B1&amp;"!O5")</f>
        <v>6.1161485197864154E-3</v>
      </c>
      <c r="P9" s="6" cm="1">
        <f t="array" aca="1" ref="P9" ca="1">INDIRECT(B1&amp;"!P5")</f>
        <v>4.7195877949699754E-2</v>
      </c>
      <c r="Q9" s="6" cm="1">
        <f t="array" aca="1" ref="Q9" ca="1">INDIRECT(B1&amp;"!Q5")</f>
        <v>0.19606409212510298</v>
      </c>
    </row>
    <row r="10" spans="1:17" x14ac:dyDescent="0.35">
      <c r="A10" s="5" t="s">
        <v>50</v>
      </c>
      <c r="B10" s="6" cm="1">
        <f t="array" aca="1" ref="B10" ca="1">INDIRECT(B1&amp;"!B6")</f>
        <v>3.5277846691619539</v>
      </c>
      <c r="C10" s="6" cm="1">
        <f t="array" aca="1" ref="C10" ca="1">INDIRECT(B1&amp;"!C6")</f>
        <v>5.5091951778952639E-2</v>
      </c>
      <c r="D10" s="6" cm="1">
        <f t="array" aca="1" ref="D10" ca="1">INDIRECT(B1&amp;"!D6")</f>
        <v>7.3871878658894179</v>
      </c>
      <c r="E10" s="6" cm="1">
        <f t="array" aca="1" ref="E10" ca="1">INDIRECT(B1&amp;"!E6")</f>
        <v>4.3207957248954525</v>
      </c>
      <c r="F10" s="6" cm="1">
        <f t="array" aca="1" ref="F10" ca="1">INDIRECT(B1&amp;"!F6")</f>
        <v>3.7183194256467513</v>
      </c>
      <c r="G10" s="6" cm="1">
        <f t="array" aca="1" ref="G10" ca="1">INDIRECT(B1&amp;"!G6")</f>
        <v>0.20843505767899737</v>
      </c>
      <c r="H10" s="6" cm="1">
        <f t="array" aca="1" ref="H10" ca="1">INDIRECT(B1&amp;"!H6")</f>
        <v>0.81940198699995026</v>
      </c>
      <c r="I10" s="6" cm="1">
        <f t="array" aca="1" ref="I10" ca="1">INDIRECT(B1&amp;"!I6")</f>
        <v>3.4094235174356413</v>
      </c>
      <c r="J10" s="6" cm="1">
        <f t="array" aca="1" ref="J10" ca="1">INDIRECT(B1&amp;"!J6")</f>
        <v>4.5172738975437765</v>
      </c>
      <c r="K10" s="6" cm="1">
        <f t="array" aca="1" ref="K10" ca="1">INDIRECT(B1&amp;"!K6")</f>
        <v>0.19510029600881892</v>
      </c>
      <c r="L10" s="6" cm="1">
        <f t="array" aca="1" ref="L10" ca="1">INDIRECT(B1&amp;"!L6")</f>
        <v>0.43648354318463789</v>
      </c>
      <c r="M10" s="6" cm="1">
        <f t="array" aca="1" ref="M10" ca="1">INDIRECT(B1&amp;"!M6")</f>
        <v>0.56731296729334624</v>
      </c>
      <c r="N10" s="6" cm="1">
        <f t="array" aca="1" ref="N10" ca="1">INDIRECT(B1&amp;"!N6")</f>
        <v>0.39753806919194884</v>
      </c>
      <c r="O10" s="6" cm="1">
        <f t="array" aca="1" ref="O10" ca="1">INDIRECT(B1&amp;"!O6")</f>
        <v>0.24351396766025177</v>
      </c>
      <c r="P10" s="6" cm="1">
        <f t="array" aca="1" ref="P10" ca="1">INDIRECT(B1&amp;"!P6")</f>
        <v>1.040165628251432</v>
      </c>
      <c r="Q10" s="6" cm="1">
        <f t="array" aca="1" ref="Q10" ca="1">INDIRECT(B1&amp;"!Q6")</f>
        <v>1.6888744411704772</v>
      </c>
    </row>
    <row r="11" spans="1:17" x14ac:dyDescent="0.35">
      <c r="A11" s="5" t="s">
        <v>51</v>
      </c>
      <c r="B11" s="6" cm="1">
        <f t="array" aca="1" ref="B11" ca="1">INDIRECT(B1&amp;"!B7")</f>
        <v>4.7705674645483942</v>
      </c>
      <c r="C11" s="6" cm="1">
        <f t="array" aca="1" ref="C11" ca="1">INDIRECT(B1&amp;"!C7")</f>
        <v>0.3492239755163194</v>
      </c>
      <c r="D11" s="6" cm="1">
        <f t="array" aca="1" ref="D11" ca="1">INDIRECT(B1&amp;"!D7")</f>
        <v>31.824024116286608</v>
      </c>
      <c r="E11" s="6" cm="1">
        <f t="array" aca="1" ref="E11" ca="1">INDIRECT(B1&amp;"!E7")</f>
        <v>7.653214851754683</v>
      </c>
      <c r="F11" s="6" cm="1">
        <f t="array" aca="1" ref="F11" ca="1">INDIRECT(B1&amp;"!F7")</f>
        <v>4.5832957073307021</v>
      </c>
      <c r="G11" s="6" cm="1">
        <f t="array" aca="1" ref="G11" ca="1">INDIRECT(B1&amp;"!G7")</f>
        <v>0.5495523219763484</v>
      </c>
      <c r="H11" s="6" cm="1">
        <f t="array" aca="1" ref="H11" ca="1">INDIRECT(B1&amp;"!H7")</f>
        <v>6.2017813605281358</v>
      </c>
      <c r="I11" s="6" cm="1">
        <f t="array" aca="1" ref="I11" ca="1">INDIRECT(B1&amp;"!I7")</f>
        <v>3.7054299285949455</v>
      </c>
      <c r="J11" s="6" cm="1">
        <f t="array" aca="1" ref="J11" ca="1">INDIRECT(B1&amp;"!J7")</f>
        <v>4.2797968430832398</v>
      </c>
      <c r="K11" s="6" cm="1">
        <f t="array" aca="1" ref="K11" ca="1">INDIRECT(B1&amp;"!K7")</f>
        <v>0.5385867145626051</v>
      </c>
      <c r="L11" s="6" cm="1">
        <f t="array" aca="1" ref="L11" ca="1">INDIRECT(B1&amp;"!L7")</f>
        <v>2.4297553632733901</v>
      </c>
      <c r="M11" s="6" cm="1">
        <f t="array" aca="1" ref="M11" ca="1">INDIRECT(B1&amp;"!M7")</f>
        <v>6.3068395197872178</v>
      </c>
      <c r="N11" s="6" cm="1">
        <f t="array" aca="1" ref="N11" ca="1">INDIRECT(B1&amp;"!N7")</f>
        <v>0.20393532274778892</v>
      </c>
      <c r="O11" s="6" cm="1">
        <f t="array" aca="1" ref="O11" ca="1">INDIRECT(B1&amp;"!O7")</f>
        <v>0.26535006950521733</v>
      </c>
      <c r="P11" s="6" cm="1">
        <f t="array" aca="1" ref="P11" ca="1">INDIRECT(B1&amp;"!P7")</f>
        <v>4.6594897548092664</v>
      </c>
      <c r="Q11" s="6" cm="1">
        <f t="array" aca="1" ref="Q11" ca="1">INDIRECT(B1&amp;"!Q7")</f>
        <v>8.743677092710513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00"/>
  </sheetPr>
  <dimension ref="A1:G7"/>
  <sheetViews>
    <sheetView workbookViewId="0"/>
  </sheetViews>
  <sheetFormatPr baseColWidth="10" defaultColWidth="8.7265625" defaultRowHeight="14.5" x14ac:dyDescent="0.35"/>
  <sheetData>
    <row r="1" spans="1:7" x14ac:dyDescent="0.35">
      <c r="B1" s="5" t="s">
        <v>276</v>
      </c>
      <c r="C1" s="5" t="s">
        <v>311</v>
      </c>
      <c r="D1" s="5" t="s">
        <v>312</v>
      </c>
      <c r="E1" s="5" t="s">
        <v>313</v>
      </c>
      <c r="F1" s="5" t="s">
        <v>314</v>
      </c>
      <c r="G1" s="5" t="s">
        <v>315</v>
      </c>
    </row>
    <row r="2" spans="1:7" x14ac:dyDescent="0.35">
      <c r="A2" s="5" t="s">
        <v>1</v>
      </c>
      <c r="B2" s="8" cm="1">
        <f t="array" aca="1" ref="B2" ca="1">IF(EWU_Dashboard!B3=A2,HLOOKUP(EWU_Dashboard!B6,INDIRECT(B6&amp;"!A1:AA5"),VLOOKUP(EWU_Dashboard!B3,dict!A2:B100,2,FALSE),FALSE),0)</f>
        <v>0.21593047873605156</v>
      </c>
      <c r="C2" s="8" cm="1">
        <f t="array" aca="1" ref="C2" ca="1">IF(EWU_Dashboard!B3=A2,HLOOKUP(EWU_Dashboard!B6,INDIRECT(C6&amp;"!A1:AA5"),VLOOKUP(EWU_Dashboard!B3,dict!A2:B100,2,FALSE),FALSE),0)</f>
        <v>0.18352963237552042</v>
      </c>
      <c r="D2" s="8" cm="1">
        <f t="array" aca="1" ref="D2" ca="1">IF(EWU_Dashboard!B3=A2,HLOOKUP(EWU_Dashboard!B6,INDIRECT(D6&amp;"!A1:AA5"),VLOOKUP(EWU_Dashboard!B3,dict!A2:B100,2,FALSE),FALSE),0)</f>
        <v>0.21387933916810442</v>
      </c>
      <c r="E2" s="8" cm="1">
        <f t="array" aca="1" ref="E2" ca="1">IF(EWU_Dashboard!B3=A2,HLOOKUP(EWU_Dashboard!B6,INDIRECT(E6&amp;"!A1:AA5"),VLOOKUP(EWU_Dashboard!B3,dict!A2:B100,2,FALSE),FALSE),0)</f>
        <v>0.21757139039040929</v>
      </c>
      <c r="F2" s="8" cm="1">
        <f t="array" aca="1" ref="F2" ca="1">IF(EWU_Dashboard!B3=A2,HLOOKUP(EWU_Dashboard!B6,INDIRECT(F6&amp;"!A1:AA5"),VLOOKUP(EWU_Dashboard!B3,dict!A2:B100,2,FALSE),FALSE),0)</f>
        <v>0.22158171234405774</v>
      </c>
      <c r="G2" s="8" cm="1">
        <f t="array" aca="1" ref="G2" ca="1">IF(EWU_Dashboard!B3=A2,HLOOKUP(EWU_Dashboard!B6,INDIRECT(G6&amp;"!A1:AA5"),VLOOKUP(EWU_Dashboard!B3,dict!A2:B100,2,FALSE),FALSE),0)</f>
        <v>0.18147849280757328</v>
      </c>
    </row>
    <row r="3" spans="1:7" x14ac:dyDescent="0.35">
      <c r="A3" s="5" t="s">
        <v>2</v>
      </c>
      <c r="B3" s="8" cm="1">
        <f t="array" aca="1" ref="B3" ca="1">IF(EWU_Dashboard!B3=A3,HLOOKUP(EWU_Dashboard!B6,INDIRECT(B6&amp;"!A1:AA5"),VLOOKUP(EWU_Dashboard!B3,dict!A2:B100,2,FALSE),FALSE),0)</f>
        <v>0</v>
      </c>
      <c r="C3" s="8" cm="1">
        <f t="array" aca="1" ref="C3" ca="1">IF(EWU_Dashboard!B3=A3,HLOOKUP(EWU_Dashboard!B6,INDIRECT(C6&amp;"!A1:AA5"),VLOOKUP(EWU_Dashboard!B3,dict!A2:B100,2,FALSE),FALSE),0)</f>
        <v>0</v>
      </c>
      <c r="D3" s="8" cm="1">
        <f t="array" aca="1" ref="D3" ca="1">IF(EWU_Dashboard!B3=A3,HLOOKUP(EWU_Dashboard!B6,INDIRECT(D6&amp;"!A1:AA5"),VLOOKUP(EWU_Dashboard!B3,dict!A2:B100,2,FALSE),FALSE),0)</f>
        <v>0</v>
      </c>
      <c r="E3" s="8" cm="1">
        <f t="array" aca="1" ref="E3" ca="1">IF(EWU_Dashboard!B3=A3,HLOOKUP(EWU_Dashboard!B6,INDIRECT(E6&amp;"!A1:AA5"),VLOOKUP(EWU_Dashboard!B3,dict!A2:B100,2,FALSE),FALSE),0)</f>
        <v>0</v>
      </c>
      <c r="F3" s="8" cm="1">
        <f t="array" aca="1" ref="F3" ca="1">IF(EWU_Dashboard!B3=A3,HLOOKUP(EWU_Dashboard!B6,INDIRECT(F6&amp;"!A1:AA5"),VLOOKUP(EWU_Dashboard!B3,dict!A2:B100,2,FALSE),FALSE),0)</f>
        <v>0</v>
      </c>
      <c r="G3" s="8" cm="1">
        <f t="array" aca="1" ref="G3" ca="1">IF(EWU_Dashboard!B3=A3,HLOOKUP(EWU_Dashboard!B6,INDIRECT(G6&amp;"!A1:AA5"),VLOOKUP(EWU_Dashboard!B3,dict!A2:B100,2,FALSE),FALSE),0)</f>
        <v>0</v>
      </c>
    </row>
    <row r="4" spans="1:7" x14ac:dyDescent="0.35">
      <c r="A4" s="5" t="s">
        <v>3</v>
      </c>
      <c r="B4" s="8" cm="1">
        <f t="array" aca="1" ref="B4" ca="1">IF(EWU_Dashboard!B3=A4,HLOOKUP(EWU_Dashboard!B6,INDIRECT(B6&amp;"!A1:AA5"),VLOOKUP(EWU_Dashboard!B3,dict!A2:B100,2,FALSE),FALSE),0)</f>
        <v>0</v>
      </c>
      <c r="C4" s="8" cm="1">
        <f t="array" aca="1" ref="C4" ca="1">IF(EWU_Dashboard!B3=A4,HLOOKUP(EWU_Dashboard!B6,INDIRECT(C6&amp;"!A1:AA5"),VLOOKUP(EWU_Dashboard!B3,dict!A2:B100,2,FALSE),FALSE),0)</f>
        <v>0</v>
      </c>
      <c r="D4" s="8" cm="1">
        <f t="array" aca="1" ref="D4" ca="1">IF(EWU_Dashboard!B3=A4,HLOOKUP(EWU_Dashboard!B6,INDIRECT(D6&amp;"!A1:AA5"),VLOOKUP(EWU_Dashboard!B3,dict!A2:B100,2,FALSE),FALSE),0)</f>
        <v>0</v>
      </c>
      <c r="E4" s="8" cm="1">
        <f t="array" aca="1" ref="E4" ca="1">IF(EWU_Dashboard!B3=A4,HLOOKUP(EWU_Dashboard!B6,INDIRECT(E6&amp;"!A1:AA5"),VLOOKUP(EWU_Dashboard!B3,dict!A2:B100,2,FALSE),FALSE),0)</f>
        <v>0</v>
      </c>
      <c r="F4" s="8" cm="1">
        <f t="array" aca="1" ref="F4" ca="1">IF(EWU_Dashboard!B3=A4,HLOOKUP(EWU_Dashboard!B6,INDIRECT(F6&amp;"!A1:AA5"),VLOOKUP(EWU_Dashboard!B3,dict!A2:B100,2,FALSE),FALSE),0)</f>
        <v>0</v>
      </c>
      <c r="G4" s="8" cm="1">
        <f t="array" aca="1" ref="G4" ca="1">IF(EWU_Dashboard!B3=A4,HLOOKUP(EWU_Dashboard!B6,INDIRECT(G6&amp;"!A1:AA5"),VLOOKUP(EWU_Dashboard!B3,dict!A2:B100,2,FALSE),FALSE),0)</f>
        <v>0</v>
      </c>
    </row>
    <row r="5" spans="1:7" x14ac:dyDescent="0.35">
      <c r="A5" s="5" t="s">
        <v>4</v>
      </c>
      <c r="B5" s="8" cm="1">
        <f t="array" aca="1" ref="B5" ca="1">IF(EWU_Dashboard!B3=A5,HLOOKUP(EWU_Dashboard!B6,INDIRECT(B6&amp;"!A1:AA5"),VLOOKUP(EWU_Dashboard!B3,dict!A2:B100,2,FALSE),FALSE),0)</f>
        <v>0</v>
      </c>
      <c r="C5" s="8" cm="1">
        <f t="array" aca="1" ref="C5" ca="1">IF(EWU_Dashboard!B3=A5,HLOOKUP(EWU_Dashboard!B6,INDIRECT(C6&amp;"!A1:AA5"),VLOOKUP(EWU_Dashboard!B3,dict!A2:B100,2,FALSE),FALSE),0)</f>
        <v>0</v>
      </c>
      <c r="D5" s="8" cm="1">
        <f t="array" aca="1" ref="D5" ca="1">IF(EWU_Dashboard!B3=A5,HLOOKUP(EWU_Dashboard!B6,INDIRECT(D6&amp;"!A1:AA5"),VLOOKUP(EWU_Dashboard!B3,dict!A2:B100,2,FALSE),FALSE),0)</f>
        <v>0</v>
      </c>
      <c r="E5" s="8" cm="1">
        <f t="array" aca="1" ref="E5" ca="1">IF(EWU_Dashboard!B3=A5,HLOOKUP(EWU_Dashboard!B6,INDIRECT(E6&amp;"!A1:AA5"),VLOOKUP(EWU_Dashboard!B3,dict!A2:B100,2,FALSE),FALSE),0)</f>
        <v>0</v>
      </c>
      <c r="F5" s="8" cm="1">
        <f t="array" aca="1" ref="F5" ca="1">IF(EWU_Dashboard!B3=A5,HLOOKUP(EWU_Dashboard!B6,INDIRECT(F6&amp;"!A1:AA5"),VLOOKUP(EWU_Dashboard!B3,dict!A2:B100,2,FALSE),FALSE),0)</f>
        <v>0</v>
      </c>
      <c r="G5" s="8" cm="1">
        <f t="array" aca="1" ref="G5" ca="1">IF(EWU_Dashboard!B3=A5,HLOOKUP(EWU_Dashboard!B6,INDIRECT(G6&amp;"!A1:AA5"),VLOOKUP(EWU_Dashboard!B3,dict!A2:B100,2,FALSE),FALSE),0)</f>
        <v>0</v>
      </c>
    </row>
    <row r="6" spans="1:7" ht="38.5" x14ac:dyDescent="0.35">
      <c r="A6" s="5" t="s">
        <v>309</v>
      </c>
      <c r="B6" s="8" t="str" cm="1">
        <f t="array" ref="B6">"W_Ind_"&amp;B7&amp;"_"&amp;"default"</f>
        <v>W_Ind_default_default</v>
      </c>
      <c r="C6" s="8" t="str" cm="1">
        <f t="array" ref="C6">"W_Ind_"&amp;C7&amp;"_"&amp;"S1"</f>
        <v>W_Ind_default_S1</v>
      </c>
      <c r="D6" s="8" t="str" cm="1">
        <f t="array" ref="D6">"W_Ind_"&amp;D7&amp;"_"&amp;"S2"</f>
        <v>W_Ind_default_S2</v>
      </c>
      <c r="E6" s="8" t="str" cm="1">
        <f t="array" ref="E6">"W_Ind_"&amp;E7&amp;"_"&amp;"S3"</f>
        <v>W_Ind_default_S3</v>
      </c>
      <c r="F6" s="8" t="str" cm="1">
        <f t="array" ref="F6">"W_Ind_"&amp;F7&amp;"_"&amp;"S4"</f>
        <v>W_Ind_default_S4</v>
      </c>
      <c r="G6" s="8" t="str" cm="1">
        <f t="array" ref="G6">"W_Ind_"&amp;G7&amp;"_"&amp;"S5"</f>
        <v>W_Ind_default_S5</v>
      </c>
    </row>
    <row r="7" spans="1:7" x14ac:dyDescent="0.35">
      <c r="A7" s="5" t="s">
        <v>310</v>
      </c>
      <c r="B7" s="8" t="str" cm="1">
        <f t="array" ref="B7">VLOOKUP(EWU_Dashboard!B4,dict!A2:B100,2,FALSE)</f>
        <v>default</v>
      </c>
      <c r="C7" s="8" t="str" cm="1">
        <f t="array" ref="C7">VLOOKUP(EWU_Dashboard!B4,dict!A2:B100,2,FALSE)</f>
        <v>default</v>
      </c>
      <c r="D7" s="8" t="str" cm="1">
        <f t="array" ref="D7">VLOOKUP(EWU_Dashboard!B4,dict!A2:B100,2,FALSE)</f>
        <v>default</v>
      </c>
      <c r="E7" s="8" t="str" cm="1">
        <f t="array" ref="E7">VLOOKUP(EWU_Dashboard!B4,dict!A2:B100,2,FALSE)</f>
        <v>default</v>
      </c>
      <c r="F7" s="8" t="str" cm="1">
        <f t="array" ref="F7">VLOOKUP(EWU_Dashboard!B4,dict!A2:B100,2,FALSE)</f>
        <v>default</v>
      </c>
      <c r="G7" s="8" t="str" cm="1">
        <f t="array" ref="G7">VLOOKUP(EWU_Dashboard!B4,dict!A2:B100,2,FALSE)</f>
        <v>default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D8"/>
  <sheetViews>
    <sheetView workbookViewId="0"/>
  </sheetViews>
  <sheetFormatPr baseColWidth="10" defaultColWidth="8.7265625" defaultRowHeight="14.5" x14ac:dyDescent="0.35"/>
  <sheetData>
    <row r="1" spans="1:4" x14ac:dyDescent="0.35">
      <c r="B1" s="5" t="s">
        <v>276</v>
      </c>
      <c r="C1" s="5" t="s">
        <v>277</v>
      </c>
      <c r="D1" s="5" t="s">
        <v>278</v>
      </c>
    </row>
    <row r="2" spans="1:4" x14ac:dyDescent="0.35">
      <c r="A2" s="5" t="s">
        <v>1</v>
      </c>
      <c r="B2" s="8" cm="1">
        <f t="array" aca="1" ref="B2" ca="1">IF(EWU_Dashboard!B3=A2,HLOOKUP(B7,INDIRECT(B8&amp;"!A1:AA5"),VLOOKUP(EWU_Dashboard!B3,dict!A1:B100,2,FALSE),FALSE),0)</f>
        <v>0.21593047873605156</v>
      </c>
      <c r="C2" s="8" cm="1">
        <f t="array" aca="1" ref="C2" ca="1">IF(EWU_Dashboard!B3=A2,HLOOKUP(C7,INDIRECT(C8&amp;"!A1:AA5"),VLOOKUP(EWU_Dashboard!B3,dict!A1:B100,2,FALSE),FALSE),0)</f>
        <v>0.21882359119125411</v>
      </c>
      <c r="D2" s="8" cm="1">
        <f t="array" aca="1" ref="D2" ca="1">IF(EWU_Dashboard!B3=A2,HLOOKUP(D7,INDIRECT(D8&amp;"!A1:AA5"),VLOOKUP(EWU_Dashboard!B3,dict!A1:B100,2,FALSE),FALSE),0)</f>
        <v>0.21923234256758517</v>
      </c>
    </row>
    <row r="3" spans="1:4" x14ac:dyDescent="0.35">
      <c r="A3" s="5" t="s">
        <v>2</v>
      </c>
      <c r="B3" s="8" cm="1">
        <f t="array" aca="1" ref="B3" ca="1">IF(EWU_Dashboard!B3=A3,HLOOKUP(B7,INDIRECT(B8&amp;"!A1:AA5"),VLOOKUP(EWU_Dashboard!B3,dict!A1:B100,2,FALSE),FALSE),0)</f>
        <v>0</v>
      </c>
      <c r="C3" s="8" cm="1">
        <f t="array" aca="1" ref="C3" ca="1">IF(EWU_Dashboard!B3=A3,HLOOKUP(C7,INDIRECT(C8&amp;"!A1:AA5"),VLOOKUP(EWU_Dashboard!B3,dict!A1:B100,2,FALSE),FALSE),0)</f>
        <v>0</v>
      </c>
      <c r="D3" s="8" cm="1">
        <f t="array" aca="1" ref="D3" ca="1">IF(EWU_Dashboard!B3=A3,HLOOKUP(D7,INDIRECT(D8&amp;"!A1:AA5"),VLOOKUP(EWU_Dashboard!B3,dict!A1:B100,2,FALSE),FALSE),0)</f>
        <v>0</v>
      </c>
    </row>
    <row r="4" spans="1:4" x14ac:dyDescent="0.35">
      <c r="A4" s="5" t="s">
        <v>3</v>
      </c>
      <c r="B4" s="8" cm="1">
        <f t="array" aca="1" ref="B4" ca="1">IF(EWU_Dashboard!B3=A4,HLOOKUP(B7,INDIRECT(B8&amp;"!A1:AA5"),VLOOKUP(EWU_Dashboard!B3,dict!A1:B100,2,FALSE),FALSE),0)</f>
        <v>0</v>
      </c>
      <c r="C4" s="8" cm="1">
        <f t="array" aca="1" ref="C4" ca="1">IF(EWU_Dashboard!B3=A4,HLOOKUP(C7,INDIRECT(C8&amp;"!A1:AA5"),VLOOKUP(EWU_Dashboard!B3,dict!A1:B100,2,FALSE),FALSE),0)</f>
        <v>0</v>
      </c>
      <c r="D4" s="8" cm="1">
        <f t="array" aca="1" ref="D4" ca="1">IF(EWU_Dashboard!B3=A4,HLOOKUP(D7,INDIRECT(D8&amp;"!A1:AA5"),VLOOKUP(EWU_Dashboard!B3,dict!A1:B100,2,FALSE),FALSE),0)</f>
        <v>0</v>
      </c>
    </row>
    <row r="5" spans="1:4" x14ac:dyDescent="0.35">
      <c r="A5" s="5" t="s">
        <v>4</v>
      </c>
      <c r="B5" s="8" cm="1">
        <f t="array" aca="1" ref="B5" ca="1">IF(EWU_Dashboard!B3=A5,HLOOKUP(B7,INDIRECT(B8&amp;"!A1:AA5"),VLOOKUP(EWU_Dashboard!B3,dict!A1:B100,2,FALSE),FALSE),0)</f>
        <v>0</v>
      </c>
      <c r="C5" s="8" cm="1">
        <f t="array" aca="1" ref="C5" ca="1">IF(EWU_Dashboard!B3=A5,HLOOKUP(C7,INDIRECT(C8&amp;"!A1:AA5"),VLOOKUP(EWU_Dashboard!B3,dict!A1:B100,2,FALSE),FALSE),0)</f>
        <v>0</v>
      </c>
      <c r="D5" s="8" cm="1">
        <f t="array" aca="1" ref="D5" ca="1">IF(EWU_Dashboard!B3=A5,HLOOKUP(D7,INDIRECT(D8&amp;"!A1:AA5"),VLOOKUP(EWU_Dashboard!B3,dict!A1:B100,2,FALSE),FALSE),0)</f>
        <v>0</v>
      </c>
    </row>
    <row r="6" spans="1:4" x14ac:dyDescent="0.35">
      <c r="A6" s="5" t="s">
        <v>316</v>
      </c>
      <c r="B6" s="8" t="str" cm="1">
        <f t="array" ref="B6">EWU_Dashboard!B5</f>
        <v>default</v>
      </c>
      <c r="C6" s="8" t="str" cm="1">
        <f t="array" ref="C6">EWU_Dashboard!B5</f>
        <v>default</v>
      </c>
      <c r="D6" s="8" t="str" cm="1">
        <f t="array" ref="D6">EWU_Dashboard!B5</f>
        <v>default</v>
      </c>
    </row>
    <row r="7" spans="1:4" ht="51" x14ac:dyDescent="0.35">
      <c r="A7" s="5" t="s">
        <v>317</v>
      </c>
      <c r="B7" s="8" t="str" cm="1">
        <f t="array" ref="B7">EWU_Dashboard!B6</f>
        <v>Weighting based on impact size</v>
      </c>
      <c r="C7" s="8" t="str" cm="1">
        <f t="array" ref="C7">EWU_Dashboard!B6</f>
        <v>Weighting based on impact size</v>
      </c>
      <c r="D7" s="8" t="str" cm="1">
        <f t="array" ref="D7">EWU_Dashboard!B6</f>
        <v>Weighting based on impact size</v>
      </c>
    </row>
    <row r="8" spans="1:4" ht="38.5" x14ac:dyDescent="0.35">
      <c r="A8" s="5" t="s">
        <v>309</v>
      </c>
      <c r="B8" s="8" t="str" cm="1">
        <f t="array" ref="B8">"W_Ind_"&amp;B1&amp;"_"&amp;B6</f>
        <v>W_Ind_default_default</v>
      </c>
      <c r="C8" s="8" t="str" cm="1">
        <f t="array" ref="C8">"W_Ind_"&amp;C1&amp;"_"&amp;C6</f>
        <v>W_Ind_db1_default</v>
      </c>
      <c r="D8" s="8" t="str" cm="1">
        <f t="array" ref="D8">"W_Ind_"&amp;D1&amp;"_"&amp;D6</f>
        <v>W_Ind_db2_default</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6600"/>
  </sheetPr>
  <dimension ref="A1:D9"/>
  <sheetViews>
    <sheetView workbookViewId="0"/>
  </sheetViews>
  <sheetFormatPr baseColWidth="10" defaultColWidth="8.7265625" defaultRowHeight="14.5" x14ac:dyDescent="0.35"/>
  <sheetData>
    <row r="1" spans="1:4" ht="26.5" x14ac:dyDescent="0.35">
      <c r="B1" s="5" t="s">
        <v>318</v>
      </c>
      <c r="C1" s="5" t="s">
        <v>319</v>
      </c>
      <c r="D1" s="5" t="s">
        <v>320</v>
      </c>
    </row>
    <row r="2" spans="1:4" x14ac:dyDescent="0.35">
      <c r="A2" s="5" t="s">
        <v>1</v>
      </c>
      <c r="B2" s="6" cm="1">
        <f t="array" aca="1" ref="B2" ca="1">HLOOKUP(B8,INDIRECT(B9&amp;"!A1:AA5"),2,FALSE)</f>
        <v>-6.0765557553883234</v>
      </c>
      <c r="C2" s="6" cm="1">
        <f t="array" aca="1" ref="C2" ca="1">HLOOKUP(C8,INDIRECT(C9&amp;"!A1:AA5"),2,FALSE)</f>
        <v>-138.90032401909045</v>
      </c>
      <c r="D2" s="6" cm="1">
        <f t="array" aca="1" ref="D2" ca="1">HLOOKUP(D8,INDIRECT(D9&amp;"!A1:AA5"),2,FALSE)</f>
        <v>710.59132462040043</v>
      </c>
    </row>
    <row r="3" spans="1:4" x14ac:dyDescent="0.35">
      <c r="A3" s="5" t="s">
        <v>2</v>
      </c>
      <c r="B3" s="6" cm="1">
        <f t="array" aca="1" ref="B3" ca="1">HLOOKUP(B8,INDIRECT(B9&amp;"!A1:AA5"),3,FALSE)</f>
        <v>-9.2674742913569386</v>
      </c>
      <c r="C3" s="6" cm="1">
        <f t="array" aca="1" ref="C3" ca="1">HLOOKUP(C8,INDIRECT(C9&amp;"!A1:AA5"),3,FALSE)</f>
        <v>0.23758752360373989</v>
      </c>
      <c r="D3" s="6" cm="1">
        <f t="array" aca="1" ref="D3" ca="1">HLOOKUP(D8,INDIRECT(D9&amp;"!A1:AA5"),3,FALSE)</f>
        <v>284.23652984816016</v>
      </c>
    </row>
    <row r="4" spans="1:4" x14ac:dyDescent="0.35">
      <c r="A4" s="5" t="s">
        <v>3</v>
      </c>
      <c r="B4" s="6" cm="1">
        <f t="array" aca="1" ref="B4" ca="1">HLOOKUP(B8,INDIRECT(B9&amp;"!A1:AA5"),4,FALSE)</f>
        <v>-3.4128418785816472</v>
      </c>
      <c r="C4" s="6" cm="1">
        <f t="array" aca="1" ref="C4" ca="1">HLOOKUP(C8,INDIRECT(C9&amp;"!A1:AA5"),4,FALSE)</f>
        <v>2.9803533813858611</v>
      </c>
      <c r="D4" s="6" cm="1">
        <f t="array" aca="1" ref="D4" ca="1">HLOOKUP(D8,INDIRECT(D9&amp;"!A1:AA5"),4,FALSE)</f>
        <v>284.23652984816016</v>
      </c>
    </row>
    <row r="5" spans="1:4" x14ac:dyDescent="0.35">
      <c r="A5" s="5" t="s">
        <v>4</v>
      </c>
      <c r="B5" s="6" cm="1">
        <f t="array" aca="1" ref="B5" ca="1">HLOOKUP(B8,INDIRECT(B9&amp;"!A1:AA5"),5,FALSE)</f>
        <v>6.6037604145502717</v>
      </c>
      <c r="C5" s="6" cm="1">
        <f t="array" aca="1" ref="C5" ca="1">HLOOKUP(C8,INDIRECT(C9&amp;"!A1:AA5"),5,FALSE)</f>
        <v>-142.11826492408005</v>
      </c>
      <c r="D5" s="6" cm="1">
        <f t="array" aca="1" ref="D5" ca="1">HLOOKUP(D8,INDIRECT(D9&amp;"!A1:AA5"),5,FALSE)</f>
        <v>142.11826492408008</v>
      </c>
    </row>
    <row r="6" spans="1:4" x14ac:dyDescent="0.35">
      <c r="A6" s="5" t="s">
        <v>310</v>
      </c>
      <c r="B6" s="6" t="str" cm="1">
        <f t="array" ref="B6">VLOOKUP(EWU_Dashboard!B4,dict!A2:B100,2,FALSE)</f>
        <v>default</v>
      </c>
      <c r="C6" s="6" t="str" cm="1">
        <f t="array" ref="C6">VLOOKUP(EWU_Dashboard!B4,dict!A2:B100,2,FALSE)</f>
        <v>default</v>
      </c>
      <c r="D6" s="6" t="str" cm="1">
        <f t="array" ref="D6">VLOOKUP(EWU_Dashboard!B4,dict!A2:B100,2,FALSE)</f>
        <v>default</v>
      </c>
    </row>
    <row r="7" spans="1:4" x14ac:dyDescent="0.35">
      <c r="A7" s="5" t="s">
        <v>316</v>
      </c>
      <c r="B7" s="6" t="str" cm="1">
        <f t="array" ref="B7">EWU_Dashboard!B5</f>
        <v>default</v>
      </c>
      <c r="C7" s="6" t="str" cm="1">
        <f t="array" ref="C7">EWU_Dashboard!B5</f>
        <v>default</v>
      </c>
      <c r="D7" s="6" t="str" cm="1">
        <f t="array" ref="D7">EWU_Dashboard!B5</f>
        <v>default</v>
      </c>
    </row>
    <row r="8" spans="1:4" ht="51" x14ac:dyDescent="0.35">
      <c r="A8" s="5" t="s">
        <v>317</v>
      </c>
      <c r="B8" s="6" t="str" cm="1">
        <f t="array" ref="B8">EWU_Dashboard!B6</f>
        <v>Weighting based on impact size</v>
      </c>
      <c r="C8" s="6" t="str" cm="1">
        <f t="array" ref="C8">EWU_Dashboard!B6</f>
        <v>Weighting based on impact size</v>
      </c>
      <c r="D8" s="6" t="str" cm="1">
        <f t="array" ref="D8">EWU_Dashboard!B6</f>
        <v>Weighting based on impact size</v>
      </c>
    </row>
    <row r="9" spans="1:4" ht="51" x14ac:dyDescent="0.35">
      <c r="A9" s="5" t="s">
        <v>309</v>
      </c>
      <c r="B9" s="6" t="str" cm="1">
        <f t="array" ref="B9">"WTUM_"&amp;B6&amp;"_"&amp;B7&amp;"_Treatm"</f>
        <v>WTUM_default_default_Treatm</v>
      </c>
      <c r="C9" s="6" t="str" cm="1">
        <f t="array" ref="C9">"WTUM_"&amp;C6&amp;"_"&amp;C7&amp;"_Util"</f>
        <v>WTUM_default_default_Util</v>
      </c>
      <c r="D9" s="6" t="str" cm="1">
        <f t="array" ref="D9">"WTUM_"&amp;D6&amp;"_"&amp;D7&amp;"_Mat"</f>
        <v>WTUM_default_default_Mat</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5"/>
  <sheetViews>
    <sheetView showGridLines="0" workbookViewId="0"/>
  </sheetViews>
  <sheetFormatPr baseColWidth="10" defaultColWidth="8.7265625" defaultRowHeight="14.5" x14ac:dyDescent="0.35"/>
  <cols>
    <col min="1" max="2" width="42.81640625" customWidth="1"/>
    <col min="3" max="4" width="14.26953125" customWidth="1"/>
    <col min="5" max="5" width="42.81640625" customWidth="1"/>
  </cols>
  <sheetData>
    <row r="1" spans="1:5" x14ac:dyDescent="0.35">
      <c r="A1" s="5" t="s">
        <v>279</v>
      </c>
      <c r="B1" s="5" t="s">
        <v>280</v>
      </c>
      <c r="C1" s="5" t="s">
        <v>106</v>
      </c>
      <c r="D1" s="5" t="s">
        <v>281</v>
      </c>
      <c r="E1" s="5" t="s">
        <v>282</v>
      </c>
    </row>
    <row r="2" spans="1:5" x14ac:dyDescent="0.35">
      <c r="A2" s="8" t="s">
        <v>53</v>
      </c>
      <c r="B2" s="8" t="s">
        <v>116</v>
      </c>
      <c r="C2" s="8" t="s">
        <v>107</v>
      </c>
      <c r="D2" s="8" t="s">
        <v>166</v>
      </c>
      <c r="E2" s="8" t="s">
        <v>283</v>
      </c>
    </row>
    <row r="3" spans="1:5" x14ac:dyDescent="0.35">
      <c r="A3" s="8" t="s">
        <v>2</v>
      </c>
      <c r="B3" s="8" t="s">
        <v>117</v>
      </c>
      <c r="C3" s="8" t="s">
        <v>107</v>
      </c>
      <c r="D3" s="8" t="s">
        <v>166</v>
      </c>
      <c r="E3" s="8" t="s">
        <v>283</v>
      </c>
    </row>
    <row r="4" spans="1:5" x14ac:dyDescent="0.35">
      <c r="A4" s="8" t="s">
        <v>54</v>
      </c>
      <c r="B4" s="8" t="s">
        <v>120</v>
      </c>
      <c r="C4" s="8" t="s">
        <v>107</v>
      </c>
      <c r="D4" s="8" t="s">
        <v>166</v>
      </c>
      <c r="E4" s="8" t="s">
        <v>283</v>
      </c>
    </row>
    <row r="5" spans="1:5" x14ac:dyDescent="0.35">
      <c r="A5" s="8" t="s">
        <v>55</v>
      </c>
      <c r="B5" s="8" t="s">
        <v>121</v>
      </c>
      <c r="C5" s="8" t="s">
        <v>107</v>
      </c>
      <c r="D5" s="8" t="s">
        <v>166</v>
      </c>
      <c r="E5" s="8" t="s">
        <v>283</v>
      </c>
    </row>
    <row r="6" spans="1:5" x14ac:dyDescent="0.35">
      <c r="A6" s="8" t="s">
        <v>3</v>
      </c>
      <c r="B6" s="8" t="s">
        <v>118</v>
      </c>
      <c r="C6" s="8" t="s">
        <v>107</v>
      </c>
      <c r="D6" s="8" t="s">
        <v>166</v>
      </c>
      <c r="E6" s="8" t="s">
        <v>283</v>
      </c>
    </row>
    <row r="7" spans="1:5" x14ac:dyDescent="0.35">
      <c r="A7" s="8" t="s">
        <v>60</v>
      </c>
      <c r="B7" s="8" t="s">
        <v>126</v>
      </c>
      <c r="C7" s="8" t="s">
        <v>107</v>
      </c>
      <c r="D7" s="8" t="s">
        <v>166</v>
      </c>
      <c r="E7" s="8" t="s">
        <v>283</v>
      </c>
    </row>
    <row r="8" spans="1:5" x14ac:dyDescent="0.35">
      <c r="A8" s="8" t="s">
        <v>61</v>
      </c>
      <c r="B8" s="8" t="s">
        <v>127</v>
      </c>
      <c r="C8" s="8" t="s">
        <v>107</v>
      </c>
      <c r="D8" s="8" t="s">
        <v>166</v>
      </c>
      <c r="E8" s="8" t="s">
        <v>283</v>
      </c>
    </row>
    <row r="9" spans="1:5" x14ac:dyDescent="0.35">
      <c r="A9" s="8" t="s">
        <v>4</v>
      </c>
      <c r="B9" s="8" t="s">
        <v>119</v>
      </c>
      <c r="C9" s="8" t="s">
        <v>107</v>
      </c>
      <c r="D9" s="8" t="s">
        <v>166</v>
      </c>
      <c r="E9" s="8" t="s">
        <v>283</v>
      </c>
    </row>
    <row r="10" spans="1:5" x14ac:dyDescent="0.35">
      <c r="A10" s="8" t="s">
        <v>64</v>
      </c>
      <c r="B10" s="8" t="s">
        <v>130</v>
      </c>
      <c r="C10" s="8" t="s">
        <v>107</v>
      </c>
      <c r="D10" s="8" t="s">
        <v>166</v>
      </c>
      <c r="E10" s="8" t="s">
        <v>283</v>
      </c>
    </row>
    <row r="11" spans="1:5" x14ac:dyDescent="0.35">
      <c r="A11" s="8" t="s">
        <v>65</v>
      </c>
      <c r="B11" s="8" t="s">
        <v>131</v>
      </c>
      <c r="C11" s="8" t="s">
        <v>107</v>
      </c>
      <c r="D11" s="8" t="s">
        <v>166</v>
      </c>
      <c r="E11" s="8" t="s">
        <v>283</v>
      </c>
    </row>
    <row r="12" spans="1:5" ht="26" x14ac:dyDescent="0.35">
      <c r="A12" s="8" t="s">
        <v>56</v>
      </c>
      <c r="B12" s="8" t="s">
        <v>122</v>
      </c>
      <c r="C12" s="8" t="s">
        <v>107</v>
      </c>
      <c r="D12" s="8" t="s">
        <v>166</v>
      </c>
      <c r="E12" s="8" t="s">
        <v>283</v>
      </c>
    </row>
    <row r="13" spans="1:5" ht="26" x14ac:dyDescent="0.35">
      <c r="A13" s="8" t="s">
        <v>62</v>
      </c>
      <c r="B13" s="8" t="s">
        <v>128</v>
      </c>
      <c r="C13" s="8" t="s">
        <v>107</v>
      </c>
      <c r="D13" s="8" t="s">
        <v>166</v>
      </c>
      <c r="E13" s="8" t="s">
        <v>283</v>
      </c>
    </row>
    <row r="14" spans="1:5" ht="26" x14ac:dyDescent="0.35">
      <c r="A14" s="8" t="s">
        <v>59</v>
      </c>
      <c r="B14" s="8" t="s">
        <v>125</v>
      </c>
      <c r="C14" s="8" t="s">
        <v>107</v>
      </c>
      <c r="D14" s="8" t="s">
        <v>166</v>
      </c>
      <c r="E14" s="8" t="s">
        <v>283</v>
      </c>
    </row>
    <row r="15" spans="1:5" ht="26" x14ac:dyDescent="0.35">
      <c r="A15" s="8" t="s">
        <v>63</v>
      </c>
      <c r="B15" s="8" t="s">
        <v>129</v>
      </c>
      <c r="C15" s="8" t="s">
        <v>107</v>
      </c>
      <c r="D15" s="8" t="s">
        <v>166</v>
      </c>
      <c r="E15" s="8" t="s">
        <v>283</v>
      </c>
    </row>
    <row r="16" spans="1:5" x14ac:dyDescent="0.35">
      <c r="A16" s="8" t="s">
        <v>66</v>
      </c>
      <c r="B16" s="8" t="s">
        <v>132</v>
      </c>
      <c r="C16" s="8" t="s">
        <v>107</v>
      </c>
      <c r="D16" s="8" t="s">
        <v>167</v>
      </c>
      <c r="E16" s="8" t="s">
        <v>283</v>
      </c>
    </row>
    <row r="17" spans="1:5" x14ac:dyDescent="0.35">
      <c r="A17" s="8" t="s">
        <v>68</v>
      </c>
      <c r="B17" s="8" t="s">
        <v>134</v>
      </c>
      <c r="C17" s="8" t="s">
        <v>107</v>
      </c>
      <c r="D17" s="8" t="s">
        <v>167</v>
      </c>
      <c r="E17" s="8" t="s">
        <v>283</v>
      </c>
    </row>
    <row r="18" spans="1:5" x14ac:dyDescent="0.35">
      <c r="A18" s="8" t="s">
        <v>74</v>
      </c>
      <c r="B18" s="8" t="s">
        <v>140</v>
      </c>
      <c r="C18" s="8" t="s">
        <v>107</v>
      </c>
      <c r="D18" s="8" t="s">
        <v>167</v>
      </c>
      <c r="E18" s="8" t="s">
        <v>283</v>
      </c>
    </row>
    <row r="19" spans="1:5" x14ac:dyDescent="0.35">
      <c r="A19" s="8" t="s">
        <v>85</v>
      </c>
      <c r="B19" s="8" t="s">
        <v>151</v>
      </c>
      <c r="C19" s="8" t="s">
        <v>160</v>
      </c>
      <c r="D19" s="8" t="s">
        <v>169</v>
      </c>
      <c r="E19" s="8" t="s">
        <v>283</v>
      </c>
    </row>
    <row r="24" spans="1:5" x14ac:dyDescent="0.35">
      <c r="A24" s="5" t="s">
        <v>284</v>
      </c>
      <c r="B24" s="5" t="s">
        <v>290</v>
      </c>
    </row>
    <row r="25" spans="1:5" x14ac:dyDescent="0.35">
      <c r="A25" s="8" t="s">
        <v>285</v>
      </c>
      <c r="B25" s="8" t="s">
        <v>291</v>
      </c>
    </row>
    <row r="26" spans="1:5" x14ac:dyDescent="0.35">
      <c r="A26" s="8" t="s">
        <v>286</v>
      </c>
      <c r="B26" s="8" t="s">
        <v>292</v>
      </c>
    </row>
    <row r="27" spans="1:5" x14ac:dyDescent="0.35">
      <c r="A27" s="8" t="s">
        <v>287</v>
      </c>
      <c r="B27" s="8" t="s">
        <v>293</v>
      </c>
    </row>
    <row r="28" spans="1:5" x14ac:dyDescent="0.35">
      <c r="A28" s="8" t="s">
        <v>288</v>
      </c>
      <c r="B28" s="8" t="s">
        <v>294</v>
      </c>
    </row>
    <row r="29" spans="1:5" x14ac:dyDescent="0.35">
      <c r="A29" s="8" t="s">
        <v>289</v>
      </c>
      <c r="B29" s="8" t="s">
        <v>295</v>
      </c>
    </row>
    <row r="31" spans="1:5" x14ac:dyDescent="0.35">
      <c r="A31" s="8" t="s">
        <v>296</v>
      </c>
      <c r="B31" s="8" t="s">
        <v>272</v>
      </c>
    </row>
    <row r="33" spans="1:6" x14ac:dyDescent="0.35">
      <c r="A33" s="5" t="s">
        <v>297</v>
      </c>
    </row>
    <row r="34" spans="1:6" x14ac:dyDescent="0.35">
      <c r="A34" s="5" t="s">
        <v>298</v>
      </c>
      <c r="B34" s="5" t="s">
        <v>300</v>
      </c>
      <c r="C34" s="5" t="s">
        <v>302</v>
      </c>
      <c r="D34" s="5" t="s">
        <v>304</v>
      </c>
      <c r="E34" s="5" t="s">
        <v>306</v>
      </c>
      <c r="F34" s="5" t="s">
        <v>307</v>
      </c>
    </row>
    <row r="35" spans="1:6" ht="126" x14ac:dyDescent="0.35">
      <c r="A35" s="8" t="s">
        <v>299</v>
      </c>
      <c r="B35" s="8" t="s">
        <v>301</v>
      </c>
      <c r="C35" s="8" t="s">
        <v>303</v>
      </c>
      <c r="D35" s="8" t="s">
        <v>305</v>
      </c>
      <c r="E35" s="8" t="s">
        <v>305</v>
      </c>
      <c r="F35" s="8" t="s">
        <v>308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8"/>
  <sheetViews>
    <sheetView workbookViewId="0"/>
  </sheetViews>
  <sheetFormatPr baseColWidth="10" defaultColWidth="8.7265625" defaultRowHeight="14.5" x14ac:dyDescent="0.35"/>
  <cols>
    <col min="2" max="2" width="42.81640625" customWidth="1"/>
    <col min="4" max="4" width="14.26953125" customWidth="1"/>
  </cols>
  <sheetData>
    <row r="1" spans="1:2" x14ac:dyDescent="0.35">
      <c r="A1" s="5" t="s">
        <v>271</v>
      </c>
      <c r="B1" s="5" t="s">
        <v>275</v>
      </c>
    </row>
    <row r="2" spans="1:2" x14ac:dyDescent="0.35">
      <c r="A2" t="s">
        <v>1</v>
      </c>
      <c r="B2">
        <v>2</v>
      </c>
    </row>
    <row r="3" spans="1:2" x14ac:dyDescent="0.35">
      <c r="A3" t="s">
        <v>2</v>
      </c>
      <c r="B3">
        <v>3</v>
      </c>
    </row>
    <row r="4" spans="1:2" x14ac:dyDescent="0.35">
      <c r="A4" t="s">
        <v>3</v>
      </c>
      <c r="B4">
        <v>4</v>
      </c>
    </row>
    <row r="5" spans="1:2" x14ac:dyDescent="0.35">
      <c r="A5" t="s">
        <v>4</v>
      </c>
      <c r="B5">
        <v>5</v>
      </c>
    </row>
    <row r="6" spans="1:2" x14ac:dyDescent="0.35">
      <c r="A6" t="s">
        <v>272</v>
      </c>
      <c r="B6" t="s">
        <v>276</v>
      </c>
    </row>
    <row r="7" spans="1:2" x14ac:dyDescent="0.35">
      <c r="A7" t="s">
        <v>273</v>
      </c>
      <c r="B7" t="s">
        <v>277</v>
      </c>
    </row>
    <row r="8" spans="1:2" x14ac:dyDescent="0.35">
      <c r="A8" t="s">
        <v>274</v>
      </c>
      <c r="B8" t="s">
        <v>278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8000"/>
  </sheetPr>
  <dimension ref="A1:Q5"/>
  <sheetViews>
    <sheetView workbookViewId="0">
      <selection activeCell="K8" sqref="K8"/>
    </sheetView>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-LCA_default_default!B2/OEV_Pathways_default_default!B2</f>
        <v>0.26436186024891828</v>
      </c>
      <c r="C2" s="8">
        <f>-LCA_default_default!C2/OEV_Pathways_default_default!C2</f>
        <v>0.11992994247553167</v>
      </c>
      <c r="D2" s="8">
        <f>-LCA_default_default!D2/OEV_Pathways_default_default!D2</f>
        <v>0.21307690022178677</v>
      </c>
      <c r="E2" s="8">
        <f>-LCA_default_default!E2/OEV_Pathways_default_default!E2</f>
        <v>0.19804939117601514</v>
      </c>
      <c r="F2" s="8">
        <f>-LCA_default_default!F2/OEV_Pathways_default_default!F2</f>
        <v>0.25783037084205546</v>
      </c>
      <c r="G2" s="8">
        <f>-LCA_default_default!G2/OEV_Pathways_default_default!G2</f>
        <v>0.13931682068210521</v>
      </c>
      <c r="H2" s="8">
        <f>-LCA_default_default!H2/OEV_Pathways_default_default!H2</f>
        <v>0.14570350574426541</v>
      </c>
      <c r="I2" s="8">
        <f>-LCA_default_default!I2/OEV_Pathways_default_default!I2</f>
        <v>0.33390106596134106</v>
      </c>
      <c r="J2" s="8">
        <f>-LCA_default_default!J2/OEV_Pathways_default_default!J2</f>
        <v>0.3503117238570736</v>
      </c>
      <c r="K2" s="8">
        <f>-LCA_default_default!K2/OEV_Pathways_default_default!K2</f>
        <v>0.20056781310402327</v>
      </c>
      <c r="L2" s="8">
        <f>-LCA_default_default!L2/OEV_Pathways_default_default!L2</f>
        <v>0.19741693340290156</v>
      </c>
      <c r="M2" s="8">
        <f>-LCA_default_default!M2/OEV_Pathways_default_default!M2</f>
        <v>0.19532871934944862</v>
      </c>
      <c r="N2" s="8">
        <f>-LCA_default_default!N2/OEV_Pathways_default_default!N2</f>
        <v>0.20027710426607512</v>
      </c>
      <c r="O2" s="8">
        <f>-LCA_default_default!O2/OEV_Pathways_default_default!O2</f>
        <v>0.20061601541919133</v>
      </c>
      <c r="P2" s="8">
        <f>-LCA_default_default!P2/OEV_Pathways_default_default!P2</f>
        <v>0.14804944819084595</v>
      </c>
      <c r="Q2" s="8">
        <f>-LCA_default_default!Q2/OEV_Pathways_default_default!Q2</f>
        <v>0.13721736855788641</v>
      </c>
    </row>
    <row r="3" spans="1:17" x14ac:dyDescent="0.35">
      <c r="A3" s="5" t="s">
        <v>2</v>
      </c>
      <c r="B3" s="8">
        <f>-LCA_default_default!B3/OEV_Pathways_default_default!B3</f>
        <v>0.12358826995189305</v>
      </c>
      <c r="C3" s="8">
        <f>-LCA_default_default!C3/OEV_Pathways_default_default!C3</f>
        <v>-3.5365271003718942E-3</v>
      </c>
      <c r="D3" s="8">
        <f>-LCA_default_default!D3/OEV_Pathways_default_default!D3</f>
        <v>9.0785841476487411E-2</v>
      </c>
      <c r="E3" s="8">
        <f>-LCA_default_default!E3/OEV_Pathways_default_default!E3</f>
        <v>4.2194180801860895E-3</v>
      </c>
      <c r="F3" s="8">
        <f>-LCA_default_default!F3/OEV_Pathways_default_default!F3</f>
        <v>0.26501240100164675</v>
      </c>
      <c r="G3" s="8">
        <f>-LCA_default_default!G3/OEV_Pathways_default_default!G3</f>
        <v>0.10617106021316619</v>
      </c>
      <c r="H3" s="8">
        <f>-LCA_default_default!H3/OEV_Pathways_default_default!H3</f>
        <v>-2.8678977425968512E-2</v>
      </c>
      <c r="I3" s="8">
        <f>-LCA_default_default!I3/OEV_Pathways_default_default!I3</f>
        <v>0.43617730727851317</v>
      </c>
      <c r="J3" s="8">
        <f>-LCA_default_default!J3/OEV_Pathways_default_default!J3</f>
        <v>0.47597640586761086</v>
      </c>
      <c r="K3" s="8">
        <f>-LCA_default_default!K3/OEV_Pathways_default_default!K3</f>
        <v>5.4123341197426077E-3</v>
      </c>
      <c r="L3" s="8">
        <f>-LCA_default_default!L3/OEV_Pathways_default_default!L3</f>
        <v>1.7165457597069961E-2</v>
      </c>
      <c r="M3" s="8">
        <f>-LCA_default_default!M3/OEV_Pathways_default_default!M3</f>
        <v>2.2469679250538156E-3</v>
      </c>
      <c r="N3" s="8">
        <f>-LCA_default_default!N3/OEV_Pathways_default_default!N3</f>
        <v>4.7561358448196716E-3</v>
      </c>
      <c r="O3" s="8">
        <f>-LCA_default_default!O3/OEV_Pathways_default_default!O3</f>
        <v>2.4590127703193083E-3</v>
      </c>
      <c r="P3" s="8">
        <f>-LCA_default_default!P3/OEV_Pathways_default_default!P3</f>
        <v>2.9948594578328568E-2</v>
      </c>
      <c r="Q3" s="8">
        <f>-LCA_default_default!Q3/OEV_Pathways_default_default!Q3</f>
        <v>1.9378676901784599E-2</v>
      </c>
    </row>
    <row r="4" spans="1:17" x14ac:dyDescent="0.35">
      <c r="A4" s="5" t="s">
        <v>3</v>
      </c>
      <c r="B4" s="8">
        <f>-LCA_default_default!B4/OEV_Pathways_default_default!B4</f>
        <v>0.12690624172016179</v>
      </c>
      <c r="C4" s="8">
        <f>-LCA_default_default!C4/OEV_Pathways_default_default!C4</f>
        <v>-6.5692316422444136E-2</v>
      </c>
      <c r="D4" s="8">
        <f>-LCA_default_default!D4/OEV_Pathways_default_default!D4</f>
        <v>2.0833928187001118E-2</v>
      </c>
      <c r="E4" s="8">
        <f>-LCA_default_default!E4/OEV_Pathways_default_default!E4</f>
        <v>-1.3420731887772429E-4</v>
      </c>
      <c r="F4" s="8">
        <f>-LCA_default_default!F4/OEV_Pathways_default_default!F4</f>
        <v>-8.5413936879661367E-2</v>
      </c>
      <c r="G4" s="8">
        <f>-LCA_default_default!G4/OEV_Pathways_default_default!G4</f>
        <v>-0.11352478055027594</v>
      </c>
      <c r="H4" s="8">
        <f>-LCA_default_default!H4/OEV_Pathways_default_default!H4</f>
        <v>-5.1869471168314744E-2</v>
      </c>
      <c r="I4" s="8">
        <f>-LCA_default_default!I4/OEV_Pathways_default_default!I4</f>
        <v>-7.3821068030415077E-2</v>
      </c>
      <c r="J4" s="8">
        <f>-LCA_default_default!J4/OEV_Pathways_default_default!J4</f>
        <v>-8.0230665722725455E-2</v>
      </c>
      <c r="K4" s="8">
        <f>-LCA_default_default!K4/OEV_Pathways_default_default!K4</f>
        <v>1.9141383018537325E-3</v>
      </c>
      <c r="L4" s="8">
        <f>-LCA_default_default!L4/OEV_Pathways_default_default!L4</f>
        <v>-1.2009886179218192E-2</v>
      </c>
      <c r="M4" s="8">
        <f>-LCA_default_default!M4/OEV_Pathways_default_default!M4</f>
        <v>-2.7222729175563386E-3</v>
      </c>
      <c r="N4" s="8">
        <f>-LCA_default_default!N4/OEV_Pathways_default_default!N4</f>
        <v>-9.8933213498231753E-4</v>
      </c>
      <c r="O4" s="8">
        <f>-LCA_default_default!O4/OEV_Pathways_default_default!O4</f>
        <v>-2.9329974314212717E-4</v>
      </c>
      <c r="P4" s="8">
        <f>-LCA_default_default!P4/OEV_Pathways_default_default!P4</f>
        <v>-1.3615900551357078E-2</v>
      </c>
      <c r="Q4" s="8">
        <f>-LCA_default_default!Q4/OEV_Pathways_default_default!Q4</f>
        <v>-5.6909307683325722E-2</v>
      </c>
    </row>
    <row r="5" spans="1:17" x14ac:dyDescent="0.35">
      <c r="A5" s="5" t="s">
        <v>4</v>
      </c>
      <c r="B5" s="8">
        <f>-LCA_default_default!B5/OEV_Pathways_default_default!B5</f>
        <v>0.82082027790048151</v>
      </c>
      <c r="C5" s="8">
        <f>-LCA_default_default!C5/OEV_Pathways_default_default!C5</f>
        <v>0.7381073994232904</v>
      </c>
      <c r="D5" s="8">
        <f>-LCA_default_default!D5/OEV_Pathways_default_default!D5</f>
        <v>0.84214496178195675</v>
      </c>
      <c r="E5" s="8">
        <f>-LCA_default_default!E5/OEV_Pathways_default_default!E5</f>
        <v>0.98207653435745912</v>
      </c>
      <c r="F5" s="8">
        <f>-LCA_default_default!F5/OEV_Pathways_default_default!F5</f>
        <v>0.92995492596630613</v>
      </c>
      <c r="G5" s="8">
        <f>-LCA_default_default!G5/OEV_Pathways_default_default!G5</f>
        <v>0.7112915440847456</v>
      </c>
      <c r="H5" s="8">
        <f>-LCA_default_default!H5/OEV_Pathways_default_default!H5</f>
        <v>0.8896144259098937</v>
      </c>
      <c r="I5" s="8">
        <f>-LCA_default_default!I5/OEV_Pathways_default_default!I5</f>
        <v>0.94479285131050927</v>
      </c>
      <c r="J5" s="8">
        <f>-LCA_default_default!J5/OEV_Pathways_default_default!J5</f>
        <v>0.96006713899559737</v>
      </c>
      <c r="K5" s="8">
        <f>-LCA_default_default!K5/OEV_Pathways_default_default!K5</f>
        <v>0.9881861206769238</v>
      </c>
      <c r="L5" s="8">
        <f>-LCA_default_default!L5/OEV_Pathways_default_default!L5</f>
        <v>0.97677352417880414</v>
      </c>
      <c r="M5" s="8">
        <f>-LCA_default_default!M5/OEV_Pathways_default_default!M5</f>
        <v>0.97759420673224817</v>
      </c>
      <c r="N5" s="8">
        <f>-LCA_default_default!N5/OEV_Pathways_default_default!N5</f>
        <v>0.99385191391070093</v>
      </c>
      <c r="O5" s="8">
        <f>-LCA_default_default!O5/OEV_Pathways_default_default!O5</f>
        <v>0.99874865104160238</v>
      </c>
      <c r="P5" s="8">
        <f>-LCA_default_default!P5/OEV_Pathways_default_default!P5</f>
        <v>0.70758185290028686</v>
      </c>
      <c r="Q5" s="8">
        <f>-LCA_default_default!Q5/OEV_Pathways_default_default!Q5</f>
        <v>0.76114810435251445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-LCA_default_S1!B2/OEV_Pathways_default_S1!B2</f>
        <v>0.15685402698920717</v>
      </c>
      <c r="C2" s="8">
        <f>-LCA_default_S1!C2/OEV_Pathways_default_S1!C2</f>
        <v>-3.7205617870493937E-2</v>
      </c>
      <c r="D2" s="8">
        <f>-LCA_default_S1!D2/OEV_Pathways_default_S1!D2</f>
        <v>0.11836387729096076</v>
      </c>
      <c r="E2" s="8">
        <f>-LCA_default_S1!E2/OEV_Pathways_default_S1!E2</f>
        <v>0.18729531179049053</v>
      </c>
      <c r="F2" s="8">
        <f>-LCA_default_S1!F2/OEV_Pathways_default_S1!F2</f>
        <v>0.21580332642183916</v>
      </c>
      <c r="G2" s="8">
        <f>-LCA_default_S1!G2/OEV_Pathways_default_S1!G2</f>
        <v>-3.3908252867047316E-2</v>
      </c>
      <c r="H2" s="8">
        <f>-LCA_default_S1!H2/OEV_Pathways_default_S1!H2</f>
        <v>7.9472161290201612E-2</v>
      </c>
      <c r="I2" s="8">
        <f>-LCA_default_S1!I2/OEV_Pathways_default_S1!I2</f>
        <v>0.30077677674764658</v>
      </c>
      <c r="J2" s="8">
        <f>-LCA_default_S1!J2/OEV_Pathways_default_S1!J2</f>
        <v>0.32635200725443186</v>
      </c>
      <c r="K2" s="8">
        <f>-LCA_default_S1!K2/OEV_Pathways_default_S1!K2</f>
        <v>0.19347948551017746</v>
      </c>
      <c r="L2" s="8">
        <f>-LCA_default_S1!L2/OEV_Pathways_default_S1!L2</f>
        <v>0.18348104791018424</v>
      </c>
      <c r="M2" s="8">
        <f>-LCA_default_S1!M2/OEV_Pathways_default_S1!M2</f>
        <v>0.18188524338879739</v>
      </c>
      <c r="N2" s="8">
        <f>-LCA_default_S1!N2/OEV_Pathways_default_S1!N2</f>
        <v>0.19658825261249555</v>
      </c>
      <c r="O2" s="8">
        <f>-LCA_default_S1!O2/OEV_Pathways_default_S1!O2</f>
        <v>0.19986520604415289</v>
      </c>
      <c r="P2" s="8">
        <f>-LCA_default_S1!P2/OEV_Pathways_default_S1!P2</f>
        <v>-2.7401440068981747E-2</v>
      </c>
      <c r="Q2" s="8">
        <f>-LCA_default_S1!Q2/OEV_Pathways_default_S1!Q2</f>
        <v>-6.0937688306051093E-3</v>
      </c>
    </row>
    <row r="3" spans="1:17" x14ac:dyDescent="0.35">
      <c r="A3" s="5" t="s">
        <v>2</v>
      </c>
      <c r="B3" s="8">
        <f>-LCA_default_S1!B3/OEV_Pathways_default_S1!B3</f>
        <v>0.12358826995189305</v>
      </c>
      <c r="C3" s="8">
        <f>-LCA_default_S1!C3/OEV_Pathways_default_S1!C3</f>
        <v>-3.5365271003718942E-3</v>
      </c>
      <c r="D3" s="8">
        <f>-LCA_default_S1!D3/OEV_Pathways_default_S1!D3</f>
        <v>9.0785841476487411E-2</v>
      </c>
      <c r="E3" s="8">
        <f>-LCA_default_S1!E3/OEV_Pathways_default_S1!E3</f>
        <v>4.2194180801860895E-3</v>
      </c>
      <c r="F3" s="8">
        <f>-LCA_default_S1!F3/OEV_Pathways_default_S1!F3</f>
        <v>0.26501240100164675</v>
      </c>
      <c r="G3" s="8">
        <f>-LCA_default_S1!G3/OEV_Pathways_default_S1!G3</f>
        <v>0.10617106021316619</v>
      </c>
      <c r="H3" s="8">
        <f>-LCA_default_S1!H3/OEV_Pathways_default_S1!H3</f>
        <v>-2.8678977425968512E-2</v>
      </c>
      <c r="I3" s="8">
        <f>-LCA_default_S1!I3/OEV_Pathways_default_S1!I3</f>
        <v>0.43617730727851317</v>
      </c>
      <c r="J3" s="8">
        <f>-LCA_default_S1!J3/OEV_Pathways_default_S1!J3</f>
        <v>0.47597640586761086</v>
      </c>
      <c r="K3" s="8">
        <f>-LCA_default_S1!K3/OEV_Pathways_default_S1!K3</f>
        <v>5.4123341197426077E-3</v>
      </c>
      <c r="L3" s="8">
        <f>-LCA_default_S1!L3/OEV_Pathways_default_S1!L3</f>
        <v>1.7165457597069961E-2</v>
      </c>
      <c r="M3" s="8">
        <f>-LCA_default_S1!M3/OEV_Pathways_default_S1!M3</f>
        <v>2.2469679250538156E-3</v>
      </c>
      <c r="N3" s="8">
        <f>-LCA_default_S1!N3/OEV_Pathways_default_S1!N3</f>
        <v>4.7561358448196716E-3</v>
      </c>
      <c r="O3" s="8">
        <f>-LCA_default_S1!O3/OEV_Pathways_default_S1!O3</f>
        <v>2.4590127703193083E-3</v>
      </c>
      <c r="P3" s="8">
        <f>-LCA_default_S1!P3/OEV_Pathways_default_S1!P3</f>
        <v>2.9948594578328568E-2</v>
      </c>
      <c r="Q3" s="8">
        <f>-LCA_default_S1!Q3/OEV_Pathways_default_S1!Q3</f>
        <v>1.9378676901784599E-2</v>
      </c>
    </row>
    <row r="4" spans="1:17" x14ac:dyDescent="0.35">
      <c r="A4" s="5" t="s">
        <v>3</v>
      </c>
      <c r="B4" s="8">
        <f>-LCA_default_S1!B4/OEV_Pathways_default_S1!B4</f>
        <v>0.12690624172016179</v>
      </c>
      <c r="C4" s="8">
        <f>-LCA_default_S1!C4/OEV_Pathways_default_S1!C4</f>
        <v>-6.5692316422444136E-2</v>
      </c>
      <c r="D4" s="8">
        <f>-LCA_default_S1!D4/OEV_Pathways_default_S1!D4</f>
        <v>2.0833928187001118E-2</v>
      </c>
      <c r="E4" s="8">
        <f>-LCA_default_S1!E4/OEV_Pathways_default_S1!E4</f>
        <v>-1.3420731887772429E-4</v>
      </c>
      <c r="F4" s="8">
        <f>-LCA_default_S1!F4/OEV_Pathways_default_S1!F4</f>
        <v>-8.5413936879661367E-2</v>
      </c>
      <c r="G4" s="8">
        <f>-LCA_default_S1!G4/OEV_Pathways_default_S1!G4</f>
        <v>-0.11352478055027594</v>
      </c>
      <c r="H4" s="8">
        <f>-LCA_default_S1!H4/OEV_Pathways_default_S1!H4</f>
        <v>-5.1869471168314744E-2</v>
      </c>
      <c r="I4" s="8">
        <f>-LCA_default_S1!I4/OEV_Pathways_default_S1!I4</f>
        <v>-7.3821068030415077E-2</v>
      </c>
      <c r="J4" s="8">
        <f>-LCA_default_S1!J4/OEV_Pathways_default_S1!J4</f>
        <v>-8.0230665722725455E-2</v>
      </c>
      <c r="K4" s="8">
        <f>-LCA_default_S1!K4/OEV_Pathways_default_S1!K4</f>
        <v>1.9141383018537325E-3</v>
      </c>
      <c r="L4" s="8">
        <f>-LCA_default_S1!L4/OEV_Pathways_default_S1!L4</f>
        <v>-1.2009886179218192E-2</v>
      </c>
      <c r="M4" s="8">
        <f>-LCA_default_S1!M4/OEV_Pathways_default_S1!M4</f>
        <v>-2.7222729175563386E-3</v>
      </c>
      <c r="N4" s="8">
        <f>-LCA_default_S1!N4/OEV_Pathways_default_S1!N4</f>
        <v>-9.8933213498231753E-4</v>
      </c>
      <c r="O4" s="8">
        <f>-LCA_default_S1!O4/OEV_Pathways_default_S1!O4</f>
        <v>-2.9329974314212717E-4</v>
      </c>
      <c r="P4" s="8">
        <f>-LCA_default_S1!P4/OEV_Pathways_default_S1!P4</f>
        <v>-1.3615900551357078E-2</v>
      </c>
      <c r="Q4" s="8">
        <f>-LCA_default_S1!Q4/OEV_Pathways_default_S1!Q4</f>
        <v>-5.6909307683325722E-2</v>
      </c>
    </row>
    <row r="5" spans="1:17" x14ac:dyDescent="0.35">
      <c r="A5" s="5" t="s">
        <v>4</v>
      </c>
      <c r="B5" s="8">
        <f>-LCA_default_S1!B5/OEV_Pathways_default_S1!B5</f>
        <v>0.28328111160192598</v>
      </c>
      <c r="C5" s="8">
        <f>-LCA_default_S1!C5/OEV_Pathways_default_S1!C5</f>
        <v>-4.7570402306837643E-2</v>
      </c>
      <c r="D5" s="8">
        <f>-LCA_default_S1!D5/OEV_Pathways_default_S1!D5</f>
        <v>0.36857984712782677</v>
      </c>
      <c r="E5" s="8">
        <f>-LCA_default_S1!E5/OEV_Pathways_default_S1!E5</f>
        <v>0.92830613742983592</v>
      </c>
      <c r="F5" s="8">
        <f>-LCA_default_S1!F5/OEV_Pathways_default_S1!F5</f>
        <v>0.71981970386522487</v>
      </c>
      <c r="G5" s="8">
        <f>-LCA_default_S1!G5/OEV_Pathways_default_S1!G5</f>
        <v>-0.15483382366101708</v>
      </c>
      <c r="H5" s="8">
        <f>-LCA_default_S1!H5/OEV_Pathways_default_S1!H5</f>
        <v>0.5584577036395747</v>
      </c>
      <c r="I5" s="8">
        <f>-LCA_default_S1!I5/OEV_Pathways_default_S1!I5</f>
        <v>0.77917140524203687</v>
      </c>
      <c r="J5" s="8">
        <f>-LCA_default_S1!J5/OEV_Pathways_default_S1!J5</f>
        <v>0.84026855598238848</v>
      </c>
      <c r="K5" s="8">
        <f>-LCA_default_S1!K5/OEV_Pathways_default_S1!K5</f>
        <v>0.95274448270769463</v>
      </c>
      <c r="L5" s="8">
        <f>-LCA_default_S1!L5/OEV_Pathways_default_S1!L5</f>
        <v>0.90709409671521757</v>
      </c>
      <c r="M5" s="8">
        <f>-LCA_default_S1!M5/OEV_Pathways_default_S1!M5</f>
        <v>0.91037682692899202</v>
      </c>
      <c r="N5" s="8">
        <f>-LCA_default_S1!N5/OEV_Pathways_default_S1!N5</f>
        <v>0.97540765564280307</v>
      </c>
      <c r="O5" s="8">
        <f>-LCA_default_S1!O5/OEV_Pathways_default_S1!O5</f>
        <v>0.99499460416641039</v>
      </c>
      <c r="P5" s="8">
        <f>-LCA_default_S1!P5/OEV_Pathways_default_S1!P5</f>
        <v>-0.16967258839885171</v>
      </c>
      <c r="Q5" s="8">
        <f>-LCA_default_S1!Q5/OEV_Pathways_default_S1!Q5</f>
        <v>4.4592417410056685E-2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-LCA_default_S2!B2/OEV_Pathways_default_S2!B2</f>
        <v>0.25369762052712697</v>
      </c>
      <c r="C2" s="8">
        <f>-LCA_default_S2!C2/OEV_Pathways_default_S2!C2</f>
        <v>0.10181685842691077</v>
      </c>
      <c r="D2" s="8">
        <f>-LCA_default_S2!D2/OEV_Pathways_default_S2!D2</f>
        <v>0.20990137546202001</v>
      </c>
      <c r="E2" s="8">
        <f>-LCA_default_S2!E2/OEV_Pathways_default_S2!E2</f>
        <v>0.19654812533092811</v>
      </c>
      <c r="F2" s="8">
        <f>-LCA_default_S2!F2/OEV_Pathways_default_S2!F2</f>
        <v>0.25087503022665947</v>
      </c>
      <c r="G2" s="8">
        <f>-LCA_default_S2!G2/OEV_Pathways_default_S2!G2</f>
        <v>0.12027962405937193</v>
      </c>
      <c r="H2" s="8">
        <f>-LCA_default_S2!H2/OEV_Pathways_default_S2!H2</f>
        <v>0.13922147123026568</v>
      </c>
      <c r="I2" s="8">
        <f>-LCA_default_S2!I2/OEV_Pathways_default_S2!I2</f>
        <v>0.33094918959613689</v>
      </c>
      <c r="J2" s="8">
        <f>-LCA_default_S2!J2/OEV_Pathways_default_S2!J2</f>
        <v>0.34793196435668189</v>
      </c>
      <c r="K2" s="8">
        <f>-LCA_default_S2!K2/OEV_Pathways_default_S2!K2</f>
        <v>0.20021289327157912</v>
      </c>
      <c r="L2" s="8">
        <f>-LCA_default_S2!L2/OEV_Pathways_default_S2!L2</f>
        <v>0.19602640665512974</v>
      </c>
      <c r="M2" s="8">
        <f>-LCA_default_S2!M2/OEV_Pathways_default_S2!M2</f>
        <v>0.19418048433545967</v>
      </c>
      <c r="N2" s="8">
        <f>-LCA_default_S2!N2/OEV_Pathways_default_S2!N2</f>
        <v>0.1996555555012994</v>
      </c>
      <c r="O2" s="8">
        <f>-LCA_default_S2!O2/OEV_Pathways_default_S2!O2</f>
        <v>0.20057918077775272</v>
      </c>
      <c r="P2" s="8">
        <f>-LCA_default_S2!P2/OEV_Pathways_default_S2!P2</f>
        <v>0.14393795559466013</v>
      </c>
      <c r="Q2" s="8">
        <f>-LCA_default_S2!Q2/OEV_Pathways_default_S2!Q2</f>
        <v>0.12269913180324336</v>
      </c>
    </row>
    <row r="3" spans="1:17" x14ac:dyDescent="0.35">
      <c r="A3" s="5" t="s">
        <v>2</v>
      </c>
      <c r="B3" s="8">
        <f>-LCA_default_S2!B3/OEV_Pathways_default_S2!B3</f>
        <v>9.6927670647414879E-2</v>
      </c>
      <c r="C3" s="8">
        <f>-LCA_default_S2!C3/OEV_Pathways_default_S2!C3</f>
        <v>-4.8819237221924168E-2</v>
      </c>
      <c r="D3" s="8">
        <f>-LCA_default_S2!D3/OEV_Pathways_default_S2!D3</f>
        <v>8.284702957707045E-2</v>
      </c>
      <c r="E3" s="8">
        <f>-LCA_default_S2!E3/OEV_Pathways_default_S2!E3</f>
        <v>4.6625346746841887E-4</v>
      </c>
      <c r="F3" s="8">
        <f>-LCA_default_S2!F3/OEV_Pathways_default_S2!F3</f>
        <v>0.24762404946315691</v>
      </c>
      <c r="G3" s="8">
        <f>-LCA_default_S2!G3/OEV_Pathways_default_S2!G3</f>
        <v>5.8578068656332964E-2</v>
      </c>
      <c r="H3" s="8">
        <f>-LCA_default_S2!H3/OEV_Pathways_default_S2!H3</f>
        <v>-4.4884063710967807E-2</v>
      </c>
      <c r="I3" s="8">
        <f>-LCA_default_S2!I3/OEV_Pathways_default_S2!I3</f>
        <v>0.42879761636550273</v>
      </c>
      <c r="J3" s="8">
        <f>-LCA_default_S2!J3/OEV_Pathways_default_S2!J3</f>
        <v>0.47002700711663165</v>
      </c>
      <c r="K3" s="8">
        <f>-LCA_default_S2!K3/OEV_Pathways_default_S2!K3</f>
        <v>4.5250345386322237E-3</v>
      </c>
      <c r="L3" s="8">
        <f>-LCA_default_S2!L3/OEV_Pathways_default_S2!L3</f>
        <v>1.3689140727640464E-2</v>
      </c>
      <c r="M3" s="8">
        <f>-LCA_default_S2!M3/OEV_Pathways_default_S2!M3</f>
        <v>-6.2361960991856732E-4</v>
      </c>
      <c r="N3" s="8">
        <f>-LCA_default_S2!N3/OEV_Pathways_default_S2!N3</f>
        <v>3.2022639328803063E-3</v>
      </c>
      <c r="O3" s="8">
        <f>-LCA_default_S2!O3/OEV_Pathways_default_S2!O3</f>
        <v>2.366926166722664E-3</v>
      </c>
      <c r="P3" s="8">
        <f>-LCA_default_S2!P3/OEV_Pathways_default_S2!P3</f>
        <v>1.9669863087864042E-2</v>
      </c>
      <c r="Q3" s="8">
        <f>-LCA_default_S2!Q3/OEV_Pathways_default_S2!Q3</f>
        <v>-1.6916914984823016E-2</v>
      </c>
    </row>
    <row r="4" spans="1:17" x14ac:dyDescent="0.35">
      <c r="A4" s="5" t="s">
        <v>3</v>
      </c>
      <c r="B4" s="8">
        <f>-LCA_default_S2!B4/OEV_Pathways_default_S2!B4</f>
        <v>0.12690624172016179</v>
      </c>
      <c r="C4" s="8">
        <f>-LCA_default_S2!C4/OEV_Pathways_default_S2!C4</f>
        <v>-6.5692316422444136E-2</v>
      </c>
      <c r="D4" s="8">
        <f>-LCA_default_S2!D4/OEV_Pathways_default_S2!D4</f>
        <v>2.0833928187001118E-2</v>
      </c>
      <c r="E4" s="8">
        <f>-LCA_default_S2!E4/OEV_Pathways_default_S2!E4</f>
        <v>-1.3420731887772429E-4</v>
      </c>
      <c r="F4" s="8">
        <f>-LCA_default_S2!F4/OEV_Pathways_default_S2!F4</f>
        <v>-8.5413936879661367E-2</v>
      </c>
      <c r="G4" s="8">
        <f>-LCA_default_S2!G4/OEV_Pathways_default_S2!G4</f>
        <v>-0.11352478055027594</v>
      </c>
      <c r="H4" s="8">
        <f>-LCA_default_S2!H4/OEV_Pathways_default_S2!H4</f>
        <v>-5.1869471168314744E-2</v>
      </c>
      <c r="I4" s="8">
        <f>-LCA_default_S2!I4/OEV_Pathways_default_S2!I4</f>
        <v>-7.3821068030415077E-2</v>
      </c>
      <c r="J4" s="8">
        <f>-LCA_default_S2!J4/OEV_Pathways_default_S2!J4</f>
        <v>-8.0230665722725455E-2</v>
      </c>
      <c r="K4" s="8">
        <f>-LCA_default_S2!K4/OEV_Pathways_default_S2!K4</f>
        <v>1.9141383018537325E-3</v>
      </c>
      <c r="L4" s="8">
        <f>-LCA_default_S2!L4/OEV_Pathways_default_S2!L4</f>
        <v>-1.2009886179218192E-2</v>
      </c>
      <c r="M4" s="8">
        <f>-LCA_default_S2!M4/OEV_Pathways_default_S2!M4</f>
        <v>-2.7222729175563386E-3</v>
      </c>
      <c r="N4" s="8">
        <f>-LCA_default_S2!N4/OEV_Pathways_default_S2!N4</f>
        <v>-9.8933213498231753E-4</v>
      </c>
      <c r="O4" s="8">
        <f>-LCA_default_S2!O4/OEV_Pathways_default_S2!O4</f>
        <v>-2.9329974314212717E-4</v>
      </c>
      <c r="P4" s="8">
        <f>-LCA_default_S2!P4/OEV_Pathways_default_S2!P4</f>
        <v>-1.3615900551357078E-2</v>
      </c>
      <c r="Q4" s="8">
        <f>-LCA_default_S2!Q4/OEV_Pathways_default_S2!Q4</f>
        <v>-5.6909307683325722E-2</v>
      </c>
    </row>
    <row r="5" spans="1:17" x14ac:dyDescent="0.35">
      <c r="A5" s="5" t="s">
        <v>4</v>
      </c>
      <c r="B5" s="8">
        <f>-LCA_default_S2!B5/OEV_Pathways_default_S2!B5</f>
        <v>0.82082027790048151</v>
      </c>
      <c r="C5" s="8">
        <f>-LCA_default_S2!C5/OEV_Pathways_default_S2!C5</f>
        <v>0.7381073994232904</v>
      </c>
      <c r="D5" s="8">
        <f>-LCA_default_S2!D5/OEV_Pathways_default_S2!D5</f>
        <v>0.84214496178195675</v>
      </c>
      <c r="E5" s="8">
        <f>-LCA_default_S2!E5/OEV_Pathways_default_S2!E5</f>
        <v>0.98207653435745912</v>
      </c>
      <c r="F5" s="8">
        <f>-LCA_default_S2!F5/OEV_Pathways_default_S2!F5</f>
        <v>0.92995492596630613</v>
      </c>
      <c r="G5" s="8">
        <f>-LCA_default_S2!G5/OEV_Pathways_default_S2!G5</f>
        <v>0.7112915440847456</v>
      </c>
      <c r="H5" s="8">
        <f>-LCA_default_S2!H5/OEV_Pathways_default_S2!H5</f>
        <v>0.8896144259098937</v>
      </c>
      <c r="I5" s="8">
        <f>-LCA_default_S2!I5/OEV_Pathways_default_S2!I5</f>
        <v>0.94479285131050927</v>
      </c>
      <c r="J5" s="8">
        <f>-LCA_default_S2!J5/OEV_Pathways_default_S2!J5</f>
        <v>0.96006713899559737</v>
      </c>
      <c r="K5" s="8">
        <f>-LCA_default_S2!K5/OEV_Pathways_default_S2!K5</f>
        <v>0.9881861206769238</v>
      </c>
      <c r="L5" s="8">
        <f>-LCA_default_S2!L5/OEV_Pathways_default_S2!L5</f>
        <v>0.97677352417880414</v>
      </c>
      <c r="M5" s="8">
        <f>-LCA_default_S2!M5/OEV_Pathways_default_S2!M5</f>
        <v>0.97759420673224817</v>
      </c>
      <c r="N5" s="8">
        <f>-LCA_default_S2!N5/OEV_Pathways_default_S2!N5</f>
        <v>0.99385191391070093</v>
      </c>
      <c r="O5" s="8">
        <f>-LCA_default_S2!O5/OEV_Pathways_default_S2!O5</f>
        <v>0.99874865104160238</v>
      </c>
      <c r="P5" s="8">
        <f>-LCA_default_S2!P5/OEV_Pathways_default_S2!P5</f>
        <v>0.70758185290028686</v>
      </c>
      <c r="Q5" s="8">
        <f>-LCA_default_S2!Q5/OEV_Pathways_default_S2!Q5</f>
        <v>0.76114810435251445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-LCA_default_S3!B2/OEV_Pathways_default_S3!B2</f>
        <v>0.27289325202635129</v>
      </c>
      <c r="C2" s="8">
        <f>-LCA_default_S3!C2/OEV_Pathways_default_S3!C2</f>
        <v>0.1344204097144284</v>
      </c>
      <c r="D2" s="8">
        <f>-LCA_default_S3!D2/OEV_Pathways_default_S3!D2</f>
        <v>0.21561732002960021</v>
      </c>
      <c r="E2" s="8">
        <f>-LCA_default_S3!E2/OEV_Pathways_default_S3!E2</f>
        <v>0.19925040385208481</v>
      </c>
      <c r="F2" s="8">
        <f>-LCA_default_S3!F2/OEV_Pathways_default_S3!F2</f>
        <v>0.26339464333437218</v>
      </c>
      <c r="G2" s="8">
        <f>-LCA_default_S3!G2/OEV_Pathways_default_S3!G2</f>
        <v>0.15454657798029187</v>
      </c>
      <c r="H2" s="8">
        <f>-LCA_default_S3!H2/OEV_Pathways_default_S3!H2</f>
        <v>0.15088913335546519</v>
      </c>
      <c r="I2" s="8">
        <f>-LCA_default_S3!I2/OEV_Pathways_default_S3!I2</f>
        <v>0.33626256705350444</v>
      </c>
      <c r="J2" s="8">
        <f>-LCA_default_S3!J2/OEV_Pathways_default_S3!J2</f>
        <v>0.35221553145738693</v>
      </c>
      <c r="K2" s="8">
        <f>-LCA_default_S3!K2/OEV_Pathways_default_S3!K2</f>
        <v>0.20085174896997862</v>
      </c>
      <c r="L2" s="8">
        <f>-LCA_default_S3!L2/OEV_Pathways_default_S3!L2</f>
        <v>0.198529354801119</v>
      </c>
      <c r="M2" s="8">
        <f>-LCA_default_S3!M2/OEV_Pathways_default_S3!M2</f>
        <v>0.19624730736063978</v>
      </c>
      <c r="N2" s="8">
        <f>-LCA_default_S3!N2/OEV_Pathways_default_S3!N2</f>
        <v>0.20077434327789576</v>
      </c>
      <c r="O2" s="8">
        <f>-LCA_default_S3!O2/OEV_Pathways_default_S3!O2</f>
        <v>0.20064548313234229</v>
      </c>
      <c r="P2" s="8">
        <f>-LCA_default_S3!P2/OEV_Pathways_default_S3!P2</f>
        <v>0.15133864226779459</v>
      </c>
      <c r="Q2" s="8">
        <f>-LCA_default_S3!Q2/OEV_Pathways_default_S3!Q2</f>
        <v>0.14883195796160087</v>
      </c>
    </row>
    <row r="3" spans="1:17" x14ac:dyDescent="0.35">
      <c r="A3" s="5" t="s">
        <v>2</v>
      </c>
      <c r="B3" s="8">
        <f>-LCA_default_S3!B3/OEV_Pathways_default_S3!B3</f>
        <v>0.12092221002144521</v>
      </c>
      <c r="C3" s="8">
        <f>-LCA_default_S3!C3/OEV_Pathways_default_S3!C3</f>
        <v>-8.0647981125271211E-3</v>
      </c>
      <c r="D3" s="8">
        <f>-LCA_default_S3!D3/OEV_Pathways_default_S3!D3</f>
        <v>8.9991960286545714E-2</v>
      </c>
      <c r="E3" s="8">
        <f>-LCA_default_S3!E3/OEV_Pathways_default_S3!E3</f>
        <v>3.8441016189143229E-3</v>
      </c>
      <c r="F3" s="8">
        <f>-LCA_default_S3!F3/OEV_Pathways_default_S3!F3</f>
        <v>0.26327356584779776</v>
      </c>
      <c r="G3" s="8">
        <f>-LCA_default_S3!G3/OEV_Pathways_default_S3!G3</f>
        <v>0.10141176105748287</v>
      </c>
      <c r="H3" s="8">
        <f>-LCA_default_S3!H3/OEV_Pathways_default_S3!H3</f>
        <v>-3.0299486054468441E-2</v>
      </c>
      <c r="I3" s="8">
        <f>-LCA_default_S3!I3/OEV_Pathways_default_S3!I3</f>
        <v>0.4354393381872122</v>
      </c>
      <c r="J3" s="8">
        <f>-LCA_default_S3!J3/OEV_Pathways_default_S3!J3</f>
        <v>0.47538146599251291</v>
      </c>
      <c r="K3" s="8">
        <f>-LCA_default_S3!K3/OEV_Pathways_default_S3!K3</f>
        <v>5.323604161631571E-3</v>
      </c>
      <c r="L3" s="8">
        <f>-LCA_default_S3!L3/OEV_Pathways_default_S3!L3</f>
        <v>1.6817825910127013E-2</v>
      </c>
      <c r="M3" s="8">
        <f>-LCA_default_S3!M3/OEV_Pathways_default_S3!M3</f>
        <v>1.9599091715565777E-3</v>
      </c>
      <c r="N3" s="8">
        <f>-LCA_default_S3!N3/OEV_Pathways_default_S3!N3</f>
        <v>4.6007486536257351E-3</v>
      </c>
      <c r="O3" s="8">
        <f>-LCA_default_S3!O3/OEV_Pathways_default_S3!O3</f>
        <v>2.4498041099596437E-3</v>
      </c>
      <c r="P3" s="8">
        <f>-LCA_default_S3!P3/OEV_Pathways_default_S3!P3</f>
        <v>2.8920721429282113E-2</v>
      </c>
      <c r="Q3" s="8">
        <f>-LCA_default_S3!Q3/OEV_Pathways_default_S3!Q3</f>
        <v>1.5749117713123838E-2</v>
      </c>
    </row>
    <row r="4" spans="1:17" x14ac:dyDescent="0.35">
      <c r="A4" s="5" t="s">
        <v>3</v>
      </c>
      <c r="B4" s="8">
        <f>-LCA_default_S3!B4/OEV_Pathways_default_S3!B4</f>
        <v>0.15090078109419214</v>
      </c>
      <c r="C4" s="8">
        <f>-LCA_default_S3!C4/OEV_Pathways_default_S3!C4</f>
        <v>-2.4937877313047082E-2</v>
      </c>
      <c r="D4" s="8">
        <f>-LCA_default_S3!D4/OEV_Pathways_default_S3!D4</f>
        <v>2.7978858896476385E-2</v>
      </c>
      <c r="E4" s="8">
        <f>-LCA_default_S3!E4/OEV_Pathways_default_S3!E4</f>
        <v>3.2436408325681797E-3</v>
      </c>
      <c r="F4" s="8">
        <f>-LCA_default_S3!F4/OEV_Pathways_default_S3!F4</f>
        <v>-6.9764420495020477E-2</v>
      </c>
      <c r="G4" s="8">
        <f>-LCA_default_S3!G4/OEV_Pathways_default_S3!G4</f>
        <v>-7.069108814912603E-2</v>
      </c>
      <c r="H4" s="8">
        <f>-LCA_default_S3!H4/OEV_Pathways_default_S3!H4</f>
        <v>-3.7284893511815367E-2</v>
      </c>
      <c r="I4" s="8">
        <f>-LCA_default_S3!I4/OEV_Pathways_default_S3!I4</f>
        <v>-6.7179346208705679E-2</v>
      </c>
      <c r="J4" s="8">
        <f>-LCA_default_S3!J4/OEV_Pathways_default_S3!J4</f>
        <v>-7.4876206846844276E-2</v>
      </c>
      <c r="K4" s="8">
        <f>-LCA_default_S3!K4/OEV_Pathways_default_S3!K4</f>
        <v>2.7127079248530786E-3</v>
      </c>
      <c r="L4" s="8">
        <f>-LCA_default_S3!L4/OEV_Pathways_default_S3!L4</f>
        <v>-8.8812009967316422E-3</v>
      </c>
      <c r="M4" s="8">
        <f>-LCA_default_S3!M4/OEV_Pathways_default_S3!M4</f>
        <v>-1.3874413608119368E-4</v>
      </c>
      <c r="N4" s="8">
        <f>-LCA_default_S3!N4/OEV_Pathways_default_S3!N4</f>
        <v>4.0915258576311133E-4</v>
      </c>
      <c r="O4" s="8">
        <f>-LCA_default_S3!O4/OEV_Pathways_default_S3!O4</f>
        <v>-2.1042179990514735E-4</v>
      </c>
      <c r="P4" s="8">
        <f>-LCA_default_S3!P4/OEV_Pathways_default_S3!P4</f>
        <v>-4.3650422099390049E-3</v>
      </c>
      <c r="Q4" s="8">
        <f>-LCA_default_S3!Q4/OEV_Pathways_default_S3!Q4</f>
        <v>-2.4243274985378871E-2</v>
      </c>
    </row>
    <row r="5" spans="1:17" x14ac:dyDescent="0.35">
      <c r="A5" s="5" t="s">
        <v>4</v>
      </c>
      <c r="B5" s="8">
        <f>-LCA_default_S3!B5/OEV_Pathways_default_S3!B5</f>
        <v>0.82082027790048151</v>
      </c>
      <c r="C5" s="8">
        <f>-LCA_default_S3!C5/OEV_Pathways_default_S3!C5</f>
        <v>0.7381073994232904</v>
      </c>
      <c r="D5" s="8">
        <f>-LCA_default_S3!D5/OEV_Pathways_default_S3!D5</f>
        <v>0.84214496178195675</v>
      </c>
      <c r="E5" s="8">
        <f>-LCA_default_S3!E5/OEV_Pathways_default_S3!E5</f>
        <v>0.98207653435745912</v>
      </c>
      <c r="F5" s="8">
        <f>-LCA_default_S3!F5/OEV_Pathways_default_S3!F5</f>
        <v>0.92995492596630613</v>
      </c>
      <c r="G5" s="8">
        <f>-LCA_default_S3!G5/OEV_Pathways_default_S3!G5</f>
        <v>0.7112915440847456</v>
      </c>
      <c r="H5" s="8">
        <f>-LCA_default_S3!H5/OEV_Pathways_default_S3!H5</f>
        <v>0.8896144259098937</v>
      </c>
      <c r="I5" s="8">
        <f>-LCA_default_S3!I5/OEV_Pathways_default_S3!I5</f>
        <v>0.94479285131050927</v>
      </c>
      <c r="J5" s="8">
        <f>-LCA_default_S3!J5/OEV_Pathways_default_S3!J5</f>
        <v>0.96006713899559737</v>
      </c>
      <c r="K5" s="8">
        <f>-LCA_default_S3!K5/OEV_Pathways_default_S3!K5</f>
        <v>0.9881861206769238</v>
      </c>
      <c r="L5" s="8">
        <f>-LCA_default_S3!L5/OEV_Pathways_default_S3!L5</f>
        <v>0.97677352417880414</v>
      </c>
      <c r="M5" s="8">
        <f>-LCA_default_S3!M5/OEV_Pathways_default_S3!M5</f>
        <v>0.97759420673224817</v>
      </c>
      <c r="N5" s="8">
        <f>-LCA_default_S3!N5/OEV_Pathways_default_S3!N5</f>
        <v>0.99385191391070093</v>
      </c>
      <c r="O5" s="8">
        <f>-LCA_default_S3!O5/OEV_Pathways_default_S3!O5</f>
        <v>0.99874865104160238</v>
      </c>
      <c r="P5" s="8">
        <f>-LCA_default_S3!P5/OEV_Pathways_default_S3!P5</f>
        <v>0.70758185290028686</v>
      </c>
      <c r="Q5" s="8">
        <f>-LCA_default_S3!Q5/OEV_Pathways_default_S3!Q5</f>
        <v>0.76114810435251445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-LCA_default_S4!B2/OEV_Pathways_default_S4!B2</f>
        <v>0.28697141477734406</v>
      </c>
      <c r="C2" s="8">
        <f>-LCA_default_S4!C2/OEV_Pathways_default_S4!C2</f>
        <v>0.15550253322926658</v>
      </c>
      <c r="D2" s="8">
        <f>-LCA_default_S4!D2/OEV_Pathways_default_S4!D2</f>
        <v>0.22677609419608979</v>
      </c>
      <c r="E2" s="8">
        <f>-LCA_default_S4!E2/OEV_Pathways_default_S4!E2</f>
        <v>0.2007455547306049</v>
      </c>
      <c r="F2" s="8">
        <f>-LCA_default_S4!F2/OEV_Pathways_default_S4!F2</f>
        <v>0.26945538305969757</v>
      </c>
      <c r="G2" s="8">
        <f>-LCA_default_S4!G2/OEV_Pathways_default_S4!G2</f>
        <v>0.17760124769918881</v>
      </c>
      <c r="H2" s="8">
        <f>-LCA_default_S4!H2/OEV_Pathways_default_S4!H2</f>
        <v>0.15954457853093887</v>
      </c>
      <c r="I2" s="8">
        <f>-LCA_default_S4!I2/OEV_Pathways_default_S4!I2</f>
        <v>0.34053341890584465</v>
      </c>
      <c r="J2" s="8">
        <f>-LCA_default_S4!J2/OEV_Pathways_default_S4!J2</f>
        <v>0.35535367409109209</v>
      </c>
      <c r="K2" s="8">
        <f>-LCA_default_S4!K2/OEV_Pathways_default_S4!K2</f>
        <v>0.20171032489133922</v>
      </c>
      <c r="L2" s="8">
        <f>-LCA_default_S4!L2/OEV_Pathways_default_S4!L2</f>
        <v>0.20035589187208641</v>
      </c>
      <c r="M2" s="8">
        <f>-LCA_default_S4!M2/OEV_Pathways_default_S4!M2</f>
        <v>0.19797067391462103</v>
      </c>
      <c r="N2" s="8">
        <f>-LCA_default_S4!N2/OEV_Pathways_default_S4!N2</f>
        <v>0.20130852543680411</v>
      </c>
      <c r="O2" s="8">
        <f>-LCA_default_S4!O2/OEV_Pathways_default_S4!O2</f>
        <v>0.20073627332452321</v>
      </c>
      <c r="P2" s="8">
        <f>-LCA_default_S4!P2/OEV_Pathways_default_S4!P2</f>
        <v>0.1716554839270126</v>
      </c>
      <c r="Q2" s="8">
        <f>-LCA_default_S4!Q2/OEV_Pathways_default_S4!Q2</f>
        <v>0.16765906502236183</v>
      </c>
    </row>
    <row r="3" spans="1:17" x14ac:dyDescent="0.35">
      <c r="A3" s="5" t="s">
        <v>2</v>
      </c>
      <c r="B3" s="8">
        <f>-LCA_default_S4!B3/OEV_Pathways_default_S4!B3</f>
        <v>0.12358826995189305</v>
      </c>
      <c r="C3" s="8">
        <f>-LCA_default_S4!C3/OEV_Pathways_default_S4!C3</f>
        <v>-3.5365271003718942E-3</v>
      </c>
      <c r="D3" s="8">
        <f>-LCA_default_S4!D3/OEV_Pathways_default_S4!D3</f>
        <v>9.0785841476487411E-2</v>
      </c>
      <c r="E3" s="8">
        <f>-LCA_default_S4!E3/OEV_Pathways_default_S4!E3</f>
        <v>4.2194180801860895E-3</v>
      </c>
      <c r="F3" s="8">
        <f>-LCA_default_S4!F3/OEV_Pathways_default_S4!F3</f>
        <v>0.26501240100164675</v>
      </c>
      <c r="G3" s="8">
        <f>-LCA_default_S4!G3/OEV_Pathways_default_S4!G3</f>
        <v>0.10617106021316619</v>
      </c>
      <c r="H3" s="8">
        <f>-LCA_default_S4!H3/OEV_Pathways_default_S4!H3</f>
        <v>-2.8678977425968512E-2</v>
      </c>
      <c r="I3" s="8">
        <f>-LCA_default_S4!I3/OEV_Pathways_default_S4!I3</f>
        <v>0.43617730727851317</v>
      </c>
      <c r="J3" s="8">
        <f>-LCA_default_S4!J3/OEV_Pathways_default_S4!J3</f>
        <v>0.47597640586761086</v>
      </c>
      <c r="K3" s="8">
        <f>-LCA_default_S4!K3/OEV_Pathways_default_S4!K3</f>
        <v>5.4123341197426077E-3</v>
      </c>
      <c r="L3" s="8">
        <f>-LCA_default_S4!L3/OEV_Pathways_default_S4!L3</f>
        <v>1.7165457597069961E-2</v>
      </c>
      <c r="M3" s="8">
        <f>-LCA_default_S4!M3/OEV_Pathways_default_S4!M3</f>
        <v>2.2469679250538156E-3</v>
      </c>
      <c r="N3" s="8">
        <f>-LCA_default_S4!N3/OEV_Pathways_default_S4!N3</f>
        <v>4.7561358448196716E-3</v>
      </c>
      <c r="O3" s="8">
        <f>-LCA_default_S4!O3/OEV_Pathways_default_S4!O3</f>
        <v>2.4590127703193083E-3</v>
      </c>
      <c r="P3" s="8">
        <f>-LCA_default_S4!P3/OEV_Pathways_default_S4!P3</f>
        <v>2.9948594578328568E-2</v>
      </c>
      <c r="Q3" s="8">
        <f>-LCA_default_S4!Q3/OEV_Pathways_default_S4!Q3</f>
        <v>1.9378676901784599E-2</v>
      </c>
    </row>
    <row r="4" spans="1:17" x14ac:dyDescent="0.35">
      <c r="A4" s="5" t="s">
        <v>3</v>
      </c>
      <c r="B4" s="8">
        <f>-LCA_default_S4!B4/OEV_Pathways_default_S4!B4</f>
        <v>0.15356684102463997</v>
      </c>
      <c r="C4" s="8">
        <f>-LCA_default_S4!C4/OEV_Pathways_default_S4!C4</f>
        <v>-2.0409606300891853E-2</v>
      </c>
      <c r="D4" s="8">
        <f>-LCA_default_S4!D4/OEV_Pathways_default_S4!D4</f>
        <v>2.8772740086418079E-2</v>
      </c>
      <c r="E4" s="8">
        <f>-LCA_default_S4!E4/OEV_Pathways_default_S4!E4</f>
        <v>3.6189572938399466E-3</v>
      </c>
      <c r="F4" s="8">
        <f>-LCA_default_S4!F4/OEV_Pathways_default_S4!F4</f>
        <v>-6.8025585341171493E-2</v>
      </c>
      <c r="G4" s="8">
        <f>-LCA_default_S4!G4/OEV_Pathways_default_S4!G4</f>
        <v>-6.5931788993442708E-2</v>
      </c>
      <c r="H4" s="8">
        <f>-LCA_default_S4!H4/OEV_Pathways_default_S4!H4</f>
        <v>-3.5664384883315442E-2</v>
      </c>
      <c r="I4" s="8">
        <f>-LCA_default_S4!I4/OEV_Pathways_default_S4!I4</f>
        <v>-6.6441377117404624E-2</v>
      </c>
      <c r="J4" s="8">
        <f>-LCA_default_S4!J4/OEV_Pathways_default_S4!J4</f>
        <v>-7.4281266971746363E-2</v>
      </c>
      <c r="K4" s="8">
        <f>-LCA_default_S4!K4/OEV_Pathways_default_S4!K4</f>
        <v>2.8014378829641167E-3</v>
      </c>
      <c r="L4" s="8">
        <f>-LCA_default_S4!L4/OEV_Pathways_default_S4!L4</f>
        <v>-8.5335693097886925E-3</v>
      </c>
      <c r="M4" s="8">
        <f>-LCA_default_S4!M4/OEV_Pathways_default_S4!M4</f>
        <v>1.4831461741604456E-4</v>
      </c>
      <c r="N4" s="8">
        <f>-LCA_default_S4!N4/OEV_Pathways_default_S4!N4</f>
        <v>5.6453977695704782E-4</v>
      </c>
      <c r="O4" s="8">
        <f>-LCA_default_S4!O4/OEV_Pathways_default_S4!O4</f>
        <v>-2.0121313954548289E-4</v>
      </c>
      <c r="P4" s="8">
        <f>-LCA_default_S4!P4/OEV_Pathways_default_S4!P4</f>
        <v>-3.3371690608925524E-3</v>
      </c>
      <c r="Q4" s="8">
        <f>-LCA_default_S4!Q4/OEV_Pathways_default_S4!Q4</f>
        <v>-2.0613715796718113E-2</v>
      </c>
    </row>
    <row r="5" spans="1:17" x14ac:dyDescent="0.35">
      <c r="A5" s="5" t="s">
        <v>4</v>
      </c>
      <c r="B5" s="8">
        <f>-LCA_default_S4!B5/OEV_Pathways_default_S4!B5</f>
        <v>0.88054685193365434</v>
      </c>
      <c r="C5" s="8">
        <f>-LCA_default_S4!C5/OEV_Pathways_default_S4!C5</f>
        <v>0.8254049329488603</v>
      </c>
      <c r="D5" s="8">
        <f>-LCA_default_S4!D5/OEV_Pathways_default_S4!D5</f>
        <v>0.89476330785463787</v>
      </c>
      <c r="E5" s="8">
        <f>-LCA_default_S4!E5/OEV_Pathways_default_S4!E5</f>
        <v>0.98805102290497249</v>
      </c>
      <c r="F5" s="8">
        <f>-LCA_default_S4!F5/OEV_Pathways_default_S4!F5</f>
        <v>0.9533032839775375</v>
      </c>
      <c r="G5" s="8">
        <f>-LCA_default_S4!G5/OEV_Pathways_default_S4!G5</f>
        <v>0.80752769605649699</v>
      </c>
      <c r="H5" s="8">
        <f>-LCA_default_S4!H5/OEV_Pathways_default_S4!H5</f>
        <v>0.92640961727326232</v>
      </c>
      <c r="I5" s="8">
        <f>-LCA_default_S4!I5/OEV_Pathways_default_S4!I5</f>
        <v>0.96319523420700637</v>
      </c>
      <c r="J5" s="8">
        <f>-LCA_default_S4!J5/OEV_Pathways_default_S4!J5</f>
        <v>0.97337809266373165</v>
      </c>
      <c r="K5" s="8">
        <f>-LCA_default_S4!K5/OEV_Pathways_default_S4!K5</f>
        <v>0.99212408045128264</v>
      </c>
      <c r="L5" s="8">
        <f>-LCA_default_S4!L5/OEV_Pathways_default_S4!L5</f>
        <v>0.98451568278586943</v>
      </c>
      <c r="M5" s="8">
        <f>-LCA_default_S4!M5/OEV_Pathways_default_S4!M5</f>
        <v>0.98506280448816541</v>
      </c>
      <c r="N5" s="8">
        <f>-LCA_default_S4!N5/OEV_Pathways_default_S4!N5</f>
        <v>0.99590127594046718</v>
      </c>
      <c r="O5" s="8">
        <f>-LCA_default_S4!O5/OEV_Pathways_default_S4!O5</f>
        <v>0.99916576736106832</v>
      </c>
      <c r="P5" s="8">
        <f>-LCA_default_S4!P5/OEV_Pathways_default_S4!P5</f>
        <v>0.8050545686001912</v>
      </c>
      <c r="Q5" s="8">
        <f>-LCA_default_S4!Q5/OEV_Pathways_default_S4!Q5</f>
        <v>0.84076540290167623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-LCA_default_S5!B2/OEV_Pathways_default_S5!B2</f>
        <v>0.14618978726741588</v>
      </c>
      <c r="C2" s="8">
        <f>-LCA_default_S5!C2/OEV_Pathways_default_S5!C2</f>
        <v>-5.5318701919114852E-2</v>
      </c>
      <c r="D2" s="8">
        <f>-LCA_default_S5!D2/OEV_Pathways_default_S5!D2</f>
        <v>0.11518835253119399</v>
      </c>
      <c r="E2" s="8">
        <f>-LCA_default_S5!E2/OEV_Pathways_default_S5!E2</f>
        <v>0.18579404594540344</v>
      </c>
      <c r="F2" s="8">
        <f>-LCA_default_S5!F2/OEV_Pathways_default_S5!F2</f>
        <v>0.2088479858064432</v>
      </c>
      <c r="G2" s="8">
        <f>-LCA_default_S5!G2/OEV_Pathways_default_S5!G2</f>
        <v>-5.2945449489780604E-2</v>
      </c>
      <c r="H2" s="8">
        <f>-LCA_default_S5!H2/OEV_Pathways_default_S5!H2</f>
        <v>7.2990126776201897E-2</v>
      </c>
      <c r="I2" s="8">
        <f>-LCA_default_S5!I2/OEV_Pathways_default_S5!I2</f>
        <v>0.29782490038244247</v>
      </c>
      <c r="J2" s="8">
        <f>-LCA_default_S5!J2/OEV_Pathways_default_S5!J2</f>
        <v>0.3239722477540401</v>
      </c>
      <c r="K2" s="8">
        <f>-LCA_default_S5!K2/OEV_Pathways_default_S5!K2</f>
        <v>0.19312456567773328</v>
      </c>
      <c r="L2" s="8">
        <f>-LCA_default_S5!L2/OEV_Pathways_default_S5!L2</f>
        <v>0.18209052116241242</v>
      </c>
      <c r="M2" s="8">
        <f>-LCA_default_S5!M2/OEV_Pathways_default_S5!M2</f>
        <v>0.18073700837480847</v>
      </c>
      <c r="N2" s="8">
        <f>-LCA_default_S5!N2/OEV_Pathways_default_S5!N2</f>
        <v>0.19596670384771983</v>
      </c>
      <c r="O2" s="8">
        <f>-LCA_default_S5!O2/OEV_Pathways_default_S5!O2</f>
        <v>0.19982837140271428</v>
      </c>
      <c r="P2" s="8">
        <f>-LCA_default_S5!P2/OEV_Pathways_default_S5!P2</f>
        <v>-3.151293266516756E-2</v>
      </c>
      <c r="Q2" s="8">
        <f>-LCA_default_S5!Q2/OEV_Pathways_default_S5!Q2</f>
        <v>-2.0612005585248158E-2</v>
      </c>
    </row>
    <row r="3" spans="1:17" x14ac:dyDescent="0.35">
      <c r="A3" s="5" t="s">
        <v>2</v>
      </c>
      <c r="B3" s="8">
        <f>-LCA_default_S5!B3/OEV_Pathways_default_S5!B3</f>
        <v>9.6927670647414879E-2</v>
      </c>
      <c r="C3" s="8">
        <f>-LCA_default_S5!C3/OEV_Pathways_default_S5!C3</f>
        <v>-4.8819237221924168E-2</v>
      </c>
      <c r="D3" s="8">
        <f>-LCA_default_S5!D3/OEV_Pathways_default_S5!D3</f>
        <v>8.284702957707045E-2</v>
      </c>
      <c r="E3" s="8">
        <f>-LCA_default_S5!E3/OEV_Pathways_default_S5!E3</f>
        <v>4.6625346746841887E-4</v>
      </c>
      <c r="F3" s="8">
        <f>-LCA_default_S5!F3/OEV_Pathways_default_S5!F3</f>
        <v>0.24762404946315691</v>
      </c>
      <c r="G3" s="8">
        <f>-LCA_default_S5!G3/OEV_Pathways_default_S5!G3</f>
        <v>5.8578068656332964E-2</v>
      </c>
      <c r="H3" s="8">
        <f>-LCA_default_S5!H3/OEV_Pathways_default_S5!H3</f>
        <v>-4.4884063710967807E-2</v>
      </c>
      <c r="I3" s="8">
        <f>-LCA_default_S5!I3/OEV_Pathways_default_S5!I3</f>
        <v>0.42879761636550273</v>
      </c>
      <c r="J3" s="8">
        <f>-LCA_default_S5!J3/OEV_Pathways_default_S5!J3</f>
        <v>0.47002700711663165</v>
      </c>
      <c r="K3" s="8">
        <f>-LCA_default_S5!K3/OEV_Pathways_default_S5!K3</f>
        <v>4.5250345386322237E-3</v>
      </c>
      <c r="L3" s="8">
        <f>-LCA_default_S5!L3/OEV_Pathways_default_S5!L3</f>
        <v>1.3689140727640464E-2</v>
      </c>
      <c r="M3" s="8">
        <f>-LCA_default_S5!M3/OEV_Pathways_default_S5!M3</f>
        <v>-6.2361960991856732E-4</v>
      </c>
      <c r="N3" s="8">
        <f>-LCA_default_S5!N3/OEV_Pathways_default_S5!N3</f>
        <v>3.2022639328803063E-3</v>
      </c>
      <c r="O3" s="8">
        <f>-LCA_default_S5!O3/OEV_Pathways_default_S5!O3</f>
        <v>2.366926166722664E-3</v>
      </c>
      <c r="P3" s="8">
        <f>-LCA_default_S5!P3/OEV_Pathways_default_S5!P3</f>
        <v>1.9669863087864042E-2</v>
      </c>
      <c r="Q3" s="8">
        <f>-LCA_default_S5!Q3/OEV_Pathways_default_S5!Q3</f>
        <v>-1.6916914984823016E-2</v>
      </c>
    </row>
    <row r="4" spans="1:17" x14ac:dyDescent="0.35">
      <c r="A4" s="5" t="s">
        <v>3</v>
      </c>
      <c r="B4" s="8">
        <f>-LCA_default_S5!B4/OEV_Pathways_default_S5!B4</f>
        <v>0.12690624172016179</v>
      </c>
      <c r="C4" s="8">
        <f>-LCA_default_S5!C4/OEV_Pathways_default_S5!C4</f>
        <v>-6.5692316422444136E-2</v>
      </c>
      <c r="D4" s="8">
        <f>-LCA_default_S5!D4/OEV_Pathways_default_S5!D4</f>
        <v>2.0833928187001118E-2</v>
      </c>
      <c r="E4" s="8">
        <f>-LCA_default_S5!E4/OEV_Pathways_default_S5!E4</f>
        <v>-1.3420731887772429E-4</v>
      </c>
      <c r="F4" s="8">
        <f>-LCA_default_S5!F4/OEV_Pathways_default_S5!F4</f>
        <v>-8.5413936879661367E-2</v>
      </c>
      <c r="G4" s="8">
        <f>-LCA_default_S5!G4/OEV_Pathways_default_S5!G4</f>
        <v>-0.11352478055027594</v>
      </c>
      <c r="H4" s="8">
        <f>-LCA_default_S5!H4/OEV_Pathways_default_S5!H4</f>
        <v>-5.1869471168314744E-2</v>
      </c>
      <c r="I4" s="8">
        <f>-LCA_default_S5!I4/OEV_Pathways_default_S5!I4</f>
        <v>-7.3821068030415077E-2</v>
      </c>
      <c r="J4" s="8">
        <f>-LCA_default_S5!J4/OEV_Pathways_default_S5!J4</f>
        <v>-8.0230665722725455E-2</v>
      </c>
      <c r="K4" s="8">
        <f>-LCA_default_S5!K4/OEV_Pathways_default_S5!K4</f>
        <v>1.9141383018537325E-3</v>
      </c>
      <c r="L4" s="8">
        <f>-LCA_default_S5!L4/OEV_Pathways_default_S5!L4</f>
        <v>-1.2009886179218192E-2</v>
      </c>
      <c r="M4" s="8">
        <f>-LCA_default_S5!M4/OEV_Pathways_default_S5!M4</f>
        <v>-2.7222729175563386E-3</v>
      </c>
      <c r="N4" s="8">
        <f>-LCA_default_S5!N4/OEV_Pathways_default_S5!N4</f>
        <v>-9.8933213498231753E-4</v>
      </c>
      <c r="O4" s="8">
        <f>-LCA_default_S5!O4/OEV_Pathways_default_S5!O4</f>
        <v>-2.9329974314212717E-4</v>
      </c>
      <c r="P4" s="8">
        <f>-LCA_default_S5!P4/OEV_Pathways_default_S5!P4</f>
        <v>-1.3615900551357078E-2</v>
      </c>
      <c r="Q4" s="8">
        <f>-LCA_default_S5!Q4/OEV_Pathways_default_S5!Q4</f>
        <v>-5.6909307683325722E-2</v>
      </c>
    </row>
    <row r="5" spans="1:17" x14ac:dyDescent="0.35">
      <c r="A5" s="5" t="s">
        <v>4</v>
      </c>
      <c r="B5" s="8">
        <f>-LCA_default_S5!B5/OEV_Pathways_default_S5!B5</f>
        <v>0.28328111160192598</v>
      </c>
      <c r="C5" s="8">
        <f>-LCA_default_S5!C5/OEV_Pathways_default_S5!C5</f>
        <v>-4.7570402306837643E-2</v>
      </c>
      <c r="D5" s="8">
        <f>-LCA_default_S5!D5/OEV_Pathways_default_S5!D5</f>
        <v>0.36857984712782677</v>
      </c>
      <c r="E5" s="8">
        <f>-LCA_default_S5!E5/OEV_Pathways_default_S5!E5</f>
        <v>0.92830613742983592</v>
      </c>
      <c r="F5" s="8">
        <f>-LCA_default_S5!F5/OEV_Pathways_default_S5!F5</f>
        <v>0.71981970386522487</v>
      </c>
      <c r="G5" s="8">
        <f>-LCA_default_S5!G5/OEV_Pathways_default_S5!G5</f>
        <v>-0.15483382366101708</v>
      </c>
      <c r="H5" s="8">
        <f>-LCA_default_S5!H5/OEV_Pathways_default_S5!H5</f>
        <v>0.5584577036395747</v>
      </c>
      <c r="I5" s="8">
        <f>-LCA_default_S5!I5/OEV_Pathways_default_S5!I5</f>
        <v>0.77917140524203687</v>
      </c>
      <c r="J5" s="8">
        <f>-LCA_default_S5!J5/OEV_Pathways_default_S5!J5</f>
        <v>0.84026855598238848</v>
      </c>
      <c r="K5" s="8">
        <f>-LCA_default_S5!K5/OEV_Pathways_default_S5!K5</f>
        <v>0.95274448270769463</v>
      </c>
      <c r="L5" s="8">
        <f>-LCA_default_S5!L5/OEV_Pathways_default_S5!L5</f>
        <v>0.90709409671521757</v>
      </c>
      <c r="M5" s="8">
        <f>-LCA_default_S5!M5/OEV_Pathways_default_S5!M5</f>
        <v>0.91037682692899202</v>
      </c>
      <c r="N5" s="8">
        <f>-LCA_default_S5!N5/OEV_Pathways_default_S5!N5</f>
        <v>0.97540765564280307</v>
      </c>
      <c r="O5" s="8">
        <f>-LCA_default_S5!O5/OEV_Pathways_default_S5!O5</f>
        <v>0.99499460416641039</v>
      </c>
      <c r="P5" s="8">
        <f>-LCA_default_S5!P5/OEV_Pathways_default_S5!P5</f>
        <v>-0.16967258839885171</v>
      </c>
      <c r="Q5" s="8">
        <f>-LCA_default_S5!Q5/OEV_Pathways_default_S5!Q5</f>
        <v>4.4592417410056685E-2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-LCA_db1_default!B2/OEV_Pathways_db1_default!B2</f>
        <v>0.28467601019788885</v>
      </c>
      <c r="C2" s="8">
        <f>-LCA_db1_default!C2/OEV_Pathways_db1_default!C2</f>
        <v>0.11680980228926133</v>
      </c>
      <c r="D2" s="8">
        <f>-LCA_db1_default!D2/OEV_Pathways_db1_default!D2</f>
        <v>0.21810149000287257</v>
      </c>
      <c r="E2" s="8">
        <f>-LCA_db1_default!E2/OEV_Pathways_db1_default!E2</f>
        <v>0.19849154585192355</v>
      </c>
      <c r="F2" s="8">
        <f>-LCA_db1_default!F2/OEV_Pathways_db1_default!F2</f>
        <v>0.25311547359703618</v>
      </c>
      <c r="G2" s="8">
        <f>-LCA_db1_default!G2/OEV_Pathways_db1_default!G2</f>
        <v>0.15120862098935015</v>
      </c>
      <c r="H2" s="8">
        <f>-LCA_db1_default!H2/OEV_Pathways_db1_default!H2</f>
        <v>0.13863802504961725</v>
      </c>
      <c r="I2" s="8">
        <f>-LCA_db1_default!I2/OEV_Pathways_db1_default!I2</f>
        <v>0.35074698719635533</v>
      </c>
      <c r="J2" s="8">
        <f>-LCA_db1_default!J2/OEV_Pathways_db1_default!J2</f>
        <v>0.36522267350496224</v>
      </c>
      <c r="K2" s="8">
        <f>-LCA_db1_default!K2/OEV_Pathways_db1_default!K2</f>
        <v>0.20156429454834862</v>
      </c>
      <c r="L2" s="8">
        <f>-LCA_db1_default!L2/OEV_Pathways_db1_default!L2</f>
        <v>0.19825690420380732</v>
      </c>
      <c r="M2" s="8">
        <f>-LCA_db1_default!M2/OEV_Pathways_db1_default!M2</f>
        <v>0.19534503524299568</v>
      </c>
      <c r="N2" s="8">
        <f>-LCA_db1_default!N2/OEV_Pathways_db1_default!N2</f>
        <v>0.19910714872600882</v>
      </c>
      <c r="O2" s="8">
        <f>-LCA_db1_default!O2/OEV_Pathways_db1_default!O2</f>
        <v>0.20053444712340937</v>
      </c>
      <c r="P2" s="8">
        <f>-LCA_db1_default!P2/OEV_Pathways_db1_default!P2</f>
        <v>0.15583531409512794</v>
      </c>
      <c r="Q2" s="8">
        <f>-LCA_db1_default!Q2/OEV_Pathways_db1_default!Q2</f>
        <v>0.13894377631215279</v>
      </c>
    </row>
    <row r="3" spans="1:17" x14ac:dyDescent="0.35">
      <c r="A3" s="5" t="s">
        <v>2</v>
      </c>
      <c r="B3" s="8">
        <f>-LCA_db1_default!B3/OEV_Pathways_db1_default!B3</f>
        <v>0.14735905169642369</v>
      </c>
      <c r="C3" s="8">
        <f>-LCA_db1_default!C3/OEV_Pathways_db1_default!C3</f>
        <v>-2.0009514327001968E-3</v>
      </c>
      <c r="D3" s="8">
        <f>-LCA_db1_default!D3/OEV_Pathways_db1_default!D3</f>
        <v>7.7333769943720765E-2</v>
      </c>
      <c r="E3" s="8">
        <f>-LCA_db1_default!E3/OEV_Pathways_db1_default!E3</f>
        <v>4.2503041597165211E-3</v>
      </c>
      <c r="F3" s="8">
        <f>-LCA_db1_default!F3/OEV_Pathways_db1_default!F3</f>
        <v>0.23807433440744472</v>
      </c>
      <c r="G3" s="8">
        <f>-LCA_db1_default!G3/OEV_Pathways_db1_default!G3</f>
        <v>9.5117216289937023E-2</v>
      </c>
      <c r="H3" s="8">
        <f>-LCA_db1_default!H3/OEV_Pathways_db1_default!H3</f>
        <v>-3.3535886639264552E-2</v>
      </c>
      <c r="I3" s="8">
        <f>-LCA_db1_default!I3/OEV_Pathways_db1_default!I3</f>
        <v>0.48025379552353903</v>
      </c>
      <c r="J3" s="8">
        <f>-LCA_db1_default!J3/OEV_Pathways_db1_default!J3</f>
        <v>0.51787653330465167</v>
      </c>
      <c r="K3" s="8">
        <f>-LCA_db1_default!K3/OEV_Pathways_db1_default!K3</f>
        <v>4.6383003768768003E-3</v>
      </c>
      <c r="L3" s="8">
        <f>-LCA_db1_default!L3/OEV_Pathways_db1_default!L3</f>
        <v>1.8068586674439543E-2</v>
      </c>
      <c r="M3" s="8">
        <f>-LCA_db1_default!M3/OEV_Pathways_db1_default!M3</f>
        <v>1.4173844287254872E-3</v>
      </c>
      <c r="N3" s="8">
        <f>-LCA_db1_default!N3/OEV_Pathways_db1_default!N3</f>
        <v>4.5121065228294214E-3</v>
      </c>
      <c r="O3" s="8">
        <f>-LCA_db1_default!O3/OEV_Pathways_db1_default!O3</f>
        <v>2.0238896887227764E-3</v>
      </c>
      <c r="P3" s="8">
        <f>-LCA_db1_default!P3/OEV_Pathways_db1_default!P3</f>
        <v>2.9014301448480221E-2</v>
      </c>
      <c r="Q3" s="8">
        <f>-LCA_db1_default!Q3/OEV_Pathways_db1_default!Q3</f>
        <v>3.377979252400716E-2</v>
      </c>
    </row>
    <row r="4" spans="1:17" x14ac:dyDescent="0.35">
      <c r="A4" s="5" t="s">
        <v>3</v>
      </c>
      <c r="B4" s="8">
        <f>-LCA_db1_default!B4/OEV_Pathways_db1_default!B4</f>
        <v>0.15627960359671281</v>
      </c>
      <c r="C4" s="8">
        <f>-LCA_db1_default!C4/OEV_Pathways_db1_default!C4</f>
        <v>-6.9092367580261507E-2</v>
      </c>
      <c r="D4" s="8">
        <f>-LCA_db1_default!D4/OEV_Pathways_db1_default!D4</f>
        <v>2.2575220777515097E-2</v>
      </c>
      <c r="E4" s="8">
        <f>-LCA_db1_default!E4/OEV_Pathways_db1_default!E4</f>
        <v>1.0374632510169797E-4</v>
      </c>
      <c r="F4" s="8">
        <f>-LCA_db1_default!F4/OEV_Pathways_db1_default!F4</f>
        <v>-7.6844381319426933E-2</v>
      </c>
      <c r="G4" s="8">
        <f>-LCA_db1_default!G4/OEV_Pathways_db1_default!G4</f>
        <v>-9.1588117705820427E-2</v>
      </c>
      <c r="H4" s="8">
        <f>-LCA_db1_default!H4/OEV_Pathways_db1_default!H4</f>
        <v>-5.961584867276197E-2</v>
      </c>
      <c r="I4" s="8">
        <f>-LCA_db1_default!I4/OEV_Pathways_db1_default!I4</f>
        <v>-7.9044412106033912E-2</v>
      </c>
      <c r="J4" s="8">
        <f>-LCA_db1_default!J4/OEV_Pathways_db1_default!J4</f>
        <v>-8.5780381428840979E-2</v>
      </c>
      <c r="K4" s="8">
        <f>-LCA_db1_default!K4/OEV_Pathways_db1_default!K4</f>
        <v>2.6549126787357982E-3</v>
      </c>
      <c r="L4" s="8">
        <f>-LCA_db1_default!L4/OEV_Pathways_db1_default!L4</f>
        <v>-1.1776344761404453E-2</v>
      </c>
      <c r="M4" s="8">
        <f>-LCA_db1_default!M4/OEV_Pathways_db1_default!M4</f>
        <v>-3.1450199395562793E-3</v>
      </c>
      <c r="N4" s="8">
        <f>-LCA_db1_default!N4/OEV_Pathways_db1_default!N4</f>
        <v>-3.2228894128016657E-3</v>
      </c>
      <c r="O4" s="8">
        <f>-LCA_db1_default!O4/OEV_Pathways_db1_default!O4</f>
        <v>-9.6304284412364595E-5</v>
      </c>
      <c r="P4" s="8">
        <f>-LCA_db1_default!P4/OEV_Pathways_db1_default!P4</f>
        <v>-1.316750245756086E-2</v>
      </c>
      <c r="Q4" s="8">
        <f>-LCA_db1_default!Q4/OEV_Pathways_db1_default!Q4</f>
        <v>-6.4257365065840469E-2</v>
      </c>
    </row>
    <row r="5" spans="1:17" x14ac:dyDescent="0.35">
      <c r="A5" s="5" t="s">
        <v>4</v>
      </c>
      <c r="B5" s="8">
        <f>-LCA_db1_default!B5/OEV_Pathways_db1_default!B5</f>
        <v>0.81610274040317143</v>
      </c>
      <c r="C5" s="8">
        <f>-LCA_db1_default!C5/OEV_Pathways_db1_default!C5</f>
        <v>0.72623564947223007</v>
      </c>
      <c r="D5" s="8">
        <f>-LCA_db1_default!D5/OEV_Pathways_db1_default!D5</f>
        <v>0.89068946857189113</v>
      </c>
      <c r="E5" s="8">
        <f>-LCA_db1_default!E5/OEV_Pathways_db1_default!E5</f>
        <v>0.98374962828998125</v>
      </c>
      <c r="F5" s="8">
        <f>-LCA_db1_default!F5/OEV_Pathways_db1_default!F5</f>
        <v>0.94311746180914557</v>
      </c>
      <c r="G5" s="8">
        <f>-LCA_db1_default!G5/OEV_Pathways_db1_default!G5</f>
        <v>0.74898490777851756</v>
      </c>
      <c r="H5" s="8">
        <f>-LCA_db1_default!H5/OEV_Pathways_db1_default!H5</f>
        <v>0.87949359587213938</v>
      </c>
      <c r="I5" s="8">
        <f>-LCA_db1_default!I5/OEV_Pathways_db1_default!I5</f>
        <v>0.95131616914676631</v>
      </c>
      <c r="J5" s="8">
        <f>-LCA_db1_default!J5/OEV_Pathways_db1_default!J5</f>
        <v>0.96192106377318976</v>
      </c>
      <c r="K5" s="8">
        <f>-LCA_db1_default!K5/OEV_Pathways_db1_default!K5</f>
        <v>0.99323504663051787</v>
      </c>
      <c r="L5" s="8">
        <f>-LCA_db1_default!L5/OEV_Pathways_db1_default!L5</f>
        <v>0.97870003719296628</v>
      </c>
      <c r="M5" s="8">
        <f>-LCA_db1_default!M5/OEV_Pathways_db1_default!M5</f>
        <v>0.98018044723663977</v>
      </c>
      <c r="N5" s="8">
        <f>-LCA_db1_default!N5/OEV_Pathways_db1_default!N5</f>
        <v>0.99295730940998861</v>
      </c>
      <c r="O5" s="8">
        <f>-LCA_db1_default!O5/OEV_Pathways_db1_default!O5</f>
        <v>0.99881706480842625</v>
      </c>
      <c r="P5" s="8">
        <f>-LCA_db1_default!P5/OEV_Pathways_db1_default!P5</f>
        <v>0.74748297249380102</v>
      </c>
      <c r="Q5" s="8">
        <f>-LCA_db1_default!Q5/OEV_Pathways_db1_default!Q5</f>
        <v>0.75567402664443073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-LCA_db1_S1!B2/OEV_Pathways_db1_S1!B2</f>
        <v>0.17433765443979171</v>
      </c>
      <c r="C2" s="8">
        <f>-LCA_db1_S1!C2/OEV_Pathways_db1_S1!C2</f>
        <v>-4.7448808027400799E-2</v>
      </c>
      <c r="D2" s="8">
        <f>-LCA_db1_S1!D2/OEV_Pathways_db1_S1!D2</f>
        <v>0.15251517114600735</v>
      </c>
      <c r="E2" s="8">
        <f>-LCA_db1_S1!E2/OEV_Pathways_db1_S1!E2</f>
        <v>0.18874132282591219</v>
      </c>
      <c r="F2" s="8">
        <f>-LCA_db1_S1!F2/OEV_Pathways_db1_S1!F2</f>
        <v>0.21898595068252361</v>
      </c>
      <c r="G2" s="8">
        <f>-LCA_db1_S1!G2/OEV_Pathways_db1_S1!G2</f>
        <v>5.9956565646055598E-4</v>
      </c>
      <c r="H2" s="8">
        <f>-LCA_db1_S1!H2/OEV_Pathways_db1_S1!H2</f>
        <v>6.6334182572900857E-2</v>
      </c>
      <c r="I2" s="8">
        <f>-LCA_db1_S1!I2/OEV_Pathways_db1_S1!I2</f>
        <v>0.32153668868441521</v>
      </c>
      <c r="J2" s="8">
        <f>-LCA_db1_S1!J2/OEV_Pathways_db1_S1!J2</f>
        <v>0.34237531176887598</v>
      </c>
      <c r="K2" s="8">
        <f>-LCA_db1_S1!K2/OEV_Pathways_db1_S1!K2</f>
        <v>0.19750532252665942</v>
      </c>
      <c r="L2" s="8">
        <f>-LCA_db1_S1!L2/OEV_Pathways_db1_S1!L2</f>
        <v>0.18547692651958689</v>
      </c>
      <c r="M2" s="8">
        <f>-LCA_db1_S1!M2/OEV_Pathways_db1_S1!M2</f>
        <v>0.18345330358497949</v>
      </c>
      <c r="N2" s="8">
        <f>-LCA_db1_S1!N2/OEV_Pathways_db1_S1!N2</f>
        <v>0.19488153437200217</v>
      </c>
      <c r="O2" s="8">
        <f>-LCA_db1_S1!O2/OEV_Pathways_db1_S1!O2</f>
        <v>0.19982468600846517</v>
      </c>
      <c r="P2" s="8">
        <f>-LCA_db1_S1!P2/OEV_Pathways_db1_S1!P2</f>
        <v>4.3250975914085662E-3</v>
      </c>
      <c r="Q2" s="8">
        <f>-LCA_db1_S1!Q2/OEV_Pathways_db1_S1!Q2</f>
        <v>-7.6518077011888119E-3</v>
      </c>
    </row>
    <row r="3" spans="1:17" x14ac:dyDescent="0.35">
      <c r="A3" s="5" t="s">
        <v>2</v>
      </c>
      <c r="B3" s="8">
        <f>-LCA_db1_S1!B3/OEV_Pathways_db1_S1!B3</f>
        <v>0.14735905169642369</v>
      </c>
      <c r="C3" s="8">
        <f>-LCA_db1_S1!C3/OEV_Pathways_db1_S1!C3</f>
        <v>-2.0009514327001968E-3</v>
      </c>
      <c r="D3" s="8">
        <f>-LCA_db1_S1!D3/OEV_Pathways_db1_S1!D3</f>
        <v>7.7333769943720765E-2</v>
      </c>
      <c r="E3" s="8">
        <f>-LCA_db1_S1!E3/OEV_Pathways_db1_S1!E3</f>
        <v>4.2503041597165211E-3</v>
      </c>
      <c r="F3" s="8">
        <f>-LCA_db1_S1!F3/OEV_Pathways_db1_S1!F3</f>
        <v>0.23807433440744472</v>
      </c>
      <c r="G3" s="8">
        <f>-LCA_db1_S1!G3/OEV_Pathways_db1_S1!G3</f>
        <v>9.5117216289937023E-2</v>
      </c>
      <c r="H3" s="8">
        <f>-LCA_db1_S1!H3/OEV_Pathways_db1_S1!H3</f>
        <v>-3.3535886639264552E-2</v>
      </c>
      <c r="I3" s="8">
        <f>-LCA_db1_S1!I3/OEV_Pathways_db1_S1!I3</f>
        <v>0.48025379552353903</v>
      </c>
      <c r="J3" s="8">
        <f>-LCA_db1_S1!J3/OEV_Pathways_db1_S1!J3</f>
        <v>0.51787653330465167</v>
      </c>
      <c r="K3" s="8">
        <f>-LCA_db1_S1!K3/OEV_Pathways_db1_S1!K3</f>
        <v>4.6383003768768003E-3</v>
      </c>
      <c r="L3" s="8">
        <f>-LCA_db1_S1!L3/OEV_Pathways_db1_S1!L3</f>
        <v>1.8068586674439543E-2</v>
      </c>
      <c r="M3" s="8">
        <f>-LCA_db1_S1!M3/OEV_Pathways_db1_S1!M3</f>
        <v>1.4173844287254872E-3</v>
      </c>
      <c r="N3" s="8">
        <f>-LCA_db1_S1!N3/OEV_Pathways_db1_S1!N3</f>
        <v>4.5121065228294214E-3</v>
      </c>
      <c r="O3" s="8">
        <f>-LCA_db1_S1!O3/OEV_Pathways_db1_S1!O3</f>
        <v>2.0238896887227764E-3</v>
      </c>
      <c r="P3" s="8">
        <f>-LCA_db1_S1!P3/OEV_Pathways_db1_S1!P3</f>
        <v>2.9014301448480221E-2</v>
      </c>
      <c r="Q3" s="8">
        <f>-LCA_db1_S1!Q3/OEV_Pathways_db1_S1!Q3</f>
        <v>3.377979252400716E-2</v>
      </c>
    </row>
    <row r="4" spans="1:17" x14ac:dyDescent="0.35">
      <c r="A4" s="5" t="s">
        <v>3</v>
      </c>
      <c r="B4" s="8">
        <f>-LCA_db1_S1!B4/OEV_Pathways_db1_S1!B4</f>
        <v>0.15627960359671281</v>
      </c>
      <c r="C4" s="8">
        <f>-LCA_db1_S1!C4/OEV_Pathways_db1_S1!C4</f>
        <v>-6.9092367580261507E-2</v>
      </c>
      <c r="D4" s="8">
        <f>-LCA_db1_S1!D4/OEV_Pathways_db1_S1!D4</f>
        <v>2.2575220777515097E-2</v>
      </c>
      <c r="E4" s="8">
        <f>-LCA_db1_S1!E4/OEV_Pathways_db1_S1!E4</f>
        <v>1.0374632510169797E-4</v>
      </c>
      <c r="F4" s="8">
        <f>-LCA_db1_S1!F4/OEV_Pathways_db1_S1!F4</f>
        <v>-7.6844381319426933E-2</v>
      </c>
      <c r="G4" s="8">
        <f>-LCA_db1_S1!G4/OEV_Pathways_db1_S1!G4</f>
        <v>-9.1588117705820427E-2</v>
      </c>
      <c r="H4" s="8">
        <f>-LCA_db1_S1!H4/OEV_Pathways_db1_S1!H4</f>
        <v>-5.961584867276197E-2</v>
      </c>
      <c r="I4" s="8">
        <f>-LCA_db1_S1!I4/OEV_Pathways_db1_S1!I4</f>
        <v>-7.9044412106033912E-2</v>
      </c>
      <c r="J4" s="8">
        <f>-LCA_db1_S1!J4/OEV_Pathways_db1_S1!J4</f>
        <v>-8.5780381428840979E-2</v>
      </c>
      <c r="K4" s="8">
        <f>-LCA_db1_S1!K4/OEV_Pathways_db1_S1!K4</f>
        <v>2.6549126787357982E-3</v>
      </c>
      <c r="L4" s="8">
        <f>-LCA_db1_S1!L4/OEV_Pathways_db1_S1!L4</f>
        <v>-1.1776344761404453E-2</v>
      </c>
      <c r="M4" s="8">
        <f>-LCA_db1_S1!M4/OEV_Pathways_db1_S1!M4</f>
        <v>-3.1450199395562793E-3</v>
      </c>
      <c r="N4" s="8">
        <f>-LCA_db1_S1!N4/OEV_Pathways_db1_S1!N4</f>
        <v>-3.2228894128016657E-3</v>
      </c>
      <c r="O4" s="8">
        <f>-LCA_db1_S1!O4/OEV_Pathways_db1_S1!O4</f>
        <v>-9.6304284412364595E-5</v>
      </c>
      <c r="P4" s="8">
        <f>-LCA_db1_S1!P4/OEV_Pathways_db1_S1!P4</f>
        <v>-1.316750245756086E-2</v>
      </c>
      <c r="Q4" s="8">
        <f>-LCA_db1_S1!Q4/OEV_Pathways_db1_S1!Q4</f>
        <v>-6.4257365065840469E-2</v>
      </c>
    </row>
    <row r="5" spans="1:17" x14ac:dyDescent="0.35">
      <c r="A5" s="5" t="s">
        <v>4</v>
      </c>
      <c r="B5" s="8">
        <f>-LCA_db1_S1!B5/OEV_Pathways_db1_S1!B5</f>
        <v>0.26441096161268562</v>
      </c>
      <c r="C5" s="8">
        <f>-LCA_db1_S1!C5/OEV_Pathways_db1_S1!C5</f>
        <v>-9.5057402111080561E-2</v>
      </c>
      <c r="D5" s="8">
        <f>-LCA_db1_S1!D5/OEV_Pathways_db1_S1!D5</f>
        <v>0.56275787428756507</v>
      </c>
      <c r="E5" s="8">
        <f>-LCA_db1_S1!E5/OEV_Pathways_db1_S1!E5</f>
        <v>0.93499851315992466</v>
      </c>
      <c r="F5" s="8">
        <f>-LCA_db1_S1!F5/OEV_Pathways_db1_S1!F5</f>
        <v>0.77246984723658241</v>
      </c>
      <c r="G5" s="8">
        <f>-LCA_db1_S1!G5/OEV_Pathways_db1_S1!G5</f>
        <v>-4.0603688859304149E-3</v>
      </c>
      <c r="H5" s="8">
        <f>-LCA_db1_S1!H5/OEV_Pathways_db1_S1!H5</f>
        <v>0.51797438348855729</v>
      </c>
      <c r="I5" s="8">
        <f>-LCA_db1_S1!I5/OEV_Pathways_db1_S1!I5</f>
        <v>0.80526467658706558</v>
      </c>
      <c r="J5" s="8">
        <f>-LCA_db1_S1!J5/OEV_Pathways_db1_S1!J5</f>
        <v>0.8476842550927588</v>
      </c>
      <c r="K5" s="8">
        <f>-LCA_db1_S1!K5/OEV_Pathways_db1_S1!K5</f>
        <v>0.97294018652207204</v>
      </c>
      <c r="L5" s="8">
        <f>-LCA_db1_S1!L5/OEV_Pathways_db1_S1!L5</f>
        <v>0.91480014877186444</v>
      </c>
      <c r="M5" s="8">
        <f>-LCA_db1_S1!M5/OEV_Pathways_db1_S1!M5</f>
        <v>0.92072178894655921</v>
      </c>
      <c r="N5" s="8">
        <f>-LCA_db1_S1!N5/OEV_Pathways_db1_S1!N5</f>
        <v>0.97182923763995532</v>
      </c>
      <c r="O5" s="8">
        <f>-LCA_db1_S1!O5/OEV_Pathways_db1_S1!O5</f>
        <v>0.99526825923370521</v>
      </c>
      <c r="P5" s="8">
        <f>-LCA_db1_S1!P5/OEV_Pathways_db1_S1!P5</f>
        <v>-1.0068110024795879E-2</v>
      </c>
      <c r="Q5" s="8">
        <f>-LCA_db1_S1!Q5/OEV_Pathways_db1_S1!Q5</f>
        <v>2.2696106577722572E-2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-LCA_db1_S2!B2/OEV_Pathways_db1_S2!B2</f>
        <v>0.27318990050890146</v>
      </c>
      <c r="C2" s="8">
        <f>-LCA_db1_S2!C2/OEV_Pathways_db1_S2!C2</f>
        <v>9.7798356188616722E-2</v>
      </c>
      <c r="D2" s="8">
        <f>-LCA_db1_S2!D2/OEV_Pathways_db1_S2!D2</f>
        <v>0.2155362398435309</v>
      </c>
      <c r="E2" s="8">
        <f>-LCA_db1_S2!E2/OEV_Pathways_db1_S2!E2</f>
        <v>0.19706433865647782</v>
      </c>
      <c r="F2" s="8">
        <f>-LCA_db1_S2!F2/OEV_Pathways_db1_S2!F2</f>
        <v>0.24710265809541127</v>
      </c>
      <c r="G2" s="8">
        <f>-LCA_db1_S2!G2/OEV_Pathways_db1_S2!G2</f>
        <v>0.13588972391573464</v>
      </c>
      <c r="H2" s="8">
        <f>-LCA_db1_S2!H2/OEV_Pathways_db1_S2!H2</f>
        <v>0.13136197710798583</v>
      </c>
      <c r="I2" s="8">
        <f>-LCA_db1_S2!I2/OEV_Pathways_db1_S2!I2</f>
        <v>0.34799313585028646</v>
      </c>
      <c r="J2" s="8">
        <f>-LCA_db1_S2!J2/OEV_Pathways_db1_S2!J2</f>
        <v>0.36286067919358367</v>
      </c>
      <c r="K2" s="8">
        <f>-LCA_db1_S2!K2/OEV_Pathways_db1_S2!K2</f>
        <v>0.20140132473681815</v>
      </c>
      <c r="L2" s="8">
        <f>-LCA_db1_S2!L2/OEV_Pathways_db1_S2!L2</f>
        <v>0.19692468834426599</v>
      </c>
      <c r="M2" s="8">
        <f>-LCA_db1_S2!M2/OEV_Pathways_db1_S2!M2</f>
        <v>0.19425562962841428</v>
      </c>
      <c r="N2" s="8">
        <f>-LCA_db1_S2!N2/OEV_Pathways_db1_S2!N2</f>
        <v>0.19843616036838058</v>
      </c>
      <c r="O2" s="8">
        <f>-LCA_db1_S2!O2/OEV_Pathways_db1_S2!O2</f>
        <v>0.20050041701625165</v>
      </c>
      <c r="P2" s="8">
        <f>-LCA_db1_S2!P2/OEV_Pathways_db1_S2!P2</f>
        <v>0.15222343228682289</v>
      </c>
      <c r="Q2" s="8">
        <f>-LCA_db1_S2!Q2/OEV_Pathways_db1_S2!Q2</f>
        <v>0.12376271883698893</v>
      </c>
    </row>
    <row r="3" spans="1:17" x14ac:dyDescent="0.35">
      <c r="A3" s="5" t="s">
        <v>2</v>
      </c>
      <c r="B3" s="8">
        <f>-LCA_db1_S2!B3/OEV_Pathways_db1_S2!B3</f>
        <v>0.11864377747395509</v>
      </c>
      <c r="C3" s="8">
        <f>-LCA_db1_S2!C3/OEV_Pathways_db1_S2!C3</f>
        <v>-4.9529566684311709E-2</v>
      </c>
      <c r="D3" s="8">
        <f>-LCA_db1_S2!D3/OEV_Pathways_db1_S2!D3</f>
        <v>7.0920644545366604E-2</v>
      </c>
      <c r="E3" s="8">
        <f>-LCA_db1_S2!E3/OEV_Pathways_db1_S2!E3</f>
        <v>6.8228617110218043E-4</v>
      </c>
      <c r="F3" s="8">
        <f>-LCA_db1_S2!F3/OEV_Pathways_db1_S2!F3</f>
        <v>0.22304229565338243</v>
      </c>
      <c r="G3" s="8">
        <f>-LCA_db1_S2!G3/OEV_Pathways_db1_S2!G3</f>
        <v>5.6819973605898216E-2</v>
      </c>
      <c r="H3" s="8">
        <f>-LCA_db1_S2!H3/OEV_Pathways_db1_S2!H3</f>
        <v>-5.1726006493343156E-2</v>
      </c>
      <c r="I3" s="8">
        <f>-LCA_db1_S2!I3/OEV_Pathways_db1_S2!I3</f>
        <v>0.47336916715836691</v>
      </c>
      <c r="J3" s="8">
        <f>-LCA_db1_S2!J3/OEV_Pathways_db1_S2!J3</f>
        <v>0.51197154752620544</v>
      </c>
      <c r="K3" s="8">
        <f>-LCA_db1_S2!K3/OEV_Pathways_db1_S2!K3</f>
        <v>4.2308758480506291E-3</v>
      </c>
      <c r="L3" s="8">
        <f>-LCA_db1_S2!L3/OEV_Pathways_db1_S2!L3</f>
        <v>1.4738047025586223E-2</v>
      </c>
      <c r="M3" s="8">
        <f>-LCA_db1_S2!M3/OEV_Pathways_db1_S2!M3</f>
        <v>-1.3061296077279986E-3</v>
      </c>
      <c r="N3" s="8">
        <f>-LCA_db1_S2!N3/OEV_Pathways_db1_S2!N3</f>
        <v>2.8346356287586956E-3</v>
      </c>
      <c r="O3" s="8">
        <f>-LCA_db1_S2!O3/OEV_Pathways_db1_S2!O3</f>
        <v>1.938814420828531E-3</v>
      </c>
      <c r="P3" s="8">
        <f>-LCA_db1_S2!P3/OEV_Pathways_db1_S2!P3</f>
        <v>1.9984596927717677E-2</v>
      </c>
      <c r="Q3" s="8">
        <f>-LCA_db1_S2!Q3/OEV_Pathways_db1_S2!Q3</f>
        <v>-4.1728511639025096E-3</v>
      </c>
    </row>
    <row r="4" spans="1:17" x14ac:dyDescent="0.35">
      <c r="A4" s="5" t="s">
        <v>3</v>
      </c>
      <c r="B4" s="8">
        <f>-LCA_db1_S2!B4/OEV_Pathways_db1_S2!B4</f>
        <v>0.15627960359671281</v>
      </c>
      <c r="C4" s="8">
        <f>-LCA_db1_S2!C4/OEV_Pathways_db1_S2!C4</f>
        <v>-6.9092367580261507E-2</v>
      </c>
      <c r="D4" s="8">
        <f>-LCA_db1_S2!D4/OEV_Pathways_db1_S2!D4</f>
        <v>2.2575220777515097E-2</v>
      </c>
      <c r="E4" s="8">
        <f>-LCA_db1_S2!E4/OEV_Pathways_db1_S2!E4</f>
        <v>1.0374632510169797E-4</v>
      </c>
      <c r="F4" s="8">
        <f>-LCA_db1_S2!F4/OEV_Pathways_db1_S2!F4</f>
        <v>-7.6844381319426933E-2</v>
      </c>
      <c r="G4" s="8">
        <f>-LCA_db1_S2!G4/OEV_Pathways_db1_S2!G4</f>
        <v>-9.1588117705820427E-2</v>
      </c>
      <c r="H4" s="8">
        <f>-LCA_db1_S2!H4/OEV_Pathways_db1_S2!H4</f>
        <v>-5.961584867276197E-2</v>
      </c>
      <c r="I4" s="8">
        <f>-LCA_db1_S2!I4/OEV_Pathways_db1_S2!I4</f>
        <v>-7.9044412106033912E-2</v>
      </c>
      <c r="J4" s="8">
        <f>-LCA_db1_S2!J4/OEV_Pathways_db1_S2!J4</f>
        <v>-8.5780381428840979E-2</v>
      </c>
      <c r="K4" s="8">
        <f>-LCA_db1_S2!K4/OEV_Pathways_db1_S2!K4</f>
        <v>2.6549126787357982E-3</v>
      </c>
      <c r="L4" s="8">
        <f>-LCA_db1_S2!L4/OEV_Pathways_db1_S2!L4</f>
        <v>-1.1776344761404453E-2</v>
      </c>
      <c r="M4" s="8">
        <f>-LCA_db1_S2!M4/OEV_Pathways_db1_S2!M4</f>
        <v>-3.1450199395562793E-3</v>
      </c>
      <c r="N4" s="8">
        <f>-LCA_db1_S2!N4/OEV_Pathways_db1_S2!N4</f>
        <v>-3.2228894128016657E-3</v>
      </c>
      <c r="O4" s="8">
        <f>-LCA_db1_S2!O4/OEV_Pathways_db1_S2!O4</f>
        <v>-9.6304284412364595E-5</v>
      </c>
      <c r="P4" s="8">
        <f>-LCA_db1_S2!P4/OEV_Pathways_db1_S2!P4</f>
        <v>-1.316750245756086E-2</v>
      </c>
      <c r="Q4" s="8">
        <f>-LCA_db1_S2!Q4/OEV_Pathways_db1_S2!Q4</f>
        <v>-6.4257365065840469E-2</v>
      </c>
    </row>
    <row r="5" spans="1:17" x14ac:dyDescent="0.35">
      <c r="A5" s="5" t="s">
        <v>4</v>
      </c>
      <c r="B5" s="8">
        <f>-LCA_db1_S2!B5/OEV_Pathways_db1_S2!B5</f>
        <v>0.81610274040317143</v>
      </c>
      <c r="C5" s="8">
        <f>-LCA_db1_S2!C5/OEV_Pathways_db1_S2!C5</f>
        <v>0.72623564947223007</v>
      </c>
      <c r="D5" s="8">
        <f>-LCA_db1_S2!D5/OEV_Pathways_db1_S2!D5</f>
        <v>0.89068946857189113</v>
      </c>
      <c r="E5" s="8">
        <f>-LCA_db1_S2!E5/OEV_Pathways_db1_S2!E5</f>
        <v>0.98374962828998125</v>
      </c>
      <c r="F5" s="8">
        <f>-LCA_db1_S2!F5/OEV_Pathways_db1_S2!F5</f>
        <v>0.94311746180914557</v>
      </c>
      <c r="G5" s="8">
        <f>-LCA_db1_S2!G5/OEV_Pathways_db1_S2!G5</f>
        <v>0.74898490777851756</v>
      </c>
      <c r="H5" s="8">
        <f>-LCA_db1_S2!H5/OEV_Pathways_db1_S2!H5</f>
        <v>0.87949359587213938</v>
      </c>
      <c r="I5" s="8">
        <f>-LCA_db1_S2!I5/OEV_Pathways_db1_S2!I5</f>
        <v>0.95131616914676631</v>
      </c>
      <c r="J5" s="8">
        <f>-LCA_db1_S2!J5/OEV_Pathways_db1_S2!J5</f>
        <v>0.96192106377318976</v>
      </c>
      <c r="K5" s="8">
        <f>-LCA_db1_S2!K5/OEV_Pathways_db1_S2!K5</f>
        <v>0.99323504663051787</v>
      </c>
      <c r="L5" s="8">
        <f>-LCA_db1_S2!L5/OEV_Pathways_db1_S2!L5</f>
        <v>0.97870003719296628</v>
      </c>
      <c r="M5" s="8">
        <f>-LCA_db1_S2!M5/OEV_Pathways_db1_S2!M5</f>
        <v>0.98018044723663977</v>
      </c>
      <c r="N5" s="8">
        <f>-LCA_db1_S2!N5/OEV_Pathways_db1_S2!N5</f>
        <v>0.99295730940998861</v>
      </c>
      <c r="O5" s="8">
        <f>-LCA_db1_S2!O5/OEV_Pathways_db1_S2!O5</f>
        <v>0.99881706480842625</v>
      </c>
      <c r="P5" s="8">
        <f>-LCA_db1_S2!P5/OEV_Pathways_db1_S2!P5</f>
        <v>0.74748297249380102</v>
      </c>
      <c r="Q5" s="8">
        <f>-LCA_db1_S2!Q5/OEV_Pathways_db1_S2!Q5</f>
        <v>0.75567402664443073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-LCA_db1_S3!B2/OEV_Pathways_db1_S3!B2</f>
        <v>0.29386489794907883</v>
      </c>
      <c r="C2" s="8">
        <f>-LCA_db1_S3!C2/OEV_Pathways_db1_S3!C2</f>
        <v>0.13201895916977702</v>
      </c>
      <c r="D2" s="8">
        <f>-LCA_db1_S3!D2/OEV_Pathways_db1_S3!D2</f>
        <v>0.22015369013034589</v>
      </c>
      <c r="E2" s="8">
        <f>-LCA_db1_S3!E2/OEV_Pathways_db1_S3!E2</f>
        <v>0.19963331160828016</v>
      </c>
      <c r="F2" s="8">
        <f>-LCA_db1_S3!F2/OEV_Pathways_db1_S3!F2</f>
        <v>0.25792572599833608</v>
      </c>
      <c r="G2" s="8">
        <f>-LCA_db1_S3!G2/OEV_Pathways_db1_S3!G2</f>
        <v>0.16346373864824257</v>
      </c>
      <c r="H2" s="8">
        <f>-LCA_db1_S3!H2/OEV_Pathways_db1_S3!H2</f>
        <v>0.14445886340292244</v>
      </c>
      <c r="I2" s="8">
        <f>-LCA_db1_S3!I2/OEV_Pathways_db1_S3!I2</f>
        <v>0.35295006827321035</v>
      </c>
      <c r="J2" s="8">
        <f>-LCA_db1_S3!J2/OEV_Pathways_db1_S3!J2</f>
        <v>0.36711226895406501</v>
      </c>
      <c r="K2" s="8">
        <f>-LCA_db1_S3!K2/OEV_Pathways_db1_S3!K2</f>
        <v>0.20169467039757297</v>
      </c>
      <c r="L2" s="8">
        <f>-LCA_db1_S3!L2/OEV_Pathways_db1_S3!L2</f>
        <v>0.1993226768914404</v>
      </c>
      <c r="M2" s="8">
        <f>-LCA_db1_S3!M2/OEV_Pathways_db1_S3!M2</f>
        <v>0.19621655973466076</v>
      </c>
      <c r="N2" s="8">
        <f>-LCA_db1_S3!N2/OEV_Pathways_db1_S3!N2</f>
        <v>0.19964393941211148</v>
      </c>
      <c r="O2" s="8">
        <f>-LCA_db1_S3!O2/OEV_Pathways_db1_S3!O2</f>
        <v>0.20056167120913554</v>
      </c>
      <c r="P2" s="8">
        <f>-LCA_db1_S3!P2/OEV_Pathways_db1_S3!P2</f>
        <v>0.15872481954177195</v>
      </c>
      <c r="Q2" s="8">
        <f>-LCA_db1_S3!Q2/OEV_Pathways_db1_S3!Q2</f>
        <v>0.1510886222922839</v>
      </c>
    </row>
    <row r="3" spans="1:17" x14ac:dyDescent="0.35">
      <c r="A3" s="5" t="s">
        <v>2</v>
      </c>
      <c r="B3" s="8">
        <f>-LCA_db1_S3!B3/OEV_Pathways_db1_S3!B3</f>
        <v>0.14448752427417685</v>
      </c>
      <c r="C3" s="8">
        <f>-LCA_db1_S3!C3/OEV_Pathways_db1_S3!C3</f>
        <v>-6.7538129578613489E-3</v>
      </c>
      <c r="D3" s="8">
        <f>-LCA_db1_S3!D3/OEV_Pathways_db1_S3!D3</f>
        <v>7.6692457403885347E-2</v>
      </c>
      <c r="E3" s="8">
        <f>-LCA_db1_S3!E3/OEV_Pathways_db1_S3!E3</f>
        <v>3.8935023608550872E-3</v>
      </c>
      <c r="F3" s="8">
        <f>-LCA_db1_S3!F3/OEV_Pathways_db1_S3!F3</f>
        <v>0.23657113053203843</v>
      </c>
      <c r="G3" s="8">
        <f>-LCA_db1_S3!G3/OEV_Pathways_db1_S3!G3</f>
        <v>9.1287492021533134E-2</v>
      </c>
      <c r="H3" s="8">
        <f>-LCA_db1_S3!H3/OEV_Pathways_db1_S3!H3</f>
        <v>-3.5354898624672421E-2</v>
      </c>
      <c r="I3" s="8">
        <f>-LCA_db1_S3!I3/OEV_Pathways_db1_S3!I3</f>
        <v>0.47956533268702178</v>
      </c>
      <c r="J3" s="8">
        <f>-LCA_db1_S3!J3/OEV_Pathways_db1_S3!J3</f>
        <v>0.51728603472680701</v>
      </c>
      <c r="K3" s="8">
        <f>-LCA_db1_S3!K3/OEV_Pathways_db1_S3!K3</f>
        <v>4.5975579239941836E-3</v>
      </c>
      <c r="L3" s="8">
        <f>-LCA_db1_S3!L3/OEV_Pathways_db1_S3!L3</f>
        <v>1.7735532709554209E-2</v>
      </c>
      <c r="M3" s="8">
        <f>-LCA_db1_S3!M3/OEV_Pathways_db1_S3!M3</f>
        <v>1.1450330250801386E-3</v>
      </c>
      <c r="N3" s="8">
        <f>-LCA_db1_S3!N3/OEV_Pathways_db1_S3!N3</f>
        <v>4.3443594334223483E-3</v>
      </c>
      <c r="O3" s="8">
        <f>-LCA_db1_S3!O3/OEV_Pathways_db1_S3!O3</f>
        <v>2.0153821619333517E-3</v>
      </c>
      <c r="P3" s="8">
        <f>-LCA_db1_S3!P3/OEV_Pathways_db1_S3!P3</f>
        <v>2.8111330996403963E-2</v>
      </c>
      <c r="Q3" s="8">
        <f>-LCA_db1_S3!Q3/OEV_Pathways_db1_S3!Q3</f>
        <v>2.9984528155216197E-2</v>
      </c>
    </row>
    <row r="4" spans="1:17" x14ac:dyDescent="0.35">
      <c r="A4" s="5" t="s">
        <v>3</v>
      </c>
      <c r="B4" s="8">
        <f>-LCA_db1_S3!B4/OEV_Pathways_db1_S3!B4</f>
        <v>0.18212335039693459</v>
      </c>
      <c r="C4" s="8">
        <f>-LCA_db1_S3!C4/OEV_Pathways_db1_S3!C4</f>
        <v>-2.6316613853811149E-2</v>
      </c>
      <c r="D4" s="8">
        <f>-LCA_db1_S3!D4/OEV_Pathways_db1_S3!D4</f>
        <v>2.8347033636033855E-2</v>
      </c>
      <c r="E4" s="8">
        <f>-LCA_db1_S3!E4/OEV_Pathways_db1_S3!E4</f>
        <v>3.3149625148546046E-3</v>
      </c>
      <c r="F4" s="8">
        <f>-LCA_db1_S3!F4/OEV_Pathways_db1_S3!F4</f>
        <v>-6.3315546440770878E-2</v>
      </c>
      <c r="G4" s="8">
        <f>-LCA_db1_S3!G4/OEV_Pathways_db1_S3!G4</f>
        <v>-5.7120599290185495E-2</v>
      </c>
      <c r="H4" s="8">
        <f>-LCA_db1_S3!H4/OEV_Pathways_db1_S3!H4</f>
        <v>-4.3244740804091228E-2</v>
      </c>
      <c r="I4" s="8">
        <f>-LCA_db1_S3!I4/OEV_Pathways_db1_S3!I4</f>
        <v>-7.2848246577379025E-2</v>
      </c>
      <c r="J4" s="8">
        <f>-LCA_db1_S3!J4/OEV_Pathways_db1_S3!J4</f>
        <v>-8.0465894228239382E-2</v>
      </c>
      <c r="K4" s="8">
        <f>-LCA_db1_S3!K4/OEV_Pathways_db1_S3!K4</f>
        <v>3.0215947546793531E-3</v>
      </c>
      <c r="L4" s="8">
        <f>-LCA_db1_S3!L4/OEV_Pathways_db1_S3!L4</f>
        <v>-8.7788590774364652E-3</v>
      </c>
      <c r="M4" s="8">
        <f>-LCA_db1_S3!M4/OEV_Pathways_db1_S3!M4</f>
        <v>-6.9385730674814217E-4</v>
      </c>
      <c r="N4" s="8">
        <f>-LCA_db1_S3!N4/OEV_Pathways_db1_S3!N4</f>
        <v>-1.7131656081380128E-3</v>
      </c>
      <c r="O4" s="8">
        <f>-LCA_db1_S3!O4/OEV_Pathways_db1_S3!O4</f>
        <v>-1.9736543307543613E-5</v>
      </c>
      <c r="P4" s="8">
        <f>-LCA_db1_S3!P4/OEV_Pathways_db1_S3!P4</f>
        <v>-5.0407683888745733E-3</v>
      </c>
      <c r="Q4" s="8">
        <f>-LCA_db1_S3!Q4/OEV_Pathways_db1_S3!Q4</f>
        <v>-3.0099985746721764E-2</v>
      </c>
    </row>
    <row r="5" spans="1:17" x14ac:dyDescent="0.35">
      <c r="A5" s="5" t="s">
        <v>4</v>
      </c>
      <c r="B5" s="8">
        <f>-LCA_db1_S3!B5/OEV_Pathways_db1_S3!B5</f>
        <v>0.81610274040317143</v>
      </c>
      <c r="C5" s="8">
        <f>-LCA_db1_S3!C5/OEV_Pathways_db1_S3!C5</f>
        <v>0.72623564947223007</v>
      </c>
      <c r="D5" s="8">
        <f>-LCA_db1_S3!D5/OEV_Pathways_db1_S3!D5</f>
        <v>0.89068946857189113</v>
      </c>
      <c r="E5" s="8">
        <f>-LCA_db1_S3!E5/OEV_Pathways_db1_S3!E5</f>
        <v>0.98374962828998125</v>
      </c>
      <c r="F5" s="8">
        <f>-LCA_db1_S3!F5/OEV_Pathways_db1_S3!F5</f>
        <v>0.94311746180914557</v>
      </c>
      <c r="G5" s="8">
        <f>-LCA_db1_S3!G5/OEV_Pathways_db1_S3!G5</f>
        <v>0.74898490777851756</v>
      </c>
      <c r="H5" s="8">
        <f>-LCA_db1_S3!H5/OEV_Pathways_db1_S3!H5</f>
        <v>0.87949359587213938</v>
      </c>
      <c r="I5" s="8">
        <f>-LCA_db1_S3!I5/OEV_Pathways_db1_S3!I5</f>
        <v>0.95131616914676631</v>
      </c>
      <c r="J5" s="8">
        <f>-LCA_db1_S3!J5/OEV_Pathways_db1_S3!J5</f>
        <v>0.96192106377318976</v>
      </c>
      <c r="K5" s="8">
        <f>-LCA_db1_S3!K5/OEV_Pathways_db1_S3!K5</f>
        <v>0.99323504663051787</v>
      </c>
      <c r="L5" s="8">
        <f>-LCA_db1_S3!L5/OEV_Pathways_db1_S3!L5</f>
        <v>0.97870003719296628</v>
      </c>
      <c r="M5" s="8">
        <f>-LCA_db1_S3!M5/OEV_Pathways_db1_S3!M5</f>
        <v>0.98018044723663977</v>
      </c>
      <c r="N5" s="8">
        <f>-LCA_db1_S3!N5/OEV_Pathways_db1_S3!N5</f>
        <v>0.99295730940998861</v>
      </c>
      <c r="O5" s="8">
        <f>-LCA_db1_S3!O5/OEV_Pathways_db1_S3!O5</f>
        <v>0.99881706480842625</v>
      </c>
      <c r="P5" s="8">
        <f>-LCA_db1_S3!P5/OEV_Pathways_db1_S3!P5</f>
        <v>0.74748297249380102</v>
      </c>
      <c r="Q5" s="8">
        <f>-LCA_db1_S3!Q5/OEV_Pathways_db1_S3!Q5</f>
        <v>0.75567402664443073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-LCA_db1_S4!B2/OEV_Pathways_db1_S4!B2</f>
        <v>0.30842193719333161</v>
      </c>
      <c r="C2" s="8">
        <f>-LCA_db1_S4!C2/OEV_Pathways_db1_S4!C2</f>
        <v>0.15407220509175729</v>
      </c>
      <c r="D2" s="8">
        <f>-LCA_db1_S4!D2/OEV_Pathways_db1_S4!D2</f>
        <v>0.22795410892408816</v>
      </c>
      <c r="E2" s="8">
        <f>-LCA_db1_S4!E2/OEV_Pathways_db1_S4!E2</f>
        <v>0.20100211116137059</v>
      </c>
      <c r="F2" s="8">
        <f>-LCA_db1_S4!F2/OEV_Pathways_db1_S4!F2</f>
        <v>0.26292045831138472</v>
      </c>
      <c r="G2" s="8">
        <f>-LCA_db1_S4!G2/OEV_Pathways_db1_S4!G2</f>
        <v>0.18326185754439783</v>
      </c>
      <c r="H2" s="8">
        <f>-LCA_db1_S4!H2/OEV_Pathways_db1_S4!H2</f>
        <v>0.15394783326643943</v>
      </c>
      <c r="I2" s="8">
        <f>-LCA_db1_S4!I2/OEV_Pathways_db1_S4!I2</f>
        <v>0.35674642726597316</v>
      </c>
      <c r="J2" s="8">
        <f>-LCA_db1_S4!J2/OEV_Pathways_db1_S4!J2</f>
        <v>0.37012326356479475</v>
      </c>
      <c r="K2" s="8">
        <f>-LCA_db1_S4!K2/OEV_Pathways_db1_S4!K2</f>
        <v>0.20217826125117788</v>
      </c>
      <c r="L2" s="8">
        <f>-LCA_db1_S4!L2/OEV_Pathways_db1_S4!L2</f>
        <v>0.20100911758381754</v>
      </c>
      <c r="M2" s="8">
        <f>-LCA_db1_S4!M2/OEV_Pathways_db1_S4!M2</f>
        <v>0.19775574437513441</v>
      </c>
      <c r="N2" s="8">
        <f>-LCA_db1_S4!N2/OEV_Pathways_db1_S4!N2</f>
        <v>0.20024764978963788</v>
      </c>
      <c r="O2" s="8">
        <f>-LCA_db1_S4!O2/OEV_Pathways_db1_S4!O2</f>
        <v>0.20064733957667197</v>
      </c>
      <c r="P2" s="8">
        <f>-LCA_db1_S4!P2/OEV_Pathways_db1_S4!P2</f>
        <v>0.17628166440384621</v>
      </c>
      <c r="Q2" s="8">
        <f>-LCA_db1_S4!Q2/OEV_Pathways_db1_S4!Q2</f>
        <v>0.17041323201102127</v>
      </c>
    </row>
    <row r="3" spans="1:17" x14ac:dyDescent="0.35">
      <c r="A3" s="5" t="s">
        <v>2</v>
      </c>
      <c r="B3" s="8">
        <f>-LCA_db1_S4!B3/OEV_Pathways_db1_S4!B3</f>
        <v>0.14735905169642369</v>
      </c>
      <c r="C3" s="8">
        <f>-LCA_db1_S4!C3/OEV_Pathways_db1_S4!C3</f>
        <v>-2.0009514327001968E-3</v>
      </c>
      <c r="D3" s="8">
        <f>-LCA_db1_S4!D3/OEV_Pathways_db1_S4!D3</f>
        <v>7.7333769943720765E-2</v>
      </c>
      <c r="E3" s="8">
        <f>-LCA_db1_S4!E3/OEV_Pathways_db1_S4!E3</f>
        <v>4.2503041597165211E-3</v>
      </c>
      <c r="F3" s="8">
        <f>-LCA_db1_S4!F3/OEV_Pathways_db1_S4!F3</f>
        <v>0.23807433440744472</v>
      </c>
      <c r="G3" s="8">
        <f>-LCA_db1_S4!G3/OEV_Pathways_db1_S4!G3</f>
        <v>9.5117216289937023E-2</v>
      </c>
      <c r="H3" s="8">
        <f>-LCA_db1_S4!H3/OEV_Pathways_db1_S4!H3</f>
        <v>-3.3535886639264552E-2</v>
      </c>
      <c r="I3" s="8">
        <f>-LCA_db1_S4!I3/OEV_Pathways_db1_S4!I3</f>
        <v>0.48025379552353903</v>
      </c>
      <c r="J3" s="8">
        <f>-LCA_db1_S4!J3/OEV_Pathways_db1_S4!J3</f>
        <v>0.51787653330465167</v>
      </c>
      <c r="K3" s="8">
        <f>-LCA_db1_S4!K3/OEV_Pathways_db1_S4!K3</f>
        <v>4.6383003768768003E-3</v>
      </c>
      <c r="L3" s="8">
        <f>-LCA_db1_S4!L3/OEV_Pathways_db1_S4!L3</f>
        <v>1.8068586674439543E-2</v>
      </c>
      <c r="M3" s="8">
        <f>-LCA_db1_S4!M3/OEV_Pathways_db1_S4!M3</f>
        <v>1.4173844287254872E-3</v>
      </c>
      <c r="N3" s="8">
        <f>-LCA_db1_S4!N3/OEV_Pathways_db1_S4!N3</f>
        <v>4.5121065228294214E-3</v>
      </c>
      <c r="O3" s="8">
        <f>-LCA_db1_S4!O3/OEV_Pathways_db1_S4!O3</f>
        <v>2.0238896887227764E-3</v>
      </c>
      <c r="P3" s="8">
        <f>-LCA_db1_S4!P3/OEV_Pathways_db1_S4!P3</f>
        <v>2.9014301448480221E-2</v>
      </c>
      <c r="Q3" s="8">
        <f>-LCA_db1_S4!Q3/OEV_Pathways_db1_S4!Q3</f>
        <v>3.377979252400716E-2</v>
      </c>
    </row>
    <row r="4" spans="1:17" x14ac:dyDescent="0.35">
      <c r="A4" s="5" t="s">
        <v>3</v>
      </c>
      <c r="B4" s="8">
        <f>-LCA_db1_S4!B4/OEV_Pathways_db1_S4!B4</f>
        <v>0.18499487781918142</v>
      </c>
      <c r="C4" s="8">
        <f>-LCA_db1_S4!C4/OEV_Pathways_db1_S4!C4</f>
        <v>-2.1563752328650002E-2</v>
      </c>
      <c r="D4" s="8">
        <f>-LCA_db1_S4!D4/OEV_Pathways_db1_S4!D4</f>
        <v>2.8988346175869269E-2</v>
      </c>
      <c r="E4" s="8">
        <f>-LCA_db1_S4!E4/OEV_Pathways_db1_S4!E4</f>
        <v>3.6717643137160389E-3</v>
      </c>
      <c r="F4" s="8">
        <f>-LCA_db1_S4!F4/OEV_Pathways_db1_S4!F4</f>
        <v>-6.1812342565364643E-2</v>
      </c>
      <c r="G4" s="8">
        <f>-LCA_db1_S4!G4/OEV_Pathways_db1_S4!G4</f>
        <v>-5.3290875021781606E-2</v>
      </c>
      <c r="H4" s="8">
        <f>-LCA_db1_S4!H4/OEV_Pathways_db1_S4!H4</f>
        <v>-4.1425728818683366E-2</v>
      </c>
      <c r="I4" s="8">
        <f>-LCA_db1_S4!I4/OEV_Pathways_db1_S4!I4</f>
        <v>-7.2159783740861821E-2</v>
      </c>
      <c r="J4" s="8">
        <f>-LCA_db1_S4!J4/OEV_Pathways_db1_S4!J4</f>
        <v>-7.9875395650394754E-2</v>
      </c>
      <c r="K4" s="8">
        <f>-LCA_db1_S4!K4/OEV_Pathways_db1_S4!K4</f>
        <v>3.0623372075619698E-3</v>
      </c>
      <c r="L4" s="8">
        <f>-LCA_db1_S4!L4/OEV_Pathways_db1_S4!L4</f>
        <v>-8.4458051125511323E-3</v>
      </c>
      <c r="M4" s="8">
        <f>-LCA_db1_S4!M4/OEV_Pathways_db1_S4!M4</f>
        <v>-4.2150590310279358E-4</v>
      </c>
      <c r="N4" s="8">
        <f>-LCA_db1_S4!N4/OEV_Pathways_db1_S4!N4</f>
        <v>-1.5454185187309408E-3</v>
      </c>
      <c r="O4" s="8">
        <f>-LCA_db1_S4!O4/OEV_Pathways_db1_S4!O4</f>
        <v>-1.122901651811906E-5</v>
      </c>
      <c r="P4" s="8">
        <f>-LCA_db1_S4!P4/OEV_Pathways_db1_S4!P4</f>
        <v>-4.1377979367983198E-3</v>
      </c>
      <c r="Q4" s="8">
        <f>-LCA_db1_S4!Q4/OEV_Pathways_db1_S4!Q4</f>
        <v>-2.6304721377930801E-2</v>
      </c>
    </row>
    <row r="5" spans="1:17" x14ac:dyDescent="0.35">
      <c r="A5" s="5" t="s">
        <v>4</v>
      </c>
      <c r="B5" s="8">
        <f>-LCA_db1_S4!B5/OEV_Pathways_db1_S4!B5</f>
        <v>0.87740182693544766</v>
      </c>
      <c r="C5" s="8">
        <f>-LCA_db1_S4!C5/OEV_Pathways_db1_S4!C5</f>
        <v>0.81749043298148683</v>
      </c>
      <c r="D5" s="8">
        <f>-LCA_db1_S4!D5/OEV_Pathways_db1_S4!D5</f>
        <v>0.92712631238126075</v>
      </c>
      <c r="E5" s="8">
        <f>-LCA_db1_S4!E5/OEV_Pathways_db1_S4!E5</f>
        <v>0.98916641885998757</v>
      </c>
      <c r="F5" s="8">
        <f>-LCA_db1_S4!F5/OEV_Pathways_db1_S4!F5</f>
        <v>0.96207830787276372</v>
      </c>
      <c r="G5" s="8">
        <f>-LCA_db1_S4!G5/OEV_Pathways_db1_S4!G5</f>
        <v>0.83265660518567841</v>
      </c>
      <c r="H5" s="8">
        <f>-LCA_db1_S4!H5/OEV_Pathways_db1_S4!H5</f>
        <v>0.91966239724809318</v>
      </c>
      <c r="I5" s="8">
        <f>-LCA_db1_S4!I5/OEV_Pathways_db1_S4!I5</f>
        <v>0.96754411276451102</v>
      </c>
      <c r="J5" s="8">
        <f>-LCA_db1_S4!J5/OEV_Pathways_db1_S4!J5</f>
        <v>0.9746140425154598</v>
      </c>
      <c r="K5" s="8">
        <f>-LCA_db1_S4!K5/OEV_Pathways_db1_S4!K5</f>
        <v>0.99549003108701184</v>
      </c>
      <c r="L5" s="8">
        <f>-LCA_db1_S4!L5/OEV_Pathways_db1_S4!L5</f>
        <v>0.98580002479531081</v>
      </c>
      <c r="M5" s="8">
        <f>-LCA_db1_S4!M5/OEV_Pathways_db1_S4!M5</f>
        <v>0.98678696482442663</v>
      </c>
      <c r="N5" s="8">
        <f>-LCA_db1_S4!N5/OEV_Pathways_db1_S4!N5</f>
        <v>0.99530487293999259</v>
      </c>
      <c r="O5" s="8">
        <f>-LCA_db1_S4!O5/OEV_Pathways_db1_S4!O5</f>
        <v>0.99921137653895076</v>
      </c>
      <c r="P5" s="8">
        <f>-LCA_db1_S4!P5/OEV_Pathways_db1_S4!P5</f>
        <v>0.83165531499586742</v>
      </c>
      <c r="Q5" s="8">
        <f>-LCA_db1_S4!Q5/OEV_Pathways_db1_S4!Q5</f>
        <v>0.83711601776295352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-LCA_db1_S5!B2/OEV_Pathways_db1_S5!B2</f>
        <v>0.16285154475080427</v>
      </c>
      <c r="C2" s="8">
        <f>-LCA_db1_S5!C2/OEV_Pathways_db1_S5!C2</f>
        <v>-6.6460254128045404E-2</v>
      </c>
      <c r="D2" s="8">
        <f>-LCA_db1_S5!D2/OEV_Pathways_db1_S5!D2</f>
        <v>0.14994992098666565</v>
      </c>
      <c r="E2" s="8">
        <f>-LCA_db1_S5!E2/OEV_Pathways_db1_S5!E2</f>
        <v>0.18731411563046649</v>
      </c>
      <c r="F2" s="8">
        <f>-LCA_db1_S5!F2/OEV_Pathways_db1_S5!F2</f>
        <v>0.21297313518089869</v>
      </c>
      <c r="G2" s="8">
        <f>-LCA_db1_S5!G2/OEV_Pathways_db1_S5!G2</f>
        <v>-1.4719331417154964E-2</v>
      </c>
      <c r="H2" s="8">
        <f>-LCA_db1_S5!H2/OEV_Pathways_db1_S5!H2</f>
        <v>5.905813463126941E-2</v>
      </c>
      <c r="I2" s="8">
        <f>-LCA_db1_S5!I2/OEV_Pathways_db1_S5!I2</f>
        <v>0.31878283733834634</v>
      </c>
      <c r="J2" s="8">
        <f>-LCA_db1_S5!J2/OEV_Pathways_db1_S5!J2</f>
        <v>0.34001331745749752</v>
      </c>
      <c r="K2" s="8">
        <f>-LCA_db1_S5!K2/OEV_Pathways_db1_S5!K2</f>
        <v>0.19734235271512895</v>
      </c>
      <c r="L2" s="8">
        <f>-LCA_db1_S5!L2/OEV_Pathways_db1_S5!L2</f>
        <v>0.18414471066004556</v>
      </c>
      <c r="M2" s="8">
        <f>-LCA_db1_S5!M2/OEV_Pathways_db1_S5!M2</f>
        <v>0.18236389797039812</v>
      </c>
      <c r="N2" s="8">
        <f>-LCA_db1_S5!N2/OEV_Pathways_db1_S5!N2</f>
        <v>0.19421054601437387</v>
      </c>
      <c r="O2" s="8">
        <f>-LCA_db1_S5!O2/OEV_Pathways_db1_S5!O2</f>
        <v>0.19979065590130743</v>
      </c>
      <c r="P2" s="8">
        <f>-LCA_db1_S5!P2/OEV_Pathways_db1_S5!P2</f>
        <v>7.132157831035512E-4</v>
      </c>
      <c r="Q2" s="8">
        <f>-LCA_db1_S5!Q2/OEV_Pathways_db1_S5!Q2</f>
        <v>-2.283286517635268E-2</v>
      </c>
    </row>
    <row r="3" spans="1:17" x14ac:dyDescent="0.35">
      <c r="A3" s="5" t="s">
        <v>2</v>
      </c>
      <c r="B3" s="8">
        <f>-LCA_db1_S5!B3/OEV_Pathways_db1_S5!B3</f>
        <v>0.11864377747395509</v>
      </c>
      <c r="C3" s="8">
        <f>-LCA_db1_S5!C3/OEV_Pathways_db1_S5!C3</f>
        <v>-4.9529566684311709E-2</v>
      </c>
      <c r="D3" s="8">
        <f>-LCA_db1_S5!D3/OEV_Pathways_db1_S5!D3</f>
        <v>7.0920644545366604E-2</v>
      </c>
      <c r="E3" s="8">
        <f>-LCA_db1_S5!E3/OEV_Pathways_db1_S5!E3</f>
        <v>6.8228617110218043E-4</v>
      </c>
      <c r="F3" s="8">
        <f>-LCA_db1_S5!F3/OEV_Pathways_db1_S5!F3</f>
        <v>0.22304229565338243</v>
      </c>
      <c r="G3" s="8">
        <f>-LCA_db1_S5!G3/OEV_Pathways_db1_S5!G3</f>
        <v>5.6819973605898216E-2</v>
      </c>
      <c r="H3" s="8">
        <f>-LCA_db1_S5!H3/OEV_Pathways_db1_S5!H3</f>
        <v>-5.1726006493343156E-2</v>
      </c>
      <c r="I3" s="8">
        <f>-LCA_db1_S5!I3/OEV_Pathways_db1_S5!I3</f>
        <v>0.47336916715836691</v>
      </c>
      <c r="J3" s="8">
        <f>-LCA_db1_S5!J3/OEV_Pathways_db1_S5!J3</f>
        <v>0.51197154752620544</v>
      </c>
      <c r="K3" s="8">
        <f>-LCA_db1_S5!K3/OEV_Pathways_db1_S5!K3</f>
        <v>4.2308758480506291E-3</v>
      </c>
      <c r="L3" s="8">
        <f>-LCA_db1_S5!L3/OEV_Pathways_db1_S5!L3</f>
        <v>1.4738047025586223E-2</v>
      </c>
      <c r="M3" s="8">
        <f>-LCA_db1_S5!M3/OEV_Pathways_db1_S5!M3</f>
        <v>-1.3061296077279986E-3</v>
      </c>
      <c r="N3" s="8">
        <f>-LCA_db1_S5!N3/OEV_Pathways_db1_S5!N3</f>
        <v>2.8346356287586956E-3</v>
      </c>
      <c r="O3" s="8">
        <f>-LCA_db1_S5!O3/OEV_Pathways_db1_S5!O3</f>
        <v>1.938814420828531E-3</v>
      </c>
      <c r="P3" s="8">
        <f>-LCA_db1_S5!P3/OEV_Pathways_db1_S5!P3</f>
        <v>1.9984596927717677E-2</v>
      </c>
      <c r="Q3" s="8">
        <f>-LCA_db1_S5!Q3/OEV_Pathways_db1_S5!Q3</f>
        <v>-4.1728511639025096E-3</v>
      </c>
    </row>
    <row r="4" spans="1:17" x14ac:dyDescent="0.35">
      <c r="A4" s="5" t="s">
        <v>3</v>
      </c>
      <c r="B4" s="8">
        <f>-LCA_db1_S5!B4/OEV_Pathways_db1_S5!B4</f>
        <v>0.15627960359671281</v>
      </c>
      <c r="C4" s="8">
        <f>-LCA_db1_S5!C4/OEV_Pathways_db1_S5!C4</f>
        <v>-6.9092367580261507E-2</v>
      </c>
      <c r="D4" s="8">
        <f>-LCA_db1_S5!D4/OEV_Pathways_db1_S5!D4</f>
        <v>2.2575220777515097E-2</v>
      </c>
      <c r="E4" s="8">
        <f>-LCA_db1_S5!E4/OEV_Pathways_db1_S5!E4</f>
        <v>1.0374632510169797E-4</v>
      </c>
      <c r="F4" s="8">
        <f>-LCA_db1_S5!F4/OEV_Pathways_db1_S5!F4</f>
        <v>-7.6844381319426933E-2</v>
      </c>
      <c r="G4" s="8">
        <f>-LCA_db1_S5!G4/OEV_Pathways_db1_S5!G4</f>
        <v>-9.1588117705820427E-2</v>
      </c>
      <c r="H4" s="8">
        <f>-LCA_db1_S5!H4/OEV_Pathways_db1_S5!H4</f>
        <v>-5.961584867276197E-2</v>
      </c>
      <c r="I4" s="8">
        <f>-LCA_db1_S5!I4/OEV_Pathways_db1_S5!I4</f>
        <v>-7.9044412106033912E-2</v>
      </c>
      <c r="J4" s="8">
        <f>-LCA_db1_S5!J4/OEV_Pathways_db1_S5!J4</f>
        <v>-8.5780381428840979E-2</v>
      </c>
      <c r="K4" s="8">
        <f>-LCA_db1_S5!K4/OEV_Pathways_db1_S5!K4</f>
        <v>2.6549126787357982E-3</v>
      </c>
      <c r="L4" s="8">
        <f>-LCA_db1_S5!L4/OEV_Pathways_db1_S5!L4</f>
        <v>-1.1776344761404453E-2</v>
      </c>
      <c r="M4" s="8">
        <f>-LCA_db1_S5!M4/OEV_Pathways_db1_S5!M4</f>
        <v>-3.1450199395562793E-3</v>
      </c>
      <c r="N4" s="8">
        <f>-LCA_db1_S5!N4/OEV_Pathways_db1_S5!N4</f>
        <v>-3.2228894128016657E-3</v>
      </c>
      <c r="O4" s="8">
        <f>-LCA_db1_S5!O4/OEV_Pathways_db1_S5!O4</f>
        <v>-9.6304284412364595E-5</v>
      </c>
      <c r="P4" s="8">
        <f>-LCA_db1_S5!P4/OEV_Pathways_db1_S5!P4</f>
        <v>-1.316750245756086E-2</v>
      </c>
      <c r="Q4" s="8">
        <f>-LCA_db1_S5!Q4/OEV_Pathways_db1_S5!Q4</f>
        <v>-6.4257365065840469E-2</v>
      </c>
    </row>
    <row r="5" spans="1:17" x14ac:dyDescent="0.35">
      <c r="A5" s="5" t="s">
        <v>4</v>
      </c>
      <c r="B5" s="8">
        <f>-LCA_db1_S5!B5/OEV_Pathways_db1_S5!B5</f>
        <v>0.26441096161268562</v>
      </c>
      <c r="C5" s="8">
        <f>-LCA_db1_S5!C5/OEV_Pathways_db1_S5!C5</f>
        <v>-9.5057402111080561E-2</v>
      </c>
      <c r="D5" s="8">
        <f>-LCA_db1_S5!D5/OEV_Pathways_db1_S5!D5</f>
        <v>0.56275787428756507</v>
      </c>
      <c r="E5" s="8">
        <f>-LCA_db1_S5!E5/OEV_Pathways_db1_S5!E5</f>
        <v>0.93499851315992466</v>
      </c>
      <c r="F5" s="8">
        <f>-LCA_db1_S5!F5/OEV_Pathways_db1_S5!F5</f>
        <v>0.77246984723658241</v>
      </c>
      <c r="G5" s="8">
        <f>-LCA_db1_S5!G5/OEV_Pathways_db1_S5!G5</f>
        <v>-4.0603688859304149E-3</v>
      </c>
      <c r="H5" s="8">
        <f>-LCA_db1_S5!H5/OEV_Pathways_db1_S5!H5</f>
        <v>0.51797438348855729</v>
      </c>
      <c r="I5" s="8">
        <f>-LCA_db1_S5!I5/OEV_Pathways_db1_S5!I5</f>
        <v>0.80526467658706558</v>
      </c>
      <c r="J5" s="8">
        <f>-LCA_db1_S5!J5/OEV_Pathways_db1_S5!J5</f>
        <v>0.8476842550927588</v>
      </c>
      <c r="K5" s="8">
        <f>-LCA_db1_S5!K5/OEV_Pathways_db1_S5!K5</f>
        <v>0.97294018652207204</v>
      </c>
      <c r="L5" s="8">
        <f>-LCA_db1_S5!L5/OEV_Pathways_db1_S5!L5</f>
        <v>0.91480014877186444</v>
      </c>
      <c r="M5" s="8">
        <f>-LCA_db1_S5!M5/OEV_Pathways_db1_S5!M5</f>
        <v>0.92072178894655921</v>
      </c>
      <c r="N5" s="8">
        <f>-LCA_db1_S5!N5/OEV_Pathways_db1_S5!N5</f>
        <v>0.97182923763995532</v>
      </c>
      <c r="O5" s="8">
        <f>-LCA_db1_S5!O5/OEV_Pathways_db1_S5!O5</f>
        <v>0.99526825923370521</v>
      </c>
      <c r="P5" s="8">
        <f>-LCA_db1_S5!P5/OEV_Pathways_db1_S5!P5</f>
        <v>-1.0068110024795879E-2</v>
      </c>
      <c r="Q5" s="8">
        <f>-LCA_db1_S5!Q5/OEV_Pathways_db1_S5!Q5</f>
        <v>2.2696106577722572E-2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-LCA_db2_default!B2/OEV_Pathways_db2_default!B2</f>
        <v>0.3019808202447935</v>
      </c>
      <c r="C2" s="8">
        <f>-LCA_db2_default!C2/OEV_Pathways_db2_default!C2</f>
        <v>0.11480661946604581</v>
      </c>
      <c r="D2" s="8">
        <f>-LCA_db2_default!D2/OEV_Pathways_db2_default!D2</f>
        <v>0.21760793593223041</v>
      </c>
      <c r="E2" s="8">
        <f>-LCA_db2_default!E2/OEV_Pathways_db2_default!E2</f>
        <v>0.19853752862881882</v>
      </c>
      <c r="F2" s="8">
        <f>-LCA_db2_default!F2/OEV_Pathways_db2_default!F2</f>
        <v>0.25485003661025674</v>
      </c>
      <c r="G2" s="8">
        <f>-LCA_db2_default!G2/OEV_Pathways_db2_default!G2</f>
        <v>0.14754039130376964</v>
      </c>
      <c r="H2" s="8">
        <f>-LCA_db2_default!H2/OEV_Pathways_db2_default!H2</f>
        <v>0.13788594839185678</v>
      </c>
      <c r="I2" s="8">
        <f>-LCA_db2_default!I2/OEV_Pathways_db2_default!I2</f>
        <v>0.35368415442409989</v>
      </c>
      <c r="J2" s="8">
        <f>-LCA_db2_default!J2/OEV_Pathways_db2_default!J2</f>
        <v>0.36643106136504128</v>
      </c>
      <c r="K2" s="8">
        <f>-LCA_db2_default!K2/OEV_Pathways_db2_default!K2</f>
        <v>0.2016059567199501</v>
      </c>
      <c r="L2" s="8">
        <f>-LCA_db2_default!L2/OEV_Pathways_db2_default!L2</f>
        <v>0.19836803676485229</v>
      </c>
      <c r="M2" s="8">
        <f>-LCA_db2_default!M2/OEV_Pathways_db2_default!M2</f>
        <v>0.19536879342297092</v>
      </c>
      <c r="N2" s="8">
        <f>-LCA_db2_default!N2/OEV_Pathways_db2_default!N2</f>
        <v>0.19611133996218405</v>
      </c>
      <c r="O2" s="8">
        <f>-LCA_db2_default!O2/OEV_Pathways_db2_default!O2</f>
        <v>0.20052511596261077</v>
      </c>
      <c r="P2" s="8">
        <f>-LCA_db2_default!P2/OEV_Pathways_db2_default!P2</f>
        <v>0.16067262230015358</v>
      </c>
      <c r="Q2" s="8">
        <f>-LCA_db2_default!Q2/OEV_Pathways_db2_default!Q2</f>
        <v>0.13798128085662767</v>
      </c>
    </row>
    <row r="3" spans="1:17" x14ac:dyDescent="0.35">
      <c r="A3" s="5" t="s">
        <v>2</v>
      </c>
      <c r="B3" s="8">
        <f>-LCA_db2_default!B3/OEV_Pathways_db2_default!B3</f>
        <v>0.16382675649711426</v>
      </c>
      <c r="C3" s="8">
        <f>-LCA_db2_default!C3/OEV_Pathways_db2_default!C3</f>
        <v>3.6329691678039467E-3</v>
      </c>
      <c r="D3" s="8">
        <f>-LCA_db2_default!D3/OEV_Pathways_db2_default!D3</f>
        <v>8.02442582341375E-2</v>
      </c>
      <c r="E3" s="8">
        <f>-LCA_db2_default!E3/OEV_Pathways_db2_default!E3</f>
        <v>4.8035770376980858E-3</v>
      </c>
      <c r="F3" s="8">
        <f>-LCA_db2_default!F3/OEV_Pathways_db2_default!F3</f>
        <v>0.2441452956830106</v>
      </c>
      <c r="G3" s="8">
        <f>-LCA_db2_default!G3/OEV_Pathways_db2_default!G3</f>
        <v>8.5957006461455945E-2</v>
      </c>
      <c r="H3" s="8">
        <f>-LCA_db2_default!H3/OEV_Pathways_db2_default!H3</f>
        <v>-3.3787861834187922E-2</v>
      </c>
      <c r="I3" s="8">
        <f>-LCA_db2_default!I3/OEV_Pathways_db2_default!I3</f>
        <v>0.48753889564453634</v>
      </c>
      <c r="J3" s="8">
        <f>-LCA_db2_default!J3/OEV_Pathways_db2_default!J3</f>
        <v>0.52136436159947352</v>
      </c>
      <c r="K3" s="8">
        <f>-LCA_db2_default!K3/OEV_Pathways_db2_default!K3</f>
        <v>4.3078521377286714E-3</v>
      </c>
      <c r="L3" s="8">
        <f>-LCA_db2_default!L3/OEV_Pathways_db2_default!L3</f>
        <v>1.8282403539932372E-2</v>
      </c>
      <c r="M3" s="8">
        <f>-LCA_db2_default!M3/OEV_Pathways_db2_default!M3</f>
        <v>1.5944116734997911E-3</v>
      </c>
      <c r="N3" s="8">
        <f>-LCA_db2_default!N3/OEV_Pathways_db2_default!N3</f>
        <v>3.7466108137234615E-3</v>
      </c>
      <c r="O3" s="8">
        <f>-LCA_db2_default!O3/OEV_Pathways_db2_default!O3</f>
        <v>1.9205607058418895E-3</v>
      </c>
      <c r="P3" s="8">
        <f>-LCA_db2_default!P3/OEV_Pathways_db2_default!P3</f>
        <v>2.6112800927804866E-2</v>
      </c>
      <c r="Q3" s="8">
        <f>-LCA_db2_default!Q3/OEV_Pathways_db2_default!Q3</f>
        <v>3.6546684578131226E-2</v>
      </c>
    </row>
    <row r="4" spans="1:17" x14ac:dyDescent="0.35">
      <c r="A4" s="5" t="s">
        <v>3</v>
      </c>
      <c r="B4" s="8">
        <f>-LCA_db2_default!B4/OEV_Pathways_db2_default!B4</f>
        <v>0.18363764297741875</v>
      </c>
      <c r="C4" s="8">
        <f>-LCA_db2_default!C4/OEV_Pathways_db2_default!C4</f>
        <v>-7.1833720906356119E-2</v>
      </c>
      <c r="D4" s="8">
        <f>-LCA_db2_default!D4/OEV_Pathways_db2_default!D4</f>
        <v>2.2248568019333406E-2</v>
      </c>
      <c r="E4" s="8">
        <f>-LCA_db2_default!E4/OEV_Pathways_db2_default!E4</f>
        <v>-2.6020552577747016E-5</v>
      </c>
      <c r="F4" s="8">
        <f>-LCA_db2_default!F4/OEV_Pathways_db2_default!F4</f>
        <v>-7.8473193439338979E-2</v>
      </c>
      <c r="G4" s="8">
        <f>-LCA_db2_default!G4/OEV_Pathways_db2_default!G4</f>
        <v>-8.8083975444438495E-2</v>
      </c>
      <c r="H4" s="8">
        <f>-LCA_db2_default!H4/OEV_Pathways_db2_default!H4</f>
        <v>-6.0730940755751014E-2</v>
      </c>
      <c r="I4" s="8">
        <f>-LCA_db2_default!I4/OEV_Pathways_db2_default!I4</f>
        <v>-7.9751543326323712E-2</v>
      </c>
      <c r="J4" s="8">
        <f>-LCA_db2_default!J4/OEV_Pathways_db2_default!J4</f>
        <v>-8.6309226135005454E-2</v>
      </c>
      <c r="K4" s="8">
        <f>-LCA_db2_default!K4/OEV_Pathways_db2_default!K4</f>
        <v>2.7638747544980174E-3</v>
      </c>
      <c r="L4" s="8">
        <f>-LCA_db2_default!L4/OEV_Pathways_db2_default!L4</f>
        <v>-1.1789134096628255E-2</v>
      </c>
      <c r="M4" s="8">
        <f>-LCA_db2_default!M4/OEV_Pathways_db2_default!M4</f>
        <v>-3.0814649913558146E-3</v>
      </c>
      <c r="N4" s="8">
        <f>-LCA_db2_default!N4/OEV_Pathways_db2_default!N4</f>
        <v>-5.8758128367560657E-3</v>
      </c>
      <c r="O4" s="8">
        <f>-LCA_db2_default!O4/OEV_Pathways_db2_default!O4</f>
        <v>-5.0551266401571651E-5</v>
      </c>
      <c r="P4" s="8">
        <f>-LCA_db2_default!P4/OEV_Pathways_db2_default!P4</f>
        <v>-1.3667132947302194E-2</v>
      </c>
      <c r="Q4" s="8">
        <f>-LCA_db2_default!Q4/OEV_Pathways_db2_default!Q4</f>
        <v>-6.4796816285315653E-2</v>
      </c>
    </row>
    <row r="5" spans="1:17" x14ac:dyDescent="0.35">
      <c r="A5" s="5" t="s">
        <v>4</v>
      </c>
      <c r="B5" s="8">
        <f>-LCA_db2_default!B5/OEV_Pathways_db2_default!B5</f>
        <v>0.81497530227490134</v>
      </c>
      <c r="C5" s="8">
        <f>-LCA_db2_default!C5/OEV_Pathways_db2_default!C5</f>
        <v>0.71043460080733323</v>
      </c>
      <c r="D5" s="8">
        <f>-LCA_db2_default!D5/OEV_Pathways_db2_default!D5</f>
        <v>0.88305402715421011</v>
      </c>
      <c r="E5" s="8">
        <f>-LCA_db2_default!E5/OEV_Pathways_db2_default!E5</f>
        <v>0.98313253017385338</v>
      </c>
      <c r="F5" s="8">
        <f>-LCA_db2_default!F5/OEV_Pathways_db2_default!F5</f>
        <v>0.94290597856394043</v>
      </c>
      <c r="G5" s="8">
        <f>-LCA_db2_default!G5/OEV_Pathways_db2_default!G5</f>
        <v>0.74195589448481325</v>
      </c>
      <c r="H5" s="8">
        <f>-LCA_db2_default!H5/OEV_Pathways_db2_default!H5</f>
        <v>0.87846734713916175</v>
      </c>
      <c r="I5" s="8">
        <f>-LCA_db2_default!I5/OEV_Pathways_db2_default!I5</f>
        <v>0.95284606748407441</v>
      </c>
      <c r="J5" s="8">
        <f>-LCA_db2_default!J5/OEV_Pathways_db2_default!J5</f>
        <v>0.96204503589627011</v>
      </c>
      <c r="K5" s="8">
        <f>-LCA_db2_default!K5/OEV_Pathways_db2_default!K5</f>
        <v>0.99388632981529712</v>
      </c>
      <c r="L5" s="8">
        <f>-LCA_db2_default!L5/OEV_Pathways_db2_default!L5</f>
        <v>0.97885364493765326</v>
      </c>
      <c r="M5" s="8">
        <f>-LCA_db2_default!M5/OEV_Pathways_db2_default!M5</f>
        <v>0.97981807375056662</v>
      </c>
      <c r="N5" s="8">
        <f>-LCA_db2_default!N5/OEV_Pathways_db2_default!N5</f>
        <v>0.98481510385698545</v>
      </c>
      <c r="O5" s="8">
        <f>-LCA_db2_default!O5/OEV_Pathways_db2_default!O5</f>
        <v>0.99888556093417324</v>
      </c>
      <c r="P5" s="8">
        <f>-LCA_db2_default!P5/OEV_Pathways_db2_default!P5</f>
        <v>0.77847177553976243</v>
      </c>
      <c r="Q5" s="8">
        <f>-LCA_db2_default!Q5/OEV_Pathways_db2_default!Q5</f>
        <v>0.74640666769750719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-LCA_db2_S1!B2/OEV_Pathways_db2_S1!B2</f>
        <v>0.19096600160973423</v>
      </c>
      <c r="C2" s="8">
        <f>-LCA_db2_S1!C2/OEV_Pathways_db2_S1!C2</f>
        <v>-5.8932620049554074E-2</v>
      </c>
      <c r="D2" s="8">
        <f>-LCA_db2_S1!D2/OEV_Pathways_db2_S1!D2</f>
        <v>0.14744035222475652</v>
      </c>
      <c r="E2" s="8">
        <f>-LCA_db2_S1!E2/OEV_Pathways_db2_S1!E2</f>
        <v>0.18841704673313101</v>
      </c>
      <c r="F2" s="8">
        <f>-LCA_db2_S1!F2/OEV_Pathways_db2_S1!F2</f>
        <v>0.22059362374862096</v>
      </c>
      <c r="G2" s="8">
        <f>-LCA_db2_S1!G2/OEV_Pathways_db2_S1!G2</f>
        <v>-7.2860720053425539E-3</v>
      </c>
      <c r="H2" s="8">
        <f>-LCA_db2_S1!H2/OEV_Pathways_db2_S1!H2</f>
        <v>6.496635667535372E-2</v>
      </c>
      <c r="I2" s="8">
        <f>-LCA_db2_S1!I2/OEV_Pathways_db2_S1!I2</f>
        <v>0.32539179491454462</v>
      </c>
      <c r="J2" s="8">
        <f>-LCA_db2_S1!J2/OEV_Pathways_db2_S1!J2</f>
        <v>0.34365808290280325</v>
      </c>
      <c r="K2" s="8">
        <f>-LCA_db2_S1!K2/OEV_Pathways_db2_S1!K2</f>
        <v>0.1979377546091281</v>
      </c>
      <c r="L2" s="8">
        <f>-LCA_db2_S1!L2/OEV_Pathways_db2_S1!L2</f>
        <v>0.18568022372744425</v>
      </c>
      <c r="M2" s="8">
        <f>-LCA_db2_S1!M2/OEV_Pathways_db2_S1!M2</f>
        <v>0.18325963767331091</v>
      </c>
      <c r="N2" s="8">
        <f>-LCA_db2_S1!N2/OEV_Pathways_db2_S1!N2</f>
        <v>0.18700040227637524</v>
      </c>
      <c r="O2" s="8">
        <f>-LCA_db2_S1!O2/OEV_Pathways_db2_S1!O2</f>
        <v>0.19985645252311471</v>
      </c>
      <c r="P2" s="8">
        <f>-LCA_db2_S1!P2/OEV_Pathways_db2_S1!P2</f>
        <v>2.7755687624011122E-2</v>
      </c>
      <c r="Q2" s="8">
        <f>-LCA_db2_S1!Q2/OEV_Pathways_db2_S1!Q2</f>
        <v>-1.4174718524868058E-2</v>
      </c>
    </row>
    <row r="3" spans="1:17" x14ac:dyDescent="0.35">
      <c r="A3" s="5" t="s">
        <v>2</v>
      </c>
      <c r="B3" s="8">
        <f>-LCA_db2_S1!B3/OEV_Pathways_db2_S1!B3</f>
        <v>0.16382675649711426</v>
      </c>
      <c r="C3" s="8">
        <f>-LCA_db2_S1!C3/OEV_Pathways_db2_S1!C3</f>
        <v>3.6329691678039467E-3</v>
      </c>
      <c r="D3" s="8">
        <f>-LCA_db2_S1!D3/OEV_Pathways_db2_S1!D3</f>
        <v>8.02442582341375E-2</v>
      </c>
      <c r="E3" s="8">
        <f>-LCA_db2_S1!E3/OEV_Pathways_db2_S1!E3</f>
        <v>4.8035770376980858E-3</v>
      </c>
      <c r="F3" s="8">
        <f>-LCA_db2_S1!F3/OEV_Pathways_db2_S1!F3</f>
        <v>0.2441452956830106</v>
      </c>
      <c r="G3" s="8">
        <f>-LCA_db2_S1!G3/OEV_Pathways_db2_S1!G3</f>
        <v>8.5957006461455945E-2</v>
      </c>
      <c r="H3" s="8">
        <f>-LCA_db2_S1!H3/OEV_Pathways_db2_S1!H3</f>
        <v>-3.3787861834187922E-2</v>
      </c>
      <c r="I3" s="8">
        <f>-LCA_db2_S1!I3/OEV_Pathways_db2_S1!I3</f>
        <v>0.48753889564453634</v>
      </c>
      <c r="J3" s="8">
        <f>-LCA_db2_S1!J3/OEV_Pathways_db2_S1!J3</f>
        <v>0.52136436159947352</v>
      </c>
      <c r="K3" s="8">
        <f>-LCA_db2_S1!K3/OEV_Pathways_db2_S1!K3</f>
        <v>4.3078521377286714E-3</v>
      </c>
      <c r="L3" s="8">
        <f>-LCA_db2_S1!L3/OEV_Pathways_db2_S1!L3</f>
        <v>1.8282403539932372E-2</v>
      </c>
      <c r="M3" s="8">
        <f>-LCA_db2_S1!M3/OEV_Pathways_db2_S1!M3</f>
        <v>1.5944116734997911E-3</v>
      </c>
      <c r="N3" s="8">
        <f>-LCA_db2_S1!N3/OEV_Pathways_db2_S1!N3</f>
        <v>3.7466108137234615E-3</v>
      </c>
      <c r="O3" s="8">
        <f>-LCA_db2_S1!O3/OEV_Pathways_db2_S1!O3</f>
        <v>1.9205607058418895E-3</v>
      </c>
      <c r="P3" s="8">
        <f>-LCA_db2_S1!P3/OEV_Pathways_db2_S1!P3</f>
        <v>2.6112800927804866E-2</v>
      </c>
      <c r="Q3" s="8">
        <f>-LCA_db2_S1!Q3/OEV_Pathways_db2_S1!Q3</f>
        <v>3.6546684578131226E-2</v>
      </c>
    </row>
    <row r="4" spans="1:17" x14ac:dyDescent="0.35">
      <c r="A4" s="5" t="s">
        <v>3</v>
      </c>
      <c r="B4" s="8">
        <f>-LCA_db2_S1!B4/OEV_Pathways_db2_S1!B4</f>
        <v>0.18363764297741875</v>
      </c>
      <c r="C4" s="8">
        <f>-LCA_db2_S1!C4/OEV_Pathways_db2_S1!C4</f>
        <v>-7.1833720906356119E-2</v>
      </c>
      <c r="D4" s="8">
        <f>-LCA_db2_S1!D4/OEV_Pathways_db2_S1!D4</f>
        <v>2.2248568019333406E-2</v>
      </c>
      <c r="E4" s="8">
        <f>-LCA_db2_S1!E4/OEV_Pathways_db2_S1!E4</f>
        <v>-2.6020552577747016E-5</v>
      </c>
      <c r="F4" s="8">
        <f>-LCA_db2_S1!F4/OEV_Pathways_db2_S1!F4</f>
        <v>-7.8473193439338979E-2</v>
      </c>
      <c r="G4" s="8">
        <f>-LCA_db2_S1!G4/OEV_Pathways_db2_S1!G4</f>
        <v>-8.8083975444438495E-2</v>
      </c>
      <c r="H4" s="8">
        <f>-LCA_db2_S1!H4/OEV_Pathways_db2_S1!H4</f>
        <v>-6.0730940755751014E-2</v>
      </c>
      <c r="I4" s="8">
        <f>-LCA_db2_S1!I4/OEV_Pathways_db2_S1!I4</f>
        <v>-7.9751543326323712E-2</v>
      </c>
      <c r="J4" s="8">
        <f>-LCA_db2_S1!J4/OEV_Pathways_db2_S1!J4</f>
        <v>-8.6309226135005454E-2</v>
      </c>
      <c r="K4" s="8">
        <f>-LCA_db2_S1!K4/OEV_Pathways_db2_S1!K4</f>
        <v>2.7638747544980174E-3</v>
      </c>
      <c r="L4" s="8">
        <f>-LCA_db2_S1!L4/OEV_Pathways_db2_S1!L4</f>
        <v>-1.1789134096628255E-2</v>
      </c>
      <c r="M4" s="8">
        <f>-LCA_db2_S1!M4/OEV_Pathways_db2_S1!M4</f>
        <v>-3.0814649913558146E-3</v>
      </c>
      <c r="N4" s="8">
        <f>-LCA_db2_S1!N4/OEV_Pathways_db2_S1!N4</f>
        <v>-5.8758128367560657E-3</v>
      </c>
      <c r="O4" s="8">
        <f>-LCA_db2_S1!O4/OEV_Pathways_db2_S1!O4</f>
        <v>-5.0551266401571651E-5</v>
      </c>
      <c r="P4" s="8">
        <f>-LCA_db2_S1!P4/OEV_Pathways_db2_S1!P4</f>
        <v>-1.3667132947302194E-2</v>
      </c>
      <c r="Q4" s="8">
        <f>-LCA_db2_S1!Q4/OEV_Pathways_db2_S1!Q4</f>
        <v>-6.4796816285315653E-2</v>
      </c>
    </row>
    <row r="5" spans="1:17" x14ac:dyDescent="0.35">
      <c r="A5" s="5" t="s">
        <v>4</v>
      </c>
      <c r="B5" s="8">
        <f>-LCA_db2_S1!B5/OEV_Pathways_db2_S1!B5</f>
        <v>0.25990120909960518</v>
      </c>
      <c r="C5" s="8">
        <f>-LCA_db2_S1!C5/OEV_Pathways_db2_S1!C5</f>
        <v>-0.15826159677066601</v>
      </c>
      <c r="D5" s="8">
        <f>-LCA_db2_S1!D5/OEV_Pathways_db2_S1!D5</f>
        <v>0.53221610861684088</v>
      </c>
      <c r="E5" s="8">
        <f>-LCA_db2_S1!E5/OEV_Pathways_db2_S1!E5</f>
        <v>0.93253012069541452</v>
      </c>
      <c r="F5" s="8">
        <f>-LCA_db2_S1!F5/OEV_Pathways_db2_S1!F5</f>
        <v>0.77162391425576171</v>
      </c>
      <c r="G5" s="8">
        <f>-LCA_db2_S1!G5/OEV_Pathways_db2_S1!G5</f>
        <v>-3.217642206074766E-2</v>
      </c>
      <c r="H5" s="8">
        <f>-LCA_db2_S1!H5/OEV_Pathways_db2_S1!H5</f>
        <v>0.51386938855664643</v>
      </c>
      <c r="I5" s="8">
        <f>-LCA_db2_S1!I5/OEV_Pathways_db2_S1!I5</f>
        <v>0.81138426993629742</v>
      </c>
      <c r="J5" s="8">
        <f>-LCA_db2_S1!J5/OEV_Pathways_db2_S1!J5</f>
        <v>0.8481801435850802</v>
      </c>
      <c r="K5" s="8">
        <f>-LCA_db2_S1!K5/OEV_Pathways_db2_S1!K5</f>
        <v>0.97554531926118726</v>
      </c>
      <c r="L5" s="8">
        <f>-LCA_db2_S1!L5/OEV_Pathways_db2_S1!L5</f>
        <v>0.9154145797506128</v>
      </c>
      <c r="M5" s="8">
        <f>-LCA_db2_S1!M5/OEV_Pathways_db2_S1!M5</f>
        <v>0.91927229500226659</v>
      </c>
      <c r="N5" s="8">
        <f>-LCA_db2_S1!N5/OEV_Pathways_db2_S1!N5</f>
        <v>0.93926041542794148</v>
      </c>
      <c r="O5" s="8">
        <f>-LCA_db2_S1!O5/OEV_Pathways_db2_S1!O5</f>
        <v>0.99554224373669298</v>
      </c>
      <c r="P5" s="8">
        <f>-LCA_db2_S1!P5/OEV_Pathways_db2_S1!P5</f>
        <v>0.11388710215905026</v>
      </c>
      <c r="Q5" s="8">
        <f>-LCA_db2_S1!Q5/OEV_Pathways_db2_S1!Q5</f>
        <v>-1.4373329209971464E-2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-LCA_db2_S2!B2/OEV_Pathways_db2_S2!B2</f>
        <v>0.29023987592276379</v>
      </c>
      <c r="C2" s="8">
        <f>-LCA_db2_S2!C2/OEV_Pathways_db2_S2!C2</f>
        <v>9.4672392184828841E-2</v>
      </c>
      <c r="D2" s="8">
        <f>-LCA_db2_S2!D2/OEV_Pathways_db2_S2!D2</f>
        <v>0.21489031229166661</v>
      </c>
      <c r="E2" s="8">
        <f>-LCA_db2_S2!E2/OEV_Pathways_db2_S2!E2</f>
        <v>0.19708629414743761</v>
      </c>
      <c r="F2" s="8">
        <f>-LCA_db2_S2!F2/OEV_Pathways_db2_S2!F2</f>
        <v>0.24874583421784777</v>
      </c>
      <c r="G2" s="8">
        <f>-LCA_db2_S2!G2/OEV_Pathways_db2_S2!G2</f>
        <v>0.13152151696797218</v>
      </c>
      <c r="H2" s="8">
        <f>-LCA_db2_S2!H2/OEV_Pathways_db2_S2!H2</f>
        <v>0.13052293435052439</v>
      </c>
      <c r="I2" s="8">
        <f>-LCA_db2_S2!I2/OEV_Pathways_db2_S2!I2</f>
        <v>0.35100153538710194</v>
      </c>
      <c r="J2" s="8">
        <f>-LCA_db2_S2!J2/OEV_Pathways_db2_S2!J2</f>
        <v>0.36407422135025047</v>
      </c>
      <c r="K2" s="8">
        <f>-LCA_db2_S2!K2/OEV_Pathways_db2_S2!K2</f>
        <v>0.20145210618693524</v>
      </c>
      <c r="L2" s="8">
        <f>-LCA_db2_S2!L2/OEV_Pathways_db2_S2!L2</f>
        <v>0.19704241612428988</v>
      </c>
      <c r="M2" s="8">
        <f>-LCA_db2_S2!M2/OEV_Pathways_db2_S2!M2</f>
        <v>0.19426760836902326</v>
      </c>
      <c r="N2" s="8">
        <f>-LCA_db2_S2!N2/OEV_Pathways_db2_S2!N2</f>
        <v>0.19492384968398618</v>
      </c>
      <c r="O2" s="8">
        <f>-LCA_db2_S2!O2/OEV_Pathways_db2_S2!O2</f>
        <v>0.20049282409198851</v>
      </c>
      <c r="P2" s="8">
        <f>-LCA_db2_S2!P2/OEV_Pathways_db2_S2!P2</f>
        <v>0.15733901770116374</v>
      </c>
      <c r="Q2" s="8">
        <f>-LCA_db2_S2!Q2/OEV_Pathways_db2_S2!Q2</f>
        <v>0.12211736950032043</v>
      </c>
    </row>
    <row r="3" spans="1:17" x14ac:dyDescent="0.35">
      <c r="A3" s="5" t="s">
        <v>2</v>
      </c>
      <c r="B3" s="8">
        <f>-LCA_db2_S2!B3/OEV_Pathways_db2_S2!B3</f>
        <v>0.13447439569204009</v>
      </c>
      <c r="C3" s="8">
        <f>-LCA_db2_S2!C3/OEV_Pathways_db2_S2!C3</f>
        <v>-4.6702599035238497E-2</v>
      </c>
      <c r="D3" s="8">
        <f>-LCA_db2_S2!D3/OEV_Pathways_db2_S2!D3</f>
        <v>7.3450199132728045E-2</v>
      </c>
      <c r="E3" s="8">
        <f>-LCA_db2_S2!E3/OEV_Pathways_db2_S2!E3</f>
        <v>1.1754908342450523E-3</v>
      </c>
      <c r="F3" s="8">
        <f>-LCA_db2_S2!F3/OEV_Pathways_db2_S2!F3</f>
        <v>0.22888478970198808</v>
      </c>
      <c r="G3" s="8">
        <f>-LCA_db2_S2!G3/OEV_Pathways_db2_S2!G3</f>
        <v>4.5909820621962243E-2</v>
      </c>
      <c r="H3" s="8">
        <f>-LCA_db2_S2!H3/OEV_Pathways_db2_S2!H3</f>
        <v>-5.2195396937518908E-2</v>
      </c>
      <c r="I3" s="8">
        <f>-LCA_db2_S2!I3/OEV_Pathways_db2_S2!I3</f>
        <v>0.4808323480520415</v>
      </c>
      <c r="J3" s="8">
        <f>-LCA_db2_S2!J3/OEV_Pathways_db2_S2!J3</f>
        <v>0.51547226156249648</v>
      </c>
      <c r="K3" s="8">
        <f>-LCA_db2_S2!K3/OEV_Pathways_db2_S2!K3</f>
        <v>3.9232258051915426E-3</v>
      </c>
      <c r="L3" s="8">
        <f>-LCA_db2_S2!L3/OEV_Pathways_db2_S2!L3</f>
        <v>1.4968351938526274E-2</v>
      </c>
      <c r="M3" s="8">
        <f>-LCA_db2_S2!M3/OEV_Pathways_db2_S2!M3</f>
        <v>-1.1585509613693287E-3</v>
      </c>
      <c r="N3" s="8">
        <f>-LCA_db2_S2!N3/OEV_Pathways_db2_S2!N3</f>
        <v>7.7788511822894613E-4</v>
      </c>
      <c r="O3" s="8">
        <f>-LCA_db2_S2!O3/OEV_Pathways_db2_S2!O3</f>
        <v>1.8398310292862354E-3</v>
      </c>
      <c r="P3" s="8">
        <f>-LCA_db2_S2!P3/OEV_Pathways_db2_S2!P3</f>
        <v>1.7778789430330302E-2</v>
      </c>
      <c r="Q3" s="8">
        <f>-LCA_db2_S2!Q3/OEV_Pathways_db2_S2!Q3</f>
        <v>-3.1130938126368666E-3</v>
      </c>
    </row>
    <row r="4" spans="1:17" x14ac:dyDescent="0.35">
      <c r="A4" s="5" t="s">
        <v>3</v>
      </c>
      <c r="B4" s="8">
        <f>-LCA_db2_S2!B4/OEV_Pathways_db2_S2!B4</f>
        <v>0.18363764297741875</v>
      </c>
      <c r="C4" s="8">
        <f>-LCA_db2_S2!C4/OEV_Pathways_db2_S2!C4</f>
        <v>-7.1833720906356119E-2</v>
      </c>
      <c r="D4" s="8">
        <f>-LCA_db2_S2!D4/OEV_Pathways_db2_S2!D4</f>
        <v>2.2248568019333406E-2</v>
      </c>
      <c r="E4" s="8">
        <f>-LCA_db2_S2!E4/OEV_Pathways_db2_S2!E4</f>
        <v>-2.6020552577747016E-5</v>
      </c>
      <c r="F4" s="8">
        <f>-LCA_db2_S2!F4/OEV_Pathways_db2_S2!F4</f>
        <v>-7.8473193439338979E-2</v>
      </c>
      <c r="G4" s="8">
        <f>-LCA_db2_S2!G4/OEV_Pathways_db2_S2!G4</f>
        <v>-8.8083975444438495E-2</v>
      </c>
      <c r="H4" s="8">
        <f>-LCA_db2_S2!H4/OEV_Pathways_db2_S2!H4</f>
        <v>-6.0730940755751014E-2</v>
      </c>
      <c r="I4" s="8">
        <f>-LCA_db2_S2!I4/OEV_Pathways_db2_S2!I4</f>
        <v>-7.9751543326323712E-2</v>
      </c>
      <c r="J4" s="8">
        <f>-LCA_db2_S2!J4/OEV_Pathways_db2_S2!J4</f>
        <v>-8.6309226135005454E-2</v>
      </c>
      <c r="K4" s="8">
        <f>-LCA_db2_S2!K4/OEV_Pathways_db2_S2!K4</f>
        <v>2.7638747544980174E-3</v>
      </c>
      <c r="L4" s="8">
        <f>-LCA_db2_S2!L4/OEV_Pathways_db2_S2!L4</f>
        <v>-1.1789134096628255E-2</v>
      </c>
      <c r="M4" s="8">
        <f>-LCA_db2_S2!M4/OEV_Pathways_db2_S2!M4</f>
        <v>-3.0814649913558146E-3</v>
      </c>
      <c r="N4" s="8">
        <f>-LCA_db2_S2!N4/OEV_Pathways_db2_S2!N4</f>
        <v>-5.8758128367560657E-3</v>
      </c>
      <c r="O4" s="8">
        <f>-LCA_db2_S2!O4/OEV_Pathways_db2_S2!O4</f>
        <v>-5.0551266401571651E-5</v>
      </c>
      <c r="P4" s="8">
        <f>-LCA_db2_S2!P4/OEV_Pathways_db2_S2!P4</f>
        <v>-1.3667132947302194E-2</v>
      </c>
      <c r="Q4" s="8">
        <f>-LCA_db2_S2!Q4/OEV_Pathways_db2_S2!Q4</f>
        <v>-6.4796816285315653E-2</v>
      </c>
    </row>
    <row r="5" spans="1:17" x14ac:dyDescent="0.35">
      <c r="A5" s="5" t="s">
        <v>4</v>
      </c>
      <c r="B5" s="8">
        <f>-LCA_db2_S2!B5/OEV_Pathways_db2_S2!B5</f>
        <v>0.81497530227490134</v>
      </c>
      <c r="C5" s="8">
        <f>-LCA_db2_S2!C5/OEV_Pathways_db2_S2!C5</f>
        <v>0.71043460080733323</v>
      </c>
      <c r="D5" s="8">
        <f>-LCA_db2_S2!D5/OEV_Pathways_db2_S2!D5</f>
        <v>0.88305402715421011</v>
      </c>
      <c r="E5" s="8">
        <f>-LCA_db2_S2!E5/OEV_Pathways_db2_S2!E5</f>
        <v>0.98313253017385338</v>
      </c>
      <c r="F5" s="8">
        <f>-LCA_db2_S2!F5/OEV_Pathways_db2_S2!F5</f>
        <v>0.94290597856394043</v>
      </c>
      <c r="G5" s="8">
        <f>-LCA_db2_S2!G5/OEV_Pathways_db2_S2!G5</f>
        <v>0.74195589448481325</v>
      </c>
      <c r="H5" s="8">
        <f>-LCA_db2_S2!H5/OEV_Pathways_db2_S2!H5</f>
        <v>0.87846734713916175</v>
      </c>
      <c r="I5" s="8">
        <f>-LCA_db2_S2!I5/OEV_Pathways_db2_S2!I5</f>
        <v>0.95284606748407441</v>
      </c>
      <c r="J5" s="8">
        <f>-LCA_db2_S2!J5/OEV_Pathways_db2_S2!J5</f>
        <v>0.96204503589627011</v>
      </c>
      <c r="K5" s="8">
        <f>-LCA_db2_S2!K5/OEV_Pathways_db2_S2!K5</f>
        <v>0.99388632981529712</v>
      </c>
      <c r="L5" s="8">
        <f>-LCA_db2_S2!L5/OEV_Pathways_db2_S2!L5</f>
        <v>0.97885364493765326</v>
      </c>
      <c r="M5" s="8">
        <f>-LCA_db2_S2!M5/OEV_Pathways_db2_S2!M5</f>
        <v>0.97981807375056662</v>
      </c>
      <c r="N5" s="8">
        <f>-LCA_db2_S2!N5/OEV_Pathways_db2_S2!N5</f>
        <v>0.98481510385698545</v>
      </c>
      <c r="O5" s="8">
        <f>-LCA_db2_S2!O5/OEV_Pathways_db2_S2!O5</f>
        <v>0.99888556093417324</v>
      </c>
      <c r="P5" s="8">
        <f>-LCA_db2_S2!P5/OEV_Pathways_db2_S2!P5</f>
        <v>0.77847177553976243</v>
      </c>
      <c r="Q5" s="8">
        <f>-LCA_db2_S2!Q5/OEV_Pathways_db2_S2!Q5</f>
        <v>0.74640666769750719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-LCA_db2_S3!B2/OEV_Pathways_db2_S3!B2</f>
        <v>0.31137357570241725</v>
      </c>
      <c r="C2" s="8">
        <f>-LCA_db2_S3!C2/OEV_Pathways_db2_S3!C2</f>
        <v>0.13091400129101938</v>
      </c>
      <c r="D2" s="8">
        <f>-LCA_db2_S3!D2/OEV_Pathways_db2_S3!D2</f>
        <v>0.21978203484468145</v>
      </c>
      <c r="E2" s="8">
        <f>-LCA_db2_S3!E2/OEV_Pathways_db2_S3!E2</f>
        <v>0.19969851621392379</v>
      </c>
      <c r="F2" s="8">
        <f>-LCA_db2_S3!F2/OEV_Pathways_db2_S3!F2</f>
        <v>0.25973339852418392</v>
      </c>
      <c r="G2" s="8">
        <f>-LCA_db2_S3!G2/OEV_Pathways_db2_S3!G2</f>
        <v>0.16035549077240766</v>
      </c>
      <c r="H2" s="8">
        <f>-LCA_db2_S3!H2/OEV_Pathways_db2_S3!H2</f>
        <v>0.14377635962492272</v>
      </c>
      <c r="I2" s="8">
        <f>-LCA_db2_S3!I2/OEV_Pathways_db2_S3!I2</f>
        <v>0.35583024965369831</v>
      </c>
      <c r="J2" s="8">
        <f>-LCA_db2_S3!J2/OEV_Pathways_db2_S3!J2</f>
        <v>0.36831653337687392</v>
      </c>
      <c r="K2" s="8">
        <f>-LCA_db2_S3!K2/OEV_Pathways_db2_S3!K2</f>
        <v>0.20172903714636198</v>
      </c>
      <c r="L2" s="8">
        <f>-LCA_db2_S3!L2/OEV_Pathways_db2_S3!L2</f>
        <v>0.19942853327730226</v>
      </c>
      <c r="M2" s="8">
        <f>-LCA_db2_S3!M2/OEV_Pathways_db2_S3!M2</f>
        <v>0.19624974146612903</v>
      </c>
      <c r="N2" s="8">
        <f>-LCA_db2_S3!N2/OEV_Pathways_db2_S3!N2</f>
        <v>0.19706133218474225</v>
      </c>
      <c r="O2" s="8">
        <f>-LCA_db2_S3!O2/OEV_Pathways_db2_S3!O2</f>
        <v>0.20055094945910859</v>
      </c>
      <c r="P2" s="8">
        <f>-LCA_db2_S3!P2/OEV_Pathways_db2_S3!P2</f>
        <v>0.16333950597934543</v>
      </c>
      <c r="Q2" s="8">
        <f>-LCA_db2_S3!Q2/OEV_Pathways_db2_S3!Q2</f>
        <v>0.15067240994167344</v>
      </c>
    </row>
    <row r="3" spans="1:17" x14ac:dyDescent="0.35">
      <c r="A3" s="5" t="s">
        <v>2</v>
      </c>
      <c r="B3" s="8">
        <f>-LCA_db2_S3!B3/OEV_Pathways_db2_S3!B3</f>
        <v>0.16089152041660684</v>
      </c>
      <c r="C3" s="8">
        <f>-LCA_db2_S3!C3/OEV_Pathways_db2_S3!C3</f>
        <v>-1.4005876525002962E-3</v>
      </c>
      <c r="D3" s="8">
        <f>-LCA_db2_S3!D3/OEV_Pathways_db2_S3!D3</f>
        <v>7.9564852323996571E-2</v>
      </c>
      <c r="E3" s="8">
        <f>-LCA_db2_S3!E3/OEV_Pathways_db2_S3!E3</f>
        <v>4.4407684173527829E-3</v>
      </c>
      <c r="F3" s="8">
        <f>-LCA_db2_S3!F3/OEV_Pathways_db2_S3!F3</f>
        <v>0.24261924508490834</v>
      </c>
      <c r="G3" s="8">
        <f>-LCA_db2_S3!G3/OEV_Pathways_db2_S3!G3</f>
        <v>8.195228787750658E-2</v>
      </c>
      <c r="H3" s="8">
        <f>-LCA_db2_S3!H3/OEV_Pathways_db2_S3!H3</f>
        <v>-3.5628615344521025E-2</v>
      </c>
      <c r="I3" s="8">
        <f>-LCA_db2_S3!I3/OEV_Pathways_db2_S3!I3</f>
        <v>0.48686824088528696</v>
      </c>
      <c r="J3" s="8">
        <f>-LCA_db2_S3!J3/OEV_Pathways_db2_S3!J3</f>
        <v>0.5207751515957757</v>
      </c>
      <c r="K3" s="8">
        <f>-LCA_db2_S3!K3/OEV_Pathways_db2_S3!K3</f>
        <v>4.2693895044749585E-3</v>
      </c>
      <c r="L3" s="8">
        <f>-LCA_db2_S3!L3/OEV_Pathways_db2_S3!L3</f>
        <v>1.7950998379791763E-2</v>
      </c>
      <c r="M3" s="8">
        <f>-LCA_db2_S3!M3/OEV_Pathways_db2_S3!M3</f>
        <v>1.3191154100128789E-3</v>
      </c>
      <c r="N3" s="8">
        <f>-LCA_db2_S3!N3/OEV_Pathways_db2_S3!N3</f>
        <v>3.4497382441740104E-3</v>
      </c>
      <c r="O3" s="8">
        <f>-LCA_db2_S3!O3/OEV_Pathways_db2_S3!O3</f>
        <v>1.9124877381863237E-3</v>
      </c>
      <c r="P3" s="8">
        <f>-LCA_db2_S3!P3/OEV_Pathways_db2_S3!P3</f>
        <v>2.5279399778057415E-2</v>
      </c>
      <c r="Q3" s="8">
        <f>-LCA_db2_S3!Q3/OEV_Pathways_db2_S3!Q3</f>
        <v>3.2580706739054416E-2</v>
      </c>
    </row>
    <row r="4" spans="1:17" x14ac:dyDescent="0.35">
      <c r="A4" s="5" t="s">
        <v>3</v>
      </c>
      <c r="B4" s="8">
        <f>-LCA_db2_S3!B4/OEV_Pathways_db2_S3!B4</f>
        <v>0.21005476770198547</v>
      </c>
      <c r="C4" s="8">
        <f>-LCA_db2_S3!C4/OEV_Pathways_db2_S3!C4</f>
        <v>-2.653170952361792E-2</v>
      </c>
      <c r="D4" s="8">
        <f>-LCA_db2_S3!D4/OEV_Pathways_db2_S3!D4</f>
        <v>2.8363221210601919E-2</v>
      </c>
      <c r="E4" s="8">
        <f>-LCA_db2_S3!E4/OEV_Pathways_db2_S3!E4</f>
        <v>3.2392570305299832E-3</v>
      </c>
      <c r="F4" s="8">
        <f>-LCA_db2_S3!F4/OEV_Pathways_db2_S3!F4</f>
        <v>-6.4738738056418763E-2</v>
      </c>
      <c r="G4" s="8">
        <f>-LCA_db2_S3!G4/OEV_Pathways_db2_S3!G4</f>
        <v>-5.2041508188894171E-2</v>
      </c>
      <c r="H4" s="8">
        <f>-LCA_db2_S3!H4/OEV_Pathways_db2_S3!H4</f>
        <v>-4.4164159162753111E-2</v>
      </c>
      <c r="I4" s="8">
        <f>-LCA_db2_S3!I4/OEV_Pathways_db2_S3!I4</f>
        <v>-7.3715650493078377E-2</v>
      </c>
      <c r="J4" s="8">
        <f>-LCA_db2_S3!J4/OEV_Pathways_db2_S3!J4</f>
        <v>-8.1006336101726167E-2</v>
      </c>
      <c r="K4" s="8">
        <f>-LCA_db2_S3!K4/OEV_Pathways_db2_S3!K4</f>
        <v>3.1100384537814333E-3</v>
      </c>
      <c r="L4" s="8">
        <f>-LCA_db2_S3!L4/OEV_Pathways_db2_S3!L4</f>
        <v>-8.8064876553627641E-3</v>
      </c>
      <c r="M4" s="8">
        <f>-LCA_db2_S3!M4/OEV_Pathways_db2_S3!M4</f>
        <v>-6.0379861997360675E-4</v>
      </c>
      <c r="N4" s="8">
        <f>-LCA_db2_S3!N4/OEV_Pathways_db2_S3!N4</f>
        <v>-3.2039597108110014E-3</v>
      </c>
      <c r="O4" s="8">
        <f>-LCA_db2_S3!O4/OEV_Pathways_db2_S3!O4</f>
        <v>2.2105442498516859E-5</v>
      </c>
      <c r="P4" s="8">
        <f>-LCA_db2_S3!P4/OEV_Pathways_db2_S3!P4</f>
        <v>-6.1665225995750838E-3</v>
      </c>
      <c r="Q4" s="8">
        <f>-LCA_db2_S3!Q4/OEV_Pathways_db2_S3!Q4</f>
        <v>-2.9103015733624359E-2</v>
      </c>
    </row>
    <row r="5" spans="1:17" x14ac:dyDescent="0.35">
      <c r="A5" s="5" t="s">
        <v>4</v>
      </c>
      <c r="B5" s="8">
        <f>-LCA_db2_S3!B5/OEV_Pathways_db2_S3!B5</f>
        <v>0.81497530227490134</v>
      </c>
      <c r="C5" s="8">
        <f>-LCA_db2_S3!C5/OEV_Pathways_db2_S3!C5</f>
        <v>0.71043460080733323</v>
      </c>
      <c r="D5" s="8">
        <f>-LCA_db2_S3!D5/OEV_Pathways_db2_S3!D5</f>
        <v>0.88305402715421011</v>
      </c>
      <c r="E5" s="8">
        <f>-LCA_db2_S3!E5/OEV_Pathways_db2_S3!E5</f>
        <v>0.98313253017385338</v>
      </c>
      <c r="F5" s="8">
        <f>-LCA_db2_S3!F5/OEV_Pathways_db2_S3!F5</f>
        <v>0.94290597856394043</v>
      </c>
      <c r="G5" s="8">
        <f>-LCA_db2_S3!G5/OEV_Pathways_db2_S3!G5</f>
        <v>0.74195589448481325</v>
      </c>
      <c r="H5" s="8">
        <f>-LCA_db2_S3!H5/OEV_Pathways_db2_S3!H5</f>
        <v>0.87846734713916175</v>
      </c>
      <c r="I5" s="8">
        <f>-LCA_db2_S3!I5/OEV_Pathways_db2_S3!I5</f>
        <v>0.95284606748407441</v>
      </c>
      <c r="J5" s="8">
        <f>-LCA_db2_S3!J5/OEV_Pathways_db2_S3!J5</f>
        <v>0.96204503589627011</v>
      </c>
      <c r="K5" s="8">
        <f>-LCA_db2_S3!K5/OEV_Pathways_db2_S3!K5</f>
        <v>0.99388632981529712</v>
      </c>
      <c r="L5" s="8">
        <f>-LCA_db2_S3!L5/OEV_Pathways_db2_S3!L5</f>
        <v>0.97885364493765326</v>
      </c>
      <c r="M5" s="8">
        <f>-LCA_db2_S3!M5/OEV_Pathways_db2_S3!M5</f>
        <v>0.97981807375056662</v>
      </c>
      <c r="N5" s="8">
        <f>-LCA_db2_S3!N5/OEV_Pathways_db2_S3!N5</f>
        <v>0.98481510385698545</v>
      </c>
      <c r="O5" s="8">
        <f>-LCA_db2_S3!O5/OEV_Pathways_db2_S3!O5</f>
        <v>0.99888556093417324</v>
      </c>
      <c r="P5" s="8">
        <f>-LCA_db2_S3!P5/OEV_Pathways_db2_S3!P5</f>
        <v>0.77847177553976243</v>
      </c>
      <c r="Q5" s="8">
        <f>-LCA_db2_S3!Q5/OEV_Pathways_db2_S3!Q5</f>
        <v>0.74640666769750719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-LCA_db2_S4!B2/OEV_Pathways_db2_S4!B2</f>
        <v>0.32605674441516302</v>
      </c>
      <c r="C2" s="8">
        <f>-LCA_db2_S4!C2/OEV_Pathways_db2_S4!C2</f>
        <v>0.15424520669344052</v>
      </c>
      <c r="D2" s="8">
        <f>-LCA_db2_S4!D2/OEV_Pathways_db2_S4!D2</f>
        <v>0.22812195776251354</v>
      </c>
      <c r="E2" s="8">
        <f>-LCA_db2_S4!E2/OEV_Pathways_db2_S4!E2</f>
        <v>0.2011132610986098</v>
      </c>
      <c r="F2" s="8">
        <f>-LCA_db2_S4!F2/OEV_Pathways_db2_S4!F2</f>
        <v>0.26476050709840304</v>
      </c>
      <c r="G2" s="8">
        <f>-LCA_db2_S4!G2/OEV_Pathways_db2_S4!G2</f>
        <v>0.18076220600724621</v>
      </c>
      <c r="H2" s="8">
        <f>-LCA_db2_S4!H2/OEV_Pathways_db2_S4!H2</f>
        <v>0.15335113929057842</v>
      </c>
      <c r="I2" s="8">
        <f>-LCA_db2_S4!I2/OEV_Pathways_db2_S4!I2</f>
        <v>0.35951036896215954</v>
      </c>
      <c r="J2" s="8">
        <f>-LCA_db2_S4!J2/OEV_Pathways_db2_S4!J2</f>
        <v>0.37131823232008071</v>
      </c>
      <c r="K2" s="8">
        <f>-LCA_db2_S4!K2/OEV_Pathways_db2_S4!K2</f>
        <v>0.2021673852652785</v>
      </c>
      <c r="L2" s="8">
        <f>-LCA_db2_S4!L2/OEV_Pathways_db2_S4!L2</f>
        <v>0.20110341440957116</v>
      </c>
      <c r="M2" s="8">
        <f>-LCA_db2_S4!M2/OEV_Pathways_db2_S4!M2</f>
        <v>0.19781544022688077</v>
      </c>
      <c r="N2" s="8">
        <f>-LCA_db2_S4!N2/OEV_Pathways_db2_S4!N2</f>
        <v>0.19831115664991614</v>
      </c>
      <c r="O2" s="8">
        <f>-LCA_db2_S4!O2/OEV_Pathways_db2_S4!O2</f>
        <v>0.20063170377095482</v>
      </c>
      <c r="P2" s="8">
        <f>-LCA_db2_S4!P2/OEV_Pathways_db2_S4!P2</f>
        <v>0.17877477519649254</v>
      </c>
      <c r="Q2" s="8">
        <f>-LCA_db2_S4!Q2/OEV_Pathways_db2_S4!Q2</f>
        <v>0.17075141436643443</v>
      </c>
    </row>
    <row r="3" spans="1:17" x14ac:dyDescent="0.35">
      <c r="A3" s="5" t="s">
        <v>2</v>
      </c>
      <c r="B3" s="8">
        <f>-LCA_db2_S4!B3/OEV_Pathways_db2_S4!B3</f>
        <v>0.16382675649711426</v>
      </c>
      <c r="C3" s="8">
        <f>-LCA_db2_S4!C3/OEV_Pathways_db2_S4!C3</f>
        <v>3.6329691678039467E-3</v>
      </c>
      <c r="D3" s="8">
        <f>-LCA_db2_S4!D3/OEV_Pathways_db2_S4!D3</f>
        <v>8.02442582341375E-2</v>
      </c>
      <c r="E3" s="8">
        <f>-LCA_db2_S4!E3/OEV_Pathways_db2_S4!E3</f>
        <v>4.8035770376980858E-3</v>
      </c>
      <c r="F3" s="8">
        <f>-LCA_db2_S4!F3/OEV_Pathways_db2_S4!F3</f>
        <v>0.2441452956830106</v>
      </c>
      <c r="G3" s="8">
        <f>-LCA_db2_S4!G3/OEV_Pathways_db2_S4!G3</f>
        <v>8.5957006461455945E-2</v>
      </c>
      <c r="H3" s="8">
        <f>-LCA_db2_S4!H3/OEV_Pathways_db2_S4!H3</f>
        <v>-3.3787861834187922E-2</v>
      </c>
      <c r="I3" s="8">
        <f>-LCA_db2_S4!I3/OEV_Pathways_db2_S4!I3</f>
        <v>0.48753889564453634</v>
      </c>
      <c r="J3" s="8">
        <f>-LCA_db2_S4!J3/OEV_Pathways_db2_S4!J3</f>
        <v>0.52136436159947352</v>
      </c>
      <c r="K3" s="8">
        <f>-LCA_db2_S4!K3/OEV_Pathways_db2_S4!K3</f>
        <v>4.3078521377286714E-3</v>
      </c>
      <c r="L3" s="8">
        <f>-LCA_db2_S4!L3/OEV_Pathways_db2_S4!L3</f>
        <v>1.8282403539932372E-2</v>
      </c>
      <c r="M3" s="8">
        <f>-LCA_db2_S4!M3/OEV_Pathways_db2_S4!M3</f>
        <v>1.5944116734997911E-3</v>
      </c>
      <c r="N3" s="8">
        <f>-LCA_db2_S4!N3/OEV_Pathways_db2_S4!N3</f>
        <v>3.7466108137234615E-3</v>
      </c>
      <c r="O3" s="8">
        <f>-LCA_db2_S4!O3/OEV_Pathways_db2_S4!O3</f>
        <v>1.9205607058418895E-3</v>
      </c>
      <c r="P3" s="8">
        <f>-LCA_db2_S4!P3/OEV_Pathways_db2_S4!P3</f>
        <v>2.6112800927804866E-2</v>
      </c>
      <c r="Q3" s="8">
        <f>-LCA_db2_S4!Q3/OEV_Pathways_db2_S4!Q3</f>
        <v>3.6546684578131226E-2</v>
      </c>
    </row>
    <row r="4" spans="1:17" x14ac:dyDescent="0.35">
      <c r="A4" s="5" t="s">
        <v>3</v>
      </c>
      <c r="B4" s="8">
        <f>-LCA_db2_S4!B4/OEV_Pathways_db2_S4!B4</f>
        <v>0.21299000378249289</v>
      </c>
      <c r="C4" s="8">
        <f>-LCA_db2_S4!C4/OEV_Pathways_db2_S4!C4</f>
        <v>-2.1498152703313674E-2</v>
      </c>
      <c r="D4" s="8">
        <f>-LCA_db2_S4!D4/OEV_Pathways_db2_S4!D4</f>
        <v>2.9042627120742869E-2</v>
      </c>
      <c r="E4" s="8">
        <f>-LCA_db2_S4!E4/OEV_Pathways_db2_S4!E4</f>
        <v>3.6020656508752866E-3</v>
      </c>
      <c r="F4" s="8">
        <f>-LCA_db2_S4!F4/OEV_Pathways_db2_S4!F4</f>
        <v>-6.3212687458316513E-2</v>
      </c>
      <c r="G4" s="8">
        <f>-LCA_db2_S4!G4/OEV_Pathways_db2_S4!G4</f>
        <v>-4.8036789604944806E-2</v>
      </c>
      <c r="H4" s="8">
        <f>-LCA_db2_S4!H4/OEV_Pathways_db2_S4!H4</f>
        <v>-4.2323405652420008E-2</v>
      </c>
      <c r="I4" s="8">
        <f>-LCA_db2_S4!I4/OEV_Pathways_db2_S4!I4</f>
        <v>-7.3044995733828888E-2</v>
      </c>
      <c r="J4" s="8">
        <f>-LCA_db2_S4!J4/OEV_Pathways_db2_S4!J4</f>
        <v>-8.0417126098028466E-2</v>
      </c>
      <c r="K4" s="8">
        <f>-LCA_db2_S4!K4/OEV_Pathways_db2_S4!K4</f>
        <v>3.1485010870351457E-3</v>
      </c>
      <c r="L4" s="8">
        <f>-LCA_db2_S4!L4/OEV_Pathways_db2_S4!L4</f>
        <v>-8.4750824952221551E-3</v>
      </c>
      <c r="M4" s="8">
        <f>-LCA_db2_S4!M4/OEV_Pathways_db2_S4!M4</f>
        <v>-3.285023564866947E-4</v>
      </c>
      <c r="N4" s="8">
        <f>-LCA_db2_S4!N4/OEV_Pathways_db2_S4!N4</f>
        <v>-2.9070871412615502E-3</v>
      </c>
      <c r="O4" s="8">
        <f>-LCA_db2_S4!O4/OEV_Pathways_db2_S4!O4</f>
        <v>3.0178410154082242E-5</v>
      </c>
      <c r="P4" s="8">
        <f>-LCA_db2_S4!P4/OEV_Pathways_db2_S4!P4</f>
        <v>-5.3331214498276262E-3</v>
      </c>
      <c r="Q4" s="8">
        <f>-LCA_db2_S4!Q4/OEV_Pathways_db2_S4!Q4</f>
        <v>-2.5137037894547548E-2</v>
      </c>
    </row>
    <row r="5" spans="1:17" x14ac:dyDescent="0.35">
      <c r="A5" s="5" t="s">
        <v>4</v>
      </c>
      <c r="B5" s="8">
        <f>-LCA_db2_S4!B5/OEV_Pathways_db2_S4!B5</f>
        <v>0.876650201516601</v>
      </c>
      <c r="C5" s="8">
        <f>-LCA_db2_S4!C5/OEV_Pathways_db2_S4!C5</f>
        <v>0.80695640053822193</v>
      </c>
      <c r="D5" s="8">
        <f>-LCA_db2_S4!D5/OEV_Pathways_db2_S4!D5</f>
        <v>0.922036018102807</v>
      </c>
      <c r="E5" s="8">
        <f>-LCA_db2_S4!E5/OEV_Pathways_db2_S4!E5</f>
        <v>0.98875502011590222</v>
      </c>
      <c r="F5" s="8">
        <f>-LCA_db2_S4!F5/OEV_Pathways_db2_S4!F5</f>
        <v>0.96193731904262714</v>
      </c>
      <c r="G5" s="8">
        <f>-LCA_db2_S4!G5/OEV_Pathways_db2_S4!G5</f>
        <v>0.82797059632320891</v>
      </c>
      <c r="H5" s="8">
        <f>-LCA_db2_S4!H5/OEV_Pathways_db2_S4!H5</f>
        <v>0.91897823142610779</v>
      </c>
      <c r="I5" s="8">
        <f>-LCA_db2_S4!I5/OEV_Pathways_db2_S4!I5</f>
        <v>0.96856404498938276</v>
      </c>
      <c r="J5" s="8">
        <f>-LCA_db2_S4!J5/OEV_Pathways_db2_S4!J5</f>
        <v>0.9746966905975134</v>
      </c>
      <c r="K5" s="8">
        <f>-LCA_db2_S4!K5/OEV_Pathways_db2_S4!K5</f>
        <v>0.99592421987686475</v>
      </c>
      <c r="L5" s="8">
        <f>-LCA_db2_S4!L5/OEV_Pathways_db2_S4!L5</f>
        <v>0.98590242995843536</v>
      </c>
      <c r="M5" s="8">
        <f>-LCA_db2_S4!M5/OEV_Pathways_db2_S4!M5</f>
        <v>0.9865453825003776</v>
      </c>
      <c r="N5" s="8">
        <f>-LCA_db2_S4!N5/OEV_Pathways_db2_S4!N5</f>
        <v>0.98987673590465697</v>
      </c>
      <c r="O5" s="8">
        <f>-LCA_db2_S4!O5/OEV_Pathways_db2_S4!O5</f>
        <v>0.9992570406227822</v>
      </c>
      <c r="P5" s="8">
        <f>-LCA_db2_S4!P5/OEV_Pathways_db2_S4!P5</f>
        <v>0.85231451702650818</v>
      </c>
      <c r="Q5" s="8">
        <f>-LCA_db2_S4!Q5/OEV_Pathways_db2_S4!Q5</f>
        <v>0.83093777846500472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-LCA_db2_S5!B2/OEV_Pathways_db2_S5!B2</f>
        <v>0.17922505728770458</v>
      </c>
      <c r="C2" s="8">
        <f>-LCA_db2_S5!C2/OEV_Pathways_db2_S5!C2</f>
        <v>-7.9066847330771031E-2</v>
      </c>
      <c r="D2" s="8">
        <f>-LCA_db2_S5!D2/OEV_Pathways_db2_S5!D2</f>
        <v>0.14472272858419274</v>
      </c>
      <c r="E2" s="8">
        <f>-LCA_db2_S5!E2/OEV_Pathways_db2_S5!E2</f>
        <v>0.1869658122517498</v>
      </c>
      <c r="F2" s="8">
        <f>-LCA_db2_S5!F2/OEV_Pathways_db2_S5!F2</f>
        <v>0.21448942135621205</v>
      </c>
      <c r="G2" s="8">
        <f>-LCA_db2_S5!G2/OEV_Pathways_db2_S5!G2</f>
        <v>-2.3304946341140033E-2</v>
      </c>
      <c r="H2" s="8">
        <f>-LCA_db2_S5!H2/OEV_Pathways_db2_S5!H2</f>
        <v>5.7603342634021309E-2</v>
      </c>
      <c r="I2" s="8">
        <f>-LCA_db2_S5!I2/OEV_Pathways_db2_S5!I2</f>
        <v>0.32270917587754661</v>
      </c>
      <c r="J2" s="8">
        <f>-LCA_db2_S5!J2/OEV_Pathways_db2_S5!J2</f>
        <v>0.34130124288801245</v>
      </c>
      <c r="K2" s="8">
        <f>-LCA_db2_S5!K2/OEV_Pathways_db2_S5!K2</f>
        <v>0.19778390407611326</v>
      </c>
      <c r="L2" s="8">
        <f>-LCA_db2_S5!L2/OEV_Pathways_db2_S5!L2</f>
        <v>0.18435460308688184</v>
      </c>
      <c r="M2" s="8">
        <f>-LCA_db2_S5!M2/OEV_Pathways_db2_S5!M2</f>
        <v>0.18215845261936325</v>
      </c>
      <c r="N2" s="8">
        <f>-LCA_db2_S5!N2/OEV_Pathways_db2_S5!N2</f>
        <v>0.18581291199817745</v>
      </c>
      <c r="O2" s="8">
        <f>-LCA_db2_S5!O2/OEV_Pathways_db2_S5!O2</f>
        <v>0.19982416065249242</v>
      </c>
      <c r="P2" s="8">
        <f>-LCA_db2_S5!P2/OEV_Pathways_db2_S5!P2</f>
        <v>2.4422083025021295E-2</v>
      </c>
      <c r="Q2" s="8">
        <f>-LCA_db2_S5!Q2/OEV_Pathways_db2_S5!Q2</f>
        <v>-3.0038629881175297E-2</v>
      </c>
    </row>
    <row r="3" spans="1:17" x14ac:dyDescent="0.35">
      <c r="A3" s="5" t="s">
        <v>2</v>
      </c>
      <c r="B3" s="8">
        <f>-LCA_db2_S5!B3/OEV_Pathways_db2_S5!B3</f>
        <v>0.13447439569204009</v>
      </c>
      <c r="C3" s="8">
        <f>-LCA_db2_S5!C3/OEV_Pathways_db2_S5!C3</f>
        <v>-4.6702599035238497E-2</v>
      </c>
      <c r="D3" s="8">
        <f>-LCA_db2_S5!D3/OEV_Pathways_db2_S5!D3</f>
        <v>7.3450199132728045E-2</v>
      </c>
      <c r="E3" s="8">
        <f>-LCA_db2_S5!E3/OEV_Pathways_db2_S5!E3</f>
        <v>1.1754908342450523E-3</v>
      </c>
      <c r="F3" s="8">
        <f>-LCA_db2_S5!F3/OEV_Pathways_db2_S5!F3</f>
        <v>0.22888478970198808</v>
      </c>
      <c r="G3" s="8">
        <f>-LCA_db2_S5!G3/OEV_Pathways_db2_S5!G3</f>
        <v>4.5909820621962243E-2</v>
      </c>
      <c r="H3" s="8">
        <f>-LCA_db2_S5!H3/OEV_Pathways_db2_S5!H3</f>
        <v>-5.2195396937518908E-2</v>
      </c>
      <c r="I3" s="8">
        <f>-LCA_db2_S5!I3/OEV_Pathways_db2_S5!I3</f>
        <v>0.4808323480520415</v>
      </c>
      <c r="J3" s="8">
        <f>-LCA_db2_S5!J3/OEV_Pathways_db2_S5!J3</f>
        <v>0.51547226156249648</v>
      </c>
      <c r="K3" s="8">
        <f>-LCA_db2_S5!K3/OEV_Pathways_db2_S5!K3</f>
        <v>3.9232258051915426E-3</v>
      </c>
      <c r="L3" s="8">
        <f>-LCA_db2_S5!L3/OEV_Pathways_db2_S5!L3</f>
        <v>1.4968351938526274E-2</v>
      </c>
      <c r="M3" s="8">
        <f>-LCA_db2_S5!M3/OEV_Pathways_db2_S5!M3</f>
        <v>-1.1585509613693287E-3</v>
      </c>
      <c r="N3" s="8">
        <f>-LCA_db2_S5!N3/OEV_Pathways_db2_S5!N3</f>
        <v>7.7788511822894613E-4</v>
      </c>
      <c r="O3" s="8">
        <f>-LCA_db2_S5!O3/OEV_Pathways_db2_S5!O3</f>
        <v>1.8398310292862354E-3</v>
      </c>
      <c r="P3" s="8">
        <f>-LCA_db2_S5!P3/OEV_Pathways_db2_S5!P3</f>
        <v>1.7778789430330302E-2</v>
      </c>
      <c r="Q3" s="8">
        <f>-LCA_db2_S5!Q3/OEV_Pathways_db2_S5!Q3</f>
        <v>-3.1130938126368666E-3</v>
      </c>
    </row>
    <row r="4" spans="1:17" x14ac:dyDescent="0.35">
      <c r="A4" s="5" t="s">
        <v>3</v>
      </c>
      <c r="B4" s="8">
        <f>-LCA_db2_S5!B4/OEV_Pathways_db2_S5!B4</f>
        <v>0.18363764297741875</v>
      </c>
      <c r="C4" s="8">
        <f>-LCA_db2_S5!C4/OEV_Pathways_db2_S5!C4</f>
        <v>-7.1833720906356119E-2</v>
      </c>
      <c r="D4" s="8">
        <f>-LCA_db2_S5!D4/OEV_Pathways_db2_S5!D4</f>
        <v>2.2248568019333406E-2</v>
      </c>
      <c r="E4" s="8">
        <f>-LCA_db2_S5!E4/OEV_Pathways_db2_S5!E4</f>
        <v>-2.6020552577747016E-5</v>
      </c>
      <c r="F4" s="8">
        <f>-LCA_db2_S5!F4/OEV_Pathways_db2_S5!F4</f>
        <v>-7.8473193439338979E-2</v>
      </c>
      <c r="G4" s="8">
        <f>-LCA_db2_S5!G4/OEV_Pathways_db2_S5!G4</f>
        <v>-8.8083975444438495E-2</v>
      </c>
      <c r="H4" s="8">
        <f>-LCA_db2_S5!H4/OEV_Pathways_db2_S5!H4</f>
        <v>-6.0730940755751014E-2</v>
      </c>
      <c r="I4" s="8">
        <f>-LCA_db2_S5!I4/OEV_Pathways_db2_S5!I4</f>
        <v>-7.9751543326323712E-2</v>
      </c>
      <c r="J4" s="8">
        <f>-LCA_db2_S5!J4/OEV_Pathways_db2_S5!J4</f>
        <v>-8.6309226135005454E-2</v>
      </c>
      <c r="K4" s="8">
        <f>-LCA_db2_S5!K4/OEV_Pathways_db2_S5!K4</f>
        <v>2.7638747544980174E-3</v>
      </c>
      <c r="L4" s="8">
        <f>-LCA_db2_S5!L4/OEV_Pathways_db2_S5!L4</f>
        <v>-1.1789134096628255E-2</v>
      </c>
      <c r="M4" s="8">
        <f>-LCA_db2_S5!M4/OEV_Pathways_db2_S5!M4</f>
        <v>-3.0814649913558146E-3</v>
      </c>
      <c r="N4" s="8">
        <f>-LCA_db2_S5!N4/OEV_Pathways_db2_S5!N4</f>
        <v>-5.8758128367560657E-3</v>
      </c>
      <c r="O4" s="8">
        <f>-LCA_db2_S5!O4/OEV_Pathways_db2_S5!O4</f>
        <v>-5.0551266401571651E-5</v>
      </c>
      <c r="P4" s="8">
        <f>-LCA_db2_S5!P4/OEV_Pathways_db2_S5!P4</f>
        <v>-1.3667132947302194E-2</v>
      </c>
      <c r="Q4" s="8">
        <f>-LCA_db2_S5!Q4/OEV_Pathways_db2_S5!Q4</f>
        <v>-6.4796816285315653E-2</v>
      </c>
    </row>
    <row r="5" spans="1:17" x14ac:dyDescent="0.35">
      <c r="A5" s="5" t="s">
        <v>4</v>
      </c>
      <c r="B5" s="8">
        <f>-LCA_db2_S5!B5/OEV_Pathways_db2_S5!B5</f>
        <v>0.25990120909960518</v>
      </c>
      <c r="C5" s="8">
        <f>-LCA_db2_S5!C5/OEV_Pathways_db2_S5!C5</f>
        <v>-0.15826159677066601</v>
      </c>
      <c r="D5" s="8">
        <f>-LCA_db2_S5!D5/OEV_Pathways_db2_S5!D5</f>
        <v>0.53221610861684088</v>
      </c>
      <c r="E5" s="8">
        <f>-LCA_db2_S5!E5/OEV_Pathways_db2_S5!E5</f>
        <v>0.93253012069541452</v>
      </c>
      <c r="F5" s="8">
        <f>-LCA_db2_S5!F5/OEV_Pathways_db2_S5!F5</f>
        <v>0.77162391425576171</v>
      </c>
      <c r="G5" s="8">
        <f>-LCA_db2_S5!G5/OEV_Pathways_db2_S5!G5</f>
        <v>-3.217642206074766E-2</v>
      </c>
      <c r="H5" s="8">
        <f>-LCA_db2_S5!H5/OEV_Pathways_db2_S5!H5</f>
        <v>0.51386938855664643</v>
      </c>
      <c r="I5" s="8">
        <f>-LCA_db2_S5!I5/OEV_Pathways_db2_S5!I5</f>
        <v>0.81138426993629742</v>
      </c>
      <c r="J5" s="8">
        <f>-LCA_db2_S5!J5/OEV_Pathways_db2_S5!J5</f>
        <v>0.8481801435850802</v>
      </c>
      <c r="K5" s="8">
        <f>-LCA_db2_S5!K5/OEV_Pathways_db2_S5!K5</f>
        <v>0.97554531926118726</v>
      </c>
      <c r="L5" s="8">
        <f>-LCA_db2_S5!L5/OEV_Pathways_db2_S5!L5</f>
        <v>0.9154145797506128</v>
      </c>
      <c r="M5" s="8">
        <f>-LCA_db2_S5!M5/OEV_Pathways_db2_S5!M5</f>
        <v>0.91927229500226659</v>
      </c>
      <c r="N5" s="8">
        <f>-LCA_db2_S5!N5/OEV_Pathways_db2_S5!N5</f>
        <v>0.93926041542794148</v>
      </c>
      <c r="O5" s="8">
        <f>-LCA_db2_S5!O5/OEV_Pathways_db2_S5!O5</f>
        <v>0.99554224373669298</v>
      </c>
      <c r="P5" s="8">
        <f>-LCA_db2_S5!P5/OEV_Pathways_db2_S5!P5</f>
        <v>0.11388710215905026</v>
      </c>
      <c r="Q5" s="8">
        <f>-LCA_db2_S5!Q5/OEV_Pathways_db2_S5!Q5</f>
        <v>-1.4373329209971464E-2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8000"/>
  </sheetPr>
  <dimension ref="A1:AA5"/>
  <sheetViews>
    <sheetView workbookViewId="0">
      <selection activeCell="L3" sqref="L3:L5"/>
    </sheetView>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default!B2*Weighting!B2+Indicator_default_default!C2*Weighting!B3+Indicator_default_default!D2*Weighting!B4+Indicator_default_default!E2*Weighting!B5+Indicator_default_default!F2*Weighting!B6+Indicator_default_default!G2*Weighting!B7+Indicator_default_default!H2*Weighting!B8+Indicator_default_default!I2*Weighting!B9+Indicator_default_default!J2*Weighting!B10+Indicator_default_default!K2*Weighting!B11+Indicator_default_default!L2*Weighting!B12+Indicator_default_default!M2*Weighting!B13+Indicator_default_default!N2*Weighting!B14+Indicator_default_default!O2*Weighting!B15+Indicator_default_default!P2*Weighting!B16+Indicator_default_default!Q2*Weighting!B17</f>
        <v>0.21593047873605156</v>
      </c>
      <c r="C2" s="8">
        <f ca="1">+Indicator_default_default!B2*Weighting!C2+Indicator_default_default!C2*Weighting!C3+Indicator_default_default!D2*Weighting!C4+Indicator_default_default!E2*Weighting!C5+Indicator_default_default!F2*Weighting!C6+Indicator_default_default!G2*Weighting!C7+Indicator_default_default!H2*Weighting!C8+Indicator_default_default!I2*Weighting!C9+Indicator_default_default!J2*Weighting!C10+Indicator_default_default!K2*Weighting!C11+Indicator_default_default!L2*Weighting!C12+Indicator_default_default!M2*Weighting!C13+Indicator_default_default!N2*Weighting!C14+Indicator_default_default!O2*Weighting!C15+Indicator_default_default!P2*Weighting!C16+Indicator_default_default!Q2*Weighting!C17</f>
        <v>0.21648788613394893</v>
      </c>
      <c r="D2" s="8">
        <f ca="1">+Indicator_default_default!B2*Weighting!D2+Indicator_default_default!C2*Weighting!D3+Indicator_default_default!D2*Weighting!D4+Indicator_default_default!E2*Weighting!D5+Indicator_default_default!F2*Weighting!D6+Indicator_default_default!G2*Weighting!D7+Indicator_default_default!H2*Weighting!D8+Indicator_default_default!I2*Weighting!D9+Indicator_default_default!J2*Weighting!D10+Indicator_default_default!K2*Weighting!D11+Indicator_default_default!L2*Weighting!D12+Indicator_default_default!M2*Weighting!D13+Indicator_default_default!N2*Weighting!D14+Indicator_default_default!O2*Weighting!D15+Indicator_default_default!P2*Weighting!D16+Indicator_default_default!Q2*Weighting!D17</f>
        <v>0.21770640994051441</v>
      </c>
      <c r="E2" s="8">
        <f ca="1">+Indicator_default_default!B2*Weighting!E2+Indicator_default_default!C2*Weighting!E3+Indicator_default_default!D2*Weighting!E4+Indicator_default_default!E2*Weighting!E5+Indicator_default_default!F2*Weighting!E6+Indicator_default_default!G2*Weighting!E7+Indicator_default_default!H2*Weighting!E8+Indicator_default_default!I2*Weighting!E9+Indicator_default_default!J2*Weighting!E10+Indicator_default_default!K2*Weighting!E11+Indicator_default_default!L2*Weighting!E12+Indicator_default_default!M2*Weighting!E13+Indicator_default_default!N2*Weighting!E14+Indicator_default_default!O2*Weighting!E15+Indicator_default_default!P2*Weighting!E16+Indicator_default_default!Q2*Weighting!E17</f>
        <v>0.19926158390716073</v>
      </c>
      <c r="F2" s="8">
        <f ca="1">+Indicator_default_default!B2*Weighting!F2+Indicator_default_default!C2*Weighting!F3+Indicator_default_default!D2*Weighting!F4+Indicator_default_default!E2*Weighting!F5+Indicator_default_default!F2*Weighting!F6+Indicator_default_default!G2*Weighting!F7+Indicator_default_default!H2*Weighting!F8+Indicator_default_default!I2*Weighting!F9+Indicator_default_default!J2*Weighting!F10+Indicator_default_default!K2*Weighting!F11+Indicator_default_default!L2*Weighting!F12+Indicator_default_default!M2*Weighting!F13+Indicator_default_default!N2*Weighting!F14+Indicator_default_default!O2*Weighting!F15+Indicator_default_default!P2*Weighting!F16+Indicator_default_default!Q2*Weighting!F17</f>
        <v>0.22067562925878129</v>
      </c>
      <c r="G2" s="8">
        <f>+Indicator_default_default!B2*Weighting!G2+Indicator_default_default!C2*Weighting!G3+Indicator_default_default!D2*Weighting!G4+Indicator_default_default!E2*Weighting!G5+Indicator_default_default!F2*Weighting!G6+Indicator_default_default!G2*Weighting!G7+Indicator_default_default!H2*Weighting!G8+Indicator_default_default!I2*Weighting!G9+Indicator_default_default!J2*Weighting!G10+Indicator_default_default!K2*Weighting!G11+Indicator_default_default!L2*Weighting!G12+Indicator_default_default!M2*Weighting!G13+Indicator_default_default!N2*Weighting!G14+Indicator_default_default!O2*Weighting!G15+Indicator_default_default!P2*Weighting!G16+Indicator_default_default!Q2*Weighting!G17</f>
        <v>0.20637218646871655</v>
      </c>
      <c r="H2" s="8">
        <f>+Indicator_default_default!B2*Weighting!H2+Indicator_default_default!C2*Weighting!H3+Indicator_default_default!D2*Weighting!H4+Indicator_default_default!E2*Weighting!H5+Indicator_default_default!F2*Weighting!H6+Indicator_default_default!G2*Weighting!H7+Indicator_default_default!H2*Weighting!H8+Indicator_default_default!I2*Weighting!H9+Indicator_default_default!J2*Weighting!H10+Indicator_default_default!K2*Weighting!H11+Indicator_default_default!L2*Weighting!H12+Indicator_default_default!M2*Weighting!H13+Indicator_default_default!N2*Weighting!H14+Indicator_default_default!O2*Weighting!H15+Indicator_default_default!P2*Weighting!H16+Indicator_default_default!Q2*Weighting!H17</f>
        <v>0.21264976850238071</v>
      </c>
      <c r="I2" s="8">
        <f>+Indicator_default_default!B2*Weighting!I2+Indicator_default_default!C2*Weighting!I3+Indicator_default_default!D2*Weighting!I4+Indicator_default_default!E2*Weighting!I5+Indicator_default_default!F2*Weighting!I6+Indicator_default_default!G2*Weighting!I7+Indicator_default_default!H2*Weighting!I8+Indicator_default_default!I2*Weighting!I9+Indicator_default_default!J2*Weighting!I10+Indicator_default_default!K2*Weighting!I11+Indicator_default_default!L2*Weighting!I12+Indicator_default_default!M2*Weighting!I13+Indicator_default_default!N2*Weighting!I14+Indicator_default_default!O2*Weighting!I15+Indicator_default_default!P2*Weighting!I16+Indicator_default_default!Q2*Weighting!I17</f>
        <v>0.20887464578441675</v>
      </c>
      <c r="J2" s="8">
        <f>+Indicator_default_default!B2*Weighting!J2+Indicator_default_default!C2*Weighting!J3+Indicator_default_default!D2*Weighting!J4+Indicator_default_default!E2*Weighting!J5+Indicator_default_default!F2*Weighting!J6+Indicator_default_default!G2*Weighting!J7+Indicator_default_default!H2*Weighting!J8+Indicator_default_default!I2*Weighting!J9+Indicator_default_default!J2*Weighting!J10+Indicator_default_default!K2*Weighting!J11+Indicator_default_default!L2*Weighting!J12+Indicator_default_default!M2*Weighting!J13+Indicator_default_default!N2*Weighting!J14+Indicator_default_default!O2*Weighting!J15+Indicator_default_default!P2*Weighting!J16+Indicator_default_default!Q2*Weighting!J17</f>
        <v>0.19854023892848596</v>
      </c>
      <c r="K2" s="8">
        <f>+Indicator_default_default!B2*Weighting!K2+Indicator_default_default!C2*Weighting!K3+Indicator_default_default!D2*Weighting!K4+Indicator_default_default!E2*Weighting!K5+Indicator_default_default!F2*Weighting!K6+Indicator_default_default!G2*Weighting!K7+Indicator_default_default!H2*Weighting!K8+Indicator_default_default!I2*Weighting!K9+Indicator_default_default!J2*Weighting!K10+Indicator_default_default!K2*Weighting!K11+Indicator_default_default!L2*Weighting!K12+Indicator_default_default!M2*Weighting!K13+Indicator_default_default!N2*Weighting!K14+Indicator_default_default!O2*Weighting!K15+Indicator_default_default!P2*Weighting!K16+Indicator_default_default!Q2*Weighting!K17</f>
        <v>0.20803506287714835</v>
      </c>
      <c r="L2" s="8">
        <f>+Indicator_default_default!B2*Weighting!L2+Indicator_default_default!C2*Weighting!L3+Indicator_default_default!D2*Weighting!L4+Indicator_default_default!E2*Weighting!L5+Indicator_default_default!F2*Weighting!L6+Indicator_default_default!G2*Weighting!L7+Indicator_default_default!H2*Weighting!L8+Indicator_default_default!I2*Weighting!L9+Indicator_default_default!J2*Weighting!L10+Indicator_default_default!K2*Weighting!L11+Indicator_default_default!L2*Weighting!L12+Indicator_default_default!M2*Weighting!L13+Indicator_default_default!N2*Weighting!L14+Indicator_default_default!O2*Weighting!L15+Indicator_default_default!P2*Weighting!L16+Indicator_default_default!Q2*Weighting!L17</f>
        <v>0.26436186024891828</v>
      </c>
      <c r="M2" s="8">
        <f>+Indicator_default_default!B2*Weighting!M2+Indicator_default_default!C2*Weighting!M3+Indicator_default_default!D2*Weighting!M4+Indicator_default_default!E2*Weighting!M5+Indicator_default_default!F2*Weighting!M6+Indicator_default_default!G2*Weighting!M7+Indicator_default_default!H2*Weighting!M8+Indicator_default_default!I2*Weighting!M9+Indicator_default_default!J2*Weighting!M10+Indicator_default_default!K2*Weighting!M11+Indicator_default_default!L2*Weighting!M12+Indicator_default_default!M2*Weighting!M13+Indicator_default_default!N2*Weighting!M14+Indicator_default_default!O2*Weighting!M15+Indicator_default_default!P2*Weighting!M16+Indicator_default_default!Q2*Weighting!M17</f>
        <v>0.11992994247553167</v>
      </c>
      <c r="N2" s="8">
        <f>+Indicator_default_default!B2*Weighting!N2+Indicator_default_default!C2*Weighting!N3+Indicator_default_default!D2*Weighting!N4+Indicator_default_default!E2*Weighting!N5+Indicator_default_default!F2*Weighting!N6+Indicator_default_default!G2*Weighting!N7+Indicator_default_default!H2*Weighting!N8+Indicator_default_default!I2*Weighting!N9+Indicator_default_default!J2*Weighting!N10+Indicator_default_default!K2*Weighting!N11+Indicator_default_default!L2*Weighting!N12+Indicator_default_default!M2*Weighting!N13+Indicator_default_default!N2*Weighting!N14+Indicator_default_default!O2*Weighting!N15+Indicator_default_default!P2*Weighting!N16+Indicator_default_default!Q2*Weighting!N17</f>
        <v>0.21307690022178677</v>
      </c>
      <c r="O2" s="8">
        <f>+Indicator_default_default!B2*Weighting!O2+Indicator_default_default!C2*Weighting!O3+Indicator_default_default!D2*Weighting!O4+Indicator_default_default!E2*Weighting!O5+Indicator_default_default!F2*Weighting!O6+Indicator_default_default!G2*Weighting!O7+Indicator_default_default!H2*Weighting!O8+Indicator_default_default!I2*Weighting!O9+Indicator_default_default!J2*Weighting!O10+Indicator_default_default!K2*Weighting!O11+Indicator_default_default!L2*Weighting!O12+Indicator_default_default!M2*Weighting!O13+Indicator_default_default!N2*Weighting!O14+Indicator_default_default!O2*Weighting!O15+Indicator_default_default!P2*Weighting!O16+Indicator_default_default!Q2*Weighting!O17</f>
        <v>0.19804939117601514</v>
      </c>
      <c r="P2" s="8">
        <f>+Indicator_default_default!B2*Weighting!P2+Indicator_default_default!C2*Weighting!P3+Indicator_default_default!D2*Weighting!P4+Indicator_default_default!E2*Weighting!P5+Indicator_default_default!F2*Weighting!P6+Indicator_default_default!G2*Weighting!P7+Indicator_default_default!H2*Weighting!P8+Indicator_default_default!I2*Weighting!P9+Indicator_default_default!J2*Weighting!P10+Indicator_default_default!K2*Weighting!P11+Indicator_default_default!L2*Weighting!P12+Indicator_default_default!M2*Weighting!P13+Indicator_default_default!N2*Weighting!P14+Indicator_default_default!O2*Weighting!P15+Indicator_default_default!P2*Weighting!P16+Indicator_default_default!Q2*Weighting!P17</f>
        <v>0.25783037084205546</v>
      </c>
      <c r="Q2" s="8">
        <f>+Indicator_default_default!B2*Weighting!Q2+Indicator_default_default!C2*Weighting!Q3+Indicator_default_default!D2*Weighting!Q4+Indicator_default_default!E2*Weighting!Q5+Indicator_default_default!F2*Weighting!Q6+Indicator_default_default!G2*Weighting!Q7+Indicator_default_default!H2*Weighting!Q8+Indicator_default_default!I2*Weighting!Q9+Indicator_default_default!J2*Weighting!Q10+Indicator_default_default!K2*Weighting!Q11+Indicator_default_default!L2*Weighting!Q12+Indicator_default_default!M2*Weighting!Q13+Indicator_default_default!N2*Weighting!Q14+Indicator_default_default!O2*Weighting!Q15+Indicator_default_default!P2*Weighting!Q16+Indicator_default_default!Q2*Weighting!Q17</f>
        <v>0.13931682068210521</v>
      </c>
      <c r="R2" s="8">
        <f>+Indicator_default_default!B2*Weighting!R2+Indicator_default_default!C2*Weighting!R3+Indicator_default_default!D2*Weighting!R4+Indicator_default_default!E2*Weighting!R5+Indicator_default_default!F2*Weighting!R6+Indicator_default_default!G2*Weighting!R7+Indicator_default_default!H2*Weighting!R8+Indicator_default_default!I2*Weighting!R9+Indicator_default_default!J2*Weighting!R10+Indicator_default_default!K2*Weighting!R11+Indicator_default_default!L2*Weighting!R12+Indicator_default_default!M2*Weighting!R13+Indicator_default_default!N2*Weighting!R14+Indicator_default_default!O2*Weighting!R15+Indicator_default_default!P2*Weighting!R16+Indicator_default_default!Q2*Weighting!R17</f>
        <v>0.14570350574426541</v>
      </c>
      <c r="S2" s="8">
        <f>+Indicator_default_default!B2*Weighting!S2+Indicator_default_default!C2*Weighting!S3+Indicator_default_default!D2*Weighting!S4+Indicator_default_default!E2*Weighting!S5+Indicator_default_default!F2*Weighting!S6+Indicator_default_default!G2*Weighting!S7+Indicator_default_default!H2*Weighting!S8+Indicator_default_default!I2*Weighting!S9+Indicator_default_default!J2*Weighting!S10+Indicator_default_default!K2*Weighting!S11+Indicator_default_default!L2*Weighting!S12+Indicator_default_default!M2*Weighting!S13+Indicator_default_default!N2*Weighting!S14+Indicator_default_default!O2*Weighting!S15+Indicator_default_default!P2*Weighting!S16+Indicator_default_default!Q2*Weighting!S17</f>
        <v>0.33390106596134106</v>
      </c>
      <c r="T2" s="8">
        <f>+Indicator_default_default!B2*Weighting!T2+Indicator_default_default!C2*Weighting!T3+Indicator_default_default!D2*Weighting!T4+Indicator_default_default!E2*Weighting!T5+Indicator_default_default!F2*Weighting!T6+Indicator_default_default!G2*Weighting!T7+Indicator_default_default!H2*Weighting!T8+Indicator_default_default!I2*Weighting!T9+Indicator_default_default!J2*Weighting!T10+Indicator_default_default!K2*Weighting!T11+Indicator_default_default!L2*Weighting!T12+Indicator_default_default!M2*Weighting!T13+Indicator_default_default!N2*Weighting!T14+Indicator_default_default!O2*Weighting!T15+Indicator_default_default!P2*Weighting!T16+Indicator_default_default!Q2*Weighting!T17</f>
        <v>0.3503117238570736</v>
      </c>
      <c r="U2" s="8">
        <f>+Indicator_default_default!B2*Weighting!U2+Indicator_default_default!C2*Weighting!U3+Indicator_default_default!D2*Weighting!U4+Indicator_default_default!E2*Weighting!U5+Indicator_default_default!F2*Weighting!U6+Indicator_default_default!G2*Weighting!U7+Indicator_default_default!H2*Weighting!U8+Indicator_default_default!I2*Weighting!U9+Indicator_default_default!J2*Weighting!U10+Indicator_default_default!K2*Weighting!U11+Indicator_default_default!L2*Weighting!U12+Indicator_default_default!M2*Weighting!U13+Indicator_default_default!N2*Weighting!U14+Indicator_default_default!O2*Weighting!U15+Indicator_default_default!P2*Weighting!U16+Indicator_default_default!Q2*Weighting!U17</f>
        <v>0.20056781310402327</v>
      </c>
      <c r="V2" s="8">
        <f>+Indicator_default_default!B2*Weighting!V2+Indicator_default_default!C2*Weighting!V3+Indicator_default_default!D2*Weighting!V4+Indicator_default_default!E2*Weighting!V5+Indicator_default_default!F2*Weighting!V6+Indicator_default_default!G2*Weighting!V7+Indicator_default_default!H2*Weighting!V8+Indicator_default_default!I2*Weighting!V9+Indicator_default_default!J2*Weighting!V10+Indicator_default_default!K2*Weighting!V11+Indicator_default_default!L2*Weighting!V12+Indicator_default_default!M2*Weighting!V13+Indicator_default_default!N2*Weighting!V14+Indicator_default_default!O2*Weighting!V15+Indicator_default_default!P2*Weighting!V16+Indicator_default_default!Q2*Weighting!V17</f>
        <v>0.19741693340290156</v>
      </c>
      <c r="W2" s="8">
        <f>+Indicator_default_default!B2*Weighting!W2+Indicator_default_default!C2*Weighting!W3+Indicator_default_default!D2*Weighting!W4+Indicator_default_default!E2*Weighting!W5+Indicator_default_default!F2*Weighting!W6+Indicator_default_default!G2*Weighting!W7+Indicator_default_default!H2*Weighting!W8+Indicator_default_default!I2*Weighting!W9+Indicator_default_default!J2*Weighting!W10+Indicator_default_default!K2*Weighting!W11+Indicator_default_default!L2*Weighting!W12+Indicator_default_default!M2*Weighting!W13+Indicator_default_default!N2*Weighting!W14+Indicator_default_default!O2*Weighting!W15+Indicator_default_default!P2*Weighting!W16+Indicator_default_default!Q2*Weighting!W17</f>
        <v>0.19532871934944862</v>
      </c>
      <c r="X2" s="8">
        <f>+Indicator_default_default!B2*Weighting!X2+Indicator_default_default!C2*Weighting!X3+Indicator_default_default!D2*Weighting!X4+Indicator_default_default!E2*Weighting!X5+Indicator_default_default!F2*Weighting!X6+Indicator_default_default!G2*Weighting!X7+Indicator_default_default!H2*Weighting!X8+Indicator_default_default!I2*Weighting!X9+Indicator_default_default!J2*Weighting!X10+Indicator_default_default!K2*Weighting!X11+Indicator_default_default!L2*Weighting!X12+Indicator_default_default!M2*Weighting!X13+Indicator_default_default!N2*Weighting!X14+Indicator_default_default!O2*Weighting!X15+Indicator_default_default!P2*Weighting!X16+Indicator_default_default!Q2*Weighting!X17</f>
        <v>0.20027710426607512</v>
      </c>
      <c r="Y2" s="8">
        <f>+Indicator_default_default!B2*Weighting!Y2+Indicator_default_default!C2*Weighting!Y3+Indicator_default_default!D2*Weighting!Y4+Indicator_default_default!E2*Weighting!Y5+Indicator_default_default!F2*Weighting!Y6+Indicator_default_default!G2*Weighting!Y7+Indicator_default_default!H2*Weighting!Y8+Indicator_default_default!I2*Weighting!Y9+Indicator_default_default!J2*Weighting!Y10+Indicator_default_default!K2*Weighting!Y11+Indicator_default_default!L2*Weighting!Y12+Indicator_default_default!M2*Weighting!Y13+Indicator_default_default!N2*Weighting!Y14+Indicator_default_default!O2*Weighting!Y15+Indicator_default_default!P2*Weighting!Y16+Indicator_default_default!Q2*Weighting!Y17</f>
        <v>0.20061601541919133</v>
      </c>
      <c r="Z2" s="8">
        <f>+Indicator_default_default!B2*Weighting!Z2+Indicator_default_default!C2*Weighting!Z3+Indicator_default_default!D2*Weighting!Z4+Indicator_default_default!E2*Weighting!Z5+Indicator_default_default!F2*Weighting!Z6+Indicator_default_default!G2*Weighting!Z7+Indicator_default_default!H2*Weighting!Z8+Indicator_default_default!I2*Weighting!Z9+Indicator_default_default!J2*Weighting!Z10+Indicator_default_default!K2*Weighting!Z11+Indicator_default_default!L2*Weighting!Z12+Indicator_default_default!M2*Weighting!Z13+Indicator_default_default!N2*Weighting!Z14+Indicator_default_default!O2*Weighting!Z15+Indicator_default_default!P2*Weighting!Z16+Indicator_default_default!Q2*Weighting!Z17</f>
        <v>0.14804944819084595</v>
      </c>
      <c r="AA2" s="8">
        <f>+Indicator_default_default!B2*Weighting!AA2+Indicator_default_default!C2*Weighting!AA3+Indicator_default_default!D2*Weighting!AA4+Indicator_default_default!E2*Weighting!AA5+Indicator_default_default!F2*Weighting!AA6+Indicator_default_default!G2*Weighting!AA7+Indicator_default_default!H2*Weighting!AA8+Indicator_default_default!I2*Weighting!AA9+Indicator_default_default!J2*Weighting!AA10+Indicator_default_default!K2*Weighting!AA11+Indicator_default_default!L2*Weighting!AA12+Indicator_default_default!M2*Weighting!AA13+Indicator_default_default!N2*Weighting!AA14+Indicator_default_default!O2*Weighting!AA15+Indicator_default_default!P2*Weighting!AA16+Indicator_default_default!Q2*Weighting!AA17</f>
        <v>0.13721736855788641</v>
      </c>
    </row>
    <row r="3" spans="1:27" x14ac:dyDescent="0.35">
      <c r="A3" s="5" t="s">
        <v>2</v>
      </c>
      <c r="B3" s="8">
        <f ca="1">+Indicator_default_default!B3*Weighting!B2+Indicator_default_default!C3*Weighting!B3+Indicator_default_default!D3*Weighting!B4+Indicator_default_default!E3*Weighting!B5+Indicator_default_default!F3*Weighting!B6+Indicator_default_default!G3*Weighting!B7+Indicator_default_default!H3*Weighting!B8+Indicator_default_default!I3*Weighting!B9+Indicator_default_default!J3*Weighting!B10+Indicator_default_default!K3*Weighting!B11+Indicator_default_default!L3*Weighting!B12+Indicator_default_default!M3*Weighting!B13+Indicator_default_default!N3*Weighting!B14+Indicator_default_default!O3*Weighting!B15+Indicator_default_default!P3*Weighting!B16+Indicator_default_default!Q3*Weighting!B17</f>
        <v>7.3162715196237238E-2</v>
      </c>
      <c r="C3" s="8">
        <f ca="1">+Indicator_default_default!B3*Weighting!C2+Indicator_default_default!C3*Weighting!C3+Indicator_default_default!D3*Weighting!C4+Indicator_default_default!E3*Weighting!C5+Indicator_default_default!F3*Weighting!C6+Indicator_default_default!G3*Weighting!C7+Indicator_default_default!H3*Weighting!C8+Indicator_default_default!I3*Weighting!C9+Indicator_default_default!J3*Weighting!C10+Indicator_default_default!K3*Weighting!C11+Indicator_default_default!L3*Weighting!C12+Indicator_default_default!M3*Weighting!C13+Indicator_default_default!N3*Weighting!C14+Indicator_default_default!O3*Weighting!C15+Indicator_default_default!P3*Weighting!C16+Indicator_default_default!Q3*Weighting!C17</f>
        <v>6.9609853939365279E-2</v>
      </c>
      <c r="D3" s="8">
        <f ca="1">+Indicator_default_default!B3*Weighting!D2+Indicator_default_default!C3*Weighting!D3+Indicator_default_default!D3*Weighting!D4+Indicator_default_default!E3*Weighting!D5+Indicator_default_default!F3*Weighting!D6+Indicator_default_default!G3*Weighting!D7+Indicator_default_default!H3*Weighting!D8+Indicator_default_default!I3*Weighting!D9+Indicator_default_default!J3*Weighting!D10+Indicator_default_default!K3*Weighting!D11+Indicator_default_default!L3*Weighting!D12+Indicator_default_default!M3*Weighting!D13+Indicator_default_default!N3*Weighting!D14+Indicator_default_default!O3*Weighting!D15+Indicator_default_default!P3*Weighting!D16+Indicator_default_default!Q3*Weighting!D17</f>
        <v>7.9375901666170784E-2</v>
      </c>
      <c r="E3" s="8">
        <f ca="1">+Indicator_default_default!B3*Weighting!E2+Indicator_default_default!C3*Weighting!E3+Indicator_default_default!D3*Weighting!E4+Indicator_default_default!E3*Weighting!E5+Indicator_default_default!F3*Weighting!E6+Indicator_default_default!G3*Weighting!E7+Indicator_default_default!H3*Weighting!E8+Indicator_default_default!I3*Weighting!E9+Indicator_default_default!J3*Weighting!E10+Indicator_default_default!K3*Weighting!E11+Indicator_default_default!L3*Weighting!E12+Indicator_default_default!M3*Weighting!E13+Indicator_default_default!N3*Weighting!E14+Indicator_default_default!O3*Weighting!E15+Indicator_default_default!P3*Weighting!E16+Indicator_default_default!Q3*Weighting!E17</f>
        <v>1.5451325827332966E-2</v>
      </c>
      <c r="F3" s="8">
        <f ca="1">+Indicator_default_default!B3*Weighting!F2+Indicator_default_default!C3*Weighting!F3+Indicator_default_default!D3*Weighting!F4+Indicator_default_default!E3*Weighting!F5+Indicator_default_default!F3*Weighting!F6+Indicator_default_default!G3*Weighting!F7+Indicator_default_default!H3*Weighting!F8+Indicator_default_default!I3*Weighting!F9+Indicator_default_default!J3*Weighting!F10+Indicator_default_default!K3*Weighting!F11+Indicator_default_default!L3*Weighting!F12+Indicator_default_default!M3*Weighting!F13+Indicator_default_default!N3*Weighting!F14+Indicator_default_default!O3*Weighting!F15+Indicator_default_default!P3*Weighting!F16+Indicator_default_default!Q3*Weighting!F17</f>
        <v>8.8945625154901162E-2</v>
      </c>
      <c r="G3" s="8">
        <f>+Indicator_default_default!B3*Weighting!G2+Indicator_default_default!C3*Weighting!G3+Indicator_default_default!D3*Weighting!G4+Indicator_default_default!E3*Weighting!G5+Indicator_default_default!F3*Weighting!G6+Indicator_default_default!G3*Weighting!G7+Indicator_default_default!H3*Weighting!G8+Indicator_default_default!I3*Weighting!G9+Indicator_default_default!J3*Weighting!G10+Indicator_default_default!K3*Weighting!G11+Indicator_default_default!L3*Weighting!G12+Indicator_default_default!M3*Weighting!G13+Indicator_default_default!N3*Weighting!G14+Indicator_default_default!O3*Weighting!G15+Indicator_default_default!P3*Weighting!G16+Indicator_default_default!Q3*Weighting!G17</f>
        <v>9.6942648692517591E-2</v>
      </c>
      <c r="H3" s="8">
        <f>+Indicator_default_default!B3*Weighting!H2+Indicator_default_default!C3*Weighting!H3+Indicator_default_default!D3*Weighting!H4+Indicator_default_default!E3*Weighting!H5+Indicator_default_default!F3*Weighting!H6+Indicator_default_default!G3*Weighting!H7+Indicator_default_default!H3*Weighting!H8+Indicator_default_default!I3*Weighting!H9+Indicator_default_default!J3*Weighting!H10+Indicator_default_default!K3*Weighting!H11+Indicator_default_default!L3*Weighting!H12+Indicator_default_default!M3*Weighting!H13+Indicator_default_default!N3*Weighting!H14+Indicator_default_default!O3*Weighting!H15+Indicator_default_default!P3*Weighting!H16+Indicator_default_default!Q3*Weighting!H17</f>
        <v>0.10522311109972421</v>
      </c>
      <c r="I3" s="8">
        <f>+Indicator_default_default!B3*Weighting!I2+Indicator_default_default!C3*Weighting!I3+Indicator_default_default!D3*Weighting!I4+Indicator_default_default!E3*Weighting!I5+Indicator_default_default!F3*Weighting!I6+Indicator_default_default!G3*Weighting!I7+Indicator_default_default!H3*Weighting!I8+Indicator_default_default!I3*Weighting!I9+Indicator_default_default!J3*Weighting!I10+Indicator_default_default!K3*Weighting!I11+Indicator_default_default!L3*Weighting!I12+Indicator_default_default!M3*Weighting!I13+Indicator_default_default!N3*Weighting!I14+Indicator_default_default!O3*Weighting!I15+Indicator_default_default!P3*Weighting!I16+Indicator_default_default!Q3*Weighting!I17</f>
        <v>0.10251382631172794</v>
      </c>
      <c r="J3" s="8">
        <f>+Indicator_default_default!B3*Weighting!J2+Indicator_default_default!C3*Weighting!J3+Indicator_default_default!D3*Weighting!J4+Indicator_default_default!E3*Weighting!J5+Indicator_default_default!F3*Weighting!J6+Indicator_default_default!G3*Weighting!J7+Indicator_default_default!H3*Weighting!J8+Indicator_default_default!I3*Weighting!J9+Indicator_default_default!J3*Weighting!J10+Indicator_default_default!K3*Weighting!J11+Indicator_default_default!L3*Weighting!J12+Indicator_default_default!M3*Weighting!J13+Indicator_default_default!N3*Weighting!J14+Indicator_default_default!O3*Weighting!J15+Indicator_default_default!P3*Weighting!J16+Indicator_default_default!Q3*Weighting!J17</f>
        <v>3.1572606496212068E-2</v>
      </c>
      <c r="K3" s="8">
        <f>+Indicator_default_default!B3*Weighting!K2+Indicator_default_default!C3*Weighting!K3+Indicator_default_default!D3*Weighting!K4+Indicator_default_default!E3*Weighting!K5+Indicator_default_default!F3*Weighting!K6+Indicator_default_default!G3*Weighting!K7+Indicator_default_default!H3*Weighting!K8+Indicator_default_default!I3*Weighting!K9+Indicator_default_default!J3*Weighting!K10+Indicator_default_default!K3*Weighting!K11+Indicator_default_default!L3*Weighting!K12+Indicator_default_default!M3*Weighting!K13+Indicator_default_default!N3*Weighting!K14+Indicator_default_default!O3*Weighting!K15+Indicator_default_default!P3*Weighting!K16+Indicator_default_default!Q3*Weighting!K17</f>
        <v>0.10794874217474008</v>
      </c>
      <c r="L3" s="8">
        <f>+Indicator_default_default!B3*Weighting!L2+Indicator_default_default!C3*Weighting!L3+Indicator_default_default!D3*Weighting!L4+Indicator_default_default!E3*Weighting!L5+Indicator_default_default!F3*Weighting!L6+Indicator_default_default!G3*Weighting!L7+Indicator_default_default!H3*Weighting!L8+Indicator_default_default!I3*Weighting!L9+Indicator_default_default!J3*Weighting!L10+Indicator_default_default!K3*Weighting!L11+Indicator_default_default!L3*Weighting!L12+Indicator_default_default!M3*Weighting!L13+Indicator_default_default!N3*Weighting!L14+Indicator_default_default!O3*Weighting!L15+Indicator_default_default!P3*Weighting!L16+Indicator_default_default!Q3*Weighting!L17</f>
        <v>0.12358826995189305</v>
      </c>
      <c r="M3" s="8">
        <f>+Indicator_default_default!B3*Weighting!M2+Indicator_default_default!C3*Weighting!M3+Indicator_default_default!D3*Weighting!M4+Indicator_default_default!E3*Weighting!M5+Indicator_default_default!F3*Weighting!M6+Indicator_default_default!G3*Weighting!M7+Indicator_default_default!H3*Weighting!M8+Indicator_default_default!I3*Weighting!M9+Indicator_default_default!J3*Weighting!M10+Indicator_default_default!K3*Weighting!M11+Indicator_default_default!L3*Weighting!M12+Indicator_default_default!M3*Weighting!M13+Indicator_default_default!N3*Weighting!M14+Indicator_default_default!O3*Weighting!M15+Indicator_default_default!P3*Weighting!M16+Indicator_default_default!Q3*Weighting!M17</f>
        <v>-3.5365271003718942E-3</v>
      </c>
      <c r="N3" s="8">
        <f>+Indicator_default_default!B3*Weighting!N2+Indicator_default_default!C3*Weighting!N3+Indicator_default_default!D3*Weighting!N4+Indicator_default_default!E3*Weighting!N5+Indicator_default_default!F3*Weighting!N6+Indicator_default_default!G3*Weighting!N7+Indicator_default_default!H3*Weighting!N8+Indicator_default_default!I3*Weighting!N9+Indicator_default_default!J3*Weighting!N10+Indicator_default_default!K3*Weighting!N11+Indicator_default_default!L3*Weighting!N12+Indicator_default_default!M3*Weighting!N13+Indicator_default_default!N3*Weighting!N14+Indicator_default_default!O3*Weighting!N15+Indicator_default_default!P3*Weighting!N16+Indicator_default_default!Q3*Weighting!N17</f>
        <v>9.0785841476487411E-2</v>
      </c>
      <c r="O3" s="8">
        <f>+Indicator_default_default!B3*Weighting!O2+Indicator_default_default!C3*Weighting!O3+Indicator_default_default!D3*Weighting!O4+Indicator_default_default!E3*Weighting!O5+Indicator_default_default!F3*Weighting!O6+Indicator_default_default!G3*Weighting!O7+Indicator_default_default!H3*Weighting!O8+Indicator_default_default!I3*Weighting!O9+Indicator_default_default!J3*Weighting!O10+Indicator_default_default!K3*Weighting!O11+Indicator_default_default!L3*Weighting!O12+Indicator_default_default!M3*Weighting!O13+Indicator_default_default!N3*Weighting!O14+Indicator_default_default!O3*Weighting!O15+Indicator_default_default!P3*Weighting!O16+Indicator_default_default!Q3*Weighting!O17</f>
        <v>4.2194180801860895E-3</v>
      </c>
      <c r="P3" s="8">
        <f>+Indicator_default_default!B3*Weighting!P2+Indicator_default_default!C3*Weighting!P3+Indicator_default_default!D3*Weighting!P4+Indicator_default_default!E3*Weighting!P5+Indicator_default_default!F3*Weighting!P6+Indicator_default_default!G3*Weighting!P7+Indicator_default_default!H3*Weighting!P8+Indicator_default_default!I3*Weighting!P9+Indicator_default_default!J3*Weighting!P10+Indicator_default_default!K3*Weighting!P11+Indicator_default_default!L3*Weighting!P12+Indicator_default_default!M3*Weighting!P13+Indicator_default_default!N3*Weighting!P14+Indicator_default_default!O3*Weighting!P15+Indicator_default_default!P3*Weighting!P16+Indicator_default_default!Q3*Weighting!P17</f>
        <v>0.26501240100164675</v>
      </c>
      <c r="Q3" s="8">
        <f>+Indicator_default_default!B3*Weighting!Q2+Indicator_default_default!C3*Weighting!Q3+Indicator_default_default!D3*Weighting!Q4+Indicator_default_default!E3*Weighting!Q5+Indicator_default_default!F3*Weighting!Q6+Indicator_default_default!G3*Weighting!Q7+Indicator_default_default!H3*Weighting!Q8+Indicator_default_default!I3*Weighting!Q9+Indicator_default_default!J3*Weighting!Q10+Indicator_default_default!K3*Weighting!Q11+Indicator_default_default!L3*Weighting!Q12+Indicator_default_default!M3*Weighting!Q13+Indicator_default_default!N3*Weighting!Q14+Indicator_default_default!O3*Weighting!Q15+Indicator_default_default!P3*Weighting!Q16+Indicator_default_default!Q3*Weighting!Q17</f>
        <v>0.10617106021316619</v>
      </c>
      <c r="R3" s="8">
        <f>+Indicator_default_default!B3*Weighting!R2+Indicator_default_default!C3*Weighting!R3+Indicator_default_default!D3*Weighting!R4+Indicator_default_default!E3*Weighting!R5+Indicator_default_default!F3*Weighting!R6+Indicator_default_default!G3*Weighting!R7+Indicator_default_default!H3*Weighting!R8+Indicator_default_default!I3*Weighting!R9+Indicator_default_default!J3*Weighting!R10+Indicator_default_default!K3*Weighting!R11+Indicator_default_default!L3*Weighting!R12+Indicator_default_default!M3*Weighting!R13+Indicator_default_default!N3*Weighting!R14+Indicator_default_default!O3*Weighting!R15+Indicator_default_default!P3*Weighting!R16+Indicator_default_default!Q3*Weighting!R17</f>
        <v>-2.8678977425968512E-2</v>
      </c>
      <c r="S3" s="8">
        <f>+Indicator_default_default!B3*Weighting!S2+Indicator_default_default!C3*Weighting!S3+Indicator_default_default!D3*Weighting!S4+Indicator_default_default!E3*Weighting!S5+Indicator_default_default!F3*Weighting!S6+Indicator_default_default!G3*Weighting!S7+Indicator_default_default!H3*Weighting!S8+Indicator_default_default!I3*Weighting!S9+Indicator_default_default!J3*Weighting!S10+Indicator_default_default!K3*Weighting!S11+Indicator_default_default!L3*Weighting!S12+Indicator_default_default!M3*Weighting!S13+Indicator_default_default!N3*Weighting!S14+Indicator_default_default!O3*Weighting!S15+Indicator_default_default!P3*Weighting!S16+Indicator_default_default!Q3*Weighting!S17</f>
        <v>0.43617730727851317</v>
      </c>
      <c r="T3" s="8">
        <f>+Indicator_default_default!B3*Weighting!T2+Indicator_default_default!C3*Weighting!T3+Indicator_default_default!D3*Weighting!T4+Indicator_default_default!E3*Weighting!T5+Indicator_default_default!F3*Weighting!T6+Indicator_default_default!G3*Weighting!T7+Indicator_default_default!H3*Weighting!T8+Indicator_default_default!I3*Weighting!T9+Indicator_default_default!J3*Weighting!T10+Indicator_default_default!K3*Weighting!T11+Indicator_default_default!L3*Weighting!T12+Indicator_default_default!M3*Weighting!T13+Indicator_default_default!N3*Weighting!T14+Indicator_default_default!O3*Weighting!T15+Indicator_default_default!P3*Weighting!T16+Indicator_default_default!Q3*Weighting!T17</f>
        <v>0.47597640586761086</v>
      </c>
      <c r="U3" s="8">
        <f>+Indicator_default_default!B3*Weighting!U2+Indicator_default_default!C3*Weighting!U3+Indicator_default_default!D3*Weighting!U4+Indicator_default_default!E3*Weighting!U5+Indicator_default_default!F3*Weighting!U6+Indicator_default_default!G3*Weighting!U7+Indicator_default_default!H3*Weighting!U8+Indicator_default_default!I3*Weighting!U9+Indicator_default_default!J3*Weighting!U10+Indicator_default_default!K3*Weighting!U11+Indicator_default_default!L3*Weighting!U12+Indicator_default_default!M3*Weighting!U13+Indicator_default_default!N3*Weighting!U14+Indicator_default_default!O3*Weighting!U15+Indicator_default_default!P3*Weighting!U16+Indicator_default_default!Q3*Weighting!U17</f>
        <v>5.4123341197426077E-3</v>
      </c>
      <c r="V3" s="8">
        <f>+Indicator_default_default!B3*Weighting!V2+Indicator_default_default!C3*Weighting!V3+Indicator_default_default!D3*Weighting!V4+Indicator_default_default!E3*Weighting!V5+Indicator_default_default!F3*Weighting!V6+Indicator_default_default!G3*Weighting!V7+Indicator_default_default!H3*Weighting!V8+Indicator_default_default!I3*Weighting!V9+Indicator_default_default!J3*Weighting!V10+Indicator_default_default!K3*Weighting!V11+Indicator_default_default!L3*Weighting!V12+Indicator_default_default!M3*Weighting!V13+Indicator_default_default!N3*Weighting!V14+Indicator_default_default!O3*Weighting!V15+Indicator_default_default!P3*Weighting!V16+Indicator_default_default!Q3*Weighting!V17</f>
        <v>1.7165457597069961E-2</v>
      </c>
      <c r="W3" s="8">
        <f>+Indicator_default_default!B3*Weighting!W2+Indicator_default_default!C3*Weighting!W3+Indicator_default_default!D3*Weighting!W4+Indicator_default_default!E3*Weighting!W5+Indicator_default_default!F3*Weighting!W6+Indicator_default_default!G3*Weighting!W7+Indicator_default_default!H3*Weighting!W8+Indicator_default_default!I3*Weighting!W9+Indicator_default_default!J3*Weighting!W10+Indicator_default_default!K3*Weighting!W11+Indicator_default_default!L3*Weighting!W12+Indicator_default_default!M3*Weighting!W13+Indicator_default_default!N3*Weighting!W14+Indicator_default_default!O3*Weighting!W15+Indicator_default_default!P3*Weighting!W16+Indicator_default_default!Q3*Weighting!W17</f>
        <v>2.2469679250538156E-3</v>
      </c>
      <c r="X3" s="8">
        <f>+Indicator_default_default!B3*Weighting!X2+Indicator_default_default!C3*Weighting!X3+Indicator_default_default!D3*Weighting!X4+Indicator_default_default!E3*Weighting!X5+Indicator_default_default!F3*Weighting!X6+Indicator_default_default!G3*Weighting!X7+Indicator_default_default!H3*Weighting!X8+Indicator_default_default!I3*Weighting!X9+Indicator_default_default!J3*Weighting!X10+Indicator_default_default!K3*Weighting!X11+Indicator_default_default!L3*Weighting!X12+Indicator_default_default!M3*Weighting!X13+Indicator_default_default!N3*Weighting!X14+Indicator_default_default!O3*Weighting!X15+Indicator_default_default!P3*Weighting!X16+Indicator_default_default!Q3*Weighting!X17</f>
        <v>4.7561358448196716E-3</v>
      </c>
      <c r="Y3" s="8">
        <f>+Indicator_default_default!B3*Weighting!Y2+Indicator_default_default!C3*Weighting!Y3+Indicator_default_default!D3*Weighting!Y4+Indicator_default_default!E3*Weighting!Y5+Indicator_default_default!F3*Weighting!Y6+Indicator_default_default!G3*Weighting!Y7+Indicator_default_default!H3*Weighting!Y8+Indicator_default_default!I3*Weighting!Y9+Indicator_default_default!J3*Weighting!Y10+Indicator_default_default!K3*Weighting!Y11+Indicator_default_default!L3*Weighting!Y12+Indicator_default_default!M3*Weighting!Y13+Indicator_default_default!N3*Weighting!Y14+Indicator_default_default!O3*Weighting!Y15+Indicator_default_default!P3*Weighting!Y16+Indicator_default_default!Q3*Weighting!Y17</f>
        <v>2.4590127703193083E-3</v>
      </c>
      <c r="Z3" s="8">
        <f>+Indicator_default_default!B3*Weighting!Z2+Indicator_default_default!C3*Weighting!Z3+Indicator_default_default!D3*Weighting!Z4+Indicator_default_default!E3*Weighting!Z5+Indicator_default_default!F3*Weighting!Z6+Indicator_default_default!G3*Weighting!Z7+Indicator_default_default!H3*Weighting!Z8+Indicator_default_default!I3*Weighting!Z9+Indicator_default_default!J3*Weighting!Z10+Indicator_default_default!K3*Weighting!Z11+Indicator_default_default!L3*Weighting!Z12+Indicator_default_default!M3*Weighting!Z13+Indicator_default_default!N3*Weighting!Z14+Indicator_default_default!O3*Weighting!Z15+Indicator_default_default!P3*Weighting!Z16+Indicator_default_default!Q3*Weighting!Z17</f>
        <v>2.9948594578328568E-2</v>
      </c>
      <c r="AA3" s="8">
        <f>+Indicator_default_default!B3*Weighting!AA2+Indicator_default_default!C3*Weighting!AA3+Indicator_default_default!D3*Weighting!AA4+Indicator_default_default!E3*Weighting!AA5+Indicator_default_default!F3*Weighting!AA6+Indicator_default_default!G3*Weighting!AA7+Indicator_default_default!H3*Weighting!AA8+Indicator_default_default!I3*Weighting!AA9+Indicator_default_default!J3*Weighting!AA10+Indicator_default_default!K3*Weighting!AA11+Indicator_default_default!L3*Weighting!AA12+Indicator_default_default!M3*Weighting!AA13+Indicator_default_default!N3*Weighting!AA14+Indicator_default_default!O3*Weighting!AA15+Indicator_default_default!P3*Weighting!AA16+Indicator_default_default!Q3*Weighting!AA17</f>
        <v>1.9378676901784599E-2</v>
      </c>
    </row>
    <row r="4" spans="1:27" x14ac:dyDescent="0.35">
      <c r="A4" s="5" t="s">
        <v>3</v>
      </c>
      <c r="B4" s="8">
        <f ca="1">+Indicator_default_default!B4*Weighting!B2+Indicator_default_default!C4*Weighting!B3+Indicator_default_default!D4*Weighting!B4+Indicator_default_default!E4*Weighting!B5+Indicator_default_default!F4*Weighting!B6+Indicator_default_default!G4*Weighting!B7+Indicator_default_default!H4*Weighting!B8+Indicator_default_default!I4*Weighting!B9+Indicator_default_default!J4*Weighting!B10+Indicator_default_default!K4*Weighting!B11+Indicator_default_default!L4*Weighting!B12+Indicator_default_default!M4*Weighting!B13+Indicator_default_default!N4*Weighting!B14+Indicator_default_default!O4*Weighting!B15+Indicator_default_default!P4*Weighting!B16+Indicator_default_default!Q4*Weighting!B17</f>
        <v>-6.3358130556656666E-3</v>
      </c>
      <c r="C4" s="8">
        <f ca="1">+Indicator_default_default!B4*Weighting!C2+Indicator_default_default!C4*Weighting!C3+Indicator_default_default!D4*Weighting!C4+Indicator_default_default!E4*Weighting!C5+Indicator_default_default!F4*Weighting!C6+Indicator_default_default!G4*Weighting!C7+Indicator_default_default!H4*Weighting!C8+Indicator_default_default!I4*Weighting!C9+Indicator_default_default!J4*Weighting!C10+Indicator_default_default!K4*Weighting!C11+Indicator_default_default!L4*Weighting!C12+Indicator_default_default!M4*Weighting!C13+Indicator_default_default!N4*Weighting!C14+Indicator_default_default!O4*Weighting!C15+Indicator_default_default!P4*Weighting!C16+Indicator_default_default!Q4*Weighting!C17</f>
        <v>-3.494377551295906E-3</v>
      </c>
      <c r="D4" s="8">
        <f ca="1">+Indicator_default_default!B4*Weighting!D2+Indicator_default_default!C4*Weighting!D3+Indicator_default_default!D4*Weighting!D4+Indicator_default_default!E4*Weighting!D5+Indicator_default_default!F4*Weighting!D6+Indicator_default_default!G4*Weighting!D7+Indicator_default_default!H4*Weighting!D8+Indicator_default_default!I4*Weighting!D9+Indicator_default_default!J4*Weighting!D10+Indicator_default_default!K4*Weighting!D11+Indicator_default_default!L4*Weighting!D12+Indicator_default_default!M4*Weighting!D13+Indicator_default_default!N4*Weighting!D14+Indicator_default_default!O4*Weighting!D15+Indicator_default_default!P4*Weighting!D16+Indicator_default_default!Q4*Weighting!D17</f>
        <v>-6.9772309530246341E-3</v>
      </c>
      <c r="E4" s="8">
        <f ca="1">+Indicator_default_default!B4*Weighting!E2+Indicator_default_default!C4*Weighting!E3+Indicator_default_default!D4*Weighting!E4+Indicator_default_default!E4*Weighting!E5+Indicator_default_default!F4*Weighting!E6+Indicator_default_default!G4*Weighting!E7+Indicator_default_default!H4*Weighting!E8+Indicator_default_default!I4*Weighting!E9+Indicator_default_default!J4*Weighting!E10+Indicator_default_default!K4*Weighting!E11+Indicator_default_default!L4*Weighting!E12+Indicator_default_default!M4*Weighting!E13+Indicator_default_default!N4*Weighting!E14+Indicator_default_default!O4*Weighting!E15+Indicator_default_default!P4*Weighting!E16+Indicator_default_default!Q4*Weighting!E17</f>
        <v>1.1896212603050463E-3</v>
      </c>
      <c r="F4" s="8">
        <f ca="1">+Indicator_default_default!B4*Weighting!F2+Indicator_default_default!C4*Weighting!F3+Indicator_default_default!D4*Weighting!F4+Indicator_default_default!E4*Weighting!F5+Indicator_default_default!F4*Weighting!F6+Indicator_default_default!G4*Weighting!F7+Indicator_default_default!H4*Weighting!F8+Indicator_default_default!I4*Weighting!F9+Indicator_default_default!J4*Weighting!F10+Indicator_default_default!K4*Weighting!F11+Indicator_default_default!L4*Weighting!F12+Indicator_default_default!M4*Weighting!F13+Indicator_default_default!N4*Weighting!F14+Indicator_default_default!O4*Weighting!F15+Indicator_default_default!P4*Weighting!F16+Indicator_default_default!Q4*Weighting!F17</f>
        <v>-7.6595030198310862E-3</v>
      </c>
      <c r="G4" s="8">
        <f>+Indicator_default_default!B4*Weighting!G2+Indicator_default_default!C4*Weighting!G3+Indicator_default_default!D4*Weighting!G4+Indicator_default_default!E4*Weighting!G5+Indicator_default_default!F4*Weighting!G6+Indicator_default_default!G4*Weighting!G7+Indicator_default_default!H4*Weighting!G8+Indicator_default_default!I4*Weighting!G9+Indicator_default_default!J4*Weighting!G10+Indicator_default_default!K4*Weighting!G11+Indicator_default_default!L4*Weighting!G12+Indicator_default_default!M4*Weighting!G13+Indicator_default_default!N4*Weighting!G14+Indicator_default_default!O4*Weighting!G15+Indicator_default_default!P4*Weighting!G16+Indicator_default_default!Q4*Weighting!G17</f>
        <v>-2.5473258568329972E-2</v>
      </c>
      <c r="H4" s="8">
        <f>+Indicator_default_default!B4*Weighting!H2+Indicator_default_default!C4*Weighting!H3+Indicator_default_default!D4*Weighting!H4+Indicator_default_default!E4*Weighting!H5+Indicator_default_default!F4*Weighting!H6+Indicator_default_default!G4*Weighting!H7+Indicator_default_default!H4*Weighting!H8+Indicator_default_default!I4*Weighting!H9+Indicator_default_default!J4*Weighting!H10+Indicator_default_default!K4*Weighting!H11+Indicator_default_default!L4*Weighting!H12+Indicator_default_default!M4*Weighting!H13+Indicator_default_default!N4*Weighting!H14+Indicator_default_default!O4*Weighting!H15+Indicator_default_default!P4*Weighting!H16+Indicator_default_default!Q4*Weighting!H17</f>
        <v>-6.6757973964252943E-3</v>
      </c>
      <c r="I4" s="8">
        <f>+Indicator_default_default!B4*Weighting!I2+Indicator_default_default!C4*Weighting!I3+Indicator_default_default!D4*Weighting!I4+Indicator_default_default!E4*Weighting!I5+Indicator_default_default!F4*Weighting!I6+Indicator_default_default!G4*Weighting!I7+Indicator_default_default!H4*Weighting!I8+Indicator_default_default!I4*Weighting!I9+Indicator_default_default!J4*Weighting!I10+Indicator_default_default!K4*Weighting!I11+Indicator_default_default!L4*Weighting!I12+Indicator_default_default!M4*Weighting!I13+Indicator_default_default!N4*Weighting!I14+Indicator_default_default!O4*Weighting!I15+Indicator_default_default!P4*Weighting!I16+Indicator_default_default!Q4*Weighting!I17</f>
        <v>-2.5705807322126406E-2</v>
      </c>
      <c r="J4" s="8">
        <f>+Indicator_default_default!B4*Weighting!J2+Indicator_default_default!C4*Weighting!J3+Indicator_default_default!D4*Weighting!J4+Indicator_default_default!E4*Weighting!J5+Indicator_default_default!F4*Weighting!J6+Indicator_default_default!G4*Weighting!J7+Indicator_default_default!H4*Weighting!J8+Indicator_default_default!I4*Weighting!J9+Indicator_default_default!J4*Weighting!J10+Indicator_default_default!K4*Weighting!J11+Indicator_default_default!L4*Weighting!J12+Indicator_default_default!M4*Weighting!J13+Indicator_default_default!N4*Weighting!J14+Indicator_default_default!O4*Weighting!J15+Indicator_default_default!P4*Weighting!J16+Indicator_default_default!Q4*Weighting!J17</f>
        <v>1.1242385446912091E-2</v>
      </c>
      <c r="K4" s="8">
        <f>+Indicator_default_default!B4*Weighting!K2+Indicator_default_default!C4*Weighting!K3+Indicator_default_default!D4*Weighting!K4+Indicator_default_default!E4*Weighting!K5+Indicator_default_default!F4*Weighting!K6+Indicator_default_default!G4*Weighting!K7+Indicator_default_default!H4*Weighting!K8+Indicator_default_default!I4*Weighting!K9+Indicator_default_default!J4*Weighting!K10+Indicator_default_default!K4*Weighting!K11+Indicator_default_default!L4*Weighting!K12+Indicator_default_default!M4*Weighting!K13+Indicator_default_default!N4*Weighting!K14+Indicator_default_default!O4*Weighting!K15+Indicator_default_default!P4*Weighting!K16+Indicator_default_default!Q4*Weighting!K17</f>
        <v>-2.4526697047328672E-2</v>
      </c>
      <c r="L4" s="8">
        <f>+Indicator_default_default!B4*Weighting!L2+Indicator_default_default!C4*Weighting!L3+Indicator_default_default!D4*Weighting!L4+Indicator_default_default!E4*Weighting!L5+Indicator_default_default!F4*Weighting!L6+Indicator_default_default!G4*Weighting!L7+Indicator_default_default!H4*Weighting!L8+Indicator_default_default!I4*Weighting!L9+Indicator_default_default!J4*Weighting!L10+Indicator_default_default!K4*Weighting!L11+Indicator_default_default!L4*Weighting!L12+Indicator_default_default!M4*Weighting!L13+Indicator_default_default!N4*Weighting!L14+Indicator_default_default!O4*Weighting!L15+Indicator_default_default!P4*Weighting!L16+Indicator_default_default!Q4*Weighting!L17</f>
        <v>0.12690624172016179</v>
      </c>
      <c r="M4" s="8">
        <f>+Indicator_default_default!B4*Weighting!M2+Indicator_default_default!C4*Weighting!M3+Indicator_default_default!D4*Weighting!M4+Indicator_default_default!E4*Weighting!M5+Indicator_default_default!F4*Weighting!M6+Indicator_default_default!G4*Weighting!M7+Indicator_default_default!H4*Weighting!M8+Indicator_default_default!I4*Weighting!M9+Indicator_default_default!J4*Weighting!M10+Indicator_default_default!K4*Weighting!M11+Indicator_default_default!L4*Weighting!M12+Indicator_default_default!M4*Weighting!M13+Indicator_default_default!N4*Weighting!M14+Indicator_default_default!O4*Weighting!M15+Indicator_default_default!P4*Weighting!M16+Indicator_default_default!Q4*Weighting!M17</f>
        <v>-6.5692316422444136E-2</v>
      </c>
      <c r="N4" s="8">
        <f>+Indicator_default_default!B4*Weighting!N2+Indicator_default_default!C4*Weighting!N3+Indicator_default_default!D4*Weighting!N4+Indicator_default_default!E4*Weighting!N5+Indicator_default_default!F4*Weighting!N6+Indicator_default_default!G4*Weighting!N7+Indicator_default_default!H4*Weighting!N8+Indicator_default_default!I4*Weighting!N9+Indicator_default_default!J4*Weighting!N10+Indicator_default_default!K4*Weighting!N11+Indicator_default_default!L4*Weighting!N12+Indicator_default_default!M4*Weighting!N13+Indicator_default_default!N4*Weighting!N14+Indicator_default_default!O4*Weighting!N15+Indicator_default_default!P4*Weighting!N16+Indicator_default_default!Q4*Weighting!N17</f>
        <v>2.0833928187001118E-2</v>
      </c>
      <c r="O4" s="8">
        <f>+Indicator_default_default!B4*Weighting!O2+Indicator_default_default!C4*Weighting!O3+Indicator_default_default!D4*Weighting!O4+Indicator_default_default!E4*Weighting!O5+Indicator_default_default!F4*Weighting!O6+Indicator_default_default!G4*Weighting!O7+Indicator_default_default!H4*Weighting!O8+Indicator_default_default!I4*Weighting!O9+Indicator_default_default!J4*Weighting!O10+Indicator_default_default!K4*Weighting!O11+Indicator_default_default!L4*Weighting!O12+Indicator_default_default!M4*Weighting!O13+Indicator_default_default!N4*Weighting!O14+Indicator_default_default!O4*Weighting!O15+Indicator_default_default!P4*Weighting!O16+Indicator_default_default!Q4*Weighting!O17</f>
        <v>-1.3420731887772429E-4</v>
      </c>
      <c r="P4" s="8">
        <f>+Indicator_default_default!B4*Weighting!P2+Indicator_default_default!C4*Weighting!P3+Indicator_default_default!D4*Weighting!P4+Indicator_default_default!E4*Weighting!P5+Indicator_default_default!F4*Weighting!P6+Indicator_default_default!G4*Weighting!P7+Indicator_default_default!H4*Weighting!P8+Indicator_default_default!I4*Weighting!P9+Indicator_default_default!J4*Weighting!P10+Indicator_default_default!K4*Weighting!P11+Indicator_default_default!L4*Weighting!P12+Indicator_default_default!M4*Weighting!P13+Indicator_default_default!N4*Weighting!P14+Indicator_default_default!O4*Weighting!P15+Indicator_default_default!P4*Weighting!P16+Indicator_default_default!Q4*Weighting!P17</f>
        <v>-8.5413936879661367E-2</v>
      </c>
      <c r="Q4" s="8">
        <f>+Indicator_default_default!B4*Weighting!Q2+Indicator_default_default!C4*Weighting!Q3+Indicator_default_default!D4*Weighting!Q4+Indicator_default_default!E4*Weighting!Q5+Indicator_default_default!F4*Weighting!Q6+Indicator_default_default!G4*Weighting!Q7+Indicator_default_default!H4*Weighting!Q8+Indicator_default_default!I4*Weighting!Q9+Indicator_default_default!J4*Weighting!Q10+Indicator_default_default!K4*Weighting!Q11+Indicator_default_default!L4*Weighting!Q12+Indicator_default_default!M4*Weighting!Q13+Indicator_default_default!N4*Weighting!Q14+Indicator_default_default!O4*Weighting!Q15+Indicator_default_default!P4*Weighting!Q16+Indicator_default_default!Q4*Weighting!Q17</f>
        <v>-0.11352478055027594</v>
      </c>
      <c r="R4" s="8">
        <f>+Indicator_default_default!B4*Weighting!R2+Indicator_default_default!C4*Weighting!R3+Indicator_default_default!D4*Weighting!R4+Indicator_default_default!E4*Weighting!R5+Indicator_default_default!F4*Weighting!R6+Indicator_default_default!G4*Weighting!R7+Indicator_default_default!H4*Weighting!R8+Indicator_default_default!I4*Weighting!R9+Indicator_default_default!J4*Weighting!R10+Indicator_default_default!K4*Weighting!R11+Indicator_default_default!L4*Weighting!R12+Indicator_default_default!M4*Weighting!R13+Indicator_default_default!N4*Weighting!R14+Indicator_default_default!O4*Weighting!R15+Indicator_default_default!P4*Weighting!R16+Indicator_default_default!Q4*Weighting!R17</f>
        <v>-5.1869471168314744E-2</v>
      </c>
      <c r="S4" s="8">
        <f>+Indicator_default_default!B4*Weighting!S2+Indicator_default_default!C4*Weighting!S3+Indicator_default_default!D4*Weighting!S4+Indicator_default_default!E4*Weighting!S5+Indicator_default_default!F4*Weighting!S6+Indicator_default_default!G4*Weighting!S7+Indicator_default_default!H4*Weighting!S8+Indicator_default_default!I4*Weighting!S9+Indicator_default_default!J4*Weighting!S10+Indicator_default_default!K4*Weighting!S11+Indicator_default_default!L4*Weighting!S12+Indicator_default_default!M4*Weighting!S13+Indicator_default_default!N4*Weighting!S14+Indicator_default_default!O4*Weighting!S15+Indicator_default_default!P4*Weighting!S16+Indicator_default_default!Q4*Weighting!S17</f>
        <v>-7.3821068030415077E-2</v>
      </c>
      <c r="T4" s="8">
        <f>+Indicator_default_default!B4*Weighting!T2+Indicator_default_default!C4*Weighting!T3+Indicator_default_default!D4*Weighting!T4+Indicator_default_default!E4*Weighting!T5+Indicator_default_default!F4*Weighting!T6+Indicator_default_default!G4*Weighting!T7+Indicator_default_default!H4*Weighting!T8+Indicator_default_default!I4*Weighting!T9+Indicator_default_default!J4*Weighting!T10+Indicator_default_default!K4*Weighting!T11+Indicator_default_default!L4*Weighting!T12+Indicator_default_default!M4*Weighting!T13+Indicator_default_default!N4*Weighting!T14+Indicator_default_default!O4*Weighting!T15+Indicator_default_default!P4*Weighting!T16+Indicator_default_default!Q4*Weighting!T17</f>
        <v>-8.0230665722725455E-2</v>
      </c>
      <c r="U4" s="8">
        <f>+Indicator_default_default!B4*Weighting!U2+Indicator_default_default!C4*Weighting!U3+Indicator_default_default!D4*Weighting!U4+Indicator_default_default!E4*Weighting!U5+Indicator_default_default!F4*Weighting!U6+Indicator_default_default!G4*Weighting!U7+Indicator_default_default!H4*Weighting!U8+Indicator_default_default!I4*Weighting!U9+Indicator_default_default!J4*Weighting!U10+Indicator_default_default!K4*Weighting!U11+Indicator_default_default!L4*Weighting!U12+Indicator_default_default!M4*Weighting!U13+Indicator_default_default!N4*Weighting!U14+Indicator_default_default!O4*Weighting!U15+Indicator_default_default!P4*Weighting!U16+Indicator_default_default!Q4*Weighting!U17</f>
        <v>1.9141383018537325E-3</v>
      </c>
      <c r="V4" s="8">
        <f>+Indicator_default_default!B4*Weighting!V2+Indicator_default_default!C4*Weighting!V3+Indicator_default_default!D4*Weighting!V4+Indicator_default_default!E4*Weighting!V5+Indicator_default_default!F4*Weighting!V6+Indicator_default_default!G4*Weighting!V7+Indicator_default_default!H4*Weighting!V8+Indicator_default_default!I4*Weighting!V9+Indicator_default_default!J4*Weighting!V10+Indicator_default_default!K4*Weighting!V11+Indicator_default_default!L4*Weighting!V12+Indicator_default_default!M4*Weighting!V13+Indicator_default_default!N4*Weighting!V14+Indicator_default_default!O4*Weighting!V15+Indicator_default_default!P4*Weighting!V16+Indicator_default_default!Q4*Weighting!V17</f>
        <v>-1.2009886179218192E-2</v>
      </c>
      <c r="W4" s="8">
        <f>+Indicator_default_default!B4*Weighting!W2+Indicator_default_default!C4*Weighting!W3+Indicator_default_default!D4*Weighting!W4+Indicator_default_default!E4*Weighting!W5+Indicator_default_default!F4*Weighting!W6+Indicator_default_default!G4*Weighting!W7+Indicator_default_default!H4*Weighting!W8+Indicator_default_default!I4*Weighting!W9+Indicator_default_default!J4*Weighting!W10+Indicator_default_default!K4*Weighting!W11+Indicator_default_default!L4*Weighting!W12+Indicator_default_default!M4*Weighting!W13+Indicator_default_default!N4*Weighting!W14+Indicator_default_default!O4*Weighting!W15+Indicator_default_default!P4*Weighting!W16+Indicator_default_default!Q4*Weighting!W17</f>
        <v>-2.7222729175563386E-3</v>
      </c>
      <c r="X4" s="8">
        <f>+Indicator_default_default!B4*Weighting!X2+Indicator_default_default!C4*Weighting!X3+Indicator_default_default!D4*Weighting!X4+Indicator_default_default!E4*Weighting!X5+Indicator_default_default!F4*Weighting!X6+Indicator_default_default!G4*Weighting!X7+Indicator_default_default!H4*Weighting!X8+Indicator_default_default!I4*Weighting!X9+Indicator_default_default!J4*Weighting!X10+Indicator_default_default!K4*Weighting!X11+Indicator_default_default!L4*Weighting!X12+Indicator_default_default!M4*Weighting!X13+Indicator_default_default!N4*Weighting!X14+Indicator_default_default!O4*Weighting!X15+Indicator_default_default!P4*Weighting!X16+Indicator_default_default!Q4*Weighting!X17</f>
        <v>-9.8933213498231753E-4</v>
      </c>
      <c r="Y4" s="8">
        <f>+Indicator_default_default!B4*Weighting!Y2+Indicator_default_default!C4*Weighting!Y3+Indicator_default_default!D4*Weighting!Y4+Indicator_default_default!E4*Weighting!Y5+Indicator_default_default!F4*Weighting!Y6+Indicator_default_default!G4*Weighting!Y7+Indicator_default_default!H4*Weighting!Y8+Indicator_default_default!I4*Weighting!Y9+Indicator_default_default!J4*Weighting!Y10+Indicator_default_default!K4*Weighting!Y11+Indicator_default_default!L4*Weighting!Y12+Indicator_default_default!M4*Weighting!Y13+Indicator_default_default!N4*Weighting!Y14+Indicator_default_default!O4*Weighting!Y15+Indicator_default_default!P4*Weighting!Y16+Indicator_default_default!Q4*Weighting!Y17</f>
        <v>-2.9329974314212717E-4</v>
      </c>
      <c r="Z4" s="8">
        <f>+Indicator_default_default!B4*Weighting!Z2+Indicator_default_default!C4*Weighting!Z3+Indicator_default_default!D4*Weighting!Z4+Indicator_default_default!E4*Weighting!Z5+Indicator_default_default!F4*Weighting!Z6+Indicator_default_default!G4*Weighting!Z7+Indicator_default_default!H4*Weighting!Z8+Indicator_default_default!I4*Weighting!Z9+Indicator_default_default!J4*Weighting!Z10+Indicator_default_default!K4*Weighting!Z11+Indicator_default_default!L4*Weighting!Z12+Indicator_default_default!M4*Weighting!Z13+Indicator_default_default!N4*Weighting!Z14+Indicator_default_default!O4*Weighting!Z15+Indicator_default_default!P4*Weighting!Z16+Indicator_default_default!Q4*Weighting!Z17</f>
        <v>-1.3615900551357078E-2</v>
      </c>
      <c r="AA4" s="8">
        <f>+Indicator_default_default!B4*Weighting!AA2+Indicator_default_default!C4*Weighting!AA3+Indicator_default_default!D4*Weighting!AA4+Indicator_default_default!E4*Weighting!AA5+Indicator_default_default!F4*Weighting!AA6+Indicator_default_default!G4*Weighting!AA7+Indicator_default_default!H4*Weighting!AA8+Indicator_default_default!I4*Weighting!AA9+Indicator_default_default!J4*Weighting!AA10+Indicator_default_default!K4*Weighting!AA11+Indicator_default_default!L4*Weighting!AA12+Indicator_default_default!M4*Weighting!AA13+Indicator_default_default!N4*Weighting!AA14+Indicator_default_default!O4*Weighting!AA15+Indicator_default_default!P4*Weighting!AA16+Indicator_default_default!Q4*Weighting!AA17</f>
        <v>-5.6909307683325722E-2</v>
      </c>
    </row>
    <row r="5" spans="1:27" x14ac:dyDescent="0.35">
      <c r="A5" s="5" t="s">
        <v>4</v>
      </c>
      <c r="B5" s="8">
        <f ca="1">+Indicator_default_default!B5*Weighting!B2+Indicator_default_default!C5*Weighting!B3+Indicator_default_default!D5*Weighting!B4+Indicator_default_default!E5*Weighting!B5+Indicator_default_default!F5*Weighting!B6+Indicator_default_default!G5*Weighting!B7+Indicator_default_default!H5*Weighting!B8+Indicator_default_default!I5*Weighting!B9+Indicator_default_default!J5*Weighting!B10+Indicator_default_default!K5*Weighting!B11+Indicator_default_default!L5*Weighting!B12+Indicator_default_default!M5*Weighting!B13+Indicator_default_default!N5*Weighting!B14+Indicator_default_default!O5*Weighting!B15+Indicator_default_default!P5*Weighting!B16+Indicator_default_default!Q5*Weighting!B17</f>
        <v>0.94599858939911463</v>
      </c>
      <c r="C5" s="8">
        <f ca="1">+Indicator_default_default!B5*Weighting!C2+Indicator_default_default!C5*Weighting!C3+Indicator_default_default!D5*Weighting!C4+Indicator_default_default!E5*Weighting!C5+Indicator_default_default!F5*Weighting!C6+Indicator_default_default!G5*Weighting!C7+Indicator_default_default!H5*Weighting!C8+Indicator_default_default!I5*Weighting!C9+Indicator_default_default!J5*Weighting!C10+Indicator_default_default!K5*Weighting!C11+Indicator_default_default!L5*Weighting!C12+Indicator_default_default!M5*Weighting!C13+Indicator_default_default!N5*Weighting!C14+Indicator_default_default!O5*Weighting!C15+Indicator_default_default!P5*Weighting!C16+Indicator_default_default!Q5*Weighting!C17</f>
        <v>0.95020847789360618</v>
      </c>
      <c r="D5" s="8">
        <f ca="1">+Indicator_default_default!B5*Weighting!D2+Indicator_default_default!C5*Weighting!D3+Indicator_default_default!D5*Weighting!D4+Indicator_default_default!E5*Weighting!D5+Indicator_default_default!F5*Weighting!D6+Indicator_default_default!G5*Weighting!D7+Indicator_default_default!H5*Weighting!D8+Indicator_default_default!I5*Weighting!D9+Indicator_default_default!J5*Weighting!D10+Indicator_default_default!K5*Weighting!D11+Indicator_default_default!L5*Weighting!D12+Indicator_default_default!M5*Weighting!D13+Indicator_default_default!N5*Weighting!D14+Indicator_default_default!O5*Weighting!D15+Indicator_default_default!P5*Weighting!D16+Indicator_default_default!Q5*Weighting!D17</f>
        <v>0.94373470827627992</v>
      </c>
      <c r="E5" s="8">
        <f ca="1">+Indicator_default_default!B5*Weighting!E2+Indicator_default_default!C5*Weighting!E3+Indicator_default_default!D5*Weighting!E4+Indicator_default_default!E5*Weighting!E5+Indicator_default_default!F5*Weighting!E6+Indicator_default_default!G5*Weighting!E7+Indicator_default_default!H5*Weighting!E8+Indicator_default_default!I5*Weighting!E9+Indicator_default_default!J5*Weighting!E10+Indicator_default_default!K5*Weighting!E11+Indicator_default_default!L5*Weighting!E12+Indicator_default_default!M5*Weighting!E13+Indicator_default_default!N5*Weighting!E14+Indicator_default_default!O5*Weighting!E15+Indicator_default_default!P5*Weighting!E16+Indicator_default_default!Q5*Weighting!E17</f>
        <v>0.96302602536052773</v>
      </c>
      <c r="F5" s="8">
        <f ca="1">+Indicator_default_default!B5*Weighting!F2+Indicator_default_default!C5*Weighting!F3+Indicator_default_default!D5*Weighting!F4+Indicator_default_default!E5*Weighting!F5+Indicator_default_default!F5*Weighting!F6+Indicator_default_default!G5*Weighting!F7+Indicator_default_default!H5*Weighting!F8+Indicator_default_default!I5*Weighting!F9+Indicator_default_default!J5*Weighting!F10+Indicator_default_default!K5*Weighting!F11+Indicator_default_default!L5*Weighting!F12+Indicator_default_default!M5*Weighting!F13+Indicator_default_default!N5*Weighting!F14+Indicator_default_default!O5*Weighting!F15+Indicator_default_default!P5*Weighting!F16+Indicator_default_default!Q5*Weighting!F17</f>
        <v>0.94080590202376635</v>
      </c>
      <c r="G5" s="8">
        <f>+Indicator_default_default!B5*Weighting!G2+Indicator_default_default!C5*Weighting!G3+Indicator_default_default!D5*Weighting!G4+Indicator_default_default!E5*Weighting!G5+Indicator_default_default!F5*Weighting!G6+Indicator_default_default!G5*Weighting!G7+Indicator_default_default!H5*Weighting!G8+Indicator_default_default!I5*Weighting!G9+Indicator_default_default!J5*Weighting!G10+Indicator_default_default!K5*Weighting!G11+Indicator_default_default!L5*Weighting!G12+Indicator_default_default!M5*Weighting!G13+Indicator_default_default!N5*Weighting!G14+Indicator_default_default!O5*Weighting!G15+Indicator_default_default!P5*Weighting!G16+Indicator_default_default!Q5*Weighting!G17</f>
        <v>0.88892215209520753</v>
      </c>
      <c r="H5" s="8">
        <f>+Indicator_default_default!B5*Weighting!H2+Indicator_default_default!C5*Weighting!H3+Indicator_default_default!D5*Weighting!H4+Indicator_default_default!E5*Weighting!H5+Indicator_default_default!F5*Weighting!H6+Indicator_default_default!G5*Weighting!H7+Indicator_default_default!H5*Weighting!H8+Indicator_default_default!I5*Weighting!H9+Indicator_default_default!J5*Weighting!H10+Indicator_default_default!K5*Weighting!H11+Indicator_default_default!L5*Weighting!H12+Indicator_default_default!M5*Weighting!H13+Indicator_default_default!N5*Weighting!H14+Indicator_default_default!O5*Weighting!H15+Indicator_default_default!P5*Weighting!H16+Indicator_default_default!Q5*Weighting!H17</f>
        <v>0.86615421510530555</v>
      </c>
      <c r="I5" s="8">
        <f>+Indicator_default_default!B5*Weighting!I2+Indicator_default_default!C5*Weighting!I3+Indicator_default_default!D5*Weighting!I4+Indicator_default_default!E5*Weighting!I5+Indicator_default_default!F5*Weighting!I6+Indicator_default_default!G5*Weighting!I7+Indicator_default_default!H5*Weighting!I8+Indicator_default_default!I5*Weighting!I9+Indicator_default_default!J5*Weighting!I10+Indicator_default_default!K5*Weighting!I11+Indicator_default_default!L5*Weighting!I12+Indicator_default_default!M5*Weighting!I13+Indicator_default_default!N5*Weighting!I14+Indicator_default_default!O5*Weighting!I15+Indicator_default_default!P5*Weighting!I16+Indicator_default_default!Q5*Weighting!I17</f>
        <v>0.89075719094288097</v>
      </c>
      <c r="J5" s="8">
        <f>+Indicator_default_default!B5*Weighting!J2+Indicator_default_default!C5*Weighting!J3+Indicator_default_default!D5*Weighting!J4+Indicator_default_default!E5*Weighting!J5+Indicator_default_default!F5*Weighting!J6+Indicator_default_default!G5*Weighting!J7+Indicator_default_default!H5*Weighting!J8+Indicator_default_default!I5*Weighting!J9+Indicator_default_default!J5*Weighting!J10+Indicator_default_default!K5*Weighting!J11+Indicator_default_default!L5*Weighting!J12+Indicator_default_default!M5*Weighting!J13+Indicator_default_default!N5*Weighting!J14+Indicator_default_default!O5*Weighting!J15+Indicator_default_default!P5*Weighting!J16+Indicator_default_default!Q5*Weighting!J17</f>
        <v>0.90707121075618147</v>
      </c>
      <c r="K5" s="8">
        <f>+Indicator_default_default!B5*Weighting!K2+Indicator_default_default!C5*Weighting!K3+Indicator_default_default!D5*Weighting!K4+Indicator_default_default!E5*Weighting!K5+Indicator_default_default!F5*Weighting!K6+Indicator_default_default!G5*Weighting!K7+Indicator_default_default!H5*Weighting!K8+Indicator_default_default!I5*Weighting!K9+Indicator_default_default!J5*Weighting!K10+Indicator_default_default!K5*Weighting!K11+Indicator_default_default!L5*Weighting!K12+Indicator_default_default!M5*Weighting!K13+Indicator_default_default!N5*Weighting!K14+Indicator_default_default!O5*Weighting!K15+Indicator_default_default!P5*Weighting!K16+Indicator_default_default!Q5*Weighting!K17</f>
        <v>0.87333122413091901</v>
      </c>
      <c r="L5" s="8">
        <f>+Indicator_default_default!B5*Weighting!L2+Indicator_default_default!C5*Weighting!L3+Indicator_default_default!D5*Weighting!L4+Indicator_default_default!E5*Weighting!L5+Indicator_default_default!F5*Weighting!L6+Indicator_default_default!G5*Weighting!L7+Indicator_default_default!H5*Weighting!L8+Indicator_default_default!I5*Weighting!L9+Indicator_default_default!J5*Weighting!L10+Indicator_default_default!K5*Weighting!L11+Indicator_default_default!L5*Weighting!L12+Indicator_default_default!M5*Weighting!L13+Indicator_default_default!N5*Weighting!L14+Indicator_default_default!O5*Weighting!L15+Indicator_default_default!P5*Weighting!L16+Indicator_default_default!Q5*Weighting!L17</f>
        <v>0.82082027790048151</v>
      </c>
      <c r="M5" s="8">
        <f>+Indicator_default_default!B5*Weighting!M2+Indicator_default_default!C5*Weighting!M3+Indicator_default_default!D5*Weighting!M4+Indicator_default_default!E5*Weighting!M5+Indicator_default_default!F5*Weighting!M6+Indicator_default_default!G5*Weighting!M7+Indicator_default_default!H5*Weighting!M8+Indicator_default_default!I5*Weighting!M9+Indicator_default_default!J5*Weighting!M10+Indicator_default_default!K5*Weighting!M11+Indicator_default_default!L5*Weighting!M12+Indicator_default_default!M5*Weighting!M13+Indicator_default_default!N5*Weighting!M14+Indicator_default_default!O5*Weighting!M15+Indicator_default_default!P5*Weighting!M16+Indicator_default_default!Q5*Weighting!M17</f>
        <v>0.7381073994232904</v>
      </c>
      <c r="N5" s="8">
        <f>+Indicator_default_default!B5*Weighting!N2+Indicator_default_default!C5*Weighting!N3+Indicator_default_default!D5*Weighting!N4+Indicator_default_default!E5*Weighting!N5+Indicator_default_default!F5*Weighting!N6+Indicator_default_default!G5*Weighting!N7+Indicator_default_default!H5*Weighting!N8+Indicator_default_default!I5*Weighting!N9+Indicator_default_default!J5*Weighting!N10+Indicator_default_default!K5*Weighting!N11+Indicator_default_default!L5*Weighting!N12+Indicator_default_default!M5*Weighting!N13+Indicator_default_default!N5*Weighting!N14+Indicator_default_default!O5*Weighting!N15+Indicator_default_default!P5*Weighting!N16+Indicator_default_default!Q5*Weighting!N17</f>
        <v>0.84214496178195675</v>
      </c>
      <c r="O5" s="8">
        <f>+Indicator_default_default!B5*Weighting!O2+Indicator_default_default!C5*Weighting!O3+Indicator_default_default!D5*Weighting!O4+Indicator_default_default!E5*Weighting!O5+Indicator_default_default!F5*Weighting!O6+Indicator_default_default!G5*Weighting!O7+Indicator_default_default!H5*Weighting!O8+Indicator_default_default!I5*Weighting!O9+Indicator_default_default!J5*Weighting!O10+Indicator_default_default!K5*Weighting!O11+Indicator_default_default!L5*Weighting!O12+Indicator_default_default!M5*Weighting!O13+Indicator_default_default!N5*Weighting!O14+Indicator_default_default!O5*Weighting!O15+Indicator_default_default!P5*Weighting!O16+Indicator_default_default!Q5*Weighting!O17</f>
        <v>0.98207653435745912</v>
      </c>
      <c r="P5" s="8">
        <f>+Indicator_default_default!B5*Weighting!P2+Indicator_default_default!C5*Weighting!P3+Indicator_default_default!D5*Weighting!P4+Indicator_default_default!E5*Weighting!P5+Indicator_default_default!F5*Weighting!P6+Indicator_default_default!G5*Weighting!P7+Indicator_default_default!H5*Weighting!P8+Indicator_default_default!I5*Weighting!P9+Indicator_default_default!J5*Weighting!P10+Indicator_default_default!K5*Weighting!P11+Indicator_default_default!L5*Weighting!P12+Indicator_default_default!M5*Weighting!P13+Indicator_default_default!N5*Weighting!P14+Indicator_default_default!O5*Weighting!P15+Indicator_default_default!P5*Weighting!P16+Indicator_default_default!Q5*Weighting!P17</f>
        <v>0.92995492596630613</v>
      </c>
      <c r="Q5" s="8">
        <f>+Indicator_default_default!B5*Weighting!Q2+Indicator_default_default!C5*Weighting!Q3+Indicator_default_default!D5*Weighting!Q4+Indicator_default_default!E5*Weighting!Q5+Indicator_default_default!F5*Weighting!Q6+Indicator_default_default!G5*Weighting!Q7+Indicator_default_default!H5*Weighting!Q8+Indicator_default_default!I5*Weighting!Q9+Indicator_default_default!J5*Weighting!Q10+Indicator_default_default!K5*Weighting!Q11+Indicator_default_default!L5*Weighting!Q12+Indicator_default_default!M5*Weighting!Q13+Indicator_default_default!N5*Weighting!Q14+Indicator_default_default!O5*Weighting!Q15+Indicator_default_default!P5*Weighting!Q16+Indicator_default_default!Q5*Weighting!Q17</f>
        <v>0.7112915440847456</v>
      </c>
      <c r="R5" s="8">
        <f>+Indicator_default_default!B5*Weighting!R2+Indicator_default_default!C5*Weighting!R3+Indicator_default_default!D5*Weighting!R4+Indicator_default_default!E5*Weighting!R5+Indicator_default_default!F5*Weighting!R6+Indicator_default_default!G5*Weighting!R7+Indicator_default_default!H5*Weighting!R8+Indicator_default_default!I5*Weighting!R9+Indicator_default_default!J5*Weighting!R10+Indicator_default_default!K5*Weighting!R11+Indicator_default_default!L5*Weighting!R12+Indicator_default_default!M5*Weighting!R13+Indicator_default_default!N5*Weighting!R14+Indicator_default_default!O5*Weighting!R15+Indicator_default_default!P5*Weighting!R16+Indicator_default_default!Q5*Weighting!R17</f>
        <v>0.8896144259098937</v>
      </c>
      <c r="S5" s="8">
        <f>+Indicator_default_default!B5*Weighting!S2+Indicator_default_default!C5*Weighting!S3+Indicator_default_default!D5*Weighting!S4+Indicator_default_default!E5*Weighting!S5+Indicator_default_default!F5*Weighting!S6+Indicator_default_default!G5*Weighting!S7+Indicator_default_default!H5*Weighting!S8+Indicator_default_default!I5*Weighting!S9+Indicator_default_default!J5*Weighting!S10+Indicator_default_default!K5*Weighting!S11+Indicator_default_default!L5*Weighting!S12+Indicator_default_default!M5*Weighting!S13+Indicator_default_default!N5*Weighting!S14+Indicator_default_default!O5*Weighting!S15+Indicator_default_default!P5*Weighting!S16+Indicator_default_default!Q5*Weighting!S17</f>
        <v>0.94479285131050927</v>
      </c>
      <c r="T5" s="8">
        <f>+Indicator_default_default!B5*Weighting!T2+Indicator_default_default!C5*Weighting!T3+Indicator_default_default!D5*Weighting!T4+Indicator_default_default!E5*Weighting!T5+Indicator_default_default!F5*Weighting!T6+Indicator_default_default!G5*Weighting!T7+Indicator_default_default!H5*Weighting!T8+Indicator_default_default!I5*Weighting!T9+Indicator_default_default!J5*Weighting!T10+Indicator_default_default!K5*Weighting!T11+Indicator_default_default!L5*Weighting!T12+Indicator_default_default!M5*Weighting!T13+Indicator_default_default!N5*Weighting!T14+Indicator_default_default!O5*Weighting!T15+Indicator_default_default!P5*Weighting!T16+Indicator_default_default!Q5*Weighting!T17</f>
        <v>0.96006713899559737</v>
      </c>
      <c r="U5" s="8">
        <f>+Indicator_default_default!B5*Weighting!U2+Indicator_default_default!C5*Weighting!U3+Indicator_default_default!D5*Weighting!U4+Indicator_default_default!E5*Weighting!U5+Indicator_default_default!F5*Weighting!U6+Indicator_default_default!G5*Weighting!U7+Indicator_default_default!H5*Weighting!U8+Indicator_default_default!I5*Weighting!U9+Indicator_default_default!J5*Weighting!U10+Indicator_default_default!K5*Weighting!U11+Indicator_default_default!L5*Weighting!U12+Indicator_default_default!M5*Weighting!U13+Indicator_default_default!N5*Weighting!U14+Indicator_default_default!O5*Weighting!U15+Indicator_default_default!P5*Weighting!U16+Indicator_default_default!Q5*Weighting!U17</f>
        <v>0.9881861206769238</v>
      </c>
      <c r="V5" s="8">
        <f>+Indicator_default_default!B5*Weighting!V2+Indicator_default_default!C5*Weighting!V3+Indicator_default_default!D5*Weighting!V4+Indicator_default_default!E5*Weighting!V5+Indicator_default_default!F5*Weighting!V6+Indicator_default_default!G5*Weighting!V7+Indicator_default_default!H5*Weighting!V8+Indicator_default_default!I5*Weighting!V9+Indicator_default_default!J5*Weighting!V10+Indicator_default_default!K5*Weighting!V11+Indicator_default_default!L5*Weighting!V12+Indicator_default_default!M5*Weighting!V13+Indicator_default_default!N5*Weighting!V14+Indicator_default_default!O5*Weighting!V15+Indicator_default_default!P5*Weighting!V16+Indicator_default_default!Q5*Weighting!V17</f>
        <v>0.97677352417880414</v>
      </c>
      <c r="W5" s="8">
        <f>+Indicator_default_default!B5*Weighting!W2+Indicator_default_default!C5*Weighting!W3+Indicator_default_default!D5*Weighting!W4+Indicator_default_default!E5*Weighting!W5+Indicator_default_default!F5*Weighting!W6+Indicator_default_default!G5*Weighting!W7+Indicator_default_default!H5*Weighting!W8+Indicator_default_default!I5*Weighting!W9+Indicator_default_default!J5*Weighting!W10+Indicator_default_default!K5*Weighting!W11+Indicator_default_default!L5*Weighting!W12+Indicator_default_default!M5*Weighting!W13+Indicator_default_default!N5*Weighting!W14+Indicator_default_default!O5*Weighting!W15+Indicator_default_default!P5*Weighting!W16+Indicator_default_default!Q5*Weighting!W17</f>
        <v>0.97759420673224817</v>
      </c>
      <c r="X5" s="8">
        <f>+Indicator_default_default!B5*Weighting!X2+Indicator_default_default!C5*Weighting!X3+Indicator_default_default!D5*Weighting!X4+Indicator_default_default!E5*Weighting!X5+Indicator_default_default!F5*Weighting!X6+Indicator_default_default!G5*Weighting!X7+Indicator_default_default!H5*Weighting!X8+Indicator_default_default!I5*Weighting!X9+Indicator_default_default!J5*Weighting!X10+Indicator_default_default!K5*Weighting!X11+Indicator_default_default!L5*Weighting!X12+Indicator_default_default!M5*Weighting!X13+Indicator_default_default!N5*Weighting!X14+Indicator_default_default!O5*Weighting!X15+Indicator_default_default!P5*Weighting!X16+Indicator_default_default!Q5*Weighting!X17</f>
        <v>0.99385191391070093</v>
      </c>
      <c r="Y5" s="8">
        <f>+Indicator_default_default!B5*Weighting!Y2+Indicator_default_default!C5*Weighting!Y3+Indicator_default_default!D5*Weighting!Y4+Indicator_default_default!E5*Weighting!Y5+Indicator_default_default!F5*Weighting!Y6+Indicator_default_default!G5*Weighting!Y7+Indicator_default_default!H5*Weighting!Y8+Indicator_default_default!I5*Weighting!Y9+Indicator_default_default!J5*Weighting!Y10+Indicator_default_default!K5*Weighting!Y11+Indicator_default_default!L5*Weighting!Y12+Indicator_default_default!M5*Weighting!Y13+Indicator_default_default!N5*Weighting!Y14+Indicator_default_default!O5*Weighting!Y15+Indicator_default_default!P5*Weighting!Y16+Indicator_default_default!Q5*Weighting!Y17</f>
        <v>0.99874865104160238</v>
      </c>
      <c r="Z5" s="8">
        <f>+Indicator_default_default!B5*Weighting!Z2+Indicator_default_default!C5*Weighting!Z3+Indicator_default_default!D5*Weighting!Z4+Indicator_default_default!E5*Weighting!Z5+Indicator_default_default!F5*Weighting!Z6+Indicator_default_default!G5*Weighting!Z7+Indicator_default_default!H5*Weighting!Z8+Indicator_default_default!I5*Weighting!Z9+Indicator_default_default!J5*Weighting!Z10+Indicator_default_default!K5*Weighting!Z11+Indicator_default_default!L5*Weighting!Z12+Indicator_default_default!M5*Weighting!Z13+Indicator_default_default!N5*Weighting!Z14+Indicator_default_default!O5*Weighting!Z15+Indicator_default_default!P5*Weighting!Z16+Indicator_default_default!Q5*Weighting!Z17</f>
        <v>0.70758185290028686</v>
      </c>
      <c r="AA5" s="8">
        <f>+Indicator_default_default!B5*Weighting!AA2+Indicator_default_default!C5*Weighting!AA3+Indicator_default_default!D5*Weighting!AA4+Indicator_default_default!E5*Weighting!AA5+Indicator_default_default!F5*Weighting!AA6+Indicator_default_default!G5*Weighting!AA7+Indicator_default_default!H5*Weighting!AA8+Indicator_default_default!I5*Weighting!AA9+Indicator_default_default!J5*Weighting!AA10+Indicator_default_default!K5*Weighting!AA11+Indicator_default_default!L5*Weighting!AA12+Indicator_default_default!M5*Weighting!AA13+Indicator_default_default!N5*Weighting!AA14+Indicator_default_default!O5*Weighting!AA15+Indicator_default_default!P5*Weighting!AA16+Indicator_default_default!Q5*Weighting!AA17</f>
        <v>0.76114810435251445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1!B2*Weighting!B2+Indicator_default_S1!C2*Weighting!B3+Indicator_default_S1!D2*Weighting!B4+Indicator_default_S1!E2*Weighting!B5+Indicator_default_S1!F2*Weighting!B6+Indicator_default_S1!G2*Weighting!B7+Indicator_default_S1!H2*Weighting!B8+Indicator_default_S1!I2*Weighting!B9+Indicator_default_S1!J2*Weighting!B10+Indicator_default_S1!K2*Weighting!B11+Indicator_default_S1!L2*Weighting!B12+Indicator_default_S1!M2*Weighting!B13+Indicator_default_S1!N2*Weighting!B14+Indicator_default_S1!O2*Weighting!B15+Indicator_default_S1!P2*Weighting!B16+Indicator_default_S1!Q2*Weighting!B17</f>
        <v>0.18352963237552042</v>
      </c>
      <c r="C2" s="8">
        <f ca="1">+Indicator_default_S1!B2*Weighting!C2+Indicator_default_S1!C2*Weighting!C3+Indicator_default_S1!D2*Weighting!C4+Indicator_default_S1!E2*Weighting!C5+Indicator_default_S1!F2*Weighting!C6+Indicator_default_S1!G2*Weighting!C7+Indicator_default_S1!H2*Weighting!C8+Indicator_default_S1!I2*Weighting!C9+Indicator_default_S1!J2*Weighting!C10+Indicator_default_S1!K2*Weighting!C11+Indicator_default_S1!L2*Weighting!C12+Indicator_default_S1!M2*Weighting!C13+Indicator_default_S1!N2*Weighting!C14+Indicator_default_S1!O2*Weighting!C15+Indicator_default_S1!P2*Weighting!C16+Indicator_default_S1!Q2*Weighting!C17</f>
        <v>0.18661297287011266</v>
      </c>
      <c r="D2" s="8">
        <f ca="1">+Indicator_default_S1!B2*Weighting!D2+Indicator_default_S1!C2*Weighting!D3+Indicator_default_S1!D2*Weighting!D4+Indicator_default_S1!E2*Weighting!D5+Indicator_default_S1!F2*Weighting!D6+Indicator_default_S1!G2*Weighting!D7+Indicator_default_S1!H2*Weighting!D8+Indicator_default_S1!I2*Weighting!D9+Indicator_default_S1!J2*Weighting!D10+Indicator_default_S1!K2*Weighting!D11+Indicator_default_S1!L2*Weighting!D12+Indicator_default_S1!M2*Weighting!D13+Indicator_default_S1!N2*Weighting!D14+Indicator_default_S1!O2*Weighting!D15+Indicator_default_S1!P2*Weighting!D16+Indicator_default_S1!Q2*Weighting!D17</f>
        <v>0.18394723490628226</v>
      </c>
      <c r="E2" s="8">
        <f ca="1">+Indicator_default_S1!B2*Weighting!E2+Indicator_default_S1!C2*Weighting!E3+Indicator_default_S1!D2*Weighting!E4+Indicator_default_S1!E2*Weighting!E5+Indicator_default_S1!F2*Weighting!E6+Indicator_default_S1!G2*Weighting!E7+Indicator_default_S1!H2*Weighting!E8+Indicator_default_S1!I2*Weighting!E9+Indicator_default_S1!J2*Weighting!E10+Indicator_default_S1!K2*Weighting!E11+Indicator_default_S1!L2*Weighting!E12+Indicator_default_S1!M2*Weighting!E13+Indicator_default_S1!N2*Weighting!E14+Indicator_default_S1!O2*Weighting!E15+Indicator_default_S1!P2*Weighting!E16+Indicator_default_S1!Q2*Weighting!E17</f>
        <v>0.17707719912347725</v>
      </c>
      <c r="F2" s="8">
        <f ca="1">+Indicator_default_S1!B2*Weighting!F2+Indicator_default_S1!C2*Weighting!F3+Indicator_default_S1!D2*Weighting!F4+Indicator_default_S1!E2*Weighting!F5+Indicator_default_S1!F2*Weighting!F6+Indicator_default_S1!G2*Weighting!F7+Indicator_default_S1!H2*Weighting!F8+Indicator_default_S1!I2*Weighting!F9+Indicator_default_S1!J2*Weighting!F10+Indicator_default_S1!K2*Weighting!F11+Indicator_default_S1!L2*Weighting!F12+Indicator_default_S1!M2*Weighting!F13+Indicator_default_S1!N2*Weighting!F14+Indicator_default_S1!O2*Weighting!F15+Indicator_default_S1!P2*Weighting!F16+Indicator_default_S1!Q2*Weighting!F17</f>
        <v>0.1851591704730412</v>
      </c>
      <c r="G2" s="8">
        <f>+Indicator_default_S1!B2*Weighting!G2+Indicator_default_S1!C2*Weighting!G3+Indicator_default_S1!D2*Weighting!G4+Indicator_default_S1!E2*Weighting!G5+Indicator_default_S1!F2*Weighting!G6+Indicator_default_S1!G2*Weighting!G7+Indicator_default_S1!H2*Weighting!G8+Indicator_default_S1!I2*Weighting!G9+Indicator_default_S1!J2*Weighting!G10+Indicator_default_S1!K2*Weighting!G11+Indicator_default_S1!L2*Weighting!G12+Indicator_default_S1!M2*Weighting!G13+Indicator_default_S1!N2*Weighting!G14+Indicator_default_S1!O2*Weighting!G15+Indicator_default_S1!P2*Weighting!G16+Indicator_default_S1!Q2*Weighting!G17</f>
        <v>0.13972547772584104</v>
      </c>
      <c r="H2" s="8">
        <f>+Indicator_default_S1!B2*Weighting!H2+Indicator_default_S1!C2*Weighting!H3+Indicator_default_S1!D2*Weighting!H4+Indicator_default_S1!E2*Weighting!H5+Indicator_default_S1!F2*Weighting!H6+Indicator_default_S1!G2*Weighting!H7+Indicator_default_S1!H2*Weighting!H8+Indicator_default_S1!I2*Weighting!H9+Indicator_default_S1!J2*Weighting!H10+Indicator_default_S1!K2*Weighting!H11+Indicator_default_S1!L2*Weighting!H12+Indicator_default_S1!M2*Weighting!H13+Indicator_default_S1!N2*Weighting!H14+Indicator_default_S1!O2*Weighting!H15+Indicator_default_S1!P2*Weighting!H16+Indicator_default_S1!Q2*Weighting!H17</f>
        <v>0.13234229756556401</v>
      </c>
      <c r="I2" s="8">
        <f>+Indicator_default_S1!B2*Weighting!I2+Indicator_default_S1!C2*Weighting!I3+Indicator_default_S1!D2*Weighting!I4+Indicator_default_S1!E2*Weighting!I5+Indicator_default_S1!F2*Weighting!I6+Indicator_default_S1!G2*Weighting!I7+Indicator_default_S1!H2*Weighting!I8+Indicator_default_S1!I2*Weighting!I9+Indicator_default_S1!J2*Weighting!I10+Indicator_default_S1!K2*Weighting!I11+Indicator_default_S1!L2*Weighting!I12+Indicator_default_S1!M2*Weighting!I13+Indicator_default_S1!N2*Weighting!I14+Indicator_default_S1!O2*Weighting!I15+Indicator_default_S1!P2*Weighting!I16+Indicator_default_S1!Q2*Weighting!I17</f>
        <v>0.14302896035014528</v>
      </c>
      <c r="J2" s="8">
        <f>+Indicator_default_S1!B2*Weighting!J2+Indicator_default_S1!C2*Weighting!J3+Indicator_default_S1!D2*Weighting!J4+Indicator_default_S1!E2*Weighting!J5+Indicator_default_S1!F2*Weighting!J6+Indicator_default_S1!G2*Weighting!J7+Indicator_default_S1!H2*Weighting!J8+Indicator_default_S1!I2*Weighting!J9+Indicator_default_S1!J2*Weighting!J10+Indicator_default_S1!K2*Weighting!J11+Indicator_default_S1!L2*Weighting!J12+Indicator_default_S1!M2*Weighting!J13+Indicator_default_S1!N2*Weighting!J14+Indicator_default_S1!O2*Weighting!J15+Indicator_default_S1!P2*Weighting!J16+Indicator_default_S1!Q2*Weighting!J17</f>
        <v>0.14278296538219479</v>
      </c>
      <c r="K2" s="8">
        <f>+Indicator_default_S1!B2*Weighting!K2+Indicator_default_S1!C2*Weighting!K3+Indicator_default_S1!D2*Weighting!K4+Indicator_default_S1!E2*Weighting!K5+Indicator_default_S1!F2*Weighting!K6+Indicator_default_S1!G2*Weighting!K7+Indicator_default_S1!H2*Weighting!K8+Indicator_default_S1!I2*Weighting!K9+Indicator_default_S1!J2*Weighting!K10+Indicator_default_S1!K2*Weighting!K11+Indicator_default_S1!L2*Weighting!K12+Indicator_default_S1!M2*Weighting!K13+Indicator_default_S1!N2*Weighting!K14+Indicator_default_S1!O2*Weighting!K15+Indicator_default_S1!P2*Weighting!K16+Indicator_default_S1!Q2*Weighting!K17</f>
        <v>0.13203379735569981</v>
      </c>
      <c r="L2" s="8">
        <f>+Indicator_default_S1!B2*Weighting!L2+Indicator_default_S1!C2*Weighting!L3+Indicator_default_S1!D2*Weighting!L4+Indicator_default_S1!E2*Weighting!L5+Indicator_default_S1!F2*Weighting!L6+Indicator_default_S1!G2*Weighting!L7+Indicator_default_S1!H2*Weighting!L8+Indicator_default_S1!I2*Weighting!L9+Indicator_default_S1!J2*Weighting!L10+Indicator_default_S1!K2*Weighting!L11+Indicator_default_S1!L2*Weighting!L12+Indicator_default_S1!M2*Weighting!L13+Indicator_default_S1!N2*Weighting!L14+Indicator_default_S1!O2*Weighting!L15+Indicator_default_S1!P2*Weighting!L16+Indicator_default_S1!Q2*Weighting!L17</f>
        <v>0.15685402698920717</v>
      </c>
      <c r="M2" s="8">
        <f>+Indicator_default_S1!B2*Weighting!M2+Indicator_default_S1!C2*Weighting!M3+Indicator_default_S1!D2*Weighting!M4+Indicator_default_S1!E2*Weighting!M5+Indicator_default_S1!F2*Weighting!M6+Indicator_default_S1!G2*Weighting!M7+Indicator_default_S1!H2*Weighting!M8+Indicator_default_S1!I2*Weighting!M9+Indicator_default_S1!J2*Weighting!M10+Indicator_default_S1!K2*Weighting!M11+Indicator_default_S1!L2*Weighting!M12+Indicator_default_S1!M2*Weighting!M13+Indicator_default_S1!N2*Weighting!M14+Indicator_default_S1!O2*Weighting!M15+Indicator_default_S1!P2*Weighting!M16+Indicator_default_S1!Q2*Weighting!M17</f>
        <v>-3.7205617870493937E-2</v>
      </c>
      <c r="N2" s="8">
        <f>+Indicator_default_S1!B2*Weighting!N2+Indicator_default_S1!C2*Weighting!N3+Indicator_default_S1!D2*Weighting!N4+Indicator_default_S1!E2*Weighting!N5+Indicator_default_S1!F2*Weighting!N6+Indicator_default_S1!G2*Weighting!N7+Indicator_default_S1!H2*Weighting!N8+Indicator_default_S1!I2*Weighting!N9+Indicator_default_S1!J2*Weighting!N10+Indicator_default_S1!K2*Weighting!N11+Indicator_default_S1!L2*Weighting!N12+Indicator_default_S1!M2*Weighting!N13+Indicator_default_S1!N2*Weighting!N14+Indicator_default_S1!O2*Weighting!N15+Indicator_default_S1!P2*Weighting!N16+Indicator_default_S1!Q2*Weighting!N17</f>
        <v>0.11836387729096076</v>
      </c>
      <c r="O2" s="8">
        <f>+Indicator_default_S1!B2*Weighting!O2+Indicator_default_S1!C2*Weighting!O3+Indicator_default_S1!D2*Weighting!O4+Indicator_default_S1!E2*Weighting!O5+Indicator_default_S1!F2*Weighting!O6+Indicator_default_S1!G2*Weighting!O7+Indicator_default_S1!H2*Weighting!O8+Indicator_default_S1!I2*Weighting!O9+Indicator_default_S1!J2*Weighting!O10+Indicator_default_S1!K2*Weighting!O11+Indicator_default_S1!L2*Weighting!O12+Indicator_default_S1!M2*Weighting!O13+Indicator_default_S1!N2*Weighting!O14+Indicator_default_S1!O2*Weighting!O15+Indicator_default_S1!P2*Weighting!O16+Indicator_default_S1!Q2*Weighting!O17</f>
        <v>0.18729531179049053</v>
      </c>
      <c r="P2" s="8">
        <f>+Indicator_default_S1!B2*Weighting!P2+Indicator_default_S1!C2*Weighting!P3+Indicator_default_S1!D2*Weighting!P4+Indicator_default_S1!E2*Weighting!P5+Indicator_default_S1!F2*Weighting!P6+Indicator_default_S1!G2*Weighting!P7+Indicator_default_S1!H2*Weighting!P8+Indicator_default_S1!I2*Weighting!P9+Indicator_default_S1!J2*Weighting!P10+Indicator_default_S1!K2*Weighting!P11+Indicator_default_S1!L2*Weighting!P12+Indicator_default_S1!M2*Weighting!P13+Indicator_default_S1!N2*Weighting!P14+Indicator_default_S1!O2*Weighting!P15+Indicator_default_S1!P2*Weighting!P16+Indicator_default_S1!Q2*Weighting!P17</f>
        <v>0.21580332642183916</v>
      </c>
      <c r="Q2" s="8">
        <f>+Indicator_default_S1!B2*Weighting!Q2+Indicator_default_S1!C2*Weighting!Q3+Indicator_default_S1!D2*Weighting!Q4+Indicator_default_S1!E2*Weighting!Q5+Indicator_default_S1!F2*Weighting!Q6+Indicator_default_S1!G2*Weighting!Q7+Indicator_default_S1!H2*Weighting!Q8+Indicator_default_S1!I2*Weighting!Q9+Indicator_default_S1!J2*Weighting!Q10+Indicator_default_S1!K2*Weighting!Q11+Indicator_default_S1!L2*Weighting!Q12+Indicator_default_S1!M2*Weighting!Q13+Indicator_default_S1!N2*Weighting!Q14+Indicator_default_S1!O2*Weighting!Q15+Indicator_default_S1!P2*Weighting!Q16+Indicator_default_S1!Q2*Weighting!Q17</f>
        <v>-3.3908252867047316E-2</v>
      </c>
      <c r="R2" s="8">
        <f>+Indicator_default_S1!B2*Weighting!R2+Indicator_default_S1!C2*Weighting!R3+Indicator_default_S1!D2*Weighting!R4+Indicator_default_S1!E2*Weighting!R5+Indicator_default_S1!F2*Weighting!R6+Indicator_default_S1!G2*Weighting!R7+Indicator_default_S1!H2*Weighting!R8+Indicator_default_S1!I2*Weighting!R9+Indicator_default_S1!J2*Weighting!R10+Indicator_default_S1!K2*Weighting!R11+Indicator_default_S1!L2*Weighting!R12+Indicator_default_S1!M2*Weighting!R13+Indicator_default_S1!N2*Weighting!R14+Indicator_default_S1!O2*Weighting!R15+Indicator_default_S1!P2*Weighting!R16+Indicator_default_S1!Q2*Weighting!R17</f>
        <v>7.9472161290201612E-2</v>
      </c>
      <c r="S2" s="8">
        <f>+Indicator_default_S1!B2*Weighting!S2+Indicator_default_S1!C2*Weighting!S3+Indicator_default_S1!D2*Weighting!S4+Indicator_default_S1!E2*Weighting!S5+Indicator_default_S1!F2*Weighting!S6+Indicator_default_S1!G2*Weighting!S7+Indicator_default_S1!H2*Weighting!S8+Indicator_default_S1!I2*Weighting!S9+Indicator_default_S1!J2*Weighting!S10+Indicator_default_S1!K2*Weighting!S11+Indicator_default_S1!L2*Weighting!S12+Indicator_default_S1!M2*Weighting!S13+Indicator_default_S1!N2*Weighting!S14+Indicator_default_S1!O2*Weighting!S15+Indicator_default_S1!P2*Weighting!S16+Indicator_default_S1!Q2*Weighting!S17</f>
        <v>0.30077677674764658</v>
      </c>
      <c r="T2" s="8">
        <f>+Indicator_default_S1!B2*Weighting!T2+Indicator_default_S1!C2*Weighting!T3+Indicator_default_S1!D2*Weighting!T4+Indicator_default_S1!E2*Weighting!T5+Indicator_default_S1!F2*Weighting!T6+Indicator_default_S1!G2*Weighting!T7+Indicator_default_S1!H2*Weighting!T8+Indicator_default_S1!I2*Weighting!T9+Indicator_default_S1!J2*Weighting!T10+Indicator_default_S1!K2*Weighting!T11+Indicator_default_S1!L2*Weighting!T12+Indicator_default_S1!M2*Weighting!T13+Indicator_default_S1!N2*Weighting!T14+Indicator_default_S1!O2*Weighting!T15+Indicator_default_S1!P2*Weighting!T16+Indicator_default_S1!Q2*Weighting!T17</f>
        <v>0.32635200725443186</v>
      </c>
      <c r="U2" s="8">
        <f>+Indicator_default_S1!B2*Weighting!U2+Indicator_default_S1!C2*Weighting!U3+Indicator_default_S1!D2*Weighting!U4+Indicator_default_S1!E2*Weighting!U5+Indicator_default_S1!F2*Weighting!U6+Indicator_default_S1!G2*Weighting!U7+Indicator_default_S1!H2*Weighting!U8+Indicator_default_S1!I2*Weighting!U9+Indicator_default_S1!J2*Weighting!U10+Indicator_default_S1!K2*Weighting!U11+Indicator_default_S1!L2*Weighting!U12+Indicator_default_S1!M2*Weighting!U13+Indicator_default_S1!N2*Weighting!U14+Indicator_default_S1!O2*Weighting!U15+Indicator_default_S1!P2*Weighting!U16+Indicator_default_S1!Q2*Weighting!U17</f>
        <v>0.19347948551017746</v>
      </c>
      <c r="V2" s="8">
        <f>+Indicator_default_S1!B2*Weighting!V2+Indicator_default_S1!C2*Weighting!V3+Indicator_default_S1!D2*Weighting!V4+Indicator_default_S1!E2*Weighting!V5+Indicator_default_S1!F2*Weighting!V6+Indicator_default_S1!G2*Weighting!V7+Indicator_default_S1!H2*Weighting!V8+Indicator_default_S1!I2*Weighting!V9+Indicator_default_S1!J2*Weighting!V10+Indicator_default_S1!K2*Weighting!V11+Indicator_default_S1!L2*Weighting!V12+Indicator_default_S1!M2*Weighting!V13+Indicator_default_S1!N2*Weighting!V14+Indicator_default_S1!O2*Weighting!V15+Indicator_default_S1!P2*Weighting!V16+Indicator_default_S1!Q2*Weighting!V17</f>
        <v>0.18348104791018424</v>
      </c>
      <c r="W2" s="8">
        <f>+Indicator_default_S1!B2*Weighting!W2+Indicator_default_S1!C2*Weighting!W3+Indicator_default_S1!D2*Weighting!W4+Indicator_default_S1!E2*Weighting!W5+Indicator_default_S1!F2*Weighting!W6+Indicator_default_S1!G2*Weighting!W7+Indicator_default_S1!H2*Weighting!W8+Indicator_default_S1!I2*Weighting!W9+Indicator_default_S1!J2*Weighting!W10+Indicator_default_S1!K2*Weighting!W11+Indicator_default_S1!L2*Weighting!W12+Indicator_default_S1!M2*Weighting!W13+Indicator_default_S1!N2*Weighting!W14+Indicator_default_S1!O2*Weighting!W15+Indicator_default_S1!P2*Weighting!W16+Indicator_default_S1!Q2*Weighting!W17</f>
        <v>0.18188524338879739</v>
      </c>
      <c r="X2" s="8">
        <f>+Indicator_default_S1!B2*Weighting!X2+Indicator_default_S1!C2*Weighting!X3+Indicator_default_S1!D2*Weighting!X4+Indicator_default_S1!E2*Weighting!X5+Indicator_default_S1!F2*Weighting!X6+Indicator_default_S1!G2*Weighting!X7+Indicator_default_S1!H2*Weighting!X8+Indicator_default_S1!I2*Weighting!X9+Indicator_default_S1!J2*Weighting!X10+Indicator_default_S1!K2*Weighting!X11+Indicator_default_S1!L2*Weighting!X12+Indicator_default_S1!M2*Weighting!X13+Indicator_default_S1!N2*Weighting!X14+Indicator_default_S1!O2*Weighting!X15+Indicator_default_S1!P2*Weighting!X16+Indicator_default_S1!Q2*Weighting!X17</f>
        <v>0.19658825261249555</v>
      </c>
      <c r="Y2" s="8">
        <f>+Indicator_default_S1!B2*Weighting!Y2+Indicator_default_S1!C2*Weighting!Y3+Indicator_default_S1!D2*Weighting!Y4+Indicator_default_S1!E2*Weighting!Y5+Indicator_default_S1!F2*Weighting!Y6+Indicator_default_S1!G2*Weighting!Y7+Indicator_default_S1!H2*Weighting!Y8+Indicator_default_S1!I2*Weighting!Y9+Indicator_default_S1!J2*Weighting!Y10+Indicator_default_S1!K2*Weighting!Y11+Indicator_default_S1!L2*Weighting!Y12+Indicator_default_S1!M2*Weighting!Y13+Indicator_default_S1!N2*Weighting!Y14+Indicator_default_S1!O2*Weighting!Y15+Indicator_default_S1!P2*Weighting!Y16+Indicator_default_S1!Q2*Weighting!Y17</f>
        <v>0.19986520604415289</v>
      </c>
      <c r="Z2" s="8">
        <f>+Indicator_default_S1!B2*Weighting!Z2+Indicator_default_S1!C2*Weighting!Z3+Indicator_default_S1!D2*Weighting!Z4+Indicator_default_S1!E2*Weighting!Z5+Indicator_default_S1!F2*Weighting!Z6+Indicator_default_S1!G2*Weighting!Z7+Indicator_default_S1!H2*Weighting!Z8+Indicator_default_S1!I2*Weighting!Z9+Indicator_default_S1!J2*Weighting!Z10+Indicator_default_S1!K2*Weighting!Z11+Indicator_default_S1!L2*Weighting!Z12+Indicator_default_S1!M2*Weighting!Z13+Indicator_default_S1!N2*Weighting!Z14+Indicator_default_S1!O2*Weighting!Z15+Indicator_default_S1!P2*Weighting!Z16+Indicator_default_S1!Q2*Weighting!Z17</f>
        <v>-2.7401440068981747E-2</v>
      </c>
      <c r="AA2" s="8">
        <f>+Indicator_default_S1!B2*Weighting!AA2+Indicator_default_S1!C2*Weighting!AA3+Indicator_default_S1!D2*Weighting!AA4+Indicator_default_S1!E2*Weighting!AA5+Indicator_default_S1!F2*Weighting!AA6+Indicator_default_S1!G2*Weighting!AA7+Indicator_default_S1!H2*Weighting!AA8+Indicator_default_S1!I2*Weighting!AA9+Indicator_default_S1!J2*Weighting!AA10+Indicator_default_S1!K2*Weighting!AA11+Indicator_default_S1!L2*Weighting!AA12+Indicator_default_S1!M2*Weighting!AA13+Indicator_default_S1!N2*Weighting!AA14+Indicator_default_S1!O2*Weighting!AA15+Indicator_default_S1!P2*Weighting!AA16+Indicator_default_S1!Q2*Weighting!AA17</f>
        <v>-6.0937688306051093E-3</v>
      </c>
    </row>
    <row r="3" spans="1:27" x14ac:dyDescent="0.35">
      <c r="A3" s="5" t="s">
        <v>2</v>
      </c>
      <c r="B3" s="8">
        <f ca="1">+Indicator_default_S1!B3*Weighting!B2+Indicator_default_S1!C3*Weighting!B3+Indicator_default_S1!D3*Weighting!B4+Indicator_default_S1!E3*Weighting!B5+Indicator_default_S1!F3*Weighting!B6+Indicator_default_S1!G3*Weighting!B7+Indicator_default_S1!H3*Weighting!B8+Indicator_default_S1!I3*Weighting!B9+Indicator_default_S1!J3*Weighting!B10+Indicator_default_S1!K3*Weighting!B11+Indicator_default_S1!L3*Weighting!B12+Indicator_default_S1!M3*Weighting!B13+Indicator_default_S1!N3*Weighting!B14+Indicator_default_S1!O3*Weighting!B15+Indicator_default_S1!P3*Weighting!B16+Indicator_default_S1!Q3*Weighting!B17</f>
        <v>7.3162715196237238E-2</v>
      </c>
      <c r="C3" s="8">
        <f ca="1">+Indicator_default_S1!B3*Weighting!C2+Indicator_default_S1!C3*Weighting!C3+Indicator_default_S1!D3*Weighting!C4+Indicator_default_S1!E3*Weighting!C5+Indicator_default_S1!F3*Weighting!C6+Indicator_default_S1!G3*Weighting!C7+Indicator_default_S1!H3*Weighting!C8+Indicator_default_S1!I3*Weighting!C9+Indicator_default_S1!J3*Weighting!C10+Indicator_default_S1!K3*Weighting!C11+Indicator_default_S1!L3*Weighting!C12+Indicator_default_S1!M3*Weighting!C13+Indicator_default_S1!N3*Weighting!C14+Indicator_default_S1!O3*Weighting!C15+Indicator_default_S1!P3*Weighting!C16+Indicator_default_S1!Q3*Weighting!C17</f>
        <v>6.9609853939365279E-2</v>
      </c>
      <c r="D3" s="8">
        <f ca="1">+Indicator_default_S1!B3*Weighting!D2+Indicator_default_S1!C3*Weighting!D3+Indicator_default_S1!D3*Weighting!D4+Indicator_default_S1!E3*Weighting!D5+Indicator_default_S1!F3*Weighting!D6+Indicator_default_S1!G3*Weighting!D7+Indicator_default_S1!H3*Weighting!D8+Indicator_default_S1!I3*Weighting!D9+Indicator_default_S1!J3*Weighting!D10+Indicator_default_S1!K3*Weighting!D11+Indicator_default_S1!L3*Weighting!D12+Indicator_default_S1!M3*Weighting!D13+Indicator_default_S1!N3*Weighting!D14+Indicator_default_S1!O3*Weighting!D15+Indicator_default_S1!P3*Weighting!D16+Indicator_default_S1!Q3*Weighting!D17</f>
        <v>7.9375901666170784E-2</v>
      </c>
      <c r="E3" s="8">
        <f ca="1">+Indicator_default_S1!B3*Weighting!E2+Indicator_default_S1!C3*Weighting!E3+Indicator_default_S1!D3*Weighting!E4+Indicator_default_S1!E3*Weighting!E5+Indicator_default_S1!F3*Weighting!E6+Indicator_default_S1!G3*Weighting!E7+Indicator_default_S1!H3*Weighting!E8+Indicator_default_S1!I3*Weighting!E9+Indicator_default_S1!J3*Weighting!E10+Indicator_default_S1!K3*Weighting!E11+Indicator_default_S1!L3*Weighting!E12+Indicator_default_S1!M3*Weighting!E13+Indicator_default_S1!N3*Weighting!E14+Indicator_default_S1!O3*Weighting!E15+Indicator_default_S1!P3*Weighting!E16+Indicator_default_S1!Q3*Weighting!E17</f>
        <v>1.5451325827332966E-2</v>
      </c>
      <c r="F3" s="8">
        <f ca="1">+Indicator_default_S1!B3*Weighting!F2+Indicator_default_S1!C3*Weighting!F3+Indicator_default_S1!D3*Weighting!F4+Indicator_default_S1!E3*Weighting!F5+Indicator_default_S1!F3*Weighting!F6+Indicator_default_S1!G3*Weighting!F7+Indicator_default_S1!H3*Weighting!F8+Indicator_default_S1!I3*Weighting!F9+Indicator_default_S1!J3*Weighting!F10+Indicator_default_S1!K3*Weighting!F11+Indicator_default_S1!L3*Weighting!F12+Indicator_default_S1!M3*Weighting!F13+Indicator_default_S1!N3*Weighting!F14+Indicator_default_S1!O3*Weighting!F15+Indicator_default_S1!P3*Weighting!F16+Indicator_default_S1!Q3*Weighting!F17</f>
        <v>8.8945625154901162E-2</v>
      </c>
      <c r="G3" s="8">
        <f>+Indicator_default_S1!B3*Weighting!G2+Indicator_default_S1!C3*Weighting!G3+Indicator_default_S1!D3*Weighting!G4+Indicator_default_S1!E3*Weighting!G5+Indicator_default_S1!F3*Weighting!G6+Indicator_default_S1!G3*Weighting!G7+Indicator_default_S1!H3*Weighting!G8+Indicator_default_S1!I3*Weighting!G9+Indicator_default_S1!J3*Weighting!G10+Indicator_default_S1!K3*Weighting!G11+Indicator_default_S1!L3*Weighting!G12+Indicator_default_S1!M3*Weighting!G13+Indicator_default_S1!N3*Weighting!G14+Indicator_default_S1!O3*Weighting!G15+Indicator_default_S1!P3*Weighting!G16+Indicator_default_S1!Q3*Weighting!G17</f>
        <v>9.6942648692517591E-2</v>
      </c>
      <c r="H3" s="8">
        <f>+Indicator_default_S1!B3*Weighting!H2+Indicator_default_S1!C3*Weighting!H3+Indicator_default_S1!D3*Weighting!H4+Indicator_default_S1!E3*Weighting!H5+Indicator_default_S1!F3*Weighting!H6+Indicator_default_S1!G3*Weighting!H7+Indicator_default_S1!H3*Weighting!H8+Indicator_default_S1!I3*Weighting!H9+Indicator_default_S1!J3*Weighting!H10+Indicator_default_S1!K3*Weighting!H11+Indicator_default_S1!L3*Weighting!H12+Indicator_default_S1!M3*Weighting!H13+Indicator_default_S1!N3*Weighting!H14+Indicator_default_S1!O3*Weighting!H15+Indicator_default_S1!P3*Weighting!H16+Indicator_default_S1!Q3*Weighting!H17</f>
        <v>0.10522311109972421</v>
      </c>
      <c r="I3" s="8">
        <f>+Indicator_default_S1!B3*Weighting!I2+Indicator_default_S1!C3*Weighting!I3+Indicator_default_S1!D3*Weighting!I4+Indicator_default_S1!E3*Weighting!I5+Indicator_default_S1!F3*Weighting!I6+Indicator_default_S1!G3*Weighting!I7+Indicator_default_S1!H3*Weighting!I8+Indicator_default_S1!I3*Weighting!I9+Indicator_default_S1!J3*Weighting!I10+Indicator_default_S1!K3*Weighting!I11+Indicator_default_S1!L3*Weighting!I12+Indicator_default_S1!M3*Weighting!I13+Indicator_default_S1!N3*Weighting!I14+Indicator_default_S1!O3*Weighting!I15+Indicator_default_S1!P3*Weighting!I16+Indicator_default_S1!Q3*Weighting!I17</f>
        <v>0.10251382631172794</v>
      </c>
      <c r="J3" s="8">
        <f>+Indicator_default_S1!B3*Weighting!J2+Indicator_default_S1!C3*Weighting!J3+Indicator_default_S1!D3*Weighting!J4+Indicator_default_S1!E3*Weighting!J5+Indicator_default_S1!F3*Weighting!J6+Indicator_default_S1!G3*Weighting!J7+Indicator_default_S1!H3*Weighting!J8+Indicator_default_S1!I3*Weighting!J9+Indicator_default_S1!J3*Weighting!J10+Indicator_default_S1!K3*Weighting!J11+Indicator_default_S1!L3*Weighting!J12+Indicator_default_S1!M3*Weighting!J13+Indicator_default_S1!N3*Weighting!J14+Indicator_default_S1!O3*Weighting!J15+Indicator_default_S1!P3*Weighting!J16+Indicator_default_S1!Q3*Weighting!J17</f>
        <v>3.1572606496212068E-2</v>
      </c>
      <c r="K3" s="8">
        <f>+Indicator_default_S1!B3*Weighting!K2+Indicator_default_S1!C3*Weighting!K3+Indicator_default_S1!D3*Weighting!K4+Indicator_default_S1!E3*Weighting!K5+Indicator_default_S1!F3*Weighting!K6+Indicator_default_S1!G3*Weighting!K7+Indicator_default_S1!H3*Weighting!K8+Indicator_default_S1!I3*Weighting!K9+Indicator_default_S1!J3*Weighting!K10+Indicator_default_S1!K3*Weighting!K11+Indicator_default_S1!L3*Weighting!K12+Indicator_default_S1!M3*Weighting!K13+Indicator_default_S1!N3*Weighting!K14+Indicator_default_S1!O3*Weighting!K15+Indicator_default_S1!P3*Weighting!K16+Indicator_default_S1!Q3*Weighting!K17</f>
        <v>0.10794874217474008</v>
      </c>
      <c r="L3" s="8">
        <f>+Indicator_default_S1!B3*Weighting!L2+Indicator_default_S1!C3*Weighting!L3+Indicator_default_S1!D3*Weighting!L4+Indicator_default_S1!E3*Weighting!L5+Indicator_default_S1!F3*Weighting!L6+Indicator_default_S1!G3*Weighting!L7+Indicator_default_S1!H3*Weighting!L8+Indicator_default_S1!I3*Weighting!L9+Indicator_default_S1!J3*Weighting!L10+Indicator_default_S1!K3*Weighting!L11+Indicator_default_S1!L3*Weighting!L12+Indicator_default_S1!M3*Weighting!L13+Indicator_default_S1!N3*Weighting!L14+Indicator_default_S1!O3*Weighting!L15+Indicator_default_S1!P3*Weighting!L16+Indicator_default_S1!Q3*Weighting!L17</f>
        <v>0.12358826995189305</v>
      </c>
      <c r="M3" s="8">
        <f>+Indicator_default_S1!B3*Weighting!M2+Indicator_default_S1!C3*Weighting!M3+Indicator_default_S1!D3*Weighting!M4+Indicator_default_S1!E3*Weighting!M5+Indicator_default_S1!F3*Weighting!M6+Indicator_default_S1!G3*Weighting!M7+Indicator_default_S1!H3*Weighting!M8+Indicator_default_S1!I3*Weighting!M9+Indicator_default_S1!J3*Weighting!M10+Indicator_default_S1!K3*Weighting!M11+Indicator_default_S1!L3*Weighting!M12+Indicator_default_S1!M3*Weighting!M13+Indicator_default_S1!N3*Weighting!M14+Indicator_default_S1!O3*Weighting!M15+Indicator_default_S1!P3*Weighting!M16+Indicator_default_S1!Q3*Weighting!M17</f>
        <v>-3.5365271003718942E-3</v>
      </c>
      <c r="N3" s="8">
        <f>+Indicator_default_S1!B3*Weighting!N2+Indicator_default_S1!C3*Weighting!N3+Indicator_default_S1!D3*Weighting!N4+Indicator_default_S1!E3*Weighting!N5+Indicator_default_S1!F3*Weighting!N6+Indicator_default_S1!G3*Weighting!N7+Indicator_default_S1!H3*Weighting!N8+Indicator_default_S1!I3*Weighting!N9+Indicator_default_S1!J3*Weighting!N10+Indicator_default_S1!K3*Weighting!N11+Indicator_default_S1!L3*Weighting!N12+Indicator_default_S1!M3*Weighting!N13+Indicator_default_S1!N3*Weighting!N14+Indicator_default_S1!O3*Weighting!N15+Indicator_default_S1!P3*Weighting!N16+Indicator_default_S1!Q3*Weighting!N17</f>
        <v>9.0785841476487411E-2</v>
      </c>
      <c r="O3" s="8">
        <f>+Indicator_default_S1!B3*Weighting!O2+Indicator_default_S1!C3*Weighting!O3+Indicator_default_S1!D3*Weighting!O4+Indicator_default_S1!E3*Weighting!O5+Indicator_default_S1!F3*Weighting!O6+Indicator_default_S1!G3*Weighting!O7+Indicator_default_S1!H3*Weighting!O8+Indicator_default_S1!I3*Weighting!O9+Indicator_default_S1!J3*Weighting!O10+Indicator_default_S1!K3*Weighting!O11+Indicator_default_S1!L3*Weighting!O12+Indicator_default_S1!M3*Weighting!O13+Indicator_default_S1!N3*Weighting!O14+Indicator_default_S1!O3*Weighting!O15+Indicator_default_S1!P3*Weighting!O16+Indicator_default_S1!Q3*Weighting!O17</f>
        <v>4.2194180801860895E-3</v>
      </c>
      <c r="P3" s="8">
        <f>+Indicator_default_S1!B3*Weighting!P2+Indicator_default_S1!C3*Weighting!P3+Indicator_default_S1!D3*Weighting!P4+Indicator_default_S1!E3*Weighting!P5+Indicator_default_S1!F3*Weighting!P6+Indicator_default_S1!G3*Weighting!P7+Indicator_default_S1!H3*Weighting!P8+Indicator_default_S1!I3*Weighting!P9+Indicator_default_S1!J3*Weighting!P10+Indicator_default_S1!K3*Weighting!P11+Indicator_default_S1!L3*Weighting!P12+Indicator_default_S1!M3*Weighting!P13+Indicator_default_S1!N3*Weighting!P14+Indicator_default_S1!O3*Weighting!P15+Indicator_default_S1!P3*Weighting!P16+Indicator_default_S1!Q3*Weighting!P17</f>
        <v>0.26501240100164675</v>
      </c>
      <c r="Q3" s="8">
        <f>+Indicator_default_S1!B3*Weighting!Q2+Indicator_default_S1!C3*Weighting!Q3+Indicator_default_S1!D3*Weighting!Q4+Indicator_default_S1!E3*Weighting!Q5+Indicator_default_S1!F3*Weighting!Q6+Indicator_default_S1!G3*Weighting!Q7+Indicator_default_S1!H3*Weighting!Q8+Indicator_default_S1!I3*Weighting!Q9+Indicator_default_S1!J3*Weighting!Q10+Indicator_default_S1!K3*Weighting!Q11+Indicator_default_S1!L3*Weighting!Q12+Indicator_default_S1!M3*Weighting!Q13+Indicator_default_S1!N3*Weighting!Q14+Indicator_default_S1!O3*Weighting!Q15+Indicator_default_S1!P3*Weighting!Q16+Indicator_default_S1!Q3*Weighting!Q17</f>
        <v>0.10617106021316619</v>
      </c>
      <c r="R3" s="8">
        <f>+Indicator_default_S1!B3*Weighting!R2+Indicator_default_S1!C3*Weighting!R3+Indicator_default_S1!D3*Weighting!R4+Indicator_default_S1!E3*Weighting!R5+Indicator_default_S1!F3*Weighting!R6+Indicator_default_S1!G3*Weighting!R7+Indicator_default_S1!H3*Weighting!R8+Indicator_default_S1!I3*Weighting!R9+Indicator_default_S1!J3*Weighting!R10+Indicator_default_S1!K3*Weighting!R11+Indicator_default_S1!L3*Weighting!R12+Indicator_default_S1!M3*Weighting!R13+Indicator_default_S1!N3*Weighting!R14+Indicator_default_S1!O3*Weighting!R15+Indicator_default_S1!P3*Weighting!R16+Indicator_default_S1!Q3*Weighting!R17</f>
        <v>-2.8678977425968512E-2</v>
      </c>
      <c r="S3" s="8">
        <f>+Indicator_default_S1!B3*Weighting!S2+Indicator_default_S1!C3*Weighting!S3+Indicator_default_S1!D3*Weighting!S4+Indicator_default_S1!E3*Weighting!S5+Indicator_default_S1!F3*Weighting!S6+Indicator_default_S1!G3*Weighting!S7+Indicator_default_S1!H3*Weighting!S8+Indicator_default_S1!I3*Weighting!S9+Indicator_default_S1!J3*Weighting!S10+Indicator_default_S1!K3*Weighting!S11+Indicator_default_S1!L3*Weighting!S12+Indicator_default_S1!M3*Weighting!S13+Indicator_default_S1!N3*Weighting!S14+Indicator_default_S1!O3*Weighting!S15+Indicator_default_S1!P3*Weighting!S16+Indicator_default_S1!Q3*Weighting!S17</f>
        <v>0.43617730727851317</v>
      </c>
      <c r="T3" s="8">
        <f>+Indicator_default_S1!B3*Weighting!T2+Indicator_default_S1!C3*Weighting!T3+Indicator_default_S1!D3*Weighting!T4+Indicator_default_S1!E3*Weighting!T5+Indicator_default_S1!F3*Weighting!T6+Indicator_default_S1!G3*Weighting!T7+Indicator_default_S1!H3*Weighting!T8+Indicator_default_S1!I3*Weighting!T9+Indicator_default_S1!J3*Weighting!T10+Indicator_default_S1!K3*Weighting!T11+Indicator_default_S1!L3*Weighting!T12+Indicator_default_S1!M3*Weighting!T13+Indicator_default_S1!N3*Weighting!T14+Indicator_default_S1!O3*Weighting!T15+Indicator_default_S1!P3*Weighting!T16+Indicator_default_S1!Q3*Weighting!T17</f>
        <v>0.47597640586761086</v>
      </c>
      <c r="U3" s="8">
        <f>+Indicator_default_S1!B3*Weighting!U2+Indicator_default_S1!C3*Weighting!U3+Indicator_default_S1!D3*Weighting!U4+Indicator_default_S1!E3*Weighting!U5+Indicator_default_S1!F3*Weighting!U6+Indicator_default_S1!G3*Weighting!U7+Indicator_default_S1!H3*Weighting!U8+Indicator_default_S1!I3*Weighting!U9+Indicator_default_S1!J3*Weighting!U10+Indicator_default_S1!K3*Weighting!U11+Indicator_default_S1!L3*Weighting!U12+Indicator_default_S1!M3*Weighting!U13+Indicator_default_S1!N3*Weighting!U14+Indicator_default_S1!O3*Weighting!U15+Indicator_default_S1!P3*Weighting!U16+Indicator_default_S1!Q3*Weighting!U17</f>
        <v>5.4123341197426077E-3</v>
      </c>
      <c r="V3" s="8">
        <f>+Indicator_default_S1!B3*Weighting!V2+Indicator_default_S1!C3*Weighting!V3+Indicator_default_S1!D3*Weighting!V4+Indicator_default_S1!E3*Weighting!V5+Indicator_default_S1!F3*Weighting!V6+Indicator_default_S1!G3*Weighting!V7+Indicator_default_S1!H3*Weighting!V8+Indicator_default_S1!I3*Weighting!V9+Indicator_default_S1!J3*Weighting!V10+Indicator_default_S1!K3*Weighting!V11+Indicator_default_S1!L3*Weighting!V12+Indicator_default_S1!M3*Weighting!V13+Indicator_default_S1!N3*Weighting!V14+Indicator_default_S1!O3*Weighting!V15+Indicator_default_S1!P3*Weighting!V16+Indicator_default_S1!Q3*Weighting!V17</f>
        <v>1.7165457597069961E-2</v>
      </c>
      <c r="W3" s="8">
        <f>+Indicator_default_S1!B3*Weighting!W2+Indicator_default_S1!C3*Weighting!W3+Indicator_default_S1!D3*Weighting!W4+Indicator_default_S1!E3*Weighting!W5+Indicator_default_S1!F3*Weighting!W6+Indicator_default_S1!G3*Weighting!W7+Indicator_default_S1!H3*Weighting!W8+Indicator_default_S1!I3*Weighting!W9+Indicator_default_S1!J3*Weighting!W10+Indicator_default_S1!K3*Weighting!W11+Indicator_default_S1!L3*Weighting!W12+Indicator_default_S1!M3*Weighting!W13+Indicator_default_S1!N3*Weighting!W14+Indicator_default_S1!O3*Weighting!W15+Indicator_default_S1!P3*Weighting!W16+Indicator_default_S1!Q3*Weighting!W17</f>
        <v>2.2469679250538156E-3</v>
      </c>
      <c r="X3" s="8">
        <f>+Indicator_default_S1!B3*Weighting!X2+Indicator_default_S1!C3*Weighting!X3+Indicator_default_S1!D3*Weighting!X4+Indicator_default_S1!E3*Weighting!X5+Indicator_default_S1!F3*Weighting!X6+Indicator_default_S1!G3*Weighting!X7+Indicator_default_S1!H3*Weighting!X8+Indicator_default_S1!I3*Weighting!X9+Indicator_default_S1!J3*Weighting!X10+Indicator_default_S1!K3*Weighting!X11+Indicator_default_S1!L3*Weighting!X12+Indicator_default_S1!M3*Weighting!X13+Indicator_default_S1!N3*Weighting!X14+Indicator_default_S1!O3*Weighting!X15+Indicator_default_S1!P3*Weighting!X16+Indicator_default_S1!Q3*Weighting!X17</f>
        <v>4.7561358448196716E-3</v>
      </c>
      <c r="Y3" s="8">
        <f>+Indicator_default_S1!B3*Weighting!Y2+Indicator_default_S1!C3*Weighting!Y3+Indicator_default_S1!D3*Weighting!Y4+Indicator_default_S1!E3*Weighting!Y5+Indicator_default_S1!F3*Weighting!Y6+Indicator_default_S1!G3*Weighting!Y7+Indicator_default_S1!H3*Weighting!Y8+Indicator_default_S1!I3*Weighting!Y9+Indicator_default_S1!J3*Weighting!Y10+Indicator_default_S1!K3*Weighting!Y11+Indicator_default_S1!L3*Weighting!Y12+Indicator_default_S1!M3*Weighting!Y13+Indicator_default_S1!N3*Weighting!Y14+Indicator_default_S1!O3*Weighting!Y15+Indicator_default_S1!P3*Weighting!Y16+Indicator_default_S1!Q3*Weighting!Y17</f>
        <v>2.4590127703193083E-3</v>
      </c>
      <c r="Z3" s="8">
        <f>+Indicator_default_S1!B3*Weighting!Z2+Indicator_default_S1!C3*Weighting!Z3+Indicator_default_S1!D3*Weighting!Z4+Indicator_default_S1!E3*Weighting!Z5+Indicator_default_S1!F3*Weighting!Z6+Indicator_default_S1!G3*Weighting!Z7+Indicator_default_S1!H3*Weighting!Z8+Indicator_default_S1!I3*Weighting!Z9+Indicator_default_S1!J3*Weighting!Z10+Indicator_default_S1!K3*Weighting!Z11+Indicator_default_S1!L3*Weighting!Z12+Indicator_default_S1!M3*Weighting!Z13+Indicator_default_S1!N3*Weighting!Z14+Indicator_default_S1!O3*Weighting!Z15+Indicator_default_S1!P3*Weighting!Z16+Indicator_default_S1!Q3*Weighting!Z17</f>
        <v>2.9948594578328568E-2</v>
      </c>
      <c r="AA3" s="8">
        <f>+Indicator_default_S1!B3*Weighting!AA2+Indicator_default_S1!C3*Weighting!AA3+Indicator_default_S1!D3*Weighting!AA4+Indicator_default_S1!E3*Weighting!AA5+Indicator_default_S1!F3*Weighting!AA6+Indicator_default_S1!G3*Weighting!AA7+Indicator_default_S1!H3*Weighting!AA8+Indicator_default_S1!I3*Weighting!AA9+Indicator_default_S1!J3*Weighting!AA10+Indicator_default_S1!K3*Weighting!AA11+Indicator_default_S1!L3*Weighting!AA12+Indicator_default_S1!M3*Weighting!AA13+Indicator_default_S1!N3*Weighting!AA14+Indicator_default_S1!O3*Weighting!AA15+Indicator_default_S1!P3*Weighting!AA16+Indicator_default_S1!Q3*Weighting!AA17</f>
        <v>1.9378676901784599E-2</v>
      </c>
    </row>
    <row r="4" spans="1:27" x14ac:dyDescent="0.35">
      <c r="A4" s="5" t="s">
        <v>3</v>
      </c>
      <c r="B4" s="8">
        <f ca="1">+Indicator_default_S1!B4*Weighting!B2+Indicator_default_S1!C4*Weighting!B3+Indicator_default_S1!D4*Weighting!B4+Indicator_default_S1!E4*Weighting!B5+Indicator_default_S1!F4*Weighting!B6+Indicator_default_S1!G4*Weighting!B7+Indicator_default_S1!H4*Weighting!B8+Indicator_default_S1!I4*Weighting!B9+Indicator_default_S1!J4*Weighting!B10+Indicator_default_S1!K4*Weighting!B11+Indicator_default_S1!L4*Weighting!B12+Indicator_default_S1!M4*Weighting!B13+Indicator_default_S1!N4*Weighting!B14+Indicator_default_S1!O4*Weighting!B15+Indicator_default_S1!P4*Weighting!B16+Indicator_default_S1!Q4*Weighting!B17</f>
        <v>-6.3358130556656666E-3</v>
      </c>
      <c r="C4" s="8">
        <f ca="1">+Indicator_default_S1!B4*Weighting!C2+Indicator_default_S1!C4*Weighting!C3+Indicator_default_S1!D4*Weighting!C4+Indicator_default_S1!E4*Weighting!C5+Indicator_default_S1!F4*Weighting!C6+Indicator_default_S1!G4*Weighting!C7+Indicator_default_S1!H4*Weighting!C8+Indicator_default_S1!I4*Weighting!C9+Indicator_default_S1!J4*Weighting!C10+Indicator_default_S1!K4*Weighting!C11+Indicator_default_S1!L4*Weighting!C12+Indicator_default_S1!M4*Weighting!C13+Indicator_default_S1!N4*Weighting!C14+Indicator_default_S1!O4*Weighting!C15+Indicator_default_S1!P4*Weighting!C16+Indicator_default_S1!Q4*Weighting!C17</f>
        <v>-3.494377551295906E-3</v>
      </c>
      <c r="D4" s="8">
        <f ca="1">+Indicator_default_S1!B4*Weighting!D2+Indicator_default_S1!C4*Weighting!D3+Indicator_default_S1!D4*Weighting!D4+Indicator_default_S1!E4*Weighting!D5+Indicator_default_S1!F4*Weighting!D6+Indicator_default_S1!G4*Weighting!D7+Indicator_default_S1!H4*Weighting!D8+Indicator_default_S1!I4*Weighting!D9+Indicator_default_S1!J4*Weighting!D10+Indicator_default_S1!K4*Weighting!D11+Indicator_default_S1!L4*Weighting!D12+Indicator_default_S1!M4*Weighting!D13+Indicator_default_S1!N4*Weighting!D14+Indicator_default_S1!O4*Weighting!D15+Indicator_default_S1!P4*Weighting!D16+Indicator_default_S1!Q4*Weighting!D17</f>
        <v>-6.9772309530246341E-3</v>
      </c>
      <c r="E4" s="8">
        <f ca="1">+Indicator_default_S1!B4*Weighting!E2+Indicator_default_S1!C4*Weighting!E3+Indicator_default_S1!D4*Weighting!E4+Indicator_default_S1!E4*Weighting!E5+Indicator_default_S1!F4*Weighting!E6+Indicator_default_S1!G4*Weighting!E7+Indicator_default_S1!H4*Weighting!E8+Indicator_default_S1!I4*Weighting!E9+Indicator_default_S1!J4*Weighting!E10+Indicator_default_S1!K4*Weighting!E11+Indicator_default_S1!L4*Weighting!E12+Indicator_default_S1!M4*Weighting!E13+Indicator_default_S1!N4*Weighting!E14+Indicator_default_S1!O4*Weighting!E15+Indicator_default_S1!P4*Weighting!E16+Indicator_default_S1!Q4*Weighting!E17</f>
        <v>1.1896212603050463E-3</v>
      </c>
      <c r="F4" s="8">
        <f ca="1">+Indicator_default_S1!B4*Weighting!F2+Indicator_default_S1!C4*Weighting!F3+Indicator_default_S1!D4*Weighting!F4+Indicator_default_S1!E4*Weighting!F5+Indicator_default_S1!F4*Weighting!F6+Indicator_default_S1!G4*Weighting!F7+Indicator_default_S1!H4*Weighting!F8+Indicator_default_S1!I4*Weighting!F9+Indicator_default_S1!J4*Weighting!F10+Indicator_default_S1!K4*Weighting!F11+Indicator_default_S1!L4*Weighting!F12+Indicator_default_S1!M4*Weighting!F13+Indicator_default_S1!N4*Weighting!F14+Indicator_default_S1!O4*Weighting!F15+Indicator_default_S1!P4*Weighting!F16+Indicator_default_S1!Q4*Weighting!F17</f>
        <v>-7.6595030198310862E-3</v>
      </c>
      <c r="G4" s="8">
        <f>+Indicator_default_S1!B4*Weighting!G2+Indicator_default_S1!C4*Weighting!G3+Indicator_default_S1!D4*Weighting!G4+Indicator_default_S1!E4*Weighting!G5+Indicator_default_S1!F4*Weighting!G6+Indicator_default_S1!G4*Weighting!G7+Indicator_default_S1!H4*Weighting!G8+Indicator_default_S1!I4*Weighting!G9+Indicator_default_S1!J4*Weighting!G10+Indicator_default_S1!K4*Weighting!G11+Indicator_default_S1!L4*Weighting!G12+Indicator_default_S1!M4*Weighting!G13+Indicator_default_S1!N4*Weighting!G14+Indicator_default_S1!O4*Weighting!G15+Indicator_default_S1!P4*Weighting!G16+Indicator_default_S1!Q4*Weighting!G17</f>
        <v>-2.5473258568329972E-2</v>
      </c>
      <c r="H4" s="8">
        <f>+Indicator_default_S1!B4*Weighting!H2+Indicator_default_S1!C4*Weighting!H3+Indicator_default_S1!D4*Weighting!H4+Indicator_default_S1!E4*Weighting!H5+Indicator_default_S1!F4*Weighting!H6+Indicator_default_S1!G4*Weighting!H7+Indicator_default_S1!H4*Weighting!H8+Indicator_default_S1!I4*Weighting!H9+Indicator_default_S1!J4*Weighting!H10+Indicator_default_S1!K4*Weighting!H11+Indicator_default_S1!L4*Weighting!H12+Indicator_default_S1!M4*Weighting!H13+Indicator_default_S1!N4*Weighting!H14+Indicator_default_S1!O4*Weighting!H15+Indicator_default_S1!P4*Weighting!H16+Indicator_default_S1!Q4*Weighting!H17</f>
        <v>-6.6757973964252943E-3</v>
      </c>
      <c r="I4" s="8">
        <f>+Indicator_default_S1!B4*Weighting!I2+Indicator_default_S1!C4*Weighting!I3+Indicator_default_S1!D4*Weighting!I4+Indicator_default_S1!E4*Weighting!I5+Indicator_default_S1!F4*Weighting!I6+Indicator_default_S1!G4*Weighting!I7+Indicator_default_S1!H4*Weighting!I8+Indicator_default_S1!I4*Weighting!I9+Indicator_default_S1!J4*Weighting!I10+Indicator_default_S1!K4*Weighting!I11+Indicator_default_S1!L4*Weighting!I12+Indicator_default_S1!M4*Weighting!I13+Indicator_default_S1!N4*Weighting!I14+Indicator_default_S1!O4*Weighting!I15+Indicator_default_S1!P4*Weighting!I16+Indicator_default_S1!Q4*Weighting!I17</f>
        <v>-2.5705807322126406E-2</v>
      </c>
      <c r="J4" s="8">
        <f>+Indicator_default_S1!B4*Weighting!J2+Indicator_default_S1!C4*Weighting!J3+Indicator_default_S1!D4*Weighting!J4+Indicator_default_S1!E4*Weighting!J5+Indicator_default_S1!F4*Weighting!J6+Indicator_default_S1!G4*Weighting!J7+Indicator_default_S1!H4*Weighting!J8+Indicator_default_S1!I4*Weighting!J9+Indicator_default_S1!J4*Weighting!J10+Indicator_default_S1!K4*Weighting!J11+Indicator_default_S1!L4*Weighting!J12+Indicator_default_S1!M4*Weighting!J13+Indicator_default_S1!N4*Weighting!J14+Indicator_default_S1!O4*Weighting!J15+Indicator_default_S1!P4*Weighting!J16+Indicator_default_S1!Q4*Weighting!J17</f>
        <v>1.1242385446912091E-2</v>
      </c>
      <c r="K4" s="8">
        <f>+Indicator_default_S1!B4*Weighting!K2+Indicator_default_S1!C4*Weighting!K3+Indicator_default_S1!D4*Weighting!K4+Indicator_default_S1!E4*Weighting!K5+Indicator_default_S1!F4*Weighting!K6+Indicator_default_S1!G4*Weighting!K7+Indicator_default_S1!H4*Weighting!K8+Indicator_default_S1!I4*Weighting!K9+Indicator_default_S1!J4*Weighting!K10+Indicator_default_S1!K4*Weighting!K11+Indicator_default_S1!L4*Weighting!K12+Indicator_default_S1!M4*Weighting!K13+Indicator_default_S1!N4*Weighting!K14+Indicator_default_S1!O4*Weighting!K15+Indicator_default_S1!P4*Weighting!K16+Indicator_default_S1!Q4*Weighting!K17</f>
        <v>-2.4526697047328672E-2</v>
      </c>
      <c r="L4" s="8">
        <f>+Indicator_default_S1!B4*Weighting!L2+Indicator_default_S1!C4*Weighting!L3+Indicator_default_S1!D4*Weighting!L4+Indicator_default_S1!E4*Weighting!L5+Indicator_default_S1!F4*Weighting!L6+Indicator_default_S1!G4*Weighting!L7+Indicator_default_S1!H4*Weighting!L8+Indicator_default_S1!I4*Weighting!L9+Indicator_default_S1!J4*Weighting!L10+Indicator_default_S1!K4*Weighting!L11+Indicator_default_S1!L4*Weighting!L12+Indicator_default_S1!M4*Weighting!L13+Indicator_default_S1!N4*Weighting!L14+Indicator_default_S1!O4*Weighting!L15+Indicator_default_S1!P4*Weighting!L16+Indicator_default_S1!Q4*Weighting!L17</f>
        <v>0.12690624172016179</v>
      </c>
      <c r="M4" s="8">
        <f>+Indicator_default_S1!B4*Weighting!M2+Indicator_default_S1!C4*Weighting!M3+Indicator_default_S1!D4*Weighting!M4+Indicator_default_S1!E4*Weighting!M5+Indicator_default_S1!F4*Weighting!M6+Indicator_default_S1!G4*Weighting!M7+Indicator_default_S1!H4*Weighting!M8+Indicator_default_S1!I4*Weighting!M9+Indicator_default_S1!J4*Weighting!M10+Indicator_default_S1!K4*Weighting!M11+Indicator_default_S1!L4*Weighting!M12+Indicator_default_S1!M4*Weighting!M13+Indicator_default_S1!N4*Weighting!M14+Indicator_default_S1!O4*Weighting!M15+Indicator_default_S1!P4*Weighting!M16+Indicator_default_S1!Q4*Weighting!M17</f>
        <v>-6.5692316422444136E-2</v>
      </c>
      <c r="N4" s="8">
        <f>+Indicator_default_S1!B4*Weighting!N2+Indicator_default_S1!C4*Weighting!N3+Indicator_default_S1!D4*Weighting!N4+Indicator_default_S1!E4*Weighting!N5+Indicator_default_S1!F4*Weighting!N6+Indicator_default_S1!G4*Weighting!N7+Indicator_default_S1!H4*Weighting!N8+Indicator_default_S1!I4*Weighting!N9+Indicator_default_S1!J4*Weighting!N10+Indicator_default_S1!K4*Weighting!N11+Indicator_default_S1!L4*Weighting!N12+Indicator_default_S1!M4*Weighting!N13+Indicator_default_S1!N4*Weighting!N14+Indicator_default_S1!O4*Weighting!N15+Indicator_default_S1!P4*Weighting!N16+Indicator_default_S1!Q4*Weighting!N17</f>
        <v>2.0833928187001118E-2</v>
      </c>
      <c r="O4" s="8">
        <f>+Indicator_default_S1!B4*Weighting!O2+Indicator_default_S1!C4*Weighting!O3+Indicator_default_S1!D4*Weighting!O4+Indicator_default_S1!E4*Weighting!O5+Indicator_default_S1!F4*Weighting!O6+Indicator_default_S1!G4*Weighting!O7+Indicator_default_S1!H4*Weighting!O8+Indicator_default_S1!I4*Weighting!O9+Indicator_default_S1!J4*Weighting!O10+Indicator_default_S1!K4*Weighting!O11+Indicator_default_S1!L4*Weighting!O12+Indicator_default_S1!M4*Weighting!O13+Indicator_default_S1!N4*Weighting!O14+Indicator_default_S1!O4*Weighting!O15+Indicator_default_S1!P4*Weighting!O16+Indicator_default_S1!Q4*Weighting!O17</f>
        <v>-1.3420731887772429E-4</v>
      </c>
      <c r="P4" s="8">
        <f>+Indicator_default_S1!B4*Weighting!P2+Indicator_default_S1!C4*Weighting!P3+Indicator_default_S1!D4*Weighting!P4+Indicator_default_S1!E4*Weighting!P5+Indicator_default_S1!F4*Weighting!P6+Indicator_default_S1!G4*Weighting!P7+Indicator_default_S1!H4*Weighting!P8+Indicator_default_S1!I4*Weighting!P9+Indicator_default_S1!J4*Weighting!P10+Indicator_default_S1!K4*Weighting!P11+Indicator_default_S1!L4*Weighting!P12+Indicator_default_S1!M4*Weighting!P13+Indicator_default_S1!N4*Weighting!P14+Indicator_default_S1!O4*Weighting!P15+Indicator_default_S1!P4*Weighting!P16+Indicator_default_S1!Q4*Weighting!P17</f>
        <v>-8.5413936879661367E-2</v>
      </c>
      <c r="Q4" s="8">
        <f>+Indicator_default_S1!B4*Weighting!Q2+Indicator_default_S1!C4*Weighting!Q3+Indicator_default_S1!D4*Weighting!Q4+Indicator_default_S1!E4*Weighting!Q5+Indicator_default_S1!F4*Weighting!Q6+Indicator_default_S1!G4*Weighting!Q7+Indicator_default_S1!H4*Weighting!Q8+Indicator_default_S1!I4*Weighting!Q9+Indicator_default_S1!J4*Weighting!Q10+Indicator_default_S1!K4*Weighting!Q11+Indicator_default_S1!L4*Weighting!Q12+Indicator_default_S1!M4*Weighting!Q13+Indicator_default_S1!N4*Weighting!Q14+Indicator_default_S1!O4*Weighting!Q15+Indicator_default_S1!P4*Weighting!Q16+Indicator_default_S1!Q4*Weighting!Q17</f>
        <v>-0.11352478055027594</v>
      </c>
      <c r="R4" s="8">
        <f>+Indicator_default_S1!B4*Weighting!R2+Indicator_default_S1!C4*Weighting!R3+Indicator_default_S1!D4*Weighting!R4+Indicator_default_S1!E4*Weighting!R5+Indicator_default_S1!F4*Weighting!R6+Indicator_default_S1!G4*Weighting!R7+Indicator_default_S1!H4*Weighting!R8+Indicator_default_S1!I4*Weighting!R9+Indicator_default_S1!J4*Weighting!R10+Indicator_default_S1!K4*Weighting!R11+Indicator_default_S1!L4*Weighting!R12+Indicator_default_S1!M4*Weighting!R13+Indicator_default_S1!N4*Weighting!R14+Indicator_default_S1!O4*Weighting!R15+Indicator_default_S1!P4*Weighting!R16+Indicator_default_S1!Q4*Weighting!R17</f>
        <v>-5.1869471168314744E-2</v>
      </c>
      <c r="S4" s="8">
        <f>+Indicator_default_S1!B4*Weighting!S2+Indicator_default_S1!C4*Weighting!S3+Indicator_default_S1!D4*Weighting!S4+Indicator_default_S1!E4*Weighting!S5+Indicator_default_S1!F4*Weighting!S6+Indicator_default_S1!G4*Weighting!S7+Indicator_default_S1!H4*Weighting!S8+Indicator_default_S1!I4*Weighting!S9+Indicator_default_S1!J4*Weighting!S10+Indicator_default_S1!K4*Weighting!S11+Indicator_default_S1!L4*Weighting!S12+Indicator_default_S1!M4*Weighting!S13+Indicator_default_S1!N4*Weighting!S14+Indicator_default_S1!O4*Weighting!S15+Indicator_default_S1!P4*Weighting!S16+Indicator_default_S1!Q4*Weighting!S17</f>
        <v>-7.3821068030415077E-2</v>
      </c>
      <c r="T4" s="8">
        <f>+Indicator_default_S1!B4*Weighting!T2+Indicator_default_S1!C4*Weighting!T3+Indicator_default_S1!D4*Weighting!T4+Indicator_default_S1!E4*Weighting!T5+Indicator_default_S1!F4*Weighting!T6+Indicator_default_S1!G4*Weighting!T7+Indicator_default_S1!H4*Weighting!T8+Indicator_default_S1!I4*Weighting!T9+Indicator_default_S1!J4*Weighting!T10+Indicator_default_S1!K4*Weighting!T11+Indicator_default_S1!L4*Weighting!T12+Indicator_default_S1!M4*Weighting!T13+Indicator_default_S1!N4*Weighting!T14+Indicator_default_S1!O4*Weighting!T15+Indicator_default_S1!P4*Weighting!T16+Indicator_default_S1!Q4*Weighting!T17</f>
        <v>-8.0230665722725455E-2</v>
      </c>
      <c r="U4" s="8">
        <f>+Indicator_default_S1!B4*Weighting!U2+Indicator_default_S1!C4*Weighting!U3+Indicator_default_S1!D4*Weighting!U4+Indicator_default_S1!E4*Weighting!U5+Indicator_default_S1!F4*Weighting!U6+Indicator_default_S1!G4*Weighting!U7+Indicator_default_S1!H4*Weighting!U8+Indicator_default_S1!I4*Weighting!U9+Indicator_default_S1!J4*Weighting!U10+Indicator_default_S1!K4*Weighting!U11+Indicator_default_S1!L4*Weighting!U12+Indicator_default_S1!M4*Weighting!U13+Indicator_default_S1!N4*Weighting!U14+Indicator_default_S1!O4*Weighting!U15+Indicator_default_S1!P4*Weighting!U16+Indicator_default_S1!Q4*Weighting!U17</f>
        <v>1.9141383018537325E-3</v>
      </c>
      <c r="V4" s="8">
        <f>+Indicator_default_S1!B4*Weighting!V2+Indicator_default_S1!C4*Weighting!V3+Indicator_default_S1!D4*Weighting!V4+Indicator_default_S1!E4*Weighting!V5+Indicator_default_S1!F4*Weighting!V6+Indicator_default_S1!G4*Weighting!V7+Indicator_default_S1!H4*Weighting!V8+Indicator_default_S1!I4*Weighting!V9+Indicator_default_S1!J4*Weighting!V10+Indicator_default_S1!K4*Weighting!V11+Indicator_default_S1!L4*Weighting!V12+Indicator_default_S1!M4*Weighting!V13+Indicator_default_S1!N4*Weighting!V14+Indicator_default_S1!O4*Weighting!V15+Indicator_default_S1!P4*Weighting!V16+Indicator_default_S1!Q4*Weighting!V17</f>
        <v>-1.2009886179218192E-2</v>
      </c>
      <c r="W4" s="8">
        <f>+Indicator_default_S1!B4*Weighting!W2+Indicator_default_S1!C4*Weighting!W3+Indicator_default_S1!D4*Weighting!W4+Indicator_default_S1!E4*Weighting!W5+Indicator_default_S1!F4*Weighting!W6+Indicator_default_S1!G4*Weighting!W7+Indicator_default_S1!H4*Weighting!W8+Indicator_default_S1!I4*Weighting!W9+Indicator_default_S1!J4*Weighting!W10+Indicator_default_S1!K4*Weighting!W11+Indicator_default_S1!L4*Weighting!W12+Indicator_default_S1!M4*Weighting!W13+Indicator_default_S1!N4*Weighting!W14+Indicator_default_S1!O4*Weighting!W15+Indicator_default_S1!P4*Weighting!W16+Indicator_default_S1!Q4*Weighting!W17</f>
        <v>-2.7222729175563386E-3</v>
      </c>
      <c r="X4" s="8">
        <f>+Indicator_default_S1!B4*Weighting!X2+Indicator_default_S1!C4*Weighting!X3+Indicator_default_S1!D4*Weighting!X4+Indicator_default_S1!E4*Weighting!X5+Indicator_default_S1!F4*Weighting!X6+Indicator_default_S1!G4*Weighting!X7+Indicator_default_S1!H4*Weighting!X8+Indicator_default_S1!I4*Weighting!X9+Indicator_default_S1!J4*Weighting!X10+Indicator_default_S1!K4*Weighting!X11+Indicator_default_S1!L4*Weighting!X12+Indicator_default_S1!M4*Weighting!X13+Indicator_default_S1!N4*Weighting!X14+Indicator_default_S1!O4*Weighting!X15+Indicator_default_S1!P4*Weighting!X16+Indicator_default_S1!Q4*Weighting!X17</f>
        <v>-9.8933213498231753E-4</v>
      </c>
      <c r="Y4" s="8">
        <f>+Indicator_default_S1!B4*Weighting!Y2+Indicator_default_S1!C4*Weighting!Y3+Indicator_default_S1!D4*Weighting!Y4+Indicator_default_S1!E4*Weighting!Y5+Indicator_default_S1!F4*Weighting!Y6+Indicator_default_S1!G4*Weighting!Y7+Indicator_default_S1!H4*Weighting!Y8+Indicator_default_S1!I4*Weighting!Y9+Indicator_default_S1!J4*Weighting!Y10+Indicator_default_S1!K4*Weighting!Y11+Indicator_default_S1!L4*Weighting!Y12+Indicator_default_S1!M4*Weighting!Y13+Indicator_default_S1!N4*Weighting!Y14+Indicator_default_S1!O4*Weighting!Y15+Indicator_default_S1!P4*Weighting!Y16+Indicator_default_S1!Q4*Weighting!Y17</f>
        <v>-2.9329974314212717E-4</v>
      </c>
      <c r="Z4" s="8">
        <f>+Indicator_default_S1!B4*Weighting!Z2+Indicator_default_S1!C4*Weighting!Z3+Indicator_default_S1!D4*Weighting!Z4+Indicator_default_S1!E4*Weighting!Z5+Indicator_default_S1!F4*Weighting!Z6+Indicator_default_S1!G4*Weighting!Z7+Indicator_default_S1!H4*Weighting!Z8+Indicator_default_S1!I4*Weighting!Z9+Indicator_default_S1!J4*Weighting!Z10+Indicator_default_S1!K4*Weighting!Z11+Indicator_default_S1!L4*Weighting!Z12+Indicator_default_S1!M4*Weighting!Z13+Indicator_default_S1!N4*Weighting!Z14+Indicator_default_S1!O4*Weighting!Z15+Indicator_default_S1!P4*Weighting!Z16+Indicator_default_S1!Q4*Weighting!Z17</f>
        <v>-1.3615900551357078E-2</v>
      </c>
      <c r="AA4" s="8">
        <f>+Indicator_default_S1!B4*Weighting!AA2+Indicator_default_S1!C4*Weighting!AA3+Indicator_default_S1!D4*Weighting!AA4+Indicator_default_S1!E4*Weighting!AA5+Indicator_default_S1!F4*Weighting!AA6+Indicator_default_S1!G4*Weighting!AA7+Indicator_default_S1!H4*Weighting!AA8+Indicator_default_S1!I4*Weighting!AA9+Indicator_default_S1!J4*Weighting!AA10+Indicator_default_S1!K4*Weighting!AA11+Indicator_default_S1!L4*Weighting!AA12+Indicator_default_S1!M4*Weighting!AA13+Indicator_default_S1!N4*Weighting!AA14+Indicator_default_S1!O4*Weighting!AA15+Indicator_default_S1!P4*Weighting!AA16+Indicator_default_S1!Q4*Weighting!AA17</f>
        <v>-5.6909307683325722E-2</v>
      </c>
    </row>
    <row r="5" spans="1:27" x14ac:dyDescent="0.35">
      <c r="A5" s="5" t="s">
        <v>4</v>
      </c>
      <c r="B5" s="8">
        <f ca="1">+Indicator_default_S1!B5*Weighting!B2+Indicator_default_S1!C5*Weighting!B3+Indicator_default_S1!D5*Weighting!B4+Indicator_default_S1!E5*Weighting!B5+Indicator_default_S1!F5*Weighting!B6+Indicator_default_S1!G5*Weighting!B7+Indicator_default_S1!H5*Weighting!B8+Indicator_default_S1!I5*Weighting!B9+Indicator_default_S1!J5*Weighting!B10+Indicator_default_S1!K5*Weighting!B11+Indicator_default_S1!L5*Weighting!B12+Indicator_default_S1!M5*Weighting!B13+Indicator_default_S1!N5*Weighting!B14+Indicator_default_S1!O5*Weighting!B15+Indicator_default_S1!P5*Weighting!B16+Indicator_default_S1!Q5*Weighting!B17</f>
        <v>0.78399435759645919</v>
      </c>
      <c r="C5" s="8">
        <f ca="1">+Indicator_default_S1!B5*Weighting!C2+Indicator_default_S1!C5*Weighting!C3+Indicator_default_S1!D5*Weighting!C4+Indicator_default_S1!E5*Weighting!C5+Indicator_default_S1!F5*Weighting!C6+Indicator_default_S1!G5*Weighting!C7+Indicator_default_S1!H5*Weighting!C8+Indicator_default_S1!I5*Weighting!C9+Indicator_default_S1!J5*Weighting!C10+Indicator_default_S1!K5*Weighting!C11+Indicator_default_S1!L5*Weighting!C12+Indicator_default_S1!M5*Weighting!C13+Indicator_default_S1!N5*Weighting!C14+Indicator_default_S1!O5*Weighting!C15+Indicator_default_S1!P5*Weighting!C16+Indicator_default_S1!Q5*Weighting!C17</f>
        <v>0.80083391157442452</v>
      </c>
      <c r="D5" s="8">
        <f ca="1">+Indicator_default_S1!B5*Weighting!D2+Indicator_default_S1!C5*Weighting!D3+Indicator_default_S1!D5*Weighting!D4+Indicator_default_S1!E5*Weighting!D5+Indicator_default_S1!F5*Weighting!D6+Indicator_default_S1!G5*Weighting!D7+Indicator_default_S1!H5*Weighting!D8+Indicator_default_S1!I5*Weighting!D9+Indicator_default_S1!J5*Weighting!D10+Indicator_default_S1!K5*Weighting!D11+Indicator_default_S1!L5*Weighting!D12+Indicator_default_S1!M5*Weighting!D13+Indicator_default_S1!N5*Weighting!D14+Indicator_default_S1!O5*Weighting!D15+Indicator_default_S1!P5*Weighting!D16+Indicator_default_S1!Q5*Weighting!D17</f>
        <v>0.77493883310511913</v>
      </c>
      <c r="E5" s="8">
        <f ca="1">+Indicator_default_S1!B5*Weighting!E2+Indicator_default_S1!C5*Weighting!E3+Indicator_default_S1!D5*Weighting!E4+Indicator_default_S1!E5*Weighting!E5+Indicator_default_S1!F5*Weighting!E6+Indicator_default_S1!G5*Weighting!E7+Indicator_default_S1!H5*Weighting!E8+Indicator_default_S1!I5*Weighting!E9+Indicator_default_S1!J5*Weighting!E10+Indicator_default_S1!K5*Weighting!E11+Indicator_default_S1!L5*Weighting!E12+Indicator_default_S1!M5*Weighting!E13+Indicator_default_S1!N5*Weighting!E14+Indicator_default_S1!O5*Weighting!E15+Indicator_default_S1!P5*Weighting!E16+Indicator_default_S1!Q5*Weighting!E17</f>
        <v>0.85210410144211024</v>
      </c>
      <c r="F5" s="8">
        <f ca="1">+Indicator_default_S1!B5*Weighting!F2+Indicator_default_S1!C5*Weighting!F3+Indicator_default_S1!D5*Weighting!F4+Indicator_default_S1!E5*Weighting!F5+Indicator_default_S1!F5*Weighting!F6+Indicator_default_S1!G5*Weighting!F7+Indicator_default_S1!H5*Weighting!F8+Indicator_default_S1!I5*Weighting!F9+Indicator_default_S1!J5*Weighting!F10+Indicator_default_S1!K5*Weighting!F11+Indicator_default_S1!L5*Weighting!F12+Indicator_default_S1!M5*Weighting!F13+Indicator_default_S1!N5*Weighting!F14+Indicator_default_S1!O5*Weighting!F15+Indicator_default_S1!P5*Weighting!F16+Indicator_default_S1!Q5*Weighting!F17</f>
        <v>0.76322360809506595</v>
      </c>
      <c r="G5" s="8">
        <f>+Indicator_default_S1!B5*Weighting!G2+Indicator_default_S1!C5*Weighting!G3+Indicator_default_S1!D5*Weighting!G4+Indicator_default_S1!E5*Weighting!G5+Indicator_default_S1!F5*Weighting!G6+Indicator_default_S1!G5*Weighting!G7+Indicator_default_S1!H5*Weighting!G8+Indicator_default_S1!I5*Weighting!G9+Indicator_default_S1!J5*Weighting!G10+Indicator_default_S1!K5*Weighting!G11+Indicator_default_S1!L5*Weighting!G12+Indicator_default_S1!M5*Weighting!G13+Indicator_default_S1!N5*Weighting!G14+Indicator_default_S1!O5*Weighting!G15+Indicator_default_S1!P5*Weighting!G16+Indicator_default_S1!Q5*Weighting!G17</f>
        <v>0.55568860838083012</v>
      </c>
      <c r="H5" s="8">
        <f>+Indicator_default_S1!B5*Weighting!H2+Indicator_default_S1!C5*Weighting!H3+Indicator_default_S1!D5*Weighting!H4+Indicator_default_S1!E5*Weighting!H5+Indicator_default_S1!F5*Weighting!H6+Indicator_default_S1!G5*Weighting!H7+Indicator_default_S1!H5*Weighting!H8+Indicator_default_S1!I5*Weighting!H9+Indicator_default_S1!J5*Weighting!H10+Indicator_default_S1!K5*Weighting!H11+Indicator_default_S1!L5*Weighting!H12+Indicator_default_S1!M5*Weighting!H13+Indicator_default_S1!N5*Weighting!H14+Indicator_default_S1!O5*Weighting!H15+Indicator_default_S1!P5*Weighting!H16+Indicator_default_S1!Q5*Weighting!H17</f>
        <v>0.46461686042122219</v>
      </c>
      <c r="I5" s="8">
        <f>+Indicator_default_S1!B5*Weighting!I2+Indicator_default_S1!C5*Weighting!I3+Indicator_default_S1!D5*Weighting!I4+Indicator_default_S1!E5*Weighting!I5+Indicator_default_S1!F5*Weighting!I6+Indicator_default_S1!G5*Weighting!I7+Indicator_default_S1!H5*Weighting!I8+Indicator_default_S1!I5*Weighting!I9+Indicator_default_S1!J5*Weighting!I10+Indicator_default_S1!K5*Weighting!I11+Indicator_default_S1!L5*Weighting!I12+Indicator_default_S1!M5*Weighting!I13+Indicator_default_S1!N5*Weighting!I14+Indicator_default_S1!O5*Weighting!I15+Indicator_default_S1!P5*Weighting!I16+Indicator_default_S1!Q5*Weighting!I17</f>
        <v>0.56152876377152339</v>
      </c>
      <c r="J5" s="8">
        <f>+Indicator_default_S1!B5*Weighting!J2+Indicator_default_S1!C5*Weighting!J3+Indicator_default_S1!D5*Weighting!J4+Indicator_default_S1!E5*Weighting!J5+Indicator_default_S1!F5*Weighting!J6+Indicator_default_S1!G5*Weighting!J7+Indicator_default_S1!H5*Weighting!J8+Indicator_default_S1!I5*Weighting!J9+Indicator_default_S1!J5*Weighting!J10+Indicator_default_S1!K5*Weighting!J11+Indicator_default_S1!L5*Weighting!J12+Indicator_default_S1!M5*Weighting!J13+Indicator_default_S1!N5*Weighting!J14+Indicator_default_S1!O5*Weighting!J15+Indicator_default_S1!P5*Weighting!J16+Indicator_default_S1!Q5*Weighting!J17</f>
        <v>0.62828484302472565</v>
      </c>
      <c r="K5" s="8">
        <f>+Indicator_default_S1!B5*Weighting!K2+Indicator_default_S1!C5*Weighting!K3+Indicator_default_S1!D5*Weighting!K4+Indicator_default_S1!E5*Weighting!K5+Indicator_default_S1!F5*Weighting!K6+Indicator_default_S1!G5*Weighting!K7+Indicator_default_S1!H5*Weighting!K8+Indicator_default_S1!I5*Weighting!K9+Indicator_default_S1!J5*Weighting!K10+Indicator_default_S1!K5*Weighting!K11+Indicator_default_S1!L5*Weighting!K12+Indicator_default_S1!M5*Weighting!K13+Indicator_default_S1!N5*Weighting!K14+Indicator_default_S1!O5*Weighting!K15+Indicator_default_S1!P5*Weighting!K16+Indicator_default_S1!Q5*Weighting!K17</f>
        <v>0.49332489652367623</v>
      </c>
      <c r="L5" s="8">
        <f>+Indicator_default_S1!B5*Weighting!L2+Indicator_default_S1!C5*Weighting!L3+Indicator_default_S1!D5*Weighting!L4+Indicator_default_S1!E5*Weighting!L5+Indicator_default_S1!F5*Weighting!L6+Indicator_default_S1!G5*Weighting!L7+Indicator_default_S1!H5*Weighting!L8+Indicator_default_S1!I5*Weighting!L9+Indicator_default_S1!J5*Weighting!L10+Indicator_default_S1!K5*Weighting!L11+Indicator_default_S1!L5*Weighting!L12+Indicator_default_S1!M5*Weighting!L13+Indicator_default_S1!N5*Weighting!L14+Indicator_default_S1!O5*Weighting!L15+Indicator_default_S1!P5*Weighting!L16+Indicator_default_S1!Q5*Weighting!L17</f>
        <v>0.28328111160192598</v>
      </c>
      <c r="M5" s="8">
        <f>+Indicator_default_S1!B5*Weighting!M2+Indicator_default_S1!C5*Weighting!M3+Indicator_default_S1!D5*Weighting!M4+Indicator_default_S1!E5*Weighting!M5+Indicator_default_S1!F5*Weighting!M6+Indicator_default_S1!G5*Weighting!M7+Indicator_default_S1!H5*Weighting!M8+Indicator_default_S1!I5*Weighting!M9+Indicator_default_S1!J5*Weighting!M10+Indicator_default_S1!K5*Weighting!M11+Indicator_default_S1!L5*Weighting!M12+Indicator_default_S1!M5*Weighting!M13+Indicator_default_S1!N5*Weighting!M14+Indicator_default_S1!O5*Weighting!M15+Indicator_default_S1!P5*Weighting!M16+Indicator_default_S1!Q5*Weighting!M17</f>
        <v>-4.7570402306837643E-2</v>
      </c>
      <c r="N5" s="8">
        <f>+Indicator_default_S1!B5*Weighting!N2+Indicator_default_S1!C5*Weighting!N3+Indicator_default_S1!D5*Weighting!N4+Indicator_default_S1!E5*Weighting!N5+Indicator_default_S1!F5*Weighting!N6+Indicator_default_S1!G5*Weighting!N7+Indicator_default_S1!H5*Weighting!N8+Indicator_default_S1!I5*Weighting!N9+Indicator_default_S1!J5*Weighting!N10+Indicator_default_S1!K5*Weighting!N11+Indicator_default_S1!L5*Weighting!N12+Indicator_default_S1!M5*Weighting!N13+Indicator_default_S1!N5*Weighting!N14+Indicator_default_S1!O5*Weighting!N15+Indicator_default_S1!P5*Weighting!N16+Indicator_default_S1!Q5*Weighting!N17</f>
        <v>0.36857984712782677</v>
      </c>
      <c r="O5" s="8">
        <f>+Indicator_default_S1!B5*Weighting!O2+Indicator_default_S1!C5*Weighting!O3+Indicator_default_S1!D5*Weighting!O4+Indicator_default_S1!E5*Weighting!O5+Indicator_default_S1!F5*Weighting!O6+Indicator_default_S1!G5*Weighting!O7+Indicator_default_S1!H5*Weighting!O8+Indicator_default_S1!I5*Weighting!O9+Indicator_default_S1!J5*Weighting!O10+Indicator_default_S1!K5*Weighting!O11+Indicator_default_S1!L5*Weighting!O12+Indicator_default_S1!M5*Weighting!O13+Indicator_default_S1!N5*Weighting!O14+Indicator_default_S1!O5*Weighting!O15+Indicator_default_S1!P5*Weighting!O16+Indicator_default_S1!Q5*Weighting!O17</f>
        <v>0.92830613742983592</v>
      </c>
      <c r="P5" s="8">
        <f>+Indicator_default_S1!B5*Weighting!P2+Indicator_default_S1!C5*Weighting!P3+Indicator_default_S1!D5*Weighting!P4+Indicator_default_S1!E5*Weighting!P5+Indicator_default_S1!F5*Weighting!P6+Indicator_default_S1!G5*Weighting!P7+Indicator_default_S1!H5*Weighting!P8+Indicator_default_S1!I5*Weighting!P9+Indicator_default_S1!J5*Weighting!P10+Indicator_default_S1!K5*Weighting!P11+Indicator_default_S1!L5*Weighting!P12+Indicator_default_S1!M5*Weighting!P13+Indicator_default_S1!N5*Weighting!P14+Indicator_default_S1!O5*Weighting!P15+Indicator_default_S1!P5*Weighting!P16+Indicator_default_S1!Q5*Weighting!P17</f>
        <v>0.71981970386522487</v>
      </c>
      <c r="Q5" s="8">
        <f>+Indicator_default_S1!B5*Weighting!Q2+Indicator_default_S1!C5*Weighting!Q3+Indicator_default_S1!D5*Weighting!Q4+Indicator_default_S1!E5*Weighting!Q5+Indicator_default_S1!F5*Weighting!Q6+Indicator_default_S1!G5*Weighting!Q7+Indicator_default_S1!H5*Weighting!Q8+Indicator_default_S1!I5*Weighting!Q9+Indicator_default_S1!J5*Weighting!Q10+Indicator_default_S1!K5*Weighting!Q11+Indicator_default_S1!L5*Weighting!Q12+Indicator_default_S1!M5*Weighting!Q13+Indicator_default_S1!N5*Weighting!Q14+Indicator_default_S1!O5*Weighting!Q15+Indicator_default_S1!P5*Weighting!Q16+Indicator_default_S1!Q5*Weighting!Q17</f>
        <v>-0.15483382366101708</v>
      </c>
      <c r="R5" s="8">
        <f>+Indicator_default_S1!B5*Weighting!R2+Indicator_default_S1!C5*Weighting!R3+Indicator_default_S1!D5*Weighting!R4+Indicator_default_S1!E5*Weighting!R5+Indicator_default_S1!F5*Weighting!R6+Indicator_default_S1!G5*Weighting!R7+Indicator_default_S1!H5*Weighting!R8+Indicator_default_S1!I5*Weighting!R9+Indicator_default_S1!J5*Weighting!R10+Indicator_default_S1!K5*Weighting!R11+Indicator_default_S1!L5*Weighting!R12+Indicator_default_S1!M5*Weighting!R13+Indicator_default_S1!N5*Weighting!R14+Indicator_default_S1!O5*Weighting!R15+Indicator_default_S1!P5*Weighting!R16+Indicator_default_S1!Q5*Weighting!R17</f>
        <v>0.5584577036395747</v>
      </c>
      <c r="S5" s="8">
        <f>+Indicator_default_S1!B5*Weighting!S2+Indicator_default_S1!C5*Weighting!S3+Indicator_default_S1!D5*Weighting!S4+Indicator_default_S1!E5*Weighting!S5+Indicator_default_S1!F5*Weighting!S6+Indicator_default_S1!G5*Weighting!S7+Indicator_default_S1!H5*Weighting!S8+Indicator_default_S1!I5*Weighting!S9+Indicator_default_S1!J5*Weighting!S10+Indicator_default_S1!K5*Weighting!S11+Indicator_default_S1!L5*Weighting!S12+Indicator_default_S1!M5*Weighting!S13+Indicator_default_S1!N5*Weighting!S14+Indicator_default_S1!O5*Weighting!S15+Indicator_default_S1!P5*Weighting!S16+Indicator_default_S1!Q5*Weighting!S17</f>
        <v>0.77917140524203687</v>
      </c>
      <c r="T5" s="8">
        <f>+Indicator_default_S1!B5*Weighting!T2+Indicator_default_S1!C5*Weighting!T3+Indicator_default_S1!D5*Weighting!T4+Indicator_default_S1!E5*Weighting!T5+Indicator_default_S1!F5*Weighting!T6+Indicator_default_S1!G5*Weighting!T7+Indicator_default_S1!H5*Weighting!T8+Indicator_default_S1!I5*Weighting!T9+Indicator_default_S1!J5*Weighting!T10+Indicator_default_S1!K5*Weighting!T11+Indicator_default_S1!L5*Weighting!T12+Indicator_default_S1!M5*Weighting!T13+Indicator_default_S1!N5*Weighting!T14+Indicator_default_S1!O5*Weighting!T15+Indicator_default_S1!P5*Weighting!T16+Indicator_default_S1!Q5*Weighting!T17</f>
        <v>0.84026855598238848</v>
      </c>
      <c r="U5" s="8">
        <f>+Indicator_default_S1!B5*Weighting!U2+Indicator_default_S1!C5*Weighting!U3+Indicator_default_S1!D5*Weighting!U4+Indicator_default_S1!E5*Weighting!U5+Indicator_default_S1!F5*Weighting!U6+Indicator_default_S1!G5*Weighting!U7+Indicator_default_S1!H5*Weighting!U8+Indicator_default_S1!I5*Weighting!U9+Indicator_default_S1!J5*Weighting!U10+Indicator_default_S1!K5*Weighting!U11+Indicator_default_S1!L5*Weighting!U12+Indicator_default_S1!M5*Weighting!U13+Indicator_default_S1!N5*Weighting!U14+Indicator_default_S1!O5*Weighting!U15+Indicator_default_S1!P5*Weighting!U16+Indicator_default_S1!Q5*Weighting!U17</f>
        <v>0.95274448270769463</v>
      </c>
      <c r="V5" s="8">
        <f>+Indicator_default_S1!B5*Weighting!V2+Indicator_default_S1!C5*Weighting!V3+Indicator_default_S1!D5*Weighting!V4+Indicator_default_S1!E5*Weighting!V5+Indicator_default_S1!F5*Weighting!V6+Indicator_default_S1!G5*Weighting!V7+Indicator_default_S1!H5*Weighting!V8+Indicator_default_S1!I5*Weighting!V9+Indicator_default_S1!J5*Weighting!V10+Indicator_default_S1!K5*Weighting!V11+Indicator_default_S1!L5*Weighting!V12+Indicator_default_S1!M5*Weighting!V13+Indicator_default_S1!N5*Weighting!V14+Indicator_default_S1!O5*Weighting!V15+Indicator_default_S1!P5*Weighting!V16+Indicator_default_S1!Q5*Weighting!V17</f>
        <v>0.90709409671521757</v>
      </c>
      <c r="W5" s="8">
        <f>+Indicator_default_S1!B5*Weighting!W2+Indicator_default_S1!C5*Weighting!W3+Indicator_default_S1!D5*Weighting!W4+Indicator_default_S1!E5*Weighting!W5+Indicator_default_S1!F5*Weighting!W6+Indicator_default_S1!G5*Weighting!W7+Indicator_default_S1!H5*Weighting!W8+Indicator_default_S1!I5*Weighting!W9+Indicator_default_S1!J5*Weighting!W10+Indicator_default_S1!K5*Weighting!W11+Indicator_default_S1!L5*Weighting!W12+Indicator_default_S1!M5*Weighting!W13+Indicator_default_S1!N5*Weighting!W14+Indicator_default_S1!O5*Weighting!W15+Indicator_default_S1!P5*Weighting!W16+Indicator_default_S1!Q5*Weighting!W17</f>
        <v>0.91037682692899202</v>
      </c>
      <c r="X5" s="8">
        <f>+Indicator_default_S1!B5*Weighting!X2+Indicator_default_S1!C5*Weighting!X3+Indicator_default_S1!D5*Weighting!X4+Indicator_default_S1!E5*Weighting!X5+Indicator_default_S1!F5*Weighting!X6+Indicator_default_S1!G5*Weighting!X7+Indicator_default_S1!H5*Weighting!X8+Indicator_default_S1!I5*Weighting!X9+Indicator_default_S1!J5*Weighting!X10+Indicator_default_S1!K5*Weighting!X11+Indicator_default_S1!L5*Weighting!X12+Indicator_default_S1!M5*Weighting!X13+Indicator_default_S1!N5*Weighting!X14+Indicator_default_S1!O5*Weighting!X15+Indicator_default_S1!P5*Weighting!X16+Indicator_default_S1!Q5*Weighting!X17</f>
        <v>0.97540765564280307</v>
      </c>
      <c r="Y5" s="8">
        <f>+Indicator_default_S1!B5*Weighting!Y2+Indicator_default_S1!C5*Weighting!Y3+Indicator_default_S1!D5*Weighting!Y4+Indicator_default_S1!E5*Weighting!Y5+Indicator_default_S1!F5*Weighting!Y6+Indicator_default_S1!G5*Weighting!Y7+Indicator_default_S1!H5*Weighting!Y8+Indicator_default_S1!I5*Weighting!Y9+Indicator_default_S1!J5*Weighting!Y10+Indicator_default_S1!K5*Weighting!Y11+Indicator_default_S1!L5*Weighting!Y12+Indicator_default_S1!M5*Weighting!Y13+Indicator_default_S1!N5*Weighting!Y14+Indicator_default_S1!O5*Weighting!Y15+Indicator_default_S1!P5*Weighting!Y16+Indicator_default_S1!Q5*Weighting!Y17</f>
        <v>0.99499460416641039</v>
      </c>
      <c r="Z5" s="8">
        <f>+Indicator_default_S1!B5*Weighting!Z2+Indicator_default_S1!C5*Weighting!Z3+Indicator_default_S1!D5*Weighting!Z4+Indicator_default_S1!E5*Weighting!Z5+Indicator_default_S1!F5*Weighting!Z6+Indicator_default_S1!G5*Weighting!Z7+Indicator_default_S1!H5*Weighting!Z8+Indicator_default_S1!I5*Weighting!Z9+Indicator_default_S1!J5*Weighting!Z10+Indicator_default_S1!K5*Weighting!Z11+Indicator_default_S1!L5*Weighting!Z12+Indicator_default_S1!M5*Weighting!Z13+Indicator_default_S1!N5*Weighting!Z14+Indicator_default_S1!O5*Weighting!Z15+Indicator_default_S1!P5*Weighting!Z16+Indicator_default_S1!Q5*Weighting!Z17</f>
        <v>-0.16967258839885171</v>
      </c>
      <c r="AA5" s="8">
        <f>+Indicator_default_S1!B5*Weighting!AA2+Indicator_default_S1!C5*Weighting!AA3+Indicator_default_S1!D5*Weighting!AA4+Indicator_default_S1!E5*Weighting!AA5+Indicator_default_S1!F5*Weighting!AA6+Indicator_default_S1!G5*Weighting!AA7+Indicator_default_S1!H5*Weighting!AA8+Indicator_default_S1!I5*Weighting!AA9+Indicator_default_S1!J5*Weighting!AA10+Indicator_default_S1!K5*Weighting!AA11+Indicator_default_S1!L5*Weighting!AA12+Indicator_default_S1!M5*Weighting!AA13+Indicator_default_S1!N5*Weighting!AA14+Indicator_default_S1!O5*Weighting!AA15+Indicator_default_S1!P5*Weighting!AA16+Indicator_default_S1!Q5*Weighting!AA17</f>
        <v>4.4592417410056685E-2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2!B2*Weighting!B2+Indicator_default_S2!C2*Weighting!B3+Indicator_default_S2!D2*Weighting!B4+Indicator_default_S2!E2*Weighting!B5+Indicator_default_S2!F2*Weighting!B6+Indicator_default_S2!G2*Weighting!B7+Indicator_default_S2!H2*Weighting!B8+Indicator_default_S2!I2*Weighting!B9+Indicator_default_S2!J2*Weighting!B10+Indicator_default_S2!K2*Weighting!B11+Indicator_default_S2!L2*Weighting!B12+Indicator_default_S2!M2*Weighting!B13+Indicator_default_S2!N2*Weighting!B14+Indicator_default_S2!O2*Weighting!B15+Indicator_default_S2!P2*Weighting!B16+Indicator_default_S2!Q2*Weighting!B17</f>
        <v>0.21387933916810442</v>
      </c>
      <c r="C2" s="8">
        <f ca="1">+Indicator_default_S2!B2*Weighting!C2+Indicator_default_S2!C2*Weighting!C3+Indicator_default_S2!D2*Weighting!C4+Indicator_default_S2!E2*Weighting!C5+Indicator_default_S2!F2*Weighting!C6+Indicator_default_S2!G2*Weighting!C7+Indicator_default_S2!H2*Weighting!C8+Indicator_default_S2!I2*Weighting!C9+Indicator_default_S2!J2*Weighting!C10+Indicator_default_S2!K2*Weighting!C11+Indicator_default_S2!L2*Weighting!C12+Indicator_default_S2!M2*Weighting!C13+Indicator_default_S2!N2*Weighting!C14+Indicator_default_S2!O2*Weighting!C15+Indicator_default_S2!P2*Weighting!C16+Indicator_default_S2!Q2*Weighting!C17</f>
        <v>0.21414720889513711</v>
      </c>
      <c r="D2" s="8">
        <f ca="1">+Indicator_default_S2!B2*Weighting!D2+Indicator_default_S2!C2*Weighting!D3+Indicator_default_S2!D2*Weighting!D4+Indicator_default_S2!E2*Weighting!D5+Indicator_default_S2!F2*Weighting!D6+Indicator_default_S2!G2*Weighting!D7+Indicator_default_S2!H2*Weighting!D8+Indicator_default_S2!I2*Weighting!D9+Indicator_default_S2!J2*Weighting!D10+Indicator_default_S2!K2*Weighting!D11+Indicator_default_S2!L2*Weighting!D12+Indicator_default_S2!M2*Weighting!D13+Indicator_default_S2!N2*Weighting!D14+Indicator_default_S2!O2*Weighting!D15+Indicator_default_S2!P2*Weighting!D16+Indicator_default_S2!Q2*Weighting!D17</f>
        <v>0.21557561263422806</v>
      </c>
      <c r="E2" s="8">
        <f ca="1">+Indicator_default_S2!B2*Weighting!E2+Indicator_default_S2!C2*Weighting!E3+Indicator_default_S2!D2*Weighting!E4+Indicator_default_S2!E2*Weighting!E5+Indicator_default_S2!F2*Weighting!E6+Indicator_default_S2!G2*Weighting!E7+Indicator_default_S2!H2*Weighting!E8+Indicator_default_S2!I2*Weighting!E9+Indicator_default_S2!J2*Weighting!E10+Indicator_default_S2!K2*Weighting!E11+Indicator_default_S2!L2*Weighting!E12+Indicator_default_S2!M2*Weighting!E13+Indicator_default_S2!N2*Weighting!E14+Indicator_default_S2!O2*Weighting!E15+Indicator_default_S2!P2*Weighting!E16+Indicator_default_S2!Q2*Weighting!E17</f>
        <v>0.19722876520737759</v>
      </c>
      <c r="F2" s="8">
        <f ca="1">+Indicator_default_S2!B2*Weighting!F2+Indicator_default_S2!C2*Weighting!F3+Indicator_default_S2!D2*Weighting!F4+Indicator_default_S2!E2*Weighting!F5+Indicator_default_S2!F2*Weighting!F6+Indicator_default_S2!G2*Weighting!F7+Indicator_default_S2!H2*Weighting!F8+Indicator_default_S2!I2*Weighting!F9+Indicator_default_S2!J2*Weighting!F10+Indicator_default_S2!K2*Weighting!F11+Indicator_default_S2!L2*Weighting!F12+Indicator_default_S2!M2*Weighting!F13+Indicator_default_S2!N2*Weighting!F14+Indicator_default_S2!O2*Weighting!F15+Indicator_default_S2!P2*Weighting!F16+Indicator_default_S2!Q2*Weighting!F17</f>
        <v>0.21819859033720962</v>
      </c>
      <c r="G2" s="8">
        <f>+Indicator_default_S2!B2*Weighting!G2+Indicator_default_S2!C2*Weighting!G3+Indicator_default_S2!D2*Weighting!G4+Indicator_default_S2!E2*Weighting!G5+Indicator_default_S2!F2*Weighting!G6+Indicator_default_S2!G2*Weighting!G7+Indicator_default_S2!H2*Weighting!G8+Indicator_default_S2!I2*Weighting!G9+Indicator_default_S2!J2*Weighting!G10+Indicator_default_S2!K2*Weighting!G11+Indicator_default_S2!L2*Weighting!G12+Indicator_default_S2!M2*Weighting!G13+Indicator_default_S2!N2*Weighting!G14+Indicator_default_S2!O2*Weighting!G15+Indicator_default_S2!P2*Weighting!G16+Indicator_default_S2!Q2*Weighting!G17</f>
        <v>0.20053205419720163</v>
      </c>
      <c r="H2" s="8">
        <f>+Indicator_default_S2!B2*Weighting!H2+Indicator_default_S2!C2*Weighting!H3+Indicator_default_S2!D2*Weighting!H4+Indicator_default_S2!E2*Weighting!H5+Indicator_default_S2!F2*Weighting!H6+Indicator_default_S2!G2*Weighting!H7+Indicator_default_S2!H2*Weighting!H8+Indicator_default_S2!I2*Weighting!H9+Indicator_default_S2!J2*Weighting!H10+Indicator_default_S2!K2*Weighting!H11+Indicator_default_S2!L2*Weighting!H12+Indicator_default_S2!M2*Weighting!H13+Indicator_default_S2!N2*Weighting!H14+Indicator_default_S2!O2*Weighting!H15+Indicator_default_S2!P2*Weighting!H16+Indicator_default_S2!Q2*Weighting!H17</f>
        <v>0.20533190275233434</v>
      </c>
      <c r="I2" s="8">
        <f>+Indicator_default_S2!B2*Weighting!I2+Indicator_default_S2!C2*Weighting!I3+Indicator_default_S2!D2*Weighting!I4+Indicator_default_S2!E2*Weighting!I5+Indicator_default_S2!F2*Weighting!I6+Indicator_default_S2!G2*Weighting!I7+Indicator_default_S2!H2*Weighting!I8+Indicator_default_S2!I2*Weighting!I9+Indicator_default_S2!J2*Weighting!I10+Indicator_default_S2!K2*Weighting!I11+Indicator_default_S2!L2*Weighting!I12+Indicator_default_S2!M2*Weighting!I13+Indicator_default_S2!N2*Weighting!I14+Indicator_default_S2!O2*Weighting!I15+Indicator_default_S2!P2*Weighting!I16+Indicator_default_S2!Q2*Weighting!I17</f>
        <v>0.20306096117703862</v>
      </c>
      <c r="J2" s="8">
        <f>+Indicator_default_S2!B2*Weighting!J2+Indicator_default_S2!C2*Weighting!J3+Indicator_default_S2!D2*Weighting!J4+Indicator_default_S2!E2*Weighting!J5+Indicator_default_S2!F2*Weighting!J6+Indicator_default_S2!G2*Weighting!J7+Indicator_default_S2!H2*Weighting!J8+Indicator_default_S2!I2*Weighting!J9+Indicator_default_S2!J2*Weighting!J10+Indicator_default_S2!K2*Weighting!J11+Indicator_default_S2!L2*Weighting!J12+Indicator_default_S2!M2*Weighting!J13+Indicator_default_S2!N2*Weighting!J14+Indicator_default_S2!O2*Weighting!J15+Indicator_default_S2!P2*Weighting!J16+Indicator_default_S2!Q2*Weighting!J17</f>
        <v>0.19309013393653121</v>
      </c>
      <c r="K2" s="8">
        <f>+Indicator_default_S2!B2*Weighting!K2+Indicator_default_S2!C2*Weighting!K3+Indicator_default_S2!D2*Weighting!K4+Indicator_default_S2!E2*Weighting!K5+Indicator_default_S2!F2*Weighting!K6+Indicator_default_S2!G2*Weighting!K7+Indicator_default_S2!H2*Weighting!K8+Indicator_default_S2!I2*Weighting!K9+Indicator_default_S2!J2*Weighting!K10+Indicator_default_S2!K2*Weighting!K11+Indicator_default_S2!L2*Weighting!K12+Indicator_default_S2!M2*Weighting!K13+Indicator_default_S2!N2*Weighting!K14+Indicator_default_S2!O2*Weighting!K15+Indicator_default_S2!P2*Weighting!K16+Indicator_default_S2!Q2*Weighting!K17</f>
        <v>0.20082884213630961</v>
      </c>
      <c r="L2" s="8">
        <f>+Indicator_default_S2!B2*Weighting!L2+Indicator_default_S2!C2*Weighting!L3+Indicator_default_S2!D2*Weighting!L4+Indicator_default_S2!E2*Weighting!L5+Indicator_default_S2!F2*Weighting!L6+Indicator_default_S2!G2*Weighting!L7+Indicator_default_S2!H2*Weighting!L8+Indicator_default_S2!I2*Weighting!L9+Indicator_default_S2!J2*Weighting!L10+Indicator_default_S2!K2*Weighting!L11+Indicator_default_S2!L2*Weighting!L12+Indicator_default_S2!M2*Weighting!L13+Indicator_default_S2!N2*Weighting!L14+Indicator_default_S2!O2*Weighting!L15+Indicator_default_S2!P2*Weighting!L16+Indicator_default_S2!Q2*Weighting!L17</f>
        <v>0.25369762052712697</v>
      </c>
      <c r="M2" s="8">
        <f>+Indicator_default_S2!B2*Weighting!M2+Indicator_default_S2!C2*Weighting!M3+Indicator_default_S2!D2*Weighting!M4+Indicator_default_S2!E2*Weighting!M5+Indicator_default_S2!F2*Weighting!M6+Indicator_default_S2!G2*Weighting!M7+Indicator_default_S2!H2*Weighting!M8+Indicator_default_S2!I2*Weighting!M9+Indicator_default_S2!J2*Weighting!M10+Indicator_default_S2!K2*Weighting!M11+Indicator_default_S2!L2*Weighting!M12+Indicator_default_S2!M2*Weighting!M13+Indicator_default_S2!N2*Weighting!M14+Indicator_default_S2!O2*Weighting!M15+Indicator_default_S2!P2*Weighting!M16+Indicator_default_S2!Q2*Weighting!M17</f>
        <v>0.10181685842691077</v>
      </c>
      <c r="N2" s="8">
        <f>+Indicator_default_S2!B2*Weighting!N2+Indicator_default_S2!C2*Weighting!N3+Indicator_default_S2!D2*Weighting!N4+Indicator_default_S2!E2*Weighting!N5+Indicator_default_S2!F2*Weighting!N6+Indicator_default_S2!G2*Weighting!N7+Indicator_default_S2!H2*Weighting!N8+Indicator_default_S2!I2*Weighting!N9+Indicator_default_S2!J2*Weighting!N10+Indicator_default_S2!K2*Weighting!N11+Indicator_default_S2!L2*Weighting!N12+Indicator_default_S2!M2*Weighting!N13+Indicator_default_S2!N2*Weighting!N14+Indicator_default_S2!O2*Weighting!N15+Indicator_default_S2!P2*Weighting!N16+Indicator_default_S2!Q2*Weighting!N17</f>
        <v>0.20990137546202001</v>
      </c>
      <c r="O2" s="8">
        <f>+Indicator_default_S2!B2*Weighting!O2+Indicator_default_S2!C2*Weighting!O3+Indicator_default_S2!D2*Weighting!O4+Indicator_default_S2!E2*Weighting!O5+Indicator_default_S2!F2*Weighting!O6+Indicator_default_S2!G2*Weighting!O7+Indicator_default_S2!H2*Weighting!O8+Indicator_default_S2!I2*Weighting!O9+Indicator_default_S2!J2*Weighting!O10+Indicator_default_S2!K2*Weighting!O11+Indicator_default_S2!L2*Weighting!O12+Indicator_default_S2!M2*Weighting!O13+Indicator_default_S2!N2*Weighting!O14+Indicator_default_S2!O2*Weighting!O15+Indicator_default_S2!P2*Weighting!O16+Indicator_default_S2!Q2*Weighting!O17</f>
        <v>0.19654812533092811</v>
      </c>
      <c r="P2" s="8">
        <f>+Indicator_default_S2!B2*Weighting!P2+Indicator_default_S2!C2*Weighting!P3+Indicator_default_S2!D2*Weighting!P4+Indicator_default_S2!E2*Weighting!P5+Indicator_default_S2!F2*Weighting!P6+Indicator_default_S2!G2*Weighting!P7+Indicator_default_S2!H2*Weighting!P8+Indicator_default_S2!I2*Weighting!P9+Indicator_default_S2!J2*Weighting!P10+Indicator_default_S2!K2*Weighting!P11+Indicator_default_S2!L2*Weighting!P12+Indicator_default_S2!M2*Weighting!P13+Indicator_default_S2!N2*Weighting!P14+Indicator_default_S2!O2*Weighting!P15+Indicator_default_S2!P2*Weighting!P16+Indicator_default_S2!Q2*Weighting!P17</f>
        <v>0.25087503022665947</v>
      </c>
      <c r="Q2" s="8">
        <f>+Indicator_default_S2!B2*Weighting!Q2+Indicator_default_S2!C2*Weighting!Q3+Indicator_default_S2!D2*Weighting!Q4+Indicator_default_S2!E2*Weighting!Q5+Indicator_default_S2!F2*Weighting!Q6+Indicator_default_S2!G2*Weighting!Q7+Indicator_default_S2!H2*Weighting!Q8+Indicator_default_S2!I2*Weighting!Q9+Indicator_default_S2!J2*Weighting!Q10+Indicator_default_S2!K2*Weighting!Q11+Indicator_default_S2!L2*Weighting!Q12+Indicator_default_S2!M2*Weighting!Q13+Indicator_default_S2!N2*Weighting!Q14+Indicator_default_S2!O2*Weighting!Q15+Indicator_default_S2!P2*Weighting!Q16+Indicator_default_S2!Q2*Weighting!Q17</f>
        <v>0.12027962405937193</v>
      </c>
      <c r="R2" s="8">
        <f>+Indicator_default_S2!B2*Weighting!R2+Indicator_default_S2!C2*Weighting!R3+Indicator_default_S2!D2*Weighting!R4+Indicator_default_S2!E2*Weighting!R5+Indicator_default_S2!F2*Weighting!R6+Indicator_default_S2!G2*Weighting!R7+Indicator_default_S2!H2*Weighting!R8+Indicator_default_S2!I2*Weighting!R9+Indicator_default_S2!J2*Weighting!R10+Indicator_default_S2!K2*Weighting!R11+Indicator_default_S2!L2*Weighting!R12+Indicator_default_S2!M2*Weighting!R13+Indicator_default_S2!N2*Weighting!R14+Indicator_default_S2!O2*Weighting!R15+Indicator_default_S2!P2*Weighting!R16+Indicator_default_S2!Q2*Weighting!R17</f>
        <v>0.13922147123026568</v>
      </c>
      <c r="S2" s="8">
        <f>+Indicator_default_S2!B2*Weighting!S2+Indicator_default_S2!C2*Weighting!S3+Indicator_default_S2!D2*Weighting!S4+Indicator_default_S2!E2*Weighting!S5+Indicator_default_S2!F2*Weighting!S6+Indicator_default_S2!G2*Weighting!S7+Indicator_default_S2!H2*Weighting!S8+Indicator_default_S2!I2*Weighting!S9+Indicator_default_S2!J2*Weighting!S10+Indicator_default_S2!K2*Weighting!S11+Indicator_default_S2!L2*Weighting!S12+Indicator_default_S2!M2*Weighting!S13+Indicator_default_S2!N2*Weighting!S14+Indicator_default_S2!O2*Weighting!S15+Indicator_default_S2!P2*Weighting!S16+Indicator_default_S2!Q2*Weighting!S17</f>
        <v>0.33094918959613689</v>
      </c>
      <c r="T2" s="8">
        <f>+Indicator_default_S2!B2*Weighting!T2+Indicator_default_S2!C2*Weighting!T3+Indicator_default_S2!D2*Weighting!T4+Indicator_default_S2!E2*Weighting!T5+Indicator_default_S2!F2*Weighting!T6+Indicator_default_S2!G2*Weighting!T7+Indicator_default_S2!H2*Weighting!T8+Indicator_default_S2!I2*Weighting!T9+Indicator_default_S2!J2*Weighting!T10+Indicator_default_S2!K2*Weighting!T11+Indicator_default_S2!L2*Weighting!T12+Indicator_default_S2!M2*Weighting!T13+Indicator_default_S2!N2*Weighting!T14+Indicator_default_S2!O2*Weighting!T15+Indicator_default_S2!P2*Weighting!T16+Indicator_default_S2!Q2*Weighting!T17</f>
        <v>0.34793196435668189</v>
      </c>
      <c r="U2" s="8">
        <f>+Indicator_default_S2!B2*Weighting!U2+Indicator_default_S2!C2*Weighting!U3+Indicator_default_S2!D2*Weighting!U4+Indicator_default_S2!E2*Weighting!U5+Indicator_default_S2!F2*Weighting!U6+Indicator_default_S2!G2*Weighting!U7+Indicator_default_S2!H2*Weighting!U8+Indicator_default_S2!I2*Weighting!U9+Indicator_default_S2!J2*Weighting!U10+Indicator_default_S2!K2*Weighting!U11+Indicator_default_S2!L2*Weighting!U12+Indicator_default_S2!M2*Weighting!U13+Indicator_default_S2!N2*Weighting!U14+Indicator_default_S2!O2*Weighting!U15+Indicator_default_S2!P2*Weighting!U16+Indicator_default_S2!Q2*Weighting!U17</f>
        <v>0.20021289327157912</v>
      </c>
      <c r="V2" s="8">
        <f>+Indicator_default_S2!B2*Weighting!V2+Indicator_default_S2!C2*Weighting!V3+Indicator_default_S2!D2*Weighting!V4+Indicator_default_S2!E2*Weighting!V5+Indicator_default_S2!F2*Weighting!V6+Indicator_default_S2!G2*Weighting!V7+Indicator_default_S2!H2*Weighting!V8+Indicator_default_S2!I2*Weighting!V9+Indicator_default_S2!J2*Weighting!V10+Indicator_default_S2!K2*Weighting!V11+Indicator_default_S2!L2*Weighting!V12+Indicator_default_S2!M2*Weighting!V13+Indicator_default_S2!N2*Weighting!V14+Indicator_default_S2!O2*Weighting!V15+Indicator_default_S2!P2*Weighting!V16+Indicator_default_S2!Q2*Weighting!V17</f>
        <v>0.19602640665512974</v>
      </c>
      <c r="W2" s="8">
        <f>+Indicator_default_S2!B2*Weighting!W2+Indicator_default_S2!C2*Weighting!W3+Indicator_default_S2!D2*Weighting!W4+Indicator_default_S2!E2*Weighting!W5+Indicator_default_S2!F2*Weighting!W6+Indicator_default_S2!G2*Weighting!W7+Indicator_default_S2!H2*Weighting!W8+Indicator_default_S2!I2*Weighting!W9+Indicator_default_S2!J2*Weighting!W10+Indicator_default_S2!K2*Weighting!W11+Indicator_default_S2!L2*Weighting!W12+Indicator_default_S2!M2*Weighting!W13+Indicator_default_S2!N2*Weighting!W14+Indicator_default_S2!O2*Weighting!W15+Indicator_default_S2!P2*Weighting!W16+Indicator_default_S2!Q2*Weighting!W17</f>
        <v>0.19418048433545967</v>
      </c>
      <c r="X2" s="8">
        <f>+Indicator_default_S2!B2*Weighting!X2+Indicator_default_S2!C2*Weighting!X3+Indicator_default_S2!D2*Weighting!X4+Indicator_default_S2!E2*Weighting!X5+Indicator_default_S2!F2*Weighting!X6+Indicator_default_S2!G2*Weighting!X7+Indicator_default_S2!H2*Weighting!X8+Indicator_default_S2!I2*Weighting!X9+Indicator_default_S2!J2*Weighting!X10+Indicator_default_S2!K2*Weighting!X11+Indicator_default_S2!L2*Weighting!X12+Indicator_default_S2!M2*Weighting!X13+Indicator_default_S2!N2*Weighting!X14+Indicator_default_S2!O2*Weighting!X15+Indicator_default_S2!P2*Weighting!X16+Indicator_default_S2!Q2*Weighting!X17</f>
        <v>0.1996555555012994</v>
      </c>
      <c r="Y2" s="8">
        <f>+Indicator_default_S2!B2*Weighting!Y2+Indicator_default_S2!C2*Weighting!Y3+Indicator_default_S2!D2*Weighting!Y4+Indicator_default_S2!E2*Weighting!Y5+Indicator_default_S2!F2*Weighting!Y6+Indicator_default_S2!G2*Weighting!Y7+Indicator_default_S2!H2*Weighting!Y8+Indicator_default_S2!I2*Weighting!Y9+Indicator_default_S2!J2*Weighting!Y10+Indicator_default_S2!K2*Weighting!Y11+Indicator_default_S2!L2*Weighting!Y12+Indicator_default_S2!M2*Weighting!Y13+Indicator_default_S2!N2*Weighting!Y14+Indicator_default_S2!O2*Weighting!Y15+Indicator_default_S2!P2*Weighting!Y16+Indicator_default_S2!Q2*Weighting!Y17</f>
        <v>0.20057918077775272</v>
      </c>
      <c r="Z2" s="8">
        <f>+Indicator_default_S2!B2*Weighting!Z2+Indicator_default_S2!C2*Weighting!Z3+Indicator_default_S2!D2*Weighting!Z4+Indicator_default_S2!E2*Weighting!Z5+Indicator_default_S2!F2*Weighting!Z6+Indicator_default_S2!G2*Weighting!Z7+Indicator_default_S2!H2*Weighting!Z8+Indicator_default_S2!I2*Weighting!Z9+Indicator_default_S2!J2*Weighting!Z10+Indicator_default_S2!K2*Weighting!Z11+Indicator_default_S2!L2*Weighting!Z12+Indicator_default_S2!M2*Weighting!Z13+Indicator_default_S2!N2*Weighting!Z14+Indicator_default_S2!O2*Weighting!Z15+Indicator_default_S2!P2*Weighting!Z16+Indicator_default_S2!Q2*Weighting!Z17</f>
        <v>0.14393795559466013</v>
      </c>
      <c r="AA2" s="8">
        <f>+Indicator_default_S2!B2*Weighting!AA2+Indicator_default_S2!C2*Weighting!AA3+Indicator_default_S2!D2*Weighting!AA4+Indicator_default_S2!E2*Weighting!AA5+Indicator_default_S2!F2*Weighting!AA6+Indicator_default_S2!G2*Weighting!AA7+Indicator_default_S2!H2*Weighting!AA8+Indicator_default_S2!I2*Weighting!AA9+Indicator_default_S2!J2*Weighting!AA10+Indicator_default_S2!K2*Weighting!AA11+Indicator_default_S2!L2*Weighting!AA12+Indicator_default_S2!M2*Weighting!AA13+Indicator_default_S2!N2*Weighting!AA14+Indicator_default_S2!O2*Weighting!AA15+Indicator_default_S2!P2*Weighting!AA16+Indicator_default_S2!Q2*Weighting!AA17</f>
        <v>0.12269913180324336</v>
      </c>
    </row>
    <row r="3" spans="1:27" x14ac:dyDescent="0.35">
      <c r="A3" s="5" t="s">
        <v>2</v>
      </c>
      <c r="B3" s="8">
        <f ca="1">+Indicator_default_S2!B3*Weighting!B2+Indicator_default_S2!C3*Weighting!B3+Indicator_default_S2!D3*Weighting!B4+Indicator_default_S2!E3*Weighting!B5+Indicator_default_S2!F3*Weighting!B6+Indicator_default_S2!G3*Weighting!B7+Indicator_default_S2!H3*Weighting!B8+Indicator_default_S2!I3*Weighting!B9+Indicator_default_S2!J3*Weighting!B10+Indicator_default_S2!K3*Weighting!B11+Indicator_default_S2!L3*Weighting!B12+Indicator_default_S2!M3*Weighting!B13+Indicator_default_S2!N3*Weighting!B14+Indicator_default_S2!O3*Weighting!B15+Indicator_default_S2!P3*Weighting!B16+Indicator_default_S2!Q3*Weighting!B17</f>
        <v>6.8034866276369371E-2</v>
      </c>
      <c r="C3" s="8">
        <f ca="1">+Indicator_default_S2!B3*Weighting!C2+Indicator_default_S2!C3*Weighting!C3+Indicator_default_S2!D3*Weighting!C4+Indicator_default_S2!E3*Weighting!C5+Indicator_default_S2!F3*Weighting!C6+Indicator_default_S2!G3*Weighting!C7+Indicator_default_S2!H3*Weighting!C8+Indicator_default_S2!I3*Weighting!C9+Indicator_default_S2!J3*Weighting!C10+Indicator_default_S2!K3*Weighting!C11+Indicator_default_S2!L3*Weighting!C12+Indicator_default_S2!M3*Weighting!C13+Indicator_default_S2!N3*Weighting!C14+Indicator_default_S2!O3*Weighting!C15+Indicator_default_S2!P3*Weighting!C16+Indicator_default_S2!Q3*Weighting!C17</f>
        <v>6.3758160842335668E-2</v>
      </c>
      <c r="D3" s="8">
        <f ca="1">+Indicator_default_S2!B3*Weighting!D2+Indicator_default_S2!C3*Weighting!D3+Indicator_default_S2!D3*Weighting!D4+Indicator_default_S2!E3*Weighting!D5+Indicator_default_S2!F3*Weighting!D6+Indicator_default_S2!G3*Weighting!D7+Indicator_default_S2!H3*Weighting!D8+Indicator_default_S2!I3*Weighting!D9+Indicator_default_S2!J3*Weighting!D10+Indicator_default_S2!K3*Weighting!D11+Indicator_default_S2!L3*Weighting!D12+Indicator_default_S2!M3*Weighting!D13+Indicator_default_S2!N3*Weighting!D14+Indicator_default_S2!O3*Weighting!D15+Indicator_default_S2!P3*Weighting!D16+Indicator_default_S2!Q3*Weighting!D17</f>
        <v>7.404890840045493E-2</v>
      </c>
      <c r="E3" s="8">
        <f ca="1">+Indicator_default_S2!B3*Weighting!E2+Indicator_default_S2!C3*Weighting!E3+Indicator_default_S2!D3*Weighting!E4+Indicator_default_S2!E3*Weighting!E5+Indicator_default_S2!F3*Weighting!E6+Indicator_default_S2!G3*Weighting!E7+Indicator_default_S2!H3*Weighting!E8+Indicator_default_S2!I3*Weighting!E9+Indicator_default_S2!J3*Weighting!E10+Indicator_default_S2!K3*Weighting!E11+Indicator_default_S2!L3*Weighting!E12+Indicator_default_S2!M3*Weighting!E13+Indicator_default_S2!N3*Weighting!E14+Indicator_default_S2!O3*Weighting!E15+Indicator_default_S2!P3*Weighting!E16+Indicator_default_S2!Q3*Weighting!E17</f>
        <v>1.0369279077875092E-2</v>
      </c>
      <c r="F3" s="8">
        <f ca="1">+Indicator_default_S2!B3*Weighting!F2+Indicator_default_S2!C3*Weighting!F3+Indicator_default_S2!D3*Weighting!F4+Indicator_default_S2!E3*Weighting!F5+Indicator_default_S2!F3*Weighting!F6+Indicator_default_S2!G3*Weighting!F7+Indicator_default_S2!H3*Weighting!F8+Indicator_default_S2!I3*Weighting!F9+Indicator_default_S2!J3*Weighting!F10+Indicator_default_S2!K3*Weighting!F11+Indicator_default_S2!L3*Weighting!F12+Indicator_default_S2!M3*Weighting!F13+Indicator_default_S2!N3*Weighting!F14+Indicator_default_S2!O3*Weighting!F15+Indicator_default_S2!P3*Weighting!F16+Indicator_default_S2!Q3*Weighting!F17</f>
        <v>8.2753027850971869E-2</v>
      </c>
      <c r="G3" s="8">
        <f>+Indicator_default_S2!B3*Weighting!G2+Indicator_default_S2!C3*Weighting!G3+Indicator_default_S2!D3*Weighting!G4+Indicator_default_S2!E3*Weighting!G5+Indicator_default_S2!F3*Weighting!G6+Indicator_default_S2!G3*Weighting!G7+Indicator_default_S2!H3*Weighting!G8+Indicator_default_S2!I3*Weighting!G9+Indicator_default_S2!J3*Weighting!G10+Indicator_default_S2!K3*Weighting!G11+Indicator_default_S2!L3*Weighting!G12+Indicator_default_S2!M3*Weighting!G13+Indicator_default_S2!N3*Weighting!G14+Indicator_default_S2!O3*Weighting!G15+Indicator_default_S2!P3*Weighting!G16+Indicator_default_S2!Q3*Weighting!G17</f>
        <v>8.2342318013730278E-2</v>
      </c>
      <c r="H3" s="8">
        <f>+Indicator_default_S2!B3*Weighting!H2+Indicator_default_S2!C3*Weighting!H3+Indicator_default_S2!D3*Weighting!H4+Indicator_default_S2!E3*Weighting!H5+Indicator_default_S2!F3*Weighting!H6+Indicator_default_S2!G3*Weighting!H7+Indicator_default_S2!H3*Weighting!H8+Indicator_default_S2!I3*Weighting!H9+Indicator_default_S2!J3*Weighting!H10+Indicator_default_S2!K3*Weighting!H11+Indicator_default_S2!L3*Weighting!H12+Indicator_default_S2!M3*Weighting!H13+Indicator_default_S2!N3*Weighting!H14+Indicator_default_S2!O3*Weighting!H15+Indicator_default_S2!P3*Weighting!H16+Indicator_default_S2!Q3*Weighting!H17</f>
        <v>8.6928446724608435E-2</v>
      </c>
      <c r="I3" s="8">
        <f>+Indicator_default_S2!B3*Weighting!I2+Indicator_default_S2!C3*Weighting!I3+Indicator_default_S2!D3*Weighting!I4+Indicator_default_S2!E3*Weighting!I5+Indicator_default_S2!F3*Weighting!I6+Indicator_default_S2!G3*Weighting!I7+Indicator_default_S2!H3*Weighting!I8+Indicator_default_S2!I3*Weighting!I9+Indicator_default_S2!J3*Weighting!I10+Indicator_default_S2!K3*Weighting!I11+Indicator_default_S2!L3*Weighting!I12+Indicator_default_S2!M3*Weighting!I13+Indicator_default_S2!N3*Weighting!I14+Indicator_default_S2!O3*Weighting!I15+Indicator_default_S2!P3*Weighting!I16+Indicator_default_S2!Q3*Weighting!I17</f>
        <v>8.7979614793282493E-2</v>
      </c>
      <c r="J3" s="8">
        <f>+Indicator_default_S2!B3*Weighting!J2+Indicator_default_S2!C3*Weighting!J3+Indicator_default_S2!D3*Weighting!J4+Indicator_default_S2!E3*Weighting!J5+Indicator_default_S2!F3*Weighting!J6+Indicator_default_S2!G3*Weighting!J7+Indicator_default_S2!H3*Weighting!J8+Indicator_default_S2!I3*Weighting!J9+Indicator_default_S2!J3*Weighting!J10+Indicator_default_S2!K3*Weighting!J11+Indicator_default_S2!L3*Weighting!J12+Indicator_default_S2!M3*Weighting!J13+Indicator_default_S2!N3*Weighting!J14+Indicator_default_S2!O3*Weighting!J15+Indicator_default_S2!P3*Weighting!J16+Indicator_default_S2!Q3*Weighting!J17</f>
        <v>1.7947344016325261E-2</v>
      </c>
      <c r="K3" s="8">
        <f>+Indicator_default_S2!B3*Weighting!K2+Indicator_default_S2!C3*Weighting!K3+Indicator_default_S2!D3*Weighting!K4+Indicator_default_S2!E3*Weighting!K5+Indicator_default_S2!F3*Weighting!K6+Indicator_default_S2!G3*Weighting!K7+Indicator_default_S2!H3*Weighting!K8+Indicator_default_S2!I3*Weighting!K9+Indicator_default_S2!J3*Weighting!K10+Indicator_default_S2!K3*Weighting!K11+Indicator_default_S2!L3*Weighting!K12+Indicator_default_S2!M3*Weighting!K13+Indicator_default_S2!N3*Weighting!K14+Indicator_default_S2!O3*Weighting!K15+Indicator_default_S2!P3*Weighting!K16+Indicator_default_S2!Q3*Weighting!K17</f>
        <v>8.9933190322643214E-2</v>
      </c>
      <c r="L3" s="8">
        <f>+Indicator_default_S2!B3*Weighting!L2+Indicator_default_S2!C3*Weighting!L3+Indicator_default_S2!D3*Weighting!L4+Indicator_default_S2!E3*Weighting!L5+Indicator_default_S2!F3*Weighting!L6+Indicator_default_S2!G3*Weighting!L7+Indicator_default_S2!H3*Weighting!L8+Indicator_default_S2!I3*Weighting!L9+Indicator_default_S2!J3*Weighting!L10+Indicator_default_S2!K3*Weighting!L11+Indicator_default_S2!L3*Weighting!L12+Indicator_default_S2!M3*Weighting!L13+Indicator_default_S2!N3*Weighting!L14+Indicator_default_S2!O3*Weighting!L15+Indicator_default_S2!P3*Weighting!L16+Indicator_default_S2!Q3*Weighting!L17</f>
        <v>9.6927670647414879E-2</v>
      </c>
      <c r="M3" s="8">
        <f>+Indicator_default_S2!B3*Weighting!M2+Indicator_default_S2!C3*Weighting!M3+Indicator_default_S2!D3*Weighting!M4+Indicator_default_S2!E3*Weighting!M5+Indicator_default_S2!F3*Weighting!M6+Indicator_default_S2!G3*Weighting!M7+Indicator_default_S2!H3*Weighting!M8+Indicator_default_S2!I3*Weighting!M9+Indicator_default_S2!J3*Weighting!M10+Indicator_default_S2!K3*Weighting!M11+Indicator_default_S2!L3*Weighting!M12+Indicator_default_S2!M3*Weighting!M13+Indicator_default_S2!N3*Weighting!M14+Indicator_default_S2!O3*Weighting!M15+Indicator_default_S2!P3*Weighting!M16+Indicator_default_S2!Q3*Weighting!M17</f>
        <v>-4.8819237221924168E-2</v>
      </c>
      <c r="N3" s="8">
        <f>+Indicator_default_S2!B3*Weighting!N2+Indicator_default_S2!C3*Weighting!N3+Indicator_default_S2!D3*Weighting!N4+Indicator_default_S2!E3*Weighting!N5+Indicator_default_S2!F3*Weighting!N6+Indicator_default_S2!G3*Weighting!N7+Indicator_default_S2!H3*Weighting!N8+Indicator_default_S2!I3*Weighting!N9+Indicator_default_S2!J3*Weighting!N10+Indicator_default_S2!K3*Weighting!N11+Indicator_default_S2!L3*Weighting!N12+Indicator_default_S2!M3*Weighting!N13+Indicator_default_S2!N3*Weighting!N14+Indicator_default_S2!O3*Weighting!N15+Indicator_default_S2!P3*Weighting!N16+Indicator_default_S2!Q3*Weighting!N17</f>
        <v>8.284702957707045E-2</v>
      </c>
      <c r="O3" s="8">
        <f>+Indicator_default_S2!B3*Weighting!O2+Indicator_default_S2!C3*Weighting!O3+Indicator_default_S2!D3*Weighting!O4+Indicator_default_S2!E3*Weighting!O5+Indicator_default_S2!F3*Weighting!O6+Indicator_default_S2!G3*Weighting!O7+Indicator_default_S2!H3*Weighting!O8+Indicator_default_S2!I3*Weighting!O9+Indicator_default_S2!J3*Weighting!O10+Indicator_default_S2!K3*Weighting!O11+Indicator_default_S2!L3*Weighting!O12+Indicator_default_S2!M3*Weighting!O13+Indicator_default_S2!N3*Weighting!O14+Indicator_default_S2!O3*Weighting!O15+Indicator_default_S2!P3*Weighting!O16+Indicator_default_S2!Q3*Weighting!O17</f>
        <v>4.6625346746841887E-4</v>
      </c>
      <c r="P3" s="8">
        <f>+Indicator_default_S2!B3*Weighting!P2+Indicator_default_S2!C3*Weighting!P3+Indicator_default_S2!D3*Weighting!P4+Indicator_default_S2!E3*Weighting!P5+Indicator_default_S2!F3*Weighting!P6+Indicator_default_S2!G3*Weighting!P7+Indicator_default_S2!H3*Weighting!P8+Indicator_default_S2!I3*Weighting!P9+Indicator_default_S2!J3*Weighting!P10+Indicator_default_S2!K3*Weighting!P11+Indicator_default_S2!L3*Weighting!P12+Indicator_default_S2!M3*Weighting!P13+Indicator_default_S2!N3*Weighting!P14+Indicator_default_S2!O3*Weighting!P15+Indicator_default_S2!P3*Weighting!P16+Indicator_default_S2!Q3*Weighting!P17</f>
        <v>0.24762404946315691</v>
      </c>
      <c r="Q3" s="8">
        <f>+Indicator_default_S2!B3*Weighting!Q2+Indicator_default_S2!C3*Weighting!Q3+Indicator_default_S2!D3*Weighting!Q4+Indicator_default_S2!E3*Weighting!Q5+Indicator_default_S2!F3*Weighting!Q6+Indicator_default_S2!G3*Weighting!Q7+Indicator_default_S2!H3*Weighting!Q8+Indicator_default_S2!I3*Weighting!Q9+Indicator_default_S2!J3*Weighting!Q10+Indicator_default_S2!K3*Weighting!Q11+Indicator_default_S2!L3*Weighting!Q12+Indicator_default_S2!M3*Weighting!Q13+Indicator_default_S2!N3*Weighting!Q14+Indicator_default_S2!O3*Weighting!Q15+Indicator_default_S2!P3*Weighting!Q16+Indicator_default_S2!Q3*Weighting!Q17</f>
        <v>5.8578068656332964E-2</v>
      </c>
      <c r="R3" s="8">
        <f>+Indicator_default_S2!B3*Weighting!R2+Indicator_default_S2!C3*Weighting!R3+Indicator_default_S2!D3*Weighting!R4+Indicator_default_S2!E3*Weighting!R5+Indicator_default_S2!F3*Weighting!R6+Indicator_default_S2!G3*Weighting!R7+Indicator_default_S2!H3*Weighting!R8+Indicator_default_S2!I3*Weighting!R9+Indicator_default_S2!J3*Weighting!R10+Indicator_default_S2!K3*Weighting!R11+Indicator_default_S2!L3*Weighting!R12+Indicator_default_S2!M3*Weighting!R13+Indicator_default_S2!N3*Weighting!R14+Indicator_default_S2!O3*Weighting!R15+Indicator_default_S2!P3*Weighting!R16+Indicator_default_S2!Q3*Weighting!R17</f>
        <v>-4.4884063710967807E-2</v>
      </c>
      <c r="S3" s="8">
        <f>+Indicator_default_S2!B3*Weighting!S2+Indicator_default_S2!C3*Weighting!S3+Indicator_default_S2!D3*Weighting!S4+Indicator_default_S2!E3*Weighting!S5+Indicator_default_S2!F3*Weighting!S6+Indicator_default_S2!G3*Weighting!S7+Indicator_default_S2!H3*Weighting!S8+Indicator_default_S2!I3*Weighting!S9+Indicator_default_S2!J3*Weighting!S10+Indicator_default_S2!K3*Weighting!S11+Indicator_default_S2!L3*Weighting!S12+Indicator_default_S2!M3*Weighting!S13+Indicator_default_S2!N3*Weighting!S14+Indicator_default_S2!O3*Weighting!S15+Indicator_default_S2!P3*Weighting!S16+Indicator_default_S2!Q3*Weighting!S17</f>
        <v>0.42879761636550273</v>
      </c>
      <c r="T3" s="8">
        <f>+Indicator_default_S2!B3*Weighting!T2+Indicator_default_S2!C3*Weighting!T3+Indicator_default_S2!D3*Weighting!T4+Indicator_default_S2!E3*Weighting!T5+Indicator_default_S2!F3*Weighting!T6+Indicator_default_S2!G3*Weighting!T7+Indicator_default_S2!H3*Weighting!T8+Indicator_default_S2!I3*Weighting!T9+Indicator_default_S2!J3*Weighting!T10+Indicator_default_S2!K3*Weighting!T11+Indicator_default_S2!L3*Weighting!T12+Indicator_default_S2!M3*Weighting!T13+Indicator_default_S2!N3*Weighting!T14+Indicator_default_S2!O3*Weighting!T15+Indicator_default_S2!P3*Weighting!T16+Indicator_default_S2!Q3*Weighting!T17</f>
        <v>0.47002700711663165</v>
      </c>
      <c r="U3" s="8">
        <f>+Indicator_default_S2!B3*Weighting!U2+Indicator_default_S2!C3*Weighting!U3+Indicator_default_S2!D3*Weighting!U4+Indicator_default_S2!E3*Weighting!U5+Indicator_default_S2!F3*Weighting!U6+Indicator_default_S2!G3*Weighting!U7+Indicator_default_S2!H3*Weighting!U8+Indicator_default_S2!I3*Weighting!U9+Indicator_default_S2!J3*Weighting!U10+Indicator_default_S2!K3*Weighting!U11+Indicator_default_S2!L3*Weighting!U12+Indicator_default_S2!M3*Weighting!U13+Indicator_default_S2!N3*Weighting!U14+Indicator_default_S2!O3*Weighting!U15+Indicator_default_S2!P3*Weighting!U16+Indicator_default_S2!Q3*Weighting!U17</f>
        <v>4.5250345386322237E-3</v>
      </c>
      <c r="V3" s="8">
        <f>+Indicator_default_S2!B3*Weighting!V2+Indicator_default_S2!C3*Weighting!V3+Indicator_default_S2!D3*Weighting!V4+Indicator_default_S2!E3*Weighting!V5+Indicator_default_S2!F3*Weighting!V6+Indicator_default_S2!G3*Weighting!V7+Indicator_default_S2!H3*Weighting!V8+Indicator_default_S2!I3*Weighting!V9+Indicator_default_S2!J3*Weighting!V10+Indicator_default_S2!K3*Weighting!V11+Indicator_default_S2!L3*Weighting!V12+Indicator_default_S2!M3*Weighting!V13+Indicator_default_S2!N3*Weighting!V14+Indicator_default_S2!O3*Weighting!V15+Indicator_default_S2!P3*Weighting!V16+Indicator_default_S2!Q3*Weighting!V17</f>
        <v>1.3689140727640464E-2</v>
      </c>
      <c r="W3" s="8">
        <f>+Indicator_default_S2!B3*Weighting!W2+Indicator_default_S2!C3*Weighting!W3+Indicator_default_S2!D3*Weighting!W4+Indicator_default_S2!E3*Weighting!W5+Indicator_default_S2!F3*Weighting!W6+Indicator_default_S2!G3*Weighting!W7+Indicator_default_S2!H3*Weighting!W8+Indicator_default_S2!I3*Weighting!W9+Indicator_default_S2!J3*Weighting!W10+Indicator_default_S2!K3*Weighting!W11+Indicator_default_S2!L3*Weighting!W12+Indicator_default_S2!M3*Weighting!W13+Indicator_default_S2!N3*Weighting!W14+Indicator_default_S2!O3*Weighting!W15+Indicator_default_S2!P3*Weighting!W16+Indicator_default_S2!Q3*Weighting!W17</f>
        <v>-6.2361960991856732E-4</v>
      </c>
      <c r="X3" s="8">
        <f>+Indicator_default_S2!B3*Weighting!X2+Indicator_default_S2!C3*Weighting!X3+Indicator_default_S2!D3*Weighting!X4+Indicator_default_S2!E3*Weighting!X5+Indicator_default_S2!F3*Weighting!X6+Indicator_default_S2!G3*Weighting!X7+Indicator_default_S2!H3*Weighting!X8+Indicator_default_S2!I3*Weighting!X9+Indicator_default_S2!J3*Weighting!X10+Indicator_default_S2!K3*Weighting!X11+Indicator_default_S2!L3*Weighting!X12+Indicator_default_S2!M3*Weighting!X13+Indicator_default_S2!N3*Weighting!X14+Indicator_default_S2!O3*Weighting!X15+Indicator_default_S2!P3*Weighting!X16+Indicator_default_S2!Q3*Weighting!X17</f>
        <v>3.2022639328803063E-3</v>
      </c>
      <c r="Y3" s="8">
        <f>+Indicator_default_S2!B3*Weighting!Y2+Indicator_default_S2!C3*Weighting!Y3+Indicator_default_S2!D3*Weighting!Y4+Indicator_default_S2!E3*Weighting!Y5+Indicator_default_S2!F3*Weighting!Y6+Indicator_default_S2!G3*Weighting!Y7+Indicator_default_S2!H3*Weighting!Y8+Indicator_default_S2!I3*Weighting!Y9+Indicator_default_S2!J3*Weighting!Y10+Indicator_default_S2!K3*Weighting!Y11+Indicator_default_S2!L3*Weighting!Y12+Indicator_default_S2!M3*Weighting!Y13+Indicator_default_S2!N3*Weighting!Y14+Indicator_default_S2!O3*Weighting!Y15+Indicator_default_S2!P3*Weighting!Y16+Indicator_default_S2!Q3*Weighting!Y17</f>
        <v>2.366926166722664E-3</v>
      </c>
      <c r="Z3" s="8">
        <f>+Indicator_default_S2!B3*Weighting!Z2+Indicator_default_S2!C3*Weighting!Z3+Indicator_default_S2!D3*Weighting!Z4+Indicator_default_S2!E3*Weighting!Z5+Indicator_default_S2!F3*Weighting!Z6+Indicator_default_S2!G3*Weighting!Z7+Indicator_default_S2!H3*Weighting!Z8+Indicator_default_S2!I3*Weighting!Z9+Indicator_default_S2!J3*Weighting!Z10+Indicator_default_S2!K3*Weighting!Z11+Indicator_default_S2!L3*Weighting!Z12+Indicator_default_S2!M3*Weighting!Z13+Indicator_default_S2!N3*Weighting!Z14+Indicator_default_S2!O3*Weighting!Z15+Indicator_default_S2!P3*Weighting!Z16+Indicator_default_S2!Q3*Weighting!Z17</f>
        <v>1.9669863087864042E-2</v>
      </c>
      <c r="AA3" s="8">
        <f>+Indicator_default_S2!B3*Weighting!AA2+Indicator_default_S2!C3*Weighting!AA3+Indicator_default_S2!D3*Weighting!AA4+Indicator_default_S2!E3*Weighting!AA5+Indicator_default_S2!F3*Weighting!AA6+Indicator_default_S2!G3*Weighting!AA7+Indicator_default_S2!H3*Weighting!AA8+Indicator_default_S2!I3*Weighting!AA9+Indicator_default_S2!J3*Weighting!AA10+Indicator_default_S2!K3*Weighting!AA11+Indicator_default_S2!L3*Weighting!AA12+Indicator_default_S2!M3*Weighting!AA13+Indicator_default_S2!N3*Weighting!AA14+Indicator_default_S2!O3*Weighting!AA15+Indicator_default_S2!P3*Weighting!AA16+Indicator_default_S2!Q3*Weighting!AA17</f>
        <v>-1.6916914984823016E-2</v>
      </c>
    </row>
    <row r="4" spans="1:27" x14ac:dyDescent="0.35">
      <c r="A4" s="5" t="s">
        <v>3</v>
      </c>
      <c r="B4" s="8">
        <f ca="1">+Indicator_default_S2!B4*Weighting!B2+Indicator_default_S2!C4*Weighting!B3+Indicator_default_S2!D4*Weighting!B4+Indicator_default_S2!E4*Weighting!B5+Indicator_default_S2!F4*Weighting!B6+Indicator_default_S2!G4*Weighting!B7+Indicator_default_S2!H4*Weighting!B8+Indicator_default_S2!I4*Weighting!B9+Indicator_default_S2!J4*Weighting!B10+Indicator_default_S2!K4*Weighting!B11+Indicator_default_S2!L4*Weighting!B12+Indicator_default_S2!M4*Weighting!B13+Indicator_default_S2!N4*Weighting!B14+Indicator_default_S2!O4*Weighting!B15+Indicator_default_S2!P4*Weighting!B16+Indicator_default_S2!Q4*Weighting!B17</f>
        <v>-6.3358130556656666E-3</v>
      </c>
      <c r="C4" s="8">
        <f ca="1">+Indicator_default_S2!B4*Weighting!C2+Indicator_default_S2!C4*Weighting!C3+Indicator_default_S2!D4*Weighting!C4+Indicator_default_S2!E4*Weighting!C5+Indicator_default_S2!F4*Weighting!C6+Indicator_default_S2!G4*Weighting!C7+Indicator_default_S2!H4*Weighting!C8+Indicator_default_S2!I4*Weighting!C9+Indicator_default_S2!J4*Weighting!C10+Indicator_default_S2!K4*Weighting!C11+Indicator_default_S2!L4*Weighting!C12+Indicator_default_S2!M4*Weighting!C13+Indicator_default_S2!N4*Weighting!C14+Indicator_default_S2!O4*Weighting!C15+Indicator_default_S2!P4*Weighting!C16+Indicator_default_S2!Q4*Weighting!C17</f>
        <v>-3.494377551295906E-3</v>
      </c>
      <c r="D4" s="8">
        <f ca="1">+Indicator_default_S2!B4*Weighting!D2+Indicator_default_S2!C4*Weighting!D3+Indicator_default_S2!D4*Weighting!D4+Indicator_default_S2!E4*Weighting!D5+Indicator_default_S2!F4*Weighting!D6+Indicator_default_S2!G4*Weighting!D7+Indicator_default_S2!H4*Weighting!D8+Indicator_default_S2!I4*Weighting!D9+Indicator_default_S2!J4*Weighting!D10+Indicator_default_S2!K4*Weighting!D11+Indicator_default_S2!L4*Weighting!D12+Indicator_default_S2!M4*Weighting!D13+Indicator_default_S2!N4*Weighting!D14+Indicator_default_S2!O4*Weighting!D15+Indicator_default_S2!P4*Weighting!D16+Indicator_default_S2!Q4*Weighting!D17</f>
        <v>-6.9772309530246341E-3</v>
      </c>
      <c r="E4" s="8">
        <f ca="1">+Indicator_default_S2!B4*Weighting!E2+Indicator_default_S2!C4*Weighting!E3+Indicator_default_S2!D4*Weighting!E4+Indicator_default_S2!E4*Weighting!E5+Indicator_default_S2!F4*Weighting!E6+Indicator_default_S2!G4*Weighting!E7+Indicator_default_S2!H4*Weighting!E8+Indicator_default_S2!I4*Weighting!E9+Indicator_default_S2!J4*Weighting!E10+Indicator_default_S2!K4*Weighting!E11+Indicator_default_S2!L4*Weighting!E12+Indicator_default_S2!M4*Weighting!E13+Indicator_default_S2!N4*Weighting!E14+Indicator_default_S2!O4*Weighting!E15+Indicator_default_S2!P4*Weighting!E16+Indicator_default_S2!Q4*Weighting!E17</f>
        <v>1.1896212603050463E-3</v>
      </c>
      <c r="F4" s="8">
        <f ca="1">+Indicator_default_S2!B4*Weighting!F2+Indicator_default_S2!C4*Weighting!F3+Indicator_default_S2!D4*Weighting!F4+Indicator_default_S2!E4*Weighting!F5+Indicator_default_S2!F4*Weighting!F6+Indicator_default_S2!G4*Weighting!F7+Indicator_default_S2!H4*Weighting!F8+Indicator_default_S2!I4*Weighting!F9+Indicator_default_S2!J4*Weighting!F10+Indicator_default_S2!K4*Weighting!F11+Indicator_default_S2!L4*Weighting!F12+Indicator_default_S2!M4*Weighting!F13+Indicator_default_S2!N4*Weighting!F14+Indicator_default_S2!O4*Weighting!F15+Indicator_default_S2!P4*Weighting!F16+Indicator_default_S2!Q4*Weighting!F17</f>
        <v>-7.6595030198310862E-3</v>
      </c>
      <c r="G4" s="8">
        <f>+Indicator_default_S2!B4*Weighting!G2+Indicator_default_S2!C4*Weighting!G3+Indicator_default_S2!D4*Weighting!G4+Indicator_default_S2!E4*Weighting!G5+Indicator_default_S2!F4*Weighting!G6+Indicator_default_S2!G4*Weighting!G7+Indicator_default_S2!H4*Weighting!G8+Indicator_default_S2!I4*Weighting!G9+Indicator_default_S2!J4*Weighting!G10+Indicator_default_S2!K4*Weighting!G11+Indicator_default_S2!L4*Weighting!G12+Indicator_default_S2!M4*Weighting!G13+Indicator_default_S2!N4*Weighting!G14+Indicator_default_S2!O4*Weighting!G15+Indicator_default_S2!P4*Weighting!G16+Indicator_default_S2!Q4*Weighting!G17</f>
        <v>-2.5473258568329972E-2</v>
      </c>
      <c r="H4" s="8">
        <f>+Indicator_default_S2!B4*Weighting!H2+Indicator_default_S2!C4*Weighting!H3+Indicator_default_S2!D4*Weighting!H4+Indicator_default_S2!E4*Weighting!H5+Indicator_default_S2!F4*Weighting!H6+Indicator_default_S2!G4*Weighting!H7+Indicator_default_S2!H4*Weighting!H8+Indicator_default_S2!I4*Weighting!H9+Indicator_default_S2!J4*Weighting!H10+Indicator_default_S2!K4*Weighting!H11+Indicator_default_S2!L4*Weighting!H12+Indicator_default_S2!M4*Weighting!H13+Indicator_default_S2!N4*Weighting!H14+Indicator_default_S2!O4*Weighting!H15+Indicator_default_S2!P4*Weighting!H16+Indicator_default_S2!Q4*Weighting!H17</f>
        <v>-6.6757973964252943E-3</v>
      </c>
      <c r="I4" s="8">
        <f>+Indicator_default_S2!B4*Weighting!I2+Indicator_default_S2!C4*Weighting!I3+Indicator_default_S2!D4*Weighting!I4+Indicator_default_S2!E4*Weighting!I5+Indicator_default_S2!F4*Weighting!I6+Indicator_default_S2!G4*Weighting!I7+Indicator_default_S2!H4*Weighting!I8+Indicator_default_S2!I4*Weighting!I9+Indicator_default_S2!J4*Weighting!I10+Indicator_default_S2!K4*Weighting!I11+Indicator_default_S2!L4*Weighting!I12+Indicator_default_S2!M4*Weighting!I13+Indicator_default_S2!N4*Weighting!I14+Indicator_default_S2!O4*Weighting!I15+Indicator_default_S2!P4*Weighting!I16+Indicator_default_S2!Q4*Weighting!I17</f>
        <v>-2.5705807322126406E-2</v>
      </c>
      <c r="J4" s="8">
        <f>+Indicator_default_S2!B4*Weighting!J2+Indicator_default_S2!C4*Weighting!J3+Indicator_default_S2!D4*Weighting!J4+Indicator_default_S2!E4*Weighting!J5+Indicator_default_S2!F4*Weighting!J6+Indicator_default_S2!G4*Weighting!J7+Indicator_default_S2!H4*Weighting!J8+Indicator_default_S2!I4*Weighting!J9+Indicator_default_S2!J4*Weighting!J10+Indicator_default_S2!K4*Weighting!J11+Indicator_default_S2!L4*Weighting!J12+Indicator_default_S2!M4*Weighting!J13+Indicator_default_S2!N4*Weighting!J14+Indicator_default_S2!O4*Weighting!J15+Indicator_default_S2!P4*Weighting!J16+Indicator_default_S2!Q4*Weighting!J17</f>
        <v>1.1242385446912091E-2</v>
      </c>
      <c r="K4" s="8">
        <f>+Indicator_default_S2!B4*Weighting!K2+Indicator_default_S2!C4*Weighting!K3+Indicator_default_S2!D4*Weighting!K4+Indicator_default_S2!E4*Weighting!K5+Indicator_default_S2!F4*Weighting!K6+Indicator_default_S2!G4*Weighting!K7+Indicator_default_S2!H4*Weighting!K8+Indicator_default_S2!I4*Weighting!K9+Indicator_default_S2!J4*Weighting!K10+Indicator_default_S2!K4*Weighting!K11+Indicator_default_S2!L4*Weighting!K12+Indicator_default_S2!M4*Weighting!K13+Indicator_default_S2!N4*Weighting!K14+Indicator_default_S2!O4*Weighting!K15+Indicator_default_S2!P4*Weighting!K16+Indicator_default_S2!Q4*Weighting!K17</f>
        <v>-2.4526697047328672E-2</v>
      </c>
      <c r="L4" s="8">
        <f>+Indicator_default_S2!B4*Weighting!L2+Indicator_default_S2!C4*Weighting!L3+Indicator_default_S2!D4*Weighting!L4+Indicator_default_S2!E4*Weighting!L5+Indicator_default_S2!F4*Weighting!L6+Indicator_default_S2!G4*Weighting!L7+Indicator_default_S2!H4*Weighting!L8+Indicator_default_S2!I4*Weighting!L9+Indicator_default_S2!J4*Weighting!L10+Indicator_default_S2!K4*Weighting!L11+Indicator_default_S2!L4*Weighting!L12+Indicator_default_S2!M4*Weighting!L13+Indicator_default_S2!N4*Weighting!L14+Indicator_default_S2!O4*Weighting!L15+Indicator_default_S2!P4*Weighting!L16+Indicator_default_S2!Q4*Weighting!L17</f>
        <v>0.12690624172016179</v>
      </c>
      <c r="M4" s="8">
        <f>+Indicator_default_S2!B4*Weighting!M2+Indicator_default_S2!C4*Weighting!M3+Indicator_default_S2!D4*Weighting!M4+Indicator_default_S2!E4*Weighting!M5+Indicator_default_S2!F4*Weighting!M6+Indicator_default_S2!G4*Weighting!M7+Indicator_default_S2!H4*Weighting!M8+Indicator_default_S2!I4*Weighting!M9+Indicator_default_S2!J4*Weighting!M10+Indicator_default_S2!K4*Weighting!M11+Indicator_default_S2!L4*Weighting!M12+Indicator_default_S2!M4*Weighting!M13+Indicator_default_S2!N4*Weighting!M14+Indicator_default_S2!O4*Weighting!M15+Indicator_default_S2!P4*Weighting!M16+Indicator_default_S2!Q4*Weighting!M17</f>
        <v>-6.5692316422444136E-2</v>
      </c>
      <c r="N4" s="8">
        <f>+Indicator_default_S2!B4*Weighting!N2+Indicator_default_S2!C4*Weighting!N3+Indicator_default_S2!D4*Weighting!N4+Indicator_default_S2!E4*Weighting!N5+Indicator_default_S2!F4*Weighting!N6+Indicator_default_S2!G4*Weighting!N7+Indicator_default_S2!H4*Weighting!N8+Indicator_default_S2!I4*Weighting!N9+Indicator_default_S2!J4*Weighting!N10+Indicator_default_S2!K4*Weighting!N11+Indicator_default_S2!L4*Weighting!N12+Indicator_default_S2!M4*Weighting!N13+Indicator_default_S2!N4*Weighting!N14+Indicator_default_S2!O4*Weighting!N15+Indicator_default_S2!P4*Weighting!N16+Indicator_default_S2!Q4*Weighting!N17</f>
        <v>2.0833928187001118E-2</v>
      </c>
      <c r="O4" s="8">
        <f>+Indicator_default_S2!B4*Weighting!O2+Indicator_default_S2!C4*Weighting!O3+Indicator_default_S2!D4*Weighting!O4+Indicator_default_S2!E4*Weighting!O5+Indicator_default_S2!F4*Weighting!O6+Indicator_default_S2!G4*Weighting!O7+Indicator_default_S2!H4*Weighting!O8+Indicator_default_S2!I4*Weighting!O9+Indicator_default_S2!J4*Weighting!O10+Indicator_default_S2!K4*Weighting!O11+Indicator_default_S2!L4*Weighting!O12+Indicator_default_S2!M4*Weighting!O13+Indicator_default_S2!N4*Weighting!O14+Indicator_default_S2!O4*Weighting!O15+Indicator_default_S2!P4*Weighting!O16+Indicator_default_S2!Q4*Weighting!O17</f>
        <v>-1.3420731887772429E-4</v>
      </c>
      <c r="P4" s="8">
        <f>+Indicator_default_S2!B4*Weighting!P2+Indicator_default_S2!C4*Weighting!P3+Indicator_default_S2!D4*Weighting!P4+Indicator_default_S2!E4*Weighting!P5+Indicator_default_S2!F4*Weighting!P6+Indicator_default_S2!G4*Weighting!P7+Indicator_default_S2!H4*Weighting!P8+Indicator_default_S2!I4*Weighting!P9+Indicator_default_S2!J4*Weighting!P10+Indicator_default_S2!K4*Weighting!P11+Indicator_default_S2!L4*Weighting!P12+Indicator_default_S2!M4*Weighting!P13+Indicator_default_S2!N4*Weighting!P14+Indicator_default_S2!O4*Weighting!P15+Indicator_default_S2!P4*Weighting!P16+Indicator_default_S2!Q4*Weighting!P17</f>
        <v>-8.5413936879661367E-2</v>
      </c>
      <c r="Q4" s="8">
        <f>+Indicator_default_S2!B4*Weighting!Q2+Indicator_default_S2!C4*Weighting!Q3+Indicator_default_S2!D4*Weighting!Q4+Indicator_default_S2!E4*Weighting!Q5+Indicator_default_S2!F4*Weighting!Q6+Indicator_default_S2!G4*Weighting!Q7+Indicator_default_S2!H4*Weighting!Q8+Indicator_default_S2!I4*Weighting!Q9+Indicator_default_S2!J4*Weighting!Q10+Indicator_default_S2!K4*Weighting!Q11+Indicator_default_S2!L4*Weighting!Q12+Indicator_default_S2!M4*Weighting!Q13+Indicator_default_S2!N4*Weighting!Q14+Indicator_default_S2!O4*Weighting!Q15+Indicator_default_S2!P4*Weighting!Q16+Indicator_default_S2!Q4*Weighting!Q17</f>
        <v>-0.11352478055027594</v>
      </c>
      <c r="R4" s="8">
        <f>+Indicator_default_S2!B4*Weighting!R2+Indicator_default_S2!C4*Weighting!R3+Indicator_default_S2!D4*Weighting!R4+Indicator_default_S2!E4*Weighting!R5+Indicator_default_S2!F4*Weighting!R6+Indicator_default_S2!G4*Weighting!R7+Indicator_default_S2!H4*Weighting!R8+Indicator_default_S2!I4*Weighting!R9+Indicator_default_S2!J4*Weighting!R10+Indicator_default_S2!K4*Weighting!R11+Indicator_default_S2!L4*Weighting!R12+Indicator_default_S2!M4*Weighting!R13+Indicator_default_S2!N4*Weighting!R14+Indicator_default_S2!O4*Weighting!R15+Indicator_default_S2!P4*Weighting!R16+Indicator_default_S2!Q4*Weighting!R17</f>
        <v>-5.1869471168314744E-2</v>
      </c>
      <c r="S4" s="8">
        <f>+Indicator_default_S2!B4*Weighting!S2+Indicator_default_S2!C4*Weighting!S3+Indicator_default_S2!D4*Weighting!S4+Indicator_default_S2!E4*Weighting!S5+Indicator_default_S2!F4*Weighting!S6+Indicator_default_S2!G4*Weighting!S7+Indicator_default_S2!H4*Weighting!S8+Indicator_default_S2!I4*Weighting!S9+Indicator_default_S2!J4*Weighting!S10+Indicator_default_S2!K4*Weighting!S11+Indicator_default_S2!L4*Weighting!S12+Indicator_default_S2!M4*Weighting!S13+Indicator_default_S2!N4*Weighting!S14+Indicator_default_S2!O4*Weighting!S15+Indicator_default_S2!P4*Weighting!S16+Indicator_default_S2!Q4*Weighting!S17</f>
        <v>-7.3821068030415077E-2</v>
      </c>
      <c r="T4" s="8">
        <f>+Indicator_default_S2!B4*Weighting!T2+Indicator_default_S2!C4*Weighting!T3+Indicator_default_S2!D4*Weighting!T4+Indicator_default_S2!E4*Weighting!T5+Indicator_default_S2!F4*Weighting!T6+Indicator_default_S2!G4*Weighting!T7+Indicator_default_S2!H4*Weighting!T8+Indicator_default_S2!I4*Weighting!T9+Indicator_default_S2!J4*Weighting!T10+Indicator_default_S2!K4*Weighting!T11+Indicator_default_S2!L4*Weighting!T12+Indicator_default_S2!M4*Weighting!T13+Indicator_default_S2!N4*Weighting!T14+Indicator_default_S2!O4*Weighting!T15+Indicator_default_S2!P4*Weighting!T16+Indicator_default_S2!Q4*Weighting!T17</f>
        <v>-8.0230665722725455E-2</v>
      </c>
      <c r="U4" s="8">
        <f>+Indicator_default_S2!B4*Weighting!U2+Indicator_default_S2!C4*Weighting!U3+Indicator_default_S2!D4*Weighting!U4+Indicator_default_S2!E4*Weighting!U5+Indicator_default_S2!F4*Weighting!U6+Indicator_default_S2!G4*Weighting!U7+Indicator_default_S2!H4*Weighting!U8+Indicator_default_S2!I4*Weighting!U9+Indicator_default_S2!J4*Weighting!U10+Indicator_default_S2!K4*Weighting!U11+Indicator_default_S2!L4*Weighting!U12+Indicator_default_S2!M4*Weighting!U13+Indicator_default_S2!N4*Weighting!U14+Indicator_default_S2!O4*Weighting!U15+Indicator_default_S2!P4*Weighting!U16+Indicator_default_S2!Q4*Weighting!U17</f>
        <v>1.9141383018537325E-3</v>
      </c>
      <c r="V4" s="8">
        <f>+Indicator_default_S2!B4*Weighting!V2+Indicator_default_S2!C4*Weighting!V3+Indicator_default_S2!D4*Weighting!V4+Indicator_default_S2!E4*Weighting!V5+Indicator_default_S2!F4*Weighting!V6+Indicator_default_S2!G4*Weighting!V7+Indicator_default_S2!H4*Weighting!V8+Indicator_default_S2!I4*Weighting!V9+Indicator_default_S2!J4*Weighting!V10+Indicator_default_S2!K4*Weighting!V11+Indicator_default_S2!L4*Weighting!V12+Indicator_default_S2!M4*Weighting!V13+Indicator_default_S2!N4*Weighting!V14+Indicator_default_S2!O4*Weighting!V15+Indicator_default_S2!P4*Weighting!V16+Indicator_default_S2!Q4*Weighting!V17</f>
        <v>-1.2009886179218192E-2</v>
      </c>
      <c r="W4" s="8">
        <f>+Indicator_default_S2!B4*Weighting!W2+Indicator_default_S2!C4*Weighting!W3+Indicator_default_S2!D4*Weighting!W4+Indicator_default_S2!E4*Weighting!W5+Indicator_default_S2!F4*Weighting!W6+Indicator_default_S2!G4*Weighting!W7+Indicator_default_S2!H4*Weighting!W8+Indicator_default_S2!I4*Weighting!W9+Indicator_default_S2!J4*Weighting!W10+Indicator_default_S2!K4*Weighting!W11+Indicator_default_S2!L4*Weighting!W12+Indicator_default_S2!M4*Weighting!W13+Indicator_default_S2!N4*Weighting!W14+Indicator_default_S2!O4*Weighting!W15+Indicator_default_S2!P4*Weighting!W16+Indicator_default_S2!Q4*Weighting!W17</f>
        <v>-2.7222729175563386E-3</v>
      </c>
      <c r="X4" s="8">
        <f>+Indicator_default_S2!B4*Weighting!X2+Indicator_default_S2!C4*Weighting!X3+Indicator_default_S2!D4*Weighting!X4+Indicator_default_S2!E4*Weighting!X5+Indicator_default_S2!F4*Weighting!X6+Indicator_default_S2!G4*Weighting!X7+Indicator_default_S2!H4*Weighting!X8+Indicator_default_S2!I4*Weighting!X9+Indicator_default_S2!J4*Weighting!X10+Indicator_default_S2!K4*Weighting!X11+Indicator_default_S2!L4*Weighting!X12+Indicator_default_S2!M4*Weighting!X13+Indicator_default_S2!N4*Weighting!X14+Indicator_default_S2!O4*Weighting!X15+Indicator_default_S2!P4*Weighting!X16+Indicator_default_S2!Q4*Weighting!X17</f>
        <v>-9.8933213498231753E-4</v>
      </c>
      <c r="Y4" s="8">
        <f>+Indicator_default_S2!B4*Weighting!Y2+Indicator_default_S2!C4*Weighting!Y3+Indicator_default_S2!D4*Weighting!Y4+Indicator_default_S2!E4*Weighting!Y5+Indicator_default_S2!F4*Weighting!Y6+Indicator_default_S2!G4*Weighting!Y7+Indicator_default_S2!H4*Weighting!Y8+Indicator_default_S2!I4*Weighting!Y9+Indicator_default_S2!J4*Weighting!Y10+Indicator_default_S2!K4*Weighting!Y11+Indicator_default_S2!L4*Weighting!Y12+Indicator_default_S2!M4*Weighting!Y13+Indicator_default_S2!N4*Weighting!Y14+Indicator_default_S2!O4*Weighting!Y15+Indicator_default_S2!P4*Weighting!Y16+Indicator_default_S2!Q4*Weighting!Y17</f>
        <v>-2.9329974314212717E-4</v>
      </c>
      <c r="Z4" s="8">
        <f>+Indicator_default_S2!B4*Weighting!Z2+Indicator_default_S2!C4*Weighting!Z3+Indicator_default_S2!D4*Weighting!Z4+Indicator_default_S2!E4*Weighting!Z5+Indicator_default_S2!F4*Weighting!Z6+Indicator_default_S2!G4*Weighting!Z7+Indicator_default_S2!H4*Weighting!Z8+Indicator_default_S2!I4*Weighting!Z9+Indicator_default_S2!J4*Weighting!Z10+Indicator_default_S2!K4*Weighting!Z11+Indicator_default_S2!L4*Weighting!Z12+Indicator_default_S2!M4*Weighting!Z13+Indicator_default_S2!N4*Weighting!Z14+Indicator_default_S2!O4*Weighting!Z15+Indicator_default_S2!P4*Weighting!Z16+Indicator_default_S2!Q4*Weighting!Z17</f>
        <v>-1.3615900551357078E-2</v>
      </c>
      <c r="AA4" s="8">
        <f>+Indicator_default_S2!B4*Weighting!AA2+Indicator_default_S2!C4*Weighting!AA3+Indicator_default_S2!D4*Weighting!AA4+Indicator_default_S2!E4*Weighting!AA5+Indicator_default_S2!F4*Weighting!AA6+Indicator_default_S2!G4*Weighting!AA7+Indicator_default_S2!H4*Weighting!AA8+Indicator_default_S2!I4*Weighting!AA9+Indicator_default_S2!J4*Weighting!AA10+Indicator_default_S2!K4*Weighting!AA11+Indicator_default_S2!L4*Weighting!AA12+Indicator_default_S2!M4*Weighting!AA13+Indicator_default_S2!N4*Weighting!AA14+Indicator_default_S2!O4*Weighting!AA15+Indicator_default_S2!P4*Weighting!AA16+Indicator_default_S2!Q4*Weighting!AA17</f>
        <v>-5.6909307683325722E-2</v>
      </c>
    </row>
    <row r="5" spans="1:27" x14ac:dyDescent="0.35">
      <c r="A5" s="5" t="s">
        <v>4</v>
      </c>
      <c r="B5" s="8">
        <f ca="1">+Indicator_default_S2!B5*Weighting!B2+Indicator_default_S2!C5*Weighting!B3+Indicator_default_S2!D5*Weighting!B4+Indicator_default_S2!E5*Weighting!B5+Indicator_default_S2!F5*Weighting!B6+Indicator_default_S2!G5*Weighting!B7+Indicator_default_S2!H5*Weighting!B8+Indicator_default_S2!I5*Weighting!B9+Indicator_default_S2!J5*Weighting!B10+Indicator_default_S2!K5*Weighting!B11+Indicator_default_S2!L5*Weighting!B12+Indicator_default_S2!M5*Weighting!B13+Indicator_default_S2!N5*Weighting!B14+Indicator_default_S2!O5*Weighting!B15+Indicator_default_S2!P5*Weighting!B16+Indicator_default_S2!Q5*Weighting!B17</f>
        <v>0.94599858939911463</v>
      </c>
      <c r="C5" s="8">
        <f ca="1">+Indicator_default_S2!B5*Weighting!C2+Indicator_default_S2!C5*Weighting!C3+Indicator_default_S2!D5*Weighting!C4+Indicator_default_S2!E5*Weighting!C5+Indicator_default_S2!F5*Weighting!C6+Indicator_default_S2!G5*Weighting!C7+Indicator_default_S2!H5*Weighting!C8+Indicator_default_S2!I5*Weighting!C9+Indicator_default_S2!J5*Weighting!C10+Indicator_default_S2!K5*Weighting!C11+Indicator_default_S2!L5*Weighting!C12+Indicator_default_S2!M5*Weighting!C13+Indicator_default_S2!N5*Weighting!C14+Indicator_default_S2!O5*Weighting!C15+Indicator_default_S2!P5*Weighting!C16+Indicator_default_S2!Q5*Weighting!C17</f>
        <v>0.95020847789360618</v>
      </c>
      <c r="D5" s="8">
        <f ca="1">+Indicator_default_S2!B5*Weighting!D2+Indicator_default_S2!C5*Weighting!D3+Indicator_default_S2!D5*Weighting!D4+Indicator_default_S2!E5*Weighting!D5+Indicator_default_S2!F5*Weighting!D6+Indicator_default_S2!G5*Weighting!D7+Indicator_default_S2!H5*Weighting!D8+Indicator_default_S2!I5*Weighting!D9+Indicator_default_S2!J5*Weighting!D10+Indicator_default_S2!K5*Weighting!D11+Indicator_default_S2!L5*Weighting!D12+Indicator_default_S2!M5*Weighting!D13+Indicator_default_S2!N5*Weighting!D14+Indicator_default_S2!O5*Weighting!D15+Indicator_default_S2!P5*Weighting!D16+Indicator_default_S2!Q5*Weighting!D17</f>
        <v>0.94373470827627992</v>
      </c>
      <c r="E5" s="8">
        <f ca="1">+Indicator_default_S2!B5*Weighting!E2+Indicator_default_S2!C5*Weighting!E3+Indicator_default_S2!D5*Weighting!E4+Indicator_default_S2!E5*Weighting!E5+Indicator_default_S2!F5*Weighting!E6+Indicator_default_S2!G5*Weighting!E7+Indicator_default_S2!H5*Weighting!E8+Indicator_default_S2!I5*Weighting!E9+Indicator_default_S2!J5*Weighting!E10+Indicator_default_S2!K5*Weighting!E11+Indicator_default_S2!L5*Weighting!E12+Indicator_default_S2!M5*Weighting!E13+Indicator_default_S2!N5*Weighting!E14+Indicator_default_S2!O5*Weighting!E15+Indicator_default_S2!P5*Weighting!E16+Indicator_default_S2!Q5*Weighting!E17</f>
        <v>0.96302602536052773</v>
      </c>
      <c r="F5" s="8">
        <f ca="1">+Indicator_default_S2!B5*Weighting!F2+Indicator_default_S2!C5*Weighting!F3+Indicator_default_S2!D5*Weighting!F4+Indicator_default_S2!E5*Weighting!F5+Indicator_default_S2!F5*Weighting!F6+Indicator_default_S2!G5*Weighting!F7+Indicator_default_S2!H5*Weighting!F8+Indicator_default_S2!I5*Weighting!F9+Indicator_default_S2!J5*Weighting!F10+Indicator_default_S2!K5*Weighting!F11+Indicator_default_S2!L5*Weighting!F12+Indicator_default_S2!M5*Weighting!F13+Indicator_default_S2!N5*Weighting!F14+Indicator_default_S2!O5*Weighting!F15+Indicator_default_S2!P5*Weighting!F16+Indicator_default_S2!Q5*Weighting!F17</f>
        <v>0.94080590202376635</v>
      </c>
      <c r="G5" s="8">
        <f>+Indicator_default_S2!B5*Weighting!G2+Indicator_default_S2!C5*Weighting!G3+Indicator_default_S2!D5*Weighting!G4+Indicator_default_S2!E5*Weighting!G5+Indicator_default_S2!F5*Weighting!G6+Indicator_default_S2!G5*Weighting!G7+Indicator_default_S2!H5*Weighting!G8+Indicator_default_S2!I5*Weighting!G9+Indicator_default_S2!J5*Weighting!G10+Indicator_default_S2!K5*Weighting!G11+Indicator_default_S2!L5*Weighting!G12+Indicator_default_S2!M5*Weighting!G13+Indicator_default_S2!N5*Weighting!G14+Indicator_default_S2!O5*Weighting!G15+Indicator_default_S2!P5*Weighting!G16+Indicator_default_S2!Q5*Weighting!G17</f>
        <v>0.88892215209520753</v>
      </c>
      <c r="H5" s="8">
        <f>+Indicator_default_S2!B5*Weighting!H2+Indicator_default_S2!C5*Weighting!H3+Indicator_default_S2!D5*Weighting!H4+Indicator_default_S2!E5*Weighting!H5+Indicator_default_S2!F5*Weighting!H6+Indicator_default_S2!G5*Weighting!H7+Indicator_default_S2!H5*Weighting!H8+Indicator_default_S2!I5*Weighting!H9+Indicator_default_S2!J5*Weighting!H10+Indicator_default_S2!K5*Weighting!H11+Indicator_default_S2!L5*Weighting!H12+Indicator_default_S2!M5*Weighting!H13+Indicator_default_S2!N5*Weighting!H14+Indicator_default_S2!O5*Weighting!H15+Indicator_default_S2!P5*Weighting!H16+Indicator_default_S2!Q5*Weighting!H17</f>
        <v>0.86615421510530555</v>
      </c>
      <c r="I5" s="8">
        <f>+Indicator_default_S2!B5*Weighting!I2+Indicator_default_S2!C5*Weighting!I3+Indicator_default_S2!D5*Weighting!I4+Indicator_default_S2!E5*Weighting!I5+Indicator_default_S2!F5*Weighting!I6+Indicator_default_S2!G5*Weighting!I7+Indicator_default_S2!H5*Weighting!I8+Indicator_default_S2!I5*Weighting!I9+Indicator_default_S2!J5*Weighting!I10+Indicator_default_S2!K5*Weighting!I11+Indicator_default_S2!L5*Weighting!I12+Indicator_default_S2!M5*Weighting!I13+Indicator_default_S2!N5*Weighting!I14+Indicator_default_S2!O5*Weighting!I15+Indicator_default_S2!P5*Weighting!I16+Indicator_default_S2!Q5*Weighting!I17</f>
        <v>0.89075719094288097</v>
      </c>
      <c r="J5" s="8">
        <f>+Indicator_default_S2!B5*Weighting!J2+Indicator_default_S2!C5*Weighting!J3+Indicator_default_S2!D5*Weighting!J4+Indicator_default_S2!E5*Weighting!J5+Indicator_default_S2!F5*Weighting!J6+Indicator_default_S2!G5*Weighting!J7+Indicator_default_S2!H5*Weighting!J8+Indicator_default_S2!I5*Weighting!J9+Indicator_default_S2!J5*Weighting!J10+Indicator_default_S2!K5*Weighting!J11+Indicator_default_S2!L5*Weighting!J12+Indicator_default_S2!M5*Weighting!J13+Indicator_default_S2!N5*Weighting!J14+Indicator_default_S2!O5*Weighting!J15+Indicator_default_S2!P5*Weighting!J16+Indicator_default_S2!Q5*Weighting!J17</f>
        <v>0.90707121075618147</v>
      </c>
      <c r="K5" s="8">
        <f>+Indicator_default_S2!B5*Weighting!K2+Indicator_default_S2!C5*Weighting!K3+Indicator_default_S2!D5*Weighting!K4+Indicator_default_S2!E5*Weighting!K5+Indicator_default_S2!F5*Weighting!K6+Indicator_default_S2!G5*Weighting!K7+Indicator_default_S2!H5*Weighting!K8+Indicator_default_S2!I5*Weighting!K9+Indicator_default_S2!J5*Weighting!K10+Indicator_default_S2!K5*Weighting!K11+Indicator_default_S2!L5*Weighting!K12+Indicator_default_S2!M5*Weighting!K13+Indicator_default_S2!N5*Weighting!K14+Indicator_default_S2!O5*Weighting!K15+Indicator_default_S2!P5*Weighting!K16+Indicator_default_S2!Q5*Weighting!K17</f>
        <v>0.87333122413091901</v>
      </c>
      <c r="L5" s="8">
        <f>+Indicator_default_S2!B5*Weighting!L2+Indicator_default_S2!C5*Weighting!L3+Indicator_default_S2!D5*Weighting!L4+Indicator_default_S2!E5*Weighting!L5+Indicator_default_S2!F5*Weighting!L6+Indicator_default_S2!G5*Weighting!L7+Indicator_default_S2!H5*Weighting!L8+Indicator_default_S2!I5*Weighting!L9+Indicator_default_S2!J5*Weighting!L10+Indicator_default_S2!K5*Weighting!L11+Indicator_default_S2!L5*Weighting!L12+Indicator_default_S2!M5*Weighting!L13+Indicator_default_S2!N5*Weighting!L14+Indicator_default_S2!O5*Weighting!L15+Indicator_default_S2!P5*Weighting!L16+Indicator_default_S2!Q5*Weighting!L17</f>
        <v>0.82082027790048151</v>
      </c>
      <c r="M5" s="8">
        <f>+Indicator_default_S2!B5*Weighting!M2+Indicator_default_S2!C5*Weighting!M3+Indicator_default_S2!D5*Weighting!M4+Indicator_default_S2!E5*Weighting!M5+Indicator_default_S2!F5*Weighting!M6+Indicator_default_S2!G5*Weighting!M7+Indicator_default_S2!H5*Weighting!M8+Indicator_default_S2!I5*Weighting!M9+Indicator_default_S2!J5*Weighting!M10+Indicator_default_S2!K5*Weighting!M11+Indicator_default_S2!L5*Weighting!M12+Indicator_default_S2!M5*Weighting!M13+Indicator_default_S2!N5*Weighting!M14+Indicator_default_S2!O5*Weighting!M15+Indicator_default_S2!P5*Weighting!M16+Indicator_default_S2!Q5*Weighting!M17</f>
        <v>0.7381073994232904</v>
      </c>
      <c r="N5" s="8">
        <f>+Indicator_default_S2!B5*Weighting!N2+Indicator_default_S2!C5*Weighting!N3+Indicator_default_S2!D5*Weighting!N4+Indicator_default_S2!E5*Weighting!N5+Indicator_default_S2!F5*Weighting!N6+Indicator_default_S2!G5*Weighting!N7+Indicator_default_S2!H5*Weighting!N8+Indicator_default_S2!I5*Weighting!N9+Indicator_default_S2!J5*Weighting!N10+Indicator_default_S2!K5*Weighting!N11+Indicator_default_S2!L5*Weighting!N12+Indicator_default_S2!M5*Weighting!N13+Indicator_default_S2!N5*Weighting!N14+Indicator_default_S2!O5*Weighting!N15+Indicator_default_S2!P5*Weighting!N16+Indicator_default_S2!Q5*Weighting!N17</f>
        <v>0.84214496178195675</v>
      </c>
      <c r="O5" s="8">
        <f>+Indicator_default_S2!B5*Weighting!O2+Indicator_default_S2!C5*Weighting!O3+Indicator_default_S2!D5*Weighting!O4+Indicator_default_S2!E5*Weighting!O5+Indicator_default_S2!F5*Weighting!O6+Indicator_default_S2!G5*Weighting!O7+Indicator_default_S2!H5*Weighting!O8+Indicator_default_S2!I5*Weighting!O9+Indicator_default_S2!J5*Weighting!O10+Indicator_default_S2!K5*Weighting!O11+Indicator_default_S2!L5*Weighting!O12+Indicator_default_S2!M5*Weighting!O13+Indicator_default_S2!N5*Weighting!O14+Indicator_default_S2!O5*Weighting!O15+Indicator_default_S2!P5*Weighting!O16+Indicator_default_S2!Q5*Weighting!O17</f>
        <v>0.98207653435745912</v>
      </c>
      <c r="P5" s="8">
        <f>+Indicator_default_S2!B5*Weighting!P2+Indicator_default_S2!C5*Weighting!P3+Indicator_default_S2!D5*Weighting!P4+Indicator_default_S2!E5*Weighting!P5+Indicator_default_S2!F5*Weighting!P6+Indicator_default_S2!G5*Weighting!P7+Indicator_default_S2!H5*Weighting!P8+Indicator_default_S2!I5*Weighting!P9+Indicator_default_S2!J5*Weighting!P10+Indicator_default_S2!K5*Weighting!P11+Indicator_default_S2!L5*Weighting!P12+Indicator_default_S2!M5*Weighting!P13+Indicator_default_S2!N5*Weighting!P14+Indicator_default_S2!O5*Weighting!P15+Indicator_default_S2!P5*Weighting!P16+Indicator_default_S2!Q5*Weighting!P17</f>
        <v>0.92995492596630613</v>
      </c>
      <c r="Q5" s="8">
        <f>+Indicator_default_S2!B5*Weighting!Q2+Indicator_default_S2!C5*Weighting!Q3+Indicator_default_S2!D5*Weighting!Q4+Indicator_default_S2!E5*Weighting!Q5+Indicator_default_S2!F5*Weighting!Q6+Indicator_default_S2!G5*Weighting!Q7+Indicator_default_S2!H5*Weighting!Q8+Indicator_default_S2!I5*Weighting!Q9+Indicator_default_S2!J5*Weighting!Q10+Indicator_default_S2!K5*Weighting!Q11+Indicator_default_S2!L5*Weighting!Q12+Indicator_default_S2!M5*Weighting!Q13+Indicator_default_S2!N5*Weighting!Q14+Indicator_default_S2!O5*Weighting!Q15+Indicator_default_S2!P5*Weighting!Q16+Indicator_default_S2!Q5*Weighting!Q17</f>
        <v>0.7112915440847456</v>
      </c>
      <c r="R5" s="8">
        <f>+Indicator_default_S2!B5*Weighting!R2+Indicator_default_S2!C5*Weighting!R3+Indicator_default_S2!D5*Weighting!R4+Indicator_default_S2!E5*Weighting!R5+Indicator_default_S2!F5*Weighting!R6+Indicator_default_S2!G5*Weighting!R7+Indicator_default_S2!H5*Weighting!R8+Indicator_default_S2!I5*Weighting!R9+Indicator_default_S2!J5*Weighting!R10+Indicator_default_S2!K5*Weighting!R11+Indicator_default_S2!L5*Weighting!R12+Indicator_default_S2!M5*Weighting!R13+Indicator_default_S2!N5*Weighting!R14+Indicator_default_S2!O5*Weighting!R15+Indicator_default_S2!P5*Weighting!R16+Indicator_default_S2!Q5*Weighting!R17</f>
        <v>0.8896144259098937</v>
      </c>
      <c r="S5" s="8">
        <f>+Indicator_default_S2!B5*Weighting!S2+Indicator_default_S2!C5*Weighting!S3+Indicator_default_S2!D5*Weighting!S4+Indicator_default_S2!E5*Weighting!S5+Indicator_default_S2!F5*Weighting!S6+Indicator_default_S2!G5*Weighting!S7+Indicator_default_S2!H5*Weighting!S8+Indicator_default_S2!I5*Weighting!S9+Indicator_default_S2!J5*Weighting!S10+Indicator_default_S2!K5*Weighting!S11+Indicator_default_S2!L5*Weighting!S12+Indicator_default_S2!M5*Weighting!S13+Indicator_default_S2!N5*Weighting!S14+Indicator_default_S2!O5*Weighting!S15+Indicator_default_S2!P5*Weighting!S16+Indicator_default_S2!Q5*Weighting!S17</f>
        <v>0.94479285131050927</v>
      </c>
      <c r="T5" s="8">
        <f>+Indicator_default_S2!B5*Weighting!T2+Indicator_default_S2!C5*Weighting!T3+Indicator_default_S2!D5*Weighting!T4+Indicator_default_S2!E5*Weighting!T5+Indicator_default_S2!F5*Weighting!T6+Indicator_default_S2!G5*Weighting!T7+Indicator_default_S2!H5*Weighting!T8+Indicator_default_S2!I5*Weighting!T9+Indicator_default_S2!J5*Weighting!T10+Indicator_default_S2!K5*Weighting!T11+Indicator_default_S2!L5*Weighting!T12+Indicator_default_S2!M5*Weighting!T13+Indicator_default_S2!N5*Weighting!T14+Indicator_default_S2!O5*Weighting!T15+Indicator_default_S2!P5*Weighting!T16+Indicator_default_S2!Q5*Weighting!T17</f>
        <v>0.96006713899559737</v>
      </c>
      <c r="U5" s="8">
        <f>+Indicator_default_S2!B5*Weighting!U2+Indicator_default_S2!C5*Weighting!U3+Indicator_default_S2!D5*Weighting!U4+Indicator_default_S2!E5*Weighting!U5+Indicator_default_S2!F5*Weighting!U6+Indicator_default_S2!G5*Weighting!U7+Indicator_default_S2!H5*Weighting!U8+Indicator_default_S2!I5*Weighting!U9+Indicator_default_S2!J5*Weighting!U10+Indicator_default_S2!K5*Weighting!U11+Indicator_default_S2!L5*Weighting!U12+Indicator_default_S2!M5*Weighting!U13+Indicator_default_S2!N5*Weighting!U14+Indicator_default_S2!O5*Weighting!U15+Indicator_default_S2!P5*Weighting!U16+Indicator_default_S2!Q5*Weighting!U17</f>
        <v>0.9881861206769238</v>
      </c>
      <c r="V5" s="8">
        <f>+Indicator_default_S2!B5*Weighting!V2+Indicator_default_S2!C5*Weighting!V3+Indicator_default_S2!D5*Weighting!V4+Indicator_default_S2!E5*Weighting!V5+Indicator_default_S2!F5*Weighting!V6+Indicator_default_S2!G5*Weighting!V7+Indicator_default_S2!H5*Weighting!V8+Indicator_default_S2!I5*Weighting!V9+Indicator_default_S2!J5*Weighting!V10+Indicator_default_S2!K5*Weighting!V11+Indicator_default_S2!L5*Weighting!V12+Indicator_default_S2!M5*Weighting!V13+Indicator_default_S2!N5*Weighting!V14+Indicator_default_S2!O5*Weighting!V15+Indicator_default_S2!P5*Weighting!V16+Indicator_default_S2!Q5*Weighting!V17</f>
        <v>0.97677352417880414</v>
      </c>
      <c r="W5" s="8">
        <f>+Indicator_default_S2!B5*Weighting!W2+Indicator_default_S2!C5*Weighting!W3+Indicator_default_S2!D5*Weighting!W4+Indicator_default_S2!E5*Weighting!W5+Indicator_default_S2!F5*Weighting!W6+Indicator_default_S2!G5*Weighting!W7+Indicator_default_S2!H5*Weighting!W8+Indicator_default_S2!I5*Weighting!W9+Indicator_default_S2!J5*Weighting!W10+Indicator_default_S2!K5*Weighting!W11+Indicator_default_S2!L5*Weighting!W12+Indicator_default_S2!M5*Weighting!W13+Indicator_default_S2!N5*Weighting!W14+Indicator_default_S2!O5*Weighting!W15+Indicator_default_S2!P5*Weighting!W16+Indicator_default_S2!Q5*Weighting!W17</f>
        <v>0.97759420673224817</v>
      </c>
      <c r="X5" s="8">
        <f>+Indicator_default_S2!B5*Weighting!X2+Indicator_default_S2!C5*Weighting!X3+Indicator_default_S2!D5*Weighting!X4+Indicator_default_S2!E5*Weighting!X5+Indicator_default_S2!F5*Weighting!X6+Indicator_default_S2!G5*Weighting!X7+Indicator_default_S2!H5*Weighting!X8+Indicator_default_S2!I5*Weighting!X9+Indicator_default_S2!J5*Weighting!X10+Indicator_default_S2!K5*Weighting!X11+Indicator_default_S2!L5*Weighting!X12+Indicator_default_S2!M5*Weighting!X13+Indicator_default_S2!N5*Weighting!X14+Indicator_default_S2!O5*Weighting!X15+Indicator_default_S2!P5*Weighting!X16+Indicator_default_S2!Q5*Weighting!X17</f>
        <v>0.99385191391070093</v>
      </c>
      <c r="Y5" s="8">
        <f>+Indicator_default_S2!B5*Weighting!Y2+Indicator_default_S2!C5*Weighting!Y3+Indicator_default_S2!D5*Weighting!Y4+Indicator_default_S2!E5*Weighting!Y5+Indicator_default_S2!F5*Weighting!Y6+Indicator_default_S2!G5*Weighting!Y7+Indicator_default_S2!H5*Weighting!Y8+Indicator_default_S2!I5*Weighting!Y9+Indicator_default_S2!J5*Weighting!Y10+Indicator_default_S2!K5*Weighting!Y11+Indicator_default_S2!L5*Weighting!Y12+Indicator_default_S2!M5*Weighting!Y13+Indicator_default_S2!N5*Weighting!Y14+Indicator_default_S2!O5*Weighting!Y15+Indicator_default_S2!P5*Weighting!Y16+Indicator_default_S2!Q5*Weighting!Y17</f>
        <v>0.99874865104160238</v>
      </c>
      <c r="Z5" s="8">
        <f>+Indicator_default_S2!B5*Weighting!Z2+Indicator_default_S2!C5*Weighting!Z3+Indicator_default_S2!D5*Weighting!Z4+Indicator_default_S2!E5*Weighting!Z5+Indicator_default_S2!F5*Weighting!Z6+Indicator_default_S2!G5*Weighting!Z7+Indicator_default_S2!H5*Weighting!Z8+Indicator_default_S2!I5*Weighting!Z9+Indicator_default_S2!J5*Weighting!Z10+Indicator_default_S2!K5*Weighting!Z11+Indicator_default_S2!L5*Weighting!Z12+Indicator_default_S2!M5*Weighting!Z13+Indicator_default_S2!N5*Weighting!Z14+Indicator_default_S2!O5*Weighting!Z15+Indicator_default_S2!P5*Weighting!Z16+Indicator_default_S2!Q5*Weighting!Z17</f>
        <v>0.70758185290028686</v>
      </c>
      <c r="AA5" s="8">
        <f>+Indicator_default_S2!B5*Weighting!AA2+Indicator_default_S2!C5*Weighting!AA3+Indicator_default_S2!D5*Weighting!AA4+Indicator_default_S2!E5*Weighting!AA5+Indicator_default_S2!F5*Weighting!AA6+Indicator_default_S2!G5*Weighting!AA7+Indicator_default_S2!H5*Weighting!AA8+Indicator_default_S2!I5*Weighting!AA9+Indicator_default_S2!J5*Weighting!AA10+Indicator_default_S2!K5*Weighting!AA11+Indicator_default_S2!L5*Weighting!AA12+Indicator_default_S2!M5*Weighting!AA13+Indicator_default_S2!N5*Weighting!AA14+Indicator_default_S2!O5*Weighting!AA15+Indicator_default_S2!P5*Weighting!AA16+Indicator_default_S2!Q5*Weighting!AA17</f>
        <v>0.76114810435251445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3!B2*Weighting!B2+Indicator_default_S3!C2*Weighting!B3+Indicator_default_S3!D2*Weighting!B4+Indicator_default_S3!E2*Weighting!B5+Indicator_default_S3!F2*Weighting!B6+Indicator_default_S3!G2*Weighting!B7+Indicator_default_S3!H2*Weighting!B8+Indicator_default_S3!I2*Weighting!B9+Indicator_default_S3!J2*Weighting!B10+Indicator_default_S3!K2*Weighting!B11+Indicator_default_S3!L2*Weighting!B12+Indicator_default_S3!M2*Weighting!B13+Indicator_default_S3!N2*Weighting!B14+Indicator_default_S3!O2*Weighting!B15+Indicator_default_S3!P2*Weighting!B16+Indicator_default_S3!Q2*Weighting!B17</f>
        <v>0.21757139039040929</v>
      </c>
      <c r="C2" s="8">
        <f ca="1">+Indicator_default_S3!B2*Weighting!C2+Indicator_default_S3!C2*Weighting!C3+Indicator_default_S3!D2*Weighting!C4+Indicator_default_S3!E2*Weighting!C5+Indicator_default_S3!F2*Weighting!C6+Indicator_default_S3!G2*Weighting!C7+Indicator_default_S3!H2*Weighting!C8+Indicator_default_S3!I2*Weighting!C9+Indicator_default_S3!J2*Weighting!C10+Indicator_default_S3!K2*Weighting!C11+Indicator_default_S3!L2*Weighting!C12+Indicator_default_S3!M2*Weighting!C13+Indicator_default_S3!N2*Weighting!C14+Indicator_default_S3!O2*Weighting!C15+Indicator_default_S3!P2*Weighting!C16+Indicator_default_S3!Q2*Weighting!C17</f>
        <v>0.21836042792499843</v>
      </c>
      <c r="D2" s="8">
        <f ca="1">+Indicator_default_S3!B2*Weighting!D2+Indicator_default_S3!C2*Weighting!D3+Indicator_default_S3!D2*Weighting!D4+Indicator_default_S3!E2*Weighting!D5+Indicator_default_S3!F2*Weighting!D6+Indicator_default_S3!G2*Weighting!D7+Indicator_default_S3!H2*Weighting!D8+Indicator_default_S3!I2*Weighting!D9+Indicator_default_S3!J2*Weighting!D10+Indicator_default_S3!K2*Weighting!D11+Indicator_default_S3!L2*Weighting!D12+Indicator_default_S3!M2*Weighting!D13+Indicator_default_S3!N2*Weighting!D14+Indicator_default_S3!O2*Weighting!D15+Indicator_default_S3!P2*Weighting!D16+Indicator_default_S3!Q2*Weighting!D17</f>
        <v>0.21941104778554352</v>
      </c>
      <c r="E2" s="8">
        <f ca="1">+Indicator_default_S3!B2*Weighting!E2+Indicator_default_S3!C2*Weighting!E3+Indicator_default_S3!D2*Weighting!E4+Indicator_default_S3!E2*Weighting!E5+Indicator_default_S3!F2*Weighting!E6+Indicator_default_S3!G2*Weighting!E7+Indicator_default_S3!H2*Weighting!E8+Indicator_default_S3!I2*Weighting!E9+Indicator_default_S3!J2*Weighting!E10+Indicator_default_S3!K2*Weighting!E11+Indicator_default_S3!L2*Weighting!E12+Indicator_default_S3!M2*Weighting!E13+Indicator_default_S3!N2*Weighting!E14+Indicator_default_S3!O2*Weighting!E15+Indicator_default_S3!P2*Weighting!E16+Indicator_default_S3!Q2*Weighting!E17</f>
        <v>0.20088783886698727</v>
      </c>
      <c r="F2" s="8">
        <f ca="1">+Indicator_default_S3!B2*Weighting!F2+Indicator_default_S3!C2*Weighting!F3+Indicator_default_S3!D2*Weighting!F4+Indicator_default_S3!E2*Weighting!F5+Indicator_default_S3!F2*Weighting!F6+Indicator_default_S3!G2*Weighting!F7+Indicator_default_S3!H2*Weighting!F8+Indicator_default_S3!I2*Weighting!F9+Indicator_default_S3!J2*Weighting!F10+Indicator_default_S3!K2*Weighting!F11+Indicator_default_S3!L2*Weighting!F12+Indicator_default_S3!M2*Weighting!F13+Indicator_default_S3!N2*Weighting!F14+Indicator_default_S3!O2*Weighting!F15+Indicator_default_S3!P2*Weighting!F16+Indicator_default_S3!Q2*Weighting!F17</f>
        <v>0.22265726039603873</v>
      </c>
      <c r="G2" s="8">
        <f>+Indicator_default_S3!B2*Weighting!G2+Indicator_default_S3!C2*Weighting!G3+Indicator_default_S3!D2*Weighting!G4+Indicator_default_S3!E2*Weighting!G5+Indicator_default_S3!F2*Weighting!G6+Indicator_default_S3!G2*Weighting!G7+Indicator_default_S3!H2*Weighting!G8+Indicator_default_S3!I2*Weighting!G9+Indicator_default_S3!J2*Weighting!G10+Indicator_default_S3!K2*Weighting!G11+Indicator_default_S3!L2*Weighting!G12+Indicator_default_S3!M2*Weighting!G13+Indicator_default_S3!N2*Weighting!G14+Indicator_default_S3!O2*Weighting!G15+Indicator_default_S3!P2*Weighting!G16+Indicator_default_S3!Q2*Weighting!G17</f>
        <v>0.21104429228592847</v>
      </c>
      <c r="H2" s="8">
        <f>+Indicator_default_S3!B2*Weighting!H2+Indicator_default_S3!C2*Weighting!H3+Indicator_default_S3!D2*Weighting!H4+Indicator_default_S3!E2*Weighting!H5+Indicator_default_S3!F2*Weighting!H6+Indicator_default_S3!G2*Weighting!H7+Indicator_default_S3!H2*Weighting!H8+Indicator_default_S3!I2*Weighting!H9+Indicator_default_S3!J2*Weighting!H10+Indicator_default_S3!K2*Weighting!H11+Indicator_default_S3!L2*Weighting!H12+Indicator_default_S3!M2*Weighting!H13+Indicator_default_S3!N2*Weighting!H14+Indicator_default_S3!O2*Weighting!H15+Indicator_default_S3!P2*Weighting!H16+Indicator_default_S3!Q2*Weighting!H17</f>
        <v>0.21850406110241777</v>
      </c>
      <c r="I2" s="8">
        <f>+Indicator_default_S3!B2*Weighting!I2+Indicator_default_S3!C2*Weighting!I3+Indicator_default_S3!D2*Weighting!I4+Indicator_default_S3!E2*Weighting!I5+Indicator_default_S3!F2*Weighting!I6+Indicator_default_S3!G2*Weighting!I7+Indicator_default_S3!H2*Weighting!I8+Indicator_default_S3!I2*Weighting!I9+Indicator_default_S3!J2*Weighting!I10+Indicator_default_S3!K2*Weighting!I11+Indicator_default_S3!L2*Weighting!I12+Indicator_default_S3!M2*Weighting!I13+Indicator_default_S3!N2*Weighting!I14+Indicator_default_S3!O2*Weighting!I15+Indicator_default_S3!P2*Weighting!I16+Indicator_default_S3!Q2*Weighting!I17</f>
        <v>0.21352559347031935</v>
      </c>
      <c r="J2" s="8">
        <f>+Indicator_default_S3!B2*Weighting!J2+Indicator_default_S3!C2*Weighting!J3+Indicator_default_S3!D2*Weighting!J4+Indicator_default_S3!E2*Weighting!J5+Indicator_default_S3!F2*Weighting!J6+Indicator_default_S3!G2*Weighting!J7+Indicator_default_S3!H2*Weighting!J8+Indicator_default_S3!I2*Weighting!J9+Indicator_default_S3!J2*Weighting!J10+Indicator_default_S3!K2*Weighting!J11+Indicator_default_S3!L2*Weighting!J12+Indicator_default_S3!M2*Weighting!J13+Indicator_default_S3!N2*Weighting!J14+Indicator_default_S3!O2*Weighting!J15+Indicator_default_S3!P2*Weighting!J16+Indicator_default_S3!Q2*Weighting!J17</f>
        <v>0.20290032292204974</v>
      </c>
      <c r="K2" s="8">
        <f>+Indicator_default_S3!B2*Weighting!K2+Indicator_default_S3!C2*Weighting!K3+Indicator_default_S3!D2*Weighting!K4+Indicator_default_S3!E2*Weighting!K5+Indicator_default_S3!F2*Weighting!K6+Indicator_default_S3!G2*Weighting!K7+Indicator_default_S3!H2*Weighting!K8+Indicator_default_S3!I2*Weighting!K9+Indicator_default_S3!J2*Weighting!K10+Indicator_default_S3!K2*Weighting!K11+Indicator_default_S3!L2*Weighting!K12+Indicator_default_S3!M2*Weighting!K13+Indicator_default_S3!N2*Weighting!K14+Indicator_default_S3!O2*Weighting!K15+Indicator_default_S3!P2*Weighting!K16+Indicator_default_S3!Q2*Weighting!K17</f>
        <v>0.21380003946981932</v>
      </c>
      <c r="L2" s="8">
        <f>+Indicator_default_S3!B2*Weighting!L2+Indicator_default_S3!C2*Weighting!L3+Indicator_default_S3!D2*Weighting!L4+Indicator_default_S3!E2*Weighting!L5+Indicator_default_S3!F2*Weighting!L6+Indicator_default_S3!G2*Weighting!L7+Indicator_default_S3!H2*Weighting!L8+Indicator_default_S3!I2*Weighting!L9+Indicator_default_S3!J2*Weighting!L10+Indicator_default_S3!K2*Weighting!L11+Indicator_default_S3!L2*Weighting!L12+Indicator_default_S3!M2*Weighting!L13+Indicator_default_S3!N2*Weighting!L14+Indicator_default_S3!O2*Weighting!L15+Indicator_default_S3!P2*Weighting!L16+Indicator_default_S3!Q2*Weighting!L17</f>
        <v>0.27289325202635129</v>
      </c>
      <c r="M2" s="8">
        <f>+Indicator_default_S3!B2*Weighting!M2+Indicator_default_S3!C2*Weighting!M3+Indicator_default_S3!D2*Weighting!M4+Indicator_default_S3!E2*Weighting!M5+Indicator_default_S3!F2*Weighting!M6+Indicator_default_S3!G2*Weighting!M7+Indicator_default_S3!H2*Weighting!M8+Indicator_default_S3!I2*Weighting!M9+Indicator_default_S3!J2*Weighting!M10+Indicator_default_S3!K2*Weighting!M11+Indicator_default_S3!L2*Weighting!M12+Indicator_default_S3!M2*Weighting!M13+Indicator_default_S3!N2*Weighting!M14+Indicator_default_S3!O2*Weighting!M15+Indicator_default_S3!P2*Weighting!M16+Indicator_default_S3!Q2*Weighting!M17</f>
        <v>0.1344204097144284</v>
      </c>
      <c r="N2" s="8">
        <f>+Indicator_default_S3!B2*Weighting!N2+Indicator_default_S3!C2*Weighting!N3+Indicator_default_S3!D2*Weighting!N4+Indicator_default_S3!E2*Weighting!N5+Indicator_default_S3!F2*Weighting!N6+Indicator_default_S3!G2*Weighting!N7+Indicator_default_S3!H2*Weighting!N8+Indicator_default_S3!I2*Weighting!N9+Indicator_default_S3!J2*Weighting!N10+Indicator_default_S3!K2*Weighting!N11+Indicator_default_S3!L2*Weighting!N12+Indicator_default_S3!M2*Weighting!N13+Indicator_default_S3!N2*Weighting!N14+Indicator_default_S3!O2*Weighting!N15+Indicator_default_S3!P2*Weighting!N16+Indicator_default_S3!Q2*Weighting!N17</f>
        <v>0.21561732002960021</v>
      </c>
      <c r="O2" s="8">
        <f>+Indicator_default_S3!B2*Weighting!O2+Indicator_default_S3!C2*Weighting!O3+Indicator_default_S3!D2*Weighting!O4+Indicator_default_S3!E2*Weighting!O5+Indicator_default_S3!F2*Weighting!O6+Indicator_default_S3!G2*Weighting!O7+Indicator_default_S3!H2*Weighting!O8+Indicator_default_S3!I2*Weighting!O9+Indicator_default_S3!J2*Weighting!O10+Indicator_default_S3!K2*Weighting!O11+Indicator_default_S3!L2*Weighting!O12+Indicator_default_S3!M2*Weighting!O13+Indicator_default_S3!N2*Weighting!O14+Indicator_default_S3!O2*Weighting!O15+Indicator_default_S3!P2*Weighting!O16+Indicator_default_S3!Q2*Weighting!O17</f>
        <v>0.19925040385208481</v>
      </c>
      <c r="P2" s="8">
        <f>+Indicator_default_S3!B2*Weighting!P2+Indicator_default_S3!C2*Weighting!P3+Indicator_default_S3!D2*Weighting!P4+Indicator_default_S3!E2*Weighting!P5+Indicator_default_S3!F2*Weighting!P6+Indicator_default_S3!G2*Weighting!P7+Indicator_default_S3!H2*Weighting!P8+Indicator_default_S3!I2*Weighting!P9+Indicator_default_S3!J2*Weighting!P10+Indicator_default_S3!K2*Weighting!P11+Indicator_default_S3!L2*Weighting!P12+Indicator_default_S3!M2*Weighting!P13+Indicator_default_S3!N2*Weighting!P14+Indicator_default_S3!O2*Weighting!P15+Indicator_default_S3!P2*Weighting!P16+Indicator_default_S3!Q2*Weighting!P17</f>
        <v>0.26339464333437218</v>
      </c>
      <c r="Q2" s="8">
        <f>+Indicator_default_S3!B2*Weighting!Q2+Indicator_default_S3!C2*Weighting!Q3+Indicator_default_S3!D2*Weighting!Q4+Indicator_default_S3!E2*Weighting!Q5+Indicator_default_S3!F2*Weighting!Q6+Indicator_default_S3!G2*Weighting!Q7+Indicator_default_S3!H2*Weighting!Q8+Indicator_default_S3!I2*Weighting!Q9+Indicator_default_S3!J2*Weighting!Q10+Indicator_default_S3!K2*Weighting!Q11+Indicator_default_S3!L2*Weighting!Q12+Indicator_default_S3!M2*Weighting!Q13+Indicator_default_S3!N2*Weighting!Q14+Indicator_default_S3!O2*Weighting!Q15+Indicator_default_S3!P2*Weighting!Q16+Indicator_default_S3!Q2*Weighting!Q17</f>
        <v>0.15454657798029187</v>
      </c>
      <c r="R2" s="8">
        <f>+Indicator_default_S3!B2*Weighting!R2+Indicator_default_S3!C2*Weighting!R3+Indicator_default_S3!D2*Weighting!R4+Indicator_default_S3!E2*Weighting!R5+Indicator_default_S3!F2*Weighting!R6+Indicator_default_S3!G2*Weighting!R7+Indicator_default_S3!H2*Weighting!R8+Indicator_default_S3!I2*Weighting!R9+Indicator_default_S3!J2*Weighting!R10+Indicator_default_S3!K2*Weighting!R11+Indicator_default_S3!L2*Weighting!R12+Indicator_default_S3!M2*Weighting!R13+Indicator_default_S3!N2*Weighting!R14+Indicator_default_S3!O2*Weighting!R15+Indicator_default_S3!P2*Weighting!R16+Indicator_default_S3!Q2*Weighting!R17</f>
        <v>0.15088913335546519</v>
      </c>
      <c r="S2" s="8">
        <f>+Indicator_default_S3!B2*Weighting!S2+Indicator_default_S3!C2*Weighting!S3+Indicator_default_S3!D2*Weighting!S4+Indicator_default_S3!E2*Weighting!S5+Indicator_default_S3!F2*Weighting!S6+Indicator_default_S3!G2*Weighting!S7+Indicator_default_S3!H2*Weighting!S8+Indicator_default_S3!I2*Weighting!S9+Indicator_default_S3!J2*Weighting!S10+Indicator_default_S3!K2*Weighting!S11+Indicator_default_S3!L2*Weighting!S12+Indicator_default_S3!M2*Weighting!S13+Indicator_default_S3!N2*Weighting!S14+Indicator_default_S3!O2*Weighting!S15+Indicator_default_S3!P2*Weighting!S16+Indicator_default_S3!Q2*Weighting!S17</f>
        <v>0.33626256705350444</v>
      </c>
      <c r="T2" s="8">
        <f>+Indicator_default_S3!B2*Weighting!T2+Indicator_default_S3!C2*Weighting!T3+Indicator_default_S3!D2*Weighting!T4+Indicator_default_S3!E2*Weighting!T5+Indicator_default_S3!F2*Weighting!T6+Indicator_default_S3!G2*Weighting!T7+Indicator_default_S3!H2*Weighting!T8+Indicator_default_S3!I2*Weighting!T9+Indicator_default_S3!J2*Weighting!T10+Indicator_default_S3!K2*Weighting!T11+Indicator_default_S3!L2*Weighting!T12+Indicator_default_S3!M2*Weighting!T13+Indicator_default_S3!N2*Weighting!T14+Indicator_default_S3!O2*Weighting!T15+Indicator_default_S3!P2*Weighting!T16+Indicator_default_S3!Q2*Weighting!T17</f>
        <v>0.35221553145738693</v>
      </c>
      <c r="U2" s="8">
        <f>+Indicator_default_S3!B2*Weighting!U2+Indicator_default_S3!C2*Weighting!U3+Indicator_default_S3!D2*Weighting!U4+Indicator_default_S3!E2*Weighting!U5+Indicator_default_S3!F2*Weighting!U6+Indicator_default_S3!G2*Weighting!U7+Indicator_default_S3!H2*Weighting!U8+Indicator_default_S3!I2*Weighting!U9+Indicator_default_S3!J2*Weighting!U10+Indicator_default_S3!K2*Weighting!U11+Indicator_default_S3!L2*Weighting!U12+Indicator_default_S3!M2*Weighting!U13+Indicator_default_S3!N2*Weighting!U14+Indicator_default_S3!O2*Weighting!U15+Indicator_default_S3!P2*Weighting!U16+Indicator_default_S3!Q2*Weighting!U17</f>
        <v>0.20085174896997862</v>
      </c>
      <c r="V2" s="8">
        <f>+Indicator_default_S3!B2*Weighting!V2+Indicator_default_S3!C2*Weighting!V3+Indicator_default_S3!D2*Weighting!V4+Indicator_default_S3!E2*Weighting!V5+Indicator_default_S3!F2*Weighting!V6+Indicator_default_S3!G2*Weighting!V7+Indicator_default_S3!H2*Weighting!V8+Indicator_default_S3!I2*Weighting!V9+Indicator_default_S3!J2*Weighting!V10+Indicator_default_S3!K2*Weighting!V11+Indicator_default_S3!L2*Weighting!V12+Indicator_default_S3!M2*Weighting!V13+Indicator_default_S3!N2*Weighting!V14+Indicator_default_S3!O2*Weighting!V15+Indicator_default_S3!P2*Weighting!V16+Indicator_default_S3!Q2*Weighting!V17</f>
        <v>0.198529354801119</v>
      </c>
      <c r="W2" s="8">
        <f>+Indicator_default_S3!B2*Weighting!W2+Indicator_default_S3!C2*Weighting!W3+Indicator_default_S3!D2*Weighting!W4+Indicator_default_S3!E2*Weighting!W5+Indicator_default_S3!F2*Weighting!W6+Indicator_default_S3!G2*Weighting!W7+Indicator_default_S3!H2*Weighting!W8+Indicator_default_S3!I2*Weighting!W9+Indicator_default_S3!J2*Weighting!W10+Indicator_default_S3!K2*Weighting!W11+Indicator_default_S3!L2*Weighting!W12+Indicator_default_S3!M2*Weighting!W13+Indicator_default_S3!N2*Weighting!W14+Indicator_default_S3!O2*Weighting!W15+Indicator_default_S3!P2*Weighting!W16+Indicator_default_S3!Q2*Weighting!W17</f>
        <v>0.19624730736063978</v>
      </c>
      <c r="X2" s="8">
        <f>+Indicator_default_S3!B2*Weighting!X2+Indicator_default_S3!C2*Weighting!X3+Indicator_default_S3!D2*Weighting!X4+Indicator_default_S3!E2*Weighting!X5+Indicator_default_S3!F2*Weighting!X6+Indicator_default_S3!G2*Weighting!X7+Indicator_default_S3!H2*Weighting!X8+Indicator_default_S3!I2*Weighting!X9+Indicator_default_S3!J2*Weighting!X10+Indicator_default_S3!K2*Weighting!X11+Indicator_default_S3!L2*Weighting!X12+Indicator_default_S3!M2*Weighting!X13+Indicator_default_S3!N2*Weighting!X14+Indicator_default_S3!O2*Weighting!X15+Indicator_default_S3!P2*Weighting!X16+Indicator_default_S3!Q2*Weighting!X17</f>
        <v>0.20077434327789576</v>
      </c>
      <c r="Y2" s="8">
        <f>+Indicator_default_S3!B2*Weighting!Y2+Indicator_default_S3!C2*Weighting!Y3+Indicator_default_S3!D2*Weighting!Y4+Indicator_default_S3!E2*Weighting!Y5+Indicator_default_S3!F2*Weighting!Y6+Indicator_default_S3!G2*Weighting!Y7+Indicator_default_S3!H2*Weighting!Y8+Indicator_default_S3!I2*Weighting!Y9+Indicator_default_S3!J2*Weighting!Y10+Indicator_default_S3!K2*Weighting!Y11+Indicator_default_S3!L2*Weighting!Y12+Indicator_default_S3!M2*Weighting!Y13+Indicator_default_S3!N2*Weighting!Y14+Indicator_default_S3!O2*Weighting!Y15+Indicator_default_S3!P2*Weighting!Y16+Indicator_default_S3!Q2*Weighting!Y17</f>
        <v>0.20064548313234229</v>
      </c>
      <c r="Z2" s="8">
        <f>+Indicator_default_S3!B2*Weighting!Z2+Indicator_default_S3!C2*Weighting!Z3+Indicator_default_S3!D2*Weighting!Z4+Indicator_default_S3!E2*Weighting!Z5+Indicator_default_S3!F2*Weighting!Z6+Indicator_default_S3!G2*Weighting!Z7+Indicator_default_S3!H2*Weighting!Z8+Indicator_default_S3!I2*Weighting!Z9+Indicator_default_S3!J2*Weighting!Z10+Indicator_default_S3!K2*Weighting!Z11+Indicator_default_S3!L2*Weighting!Z12+Indicator_default_S3!M2*Weighting!Z13+Indicator_default_S3!N2*Weighting!Z14+Indicator_default_S3!O2*Weighting!Z15+Indicator_default_S3!P2*Weighting!Z16+Indicator_default_S3!Q2*Weighting!Z17</f>
        <v>0.15133864226779459</v>
      </c>
      <c r="AA2" s="8">
        <f>+Indicator_default_S3!B2*Weighting!AA2+Indicator_default_S3!C2*Weighting!AA3+Indicator_default_S3!D2*Weighting!AA4+Indicator_default_S3!E2*Weighting!AA5+Indicator_default_S3!F2*Weighting!AA6+Indicator_default_S3!G2*Weighting!AA7+Indicator_default_S3!H2*Weighting!AA8+Indicator_default_S3!I2*Weighting!AA9+Indicator_default_S3!J2*Weighting!AA10+Indicator_default_S3!K2*Weighting!AA11+Indicator_default_S3!L2*Weighting!AA12+Indicator_default_S3!M2*Weighting!AA13+Indicator_default_S3!N2*Weighting!AA14+Indicator_default_S3!O2*Weighting!AA15+Indicator_default_S3!P2*Weighting!AA16+Indicator_default_S3!Q2*Weighting!AA17</f>
        <v>0.14883195796160087</v>
      </c>
    </row>
    <row r="3" spans="1:27" x14ac:dyDescent="0.35">
      <c r="A3" s="5" t="s">
        <v>2</v>
      </c>
      <c r="B3" s="8">
        <f ca="1">+Indicator_default_S3!B3*Weighting!B2+Indicator_default_S3!C3*Weighting!B3+Indicator_default_S3!D3*Weighting!B4+Indicator_default_S3!E3*Weighting!B5+Indicator_default_S3!F3*Weighting!B6+Indicator_default_S3!G3*Weighting!B7+Indicator_default_S3!H3*Weighting!B8+Indicator_default_S3!I3*Weighting!B9+Indicator_default_S3!J3*Weighting!B10+Indicator_default_S3!K3*Weighting!B11+Indicator_default_S3!L3*Weighting!B12+Indicator_default_S3!M3*Weighting!B13+Indicator_default_S3!N3*Weighting!B14+Indicator_default_S3!O3*Weighting!B15+Indicator_default_S3!P3*Weighting!B16+Indicator_default_S3!Q3*Weighting!B17</f>
        <v>7.2649930304250473E-2</v>
      </c>
      <c r="C3" s="8">
        <f ca="1">+Indicator_default_S3!B3*Weighting!C2+Indicator_default_S3!C3*Weighting!C3+Indicator_default_S3!D3*Weighting!C4+Indicator_default_S3!E3*Weighting!C5+Indicator_default_S3!F3*Weighting!C6+Indicator_default_S3!G3*Weighting!C7+Indicator_default_S3!H3*Weighting!C8+Indicator_default_S3!I3*Weighting!C9+Indicator_default_S3!J3*Weighting!C10+Indicator_default_S3!K3*Weighting!C11+Indicator_default_S3!L3*Weighting!C12+Indicator_default_S3!M3*Weighting!C13+Indicator_default_S3!N3*Weighting!C14+Indicator_default_S3!O3*Weighting!C15+Indicator_default_S3!P3*Weighting!C16+Indicator_default_S3!Q3*Weighting!C17</f>
        <v>6.9024684629662325E-2</v>
      </c>
      <c r="D3" s="8">
        <f ca="1">+Indicator_default_S3!B3*Weighting!D2+Indicator_default_S3!C3*Weighting!D3+Indicator_default_S3!D3*Weighting!D4+Indicator_default_S3!E3*Weighting!D5+Indicator_default_S3!F3*Weighting!D6+Indicator_default_S3!G3*Weighting!D7+Indicator_default_S3!H3*Weighting!D8+Indicator_default_S3!I3*Weighting!D9+Indicator_default_S3!J3*Weighting!D10+Indicator_default_S3!K3*Weighting!D11+Indicator_default_S3!L3*Weighting!D12+Indicator_default_S3!M3*Weighting!D13+Indicator_default_S3!N3*Weighting!D14+Indicator_default_S3!O3*Weighting!D15+Indicator_default_S3!P3*Weighting!D16+Indicator_default_S3!Q3*Weighting!D17</f>
        <v>7.8843202339599225E-2</v>
      </c>
      <c r="E3" s="8">
        <f ca="1">+Indicator_default_S3!B3*Weighting!E2+Indicator_default_S3!C3*Weighting!E3+Indicator_default_S3!D3*Weighting!E4+Indicator_default_S3!E3*Weighting!E5+Indicator_default_S3!F3*Weighting!E6+Indicator_default_S3!G3*Weighting!E7+Indicator_default_S3!H3*Weighting!E8+Indicator_default_S3!I3*Weighting!E9+Indicator_default_S3!J3*Weighting!E10+Indicator_default_S3!K3*Weighting!E11+Indicator_default_S3!L3*Weighting!E12+Indicator_default_S3!M3*Weighting!E13+Indicator_default_S3!N3*Weighting!E14+Indicator_default_S3!O3*Weighting!E15+Indicator_default_S3!P3*Weighting!E16+Indicator_default_S3!Q3*Weighting!E17</f>
        <v>1.4943121152387179E-2</v>
      </c>
      <c r="F3" s="8">
        <f ca="1">+Indicator_default_S3!B3*Weighting!F2+Indicator_default_S3!C3*Weighting!F3+Indicator_default_S3!D3*Weighting!F4+Indicator_default_S3!E3*Weighting!F5+Indicator_default_S3!F3*Weighting!F6+Indicator_default_S3!G3*Weighting!F7+Indicator_default_S3!H3*Weighting!F8+Indicator_default_S3!I3*Weighting!F9+Indicator_default_S3!J3*Weighting!F10+Indicator_default_S3!K3*Weighting!F11+Indicator_default_S3!L3*Weighting!F12+Indicator_default_S3!M3*Weighting!F13+Indicator_default_S3!N3*Weighting!F14+Indicator_default_S3!O3*Weighting!F15+Indicator_default_S3!P3*Weighting!F16+Indicator_default_S3!Q3*Weighting!F17</f>
        <v>8.832636542450821E-2</v>
      </c>
      <c r="G3" s="8">
        <f>+Indicator_default_S3!B3*Weighting!G2+Indicator_default_S3!C3*Weighting!G3+Indicator_default_S3!D3*Weighting!G4+Indicator_default_S3!E3*Weighting!G5+Indicator_default_S3!F3*Weighting!G6+Indicator_default_S3!G3*Weighting!G7+Indicator_default_S3!H3*Weighting!G8+Indicator_default_S3!I3*Weighting!G9+Indicator_default_S3!J3*Weighting!G10+Indicator_default_S3!K3*Weighting!G11+Indicator_default_S3!L3*Weighting!G12+Indicator_default_S3!M3*Weighting!G13+Indicator_default_S3!N3*Weighting!G14+Indicator_default_S3!O3*Weighting!G15+Indicator_default_S3!P3*Weighting!G16+Indicator_default_S3!Q3*Weighting!G17</f>
        <v>9.5482615624638875E-2</v>
      </c>
      <c r="H3" s="8">
        <f>+Indicator_default_S3!B3*Weighting!H2+Indicator_default_S3!C3*Weighting!H3+Indicator_default_S3!D3*Weighting!H4+Indicator_default_S3!E3*Weighting!H5+Indicator_default_S3!F3*Weighting!H6+Indicator_default_S3!G3*Weighting!H7+Indicator_default_S3!H3*Weighting!H8+Indicator_default_S3!I3*Weighting!H9+Indicator_default_S3!J3*Weighting!H10+Indicator_default_S3!K3*Weighting!H11+Indicator_default_S3!L3*Weighting!H12+Indicator_default_S3!M3*Weighting!H13+Indicator_default_S3!N3*Weighting!H14+Indicator_default_S3!O3*Weighting!H15+Indicator_default_S3!P3*Weighting!H16+Indicator_default_S3!Q3*Weighting!H17</f>
        <v>0.10339364466221262</v>
      </c>
      <c r="I3" s="8">
        <f>+Indicator_default_S3!B3*Weighting!I2+Indicator_default_S3!C3*Weighting!I3+Indicator_default_S3!D3*Weighting!I4+Indicator_default_S3!E3*Weighting!I5+Indicator_default_S3!F3*Weighting!I6+Indicator_default_S3!G3*Weighting!I7+Indicator_default_S3!H3*Weighting!I8+Indicator_default_S3!I3*Weighting!I9+Indicator_default_S3!J3*Weighting!I10+Indicator_default_S3!K3*Weighting!I11+Indicator_default_S3!L3*Weighting!I12+Indicator_default_S3!M3*Weighting!I13+Indicator_default_S3!N3*Weighting!I14+Indicator_default_S3!O3*Weighting!I15+Indicator_default_S3!P3*Weighting!I16+Indicator_default_S3!Q3*Weighting!I17</f>
        <v>0.1010604051598834</v>
      </c>
      <c r="J3" s="8">
        <f>+Indicator_default_S3!B3*Weighting!J2+Indicator_default_S3!C3*Weighting!J3+Indicator_default_S3!D3*Weighting!J4+Indicator_default_S3!E3*Weighting!J5+Indicator_default_S3!F3*Weighting!J6+Indicator_default_S3!G3*Weighting!J7+Indicator_default_S3!H3*Weighting!J8+Indicator_default_S3!I3*Weighting!J9+Indicator_default_S3!J3*Weighting!J10+Indicator_default_S3!K3*Weighting!J11+Indicator_default_S3!L3*Weighting!J12+Indicator_default_S3!M3*Weighting!J13+Indicator_default_S3!N3*Weighting!J14+Indicator_default_S3!O3*Weighting!J15+Indicator_default_S3!P3*Weighting!J16+Indicator_default_S3!Q3*Weighting!J17</f>
        <v>3.0210080248223383E-2</v>
      </c>
      <c r="K3" s="8">
        <f>+Indicator_default_S3!B3*Weighting!K2+Indicator_default_S3!C3*Weighting!K3+Indicator_default_S3!D3*Weighting!K4+Indicator_default_S3!E3*Weighting!K5+Indicator_default_S3!F3*Weighting!K6+Indicator_default_S3!G3*Weighting!K7+Indicator_default_S3!H3*Weighting!K8+Indicator_default_S3!I3*Weighting!K9+Indicator_default_S3!J3*Weighting!K10+Indicator_default_S3!K3*Weighting!K11+Indicator_default_S3!L3*Weighting!K12+Indicator_default_S3!M3*Weighting!K13+Indicator_default_S3!N3*Weighting!K14+Indicator_default_S3!O3*Weighting!K15+Indicator_default_S3!P3*Weighting!K16+Indicator_default_S3!Q3*Weighting!K17</f>
        <v>0.10614718698953041</v>
      </c>
      <c r="L3" s="8">
        <f>+Indicator_default_S3!B3*Weighting!L2+Indicator_default_S3!C3*Weighting!L3+Indicator_default_S3!D3*Weighting!L4+Indicator_default_S3!E3*Weighting!L5+Indicator_default_S3!F3*Weighting!L6+Indicator_default_S3!G3*Weighting!L7+Indicator_default_S3!H3*Weighting!L8+Indicator_default_S3!I3*Weighting!L9+Indicator_default_S3!J3*Weighting!L10+Indicator_default_S3!K3*Weighting!L11+Indicator_default_S3!L3*Weighting!L12+Indicator_default_S3!M3*Weighting!L13+Indicator_default_S3!N3*Weighting!L14+Indicator_default_S3!O3*Weighting!L15+Indicator_default_S3!P3*Weighting!L16+Indicator_default_S3!Q3*Weighting!L17</f>
        <v>0.12092221002144521</v>
      </c>
      <c r="M3" s="8">
        <f>+Indicator_default_S3!B3*Weighting!M2+Indicator_default_S3!C3*Weighting!M3+Indicator_default_S3!D3*Weighting!M4+Indicator_default_S3!E3*Weighting!M5+Indicator_default_S3!F3*Weighting!M6+Indicator_default_S3!G3*Weighting!M7+Indicator_default_S3!H3*Weighting!M8+Indicator_default_S3!I3*Weighting!M9+Indicator_default_S3!J3*Weighting!M10+Indicator_default_S3!K3*Weighting!M11+Indicator_default_S3!L3*Weighting!M12+Indicator_default_S3!M3*Weighting!M13+Indicator_default_S3!N3*Weighting!M14+Indicator_default_S3!O3*Weighting!M15+Indicator_default_S3!P3*Weighting!M16+Indicator_default_S3!Q3*Weighting!M17</f>
        <v>-8.0647981125271211E-3</v>
      </c>
      <c r="N3" s="8">
        <f>+Indicator_default_S3!B3*Weighting!N2+Indicator_default_S3!C3*Weighting!N3+Indicator_default_S3!D3*Weighting!N4+Indicator_default_S3!E3*Weighting!N5+Indicator_default_S3!F3*Weighting!N6+Indicator_default_S3!G3*Weighting!N7+Indicator_default_S3!H3*Weighting!N8+Indicator_default_S3!I3*Weighting!N9+Indicator_default_S3!J3*Weighting!N10+Indicator_default_S3!K3*Weighting!N11+Indicator_default_S3!L3*Weighting!N12+Indicator_default_S3!M3*Weighting!N13+Indicator_default_S3!N3*Weighting!N14+Indicator_default_S3!O3*Weighting!N15+Indicator_default_S3!P3*Weighting!N16+Indicator_default_S3!Q3*Weighting!N17</f>
        <v>8.9991960286545714E-2</v>
      </c>
      <c r="O3" s="8">
        <f>+Indicator_default_S3!B3*Weighting!O2+Indicator_default_S3!C3*Weighting!O3+Indicator_default_S3!D3*Weighting!O4+Indicator_default_S3!E3*Weighting!O5+Indicator_default_S3!F3*Weighting!O6+Indicator_default_S3!G3*Weighting!O7+Indicator_default_S3!H3*Weighting!O8+Indicator_default_S3!I3*Weighting!O9+Indicator_default_S3!J3*Weighting!O10+Indicator_default_S3!K3*Weighting!O11+Indicator_default_S3!L3*Weighting!O12+Indicator_default_S3!M3*Weighting!O13+Indicator_default_S3!N3*Weighting!O14+Indicator_default_S3!O3*Weighting!O15+Indicator_default_S3!P3*Weighting!O16+Indicator_default_S3!Q3*Weighting!O17</f>
        <v>3.8441016189143229E-3</v>
      </c>
      <c r="P3" s="8">
        <f>+Indicator_default_S3!B3*Weighting!P2+Indicator_default_S3!C3*Weighting!P3+Indicator_default_S3!D3*Weighting!P4+Indicator_default_S3!E3*Weighting!P5+Indicator_default_S3!F3*Weighting!P6+Indicator_default_S3!G3*Weighting!P7+Indicator_default_S3!H3*Weighting!P8+Indicator_default_S3!I3*Weighting!P9+Indicator_default_S3!J3*Weighting!P10+Indicator_default_S3!K3*Weighting!P11+Indicator_default_S3!L3*Weighting!P12+Indicator_default_S3!M3*Weighting!P13+Indicator_default_S3!N3*Weighting!P14+Indicator_default_S3!O3*Weighting!P15+Indicator_default_S3!P3*Weighting!P16+Indicator_default_S3!Q3*Weighting!P17</f>
        <v>0.26327356584779776</v>
      </c>
      <c r="Q3" s="8">
        <f>+Indicator_default_S3!B3*Weighting!Q2+Indicator_default_S3!C3*Weighting!Q3+Indicator_default_S3!D3*Weighting!Q4+Indicator_default_S3!E3*Weighting!Q5+Indicator_default_S3!F3*Weighting!Q6+Indicator_default_S3!G3*Weighting!Q7+Indicator_default_S3!H3*Weighting!Q8+Indicator_default_S3!I3*Weighting!Q9+Indicator_default_S3!J3*Weighting!Q10+Indicator_default_S3!K3*Weighting!Q11+Indicator_default_S3!L3*Weighting!Q12+Indicator_default_S3!M3*Weighting!Q13+Indicator_default_S3!N3*Weighting!Q14+Indicator_default_S3!O3*Weighting!Q15+Indicator_default_S3!P3*Weighting!Q16+Indicator_default_S3!Q3*Weighting!Q17</f>
        <v>0.10141176105748287</v>
      </c>
      <c r="R3" s="8">
        <f>+Indicator_default_S3!B3*Weighting!R2+Indicator_default_S3!C3*Weighting!R3+Indicator_default_S3!D3*Weighting!R4+Indicator_default_S3!E3*Weighting!R5+Indicator_default_S3!F3*Weighting!R6+Indicator_default_S3!G3*Weighting!R7+Indicator_default_S3!H3*Weighting!R8+Indicator_default_S3!I3*Weighting!R9+Indicator_default_S3!J3*Weighting!R10+Indicator_default_S3!K3*Weighting!R11+Indicator_default_S3!L3*Weighting!R12+Indicator_default_S3!M3*Weighting!R13+Indicator_default_S3!N3*Weighting!R14+Indicator_default_S3!O3*Weighting!R15+Indicator_default_S3!P3*Weighting!R16+Indicator_default_S3!Q3*Weighting!R17</f>
        <v>-3.0299486054468441E-2</v>
      </c>
      <c r="S3" s="8">
        <f>+Indicator_default_S3!B3*Weighting!S2+Indicator_default_S3!C3*Weighting!S3+Indicator_default_S3!D3*Weighting!S4+Indicator_default_S3!E3*Weighting!S5+Indicator_default_S3!F3*Weighting!S6+Indicator_default_S3!G3*Weighting!S7+Indicator_default_S3!H3*Weighting!S8+Indicator_default_S3!I3*Weighting!S9+Indicator_default_S3!J3*Weighting!S10+Indicator_default_S3!K3*Weighting!S11+Indicator_default_S3!L3*Weighting!S12+Indicator_default_S3!M3*Weighting!S13+Indicator_default_S3!N3*Weighting!S14+Indicator_default_S3!O3*Weighting!S15+Indicator_default_S3!P3*Weighting!S16+Indicator_default_S3!Q3*Weighting!S17</f>
        <v>0.4354393381872122</v>
      </c>
      <c r="T3" s="8">
        <f>+Indicator_default_S3!B3*Weighting!T2+Indicator_default_S3!C3*Weighting!T3+Indicator_default_S3!D3*Weighting!T4+Indicator_default_S3!E3*Weighting!T5+Indicator_default_S3!F3*Weighting!T6+Indicator_default_S3!G3*Weighting!T7+Indicator_default_S3!H3*Weighting!T8+Indicator_default_S3!I3*Weighting!T9+Indicator_default_S3!J3*Weighting!T10+Indicator_default_S3!K3*Weighting!T11+Indicator_default_S3!L3*Weighting!T12+Indicator_default_S3!M3*Weighting!T13+Indicator_default_S3!N3*Weighting!T14+Indicator_default_S3!O3*Weighting!T15+Indicator_default_S3!P3*Weighting!T16+Indicator_default_S3!Q3*Weighting!T17</f>
        <v>0.47538146599251291</v>
      </c>
      <c r="U3" s="8">
        <f>+Indicator_default_S3!B3*Weighting!U2+Indicator_default_S3!C3*Weighting!U3+Indicator_default_S3!D3*Weighting!U4+Indicator_default_S3!E3*Weighting!U5+Indicator_default_S3!F3*Weighting!U6+Indicator_default_S3!G3*Weighting!U7+Indicator_default_S3!H3*Weighting!U8+Indicator_default_S3!I3*Weighting!U9+Indicator_default_S3!J3*Weighting!U10+Indicator_default_S3!K3*Weighting!U11+Indicator_default_S3!L3*Weighting!U12+Indicator_default_S3!M3*Weighting!U13+Indicator_default_S3!N3*Weighting!U14+Indicator_default_S3!O3*Weighting!U15+Indicator_default_S3!P3*Weighting!U16+Indicator_default_S3!Q3*Weighting!U17</f>
        <v>5.323604161631571E-3</v>
      </c>
      <c r="V3" s="8">
        <f>+Indicator_default_S3!B3*Weighting!V2+Indicator_default_S3!C3*Weighting!V3+Indicator_default_S3!D3*Weighting!V4+Indicator_default_S3!E3*Weighting!V5+Indicator_default_S3!F3*Weighting!V6+Indicator_default_S3!G3*Weighting!V7+Indicator_default_S3!H3*Weighting!V8+Indicator_default_S3!I3*Weighting!V9+Indicator_default_S3!J3*Weighting!V10+Indicator_default_S3!K3*Weighting!V11+Indicator_default_S3!L3*Weighting!V12+Indicator_default_S3!M3*Weighting!V13+Indicator_default_S3!N3*Weighting!V14+Indicator_default_S3!O3*Weighting!V15+Indicator_default_S3!P3*Weighting!V16+Indicator_default_S3!Q3*Weighting!V17</f>
        <v>1.6817825910127013E-2</v>
      </c>
      <c r="W3" s="8">
        <f>+Indicator_default_S3!B3*Weighting!W2+Indicator_default_S3!C3*Weighting!W3+Indicator_default_S3!D3*Weighting!W4+Indicator_default_S3!E3*Weighting!W5+Indicator_default_S3!F3*Weighting!W6+Indicator_default_S3!G3*Weighting!W7+Indicator_default_S3!H3*Weighting!W8+Indicator_default_S3!I3*Weighting!W9+Indicator_default_S3!J3*Weighting!W10+Indicator_default_S3!K3*Weighting!W11+Indicator_default_S3!L3*Weighting!W12+Indicator_default_S3!M3*Weighting!W13+Indicator_default_S3!N3*Weighting!W14+Indicator_default_S3!O3*Weighting!W15+Indicator_default_S3!P3*Weighting!W16+Indicator_default_S3!Q3*Weighting!W17</f>
        <v>1.9599091715565777E-3</v>
      </c>
      <c r="X3" s="8">
        <f>+Indicator_default_S3!B3*Weighting!X2+Indicator_default_S3!C3*Weighting!X3+Indicator_default_S3!D3*Weighting!X4+Indicator_default_S3!E3*Weighting!X5+Indicator_default_S3!F3*Weighting!X6+Indicator_default_S3!G3*Weighting!X7+Indicator_default_S3!H3*Weighting!X8+Indicator_default_S3!I3*Weighting!X9+Indicator_default_S3!J3*Weighting!X10+Indicator_default_S3!K3*Weighting!X11+Indicator_default_S3!L3*Weighting!X12+Indicator_default_S3!M3*Weighting!X13+Indicator_default_S3!N3*Weighting!X14+Indicator_default_S3!O3*Weighting!X15+Indicator_default_S3!P3*Weighting!X16+Indicator_default_S3!Q3*Weighting!X17</f>
        <v>4.6007486536257351E-3</v>
      </c>
      <c r="Y3" s="8">
        <f>+Indicator_default_S3!B3*Weighting!Y2+Indicator_default_S3!C3*Weighting!Y3+Indicator_default_S3!D3*Weighting!Y4+Indicator_default_S3!E3*Weighting!Y5+Indicator_default_S3!F3*Weighting!Y6+Indicator_default_S3!G3*Weighting!Y7+Indicator_default_S3!H3*Weighting!Y8+Indicator_default_S3!I3*Weighting!Y9+Indicator_default_S3!J3*Weighting!Y10+Indicator_default_S3!K3*Weighting!Y11+Indicator_default_S3!L3*Weighting!Y12+Indicator_default_S3!M3*Weighting!Y13+Indicator_default_S3!N3*Weighting!Y14+Indicator_default_S3!O3*Weighting!Y15+Indicator_default_S3!P3*Weighting!Y16+Indicator_default_S3!Q3*Weighting!Y17</f>
        <v>2.4498041099596437E-3</v>
      </c>
      <c r="Z3" s="8">
        <f>+Indicator_default_S3!B3*Weighting!Z2+Indicator_default_S3!C3*Weighting!Z3+Indicator_default_S3!D3*Weighting!Z4+Indicator_default_S3!E3*Weighting!Z5+Indicator_default_S3!F3*Weighting!Z6+Indicator_default_S3!G3*Weighting!Z7+Indicator_default_S3!H3*Weighting!Z8+Indicator_default_S3!I3*Weighting!Z9+Indicator_default_S3!J3*Weighting!Z10+Indicator_default_S3!K3*Weighting!Z11+Indicator_default_S3!L3*Weighting!Z12+Indicator_default_S3!M3*Weighting!Z13+Indicator_default_S3!N3*Weighting!Z14+Indicator_default_S3!O3*Weighting!Z15+Indicator_default_S3!P3*Weighting!Z16+Indicator_default_S3!Q3*Weighting!Z17</f>
        <v>2.8920721429282113E-2</v>
      </c>
      <c r="AA3" s="8">
        <f>+Indicator_default_S3!B3*Weighting!AA2+Indicator_default_S3!C3*Weighting!AA3+Indicator_default_S3!D3*Weighting!AA4+Indicator_default_S3!E3*Weighting!AA5+Indicator_default_S3!F3*Weighting!AA6+Indicator_default_S3!G3*Weighting!AA7+Indicator_default_S3!H3*Weighting!AA8+Indicator_default_S3!I3*Weighting!AA9+Indicator_default_S3!J3*Weighting!AA10+Indicator_default_S3!K3*Weighting!AA11+Indicator_default_S3!L3*Weighting!AA12+Indicator_default_S3!M3*Weighting!AA13+Indicator_default_S3!N3*Weighting!AA14+Indicator_default_S3!O3*Weighting!AA15+Indicator_default_S3!P3*Weighting!AA16+Indicator_default_S3!Q3*Weighting!AA17</f>
        <v>1.5749117713123838E-2</v>
      </c>
    </row>
    <row r="4" spans="1:27" x14ac:dyDescent="0.35">
      <c r="A4" s="5" t="s">
        <v>3</v>
      </c>
      <c r="B4" s="8">
        <f ca="1">+Indicator_default_S3!B4*Weighting!B2+Indicator_default_S3!C4*Weighting!B3+Indicator_default_S3!D4*Weighting!B4+Indicator_default_S3!E4*Weighting!B5+Indicator_default_S3!F4*Weighting!B6+Indicator_default_S3!G4*Weighting!B7+Indicator_default_S3!H4*Weighting!B8+Indicator_default_S3!I4*Weighting!B9+Indicator_default_S3!J4*Weighting!B10+Indicator_default_S3!K4*Weighting!B11+Indicator_default_S3!L4*Weighting!B12+Indicator_default_S3!M4*Weighting!B13+Indicator_default_S3!N4*Weighting!B14+Indicator_default_S3!O4*Weighting!B15+Indicator_default_S3!P4*Weighting!B16+Indicator_default_S3!Q4*Weighting!B17</f>
        <v>-1.7207490277846061E-3</v>
      </c>
      <c r="C4" s="8">
        <f ca="1">+Indicator_default_S3!B4*Weighting!C2+Indicator_default_S3!C4*Weighting!C3+Indicator_default_S3!D4*Weighting!C4+Indicator_default_S3!E4*Weighting!C5+Indicator_default_S3!F4*Weighting!C6+Indicator_default_S3!G4*Weighting!C7+Indicator_default_S3!H4*Weighting!C8+Indicator_default_S3!I4*Weighting!C9+Indicator_default_S3!J4*Weighting!C10+Indicator_default_S3!K4*Weighting!C11+Indicator_default_S3!L4*Weighting!C12+Indicator_default_S3!M4*Weighting!C13+Indicator_default_S3!N4*Weighting!C14+Indicator_default_S3!O4*Weighting!C15+Indicator_default_S3!P4*Weighting!C16+Indicator_default_S3!Q4*Weighting!C17</f>
        <v>1.7721462360307493E-3</v>
      </c>
      <c r="D4" s="8">
        <f ca="1">+Indicator_default_S3!B4*Weighting!D2+Indicator_default_S3!C4*Weighting!D3+Indicator_default_S3!D4*Weighting!D4+Indicator_default_S3!E4*Weighting!D5+Indicator_default_S3!F4*Weighting!D6+Indicator_default_S3!G4*Weighting!D7+Indicator_default_S3!H4*Weighting!D8+Indicator_default_S3!I4*Weighting!D9+Indicator_default_S3!J4*Weighting!D10+Indicator_default_S3!K4*Weighting!D11+Indicator_default_S3!L4*Weighting!D12+Indicator_default_S3!M4*Weighting!D13+Indicator_default_S3!N4*Weighting!D14+Indicator_default_S3!O4*Weighting!D15+Indicator_default_S3!P4*Weighting!D16+Indicator_default_S3!Q4*Weighting!D17</f>
        <v>-2.182937013880365E-3</v>
      </c>
      <c r="E4" s="8">
        <f ca="1">+Indicator_default_S3!B4*Weighting!E2+Indicator_default_S3!C4*Weighting!E3+Indicator_default_S3!D4*Weighting!E4+Indicator_default_S3!E4*Weighting!E5+Indicator_default_S3!F4*Weighting!E6+Indicator_default_S3!G4*Weighting!E7+Indicator_default_S3!H4*Weighting!E8+Indicator_default_S3!I4*Weighting!E9+Indicator_default_S3!J4*Weighting!E10+Indicator_default_S3!K4*Weighting!E11+Indicator_default_S3!L4*Weighting!E12+Indicator_default_S3!M4*Weighting!E13+Indicator_default_S3!N4*Weighting!E14+Indicator_default_S3!O4*Weighting!E15+Indicator_default_S3!P4*Weighting!E16+Indicator_default_S3!Q4*Weighting!E17</f>
        <v>5.7634633348171349E-3</v>
      </c>
      <c r="F4" s="8">
        <f ca="1">+Indicator_default_S3!B4*Weighting!F2+Indicator_default_S3!C4*Weighting!F3+Indicator_default_S3!D4*Weighting!F4+Indicator_default_S3!E4*Weighting!F5+Indicator_default_S3!F4*Weighting!F6+Indicator_default_S3!G4*Weighting!F7+Indicator_default_S3!H4*Weighting!F8+Indicator_default_S3!I4*Weighting!F9+Indicator_default_S3!J4*Weighting!F10+Indicator_default_S3!K4*Weighting!F11+Indicator_default_S3!L4*Weighting!F12+Indicator_default_S3!M4*Weighting!F13+Indicator_default_S3!N4*Weighting!F14+Indicator_default_S3!O4*Weighting!F15+Indicator_default_S3!P4*Weighting!F16+Indicator_default_S3!Q4*Weighting!F17</f>
        <v>-2.0861654462947434E-3</v>
      </c>
      <c r="G4" s="8">
        <f>+Indicator_default_S3!B4*Weighting!G2+Indicator_default_S3!C4*Weighting!G3+Indicator_default_S3!D4*Weighting!G4+Indicator_default_S3!E4*Weighting!G5+Indicator_default_S3!F4*Weighting!G6+Indicator_default_S3!G4*Weighting!G7+Indicator_default_S3!H4*Weighting!G8+Indicator_default_S3!I4*Weighting!G9+Indicator_default_S3!J4*Weighting!G10+Indicator_default_S3!K4*Weighting!G11+Indicator_default_S3!L4*Weighting!G12+Indicator_default_S3!M4*Weighting!G13+Indicator_default_S3!N4*Weighting!G14+Indicator_default_S3!O4*Weighting!G15+Indicator_default_S3!P4*Weighting!G16+Indicator_default_S3!Q4*Weighting!G17</f>
        <v>-1.2332960957421368E-2</v>
      </c>
      <c r="H4" s="8">
        <f>+Indicator_default_S3!B4*Weighting!H2+Indicator_default_S3!C4*Weighting!H3+Indicator_default_S3!D4*Weighting!H4+Indicator_default_S3!E4*Weighting!H5+Indicator_default_S3!F4*Weighting!H6+Indicator_default_S3!G4*Weighting!H7+Indicator_default_S3!H4*Weighting!H8+Indicator_default_S3!I4*Weighting!H9+Indicator_default_S3!J4*Weighting!H10+Indicator_default_S3!K4*Weighting!H11+Indicator_default_S3!L4*Weighting!H12+Indicator_default_S3!M4*Weighting!H13+Indicator_default_S3!N4*Weighting!H14+Indicator_default_S3!O4*Weighting!H15+Indicator_default_S3!P4*Weighting!H16+Indicator_default_S3!Q4*Weighting!H17</f>
        <v>9.7894005411788831E-3</v>
      </c>
      <c r="I4" s="8">
        <f>+Indicator_default_S3!B4*Weighting!I2+Indicator_default_S3!C4*Weighting!I3+Indicator_default_S3!D4*Weighting!I4+Indicator_default_S3!E4*Weighting!I5+Indicator_default_S3!F4*Weighting!I6+Indicator_default_S3!G4*Weighting!I7+Indicator_default_S3!H4*Weighting!I8+Indicator_default_S3!I4*Weighting!I9+Indicator_default_S3!J4*Weighting!I10+Indicator_default_S3!K4*Weighting!I11+Indicator_default_S3!L4*Weighting!I12+Indicator_default_S3!M4*Weighting!I13+Indicator_default_S3!N4*Weighting!I14+Indicator_default_S3!O4*Weighting!I15+Indicator_default_S3!P4*Weighting!I16+Indicator_default_S3!Q4*Weighting!I17</f>
        <v>-1.2625016955525505E-2</v>
      </c>
      <c r="J4" s="8">
        <f>+Indicator_default_S3!B4*Weighting!J2+Indicator_default_S3!C4*Weighting!J3+Indicator_default_S3!D4*Weighting!J4+Indicator_default_S3!E4*Weighting!J5+Indicator_default_S3!F4*Weighting!J6+Indicator_default_S3!G4*Weighting!J7+Indicator_default_S3!H4*Weighting!J8+Indicator_default_S3!I4*Weighting!J9+Indicator_default_S3!J4*Weighting!J10+Indicator_default_S3!K4*Weighting!J11+Indicator_default_S3!L4*Weighting!J12+Indicator_default_S3!M4*Weighting!J13+Indicator_default_S3!N4*Weighting!J14+Indicator_default_S3!O4*Weighting!J15+Indicator_default_S3!P4*Weighting!J16+Indicator_default_S3!Q4*Weighting!J17</f>
        <v>2.3505121678810213E-2</v>
      </c>
      <c r="K4" s="8">
        <f>+Indicator_default_S3!B4*Weighting!K2+Indicator_default_S3!C4*Weighting!K3+Indicator_default_S3!D4*Weighting!K4+Indicator_default_S3!E4*Weighting!K5+Indicator_default_S3!F4*Weighting!K6+Indicator_default_S3!G4*Weighting!K7+Indicator_default_S3!H4*Weighting!K8+Indicator_default_S3!I4*Weighting!K9+Indicator_default_S3!J4*Weighting!K10+Indicator_default_S3!K4*Weighting!K11+Indicator_default_S3!L4*Weighting!K12+Indicator_default_S3!M4*Weighting!K13+Indicator_default_S3!N4*Weighting!K14+Indicator_default_S3!O4*Weighting!K15+Indicator_default_S3!P4*Weighting!K16+Indicator_default_S3!Q4*Weighting!K17</f>
        <v>-8.3127003804415022E-3</v>
      </c>
      <c r="L4" s="8">
        <f>+Indicator_default_S3!B4*Weighting!L2+Indicator_default_S3!C4*Weighting!L3+Indicator_default_S3!D4*Weighting!L4+Indicator_default_S3!E4*Weighting!L5+Indicator_default_S3!F4*Weighting!L6+Indicator_default_S3!G4*Weighting!L7+Indicator_default_S3!H4*Weighting!L8+Indicator_default_S3!I4*Weighting!L9+Indicator_default_S3!J4*Weighting!L10+Indicator_default_S3!K4*Weighting!L11+Indicator_default_S3!L4*Weighting!L12+Indicator_default_S3!M4*Weighting!L13+Indicator_default_S3!N4*Weighting!L14+Indicator_default_S3!O4*Weighting!L15+Indicator_default_S3!P4*Weighting!L16+Indicator_default_S3!Q4*Weighting!L17</f>
        <v>0.15090078109419214</v>
      </c>
      <c r="M4" s="8">
        <f>+Indicator_default_S3!B4*Weighting!M2+Indicator_default_S3!C4*Weighting!M3+Indicator_default_S3!D4*Weighting!M4+Indicator_default_S3!E4*Weighting!M5+Indicator_default_S3!F4*Weighting!M6+Indicator_default_S3!G4*Weighting!M7+Indicator_default_S3!H4*Weighting!M8+Indicator_default_S3!I4*Weighting!M9+Indicator_default_S3!J4*Weighting!M10+Indicator_default_S3!K4*Weighting!M11+Indicator_default_S3!L4*Weighting!M12+Indicator_default_S3!M4*Weighting!M13+Indicator_default_S3!N4*Weighting!M14+Indicator_default_S3!O4*Weighting!M15+Indicator_default_S3!P4*Weighting!M16+Indicator_default_S3!Q4*Weighting!M17</f>
        <v>-2.4937877313047082E-2</v>
      </c>
      <c r="N4" s="8">
        <f>+Indicator_default_S3!B4*Weighting!N2+Indicator_default_S3!C4*Weighting!N3+Indicator_default_S3!D4*Weighting!N4+Indicator_default_S3!E4*Weighting!N5+Indicator_default_S3!F4*Weighting!N6+Indicator_default_S3!G4*Weighting!N7+Indicator_default_S3!H4*Weighting!N8+Indicator_default_S3!I4*Weighting!N9+Indicator_default_S3!J4*Weighting!N10+Indicator_default_S3!K4*Weighting!N11+Indicator_default_S3!L4*Weighting!N12+Indicator_default_S3!M4*Weighting!N13+Indicator_default_S3!N4*Weighting!N14+Indicator_default_S3!O4*Weighting!N15+Indicator_default_S3!P4*Weighting!N16+Indicator_default_S3!Q4*Weighting!N17</f>
        <v>2.7978858896476385E-2</v>
      </c>
      <c r="O4" s="8">
        <f>+Indicator_default_S3!B4*Weighting!O2+Indicator_default_S3!C4*Weighting!O3+Indicator_default_S3!D4*Weighting!O4+Indicator_default_S3!E4*Weighting!O5+Indicator_default_S3!F4*Weighting!O6+Indicator_default_S3!G4*Weighting!O7+Indicator_default_S3!H4*Weighting!O8+Indicator_default_S3!I4*Weighting!O9+Indicator_default_S3!J4*Weighting!O10+Indicator_default_S3!K4*Weighting!O11+Indicator_default_S3!L4*Weighting!O12+Indicator_default_S3!M4*Weighting!O13+Indicator_default_S3!N4*Weighting!O14+Indicator_default_S3!O4*Weighting!O15+Indicator_default_S3!P4*Weighting!O16+Indicator_default_S3!Q4*Weighting!O17</f>
        <v>3.2436408325681797E-3</v>
      </c>
      <c r="P4" s="8">
        <f>+Indicator_default_S3!B4*Weighting!P2+Indicator_default_S3!C4*Weighting!P3+Indicator_default_S3!D4*Weighting!P4+Indicator_default_S3!E4*Weighting!P5+Indicator_default_S3!F4*Weighting!P6+Indicator_default_S3!G4*Weighting!P7+Indicator_default_S3!H4*Weighting!P8+Indicator_default_S3!I4*Weighting!P9+Indicator_default_S3!J4*Weighting!P10+Indicator_default_S3!K4*Weighting!P11+Indicator_default_S3!L4*Weighting!P12+Indicator_default_S3!M4*Weighting!P13+Indicator_default_S3!N4*Weighting!P14+Indicator_default_S3!O4*Weighting!P15+Indicator_default_S3!P4*Weighting!P16+Indicator_default_S3!Q4*Weighting!P17</f>
        <v>-6.9764420495020477E-2</v>
      </c>
      <c r="Q4" s="8">
        <f>+Indicator_default_S3!B4*Weighting!Q2+Indicator_default_S3!C4*Weighting!Q3+Indicator_default_S3!D4*Weighting!Q4+Indicator_default_S3!E4*Weighting!Q5+Indicator_default_S3!F4*Weighting!Q6+Indicator_default_S3!G4*Weighting!Q7+Indicator_default_S3!H4*Weighting!Q8+Indicator_default_S3!I4*Weighting!Q9+Indicator_default_S3!J4*Weighting!Q10+Indicator_default_S3!K4*Weighting!Q11+Indicator_default_S3!L4*Weighting!Q12+Indicator_default_S3!M4*Weighting!Q13+Indicator_default_S3!N4*Weighting!Q14+Indicator_default_S3!O4*Weighting!Q15+Indicator_default_S3!P4*Weighting!Q16+Indicator_default_S3!Q4*Weighting!Q17</f>
        <v>-7.069108814912603E-2</v>
      </c>
      <c r="R4" s="8">
        <f>+Indicator_default_S3!B4*Weighting!R2+Indicator_default_S3!C4*Weighting!R3+Indicator_default_S3!D4*Weighting!R4+Indicator_default_S3!E4*Weighting!R5+Indicator_default_S3!F4*Weighting!R6+Indicator_default_S3!G4*Weighting!R7+Indicator_default_S3!H4*Weighting!R8+Indicator_default_S3!I4*Weighting!R9+Indicator_default_S3!J4*Weighting!R10+Indicator_default_S3!K4*Weighting!R11+Indicator_default_S3!L4*Weighting!R12+Indicator_default_S3!M4*Weighting!R13+Indicator_default_S3!N4*Weighting!R14+Indicator_default_S3!O4*Weighting!R15+Indicator_default_S3!P4*Weighting!R16+Indicator_default_S3!Q4*Weighting!R17</f>
        <v>-3.7284893511815367E-2</v>
      </c>
      <c r="S4" s="8">
        <f>+Indicator_default_S3!B4*Weighting!S2+Indicator_default_S3!C4*Weighting!S3+Indicator_default_S3!D4*Weighting!S4+Indicator_default_S3!E4*Weighting!S5+Indicator_default_S3!F4*Weighting!S6+Indicator_default_S3!G4*Weighting!S7+Indicator_default_S3!H4*Weighting!S8+Indicator_default_S3!I4*Weighting!S9+Indicator_default_S3!J4*Weighting!S10+Indicator_default_S3!K4*Weighting!S11+Indicator_default_S3!L4*Weighting!S12+Indicator_default_S3!M4*Weighting!S13+Indicator_default_S3!N4*Weighting!S14+Indicator_default_S3!O4*Weighting!S15+Indicator_default_S3!P4*Weighting!S16+Indicator_default_S3!Q4*Weighting!S17</f>
        <v>-6.7179346208705679E-2</v>
      </c>
      <c r="T4" s="8">
        <f>+Indicator_default_S3!B4*Weighting!T2+Indicator_default_S3!C4*Weighting!T3+Indicator_default_S3!D4*Weighting!T4+Indicator_default_S3!E4*Weighting!T5+Indicator_default_S3!F4*Weighting!T6+Indicator_default_S3!G4*Weighting!T7+Indicator_default_S3!H4*Weighting!T8+Indicator_default_S3!I4*Weighting!T9+Indicator_default_S3!J4*Weighting!T10+Indicator_default_S3!K4*Weighting!T11+Indicator_default_S3!L4*Weighting!T12+Indicator_default_S3!M4*Weighting!T13+Indicator_default_S3!N4*Weighting!T14+Indicator_default_S3!O4*Weighting!T15+Indicator_default_S3!P4*Weighting!T16+Indicator_default_S3!Q4*Weighting!T17</f>
        <v>-7.4876206846844276E-2</v>
      </c>
      <c r="U4" s="8">
        <f>+Indicator_default_S3!B4*Weighting!U2+Indicator_default_S3!C4*Weighting!U3+Indicator_default_S3!D4*Weighting!U4+Indicator_default_S3!E4*Weighting!U5+Indicator_default_S3!F4*Weighting!U6+Indicator_default_S3!G4*Weighting!U7+Indicator_default_S3!H4*Weighting!U8+Indicator_default_S3!I4*Weighting!U9+Indicator_default_S3!J4*Weighting!U10+Indicator_default_S3!K4*Weighting!U11+Indicator_default_S3!L4*Weighting!U12+Indicator_default_S3!M4*Weighting!U13+Indicator_default_S3!N4*Weighting!U14+Indicator_default_S3!O4*Weighting!U15+Indicator_default_S3!P4*Weighting!U16+Indicator_default_S3!Q4*Weighting!U17</f>
        <v>2.7127079248530786E-3</v>
      </c>
      <c r="V4" s="8">
        <f>+Indicator_default_S3!B4*Weighting!V2+Indicator_default_S3!C4*Weighting!V3+Indicator_default_S3!D4*Weighting!V4+Indicator_default_S3!E4*Weighting!V5+Indicator_default_S3!F4*Weighting!V6+Indicator_default_S3!G4*Weighting!V7+Indicator_default_S3!H4*Weighting!V8+Indicator_default_S3!I4*Weighting!V9+Indicator_default_S3!J4*Weighting!V10+Indicator_default_S3!K4*Weighting!V11+Indicator_default_S3!L4*Weighting!V12+Indicator_default_S3!M4*Weighting!V13+Indicator_default_S3!N4*Weighting!V14+Indicator_default_S3!O4*Weighting!V15+Indicator_default_S3!P4*Weighting!V16+Indicator_default_S3!Q4*Weighting!V17</f>
        <v>-8.8812009967316422E-3</v>
      </c>
      <c r="W4" s="8">
        <f>+Indicator_default_S3!B4*Weighting!W2+Indicator_default_S3!C4*Weighting!W3+Indicator_default_S3!D4*Weighting!W4+Indicator_default_S3!E4*Weighting!W5+Indicator_default_S3!F4*Weighting!W6+Indicator_default_S3!G4*Weighting!W7+Indicator_default_S3!H4*Weighting!W8+Indicator_default_S3!I4*Weighting!W9+Indicator_default_S3!J4*Weighting!W10+Indicator_default_S3!K4*Weighting!W11+Indicator_default_S3!L4*Weighting!W12+Indicator_default_S3!M4*Weighting!W13+Indicator_default_S3!N4*Weighting!W14+Indicator_default_S3!O4*Weighting!W15+Indicator_default_S3!P4*Weighting!W16+Indicator_default_S3!Q4*Weighting!W17</f>
        <v>-1.3874413608119368E-4</v>
      </c>
      <c r="X4" s="8">
        <f>+Indicator_default_S3!B4*Weighting!X2+Indicator_default_S3!C4*Weighting!X3+Indicator_default_S3!D4*Weighting!X4+Indicator_default_S3!E4*Weighting!X5+Indicator_default_S3!F4*Weighting!X6+Indicator_default_S3!G4*Weighting!X7+Indicator_default_S3!H4*Weighting!X8+Indicator_default_S3!I4*Weighting!X9+Indicator_default_S3!J4*Weighting!X10+Indicator_default_S3!K4*Weighting!X11+Indicator_default_S3!L4*Weighting!X12+Indicator_default_S3!M4*Weighting!X13+Indicator_default_S3!N4*Weighting!X14+Indicator_default_S3!O4*Weighting!X15+Indicator_default_S3!P4*Weighting!X16+Indicator_default_S3!Q4*Weighting!X17</f>
        <v>4.0915258576311133E-4</v>
      </c>
      <c r="Y4" s="8">
        <f>+Indicator_default_S3!B4*Weighting!Y2+Indicator_default_S3!C4*Weighting!Y3+Indicator_default_S3!D4*Weighting!Y4+Indicator_default_S3!E4*Weighting!Y5+Indicator_default_S3!F4*Weighting!Y6+Indicator_default_S3!G4*Weighting!Y7+Indicator_default_S3!H4*Weighting!Y8+Indicator_default_S3!I4*Weighting!Y9+Indicator_default_S3!J4*Weighting!Y10+Indicator_default_S3!K4*Weighting!Y11+Indicator_default_S3!L4*Weighting!Y12+Indicator_default_S3!M4*Weighting!Y13+Indicator_default_S3!N4*Weighting!Y14+Indicator_default_S3!O4*Weighting!Y15+Indicator_default_S3!P4*Weighting!Y16+Indicator_default_S3!Q4*Weighting!Y17</f>
        <v>-2.1042179990514735E-4</v>
      </c>
      <c r="Z4" s="8">
        <f>+Indicator_default_S3!B4*Weighting!Z2+Indicator_default_S3!C4*Weighting!Z3+Indicator_default_S3!D4*Weighting!Z4+Indicator_default_S3!E4*Weighting!Z5+Indicator_default_S3!F4*Weighting!Z6+Indicator_default_S3!G4*Weighting!Z7+Indicator_default_S3!H4*Weighting!Z8+Indicator_default_S3!I4*Weighting!Z9+Indicator_default_S3!J4*Weighting!Z10+Indicator_default_S3!K4*Weighting!Z11+Indicator_default_S3!L4*Weighting!Z12+Indicator_default_S3!M4*Weighting!Z13+Indicator_default_S3!N4*Weighting!Z14+Indicator_default_S3!O4*Weighting!Z15+Indicator_default_S3!P4*Weighting!Z16+Indicator_default_S3!Q4*Weighting!Z17</f>
        <v>-4.3650422099390049E-3</v>
      </c>
      <c r="AA4" s="8">
        <f>+Indicator_default_S3!B4*Weighting!AA2+Indicator_default_S3!C4*Weighting!AA3+Indicator_default_S3!D4*Weighting!AA4+Indicator_default_S3!E4*Weighting!AA5+Indicator_default_S3!F4*Weighting!AA6+Indicator_default_S3!G4*Weighting!AA7+Indicator_default_S3!H4*Weighting!AA8+Indicator_default_S3!I4*Weighting!AA9+Indicator_default_S3!J4*Weighting!AA10+Indicator_default_S3!K4*Weighting!AA11+Indicator_default_S3!L4*Weighting!AA12+Indicator_default_S3!M4*Weighting!AA13+Indicator_default_S3!N4*Weighting!AA14+Indicator_default_S3!O4*Weighting!AA15+Indicator_default_S3!P4*Weighting!AA16+Indicator_default_S3!Q4*Weighting!AA17</f>
        <v>-2.4243274985378871E-2</v>
      </c>
    </row>
    <row r="5" spans="1:27" x14ac:dyDescent="0.35">
      <c r="A5" s="5" t="s">
        <v>4</v>
      </c>
      <c r="B5" s="8">
        <f ca="1">+Indicator_default_S3!B5*Weighting!B2+Indicator_default_S3!C5*Weighting!B3+Indicator_default_S3!D5*Weighting!B4+Indicator_default_S3!E5*Weighting!B5+Indicator_default_S3!F5*Weighting!B6+Indicator_default_S3!G5*Weighting!B7+Indicator_default_S3!H5*Weighting!B8+Indicator_default_S3!I5*Weighting!B9+Indicator_default_S3!J5*Weighting!B10+Indicator_default_S3!K5*Weighting!B11+Indicator_default_S3!L5*Weighting!B12+Indicator_default_S3!M5*Weighting!B13+Indicator_default_S3!N5*Weighting!B14+Indicator_default_S3!O5*Weighting!B15+Indicator_default_S3!P5*Weighting!B16+Indicator_default_S3!Q5*Weighting!B17</f>
        <v>0.94599858939911463</v>
      </c>
      <c r="C5" s="8">
        <f ca="1">+Indicator_default_S3!B5*Weighting!C2+Indicator_default_S3!C5*Weighting!C3+Indicator_default_S3!D5*Weighting!C4+Indicator_default_S3!E5*Weighting!C5+Indicator_default_S3!F5*Weighting!C6+Indicator_default_S3!G5*Weighting!C7+Indicator_default_S3!H5*Weighting!C8+Indicator_default_S3!I5*Weighting!C9+Indicator_default_S3!J5*Weighting!C10+Indicator_default_S3!K5*Weighting!C11+Indicator_default_S3!L5*Weighting!C12+Indicator_default_S3!M5*Weighting!C13+Indicator_default_S3!N5*Weighting!C14+Indicator_default_S3!O5*Weighting!C15+Indicator_default_S3!P5*Weighting!C16+Indicator_default_S3!Q5*Weighting!C17</f>
        <v>0.95020847789360618</v>
      </c>
      <c r="D5" s="8">
        <f ca="1">+Indicator_default_S3!B5*Weighting!D2+Indicator_default_S3!C5*Weighting!D3+Indicator_default_S3!D5*Weighting!D4+Indicator_default_S3!E5*Weighting!D5+Indicator_default_S3!F5*Weighting!D6+Indicator_default_S3!G5*Weighting!D7+Indicator_default_S3!H5*Weighting!D8+Indicator_default_S3!I5*Weighting!D9+Indicator_default_S3!J5*Weighting!D10+Indicator_default_S3!K5*Weighting!D11+Indicator_default_S3!L5*Weighting!D12+Indicator_default_S3!M5*Weighting!D13+Indicator_default_S3!N5*Weighting!D14+Indicator_default_S3!O5*Weighting!D15+Indicator_default_S3!P5*Weighting!D16+Indicator_default_S3!Q5*Weighting!D17</f>
        <v>0.94373470827627992</v>
      </c>
      <c r="E5" s="8">
        <f ca="1">+Indicator_default_S3!B5*Weighting!E2+Indicator_default_S3!C5*Weighting!E3+Indicator_default_S3!D5*Weighting!E4+Indicator_default_S3!E5*Weighting!E5+Indicator_default_S3!F5*Weighting!E6+Indicator_default_S3!G5*Weighting!E7+Indicator_default_S3!H5*Weighting!E8+Indicator_default_S3!I5*Weighting!E9+Indicator_default_S3!J5*Weighting!E10+Indicator_default_S3!K5*Weighting!E11+Indicator_default_S3!L5*Weighting!E12+Indicator_default_S3!M5*Weighting!E13+Indicator_default_S3!N5*Weighting!E14+Indicator_default_S3!O5*Weighting!E15+Indicator_default_S3!P5*Weighting!E16+Indicator_default_S3!Q5*Weighting!E17</f>
        <v>0.96302602536052773</v>
      </c>
      <c r="F5" s="8">
        <f ca="1">+Indicator_default_S3!B5*Weighting!F2+Indicator_default_S3!C5*Weighting!F3+Indicator_default_S3!D5*Weighting!F4+Indicator_default_S3!E5*Weighting!F5+Indicator_default_S3!F5*Weighting!F6+Indicator_default_S3!G5*Weighting!F7+Indicator_default_S3!H5*Weighting!F8+Indicator_default_S3!I5*Weighting!F9+Indicator_default_S3!J5*Weighting!F10+Indicator_default_S3!K5*Weighting!F11+Indicator_default_S3!L5*Weighting!F12+Indicator_default_S3!M5*Weighting!F13+Indicator_default_S3!N5*Weighting!F14+Indicator_default_S3!O5*Weighting!F15+Indicator_default_S3!P5*Weighting!F16+Indicator_default_S3!Q5*Weighting!F17</f>
        <v>0.94080590202376635</v>
      </c>
      <c r="G5" s="8">
        <f>+Indicator_default_S3!B5*Weighting!G2+Indicator_default_S3!C5*Weighting!G3+Indicator_default_S3!D5*Weighting!G4+Indicator_default_S3!E5*Weighting!G5+Indicator_default_S3!F5*Weighting!G6+Indicator_default_S3!G5*Weighting!G7+Indicator_default_S3!H5*Weighting!G8+Indicator_default_S3!I5*Weighting!G9+Indicator_default_S3!J5*Weighting!G10+Indicator_default_S3!K5*Weighting!G11+Indicator_default_S3!L5*Weighting!G12+Indicator_default_S3!M5*Weighting!G13+Indicator_default_S3!N5*Weighting!G14+Indicator_default_S3!O5*Weighting!G15+Indicator_default_S3!P5*Weighting!G16+Indicator_default_S3!Q5*Weighting!G17</f>
        <v>0.88892215209520753</v>
      </c>
      <c r="H5" s="8">
        <f>+Indicator_default_S3!B5*Weighting!H2+Indicator_default_S3!C5*Weighting!H3+Indicator_default_S3!D5*Weighting!H4+Indicator_default_S3!E5*Weighting!H5+Indicator_default_S3!F5*Weighting!H6+Indicator_default_S3!G5*Weighting!H7+Indicator_default_S3!H5*Weighting!H8+Indicator_default_S3!I5*Weighting!H9+Indicator_default_S3!J5*Weighting!H10+Indicator_default_S3!K5*Weighting!H11+Indicator_default_S3!L5*Weighting!H12+Indicator_default_S3!M5*Weighting!H13+Indicator_default_S3!N5*Weighting!H14+Indicator_default_S3!O5*Weighting!H15+Indicator_default_S3!P5*Weighting!H16+Indicator_default_S3!Q5*Weighting!H17</f>
        <v>0.86615421510530555</v>
      </c>
      <c r="I5" s="8">
        <f>+Indicator_default_S3!B5*Weighting!I2+Indicator_default_S3!C5*Weighting!I3+Indicator_default_S3!D5*Weighting!I4+Indicator_default_S3!E5*Weighting!I5+Indicator_default_S3!F5*Weighting!I6+Indicator_default_S3!G5*Weighting!I7+Indicator_default_S3!H5*Weighting!I8+Indicator_default_S3!I5*Weighting!I9+Indicator_default_S3!J5*Weighting!I10+Indicator_default_S3!K5*Weighting!I11+Indicator_default_S3!L5*Weighting!I12+Indicator_default_S3!M5*Weighting!I13+Indicator_default_S3!N5*Weighting!I14+Indicator_default_S3!O5*Weighting!I15+Indicator_default_S3!P5*Weighting!I16+Indicator_default_S3!Q5*Weighting!I17</f>
        <v>0.89075719094288097</v>
      </c>
      <c r="J5" s="8">
        <f>+Indicator_default_S3!B5*Weighting!J2+Indicator_default_S3!C5*Weighting!J3+Indicator_default_S3!D5*Weighting!J4+Indicator_default_S3!E5*Weighting!J5+Indicator_default_S3!F5*Weighting!J6+Indicator_default_S3!G5*Weighting!J7+Indicator_default_S3!H5*Weighting!J8+Indicator_default_S3!I5*Weighting!J9+Indicator_default_S3!J5*Weighting!J10+Indicator_default_S3!K5*Weighting!J11+Indicator_default_S3!L5*Weighting!J12+Indicator_default_S3!M5*Weighting!J13+Indicator_default_S3!N5*Weighting!J14+Indicator_default_S3!O5*Weighting!J15+Indicator_default_S3!P5*Weighting!J16+Indicator_default_S3!Q5*Weighting!J17</f>
        <v>0.90707121075618147</v>
      </c>
      <c r="K5" s="8">
        <f>+Indicator_default_S3!B5*Weighting!K2+Indicator_default_S3!C5*Weighting!K3+Indicator_default_S3!D5*Weighting!K4+Indicator_default_S3!E5*Weighting!K5+Indicator_default_S3!F5*Weighting!K6+Indicator_default_S3!G5*Weighting!K7+Indicator_default_S3!H5*Weighting!K8+Indicator_default_S3!I5*Weighting!K9+Indicator_default_S3!J5*Weighting!K10+Indicator_default_S3!K5*Weighting!K11+Indicator_default_S3!L5*Weighting!K12+Indicator_default_S3!M5*Weighting!K13+Indicator_default_S3!N5*Weighting!K14+Indicator_default_S3!O5*Weighting!K15+Indicator_default_S3!P5*Weighting!K16+Indicator_default_S3!Q5*Weighting!K17</f>
        <v>0.87333122413091901</v>
      </c>
      <c r="L5" s="8">
        <f>+Indicator_default_S3!B5*Weighting!L2+Indicator_default_S3!C5*Weighting!L3+Indicator_default_S3!D5*Weighting!L4+Indicator_default_S3!E5*Weighting!L5+Indicator_default_S3!F5*Weighting!L6+Indicator_default_S3!G5*Weighting!L7+Indicator_default_S3!H5*Weighting!L8+Indicator_default_S3!I5*Weighting!L9+Indicator_default_S3!J5*Weighting!L10+Indicator_default_S3!K5*Weighting!L11+Indicator_default_S3!L5*Weighting!L12+Indicator_default_S3!M5*Weighting!L13+Indicator_default_S3!N5*Weighting!L14+Indicator_default_S3!O5*Weighting!L15+Indicator_default_S3!P5*Weighting!L16+Indicator_default_S3!Q5*Weighting!L17</f>
        <v>0.82082027790048151</v>
      </c>
      <c r="M5" s="8">
        <f>+Indicator_default_S3!B5*Weighting!M2+Indicator_default_S3!C5*Weighting!M3+Indicator_default_S3!D5*Weighting!M4+Indicator_default_S3!E5*Weighting!M5+Indicator_default_S3!F5*Weighting!M6+Indicator_default_S3!G5*Weighting!M7+Indicator_default_S3!H5*Weighting!M8+Indicator_default_S3!I5*Weighting!M9+Indicator_default_S3!J5*Weighting!M10+Indicator_default_S3!K5*Weighting!M11+Indicator_default_S3!L5*Weighting!M12+Indicator_default_S3!M5*Weighting!M13+Indicator_default_S3!N5*Weighting!M14+Indicator_default_S3!O5*Weighting!M15+Indicator_default_S3!P5*Weighting!M16+Indicator_default_S3!Q5*Weighting!M17</f>
        <v>0.7381073994232904</v>
      </c>
      <c r="N5" s="8">
        <f>+Indicator_default_S3!B5*Weighting!N2+Indicator_default_S3!C5*Weighting!N3+Indicator_default_S3!D5*Weighting!N4+Indicator_default_S3!E5*Weighting!N5+Indicator_default_S3!F5*Weighting!N6+Indicator_default_S3!G5*Weighting!N7+Indicator_default_S3!H5*Weighting!N8+Indicator_default_S3!I5*Weighting!N9+Indicator_default_S3!J5*Weighting!N10+Indicator_default_S3!K5*Weighting!N11+Indicator_default_S3!L5*Weighting!N12+Indicator_default_S3!M5*Weighting!N13+Indicator_default_S3!N5*Weighting!N14+Indicator_default_S3!O5*Weighting!N15+Indicator_default_S3!P5*Weighting!N16+Indicator_default_S3!Q5*Weighting!N17</f>
        <v>0.84214496178195675</v>
      </c>
      <c r="O5" s="8">
        <f>+Indicator_default_S3!B5*Weighting!O2+Indicator_default_S3!C5*Weighting!O3+Indicator_default_S3!D5*Weighting!O4+Indicator_default_S3!E5*Weighting!O5+Indicator_default_S3!F5*Weighting!O6+Indicator_default_S3!G5*Weighting!O7+Indicator_default_S3!H5*Weighting!O8+Indicator_default_S3!I5*Weighting!O9+Indicator_default_S3!J5*Weighting!O10+Indicator_default_S3!K5*Weighting!O11+Indicator_default_S3!L5*Weighting!O12+Indicator_default_S3!M5*Weighting!O13+Indicator_default_S3!N5*Weighting!O14+Indicator_default_S3!O5*Weighting!O15+Indicator_default_S3!P5*Weighting!O16+Indicator_default_S3!Q5*Weighting!O17</f>
        <v>0.98207653435745912</v>
      </c>
      <c r="P5" s="8">
        <f>+Indicator_default_S3!B5*Weighting!P2+Indicator_default_S3!C5*Weighting!P3+Indicator_default_S3!D5*Weighting!P4+Indicator_default_S3!E5*Weighting!P5+Indicator_default_S3!F5*Weighting!P6+Indicator_default_S3!G5*Weighting!P7+Indicator_default_S3!H5*Weighting!P8+Indicator_default_S3!I5*Weighting!P9+Indicator_default_S3!J5*Weighting!P10+Indicator_default_S3!K5*Weighting!P11+Indicator_default_S3!L5*Weighting!P12+Indicator_default_S3!M5*Weighting!P13+Indicator_default_S3!N5*Weighting!P14+Indicator_default_S3!O5*Weighting!P15+Indicator_default_S3!P5*Weighting!P16+Indicator_default_S3!Q5*Weighting!P17</f>
        <v>0.92995492596630613</v>
      </c>
      <c r="Q5" s="8">
        <f>+Indicator_default_S3!B5*Weighting!Q2+Indicator_default_S3!C5*Weighting!Q3+Indicator_default_S3!D5*Weighting!Q4+Indicator_default_S3!E5*Weighting!Q5+Indicator_default_S3!F5*Weighting!Q6+Indicator_default_S3!G5*Weighting!Q7+Indicator_default_S3!H5*Weighting!Q8+Indicator_default_S3!I5*Weighting!Q9+Indicator_default_S3!J5*Weighting!Q10+Indicator_default_S3!K5*Weighting!Q11+Indicator_default_S3!L5*Weighting!Q12+Indicator_default_S3!M5*Weighting!Q13+Indicator_default_S3!N5*Weighting!Q14+Indicator_default_S3!O5*Weighting!Q15+Indicator_default_S3!P5*Weighting!Q16+Indicator_default_S3!Q5*Weighting!Q17</f>
        <v>0.7112915440847456</v>
      </c>
      <c r="R5" s="8">
        <f>+Indicator_default_S3!B5*Weighting!R2+Indicator_default_S3!C5*Weighting!R3+Indicator_default_S3!D5*Weighting!R4+Indicator_default_S3!E5*Weighting!R5+Indicator_default_S3!F5*Weighting!R6+Indicator_default_S3!G5*Weighting!R7+Indicator_default_S3!H5*Weighting!R8+Indicator_default_S3!I5*Weighting!R9+Indicator_default_S3!J5*Weighting!R10+Indicator_default_S3!K5*Weighting!R11+Indicator_default_S3!L5*Weighting!R12+Indicator_default_S3!M5*Weighting!R13+Indicator_default_S3!N5*Weighting!R14+Indicator_default_S3!O5*Weighting!R15+Indicator_default_S3!P5*Weighting!R16+Indicator_default_S3!Q5*Weighting!R17</f>
        <v>0.8896144259098937</v>
      </c>
      <c r="S5" s="8">
        <f>+Indicator_default_S3!B5*Weighting!S2+Indicator_default_S3!C5*Weighting!S3+Indicator_default_S3!D5*Weighting!S4+Indicator_default_S3!E5*Weighting!S5+Indicator_default_S3!F5*Weighting!S6+Indicator_default_S3!G5*Weighting!S7+Indicator_default_S3!H5*Weighting!S8+Indicator_default_S3!I5*Weighting!S9+Indicator_default_S3!J5*Weighting!S10+Indicator_default_S3!K5*Weighting!S11+Indicator_default_S3!L5*Weighting!S12+Indicator_default_S3!M5*Weighting!S13+Indicator_default_S3!N5*Weighting!S14+Indicator_default_S3!O5*Weighting!S15+Indicator_default_S3!P5*Weighting!S16+Indicator_default_S3!Q5*Weighting!S17</f>
        <v>0.94479285131050927</v>
      </c>
      <c r="T5" s="8">
        <f>+Indicator_default_S3!B5*Weighting!T2+Indicator_default_S3!C5*Weighting!T3+Indicator_default_S3!D5*Weighting!T4+Indicator_default_S3!E5*Weighting!T5+Indicator_default_S3!F5*Weighting!T6+Indicator_default_S3!G5*Weighting!T7+Indicator_default_S3!H5*Weighting!T8+Indicator_default_S3!I5*Weighting!T9+Indicator_default_S3!J5*Weighting!T10+Indicator_default_S3!K5*Weighting!T11+Indicator_default_S3!L5*Weighting!T12+Indicator_default_S3!M5*Weighting!T13+Indicator_default_S3!N5*Weighting!T14+Indicator_default_S3!O5*Weighting!T15+Indicator_default_S3!P5*Weighting!T16+Indicator_default_S3!Q5*Weighting!T17</f>
        <v>0.96006713899559737</v>
      </c>
      <c r="U5" s="8">
        <f>+Indicator_default_S3!B5*Weighting!U2+Indicator_default_S3!C5*Weighting!U3+Indicator_default_S3!D5*Weighting!U4+Indicator_default_S3!E5*Weighting!U5+Indicator_default_S3!F5*Weighting!U6+Indicator_default_S3!G5*Weighting!U7+Indicator_default_S3!H5*Weighting!U8+Indicator_default_S3!I5*Weighting!U9+Indicator_default_S3!J5*Weighting!U10+Indicator_default_S3!K5*Weighting!U11+Indicator_default_S3!L5*Weighting!U12+Indicator_default_S3!M5*Weighting!U13+Indicator_default_S3!N5*Weighting!U14+Indicator_default_S3!O5*Weighting!U15+Indicator_default_S3!P5*Weighting!U16+Indicator_default_S3!Q5*Weighting!U17</f>
        <v>0.9881861206769238</v>
      </c>
      <c r="V5" s="8">
        <f>+Indicator_default_S3!B5*Weighting!V2+Indicator_default_S3!C5*Weighting!V3+Indicator_default_S3!D5*Weighting!V4+Indicator_default_S3!E5*Weighting!V5+Indicator_default_S3!F5*Weighting!V6+Indicator_default_S3!G5*Weighting!V7+Indicator_default_S3!H5*Weighting!V8+Indicator_default_S3!I5*Weighting!V9+Indicator_default_S3!J5*Weighting!V10+Indicator_default_S3!K5*Weighting!V11+Indicator_default_S3!L5*Weighting!V12+Indicator_default_S3!M5*Weighting!V13+Indicator_default_S3!N5*Weighting!V14+Indicator_default_S3!O5*Weighting!V15+Indicator_default_S3!P5*Weighting!V16+Indicator_default_S3!Q5*Weighting!V17</f>
        <v>0.97677352417880414</v>
      </c>
      <c r="W5" s="8">
        <f>+Indicator_default_S3!B5*Weighting!W2+Indicator_default_S3!C5*Weighting!W3+Indicator_default_S3!D5*Weighting!W4+Indicator_default_S3!E5*Weighting!W5+Indicator_default_S3!F5*Weighting!W6+Indicator_default_S3!G5*Weighting!W7+Indicator_default_S3!H5*Weighting!W8+Indicator_default_S3!I5*Weighting!W9+Indicator_default_S3!J5*Weighting!W10+Indicator_default_S3!K5*Weighting!W11+Indicator_default_S3!L5*Weighting!W12+Indicator_default_S3!M5*Weighting!W13+Indicator_default_S3!N5*Weighting!W14+Indicator_default_S3!O5*Weighting!W15+Indicator_default_S3!P5*Weighting!W16+Indicator_default_S3!Q5*Weighting!W17</f>
        <v>0.97759420673224817</v>
      </c>
      <c r="X5" s="8">
        <f>+Indicator_default_S3!B5*Weighting!X2+Indicator_default_S3!C5*Weighting!X3+Indicator_default_S3!D5*Weighting!X4+Indicator_default_S3!E5*Weighting!X5+Indicator_default_S3!F5*Weighting!X6+Indicator_default_S3!G5*Weighting!X7+Indicator_default_S3!H5*Weighting!X8+Indicator_default_S3!I5*Weighting!X9+Indicator_default_S3!J5*Weighting!X10+Indicator_default_S3!K5*Weighting!X11+Indicator_default_S3!L5*Weighting!X12+Indicator_default_S3!M5*Weighting!X13+Indicator_default_S3!N5*Weighting!X14+Indicator_default_S3!O5*Weighting!X15+Indicator_default_S3!P5*Weighting!X16+Indicator_default_S3!Q5*Weighting!X17</f>
        <v>0.99385191391070093</v>
      </c>
      <c r="Y5" s="8">
        <f>+Indicator_default_S3!B5*Weighting!Y2+Indicator_default_S3!C5*Weighting!Y3+Indicator_default_S3!D5*Weighting!Y4+Indicator_default_S3!E5*Weighting!Y5+Indicator_default_S3!F5*Weighting!Y6+Indicator_default_S3!G5*Weighting!Y7+Indicator_default_S3!H5*Weighting!Y8+Indicator_default_S3!I5*Weighting!Y9+Indicator_default_S3!J5*Weighting!Y10+Indicator_default_S3!K5*Weighting!Y11+Indicator_default_S3!L5*Weighting!Y12+Indicator_default_S3!M5*Weighting!Y13+Indicator_default_S3!N5*Weighting!Y14+Indicator_default_S3!O5*Weighting!Y15+Indicator_default_S3!P5*Weighting!Y16+Indicator_default_S3!Q5*Weighting!Y17</f>
        <v>0.99874865104160238</v>
      </c>
      <c r="Z5" s="8">
        <f>+Indicator_default_S3!B5*Weighting!Z2+Indicator_default_S3!C5*Weighting!Z3+Indicator_default_S3!D5*Weighting!Z4+Indicator_default_S3!E5*Weighting!Z5+Indicator_default_S3!F5*Weighting!Z6+Indicator_default_S3!G5*Weighting!Z7+Indicator_default_S3!H5*Weighting!Z8+Indicator_default_S3!I5*Weighting!Z9+Indicator_default_S3!J5*Weighting!Z10+Indicator_default_S3!K5*Weighting!Z11+Indicator_default_S3!L5*Weighting!Z12+Indicator_default_S3!M5*Weighting!Z13+Indicator_default_S3!N5*Weighting!Z14+Indicator_default_S3!O5*Weighting!Z15+Indicator_default_S3!P5*Weighting!Z16+Indicator_default_S3!Q5*Weighting!Z17</f>
        <v>0.70758185290028686</v>
      </c>
      <c r="AA5" s="8">
        <f>+Indicator_default_S3!B5*Weighting!AA2+Indicator_default_S3!C5*Weighting!AA3+Indicator_default_S3!D5*Weighting!AA4+Indicator_default_S3!E5*Weighting!AA5+Indicator_default_S3!F5*Weighting!AA6+Indicator_default_S3!G5*Weighting!AA7+Indicator_default_S3!H5*Weighting!AA8+Indicator_default_S3!I5*Weighting!AA9+Indicator_default_S3!J5*Weighting!AA10+Indicator_default_S3!K5*Weighting!AA11+Indicator_default_S3!L5*Weighting!AA12+Indicator_default_S3!M5*Weighting!AA13+Indicator_default_S3!N5*Weighting!AA14+Indicator_default_S3!O5*Weighting!AA15+Indicator_default_S3!P5*Weighting!AA16+Indicator_default_S3!Q5*Weighting!AA17</f>
        <v>0.76114810435251445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4!B2*Weighting!B2+Indicator_default_S4!C2*Weighting!B3+Indicator_default_S4!D2*Weighting!B4+Indicator_default_S4!E2*Weighting!B5+Indicator_default_S4!F2*Weighting!B6+Indicator_default_S4!G2*Weighting!B7+Indicator_default_S4!H2*Weighting!B8+Indicator_default_S4!I2*Weighting!B9+Indicator_default_S4!J2*Weighting!B10+Indicator_default_S4!K2*Weighting!B11+Indicator_default_S4!L2*Weighting!B12+Indicator_default_S4!M2*Weighting!B13+Indicator_default_S4!N2*Weighting!B14+Indicator_default_S4!O2*Weighting!B15+Indicator_default_S4!P2*Weighting!B16+Indicator_default_S4!Q2*Weighting!B17</f>
        <v>0.22158171234405774</v>
      </c>
      <c r="C2" s="8">
        <f ca="1">+Indicator_default_S4!B2*Weighting!C2+Indicator_default_S4!C2*Weighting!C3+Indicator_default_S4!D2*Weighting!C4+Indicator_default_S4!E2*Weighting!C5+Indicator_default_S4!F2*Weighting!C6+Indicator_default_S4!G2*Weighting!C7+Indicator_default_S4!H2*Weighting!C8+Indicator_default_S4!I2*Weighting!C9+Indicator_default_S4!J2*Weighting!C10+Indicator_default_S4!K2*Weighting!C11+Indicator_default_S4!L2*Weighting!C12+Indicator_default_S4!M2*Weighting!C13+Indicator_default_S4!N2*Weighting!C14+Indicator_default_S4!O2*Weighting!C15+Indicator_default_S4!P2*Weighting!C16+Indicator_default_S4!Q2*Weighting!C17</f>
        <v>0.22214799817985373</v>
      </c>
      <c r="D2" s="8">
        <f ca="1">+Indicator_default_S4!B2*Weighting!D2+Indicator_default_S4!C2*Weighting!D3+Indicator_default_S4!D2*Weighting!D4+Indicator_default_S4!E2*Weighting!D5+Indicator_default_S4!F2*Weighting!D6+Indicator_default_S4!G2*Weighting!D7+Indicator_default_S4!H2*Weighting!D8+Indicator_default_S4!I2*Weighting!D9+Indicator_default_S4!J2*Weighting!D10+Indicator_default_S4!K2*Weighting!D11+Indicator_default_S4!L2*Weighting!D12+Indicator_default_S4!M2*Weighting!D13+Indicator_default_S4!N2*Weighting!D14+Indicator_default_S4!O2*Weighting!D15+Indicator_default_S4!P2*Weighting!D16+Indicator_default_S4!Q2*Weighting!D17</f>
        <v>0.22358822669504877</v>
      </c>
      <c r="E2" s="8">
        <f ca="1">+Indicator_default_S4!B2*Weighting!E2+Indicator_default_S4!C2*Weighting!E3+Indicator_default_S4!D2*Weighting!E4+Indicator_default_S4!E2*Weighting!E5+Indicator_default_S4!F2*Weighting!E6+Indicator_default_S4!G2*Weighting!E7+Indicator_default_S4!H2*Weighting!E8+Indicator_default_S4!I2*Weighting!E9+Indicator_default_S4!J2*Weighting!E10+Indicator_default_S4!K2*Weighting!E11+Indicator_default_S4!L2*Weighting!E12+Indicator_default_S4!M2*Weighting!E13+Indicator_default_S4!N2*Weighting!E14+Indicator_default_S4!O2*Weighting!E15+Indicator_default_S4!P2*Weighting!E16+Indicator_default_S4!Q2*Weighting!E17</f>
        <v>0.20375933424957537</v>
      </c>
      <c r="F2" s="8">
        <f ca="1">+Indicator_default_S4!B2*Weighting!F2+Indicator_default_S4!C2*Weighting!F3+Indicator_default_S4!D2*Weighting!F4+Indicator_default_S4!E2*Weighting!F5+Indicator_default_S4!F2*Weighting!F6+Indicator_default_S4!G2*Weighting!F7+Indicator_default_S4!H2*Weighting!F8+Indicator_default_S4!I2*Weighting!F9+Indicator_default_S4!J2*Weighting!F10+Indicator_default_S4!K2*Weighting!F11+Indicator_default_S4!L2*Weighting!F12+Indicator_default_S4!M2*Weighting!F13+Indicator_default_S4!N2*Weighting!F14+Indicator_default_S4!O2*Weighting!F15+Indicator_default_S4!P2*Weighting!F16+Indicator_default_S4!Q2*Weighting!F17</f>
        <v>0.22709894137876857</v>
      </c>
      <c r="G2" s="8">
        <f>+Indicator_default_S4!B2*Weighting!G2+Indicator_default_S4!C2*Weighting!G3+Indicator_default_S4!D2*Weighting!G4+Indicator_default_S4!E2*Weighting!G5+Indicator_default_S4!F2*Weighting!G6+Indicator_default_S4!G2*Weighting!G7+Indicator_default_S4!H2*Weighting!G8+Indicator_default_S4!I2*Weighting!G9+Indicator_default_S4!J2*Weighting!G10+Indicator_default_S4!K2*Weighting!G11+Indicator_default_S4!L2*Weighting!G12+Indicator_default_S4!M2*Weighting!G13+Indicator_default_S4!N2*Weighting!G14+Indicator_default_S4!O2*Weighting!G15+Indicator_default_S4!P2*Weighting!G16+Indicator_default_S4!Q2*Weighting!G17</f>
        <v>0.21961750860055093</v>
      </c>
      <c r="H2" s="8">
        <f>+Indicator_default_S4!B2*Weighting!H2+Indicator_default_S4!C2*Weighting!H3+Indicator_default_S4!D2*Weighting!H4+Indicator_default_S4!E2*Weighting!H5+Indicator_default_S4!F2*Weighting!H6+Indicator_default_S4!G2*Weighting!H7+Indicator_default_S4!H2*Weighting!H8+Indicator_default_S4!I2*Weighting!H9+Indicator_default_S4!J2*Weighting!H10+Indicator_default_S4!K2*Weighting!H11+Indicator_default_S4!L2*Weighting!H12+Indicator_default_S4!M2*Weighting!H13+Indicator_default_S4!N2*Weighting!H14+Indicator_default_S4!O2*Weighting!H15+Indicator_default_S4!P2*Weighting!H16+Indicator_default_S4!Q2*Weighting!H17</f>
        <v>0.2288906865787399</v>
      </c>
      <c r="I2" s="8">
        <f>+Indicator_default_S4!B2*Weighting!I2+Indicator_default_S4!C2*Weighting!I3+Indicator_default_S4!D2*Weighting!I4+Indicator_default_S4!E2*Weighting!I5+Indicator_default_S4!F2*Weighting!I6+Indicator_default_S4!G2*Weighting!I7+Indicator_default_S4!H2*Weighting!I8+Indicator_default_S4!I2*Weighting!I9+Indicator_default_S4!J2*Weighting!I10+Indicator_default_S4!K2*Weighting!I11+Indicator_default_S4!L2*Weighting!I12+Indicator_default_S4!M2*Weighting!I13+Indicator_default_S4!N2*Weighting!I14+Indicator_default_S4!O2*Weighting!I15+Indicator_default_S4!P2*Weighting!I16+Indicator_default_S4!Q2*Weighting!I17</f>
        <v>0.22200451766226953</v>
      </c>
      <c r="J2" s="8">
        <f>+Indicator_default_S4!B2*Weighting!J2+Indicator_default_S4!C2*Weighting!J3+Indicator_default_S4!D2*Weighting!J4+Indicator_default_S4!E2*Weighting!J5+Indicator_default_S4!F2*Weighting!J6+Indicator_default_S4!G2*Weighting!J7+Indicator_default_S4!H2*Weighting!J8+Indicator_default_S4!I2*Weighting!J9+Indicator_default_S4!J2*Weighting!J10+Indicator_default_S4!K2*Weighting!J11+Indicator_default_S4!L2*Weighting!J12+Indicator_default_S4!M2*Weighting!J13+Indicator_default_S4!N2*Weighting!J14+Indicator_default_S4!O2*Weighting!J15+Indicator_default_S4!P2*Weighting!J16+Indicator_default_S4!Q2*Weighting!J17</f>
        <v>0.21018559653669522</v>
      </c>
      <c r="K2" s="8">
        <f>+Indicator_default_S4!B2*Weighting!K2+Indicator_default_S4!C2*Weighting!K3+Indicator_default_S4!D2*Weighting!K4+Indicator_default_S4!E2*Weighting!K5+Indicator_default_S4!F2*Weighting!K6+Indicator_default_S4!G2*Weighting!K7+Indicator_default_S4!H2*Weighting!K8+Indicator_default_S4!I2*Weighting!K9+Indicator_default_S4!J2*Weighting!K10+Indicator_default_S4!K2*Weighting!K11+Indicator_default_S4!L2*Weighting!K12+Indicator_default_S4!M2*Weighting!K13+Indicator_default_S4!N2*Weighting!K14+Indicator_default_S4!O2*Weighting!K15+Indicator_default_S4!P2*Weighting!K16+Indicator_default_S4!Q2*Weighting!K17</f>
        <v>0.22368586867592583</v>
      </c>
      <c r="L2" s="8">
        <f>+Indicator_default_S4!B2*Weighting!L2+Indicator_default_S4!C2*Weighting!L3+Indicator_default_S4!D2*Weighting!L4+Indicator_default_S4!E2*Weighting!L5+Indicator_default_S4!F2*Weighting!L6+Indicator_default_S4!G2*Weighting!L7+Indicator_default_S4!H2*Weighting!L8+Indicator_default_S4!I2*Weighting!L9+Indicator_default_S4!J2*Weighting!L10+Indicator_default_S4!K2*Weighting!L11+Indicator_default_S4!L2*Weighting!L12+Indicator_default_S4!M2*Weighting!L13+Indicator_default_S4!N2*Weighting!L14+Indicator_default_S4!O2*Weighting!L15+Indicator_default_S4!P2*Weighting!L16+Indicator_default_S4!Q2*Weighting!L17</f>
        <v>0.28697141477734406</v>
      </c>
      <c r="M2" s="8">
        <f>+Indicator_default_S4!B2*Weighting!M2+Indicator_default_S4!C2*Weighting!M3+Indicator_default_S4!D2*Weighting!M4+Indicator_default_S4!E2*Weighting!M5+Indicator_default_S4!F2*Weighting!M6+Indicator_default_S4!G2*Weighting!M7+Indicator_default_S4!H2*Weighting!M8+Indicator_default_S4!I2*Weighting!M9+Indicator_default_S4!J2*Weighting!M10+Indicator_default_S4!K2*Weighting!M11+Indicator_default_S4!L2*Weighting!M12+Indicator_default_S4!M2*Weighting!M13+Indicator_default_S4!N2*Weighting!M14+Indicator_default_S4!O2*Weighting!M15+Indicator_default_S4!P2*Weighting!M16+Indicator_default_S4!Q2*Weighting!M17</f>
        <v>0.15550253322926658</v>
      </c>
      <c r="N2" s="8">
        <f>+Indicator_default_S4!B2*Weighting!N2+Indicator_default_S4!C2*Weighting!N3+Indicator_default_S4!D2*Weighting!N4+Indicator_default_S4!E2*Weighting!N5+Indicator_default_S4!F2*Weighting!N6+Indicator_default_S4!G2*Weighting!N7+Indicator_default_S4!H2*Weighting!N8+Indicator_default_S4!I2*Weighting!N9+Indicator_default_S4!J2*Weighting!N10+Indicator_default_S4!K2*Weighting!N11+Indicator_default_S4!L2*Weighting!N12+Indicator_default_S4!M2*Weighting!N13+Indicator_default_S4!N2*Weighting!N14+Indicator_default_S4!O2*Weighting!N15+Indicator_default_S4!P2*Weighting!N16+Indicator_default_S4!Q2*Weighting!N17</f>
        <v>0.22677609419608979</v>
      </c>
      <c r="O2" s="8">
        <f>+Indicator_default_S4!B2*Weighting!O2+Indicator_default_S4!C2*Weighting!O3+Indicator_default_S4!D2*Weighting!O4+Indicator_default_S4!E2*Weighting!O5+Indicator_default_S4!F2*Weighting!O6+Indicator_default_S4!G2*Weighting!O7+Indicator_default_S4!H2*Weighting!O8+Indicator_default_S4!I2*Weighting!O9+Indicator_default_S4!J2*Weighting!O10+Indicator_default_S4!K2*Weighting!O11+Indicator_default_S4!L2*Weighting!O12+Indicator_default_S4!M2*Weighting!O13+Indicator_default_S4!N2*Weighting!O14+Indicator_default_S4!O2*Weighting!O15+Indicator_default_S4!P2*Weighting!O16+Indicator_default_S4!Q2*Weighting!O17</f>
        <v>0.2007455547306049</v>
      </c>
      <c r="P2" s="8">
        <f>+Indicator_default_S4!B2*Weighting!P2+Indicator_default_S4!C2*Weighting!P3+Indicator_default_S4!D2*Weighting!P4+Indicator_default_S4!E2*Weighting!P5+Indicator_default_S4!F2*Weighting!P6+Indicator_default_S4!G2*Weighting!P7+Indicator_default_S4!H2*Weighting!P8+Indicator_default_S4!I2*Weighting!P9+Indicator_default_S4!J2*Weighting!P10+Indicator_default_S4!K2*Weighting!P11+Indicator_default_S4!L2*Weighting!P12+Indicator_default_S4!M2*Weighting!P13+Indicator_default_S4!N2*Weighting!P14+Indicator_default_S4!O2*Weighting!P15+Indicator_default_S4!P2*Weighting!P16+Indicator_default_S4!Q2*Weighting!P17</f>
        <v>0.26945538305969757</v>
      </c>
      <c r="Q2" s="8">
        <f>+Indicator_default_S4!B2*Weighting!Q2+Indicator_default_S4!C2*Weighting!Q3+Indicator_default_S4!D2*Weighting!Q4+Indicator_default_S4!E2*Weighting!Q5+Indicator_default_S4!F2*Weighting!Q6+Indicator_default_S4!G2*Weighting!Q7+Indicator_default_S4!H2*Weighting!Q8+Indicator_default_S4!I2*Weighting!Q9+Indicator_default_S4!J2*Weighting!Q10+Indicator_default_S4!K2*Weighting!Q11+Indicator_default_S4!L2*Weighting!Q12+Indicator_default_S4!M2*Weighting!Q13+Indicator_default_S4!N2*Weighting!Q14+Indicator_default_S4!O2*Weighting!Q15+Indicator_default_S4!P2*Weighting!Q16+Indicator_default_S4!Q2*Weighting!Q17</f>
        <v>0.17760124769918881</v>
      </c>
      <c r="R2" s="8">
        <f>+Indicator_default_S4!B2*Weighting!R2+Indicator_default_S4!C2*Weighting!R3+Indicator_default_S4!D2*Weighting!R4+Indicator_default_S4!E2*Weighting!R5+Indicator_default_S4!F2*Weighting!R6+Indicator_default_S4!G2*Weighting!R7+Indicator_default_S4!H2*Weighting!R8+Indicator_default_S4!I2*Weighting!R9+Indicator_default_S4!J2*Weighting!R10+Indicator_default_S4!K2*Weighting!R11+Indicator_default_S4!L2*Weighting!R12+Indicator_default_S4!M2*Weighting!R13+Indicator_default_S4!N2*Weighting!R14+Indicator_default_S4!O2*Weighting!R15+Indicator_default_S4!P2*Weighting!R16+Indicator_default_S4!Q2*Weighting!R17</f>
        <v>0.15954457853093887</v>
      </c>
      <c r="S2" s="8">
        <f>+Indicator_default_S4!B2*Weighting!S2+Indicator_default_S4!C2*Weighting!S3+Indicator_default_S4!D2*Weighting!S4+Indicator_default_S4!E2*Weighting!S5+Indicator_default_S4!F2*Weighting!S6+Indicator_default_S4!G2*Weighting!S7+Indicator_default_S4!H2*Weighting!S8+Indicator_default_S4!I2*Weighting!S9+Indicator_default_S4!J2*Weighting!S10+Indicator_default_S4!K2*Weighting!S11+Indicator_default_S4!L2*Weighting!S12+Indicator_default_S4!M2*Weighting!S13+Indicator_default_S4!N2*Weighting!S14+Indicator_default_S4!O2*Weighting!S15+Indicator_default_S4!P2*Weighting!S16+Indicator_default_S4!Q2*Weighting!S17</f>
        <v>0.34053341890584465</v>
      </c>
      <c r="T2" s="8">
        <f>+Indicator_default_S4!B2*Weighting!T2+Indicator_default_S4!C2*Weighting!T3+Indicator_default_S4!D2*Weighting!T4+Indicator_default_S4!E2*Weighting!T5+Indicator_default_S4!F2*Weighting!T6+Indicator_default_S4!G2*Weighting!T7+Indicator_default_S4!H2*Weighting!T8+Indicator_default_S4!I2*Weighting!T9+Indicator_default_S4!J2*Weighting!T10+Indicator_default_S4!K2*Weighting!T11+Indicator_default_S4!L2*Weighting!T12+Indicator_default_S4!M2*Weighting!T13+Indicator_default_S4!N2*Weighting!T14+Indicator_default_S4!O2*Weighting!T15+Indicator_default_S4!P2*Weighting!T16+Indicator_default_S4!Q2*Weighting!T17</f>
        <v>0.35535367409109209</v>
      </c>
      <c r="U2" s="8">
        <f>+Indicator_default_S4!B2*Weighting!U2+Indicator_default_S4!C2*Weighting!U3+Indicator_default_S4!D2*Weighting!U4+Indicator_default_S4!E2*Weighting!U5+Indicator_default_S4!F2*Weighting!U6+Indicator_default_S4!G2*Weighting!U7+Indicator_default_S4!H2*Weighting!U8+Indicator_default_S4!I2*Weighting!U9+Indicator_default_S4!J2*Weighting!U10+Indicator_default_S4!K2*Weighting!U11+Indicator_default_S4!L2*Weighting!U12+Indicator_default_S4!M2*Weighting!U13+Indicator_default_S4!N2*Weighting!U14+Indicator_default_S4!O2*Weighting!U15+Indicator_default_S4!P2*Weighting!U16+Indicator_default_S4!Q2*Weighting!U17</f>
        <v>0.20171032489133922</v>
      </c>
      <c r="V2" s="8">
        <f>+Indicator_default_S4!B2*Weighting!V2+Indicator_default_S4!C2*Weighting!V3+Indicator_default_S4!D2*Weighting!V4+Indicator_default_S4!E2*Weighting!V5+Indicator_default_S4!F2*Weighting!V6+Indicator_default_S4!G2*Weighting!V7+Indicator_default_S4!H2*Weighting!V8+Indicator_default_S4!I2*Weighting!V9+Indicator_default_S4!J2*Weighting!V10+Indicator_default_S4!K2*Weighting!V11+Indicator_default_S4!L2*Weighting!V12+Indicator_default_S4!M2*Weighting!V13+Indicator_default_S4!N2*Weighting!V14+Indicator_default_S4!O2*Weighting!V15+Indicator_default_S4!P2*Weighting!V16+Indicator_default_S4!Q2*Weighting!V17</f>
        <v>0.20035589187208641</v>
      </c>
      <c r="W2" s="8">
        <f>+Indicator_default_S4!B2*Weighting!W2+Indicator_default_S4!C2*Weighting!W3+Indicator_default_S4!D2*Weighting!W4+Indicator_default_S4!E2*Weighting!W5+Indicator_default_S4!F2*Weighting!W6+Indicator_default_S4!G2*Weighting!W7+Indicator_default_S4!H2*Weighting!W8+Indicator_default_S4!I2*Weighting!W9+Indicator_default_S4!J2*Weighting!W10+Indicator_default_S4!K2*Weighting!W11+Indicator_default_S4!L2*Weighting!W12+Indicator_default_S4!M2*Weighting!W13+Indicator_default_S4!N2*Weighting!W14+Indicator_default_S4!O2*Weighting!W15+Indicator_default_S4!P2*Weighting!W16+Indicator_default_S4!Q2*Weighting!W17</f>
        <v>0.19797067391462103</v>
      </c>
      <c r="X2" s="8">
        <f>+Indicator_default_S4!B2*Weighting!X2+Indicator_default_S4!C2*Weighting!X3+Indicator_default_S4!D2*Weighting!X4+Indicator_default_S4!E2*Weighting!X5+Indicator_default_S4!F2*Weighting!X6+Indicator_default_S4!G2*Weighting!X7+Indicator_default_S4!H2*Weighting!X8+Indicator_default_S4!I2*Weighting!X9+Indicator_default_S4!J2*Weighting!X10+Indicator_default_S4!K2*Weighting!X11+Indicator_default_S4!L2*Weighting!X12+Indicator_default_S4!M2*Weighting!X13+Indicator_default_S4!N2*Weighting!X14+Indicator_default_S4!O2*Weighting!X15+Indicator_default_S4!P2*Weighting!X16+Indicator_default_S4!Q2*Weighting!X17</f>
        <v>0.20130852543680411</v>
      </c>
      <c r="Y2" s="8">
        <f>+Indicator_default_S4!B2*Weighting!Y2+Indicator_default_S4!C2*Weighting!Y3+Indicator_default_S4!D2*Weighting!Y4+Indicator_default_S4!E2*Weighting!Y5+Indicator_default_S4!F2*Weighting!Y6+Indicator_default_S4!G2*Weighting!Y7+Indicator_default_S4!H2*Weighting!Y8+Indicator_default_S4!I2*Weighting!Y9+Indicator_default_S4!J2*Weighting!Y10+Indicator_default_S4!K2*Weighting!Y11+Indicator_default_S4!L2*Weighting!Y12+Indicator_default_S4!M2*Weighting!Y13+Indicator_default_S4!N2*Weighting!Y14+Indicator_default_S4!O2*Weighting!Y15+Indicator_default_S4!P2*Weighting!Y16+Indicator_default_S4!Q2*Weighting!Y17</f>
        <v>0.20073627332452321</v>
      </c>
      <c r="Z2" s="8">
        <f>+Indicator_default_S4!B2*Weighting!Z2+Indicator_default_S4!C2*Weighting!Z3+Indicator_default_S4!D2*Weighting!Z4+Indicator_default_S4!E2*Weighting!Z5+Indicator_default_S4!F2*Weighting!Z6+Indicator_default_S4!G2*Weighting!Z7+Indicator_default_S4!H2*Weighting!Z8+Indicator_default_S4!I2*Weighting!Z9+Indicator_default_S4!J2*Weighting!Z10+Indicator_default_S4!K2*Weighting!Z11+Indicator_default_S4!L2*Weighting!Z12+Indicator_default_S4!M2*Weighting!Z13+Indicator_default_S4!N2*Weighting!Z14+Indicator_default_S4!O2*Weighting!Z15+Indicator_default_S4!P2*Weighting!Z16+Indicator_default_S4!Q2*Weighting!Z17</f>
        <v>0.1716554839270126</v>
      </c>
      <c r="AA2" s="8">
        <f>+Indicator_default_S4!B2*Weighting!AA2+Indicator_default_S4!C2*Weighting!AA3+Indicator_default_S4!D2*Weighting!AA4+Indicator_default_S4!E2*Weighting!AA5+Indicator_default_S4!F2*Weighting!AA6+Indicator_default_S4!G2*Weighting!AA7+Indicator_default_S4!H2*Weighting!AA8+Indicator_default_S4!I2*Weighting!AA9+Indicator_default_S4!J2*Weighting!AA10+Indicator_default_S4!K2*Weighting!AA11+Indicator_default_S4!L2*Weighting!AA12+Indicator_default_S4!M2*Weighting!AA13+Indicator_default_S4!N2*Weighting!AA14+Indicator_default_S4!O2*Weighting!AA15+Indicator_default_S4!P2*Weighting!AA16+Indicator_default_S4!Q2*Weighting!AA17</f>
        <v>0.16765906502236183</v>
      </c>
    </row>
    <row r="3" spans="1:27" x14ac:dyDescent="0.35">
      <c r="A3" s="5" t="s">
        <v>2</v>
      </c>
      <c r="B3" s="8">
        <f ca="1">+Indicator_default_S4!B3*Weighting!B2+Indicator_default_S4!C3*Weighting!B3+Indicator_default_S4!D3*Weighting!B4+Indicator_default_S4!E3*Weighting!B5+Indicator_default_S4!F3*Weighting!B6+Indicator_default_S4!G3*Weighting!B7+Indicator_default_S4!H3*Weighting!B8+Indicator_default_S4!I3*Weighting!B9+Indicator_default_S4!J3*Weighting!B10+Indicator_default_S4!K3*Weighting!B11+Indicator_default_S4!L3*Weighting!B12+Indicator_default_S4!M3*Weighting!B13+Indicator_default_S4!N3*Weighting!B14+Indicator_default_S4!O3*Weighting!B15+Indicator_default_S4!P3*Weighting!B16+Indicator_default_S4!Q3*Weighting!B17</f>
        <v>7.3162715196237238E-2</v>
      </c>
      <c r="C3" s="8">
        <f ca="1">+Indicator_default_S4!B3*Weighting!C2+Indicator_default_S4!C3*Weighting!C3+Indicator_default_S4!D3*Weighting!C4+Indicator_default_S4!E3*Weighting!C5+Indicator_default_S4!F3*Weighting!C6+Indicator_default_S4!G3*Weighting!C7+Indicator_default_S4!H3*Weighting!C8+Indicator_default_S4!I3*Weighting!C9+Indicator_default_S4!J3*Weighting!C10+Indicator_default_S4!K3*Weighting!C11+Indicator_default_S4!L3*Weighting!C12+Indicator_default_S4!M3*Weighting!C13+Indicator_default_S4!N3*Weighting!C14+Indicator_default_S4!O3*Weighting!C15+Indicator_default_S4!P3*Weighting!C16+Indicator_default_S4!Q3*Weighting!C17</f>
        <v>6.9609853939365279E-2</v>
      </c>
      <c r="D3" s="8">
        <f ca="1">+Indicator_default_S4!B3*Weighting!D2+Indicator_default_S4!C3*Weighting!D3+Indicator_default_S4!D3*Weighting!D4+Indicator_default_S4!E3*Weighting!D5+Indicator_default_S4!F3*Weighting!D6+Indicator_default_S4!G3*Weighting!D7+Indicator_default_S4!H3*Weighting!D8+Indicator_default_S4!I3*Weighting!D9+Indicator_default_S4!J3*Weighting!D10+Indicator_default_S4!K3*Weighting!D11+Indicator_default_S4!L3*Weighting!D12+Indicator_default_S4!M3*Weighting!D13+Indicator_default_S4!N3*Weighting!D14+Indicator_default_S4!O3*Weighting!D15+Indicator_default_S4!P3*Weighting!D16+Indicator_default_S4!Q3*Weighting!D17</f>
        <v>7.9375901666170784E-2</v>
      </c>
      <c r="E3" s="8">
        <f ca="1">+Indicator_default_S4!B3*Weighting!E2+Indicator_default_S4!C3*Weighting!E3+Indicator_default_S4!D3*Weighting!E4+Indicator_default_S4!E3*Weighting!E5+Indicator_default_S4!F3*Weighting!E6+Indicator_default_S4!G3*Weighting!E7+Indicator_default_S4!H3*Weighting!E8+Indicator_default_S4!I3*Weighting!E9+Indicator_default_S4!J3*Weighting!E10+Indicator_default_S4!K3*Weighting!E11+Indicator_default_S4!L3*Weighting!E12+Indicator_default_S4!M3*Weighting!E13+Indicator_default_S4!N3*Weighting!E14+Indicator_default_S4!O3*Weighting!E15+Indicator_default_S4!P3*Weighting!E16+Indicator_default_S4!Q3*Weighting!E17</f>
        <v>1.5451325827332966E-2</v>
      </c>
      <c r="F3" s="8">
        <f ca="1">+Indicator_default_S4!B3*Weighting!F2+Indicator_default_S4!C3*Weighting!F3+Indicator_default_S4!D3*Weighting!F4+Indicator_default_S4!E3*Weighting!F5+Indicator_default_S4!F3*Weighting!F6+Indicator_default_S4!G3*Weighting!F7+Indicator_default_S4!H3*Weighting!F8+Indicator_default_S4!I3*Weighting!F9+Indicator_default_S4!J3*Weighting!F10+Indicator_default_S4!K3*Weighting!F11+Indicator_default_S4!L3*Weighting!F12+Indicator_default_S4!M3*Weighting!F13+Indicator_default_S4!N3*Weighting!F14+Indicator_default_S4!O3*Weighting!F15+Indicator_default_S4!P3*Weighting!F16+Indicator_default_S4!Q3*Weighting!F17</f>
        <v>8.8945625154901162E-2</v>
      </c>
      <c r="G3" s="8">
        <f>+Indicator_default_S4!B3*Weighting!G2+Indicator_default_S4!C3*Weighting!G3+Indicator_default_S4!D3*Weighting!G4+Indicator_default_S4!E3*Weighting!G5+Indicator_default_S4!F3*Weighting!G6+Indicator_default_S4!G3*Weighting!G7+Indicator_default_S4!H3*Weighting!G8+Indicator_default_S4!I3*Weighting!G9+Indicator_default_S4!J3*Weighting!G10+Indicator_default_S4!K3*Weighting!G11+Indicator_default_S4!L3*Weighting!G12+Indicator_default_S4!M3*Weighting!G13+Indicator_default_S4!N3*Weighting!G14+Indicator_default_S4!O3*Weighting!G15+Indicator_default_S4!P3*Weighting!G16+Indicator_default_S4!Q3*Weighting!G17</f>
        <v>9.6942648692517591E-2</v>
      </c>
      <c r="H3" s="8">
        <f>+Indicator_default_S4!B3*Weighting!H2+Indicator_default_S4!C3*Weighting!H3+Indicator_default_S4!D3*Weighting!H4+Indicator_default_S4!E3*Weighting!H5+Indicator_default_S4!F3*Weighting!H6+Indicator_default_S4!G3*Weighting!H7+Indicator_default_S4!H3*Weighting!H8+Indicator_default_S4!I3*Weighting!H9+Indicator_default_S4!J3*Weighting!H10+Indicator_default_S4!K3*Weighting!H11+Indicator_default_S4!L3*Weighting!H12+Indicator_default_S4!M3*Weighting!H13+Indicator_default_S4!N3*Weighting!H14+Indicator_default_S4!O3*Weighting!H15+Indicator_default_S4!P3*Weighting!H16+Indicator_default_S4!Q3*Weighting!H17</f>
        <v>0.10522311109972421</v>
      </c>
      <c r="I3" s="8">
        <f>+Indicator_default_S4!B3*Weighting!I2+Indicator_default_S4!C3*Weighting!I3+Indicator_default_S4!D3*Weighting!I4+Indicator_default_S4!E3*Weighting!I5+Indicator_default_S4!F3*Weighting!I6+Indicator_default_S4!G3*Weighting!I7+Indicator_default_S4!H3*Weighting!I8+Indicator_default_S4!I3*Weighting!I9+Indicator_default_S4!J3*Weighting!I10+Indicator_default_S4!K3*Weighting!I11+Indicator_default_S4!L3*Weighting!I12+Indicator_default_S4!M3*Weighting!I13+Indicator_default_S4!N3*Weighting!I14+Indicator_default_S4!O3*Weighting!I15+Indicator_default_S4!P3*Weighting!I16+Indicator_default_S4!Q3*Weighting!I17</f>
        <v>0.10251382631172794</v>
      </c>
      <c r="J3" s="8">
        <f>+Indicator_default_S4!B3*Weighting!J2+Indicator_default_S4!C3*Weighting!J3+Indicator_default_S4!D3*Weighting!J4+Indicator_default_S4!E3*Weighting!J5+Indicator_default_S4!F3*Weighting!J6+Indicator_default_S4!G3*Weighting!J7+Indicator_default_S4!H3*Weighting!J8+Indicator_default_S4!I3*Weighting!J9+Indicator_default_S4!J3*Weighting!J10+Indicator_default_S4!K3*Weighting!J11+Indicator_default_S4!L3*Weighting!J12+Indicator_default_S4!M3*Weighting!J13+Indicator_default_S4!N3*Weighting!J14+Indicator_default_S4!O3*Weighting!J15+Indicator_default_S4!P3*Weighting!J16+Indicator_default_S4!Q3*Weighting!J17</f>
        <v>3.1572606496212068E-2</v>
      </c>
      <c r="K3" s="8">
        <f>+Indicator_default_S4!B3*Weighting!K2+Indicator_default_S4!C3*Weighting!K3+Indicator_default_S4!D3*Weighting!K4+Indicator_default_S4!E3*Weighting!K5+Indicator_default_S4!F3*Weighting!K6+Indicator_default_S4!G3*Weighting!K7+Indicator_default_S4!H3*Weighting!K8+Indicator_default_S4!I3*Weighting!K9+Indicator_default_S4!J3*Weighting!K10+Indicator_default_S4!K3*Weighting!K11+Indicator_default_S4!L3*Weighting!K12+Indicator_default_S4!M3*Weighting!K13+Indicator_default_S4!N3*Weighting!K14+Indicator_default_S4!O3*Weighting!K15+Indicator_default_S4!P3*Weighting!K16+Indicator_default_S4!Q3*Weighting!K17</f>
        <v>0.10794874217474008</v>
      </c>
      <c r="L3" s="8">
        <f>+Indicator_default_S4!B3*Weighting!L2+Indicator_default_S4!C3*Weighting!L3+Indicator_default_S4!D3*Weighting!L4+Indicator_default_S4!E3*Weighting!L5+Indicator_default_S4!F3*Weighting!L6+Indicator_default_S4!G3*Weighting!L7+Indicator_default_S4!H3*Weighting!L8+Indicator_default_S4!I3*Weighting!L9+Indicator_default_S4!J3*Weighting!L10+Indicator_default_S4!K3*Weighting!L11+Indicator_default_S4!L3*Weighting!L12+Indicator_default_S4!M3*Weighting!L13+Indicator_default_S4!N3*Weighting!L14+Indicator_default_S4!O3*Weighting!L15+Indicator_default_S4!P3*Weighting!L16+Indicator_default_S4!Q3*Weighting!L17</f>
        <v>0.12358826995189305</v>
      </c>
      <c r="M3" s="8">
        <f>+Indicator_default_S4!B3*Weighting!M2+Indicator_default_S4!C3*Weighting!M3+Indicator_default_S4!D3*Weighting!M4+Indicator_default_S4!E3*Weighting!M5+Indicator_default_S4!F3*Weighting!M6+Indicator_default_S4!G3*Weighting!M7+Indicator_default_S4!H3*Weighting!M8+Indicator_default_S4!I3*Weighting!M9+Indicator_default_S4!J3*Weighting!M10+Indicator_default_S4!K3*Weighting!M11+Indicator_default_S4!L3*Weighting!M12+Indicator_default_S4!M3*Weighting!M13+Indicator_default_S4!N3*Weighting!M14+Indicator_default_S4!O3*Weighting!M15+Indicator_default_S4!P3*Weighting!M16+Indicator_default_S4!Q3*Weighting!M17</f>
        <v>-3.5365271003718942E-3</v>
      </c>
      <c r="N3" s="8">
        <f>+Indicator_default_S4!B3*Weighting!N2+Indicator_default_S4!C3*Weighting!N3+Indicator_default_S4!D3*Weighting!N4+Indicator_default_S4!E3*Weighting!N5+Indicator_default_S4!F3*Weighting!N6+Indicator_default_S4!G3*Weighting!N7+Indicator_default_S4!H3*Weighting!N8+Indicator_default_S4!I3*Weighting!N9+Indicator_default_S4!J3*Weighting!N10+Indicator_default_S4!K3*Weighting!N11+Indicator_default_S4!L3*Weighting!N12+Indicator_default_S4!M3*Weighting!N13+Indicator_default_S4!N3*Weighting!N14+Indicator_default_S4!O3*Weighting!N15+Indicator_default_S4!P3*Weighting!N16+Indicator_default_S4!Q3*Weighting!N17</f>
        <v>9.0785841476487411E-2</v>
      </c>
      <c r="O3" s="8">
        <f>+Indicator_default_S4!B3*Weighting!O2+Indicator_default_S4!C3*Weighting!O3+Indicator_default_S4!D3*Weighting!O4+Indicator_default_S4!E3*Weighting!O5+Indicator_default_S4!F3*Weighting!O6+Indicator_default_S4!G3*Weighting!O7+Indicator_default_S4!H3*Weighting!O8+Indicator_default_S4!I3*Weighting!O9+Indicator_default_S4!J3*Weighting!O10+Indicator_default_S4!K3*Weighting!O11+Indicator_default_S4!L3*Weighting!O12+Indicator_default_S4!M3*Weighting!O13+Indicator_default_S4!N3*Weighting!O14+Indicator_default_S4!O3*Weighting!O15+Indicator_default_S4!P3*Weighting!O16+Indicator_default_S4!Q3*Weighting!O17</f>
        <v>4.2194180801860895E-3</v>
      </c>
      <c r="P3" s="8">
        <f>+Indicator_default_S4!B3*Weighting!P2+Indicator_default_S4!C3*Weighting!P3+Indicator_default_S4!D3*Weighting!P4+Indicator_default_S4!E3*Weighting!P5+Indicator_default_S4!F3*Weighting!P6+Indicator_default_S4!G3*Weighting!P7+Indicator_default_S4!H3*Weighting!P8+Indicator_default_S4!I3*Weighting!P9+Indicator_default_S4!J3*Weighting!P10+Indicator_default_S4!K3*Weighting!P11+Indicator_default_S4!L3*Weighting!P12+Indicator_default_S4!M3*Weighting!P13+Indicator_default_S4!N3*Weighting!P14+Indicator_default_S4!O3*Weighting!P15+Indicator_default_S4!P3*Weighting!P16+Indicator_default_S4!Q3*Weighting!P17</f>
        <v>0.26501240100164675</v>
      </c>
      <c r="Q3" s="8">
        <f>+Indicator_default_S4!B3*Weighting!Q2+Indicator_default_S4!C3*Weighting!Q3+Indicator_default_S4!D3*Weighting!Q4+Indicator_default_S4!E3*Weighting!Q5+Indicator_default_S4!F3*Weighting!Q6+Indicator_default_S4!G3*Weighting!Q7+Indicator_default_S4!H3*Weighting!Q8+Indicator_default_S4!I3*Weighting!Q9+Indicator_default_S4!J3*Weighting!Q10+Indicator_default_S4!K3*Weighting!Q11+Indicator_default_S4!L3*Weighting!Q12+Indicator_default_S4!M3*Weighting!Q13+Indicator_default_S4!N3*Weighting!Q14+Indicator_default_S4!O3*Weighting!Q15+Indicator_default_S4!P3*Weighting!Q16+Indicator_default_S4!Q3*Weighting!Q17</f>
        <v>0.10617106021316619</v>
      </c>
      <c r="R3" s="8">
        <f>+Indicator_default_S4!B3*Weighting!R2+Indicator_default_S4!C3*Weighting!R3+Indicator_default_S4!D3*Weighting!R4+Indicator_default_S4!E3*Weighting!R5+Indicator_default_S4!F3*Weighting!R6+Indicator_default_S4!G3*Weighting!R7+Indicator_default_S4!H3*Weighting!R8+Indicator_default_S4!I3*Weighting!R9+Indicator_default_S4!J3*Weighting!R10+Indicator_default_S4!K3*Weighting!R11+Indicator_default_S4!L3*Weighting!R12+Indicator_default_S4!M3*Weighting!R13+Indicator_default_S4!N3*Weighting!R14+Indicator_default_S4!O3*Weighting!R15+Indicator_default_S4!P3*Weighting!R16+Indicator_default_S4!Q3*Weighting!R17</f>
        <v>-2.8678977425968512E-2</v>
      </c>
      <c r="S3" s="8">
        <f>+Indicator_default_S4!B3*Weighting!S2+Indicator_default_S4!C3*Weighting!S3+Indicator_default_S4!D3*Weighting!S4+Indicator_default_S4!E3*Weighting!S5+Indicator_default_S4!F3*Weighting!S6+Indicator_default_S4!G3*Weighting!S7+Indicator_default_S4!H3*Weighting!S8+Indicator_default_S4!I3*Weighting!S9+Indicator_default_S4!J3*Weighting!S10+Indicator_default_S4!K3*Weighting!S11+Indicator_default_S4!L3*Weighting!S12+Indicator_default_S4!M3*Weighting!S13+Indicator_default_S4!N3*Weighting!S14+Indicator_default_S4!O3*Weighting!S15+Indicator_default_S4!P3*Weighting!S16+Indicator_default_S4!Q3*Weighting!S17</f>
        <v>0.43617730727851317</v>
      </c>
      <c r="T3" s="8">
        <f>+Indicator_default_S4!B3*Weighting!T2+Indicator_default_S4!C3*Weighting!T3+Indicator_default_S4!D3*Weighting!T4+Indicator_default_S4!E3*Weighting!T5+Indicator_default_S4!F3*Weighting!T6+Indicator_default_S4!G3*Weighting!T7+Indicator_default_S4!H3*Weighting!T8+Indicator_default_S4!I3*Weighting!T9+Indicator_default_S4!J3*Weighting!T10+Indicator_default_S4!K3*Weighting!T11+Indicator_default_S4!L3*Weighting!T12+Indicator_default_S4!M3*Weighting!T13+Indicator_default_S4!N3*Weighting!T14+Indicator_default_S4!O3*Weighting!T15+Indicator_default_S4!P3*Weighting!T16+Indicator_default_S4!Q3*Weighting!T17</f>
        <v>0.47597640586761086</v>
      </c>
      <c r="U3" s="8">
        <f>+Indicator_default_S4!B3*Weighting!U2+Indicator_default_S4!C3*Weighting!U3+Indicator_default_S4!D3*Weighting!U4+Indicator_default_S4!E3*Weighting!U5+Indicator_default_S4!F3*Weighting!U6+Indicator_default_S4!G3*Weighting!U7+Indicator_default_S4!H3*Weighting!U8+Indicator_default_S4!I3*Weighting!U9+Indicator_default_S4!J3*Weighting!U10+Indicator_default_S4!K3*Weighting!U11+Indicator_default_S4!L3*Weighting!U12+Indicator_default_S4!M3*Weighting!U13+Indicator_default_S4!N3*Weighting!U14+Indicator_default_S4!O3*Weighting!U15+Indicator_default_S4!P3*Weighting!U16+Indicator_default_S4!Q3*Weighting!U17</f>
        <v>5.4123341197426077E-3</v>
      </c>
      <c r="V3" s="8">
        <f>+Indicator_default_S4!B3*Weighting!V2+Indicator_default_S4!C3*Weighting!V3+Indicator_default_S4!D3*Weighting!V4+Indicator_default_S4!E3*Weighting!V5+Indicator_default_S4!F3*Weighting!V6+Indicator_default_S4!G3*Weighting!V7+Indicator_default_S4!H3*Weighting!V8+Indicator_default_S4!I3*Weighting!V9+Indicator_default_S4!J3*Weighting!V10+Indicator_default_S4!K3*Weighting!V11+Indicator_default_S4!L3*Weighting!V12+Indicator_default_S4!M3*Weighting!V13+Indicator_default_S4!N3*Weighting!V14+Indicator_default_S4!O3*Weighting!V15+Indicator_default_S4!P3*Weighting!V16+Indicator_default_S4!Q3*Weighting!V17</f>
        <v>1.7165457597069961E-2</v>
      </c>
      <c r="W3" s="8">
        <f>+Indicator_default_S4!B3*Weighting!W2+Indicator_default_S4!C3*Weighting!W3+Indicator_default_S4!D3*Weighting!W4+Indicator_default_S4!E3*Weighting!W5+Indicator_default_S4!F3*Weighting!W6+Indicator_default_S4!G3*Weighting!W7+Indicator_default_S4!H3*Weighting!W8+Indicator_default_S4!I3*Weighting!W9+Indicator_default_S4!J3*Weighting!W10+Indicator_default_S4!K3*Weighting!W11+Indicator_default_S4!L3*Weighting!W12+Indicator_default_S4!M3*Weighting!W13+Indicator_default_S4!N3*Weighting!W14+Indicator_default_S4!O3*Weighting!W15+Indicator_default_S4!P3*Weighting!W16+Indicator_default_S4!Q3*Weighting!W17</f>
        <v>2.2469679250538156E-3</v>
      </c>
      <c r="X3" s="8">
        <f>+Indicator_default_S4!B3*Weighting!X2+Indicator_default_S4!C3*Weighting!X3+Indicator_default_S4!D3*Weighting!X4+Indicator_default_S4!E3*Weighting!X5+Indicator_default_S4!F3*Weighting!X6+Indicator_default_S4!G3*Weighting!X7+Indicator_default_S4!H3*Weighting!X8+Indicator_default_S4!I3*Weighting!X9+Indicator_default_S4!J3*Weighting!X10+Indicator_default_S4!K3*Weighting!X11+Indicator_default_S4!L3*Weighting!X12+Indicator_default_S4!M3*Weighting!X13+Indicator_default_S4!N3*Weighting!X14+Indicator_default_S4!O3*Weighting!X15+Indicator_default_S4!P3*Weighting!X16+Indicator_default_S4!Q3*Weighting!X17</f>
        <v>4.7561358448196716E-3</v>
      </c>
      <c r="Y3" s="8">
        <f>+Indicator_default_S4!B3*Weighting!Y2+Indicator_default_S4!C3*Weighting!Y3+Indicator_default_S4!D3*Weighting!Y4+Indicator_default_S4!E3*Weighting!Y5+Indicator_default_S4!F3*Weighting!Y6+Indicator_default_S4!G3*Weighting!Y7+Indicator_default_S4!H3*Weighting!Y8+Indicator_default_S4!I3*Weighting!Y9+Indicator_default_S4!J3*Weighting!Y10+Indicator_default_S4!K3*Weighting!Y11+Indicator_default_S4!L3*Weighting!Y12+Indicator_default_S4!M3*Weighting!Y13+Indicator_default_S4!N3*Weighting!Y14+Indicator_default_S4!O3*Weighting!Y15+Indicator_default_S4!P3*Weighting!Y16+Indicator_default_S4!Q3*Weighting!Y17</f>
        <v>2.4590127703193083E-3</v>
      </c>
      <c r="Z3" s="8">
        <f>+Indicator_default_S4!B3*Weighting!Z2+Indicator_default_S4!C3*Weighting!Z3+Indicator_default_S4!D3*Weighting!Z4+Indicator_default_S4!E3*Weighting!Z5+Indicator_default_S4!F3*Weighting!Z6+Indicator_default_S4!G3*Weighting!Z7+Indicator_default_S4!H3*Weighting!Z8+Indicator_default_S4!I3*Weighting!Z9+Indicator_default_S4!J3*Weighting!Z10+Indicator_default_S4!K3*Weighting!Z11+Indicator_default_S4!L3*Weighting!Z12+Indicator_default_S4!M3*Weighting!Z13+Indicator_default_S4!N3*Weighting!Z14+Indicator_default_S4!O3*Weighting!Z15+Indicator_default_S4!P3*Weighting!Z16+Indicator_default_S4!Q3*Weighting!Z17</f>
        <v>2.9948594578328568E-2</v>
      </c>
      <c r="AA3" s="8">
        <f>+Indicator_default_S4!B3*Weighting!AA2+Indicator_default_S4!C3*Weighting!AA3+Indicator_default_S4!D3*Weighting!AA4+Indicator_default_S4!E3*Weighting!AA5+Indicator_default_S4!F3*Weighting!AA6+Indicator_default_S4!G3*Weighting!AA7+Indicator_default_S4!H3*Weighting!AA8+Indicator_default_S4!I3*Weighting!AA9+Indicator_default_S4!J3*Weighting!AA10+Indicator_default_S4!K3*Weighting!AA11+Indicator_default_S4!L3*Weighting!AA12+Indicator_default_S4!M3*Weighting!AA13+Indicator_default_S4!N3*Weighting!AA14+Indicator_default_S4!O3*Weighting!AA15+Indicator_default_S4!P3*Weighting!AA16+Indicator_default_S4!Q3*Weighting!AA17</f>
        <v>1.9378676901784599E-2</v>
      </c>
    </row>
    <row r="4" spans="1:27" x14ac:dyDescent="0.35">
      <c r="A4" s="5" t="s">
        <v>3</v>
      </c>
      <c r="B4" s="8">
        <f ca="1">+Indicator_default_S4!B4*Weighting!B2+Indicator_default_S4!C4*Weighting!B3+Indicator_default_S4!D4*Weighting!B4+Indicator_default_S4!E4*Weighting!B5+Indicator_default_S4!F4*Weighting!B6+Indicator_default_S4!G4*Weighting!B7+Indicator_default_S4!H4*Weighting!B8+Indicator_default_S4!I4*Weighting!B9+Indicator_default_S4!J4*Weighting!B10+Indicator_default_S4!K4*Weighting!B11+Indicator_default_S4!L4*Weighting!B12+Indicator_default_S4!M4*Weighting!B13+Indicator_default_S4!N4*Weighting!B14+Indicator_default_S4!O4*Weighting!B15+Indicator_default_S4!P4*Weighting!B16+Indicator_default_S4!Q4*Weighting!B17</f>
        <v>-1.2079641357978191E-3</v>
      </c>
      <c r="C4" s="8">
        <f ca="1">+Indicator_default_S4!B4*Weighting!C2+Indicator_default_S4!C4*Weighting!C3+Indicator_default_S4!D4*Weighting!C4+Indicator_default_S4!E4*Weighting!C5+Indicator_default_S4!F4*Weighting!C6+Indicator_default_S4!G4*Weighting!C7+Indicator_default_S4!H4*Weighting!C8+Indicator_default_S4!I4*Weighting!C9+Indicator_default_S4!J4*Weighting!C10+Indicator_default_S4!K4*Weighting!C11+Indicator_default_S4!L4*Weighting!C12+Indicator_default_S4!M4*Weighting!C13+Indicator_default_S4!N4*Weighting!C14+Indicator_default_S4!O4*Weighting!C15+Indicator_default_S4!P4*Weighting!C16+Indicator_default_S4!Q4*Weighting!C17</f>
        <v>2.3573155457337113E-3</v>
      </c>
      <c r="D4" s="8">
        <f ca="1">+Indicator_default_S4!B4*Weighting!D2+Indicator_default_S4!C4*Weighting!D3+Indicator_default_S4!D4*Weighting!D4+Indicator_default_S4!E4*Weighting!D5+Indicator_default_S4!F4*Weighting!D6+Indicator_default_S4!G4*Weighting!D7+Indicator_default_S4!H4*Weighting!D8+Indicator_default_S4!I4*Weighting!D9+Indicator_default_S4!J4*Weighting!D10+Indicator_default_S4!K4*Weighting!D11+Indicator_default_S4!L4*Weighting!D12+Indicator_default_S4!M4*Weighting!D13+Indicator_default_S4!N4*Weighting!D14+Indicator_default_S4!O4*Weighting!D15+Indicator_default_S4!P4*Weighting!D16+Indicator_default_S4!Q4*Weighting!D17</f>
        <v>-1.6502376873087777E-3</v>
      </c>
      <c r="E4" s="8">
        <f ca="1">+Indicator_default_S4!B4*Weighting!E2+Indicator_default_S4!C4*Weighting!E3+Indicator_default_S4!D4*Weighting!E4+Indicator_default_S4!E4*Weighting!E5+Indicator_default_S4!F4*Weighting!E6+Indicator_default_S4!G4*Weighting!E7+Indicator_default_S4!H4*Weighting!E8+Indicator_default_S4!I4*Weighting!E9+Indicator_default_S4!J4*Weighting!E10+Indicator_default_S4!K4*Weighting!E11+Indicator_default_S4!L4*Weighting!E12+Indicator_default_S4!M4*Weighting!E13+Indicator_default_S4!N4*Weighting!E14+Indicator_default_S4!O4*Weighting!E15+Indicator_default_S4!P4*Weighting!E16+Indicator_default_S4!Q4*Weighting!E17</f>
        <v>6.2716680097629233E-3</v>
      </c>
      <c r="F4" s="8">
        <f ca="1">+Indicator_default_S4!B4*Weighting!F2+Indicator_default_S4!C4*Weighting!F3+Indicator_default_S4!D4*Weighting!F4+Indicator_default_S4!E4*Weighting!F5+Indicator_default_S4!F4*Weighting!F6+Indicator_default_S4!G4*Weighting!F7+Indicator_default_S4!H4*Weighting!F8+Indicator_default_S4!I4*Weighting!F9+Indicator_default_S4!J4*Weighting!F10+Indicator_default_S4!K4*Weighting!F11+Indicator_default_S4!L4*Weighting!F12+Indicator_default_S4!M4*Weighting!F13+Indicator_default_S4!N4*Weighting!F14+Indicator_default_S4!O4*Weighting!F15+Indicator_default_S4!P4*Weighting!F16+Indicator_default_S4!Q4*Weighting!F17</f>
        <v>-1.4669057159018162E-3</v>
      </c>
      <c r="G4" s="8">
        <f>+Indicator_default_S4!B4*Weighting!G2+Indicator_default_S4!C4*Weighting!G3+Indicator_default_S4!D4*Weighting!G4+Indicator_default_S4!E4*Weighting!G5+Indicator_default_S4!F4*Weighting!G6+Indicator_default_S4!G4*Weighting!G7+Indicator_default_S4!H4*Weighting!G8+Indicator_default_S4!I4*Weighting!G9+Indicator_default_S4!J4*Weighting!G10+Indicator_default_S4!K4*Weighting!G11+Indicator_default_S4!L4*Weighting!G12+Indicator_default_S4!M4*Weighting!G13+Indicator_default_S4!N4*Weighting!G14+Indicator_default_S4!O4*Weighting!G15+Indicator_default_S4!P4*Weighting!G16+Indicator_default_S4!Q4*Weighting!G17</f>
        <v>-1.0872927889542632E-2</v>
      </c>
      <c r="H4" s="8">
        <f>+Indicator_default_S4!B4*Weighting!H2+Indicator_default_S4!C4*Weighting!H3+Indicator_default_S4!D4*Weighting!H4+Indicator_default_S4!E4*Weighting!H5+Indicator_default_S4!F4*Weighting!H6+Indicator_default_S4!G4*Weighting!H7+Indicator_default_S4!H4*Weighting!H8+Indicator_default_S4!I4*Weighting!H9+Indicator_default_S4!J4*Weighting!H10+Indicator_default_S4!K4*Weighting!H11+Indicator_default_S4!L4*Weighting!H12+Indicator_default_S4!M4*Weighting!H13+Indicator_default_S4!N4*Weighting!H14+Indicator_default_S4!O4*Weighting!H15+Indicator_default_S4!P4*Weighting!H16+Indicator_default_S4!Q4*Weighting!H17</f>
        <v>1.1618866978690462E-2</v>
      </c>
      <c r="I4" s="8">
        <f>+Indicator_default_S4!B4*Weighting!I2+Indicator_default_S4!C4*Weighting!I3+Indicator_default_S4!D4*Weighting!I4+Indicator_default_S4!E4*Weighting!I5+Indicator_default_S4!F4*Weighting!I6+Indicator_default_S4!G4*Weighting!I7+Indicator_default_S4!H4*Weighting!I8+Indicator_default_S4!I4*Weighting!I9+Indicator_default_S4!J4*Weighting!I10+Indicator_default_S4!K4*Weighting!I11+Indicator_default_S4!L4*Weighting!I12+Indicator_default_S4!M4*Weighting!I13+Indicator_default_S4!N4*Weighting!I14+Indicator_default_S4!O4*Weighting!I15+Indicator_default_S4!P4*Weighting!I16+Indicator_default_S4!Q4*Weighting!I17</f>
        <v>-1.1171595803680956E-2</v>
      </c>
      <c r="J4" s="8">
        <f>+Indicator_default_S4!B4*Weighting!J2+Indicator_default_S4!C4*Weighting!J3+Indicator_default_S4!D4*Weighting!J4+Indicator_default_S4!E4*Weighting!J5+Indicator_default_S4!F4*Weighting!J6+Indicator_default_S4!G4*Weighting!J7+Indicator_default_S4!H4*Weighting!J8+Indicator_default_S4!I4*Weighting!J9+Indicator_default_S4!J4*Weighting!J10+Indicator_default_S4!K4*Weighting!J11+Indicator_default_S4!L4*Weighting!J12+Indicator_default_S4!M4*Weighting!J13+Indicator_default_S4!N4*Weighting!J14+Indicator_default_S4!O4*Weighting!J15+Indicator_default_S4!P4*Weighting!J16+Indicator_default_S4!Q4*Weighting!J17</f>
        <v>2.4867647926798891E-2</v>
      </c>
      <c r="K4" s="8">
        <f>+Indicator_default_S4!B4*Weighting!K2+Indicator_default_S4!C4*Weighting!K3+Indicator_default_S4!D4*Weighting!K4+Indicator_default_S4!E4*Weighting!K5+Indicator_default_S4!F4*Weighting!K6+Indicator_default_S4!G4*Weighting!K7+Indicator_default_S4!H4*Weighting!K8+Indicator_default_S4!I4*Weighting!K9+Indicator_default_S4!J4*Weighting!K10+Indicator_default_S4!K4*Weighting!K11+Indicator_default_S4!L4*Weighting!K12+Indicator_default_S4!M4*Weighting!K13+Indicator_default_S4!N4*Weighting!K14+Indicator_default_S4!O4*Weighting!K15+Indicator_default_S4!P4*Weighting!K16+Indicator_default_S4!Q4*Weighting!K17</f>
        <v>-6.511145195231818E-3</v>
      </c>
      <c r="L4" s="8">
        <f>+Indicator_default_S4!B4*Weighting!L2+Indicator_default_S4!C4*Weighting!L3+Indicator_default_S4!D4*Weighting!L4+Indicator_default_S4!E4*Weighting!L5+Indicator_default_S4!F4*Weighting!L6+Indicator_default_S4!G4*Weighting!L7+Indicator_default_S4!H4*Weighting!L8+Indicator_default_S4!I4*Weighting!L9+Indicator_default_S4!J4*Weighting!L10+Indicator_default_S4!K4*Weighting!L11+Indicator_default_S4!L4*Weighting!L12+Indicator_default_S4!M4*Weighting!L13+Indicator_default_S4!N4*Weighting!L14+Indicator_default_S4!O4*Weighting!L15+Indicator_default_S4!P4*Weighting!L16+Indicator_default_S4!Q4*Weighting!L17</f>
        <v>0.15356684102463997</v>
      </c>
      <c r="M4" s="8">
        <f>+Indicator_default_S4!B4*Weighting!M2+Indicator_default_S4!C4*Weighting!M3+Indicator_default_S4!D4*Weighting!M4+Indicator_default_S4!E4*Weighting!M5+Indicator_default_S4!F4*Weighting!M6+Indicator_default_S4!G4*Weighting!M7+Indicator_default_S4!H4*Weighting!M8+Indicator_default_S4!I4*Weighting!M9+Indicator_default_S4!J4*Weighting!M10+Indicator_default_S4!K4*Weighting!M11+Indicator_default_S4!L4*Weighting!M12+Indicator_default_S4!M4*Weighting!M13+Indicator_default_S4!N4*Weighting!M14+Indicator_default_S4!O4*Weighting!M15+Indicator_default_S4!P4*Weighting!M16+Indicator_default_S4!Q4*Weighting!M17</f>
        <v>-2.0409606300891853E-2</v>
      </c>
      <c r="N4" s="8">
        <f>+Indicator_default_S4!B4*Weighting!N2+Indicator_default_S4!C4*Weighting!N3+Indicator_default_S4!D4*Weighting!N4+Indicator_default_S4!E4*Weighting!N5+Indicator_default_S4!F4*Weighting!N6+Indicator_default_S4!G4*Weighting!N7+Indicator_default_S4!H4*Weighting!N8+Indicator_default_S4!I4*Weighting!N9+Indicator_default_S4!J4*Weighting!N10+Indicator_default_S4!K4*Weighting!N11+Indicator_default_S4!L4*Weighting!N12+Indicator_default_S4!M4*Weighting!N13+Indicator_default_S4!N4*Weighting!N14+Indicator_default_S4!O4*Weighting!N15+Indicator_default_S4!P4*Weighting!N16+Indicator_default_S4!Q4*Weighting!N17</f>
        <v>2.8772740086418079E-2</v>
      </c>
      <c r="O4" s="8">
        <f>+Indicator_default_S4!B4*Weighting!O2+Indicator_default_S4!C4*Weighting!O3+Indicator_default_S4!D4*Weighting!O4+Indicator_default_S4!E4*Weighting!O5+Indicator_default_S4!F4*Weighting!O6+Indicator_default_S4!G4*Weighting!O7+Indicator_default_S4!H4*Weighting!O8+Indicator_default_S4!I4*Weighting!O9+Indicator_default_S4!J4*Weighting!O10+Indicator_default_S4!K4*Weighting!O11+Indicator_default_S4!L4*Weighting!O12+Indicator_default_S4!M4*Weighting!O13+Indicator_default_S4!N4*Weighting!O14+Indicator_default_S4!O4*Weighting!O15+Indicator_default_S4!P4*Weighting!O16+Indicator_default_S4!Q4*Weighting!O17</f>
        <v>3.6189572938399466E-3</v>
      </c>
      <c r="P4" s="8">
        <f>+Indicator_default_S4!B4*Weighting!P2+Indicator_default_S4!C4*Weighting!P3+Indicator_default_S4!D4*Weighting!P4+Indicator_default_S4!E4*Weighting!P5+Indicator_default_S4!F4*Weighting!P6+Indicator_default_S4!G4*Weighting!P7+Indicator_default_S4!H4*Weighting!P8+Indicator_default_S4!I4*Weighting!P9+Indicator_default_S4!J4*Weighting!P10+Indicator_default_S4!K4*Weighting!P11+Indicator_default_S4!L4*Weighting!P12+Indicator_default_S4!M4*Weighting!P13+Indicator_default_S4!N4*Weighting!P14+Indicator_default_S4!O4*Weighting!P15+Indicator_default_S4!P4*Weighting!P16+Indicator_default_S4!Q4*Weighting!P17</f>
        <v>-6.8025585341171493E-2</v>
      </c>
      <c r="Q4" s="8">
        <f>+Indicator_default_S4!B4*Weighting!Q2+Indicator_default_S4!C4*Weighting!Q3+Indicator_default_S4!D4*Weighting!Q4+Indicator_default_S4!E4*Weighting!Q5+Indicator_default_S4!F4*Weighting!Q6+Indicator_default_S4!G4*Weighting!Q7+Indicator_default_S4!H4*Weighting!Q8+Indicator_default_S4!I4*Weighting!Q9+Indicator_default_S4!J4*Weighting!Q10+Indicator_default_S4!K4*Weighting!Q11+Indicator_default_S4!L4*Weighting!Q12+Indicator_default_S4!M4*Weighting!Q13+Indicator_default_S4!N4*Weighting!Q14+Indicator_default_S4!O4*Weighting!Q15+Indicator_default_S4!P4*Weighting!Q16+Indicator_default_S4!Q4*Weighting!Q17</f>
        <v>-6.5931788993442708E-2</v>
      </c>
      <c r="R4" s="8">
        <f>+Indicator_default_S4!B4*Weighting!R2+Indicator_default_S4!C4*Weighting!R3+Indicator_default_S4!D4*Weighting!R4+Indicator_default_S4!E4*Weighting!R5+Indicator_default_S4!F4*Weighting!R6+Indicator_default_S4!G4*Weighting!R7+Indicator_default_S4!H4*Weighting!R8+Indicator_default_S4!I4*Weighting!R9+Indicator_default_S4!J4*Weighting!R10+Indicator_default_S4!K4*Weighting!R11+Indicator_default_S4!L4*Weighting!R12+Indicator_default_S4!M4*Weighting!R13+Indicator_default_S4!N4*Weighting!R14+Indicator_default_S4!O4*Weighting!R15+Indicator_default_S4!P4*Weighting!R16+Indicator_default_S4!Q4*Weighting!R17</f>
        <v>-3.5664384883315442E-2</v>
      </c>
      <c r="S4" s="8">
        <f>+Indicator_default_S4!B4*Weighting!S2+Indicator_default_S4!C4*Weighting!S3+Indicator_default_S4!D4*Weighting!S4+Indicator_default_S4!E4*Weighting!S5+Indicator_default_S4!F4*Weighting!S6+Indicator_default_S4!G4*Weighting!S7+Indicator_default_S4!H4*Weighting!S8+Indicator_default_S4!I4*Weighting!S9+Indicator_default_S4!J4*Weighting!S10+Indicator_default_S4!K4*Weighting!S11+Indicator_default_S4!L4*Weighting!S12+Indicator_default_S4!M4*Weighting!S13+Indicator_default_S4!N4*Weighting!S14+Indicator_default_S4!O4*Weighting!S15+Indicator_default_S4!P4*Weighting!S16+Indicator_default_S4!Q4*Weighting!S17</f>
        <v>-6.6441377117404624E-2</v>
      </c>
      <c r="T4" s="8">
        <f>+Indicator_default_S4!B4*Weighting!T2+Indicator_default_S4!C4*Weighting!T3+Indicator_default_S4!D4*Weighting!T4+Indicator_default_S4!E4*Weighting!T5+Indicator_default_S4!F4*Weighting!T6+Indicator_default_S4!G4*Weighting!T7+Indicator_default_S4!H4*Weighting!T8+Indicator_default_S4!I4*Weighting!T9+Indicator_default_S4!J4*Weighting!T10+Indicator_default_S4!K4*Weighting!T11+Indicator_default_S4!L4*Weighting!T12+Indicator_default_S4!M4*Weighting!T13+Indicator_default_S4!N4*Weighting!T14+Indicator_default_S4!O4*Weighting!T15+Indicator_default_S4!P4*Weighting!T16+Indicator_default_S4!Q4*Weighting!T17</f>
        <v>-7.4281266971746363E-2</v>
      </c>
      <c r="U4" s="8">
        <f>+Indicator_default_S4!B4*Weighting!U2+Indicator_default_S4!C4*Weighting!U3+Indicator_default_S4!D4*Weighting!U4+Indicator_default_S4!E4*Weighting!U5+Indicator_default_S4!F4*Weighting!U6+Indicator_default_S4!G4*Weighting!U7+Indicator_default_S4!H4*Weighting!U8+Indicator_default_S4!I4*Weighting!U9+Indicator_default_S4!J4*Weighting!U10+Indicator_default_S4!K4*Weighting!U11+Indicator_default_S4!L4*Weighting!U12+Indicator_default_S4!M4*Weighting!U13+Indicator_default_S4!N4*Weighting!U14+Indicator_default_S4!O4*Weighting!U15+Indicator_default_S4!P4*Weighting!U16+Indicator_default_S4!Q4*Weighting!U17</f>
        <v>2.8014378829641167E-3</v>
      </c>
      <c r="V4" s="8">
        <f>+Indicator_default_S4!B4*Weighting!V2+Indicator_default_S4!C4*Weighting!V3+Indicator_default_S4!D4*Weighting!V4+Indicator_default_S4!E4*Weighting!V5+Indicator_default_S4!F4*Weighting!V6+Indicator_default_S4!G4*Weighting!V7+Indicator_default_S4!H4*Weighting!V8+Indicator_default_S4!I4*Weighting!V9+Indicator_default_S4!J4*Weighting!V10+Indicator_default_S4!K4*Weighting!V11+Indicator_default_S4!L4*Weighting!V12+Indicator_default_S4!M4*Weighting!V13+Indicator_default_S4!N4*Weighting!V14+Indicator_default_S4!O4*Weighting!V15+Indicator_default_S4!P4*Weighting!V16+Indicator_default_S4!Q4*Weighting!V17</f>
        <v>-8.5335693097886925E-3</v>
      </c>
      <c r="W4" s="8">
        <f>+Indicator_default_S4!B4*Weighting!W2+Indicator_default_S4!C4*Weighting!W3+Indicator_default_S4!D4*Weighting!W4+Indicator_default_S4!E4*Weighting!W5+Indicator_default_S4!F4*Weighting!W6+Indicator_default_S4!G4*Weighting!W7+Indicator_default_S4!H4*Weighting!W8+Indicator_default_S4!I4*Weighting!W9+Indicator_default_S4!J4*Weighting!W10+Indicator_default_S4!K4*Weighting!W11+Indicator_default_S4!L4*Weighting!W12+Indicator_default_S4!M4*Weighting!W13+Indicator_default_S4!N4*Weighting!W14+Indicator_default_S4!O4*Weighting!W15+Indicator_default_S4!P4*Weighting!W16+Indicator_default_S4!Q4*Weighting!W17</f>
        <v>1.4831461741604456E-4</v>
      </c>
      <c r="X4" s="8">
        <f>+Indicator_default_S4!B4*Weighting!X2+Indicator_default_S4!C4*Weighting!X3+Indicator_default_S4!D4*Weighting!X4+Indicator_default_S4!E4*Weighting!X5+Indicator_default_S4!F4*Weighting!X6+Indicator_default_S4!G4*Weighting!X7+Indicator_default_S4!H4*Weighting!X8+Indicator_default_S4!I4*Weighting!X9+Indicator_default_S4!J4*Weighting!X10+Indicator_default_S4!K4*Weighting!X11+Indicator_default_S4!L4*Weighting!X12+Indicator_default_S4!M4*Weighting!X13+Indicator_default_S4!N4*Weighting!X14+Indicator_default_S4!O4*Weighting!X15+Indicator_default_S4!P4*Weighting!X16+Indicator_default_S4!Q4*Weighting!X17</f>
        <v>5.6453977695704782E-4</v>
      </c>
      <c r="Y4" s="8">
        <f>+Indicator_default_S4!B4*Weighting!Y2+Indicator_default_S4!C4*Weighting!Y3+Indicator_default_S4!D4*Weighting!Y4+Indicator_default_S4!E4*Weighting!Y5+Indicator_default_S4!F4*Weighting!Y6+Indicator_default_S4!G4*Weighting!Y7+Indicator_default_S4!H4*Weighting!Y8+Indicator_default_S4!I4*Weighting!Y9+Indicator_default_S4!J4*Weighting!Y10+Indicator_default_S4!K4*Weighting!Y11+Indicator_default_S4!L4*Weighting!Y12+Indicator_default_S4!M4*Weighting!Y13+Indicator_default_S4!N4*Weighting!Y14+Indicator_default_S4!O4*Weighting!Y15+Indicator_default_S4!P4*Weighting!Y16+Indicator_default_S4!Q4*Weighting!Y17</f>
        <v>-2.0121313954548289E-4</v>
      </c>
      <c r="Z4" s="8">
        <f>+Indicator_default_S4!B4*Weighting!Z2+Indicator_default_S4!C4*Weighting!Z3+Indicator_default_S4!D4*Weighting!Z4+Indicator_default_S4!E4*Weighting!Z5+Indicator_default_S4!F4*Weighting!Z6+Indicator_default_S4!G4*Weighting!Z7+Indicator_default_S4!H4*Weighting!Z8+Indicator_default_S4!I4*Weighting!Z9+Indicator_default_S4!J4*Weighting!Z10+Indicator_default_S4!K4*Weighting!Z11+Indicator_default_S4!L4*Weighting!Z12+Indicator_default_S4!M4*Weighting!Z13+Indicator_default_S4!N4*Weighting!Z14+Indicator_default_S4!O4*Weighting!Z15+Indicator_default_S4!P4*Weighting!Z16+Indicator_default_S4!Q4*Weighting!Z17</f>
        <v>-3.3371690608925524E-3</v>
      </c>
      <c r="AA4" s="8">
        <f>+Indicator_default_S4!B4*Weighting!AA2+Indicator_default_S4!C4*Weighting!AA3+Indicator_default_S4!D4*Weighting!AA4+Indicator_default_S4!E4*Weighting!AA5+Indicator_default_S4!F4*Weighting!AA6+Indicator_default_S4!G4*Weighting!AA7+Indicator_default_S4!H4*Weighting!AA8+Indicator_default_S4!I4*Weighting!AA9+Indicator_default_S4!J4*Weighting!AA10+Indicator_default_S4!K4*Weighting!AA11+Indicator_default_S4!L4*Weighting!AA12+Indicator_default_S4!M4*Weighting!AA13+Indicator_default_S4!N4*Weighting!AA14+Indicator_default_S4!O4*Weighting!AA15+Indicator_default_S4!P4*Weighting!AA16+Indicator_default_S4!Q4*Weighting!AA17</f>
        <v>-2.0613715796718113E-2</v>
      </c>
    </row>
    <row r="5" spans="1:27" x14ac:dyDescent="0.35">
      <c r="A5" s="5" t="s">
        <v>4</v>
      </c>
      <c r="B5" s="8">
        <f ca="1">+Indicator_default_S4!B5*Weighting!B2+Indicator_default_S4!C5*Weighting!B3+Indicator_default_S4!D5*Weighting!B4+Indicator_default_S4!E5*Weighting!B5+Indicator_default_S4!F5*Weighting!B6+Indicator_default_S4!G5*Weighting!B7+Indicator_default_S4!H5*Weighting!B8+Indicator_default_S4!I5*Weighting!B9+Indicator_default_S4!J5*Weighting!B10+Indicator_default_S4!K5*Weighting!B11+Indicator_default_S4!L5*Weighting!B12+Indicator_default_S4!M5*Weighting!B13+Indicator_default_S4!N5*Weighting!B14+Indicator_default_S4!O5*Weighting!B15+Indicator_default_S4!P5*Weighting!B16+Indicator_default_S4!Q5*Weighting!B17</f>
        <v>0.96399905959940957</v>
      </c>
      <c r="C5" s="8">
        <f ca="1">+Indicator_default_S4!B5*Weighting!C2+Indicator_default_S4!C5*Weighting!C3+Indicator_default_S4!D5*Weighting!C4+Indicator_default_S4!E5*Weighting!C5+Indicator_default_S4!F5*Weighting!C6+Indicator_default_S4!G5*Weighting!C7+Indicator_default_S4!H5*Weighting!C8+Indicator_default_S4!I5*Weighting!C9+Indicator_default_S4!J5*Weighting!C10+Indicator_default_S4!K5*Weighting!C11+Indicator_default_S4!L5*Weighting!C12+Indicator_default_S4!M5*Weighting!C13+Indicator_default_S4!N5*Weighting!C14+Indicator_default_S4!O5*Weighting!C15+Indicator_default_S4!P5*Weighting!C16+Indicator_default_S4!Q5*Weighting!C17</f>
        <v>0.96680565192907064</v>
      </c>
      <c r="D5" s="8">
        <f ca="1">+Indicator_default_S4!B5*Weighting!D2+Indicator_default_S4!C5*Weighting!D3+Indicator_default_S4!D5*Weighting!D4+Indicator_default_S4!E5*Weighting!D5+Indicator_default_S4!F5*Weighting!D6+Indicator_default_S4!G5*Weighting!D7+Indicator_default_S4!H5*Weighting!D8+Indicator_default_S4!I5*Weighting!D9+Indicator_default_S4!J5*Weighting!D10+Indicator_default_S4!K5*Weighting!D11+Indicator_default_S4!L5*Weighting!D12+Indicator_default_S4!M5*Weighting!D13+Indicator_default_S4!N5*Weighting!D14+Indicator_default_S4!O5*Weighting!D15+Indicator_default_S4!P5*Weighting!D16+Indicator_default_S4!Q5*Weighting!D17</f>
        <v>0.96248980551751973</v>
      </c>
      <c r="E5" s="8">
        <f ca="1">+Indicator_default_S4!B5*Weighting!E2+Indicator_default_S4!C5*Weighting!E3+Indicator_default_S4!D5*Weighting!E4+Indicator_default_S4!E5*Weighting!E5+Indicator_default_S4!F5*Weighting!E6+Indicator_default_S4!G5*Weighting!E7+Indicator_default_S4!H5*Weighting!E8+Indicator_default_S4!I5*Weighting!E9+Indicator_default_S4!J5*Weighting!E10+Indicator_default_S4!K5*Weighting!E11+Indicator_default_S4!L5*Weighting!E12+Indicator_default_S4!M5*Weighting!E13+Indicator_default_S4!N5*Weighting!E14+Indicator_default_S4!O5*Weighting!E15+Indicator_default_S4!P5*Weighting!E16+Indicator_default_S4!Q5*Weighting!E17</f>
        <v>0.97535068357368526</v>
      </c>
      <c r="F5" s="8">
        <f ca="1">+Indicator_default_S4!B5*Weighting!F2+Indicator_default_S4!C5*Weighting!F3+Indicator_default_S4!D5*Weighting!F4+Indicator_default_S4!E5*Weighting!F5+Indicator_default_S4!F5*Weighting!F6+Indicator_default_S4!G5*Weighting!F7+Indicator_default_S4!H5*Weighting!F8+Indicator_default_S4!I5*Weighting!F9+Indicator_default_S4!J5*Weighting!F10+Indicator_default_S4!K5*Weighting!F11+Indicator_default_S4!L5*Weighting!F12+Indicator_default_S4!M5*Weighting!F13+Indicator_default_S4!N5*Weighting!F14+Indicator_default_S4!O5*Weighting!F15+Indicator_default_S4!P5*Weighting!F16+Indicator_default_S4!Q5*Weighting!F17</f>
        <v>0.96053726801584416</v>
      </c>
      <c r="G5" s="8">
        <f>+Indicator_default_S4!B5*Weighting!G2+Indicator_default_S4!C5*Weighting!G3+Indicator_default_S4!D5*Weighting!G4+Indicator_default_S4!E5*Weighting!G5+Indicator_default_S4!F5*Weighting!G6+Indicator_default_S4!G5*Weighting!G7+Indicator_default_S4!H5*Weighting!G8+Indicator_default_S4!I5*Weighting!G9+Indicator_default_S4!J5*Weighting!G10+Indicator_default_S4!K5*Weighting!G11+Indicator_default_S4!L5*Weighting!G12+Indicator_default_S4!M5*Weighting!G13+Indicator_default_S4!N5*Weighting!G14+Indicator_default_S4!O5*Weighting!G15+Indicator_default_S4!P5*Weighting!G16+Indicator_default_S4!Q5*Weighting!G17</f>
        <v>0.92594810139680506</v>
      </c>
      <c r="H5" s="8">
        <f>+Indicator_default_S4!B5*Weighting!H2+Indicator_default_S4!C5*Weighting!H3+Indicator_default_S4!D5*Weighting!H4+Indicator_default_S4!E5*Weighting!H5+Indicator_default_S4!F5*Weighting!H6+Indicator_default_S4!G5*Weighting!H7+Indicator_default_S4!H5*Weighting!H8+Indicator_default_S4!I5*Weighting!H9+Indicator_default_S4!J5*Weighting!H10+Indicator_default_S4!K5*Weighting!H11+Indicator_default_S4!L5*Weighting!H12+Indicator_default_S4!M5*Weighting!H13+Indicator_default_S4!N5*Weighting!H14+Indicator_default_S4!O5*Weighting!H15+Indicator_default_S4!P5*Weighting!H16+Indicator_default_S4!Q5*Weighting!H17</f>
        <v>0.91076947673687036</v>
      </c>
      <c r="I5" s="8">
        <f>+Indicator_default_S4!B5*Weighting!I2+Indicator_default_S4!C5*Weighting!I3+Indicator_default_S4!D5*Weighting!I4+Indicator_default_S4!E5*Weighting!I5+Indicator_default_S4!F5*Weighting!I6+Indicator_default_S4!G5*Weighting!I7+Indicator_default_S4!H5*Weighting!I8+Indicator_default_S4!I5*Weighting!I9+Indicator_default_S4!J5*Weighting!I10+Indicator_default_S4!K5*Weighting!I11+Indicator_default_S4!L5*Weighting!I12+Indicator_default_S4!M5*Weighting!I13+Indicator_default_S4!N5*Weighting!I14+Indicator_default_S4!O5*Weighting!I15+Indicator_default_S4!P5*Weighting!I16+Indicator_default_S4!Q5*Weighting!I17</f>
        <v>0.92733812729525411</v>
      </c>
      <c r="J5" s="8">
        <f>+Indicator_default_S4!B5*Weighting!J2+Indicator_default_S4!C5*Weighting!J3+Indicator_default_S4!D5*Weighting!J4+Indicator_default_S4!E5*Weighting!J5+Indicator_default_S4!F5*Weighting!J6+Indicator_default_S4!G5*Weighting!J7+Indicator_default_S4!H5*Weighting!J8+Indicator_default_S4!I5*Weighting!J9+Indicator_default_S4!J5*Weighting!J10+Indicator_default_S4!K5*Weighting!J11+Indicator_default_S4!L5*Weighting!J12+Indicator_default_S4!M5*Weighting!J13+Indicator_default_S4!N5*Weighting!J14+Indicator_default_S4!O5*Weighting!J15+Indicator_default_S4!P5*Weighting!J16+Indicator_default_S4!Q5*Weighting!J17</f>
        <v>0.93804747383745435</v>
      </c>
      <c r="K5" s="8">
        <f>+Indicator_default_S4!B5*Weighting!K2+Indicator_default_S4!C5*Weighting!K3+Indicator_default_S4!D5*Weighting!K4+Indicator_default_S4!E5*Weighting!K5+Indicator_default_S4!F5*Weighting!K6+Indicator_default_S4!G5*Weighting!K7+Indicator_default_S4!H5*Weighting!K8+Indicator_default_S4!I5*Weighting!K9+Indicator_default_S4!J5*Weighting!K10+Indicator_default_S4!K5*Weighting!K11+Indicator_default_S4!L5*Weighting!K12+Indicator_default_S4!M5*Weighting!K13+Indicator_default_S4!N5*Weighting!K14+Indicator_default_S4!O5*Weighting!K15+Indicator_default_S4!P5*Weighting!K16+Indicator_default_S4!Q5*Weighting!K17</f>
        <v>0.91555414942061242</v>
      </c>
      <c r="L5" s="8">
        <f>+Indicator_default_S4!B5*Weighting!L2+Indicator_default_S4!C5*Weighting!L3+Indicator_default_S4!D5*Weighting!L4+Indicator_default_S4!E5*Weighting!L5+Indicator_default_S4!F5*Weighting!L6+Indicator_default_S4!G5*Weighting!L7+Indicator_default_S4!H5*Weighting!L8+Indicator_default_S4!I5*Weighting!L9+Indicator_default_S4!J5*Weighting!L10+Indicator_default_S4!K5*Weighting!L11+Indicator_default_S4!L5*Weighting!L12+Indicator_default_S4!M5*Weighting!L13+Indicator_default_S4!N5*Weighting!L14+Indicator_default_S4!O5*Weighting!L15+Indicator_default_S4!P5*Weighting!L16+Indicator_default_S4!Q5*Weighting!L17</f>
        <v>0.88054685193365434</v>
      </c>
      <c r="M5" s="8">
        <f>+Indicator_default_S4!B5*Weighting!M2+Indicator_default_S4!C5*Weighting!M3+Indicator_default_S4!D5*Weighting!M4+Indicator_default_S4!E5*Weighting!M5+Indicator_default_S4!F5*Weighting!M6+Indicator_default_S4!G5*Weighting!M7+Indicator_default_S4!H5*Weighting!M8+Indicator_default_S4!I5*Weighting!M9+Indicator_default_S4!J5*Weighting!M10+Indicator_default_S4!K5*Weighting!M11+Indicator_default_S4!L5*Weighting!M12+Indicator_default_S4!M5*Weighting!M13+Indicator_default_S4!N5*Weighting!M14+Indicator_default_S4!O5*Weighting!M15+Indicator_default_S4!P5*Weighting!M16+Indicator_default_S4!Q5*Weighting!M17</f>
        <v>0.8254049329488603</v>
      </c>
      <c r="N5" s="8">
        <f>+Indicator_default_S4!B5*Weighting!N2+Indicator_default_S4!C5*Weighting!N3+Indicator_default_S4!D5*Weighting!N4+Indicator_default_S4!E5*Weighting!N5+Indicator_default_S4!F5*Weighting!N6+Indicator_default_S4!G5*Weighting!N7+Indicator_default_S4!H5*Weighting!N8+Indicator_default_S4!I5*Weighting!N9+Indicator_default_S4!J5*Weighting!N10+Indicator_default_S4!K5*Weighting!N11+Indicator_default_S4!L5*Weighting!N12+Indicator_default_S4!M5*Weighting!N13+Indicator_default_S4!N5*Weighting!N14+Indicator_default_S4!O5*Weighting!N15+Indicator_default_S4!P5*Weighting!N16+Indicator_default_S4!Q5*Weighting!N17</f>
        <v>0.89476330785463787</v>
      </c>
      <c r="O5" s="8">
        <f>+Indicator_default_S4!B5*Weighting!O2+Indicator_default_S4!C5*Weighting!O3+Indicator_default_S4!D5*Weighting!O4+Indicator_default_S4!E5*Weighting!O5+Indicator_default_S4!F5*Weighting!O6+Indicator_default_S4!G5*Weighting!O7+Indicator_default_S4!H5*Weighting!O8+Indicator_default_S4!I5*Weighting!O9+Indicator_default_S4!J5*Weighting!O10+Indicator_default_S4!K5*Weighting!O11+Indicator_default_S4!L5*Weighting!O12+Indicator_default_S4!M5*Weighting!O13+Indicator_default_S4!N5*Weighting!O14+Indicator_default_S4!O5*Weighting!O15+Indicator_default_S4!P5*Weighting!O16+Indicator_default_S4!Q5*Weighting!O17</f>
        <v>0.98805102290497249</v>
      </c>
      <c r="P5" s="8">
        <f>+Indicator_default_S4!B5*Weighting!P2+Indicator_default_S4!C5*Weighting!P3+Indicator_default_S4!D5*Weighting!P4+Indicator_default_S4!E5*Weighting!P5+Indicator_default_S4!F5*Weighting!P6+Indicator_default_S4!G5*Weighting!P7+Indicator_default_S4!H5*Weighting!P8+Indicator_default_S4!I5*Weighting!P9+Indicator_default_S4!J5*Weighting!P10+Indicator_default_S4!K5*Weighting!P11+Indicator_default_S4!L5*Weighting!P12+Indicator_default_S4!M5*Weighting!P13+Indicator_default_S4!N5*Weighting!P14+Indicator_default_S4!O5*Weighting!P15+Indicator_default_S4!P5*Weighting!P16+Indicator_default_S4!Q5*Weighting!P17</f>
        <v>0.9533032839775375</v>
      </c>
      <c r="Q5" s="8">
        <f>+Indicator_default_S4!B5*Weighting!Q2+Indicator_default_S4!C5*Weighting!Q3+Indicator_default_S4!D5*Weighting!Q4+Indicator_default_S4!E5*Weighting!Q5+Indicator_default_S4!F5*Weighting!Q6+Indicator_default_S4!G5*Weighting!Q7+Indicator_default_S4!H5*Weighting!Q8+Indicator_default_S4!I5*Weighting!Q9+Indicator_default_S4!J5*Weighting!Q10+Indicator_default_S4!K5*Weighting!Q11+Indicator_default_S4!L5*Weighting!Q12+Indicator_default_S4!M5*Weighting!Q13+Indicator_default_S4!N5*Weighting!Q14+Indicator_default_S4!O5*Weighting!Q15+Indicator_default_S4!P5*Weighting!Q16+Indicator_default_S4!Q5*Weighting!Q17</f>
        <v>0.80752769605649699</v>
      </c>
      <c r="R5" s="8">
        <f>+Indicator_default_S4!B5*Weighting!R2+Indicator_default_S4!C5*Weighting!R3+Indicator_default_S4!D5*Weighting!R4+Indicator_default_S4!E5*Weighting!R5+Indicator_default_S4!F5*Weighting!R6+Indicator_default_S4!G5*Weighting!R7+Indicator_default_S4!H5*Weighting!R8+Indicator_default_S4!I5*Weighting!R9+Indicator_default_S4!J5*Weighting!R10+Indicator_default_S4!K5*Weighting!R11+Indicator_default_S4!L5*Weighting!R12+Indicator_default_S4!M5*Weighting!R13+Indicator_default_S4!N5*Weighting!R14+Indicator_default_S4!O5*Weighting!R15+Indicator_default_S4!P5*Weighting!R16+Indicator_default_S4!Q5*Weighting!R17</f>
        <v>0.92640961727326232</v>
      </c>
      <c r="S5" s="8">
        <f>+Indicator_default_S4!B5*Weighting!S2+Indicator_default_S4!C5*Weighting!S3+Indicator_default_S4!D5*Weighting!S4+Indicator_default_S4!E5*Weighting!S5+Indicator_default_S4!F5*Weighting!S6+Indicator_default_S4!G5*Weighting!S7+Indicator_default_S4!H5*Weighting!S8+Indicator_default_S4!I5*Weighting!S9+Indicator_default_S4!J5*Weighting!S10+Indicator_default_S4!K5*Weighting!S11+Indicator_default_S4!L5*Weighting!S12+Indicator_default_S4!M5*Weighting!S13+Indicator_default_S4!N5*Weighting!S14+Indicator_default_S4!O5*Weighting!S15+Indicator_default_S4!P5*Weighting!S16+Indicator_default_S4!Q5*Weighting!S17</f>
        <v>0.96319523420700637</v>
      </c>
      <c r="T5" s="8">
        <f>+Indicator_default_S4!B5*Weighting!T2+Indicator_default_S4!C5*Weighting!T3+Indicator_default_S4!D5*Weighting!T4+Indicator_default_S4!E5*Weighting!T5+Indicator_default_S4!F5*Weighting!T6+Indicator_default_S4!G5*Weighting!T7+Indicator_default_S4!H5*Weighting!T8+Indicator_default_S4!I5*Weighting!T9+Indicator_default_S4!J5*Weighting!T10+Indicator_default_S4!K5*Weighting!T11+Indicator_default_S4!L5*Weighting!T12+Indicator_default_S4!M5*Weighting!T13+Indicator_default_S4!N5*Weighting!T14+Indicator_default_S4!O5*Weighting!T15+Indicator_default_S4!P5*Weighting!T16+Indicator_default_S4!Q5*Weighting!T17</f>
        <v>0.97337809266373165</v>
      </c>
      <c r="U5" s="8">
        <f>+Indicator_default_S4!B5*Weighting!U2+Indicator_default_S4!C5*Weighting!U3+Indicator_default_S4!D5*Weighting!U4+Indicator_default_S4!E5*Weighting!U5+Indicator_default_S4!F5*Weighting!U6+Indicator_default_S4!G5*Weighting!U7+Indicator_default_S4!H5*Weighting!U8+Indicator_default_S4!I5*Weighting!U9+Indicator_default_S4!J5*Weighting!U10+Indicator_default_S4!K5*Weighting!U11+Indicator_default_S4!L5*Weighting!U12+Indicator_default_S4!M5*Weighting!U13+Indicator_default_S4!N5*Weighting!U14+Indicator_default_S4!O5*Weighting!U15+Indicator_default_S4!P5*Weighting!U16+Indicator_default_S4!Q5*Weighting!U17</f>
        <v>0.99212408045128264</v>
      </c>
      <c r="V5" s="8">
        <f>+Indicator_default_S4!B5*Weighting!V2+Indicator_default_S4!C5*Weighting!V3+Indicator_default_S4!D5*Weighting!V4+Indicator_default_S4!E5*Weighting!V5+Indicator_default_S4!F5*Weighting!V6+Indicator_default_S4!G5*Weighting!V7+Indicator_default_S4!H5*Weighting!V8+Indicator_default_S4!I5*Weighting!V9+Indicator_default_S4!J5*Weighting!V10+Indicator_default_S4!K5*Weighting!V11+Indicator_default_S4!L5*Weighting!V12+Indicator_default_S4!M5*Weighting!V13+Indicator_default_S4!N5*Weighting!V14+Indicator_default_S4!O5*Weighting!V15+Indicator_default_S4!P5*Weighting!V16+Indicator_default_S4!Q5*Weighting!V17</f>
        <v>0.98451568278586943</v>
      </c>
      <c r="W5" s="8">
        <f>+Indicator_default_S4!B5*Weighting!W2+Indicator_default_S4!C5*Weighting!W3+Indicator_default_S4!D5*Weighting!W4+Indicator_default_S4!E5*Weighting!W5+Indicator_default_S4!F5*Weighting!W6+Indicator_default_S4!G5*Weighting!W7+Indicator_default_S4!H5*Weighting!W8+Indicator_default_S4!I5*Weighting!W9+Indicator_default_S4!J5*Weighting!W10+Indicator_default_S4!K5*Weighting!W11+Indicator_default_S4!L5*Weighting!W12+Indicator_default_S4!M5*Weighting!W13+Indicator_default_S4!N5*Weighting!W14+Indicator_default_S4!O5*Weighting!W15+Indicator_default_S4!P5*Weighting!W16+Indicator_default_S4!Q5*Weighting!W17</f>
        <v>0.98506280448816541</v>
      </c>
      <c r="X5" s="8">
        <f>+Indicator_default_S4!B5*Weighting!X2+Indicator_default_S4!C5*Weighting!X3+Indicator_default_S4!D5*Weighting!X4+Indicator_default_S4!E5*Weighting!X5+Indicator_default_S4!F5*Weighting!X6+Indicator_default_S4!G5*Weighting!X7+Indicator_default_S4!H5*Weighting!X8+Indicator_default_S4!I5*Weighting!X9+Indicator_default_S4!J5*Weighting!X10+Indicator_default_S4!K5*Weighting!X11+Indicator_default_S4!L5*Weighting!X12+Indicator_default_S4!M5*Weighting!X13+Indicator_default_S4!N5*Weighting!X14+Indicator_default_S4!O5*Weighting!X15+Indicator_default_S4!P5*Weighting!X16+Indicator_default_S4!Q5*Weighting!X17</f>
        <v>0.99590127594046718</v>
      </c>
      <c r="Y5" s="8">
        <f>+Indicator_default_S4!B5*Weighting!Y2+Indicator_default_S4!C5*Weighting!Y3+Indicator_default_S4!D5*Weighting!Y4+Indicator_default_S4!E5*Weighting!Y5+Indicator_default_S4!F5*Weighting!Y6+Indicator_default_S4!G5*Weighting!Y7+Indicator_default_S4!H5*Weighting!Y8+Indicator_default_S4!I5*Weighting!Y9+Indicator_default_S4!J5*Weighting!Y10+Indicator_default_S4!K5*Weighting!Y11+Indicator_default_S4!L5*Weighting!Y12+Indicator_default_S4!M5*Weighting!Y13+Indicator_default_S4!N5*Weighting!Y14+Indicator_default_S4!O5*Weighting!Y15+Indicator_default_S4!P5*Weighting!Y16+Indicator_default_S4!Q5*Weighting!Y17</f>
        <v>0.99916576736106832</v>
      </c>
      <c r="Z5" s="8">
        <f>+Indicator_default_S4!B5*Weighting!Z2+Indicator_default_S4!C5*Weighting!Z3+Indicator_default_S4!D5*Weighting!Z4+Indicator_default_S4!E5*Weighting!Z5+Indicator_default_S4!F5*Weighting!Z6+Indicator_default_S4!G5*Weighting!Z7+Indicator_default_S4!H5*Weighting!Z8+Indicator_default_S4!I5*Weighting!Z9+Indicator_default_S4!J5*Weighting!Z10+Indicator_default_S4!K5*Weighting!Z11+Indicator_default_S4!L5*Weighting!Z12+Indicator_default_S4!M5*Weighting!Z13+Indicator_default_S4!N5*Weighting!Z14+Indicator_default_S4!O5*Weighting!Z15+Indicator_default_S4!P5*Weighting!Z16+Indicator_default_S4!Q5*Weighting!Z17</f>
        <v>0.8050545686001912</v>
      </c>
      <c r="AA5" s="8">
        <f>+Indicator_default_S4!B5*Weighting!AA2+Indicator_default_S4!C5*Weighting!AA3+Indicator_default_S4!D5*Weighting!AA4+Indicator_default_S4!E5*Weighting!AA5+Indicator_default_S4!F5*Weighting!AA6+Indicator_default_S4!G5*Weighting!AA7+Indicator_default_S4!H5*Weighting!AA8+Indicator_default_S4!I5*Weighting!AA9+Indicator_default_S4!J5*Weighting!AA10+Indicator_default_S4!K5*Weighting!AA11+Indicator_default_S4!L5*Weighting!AA12+Indicator_default_S4!M5*Weighting!AA13+Indicator_default_S4!N5*Weighting!AA14+Indicator_default_S4!O5*Weighting!AA15+Indicator_default_S4!P5*Weighting!AA16+Indicator_default_S4!Q5*Weighting!AA17</f>
        <v>0.84076540290167623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5!B2*Weighting!B2+Indicator_default_S5!C2*Weighting!B3+Indicator_default_S5!D2*Weighting!B4+Indicator_default_S5!E2*Weighting!B5+Indicator_default_S5!F2*Weighting!B6+Indicator_default_S5!G2*Weighting!B7+Indicator_default_S5!H2*Weighting!B8+Indicator_default_S5!I2*Weighting!B9+Indicator_default_S5!J2*Weighting!B10+Indicator_default_S5!K2*Weighting!B11+Indicator_default_S5!L2*Weighting!B12+Indicator_default_S5!M2*Weighting!B13+Indicator_default_S5!N2*Weighting!B14+Indicator_default_S5!O2*Weighting!B15+Indicator_default_S5!P2*Weighting!B16+Indicator_default_S5!Q2*Weighting!B17</f>
        <v>0.18147849280757328</v>
      </c>
      <c r="C2" s="8">
        <f ca="1">+Indicator_default_S5!B2*Weighting!C2+Indicator_default_S5!C2*Weighting!C3+Indicator_default_S5!D2*Weighting!C4+Indicator_default_S5!E2*Weighting!C5+Indicator_default_S5!F2*Weighting!C6+Indicator_default_S5!G2*Weighting!C7+Indicator_default_S5!H2*Weighting!C8+Indicator_default_S5!I2*Weighting!C9+Indicator_default_S5!J2*Weighting!C10+Indicator_default_S5!K2*Weighting!C11+Indicator_default_S5!L2*Weighting!C12+Indicator_default_S5!M2*Weighting!C13+Indicator_default_S5!N2*Weighting!C14+Indicator_default_S5!O2*Weighting!C15+Indicator_default_S5!P2*Weighting!C16+Indicator_default_S5!Q2*Weighting!C17</f>
        <v>0.18427229563130079</v>
      </c>
      <c r="D2" s="8">
        <f ca="1">+Indicator_default_S5!B2*Weighting!D2+Indicator_default_S5!C2*Weighting!D3+Indicator_default_S5!D2*Weighting!D4+Indicator_default_S5!E2*Weighting!D5+Indicator_default_S5!F2*Weighting!D6+Indicator_default_S5!G2*Weighting!D7+Indicator_default_S5!H2*Weighting!D8+Indicator_default_S5!I2*Weighting!D9+Indicator_default_S5!J2*Weighting!D10+Indicator_default_S5!K2*Weighting!D11+Indicator_default_S5!L2*Weighting!D12+Indicator_default_S5!M2*Weighting!D13+Indicator_default_S5!N2*Weighting!D14+Indicator_default_S5!O2*Weighting!D15+Indicator_default_S5!P2*Weighting!D16+Indicator_default_S5!Q2*Weighting!D17</f>
        <v>0.18181643759999594</v>
      </c>
      <c r="E2" s="8">
        <f ca="1">+Indicator_default_S5!B2*Weighting!E2+Indicator_default_S5!C2*Weighting!E3+Indicator_default_S5!D2*Weighting!E4+Indicator_default_S5!E2*Weighting!E5+Indicator_default_S5!F2*Weighting!E6+Indicator_default_S5!G2*Weighting!E7+Indicator_default_S5!H2*Weighting!E8+Indicator_default_S5!I2*Weighting!E9+Indicator_default_S5!J2*Weighting!E10+Indicator_default_S5!K2*Weighting!E11+Indicator_default_S5!L2*Weighting!E12+Indicator_default_S5!M2*Weighting!E13+Indicator_default_S5!N2*Weighting!E14+Indicator_default_S5!O2*Weighting!E15+Indicator_default_S5!P2*Weighting!E16+Indicator_default_S5!Q2*Weighting!E17</f>
        <v>0.17504438042369413</v>
      </c>
      <c r="F2" s="8">
        <f ca="1">+Indicator_default_S5!B2*Weighting!F2+Indicator_default_S5!C2*Weighting!F3+Indicator_default_S5!D2*Weighting!F4+Indicator_default_S5!E2*Weighting!F5+Indicator_default_S5!F2*Weighting!F6+Indicator_default_S5!G2*Weighting!F7+Indicator_default_S5!H2*Weighting!F8+Indicator_default_S5!I2*Weighting!F9+Indicator_default_S5!J2*Weighting!F10+Indicator_default_S5!K2*Weighting!F11+Indicator_default_S5!L2*Weighting!F12+Indicator_default_S5!M2*Weighting!F13+Indicator_default_S5!N2*Weighting!F14+Indicator_default_S5!O2*Weighting!F15+Indicator_default_S5!P2*Weighting!F16+Indicator_default_S5!Q2*Weighting!F17</f>
        <v>0.18268213155146951</v>
      </c>
      <c r="G2" s="8">
        <f>+Indicator_default_S5!B2*Weighting!G2+Indicator_default_S5!C2*Weighting!G3+Indicator_default_S5!D2*Weighting!G4+Indicator_default_S5!E2*Weighting!G5+Indicator_default_S5!F2*Weighting!G6+Indicator_default_S5!G2*Weighting!G7+Indicator_default_S5!H2*Weighting!G8+Indicator_default_S5!I2*Weighting!G9+Indicator_default_S5!J2*Weighting!G10+Indicator_default_S5!K2*Weighting!G11+Indicator_default_S5!L2*Weighting!G12+Indicator_default_S5!M2*Weighting!G13+Indicator_default_S5!N2*Weighting!G14+Indicator_default_S5!O2*Weighting!G15+Indicator_default_S5!P2*Weighting!G16+Indicator_default_S5!Q2*Weighting!G17</f>
        <v>0.13388534545432612</v>
      </c>
      <c r="H2" s="8">
        <f>+Indicator_default_S5!B2*Weighting!H2+Indicator_default_S5!C2*Weighting!H3+Indicator_default_S5!D2*Weighting!H4+Indicator_default_S5!E2*Weighting!H5+Indicator_default_S5!F2*Weighting!H6+Indicator_default_S5!G2*Weighting!H7+Indicator_default_S5!H2*Weighting!H8+Indicator_default_S5!I2*Weighting!H9+Indicator_default_S5!J2*Weighting!H10+Indicator_default_S5!K2*Weighting!H11+Indicator_default_S5!L2*Weighting!H12+Indicator_default_S5!M2*Weighting!H13+Indicator_default_S5!N2*Weighting!H14+Indicator_default_S5!O2*Weighting!H15+Indicator_default_S5!P2*Weighting!H16+Indicator_default_S5!Q2*Weighting!H17</f>
        <v>0.1250244318155177</v>
      </c>
      <c r="I2" s="8">
        <f>+Indicator_default_S5!B2*Weighting!I2+Indicator_default_S5!C2*Weighting!I3+Indicator_default_S5!D2*Weighting!I4+Indicator_default_S5!E2*Weighting!I5+Indicator_default_S5!F2*Weighting!I6+Indicator_default_S5!G2*Weighting!I7+Indicator_default_S5!H2*Weighting!I8+Indicator_default_S5!I2*Weighting!I9+Indicator_default_S5!J2*Weighting!I10+Indicator_default_S5!K2*Weighting!I11+Indicator_default_S5!L2*Weighting!I12+Indicator_default_S5!M2*Weighting!I13+Indicator_default_S5!N2*Weighting!I14+Indicator_default_S5!O2*Weighting!I15+Indicator_default_S5!P2*Weighting!I16+Indicator_default_S5!Q2*Weighting!I17</f>
        <v>0.1372152757427671</v>
      </c>
      <c r="J2" s="8">
        <f>+Indicator_default_S5!B2*Weighting!J2+Indicator_default_S5!C2*Weighting!J3+Indicator_default_S5!D2*Weighting!J4+Indicator_default_S5!E2*Weighting!J5+Indicator_default_S5!F2*Weighting!J6+Indicator_default_S5!G2*Weighting!J7+Indicator_default_S5!H2*Weighting!J8+Indicator_default_S5!I2*Weighting!J9+Indicator_default_S5!J2*Weighting!J10+Indicator_default_S5!K2*Weighting!J11+Indicator_default_S5!L2*Weighting!J12+Indicator_default_S5!M2*Weighting!J13+Indicator_default_S5!N2*Weighting!J14+Indicator_default_S5!O2*Weighting!J15+Indicator_default_S5!P2*Weighting!J16+Indicator_default_S5!Q2*Weighting!J17</f>
        <v>0.13733286039024004</v>
      </c>
      <c r="K2" s="8">
        <f>+Indicator_default_S5!B2*Weighting!K2+Indicator_default_S5!C2*Weighting!K3+Indicator_default_S5!D2*Weighting!K4+Indicator_default_S5!E2*Weighting!K5+Indicator_default_S5!F2*Weighting!K6+Indicator_default_S5!G2*Weighting!K7+Indicator_default_S5!H2*Weighting!K8+Indicator_default_S5!I2*Weighting!K9+Indicator_default_S5!J2*Weighting!K10+Indicator_default_S5!K2*Weighting!K11+Indicator_default_S5!L2*Weighting!K12+Indicator_default_S5!M2*Weighting!K13+Indicator_default_S5!N2*Weighting!K14+Indicator_default_S5!O2*Weighting!K15+Indicator_default_S5!P2*Weighting!K16+Indicator_default_S5!Q2*Weighting!K17</f>
        <v>0.12482757661486107</v>
      </c>
      <c r="L2" s="8">
        <f>+Indicator_default_S5!B2*Weighting!L2+Indicator_default_S5!C2*Weighting!L3+Indicator_default_S5!D2*Weighting!L4+Indicator_default_S5!E2*Weighting!L5+Indicator_default_S5!F2*Weighting!L6+Indicator_default_S5!G2*Weighting!L7+Indicator_default_S5!H2*Weighting!L8+Indicator_default_S5!I2*Weighting!L9+Indicator_default_S5!J2*Weighting!L10+Indicator_default_S5!K2*Weighting!L11+Indicator_default_S5!L2*Weighting!L12+Indicator_default_S5!M2*Weighting!L13+Indicator_default_S5!N2*Weighting!L14+Indicator_default_S5!O2*Weighting!L15+Indicator_default_S5!P2*Weighting!L16+Indicator_default_S5!Q2*Weighting!L17</f>
        <v>0.14618978726741588</v>
      </c>
      <c r="M2" s="8">
        <f>+Indicator_default_S5!B2*Weighting!M2+Indicator_default_S5!C2*Weighting!M3+Indicator_default_S5!D2*Weighting!M4+Indicator_default_S5!E2*Weighting!M5+Indicator_default_S5!F2*Weighting!M6+Indicator_default_S5!G2*Weighting!M7+Indicator_default_S5!H2*Weighting!M8+Indicator_default_S5!I2*Weighting!M9+Indicator_default_S5!J2*Weighting!M10+Indicator_default_S5!K2*Weighting!M11+Indicator_default_S5!L2*Weighting!M12+Indicator_default_S5!M2*Weighting!M13+Indicator_default_S5!N2*Weighting!M14+Indicator_default_S5!O2*Weighting!M15+Indicator_default_S5!P2*Weighting!M16+Indicator_default_S5!Q2*Weighting!M17</f>
        <v>-5.5318701919114852E-2</v>
      </c>
      <c r="N2" s="8">
        <f>+Indicator_default_S5!B2*Weighting!N2+Indicator_default_S5!C2*Weighting!N3+Indicator_default_S5!D2*Weighting!N4+Indicator_default_S5!E2*Weighting!N5+Indicator_default_S5!F2*Weighting!N6+Indicator_default_S5!G2*Weighting!N7+Indicator_default_S5!H2*Weighting!N8+Indicator_default_S5!I2*Weighting!N9+Indicator_default_S5!J2*Weighting!N10+Indicator_default_S5!K2*Weighting!N11+Indicator_default_S5!L2*Weighting!N12+Indicator_default_S5!M2*Weighting!N13+Indicator_default_S5!N2*Weighting!N14+Indicator_default_S5!O2*Weighting!N15+Indicator_default_S5!P2*Weighting!N16+Indicator_default_S5!Q2*Weighting!N17</f>
        <v>0.11518835253119399</v>
      </c>
      <c r="O2" s="8">
        <f>+Indicator_default_S5!B2*Weighting!O2+Indicator_default_S5!C2*Weighting!O3+Indicator_default_S5!D2*Weighting!O4+Indicator_default_S5!E2*Weighting!O5+Indicator_default_S5!F2*Weighting!O6+Indicator_default_S5!G2*Weighting!O7+Indicator_default_S5!H2*Weighting!O8+Indicator_default_S5!I2*Weighting!O9+Indicator_default_S5!J2*Weighting!O10+Indicator_default_S5!K2*Weighting!O11+Indicator_default_S5!L2*Weighting!O12+Indicator_default_S5!M2*Weighting!O13+Indicator_default_S5!N2*Weighting!O14+Indicator_default_S5!O2*Weighting!O15+Indicator_default_S5!P2*Weighting!O16+Indicator_default_S5!Q2*Weighting!O17</f>
        <v>0.18579404594540344</v>
      </c>
      <c r="P2" s="8">
        <f>+Indicator_default_S5!B2*Weighting!P2+Indicator_default_S5!C2*Weighting!P3+Indicator_default_S5!D2*Weighting!P4+Indicator_default_S5!E2*Weighting!P5+Indicator_default_S5!F2*Weighting!P6+Indicator_default_S5!G2*Weighting!P7+Indicator_default_S5!H2*Weighting!P8+Indicator_default_S5!I2*Weighting!P9+Indicator_default_S5!J2*Weighting!P10+Indicator_default_S5!K2*Weighting!P11+Indicator_default_S5!L2*Weighting!P12+Indicator_default_S5!M2*Weighting!P13+Indicator_default_S5!N2*Weighting!P14+Indicator_default_S5!O2*Weighting!P15+Indicator_default_S5!P2*Weighting!P16+Indicator_default_S5!Q2*Weighting!P17</f>
        <v>0.2088479858064432</v>
      </c>
      <c r="Q2" s="8">
        <f>+Indicator_default_S5!B2*Weighting!Q2+Indicator_default_S5!C2*Weighting!Q3+Indicator_default_S5!D2*Weighting!Q4+Indicator_default_S5!E2*Weighting!Q5+Indicator_default_S5!F2*Weighting!Q6+Indicator_default_S5!G2*Weighting!Q7+Indicator_default_S5!H2*Weighting!Q8+Indicator_default_S5!I2*Weighting!Q9+Indicator_default_S5!J2*Weighting!Q10+Indicator_default_S5!K2*Weighting!Q11+Indicator_default_S5!L2*Weighting!Q12+Indicator_default_S5!M2*Weighting!Q13+Indicator_default_S5!N2*Weighting!Q14+Indicator_default_S5!O2*Weighting!Q15+Indicator_default_S5!P2*Weighting!Q16+Indicator_default_S5!Q2*Weighting!Q17</f>
        <v>-5.2945449489780604E-2</v>
      </c>
      <c r="R2" s="8">
        <f>+Indicator_default_S5!B2*Weighting!R2+Indicator_default_S5!C2*Weighting!R3+Indicator_default_S5!D2*Weighting!R4+Indicator_default_S5!E2*Weighting!R5+Indicator_default_S5!F2*Weighting!R6+Indicator_default_S5!G2*Weighting!R7+Indicator_default_S5!H2*Weighting!R8+Indicator_default_S5!I2*Weighting!R9+Indicator_default_S5!J2*Weighting!R10+Indicator_default_S5!K2*Weighting!R11+Indicator_default_S5!L2*Weighting!R12+Indicator_default_S5!M2*Weighting!R13+Indicator_default_S5!N2*Weighting!R14+Indicator_default_S5!O2*Weighting!R15+Indicator_default_S5!P2*Weighting!R16+Indicator_default_S5!Q2*Weighting!R17</f>
        <v>7.2990126776201897E-2</v>
      </c>
      <c r="S2" s="8">
        <f>+Indicator_default_S5!B2*Weighting!S2+Indicator_default_S5!C2*Weighting!S3+Indicator_default_S5!D2*Weighting!S4+Indicator_default_S5!E2*Weighting!S5+Indicator_default_S5!F2*Weighting!S6+Indicator_default_S5!G2*Weighting!S7+Indicator_default_S5!H2*Weighting!S8+Indicator_default_S5!I2*Weighting!S9+Indicator_default_S5!J2*Weighting!S10+Indicator_default_S5!K2*Weighting!S11+Indicator_default_S5!L2*Weighting!S12+Indicator_default_S5!M2*Weighting!S13+Indicator_default_S5!N2*Weighting!S14+Indicator_default_S5!O2*Weighting!S15+Indicator_default_S5!P2*Weighting!S16+Indicator_default_S5!Q2*Weighting!S17</f>
        <v>0.29782490038244247</v>
      </c>
      <c r="T2" s="8">
        <f>+Indicator_default_S5!B2*Weighting!T2+Indicator_default_S5!C2*Weighting!T3+Indicator_default_S5!D2*Weighting!T4+Indicator_default_S5!E2*Weighting!T5+Indicator_default_S5!F2*Weighting!T6+Indicator_default_S5!G2*Weighting!T7+Indicator_default_S5!H2*Weighting!T8+Indicator_default_S5!I2*Weighting!T9+Indicator_default_S5!J2*Weighting!T10+Indicator_default_S5!K2*Weighting!T11+Indicator_default_S5!L2*Weighting!T12+Indicator_default_S5!M2*Weighting!T13+Indicator_default_S5!N2*Weighting!T14+Indicator_default_S5!O2*Weighting!T15+Indicator_default_S5!P2*Weighting!T16+Indicator_default_S5!Q2*Weighting!T17</f>
        <v>0.3239722477540401</v>
      </c>
      <c r="U2" s="8">
        <f>+Indicator_default_S5!B2*Weighting!U2+Indicator_default_S5!C2*Weighting!U3+Indicator_default_S5!D2*Weighting!U4+Indicator_default_S5!E2*Weighting!U5+Indicator_default_S5!F2*Weighting!U6+Indicator_default_S5!G2*Weighting!U7+Indicator_default_S5!H2*Weighting!U8+Indicator_default_S5!I2*Weighting!U9+Indicator_default_S5!J2*Weighting!U10+Indicator_default_S5!K2*Weighting!U11+Indicator_default_S5!L2*Weighting!U12+Indicator_default_S5!M2*Weighting!U13+Indicator_default_S5!N2*Weighting!U14+Indicator_default_S5!O2*Weighting!U15+Indicator_default_S5!P2*Weighting!U16+Indicator_default_S5!Q2*Weighting!U17</f>
        <v>0.19312456567773328</v>
      </c>
      <c r="V2" s="8">
        <f>+Indicator_default_S5!B2*Weighting!V2+Indicator_default_S5!C2*Weighting!V3+Indicator_default_S5!D2*Weighting!V4+Indicator_default_S5!E2*Weighting!V5+Indicator_default_S5!F2*Weighting!V6+Indicator_default_S5!G2*Weighting!V7+Indicator_default_S5!H2*Weighting!V8+Indicator_default_S5!I2*Weighting!V9+Indicator_default_S5!J2*Weighting!V10+Indicator_default_S5!K2*Weighting!V11+Indicator_default_S5!L2*Weighting!V12+Indicator_default_S5!M2*Weighting!V13+Indicator_default_S5!N2*Weighting!V14+Indicator_default_S5!O2*Weighting!V15+Indicator_default_S5!P2*Weighting!V16+Indicator_default_S5!Q2*Weighting!V17</f>
        <v>0.18209052116241242</v>
      </c>
      <c r="W2" s="8">
        <f>+Indicator_default_S5!B2*Weighting!W2+Indicator_default_S5!C2*Weighting!W3+Indicator_default_S5!D2*Weighting!W4+Indicator_default_S5!E2*Weighting!W5+Indicator_default_S5!F2*Weighting!W6+Indicator_default_S5!G2*Weighting!W7+Indicator_default_S5!H2*Weighting!W8+Indicator_default_S5!I2*Weighting!W9+Indicator_default_S5!J2*Weighting!W10+Indicator_default_S5!K2*Weighting!W11+Indicator_default_S5!L2*Weighting!W12+Indicator_default_S5!M2*Weighting!W13+Indicator_default_S5!N2*Weighting!W14+Indicator_default_S5!O2*Weighting!W15+Indicator_default_S5!P2*Weighting!W16+Indicator_default_S5!Q2*Weighting!W17</f>
        <v>0.18073700837480847</v>
      </c>
      <c r="X2" s="8">
        <f>+Indicator_default_S5!B2*Weighting!X2+Indicator_default_S5!C2*Weighting!X3+Indicator_default_S5!D2*Weighting!X4+Indicator_default_S5!E2*Weighting!X5+Indicator_default_S5!F2*Weighting!X6+Indicator_default_S5!G2*Weighting!X7+Indicator_default_S5!H2*Weighting!X8+Indicator_default_S5!I2*Weighting!X9+Indicator_default_S5!J2*Weighting!X10+Indicator_default_S5!K2*Weighting!X11+Indicator_default_S5!L2*Weighting!X12+Indicator_default_S5!M2*Weighting!X13+Indicator_default_S5!N2*Weighting!X14+Indicator_default_S5!O2*Weighting!X15+Indicator_default_S5!P2*Weighting!X16+Indicator_default_S5!Q2*Weighting!X17</f>
        <v>0.19596670384771983</v>
      </c>
      <c r="Y2" s="8">
        <f>+Indicator_default_S5!B2*Weighting!Y2+Indicator_default_S5!C2*Weighting!Y3+Indicator_default_S5!D2*Weighting!Y4+Indicator_default_S5!E2*Weighting!Y5+Indicator_default_S5!F2*Weighting!Y6+Indicator_default_S5!G2*Weighting!Y7+Indicator_default_S5!H2*Weighting!Y8+Indicator_default_S5!I2*Weighting!Y9+Indicator_default_S5!J2*Weighting!Y10+Indicator_default_S5!K2*Weighting!Y11+Indicator_default_S5!L2*Weighting!Y12+Indicator_default_S5!M2*Weighting!Y13+Indicator_default_S5!N2*Weighting!Y14+Indicator_default_S5!O2*Weighting!Y15+Indicator_default_S5!P2*Weighting!Y16+Indicator_default_S5!Q2*Weighting!Y17</f>
        <v>0.19982837140271428</v>
      </c>
      <c r="Z2" s="8">
        <f>+Indicator_default_S5!B2*Weighting!Z2+Indicator_default_S5!C2*Weighting!Z3+Indicator_default_S5!D2*Weighting!Z4+Indicator_default_S5!E2*Weighting!Z5+Indicator_default_S5!F2*Weighting!Z6+Indicator_default_S5!G2*Weighting!Z7+Indicator_default_S5!H2*Weighting!Z8+Indicator_default_S5!I2*Weighting!Z9+Indicator_default_S5!J2*Weighting!Z10+Indicator_default_S5!K2*Weighting!Z11+Indicator_default_S5!L2*Weighting!Z12+Indicator_default_S5!M2*Weighting!Z13+Indicator_default_S5!N2*Weighting!Z14+Indicator_default_S5!O2*Weighting!Z15+Indicator_default_S5!P2*Weighting!Z16+Indicator_default_S5!Q2*Weighting!Z17</f>
        <v>-3.151293266516756E-2</v>
      </c>
      <c r="AA2" s="8">
        <f>+Indicator_default_S5!B2*Weighting!AA2+Indicator_default_S5!C2*Weighting!AA3+Indicator_default_S5!D2*Weighting!AA4+Indicator_default_S5!E2*Weighting!AA5+Indicator_default_S5!F2*Weighting!AA6+Indicator_default_S5!G2*Weighting!AA7+Indicator_default_S5!H2*Weighting!AA8+Indicator_default_S5!I2*Weighting!AA9+Indicator_default_S5!J2*Weighting!AA10+Indicator_default_S5!K2*Weighting!AA11+Indicator_default_S5!L2*Weighting!AA12+Indicator_default_S5!M2*Weighting!AA13+Indicator_default_S5!N2*Weighting!AA14+Indicator_default_S5!O2*Weighting!AA15+Indicator_default_S5!P2*Weighting!AA16+Indicator_default_S5!Q2*Weighting!AA17</f>
        <v>-2.0612005585248158E-2</v>
      </c>
    </row>
    <row r="3" spans="1:27" x14ac:dyDescent="0.35">
      <c r="A3" s="5" t="s">
        <v>2</v>
      </c>
      <c r="B3" s="8">
        <f ca="1">+Indicator_default_S5!B3*Weighting!B2+Indicator_default_S5!C3*Weighting!B3+Indicator_default_S5!D3*Weighting!B4+Indicator_default_S5!E3*Weighting!B5+Indicator_default_S5!F3*Weighting!B6+Indicator_default_S5!G3*Weighting!B7+Indicator_default_S5!H3*Weighting!B8+Indicator_default_S5!I3*Weighting!B9+Indicator_default_S5!J3*Weighting!B10+Indicator_default_S5!K3*Weighting!B11+Indicator_default_S5!L3*Weighting!B12+Indicator_default_S5!M3*Weighting!B13+Indicator_default_S5!N3*Weighting!B14+Indicator_default_S5!O3*Weighting!B15+Indicator_default_S5!P3*Weighting!B16+Indicator_default_S5!Q3*Weighting!B17</f>
        <v>6.8034866276369371E-2</v>
      </c>
      <c r="C3" s="8">
        <f ca="1">+Indicator_default_S5!B3*Weighting!C2+Indicator_default_S5!C3*Weighting!C3+Indicator_default_S5!D3*Weighting!C4+Indicator_default_S5!E3*Weighting!C5+Indicator_default_S5!F3*Weighting!C6+Indicator_default_S5!G3*Weighting!C7+Indicator_default_S5!H3*Weighting!C8+Indicator_default_S5!I3*Weighting!C9+Indicator_default_S5!J3*Weighting!C10+Indicator_default_S5!K3*Weighting!C11+Indicator_default_S5!L3*Weighting!C12+Indicator_default_S5!M3*Weighting!C13+Indicator_default_S5!N3*Weighting!C14+Indicator_default_S5!O3*Weighting!C15+Indicator_default_S5!P3*Weighting!C16+Indicator_default_S5!Q3*Weighting!C17</f>
        <v>6.3758160842335668E-2</v>
      </c>
      <c r="D3" s="8">
        <f ca="1">+Indicator_default_S5!B3*Weighting!D2+Indicator_default_S5!C3*Weighting!D3+Indicator_default_S5!D3*Weighting!D4+Indicator_default_S5!E3*Weighting!D5+Indicator_default_S5!F3*Weighting!D6+Indicator_default_S5!G3*Weighting!D7+Indicator_default_S5!H3*Weighting!D8+Indicator_default_S5!I3*Weighting!D9+Indicator_default_S5!J3*Weighting!D10+Indicator_default_S5!K3*Weighting!D11+Indicator_default_S5!L3*Weighting!D12+Indicator_default_S5!M3*Weighting!D13+Indicator_default_S5!N3*Weighting!D14+Indicator_default_S5!O3*Weighting!D15+Indicator_default_S5!P3*Weighting!D16+Indicator_default_S5!Q3*Weighting!D17</f>
        <v>7.404890840045493E-2</v>
      </c>
      <c r="E3" s="8">
        <f ca="1">+Indicator_default_S5!B3*Weighting!E2+Indicator_default_S5!C3*Weighting!E3+Indicator_default_S5!D3*Weighting!E4+Indicator_default_S5!E3*Weighting!E5+Indicator_default_S5!F3*Weighting!E6+Indicator_default_S5!G3*Weighting!E7+Indicator_default_S5!H3*Weighting!E8+Indicator_default_S5!I3*Weighting!E9+Indicator_default_S5!J3*Weighting!E10+Indicator_default_S5!K3*Weighting!E11+Indicator_default_S5!L3*Weighting!E12+Indicator_default_S5!M3*Weighting!E13+Indicator_default_S5!N3*Weighting!E14+Indicator_default_S5!O3*Weighting!E15+Indicator_default_S5!P3*Weighting!E16+Indicator_default_S5!Q3*Weighting!E17</f>
        <v>1.0369279077875092E-2</v>
      </c>
      <c r="F3" s="8">
        <f ca="1">+Indicator_default_S5!B3*Weighting!F2+Indicator_default_S5!C3*Weighting!F3+Indicator_default_S5!D3*Weighting!F4+Indicator_default_S5!E3*Weighting!F5+Indicator_default_S5!F3*Weighting!F6+Indicator_default_S5!G3*Weighting!F7+Indicator_default_S5!H3*Weighting!F8+Indicator_default_S5!I3*Weighting!F9+Indicator_default_S5!J3*Weighting!F10+Indicator_default_S5!K3*Weighting!F11+Indicator_default_S5!L3*Weighting!F12+Indicator_default_S5!M3*Weighting!F13+Indicator_default_S5!N3*Weighting!F14+Indicator_default_S5!O3*Weighting!F15+Indicator_default_S5!P3*Weighting!F16+Indicator_default_S5!Q3*Weighting!F17</f>
        <v>8.2753027850971869E-2</v>
      </c>
      <c r="G3" s="8">
        <f>+Indicator_default_S5!B3*Weighting!G2+Indicator_default_S5!C3*Weighting!G3+Indicator_default_S5!D3*Weighting!G4+Indicator_default_S5!E3*Weighting!G5+Indicator_default_S5!F3*Weighting!G6+Indicator_default_S5!G3*Weighting!G7+Indicator_default_S5!H3*Weighting!G8+Indicator_default_S5!I3*Weighting!G9+Indicator_default_S5!J3*Weighting!G10+Indicator_default_S5!K3*Weighting!G11+Indicator_default_S5!L3*Weighting!G12+Indicator_default_S5!M3*Weighting!G13+Indicator_default_S5!N3*Weighting!G14+Indicator_default_S5!O3*Weighting!G15+Indicator_default_S5!P3*Weighting!G16+Indicator_default_S5!Q3*Weighting!G17</f>
        <v>8.2342318013730278E-2</v>
      </c>
      <c r="H3" s="8">
        <f>+Indicator_default_S5!B3*Weighting!H2+Indicator_default_S5!C3*Weighting!H3+Indicator_default_S5!D3*Weighting!H4+Indicator_default_S5!E3*Weighting!H5+Indicator_default_S5!F3*Weighting!H6+Indicator_default_S5!G3*Weighting!H7+Indicator_default_S5!H3*Weighting!H8+Indicator_default_S5!I3*Weighting!H9+Indicator_default_S5!J3*Weighting!H10+Indicator_default_S5!K3*Weighting!H11+Indicator_default_S5!L3*Weighting!H12+Indicator_default_S5!M3*Weighting!H13+Indicator_default_S5!N3*Weighting!H14+Indicator_default_S5!O3*Weighting!H15+Indicator_default_S5!P3*Weighting!H16+Indicator_default_S5!Q3*Weighting!H17</f>
        <v>8.6928446724608435E-2</v>
      </c>
      <c r="I3" s="8">
        <f>+Indicator_default_S5!B3*Weighting!I2+Indicator_default_S5!C3*Weighting!I3+Indicator_default_S5!D3*Weighting!I4+Indicator_default_S5!E3*Weighting!I5+Indicator_default_S5!F3*Weighting!I6+Indicator_default_S5!G3*Weighting!I7+Indicator_default_S5!H3*Weighting!I8+Indicator_default_S5!I3*Weighting!I9+Indicator_default_S5!J3*Weighting!I10+Indicator_default_S5!K3*Weighting!I11+Indicator_default_S5!L3*Weighting!I12+Indicator_default_S5!M3*Weighting!I13+Indicator_default_S5!N3*Weighting!I14+Indicator_default_S5!O3*Weighting!I15+Indicator_default_S5!P3*Weighting!I16+Indicator_default_S5!Q3*Weighting!I17</f>
        <v>8.7979614793282493E-2</v>
      </c>
      <c r="J3" s="8">
        <f>+Indicator_default_S5!B3*Weighting!J2+Indicator_default_S5!C3*Weighting!J3+Indicator_default_S5!D3*Weighting!J4+Indicator_default_S5!E3*Weighting!J5+Indicator_default_S5!F3*Weighting!J6+Indicator_default_S5!G3*Weighting!J7+Indicator_default_S5!H3*Weighting!J8+Indicator_default_S5!I3*Weighting!J9+Indicator_default_S5!J3*Weighting!J10+Indicator_default_S5!K3*Weighting!J11+Indicator_default_S5!L3*Weighting!J12+Indicator_default_S5!M3*Weighting!J13+Indicator_default_S5!N3*Weighting!J14+Indicator_default_S5!O3*Weighting!J15+Indicator_default_S5!P3*Weighting!J16+Indicator_default_S5!Q3*Weighting!J17</f>
        <v>1.7947344016325261E-2</v>
      </c>
      <c r="K3" s="8">
        <f>+Indicator_default_S5!B3*Weighting!K2+Indicator_default_S5!C3*Weighting!K3+Indicator_default_S5!D3*Weighting!K4+Indicator_default_S5!E3*Weighting!K5+Indicator_default_S5!F3*Weighting!K6+Indicator_default_S5!G3*Weighting!K7+Indicator_default_S5!H3*Weighting!K8+Indicator_default_S5!I3*Weighting!K9+Indicator_default_S5!J3*Weighting!K10+Indicator_default_S5!K3*Weighting!K11+Indicator_default_S5!L3*Weighting!K12+Indicator_default_S5!M3*Weighting!K13+Indicator_default_S5!N3*Weighting!K14+Indicator_default_S5!O3*Weighting!K15+Indicator_default_S5!P3*Weighting!K16+Indicator_default_S5!Q3*Weighting!K17</f>
        <v>8.9933190322643214E-2</v>
      </c>
      <c r="L3" s="8">
        <f>+Indicator_default_S5!B3*Weighting!L2+Indicator_default_S5!C3*Weighting!L3+Indicator_default_S5!D3*Weighting!L4+Indicator_default_S5!E3*Weighting!L5+Indicator_default_S5!F3*Weighting!L6+Indicator_default_S5!G3*Weighting!L7+Indicator_default_S5!H3*Weighting!L8+Indicator_default_S5!I3*Weighting!L9+Indicator_default_S5!J3*Weighting!L10+Indicator_default_S5!K3*Weighting!L11+Indicator_default_S5!L3*Weighting!L12+Indicator_default_S5!M3*Weighting!L13+Indicator_default_S5!N3*Weighting!L14+Indicator_default_S5!O3*Weighting!L15+Indicator_default_S5!P3*Weighting!L16+Indicator_default_S5!Q3*Weighting!L17</f>
        <v>9.6927670647414879E-2</v>
      </c>
      <c r="M3" s="8">
        <f>+Indicator_default_S5!B3*Weighting!M2+Indicator_default_S5!C3*Weighting!M3+Indicator_default_S5!D3*Weighting!M4+Indicator_default_S5!E3*Weighting!M5+Indicator_default_S5!F3*Weighting!M6+Indicator_default_S5!G3*Weighting!M7+Indicator_default_S5!H3*Weighting!M8+Indicator_default_S5!I3*Weighting!M9+Indicator_default_S5!J3*Weighting!M10+Indicator_default_S5!K3*Weighting!M11+Indicator_default_S5!L3*Weighting!M12+Indicator_default_S5!M3*Weighting!M13+Indicator_default_S5!N3*Weighting!M14+Indicator_default_S5!O3*Weighting!M15+Indicator_default_S5!P3*Weighting!M16+Indicator_default_S5!Q3*Weighting!M17</f>
        <v>-4.8819237221924168E-2</v>
      </c>
      <c r="N3" s="8">
        <f>+Indicator_default_S5!B3*Weighting!N2+Indicator_default_S5!C3*Weighting!N3+Indicator_default_S5!D3*Weighting!N4+Indicator_default_S5!E3*Weighting!N5+Indicator_default_S5!F3*Weighting!N6+Indicator_default_S5!G3*Weighting!N7+Indicator_default_S5!H3*Weighting!N8+Indicator_default_S5!I3*Weighting!N9+Indicator_default_S5!J3*Weighting!N10+Indicator_default_S5!K3*Weighting!N11+Indicator_default_S5!L3*Weighting!N12+Indicator_default_S5!M3*Weighting!N13+Indicator_default_S5!N3*Weighting!N14+Indicator_default_S5!O3*Weighting!N15+Indicator_default_S5!P3*Weighting!N16+Indicator_default_S5!Q3*Weighting!N17</f>
        <v>8.284702957707045E-2</v>
      </c>
      <c r="O3" s="8">
        <f>+Indicator_default_S5!B3*Weighting!O2+Indicator_default_S5!C3*Weighting!O3+Indicator_default_S5!D3*Weighting!O4+Indicator_default_S5!E3*Weighting!O5+Indicator_default_S5!F3*Weighting!O6+Indicator_default_S5!G3*Weighting!O7+Indicator_default_S5!H3*Weighting!O8+Indicator_default_S5!I3*Weighting!O9+Indicator_default_S5!J3*Weighting!O10+Indicator_default_S5!K3*Weighting!O11+Indicator_default_S5!L3*Weighting!O12+Indicator_default_S5!M3*Weighting!O13+Indicator_default_S5!N3*Weighting!O14+Indicator_default_S5!O3*Weighting!O15+Indicator_default_S5!P3*Weighting!O16+Indicator_default_S5!Q3*Weighting!O17</f>
        <v>4.6625346746841887E-4</v>
      </c>
      <c r="P3" s="8">
        <f>+Indicator_default_S5!B3*Weighting!P2+Indicator_default_S5!C3*Weighting!P3+Indicator_default_S5!D3*Weighting!P4+Indicator_default_S5!E3*Weighting!P5+Indicator_default_S5!F3*Weighting!P6+Indicator_default_S5!G3*Weighting!P7+Indicator_default_S5!H3*Weighting!P8+Indicator_default_S5!I3*Weighting!P9+Indicator_default_S5!J3*Weighting!P10+Indicator_default_S5!K3*Weighting!P11+Indicator_default_S5!L3*Weighting!P12+Indicator_default_S5!M3*Weighting!P13+Indicator_default_S5!N3*Weighting!P14+Indicator_default_S5!O3*Weighting!P15+Indicator_default_S5!P3*Weighting!P16+Indicator_default_S5!Q3*Weighting!P17</f>
        <v>0.24762404946315691</v>
      </c>
      <c r="Q3" s="8">
        <f>+Indicator_default_S5!B3*Weighting!Q2+Indicator_default_S5!C3*Weighting!Q3+Indicator_default_S5!D3*Weighting!Q4+Indicator_default_S5!E3*Weighting!Q5+Indicator_default_S5!F3*Weighting!Q6+Indicator_default_S5!G3*Weighting!Q7+Indicator_default_S5!H3*Weighting!Q8+Indicator_default_S5!I3*Weighting!Q9+Indicator_default_S5!J3*Weighting!Q10+Indicator_default_S5!K3*Weighting!Q11+Indicator_default_S5!L3*Weighting!Q12+Indicator_default_S5!M3*Weighting!Q13+Indicator_default_S5!N3*Weighting!Q14+Indicator_default_S5!O3*Weighting!Q15+Indicator_default_S5!P3*Weighting!Q16+Indicator_default_S5!Q3*Weighting!Q17</f>
        <v>5.8578068656332964E-2</v>
      </c>
      <c r="R3" s="8">
        <f>+Indicator_default_S5!B3*Weighting!R2+Indicator_default_S5!C3*Weighting!R3+Indicator_default_S5!D3*Weighting!R4+Indicator_default_S5!E3*Weighting!R5+Indicator_default_S5!F3*Weighting!R6+Indicator_default_S5!G3*Weighting!R7+Indicator_default_S5!H3*Weighting!R8+Indicator_default_S5!I3*Weighting!R9+Indicator_default_S5!J3*Weighting!R10+Indicator_default_S5!K3*Weighting!R11+Indicator_default_S5!L3*Weighting!R12+Indicator_default_S5!M3*Weighting!R13+Indicator_default_S5!N3*Weighting!R14+Indicator_default_S5!O3*Weighting!R15+Indicator_default_S5!P3*Weighting!R16+Indicator_default_S5!Q3*Weighting!R17</f>
        <v>-4.4884063710967807E-2</v>
      </c>
      <c r="S3" s="8">
        <f>+Indicator_default_S5!B3*Weighting!S2+Indicator_default_S5!C3*Weighting!S3+Indicator_default_S5!D3*Weighting!S4+Indicator_default_S5!E3*Weighting!S5+Indicator_default_S5!F3*Weighting!S6+Indicator_default_S5!G3*Weighting!S7+Indicator_default_S5!H3*Weighting!S8+Indicator_default_S5!I3*Weighting!S9+Indicator_default_S5!J3*Weighting!S10+Indicator_default_S5!K3*Weighting!S11+Indicator_default_S5!L3*Weighting!S12+Indicator_default_S5!M3*Weighting!S13+Indicator_default_S5!N3*Weighting!S14+Indicator_default_S5!O3*Weighting!S15+Indicator_default_S5!P3*Weighting!S16+Indicator_default_S5!Q3*Weighting!S17</f>
        <v>0.42879761636550273</v>
      </c>
      <c r="T3" s="8">
        <f>+Indicator_default_S5!B3*Weighting!T2+Indicator_default_S5!C3*Weighting!T3+Indicator_default_S5!D3*Weighting!T4+Indicator_default_S5!E3*Weighting!T5+Indicator_default_S5!F3*Weighting!T6+Indicator_default_S5!G3*Weighting!T7+Indicator_default_S5!H3*Weighting!T8+Indicator_default_S5!I3*Weighting!T9+Indicator_default_S5!J3*Weighting!T10+Indicator_default_S5!K3*Weighting!T11+Indicator_default_S5!L3*Weighting!T12+Indicator_default_S5!M3*Weighting!T13+Indicator_default_S5!N3*Weighting!T14+Indicator_default_S5!O3*Weighting!T15+Indicator_default_S5!P3*Weighting!T16+Indicator_default_S5!Q3*Weighting!T17</f>
        <v>0.47002700711663165</v>
      </c>
      <c r="U3" s="8">
        <f>+Indicator_default_S5!B3*Weighting!U2+Indicator_default_S5!C3*Weighting!U3+Indicator_default_S5!D3*Weighting!U4+Indicator_default_S5!E3*Weighting!U5+Indicator_default_S5!F3*Weighting!U6+Indicator_default_S5!G3*Weighting!U7+Indicator_default_S5!H3*Weighting!U8+Indicator_default_S5!I3*Weighting!U9+Indicator_default_S5!J3*Weighting!U10+Indicator_default_S5!K3*Weighting!U11+Indicator_default_S5!L3*Weighting!U12+Indicator_default_S5!M3*Weighting!U13+Indicator_default_S5!N3*Weighting!U14+Indicator_default_S5!O3*Weighting!U15+Indicator_default_S5!P3*Weighting!U16+Indicator_default_S5!Q3*Weighting!U17</f>
        <v>4.5250345386322237E-3</v>
      </c>
      <c r="V3" s="8">
        <f>+Indicator_default_S5!B3*Weighting!V2+Indicator_default_S5!C3*Weighting!V3+Indicator_default_S5!D3*Weighting!V4+Indicator_default_S5!E3*Weighting!V5+Indicator_default_S5!F3*Weighting!V6+Indicator_default_S5!G3*Weighting!V7+Indicator_default_S5!H3*Weighting!V8+Indicator_default_S5!I3*Weighting!V9+Indicator_default_S5!J3*Weighting!V10+Indicator_default_S5!K3*Weighting!V11+Indicator_default_S5!L3*Weighting!V12+Indicator_default_S5!M3*Weighting!V13+Indicator_default_S5!N3*Weighting!V14+Indicator_default_S5!O3*Weighting!V15+Indicator_default_S5!P3*Weighting!V16+Indicator_default_S5!Q3*Weighting!V17</f>
        <v>1.3689140727640464E-2</v>
      </c>
      <c r="W3" s="8">
        <f>+Indicator_default_S5!B3*Weighting!W2+Indicator_default_S5!C3*Weighting!W3+Indicator_default_S5!D3*Weighting!W4+Indicator_default_S5!E3*Weighting!W5+Indicator_default_S5!F3*Weighting!W6+Indicator_default_S5!G3*Weighting!W7+Indicator_default_S5!H3*Weighting!W8+Indicator_default_S5!I3*Weighting!W9+Indicator_default_S5!J3*Weighting!W10+Indicator_default_S5!K3*Weighting!W11+Indicator_default_S5!L3*Weighting!W12+Indicator_default_S5!M3*Weighting!W13+Indicator_default_S5!N3*Weighting!W14+Indicator_default_S5!O3*Weighting!W15+Indicator_default_S5!P3*Weighting!W16+Indicator_default_S5!Q3*Weighting!W17</f>
        <v>-6.2361960991856732E-4</v>
      </c>
      <c r="X3" s="8">
        <f>+Indicator_default_S5!B3*Weighting!X2+Indicator_default_S5!C3*Weighting!X3+Indicator_default_S5!D3*Weighting!X4+Indicator_default_S5!E3*Weighting!X5+Indicator_default_S5!F3*Weighting!X6+Indicator_default_S5!G3*Weighting!X7+Indicator_default_S5!H3*Weighting!X8+Indicator_default_S5!I3*Weighting!X9+Indicator_default_S5!J3*Weighting!X10+Indicator_default_S5!K3*Weighting!X11+Indicator_default_S5!L3*Weighting!X12+Indicator_default_S5!M3*Weighting!X13+Indicator_default_S5!N3*Weighting!X14+Indicator_default_S5!O3*Weighting!X15+Indicator_default_S5!P3*Weighting!X16+Indicator_default_S5!Q3*Weighting!X17</f>
        <v>3.2022639328803063E-3</v>
      </c>
      <c r="Y3" s="8">
        <f>+Indicator_default_S5!B3*Weighting!Y2+Indicator_default_S5!C3*Weighting!Y3+Indicator_default_S5!D3*Weighting!Y4+Indicator_default_S5!E3*Weighting!Y5+Indicator_default_S5!F3*Weighting!Y6+Indicator_default_S5!G3*Weighting!Y7+Indicator_default_S5!H3*Weighting!Y8+Indicator_default_S5!I3*Weighting!Y9+Indicator_default_S5!J3*Weighting!Y10+Indicator_default_S5!K3*Weighting!Y11+Indicator_default_S5!L3*Weighting!Y12+Indicator_default_S5!M3*Weighting!Y13+Indicator_default_S5!N3*Weighting!Y14+Indicator_default_S5!O3*Weighting!Y15+Indicator_default_S5!P3*Weighting!Y16+Indicator_default_S5!Q3*Weighting!Y17</f>
        <v>2.366926166722664E-3</v>
      </c>
      <c r="Z3" s="8">
        <f>+Indicator_default_S5!B3*Weighting!Z2+Indicator_default_S5!C3*Weighting!Z3+Indicator_default_S5!D3*Weighting!Z4+Indicator_default_S5!E3*Weighting!Z5+Indicator_default_S5!F3*Weighting!Z6+Indicator_default_S5!G3*Weighting!Z7+Indicator_default_S5!H3*Weighting!Z8+Indicator_default_S5!I3*Weighting!Z9+Indicator_default_S5!J3*Weighting!Z10+Indicator_default_S5!K3*Weighting!Z11+Indicator_default_S5!L3*Weighting!Z12+Indicator_default_S5!M3*Weighting!Z13+Indicator_default_S5!N3*Weighting!Z14+Indicator_default_S5!O3*Weighting!Z15+Indicator_default_S5!P3*Weighting!Z16+Indicator_default_S5!Q3*Weighting!Z17</f>
        <v>1.9669863087864042E-2</v>
      </c>
      <c r="AA3" s="8">
        <f>+Indicator_default_S5!B3*Weighting!AA2+Indicator_default_S5!C3*Weighting!AA3+Indicator_default_S5!D3*Weighting!AA4+Indicator_default_S5!E3*Weighting!AA5+Indicator_default_S5!F3*Weighting!AA6+Indicator_default_S5!G3*Weighting!AA7+Indicator_default_S5!H3*Weighting!AA8+Indicator_default_S5!I3*Weighting!AA9+Indicator_default_S5!J3*Weighting!AA10+Indicator_default_S5!K3*Weighting!AA11+Indicator_default_S5!L3*Weighting!AA12+Indicator_default_S5!M3*Weighting!AA13+Indicator_default_S5!N3*Weighting!AA14+Indicator_default_S5!O3*Weighting!AA15+Indicator_default_S5!P3*Weighting!AA16+Indicator_default_S5!Q3*Weighting!AA17</f>
        <v>-1.6916914984823016E-2</v>
      </c>
    </row>
    <row r="4" spans="1:27" x14ac:dyDescent="0.35">
      <c r="A4" s="5" t="s">
        <v>3</v>
      </c>
      <c r="B4" s="8">
        <f ca="1">+Indicator_default_S5!B4*Weighting!B2+Indicator_default_S5!C4*Weighting!B3+Indicator_default_S5!D4*Weighting!B4+Indicator_default_S5!E4*Weighting!B5+Indicator_default_S5!F4*Weighting!B6+Indicator_default_S5!G4*Weighting!B7+Indicator_default_S5!H4*Weighting!B8+Indicator_default_S5!I4*Weighting!B9+Indicator_default_S5!J4*Weighting!B10+Indicator_default_S5!K4*Weighting!B11+Indicator_default_S5!L4*Weighting!B12+Indicator_default_S5!M4*Weighting!B13+Indicator_default_S5!N4*Weighting!B14+Indicator_default_S5!O4*Weighting!B15+Indicator_default_S5!P4*Weighting!B16+Indicator_default_S5!Q4*Weighting!B17</f>
        <v>-6.3358130556656666E-3</v>
      </c>
      <c r="C4" s="8">
        <f ca="1">+Indicator_default_S5!B4*Weighting!C2+Indicator_default_S5!C4*Weighting!C3+Indicator_default_S5!D4*Weighting!C4+Indicator_default_S5!E4*Weighting!C5+Indicator_default_S5!F4*Weighting!C6+Indicator_default_S5!G4*Weighting!C7+Indicator_default_S5!H4*Weighting!C8+Indicator_default_S5!I4*Weighting!C9+Indicator_default_S5!J4*Weighting!C10+Indicator_default_S5!K4*Weighting!C11+Indicator_default_S5!L4*Weighting!C12+Indicator_default_S5!M4*Weighting!C13+Indicator_default_S5!N4*Weighting!C14+Indicator_default_S5!O4*Weighting!C15+Indicator_default_S5!P4*Weighting!C16+Indicator_default_S5!Q4*Weighting!C17</f>
        <v>-3.494377551295906E-3</v>
      </c>
      <c r="D4" s="8">
        <f ca="1">+Indicator_default_S5!B4*Weighting!D2+Indicator_default_S5!C4*Weighting!D3+Indicator_default_S5!D4*Weighting!D4+Indicator_default_S5!E4*Weighting!D5+Indicator_default_S5!F4*Weighting!D6+Indicator_default_S5!G4*Weighting!D7+Indicator_default_S5!H4*Weighting!D8+Indicator_default_S5!I4*Weighting!D9+Indicator_default_S5!J4*Weighting!D10+Indicator_default_S5!K4*Weighting!D11+Indicator_default_S5!L4*Weighting!D12+Indicator_default_S5!M4*Weighting!D13+Indicator_default_S5!N4*Weighting!D14+Indicator_default_S5!O4*Weighting!D15+Indicator_default_S5!P4*Weighting!D16+Indicator_default_S5!Q4*Weighting!D17</f>
        <v>-6.9772309530246341E-3</v>
      </c>
      <c r="E4" s="8">
        <f ca="1">+Indicator_default_S5!B4*Weighting!E2+Indicator_default_S5!C4*Weighting!E3+Indicator_default_S5!D4*Weighting!E4+Indicator_default_S5!E4*Weighting!E5+Indicator_default_S5!F4*Weighting!E6+Indicator_default_S5!G4*Weighting!E7+Indicator_default_S5!H4*Weighting!E8+Indicator_default_S5!I4*Weighting!E9+Indicator_default_S5!J4*Weighting!E10+Indicator_default_S5!K4*Weighting!E11+Indicator_default_S5!L4*Weighting!E12+Indicator_default_S5!M4*Weighting!E13+Indicator_default_S5!N4*Weighting!E14+Indicator_default_S5!O4*Weighting!E15+Indicator_default_S5!P4*Weighting!E16+Indicator_default_S5!Q4*Weighting!E17</f>
        <v>1.1896212603050463E-3</v>
      </c>
      <c r="F4" s="8">
        <f ca="1">+Indicator_default_S5!B4*Weighting!F2+Indicator_default_S5!C4*Weighting!F3+Indicator_default_S5!D4*Weighting!F4+Indicator_default_S5!E4*Weighting!F5+Indicator_default_S5!F4*Weighting!F6+Indicator_default_S5!G4*Weighting!F7+Indicator_default_S5!H4*Weighting!F8+Indicator_default_S5!I4*Weighting!F9+Indicator_default_S5!J4*Weighting!F10+Indicator_default_S5!K4*Weighting!F11+Indicator_default_S5!L4*Weighting!F12+Indicator_default_S5!M4*Weighting!F13+Indicator_default_S5!N4*Weighting!F14+Indicator_default_S5!O4*Weighting!F15+Indicator_default_S5!P4*Weighting!F16+Indicator_default_S5!Q4*Weighting!F17</f>
        <v>-7.6595030198310862E-3</v>
      </c>
      <c r="G4" s="8">
        <f>+Indicator_default_S5!B4*Weighting!G2+Indicator_default_S5!C4*Weighting!G3+Indicator_default_S5!D4*Weighting!G4+Indicator_default_S5!E4*Weighting!G5+Indicator_default_S5!F4*Weighting!G6+Indicator_default_S5!G4*Weighting!G7+Indicator_default_S5!H4*Weighting!G8+Indicator_default_S5!I4*Weighting!G9+Indicator_default_S5!J4*Weighting!G10+Indicator_default_S5!K4*Weighting!G11+Indicator_default_S5!L4*Weighting!G12+Indicator_default_S5!M4*Weighting!G13+Indicator_default_S5!N4*Weighting!G14+Indicator_default_S5!O4*Weighting!G15+Indicator_default_S5!P4*Weighting!G16+Indicator_default_S5!Q4*Weighting!G17</f>
        <v>-2.5473258568329972E-2</v>
      </c>
      <c r="H4" s="8">
        <f>+Indicator_default_S5!B4*Weighting!H2+Indicator_default_S5!C4*Weighting!H3+Indicator_default_S5!D4*Weighting!H4+Indicator_default_S5!E4*Weighting!H5+Indicator_default_S5!F4*Weighting!H6+Indicator_default_S5!G4*Weighting!H7+Indicator_default_S5!H4*Weighting!H8+Indicator_default_S5!I4*Weighting!H9+Indicator_default_S5!J4*Weighting!H10+Indicator_default_S5!K4*Weighting!H11+Indicator_default_S5!L4*Weighting!H12+Indicator_default_S5!M4*Weighting!H13+Indicator_default_S5!N4*Weighting!H14+Indicator_default_S5!O4*Weighting!H15+Indicator_default_S5!P4*Weighting!H16+Indicator_default_S5!Q4*Weighting!H17</f>
        <v>-6.6757973964252943E-3</v>
      </c>
      <c r="I4" s="8">
        <f>+Indicator_default_S5!B4*Weighting!I2+Indicator_default_S5!C4*Weighting!I3+Indicator_default_S5!D4*Weighting!I4+Indicator_default_S5!E4*Weighting!I5+Indicator_default_S5!F4*Weighting!I6+Indicator_default_S5!G4*Weighting!I7+Indicator_default_S5!H4*Weighting!I8+Indicator_default_S5!I4*Weighting!I9+Indicator_default_S5!J4*Weighting!I10+Indicator_default_S5!K4*Weighting!I11+Indicator_default_S5!L4*Weighting!I12+Indicator_default_S5!M4*Weighting!I13+Indicator_default_S5!N4*Weighting!I14+Indicator_default_S5!O4*Weighting!I15+Indicator_default_S5!P4*Weighting!I16+Indicator_default_S5!Q4*Weighting!I17</f>
        <v>-2.5705807322126406E-2</v>
      </c>
      <c r="J4" s="8">
        <f>+Indicator_default_S5!B4*Weighting!J2+Indicator_default_S5!C4*Weighting!J3+Indicator_default_S5!D4*Weighting!J4+Indicator_default_S5!E4*Weighting!J5+Indicator_default_S5!F4*Weighting!J6+Indicator_default_S5!G4*Weighting!J7+Indicator_default_S5!H4*Weighting!J8+Indicator_default_S5!I4*Weighting!J9+Indicator_default_S5!J4*Weighting!J10+Indicator_default_S5!K4*Weighting!J11+Indicator_default_S5!L4*Weighting!J12+Indicator_default_S5!M4*Weighting!J13+Indicator_default_S5!N4*Weighting!J14+Indicator_default_S5!O4*Weighting!J15+Indicator_default_S5!P4*Weighting!J16+Indicator_default_S5!Q4*Weighting!J17</f>
        <v>1.1242385446912091E-2</v>
      </c>
      <c r="K4" s="8">
        <f>+Indicator_default_S5!B4*Weighting!K2+Indicator_default_S5!C4*Weighting!K3+Indicator_default_S5!D4*Weighting!K4+Indicator_default_S5!E4*Weighting!K5+Indicator_default_S5!F4*Weighting!K6+Indicator_default_S5!G4*Weighting!K7+Indicator_default_S5!H4*Weighting!K8+Indicator_default_S5!I4*Weighting!K9+Indicator_default_S5!J4*Weighting!K10+Indicator_default_S5!K4*Weighting!K11+Indicator_default_S5!L4*Weighting!K12+Indicator_default_S5!M4*Weighting!K13+Indicator_default_S5!N4*Weighting!K14+Indicator_default_S5!O4*Weighting!K15+Indicator_default_S5!P4*Weighting!K16+Indicator_default_S5!Q4*Weighting!K17</f>
        <v>-2.4526697047328672E-2</v>
      </c>
      <c r="L4" s="8">
        <f>+Indicator_default_S5!B4*Weighting!L2+Indicator_default_S5!C4*Weighting!L3+Indicator_default_S5!D4*Weighting!L4+Indicator_default_S5!E4*Weighting!L5+Indicator_default_S5!F4*Weighting!L6+Indicator_default_S5!G4*Weighting!L7+Indicator_default_S5!H4*Weighting!L8+Indicator_default_S5!I4*Weighting!L9+Indicator_default_S5!J4*Weighting!L10+Indicator_default_S5!K4*Weighting!L11+Indicator_default_S5!L4*Weighting!L12+Indicator_default_S5!M4*Weighting!L13+Indicator_default_S5!N4*Weighting!L14+Indicator_default_S5!O4*Weighting!L15+Indicator_default_S5!P4*Weighting!L16+Indicator_default_S5!Q4*Weighting!L17</f>
        <v>0.12690624172016179</v>
      </c>
      <c r="M4" s="8">
        <f>+Indicator_default_S5!B4*Weighting!M2+Indicator_default_S5!C4*Weighting!M3+Indicator_default_S5!D4*Weighting!M4+Indicator_default_S5!E4*Weighting!M5+Indicator_default_S5!F4*Weighting!M6+Indicator_default_S5!G4*Weighting!M7+Indicator_default_S5!H4*Weighting!M8+Indicator_default_S5!I4*Weighting!M9+Indicator_default_S5!J4*Weighting!M10+Indicator_default_S5!K4*Weighting!M11+Indicator_default_S5!L4*Weighting!M12+Indicator_default_S5!M4*Weighting!M13+Indicator_default_S5!N4*Weighting!M14+Indicator_default_S5!O4*Weighting!M15+Indicator_default_S5!P4*Weighting!M16+Indicator_default_S5!Q4*Weighting!M17</f>
        <v>-6.5692316422444136E-2</v>
      </c>
      <c r="N4" s="8">
        <f>+Indicator_default_S5!B4*Weighting!N2+Indicator_default_S5!C4*Weighting!N3+Indicator_default_S5!D4*Weighting!N4+Indicator_default_S5!E4*Weighting!N5+Indicator_default_S5!F4*Weighting!N6+Indicator_default_S5!G4*Weighting!N7+Indicator_default_S5!H4*Weighting!N8+Indicator_default_S5!I4*Weighting!N9+Indicator_default_S5!J4*Weighting!N10+Indicator_default_S5!K4*Weighting!N11+Indicator_default_S5!L4*Weighting!N12+Indicator_default_S5!M4*Weighting!N13+Indicator_default_S5!N4*Weighting!N14+Indicator_default_S5!O4*Weighting!N15+Indicator_default_S5!P4*Weighting!N16+Indicator_default_S5!Q4*Weighting!N17</f>
        <v>2.0833928187001118E-2</v>
      </c>
      <c r="O4" s="8">
        <f>+Indicator_default_S5!B4*Weighting!O2+Indicator_default_S5!C4*Weighting!O3+Indicator_default_S5!D4*Weighting!O4+Indicator_default_S5!E4*Weighting!O5+Indicator_default_S5!F4*Weighting!O6+Indicator_default_S5!G4*Weighting!O7+Indicator_default_S5!H4*Weighting!O8+Indicator_default_S5!I4*Weighting!O9+Indicator_default_S5!J4*Weighting!O10+Indicator_default_S5!K4*Weighting!O11+Indicator_default_S5!L4*Weighting!O12+Indicator_default_S5!M4*Weighting!O13+Indicator_default_S5!N4*Weighting!O14+Indicator_default_S5!O4*Weighting!O15+Indicator_default_S5!P4*Weighting!O16+Indicator_default_S5!Q4*Weighting!O17</f>
        <v>-1.3420731887772429E-4</v>
      </c>
      <c r="P4" s="8">
        <f>+Indicator_default_S5!B4*Weighting!P2+Indicator_default_S5!C4*Weighting!P3+Indicator_default_S5!D4*Weighting!P4+Indicator_default_S5!E4*Weighting!P5+Indicator_default_S5!F4*Weighting!P6+Indicator_default_S5!G4*Weighting!P7+Indicator_default_S5!H4*Weighting!P8+Indicator_default_S5!I4*Weighting!P9+Indicator_default_S5!J4*Weighting!P10+Indicator_default_S5!K4*Weighting!P11+Indicator_default_S5!L4*Weighting!P12+Indicator_default_S5!M4*Weighting!P13+Indicator_default_S5!N4*Weighting!P14+Indicator_default_S5!O4*Weighting!P15+Indicator_default_S5!P4*Weighting!P16+Indicator_default_S5!Q4*Weighting!P17</f>
        <v>-8.5413936879661367E-2</v>
      </c>
      <c r="Q4" s="8">
        <f>+Indicator_default_S5!B4*Weighting!Q2+Indicator_default_S5!C4*Weighting!Q3+Indicator_default_S5!D4*Weighting!Q4+Indicator_default_S5!E4*Weighting!Q5+Indicator_default_S5!F4*Weighting!Q6+Indicator_default_S5!G4*Weighting!Q7+Indicator_default_S5!H4*Weighting!Q8+Indicator_default_S5!I4*Weighting!Q9+Indicator_default_S5!J4*Weighting!Q10+Indicator_default_S5!K4*Weighting!Q11+Indicator_default_S5!L4*Weighting!Q12+Indicator_default_S5!M4*Weighting!Q13+Indicator_default_S5!N4*Weighting!Q14+Indicator_default_S5!O4*Weighting!Q15+Indicator_default_S5!P4*Weighting!Q16+Indicator_default_S5!Q4*Weighting!Q17</f>
        <v>-0.11352478055027594</v>
      </c>
      <c r="R4" s="8">
        <f>+Indicator_default_S5!B4*Weighting!R2+Indicator_default_S5!C4*Weighting!R3+Indicator_default_S5!D4*Weighting!R4+Indicator_default_S5!E4*Weighting!R5+Indicator_default_S5!F4*Weighting!R6+Indicator_default_S5!G4*Weighting!R7+Indicator_default_S5!H4*Weighting!R8+Indicator_default_S5!I4*Weighting!R9+Indicator_default_S5!J4*Weighting!R10+Indicator_default_S5!K4*Weighting!R11+Indicator_default_S5!L4*Weighting!R12+Indicator_default_S5!M4*Weighting!R13+Indicator_default_S5!N4*Weighting!R14+Indicator_default_S5!O4*Weighting!R15+Indicator_default_S5!P4*Weighting!R16+Indicator_default_S5!Q4*Weighting!R17</f>
        <v>-5.1869471168314744E-2</v>
      </c>
      <c r="S4" s="8">
        <f>+Indicator_default_S5!B4*Weighting!S2+Indicator_default_S5!C4*Weighting!S3+Indicator_default_S5!D4*Weighting!S4+Indicator_default_S5!E4*Weighting!S5+Indicator_default_S5!F4*Weighting!S6+Indicator_default_S5!G4*Weighting!S7+Indicator_default_S5!H4*Weighting!S8+Indicator_default_S5!I4*Weighting!S9+Indicator_default_S5!J4*Weighting!S10+Indicator_default_S5!K4*Weighting!S11+Indicator_default_S5!L4*Weighting!S12+Indicator_default_S5!M4*Weighting!S13+Indicator_default_S5!N4*Weighting!S14+Indicator_default_S5!O4*Weighting!S15+Indicator_default_S5!P4*Weighting!S16+Indicator_default_S5!Q4*Weighting!S17</f>
        <v>-7.3821068030415077E-2</v>
      </c>
      <c r="T4" s="8">
        <f>+Indicator_default_S5!B4*Weighting!T2+Indicator_default_S5!C4*Weighting!T3+Indicator_default_S5!D4*Weighting!T4+Indicator_default_S5!E4*Weighting!T5+Indicator_default_S5!F4*Weighting!T6+Indicator_default_S5!G4*Weighting!T7+Indicator_default_S5!H4*Weighting!T8+Indicator_default_S5!I4*Weighting!T9+Indicator_default_S5!J4*Weighting!T10+Indicator_default_S5!K4*Weighting!T11+Indicator_default_S5!L4*Weighting!T12+Indicator_default_S5!M4*Weighting!T13+Indicator_default_S5!N4*Weighting!T14+Indicator_default_S5!O4*Weighting!T15+Indicator_default_S5!P4*Weighting!T16+Indicator_default_S5!Q4*Weighting!T17</f>
        <v>-8.0230665722725455E-2</v>
      </c>
      <c r="U4" s="8">
        <f>+Indicator_default_S5!B4*Weighting!U2+Indicator_default_S5!C4*Weighting!U3+Indicator_default_S5!D4*Weighting!U4+Indicator_default_S5!E4*Weighting!U5+Indicator_default_S5!F4*Weighting!U6+Indicator_default_S5!G4*Weighting!U7+Indicator_default_S5!H4*Weighting!U8+Indicator_default_S5!I4*Weighting!U9+Indicator_default_S5!J4*Weighting!U10+Indicator_default_S5!K4*Weighting!U11+Indicator_default_S5!L4*Weighting!U12+Indicator_default_S5!M4*Weighting!U13+Indicator_default_S5!N4*Weighting!U14+Indicator_default_S5!O4*Weighting!U15+Indicator_default_S5!P4*Weighting!U16+Indicator_default_S5!Q4*Weighting!U17</f>
        <v>1.9141383018537325E-3</v>
      </c>
      <c r="V4" s="8">
        <f>+Indicator_default_S5!B4*Weighting!V2+Indicator_default_S5!C4*Weighting!V3+Indicator_default_S5!D4*Weighting!V4+Indicator_default_S5!E4*Weighting!V5+Indicator_default_S5!F4*Weighting!V6+Indicator_default_S5!G4*Weighting!V7+Indicator_default_S5!H4*Weighting!V8+Indicator_default_S5!I4*Weighting!V9+Indicator_default_S5!J4*Weighting!V10+Indicator_default_S5!K4*Weighting!V11+Indicator_default_S5!L4*Weighting!V12+Indicator_default_S5!M4*Weighting!V13+Indicator_default_S5!N4*Weighting!V14+Indicator_default_S5!O4*Weighting!V15+Indicator_default_S5!P4*Weighting!V16+Indicator_default_S5!Q4*Weighting!V17</f>
        <v>-1.2009886179218192E-2</v>
      </c>
      <c r="W4" s="8">
        <f>+Indicator_default_S5!B4*Weighting!W2+Indicator_default_S5!C4*Weighting!W3+Indicator_default_S5!D4*Weighting!W4+Indicator_default_S5!E4*Weighting!W5+Indicator_default_S5!F4*Weighting!W6+Indicator_default_S5!G4*Weighting!W7+Indicator_default_S5!H4*Weighting!W8+Indicator_default_S5!I4*Weighting!W9+Indicator_default_S5!J4*Weighting!W10+Indicator_default_S5!K4*Weighting!W11+Indicator_default_S5!L4*Weighting!W12+Indicator_default_S5!M4*Weighting!W13+Indicator_default_S5!N4*Weighting!W14+Indicator_default_S5!O4*Weighting!W15+Indicator_default_S5!P4*Weighting!W16+Indicator_default_S5!Q4*Weighting!W17</f>
        <v>-2.7222729175563386E-3</v>
      </c>
      <c r="X4" s="8">
        <f>+Indicator_default_S5!B4*Weighting!X2+Indicator_default_S5!C4*Weighting!X3+Indicator_default_S5!D4*Weighting!X4+Indicator_default_S5!E4*Weighting!X5+Indicator_default_S5!F4*Weighting!X6+Indicator_default_S5!G4*Weighting!X7+Indicator_default_S5!H4*Weighting!X8+Indicator_default_S5!I4*Weighting!X9+Indicator_default_S5!J4*Weighting!X10+Indicator_default_S5!K4*Weighting!X11+Indicator_default_S5!L4*Weighting!X12+Indicator_default_S5!M4*Weighting!X13+Indicator_default_S5!N4*Weighting!X14+Indicator_default_S5!O4*Weighting!X15+Indicator_default_S5!P4*Weighting!X16+Indicator_default_S5!Q4*Weighting!X17</f>
        <v>-9.8933213498231753E-4</v>
      </c>
      <c r="Y4" s="8">
        <f>+Indicator_default_S5!B4*Weighting!Y2+Indicator_default_S5!C4*Weighting!Y3+Indicator_default_S5!D4*Weighting!Y4+Indicator_default_S5!E4*Weighting!Y5+Indicator_default_S5!F4*Weighting!Y6+Indicator_default_S5!G4*Weighting!Y7+Indicator_default_S5!H4*Weighting!Y8+Indicator_default_S5!I4*Weighting!Y9+Indicator_default_S5!J4*Weighting!Y10+Indicator_default_S5!K4*Weighting!Y11+Indicator_default_S5!L4*Weighting!Y12+Indicator_default_S5!M4*Weighting!Y13+Indicator_default_S5!N4*Weighting!Y14+Indicator_default_S5!O4*Weighting!Y15+Indicator_default_S5!P4*Weighting!Y16+Indicator_default_S5!Q4*Weighting!Y17</f>
        <v>-2.9329974314212717E-4</v>
      </c>
      <c r="Z4" s="8">
        <f>+Indicator_default_S5!B4*Weighting!Z2+Indicator_default_S5!C4*Weighting!Z3+Indicator_default_S5!D4*Weighting!Z4+Indicator_default_S5!E4*Weighting!Z5+Indicator_default_S5!F4*Weighting!Z6+Indicator_default_S5!G4*Weighting!Z7+Indicator_default_S5!H4*Weighting!Z8+Indicator_default_S5!I4*Weighting!Z9+Indicator_default_S5!J4*Weighting!Z10+Indicator_default_S5!K4*Weighting!Z11+Indicator_default_S5!L4*Weighting!Z12+Indicator_default_S5!M4*Weighting!Z13+Indicator_default_S5!N4*Weighting!Z14+Indicator_default_S5!O4*Weighting!Z15+Indicator_default_S5!P4*Weighting!Z16+Indicator_default_S5!Q4*Weighting!Z17</f>
        <v>-1.3615900551357078E-2</v>
      </c>
      <c r="AA4" s="8">
        <f>+Indicator_default_S5!B4*Weighting!AA2+Indicator_default_S5!C4*Weighting!AA3+Indicator_default_S5!D4*Weighting!AA4+Indicator_default_S5!E4*Weighting!AA5+Indicator_default_S5!F4*Weighting!AA6+Indicator_default_S5!G4*Weighting!AA7+Indicator_default_S5!H4*Weighting!AA8+Indicator_default_S5!I4*Weighting!AA9+Indicator_default_S5!J4*Weighting!AA10+Indicator_default_S5!K4*Weighting!AA11+Indicator_default_S5!L4*Weighting!AA12+Indicator_default_S5!M4*Weighting!AA13+Indicator_default_S5!N4*Weighting!AA14+Indicator_default_S5!O4*Weighting!AA15+Indicator_default_S5!P4*Weighting!AA16+Indicator_default_S5!Q4*Weighting!AA17</f>
        <v>-5.6909307683325722E-2</v>
      </c>
    </row>
    <row r="5" spans="1:27" x14ac:dyDescent="0.35">
      <c r="A5" s="5" t="s">
        <v>4</v>
      </c>
      <c r="B5" s="8">
        <f ca="1">+Indicator_default_S5!B5*Weighting!B2+Indicator_default_S5!C5*Weighting!B3+Indicator_default_S5!D5*Weighting!B4+Indicator_default_S5!E5*Weighting!B5+Indicator_default_S5!F5*Weighting!B6+Indicator_default_S5!G5*Weighting!B7+Indicator_default_S5!H5*Weighting!B8+Indicator_default_S5!I5*Weighting!B9+Indicator_default_S5!J5*Weighting!B10+Indicator_default_S5!K5*Weighting!B11+Indicator_default_S5!L5*Weighting!B12+Indicator_default_S5!M5*Weighting!B13+Indicator_default_S5!N5*Weighting!B14+Indicator_default_S5!O5*Weighting!B15+Indicator_default_S5!P5*Weighting!B16+Indicator_default_S5!Q5*Weighting!B17</f>
        <v>0.78399435759645919</v>
      </c>
      <c r="C5" s="8">
        <f ca="1">+Indicator_default_S5!B5*Weighting!C2+Indicator_default_S5!C5*Weighting!C3+Indicator_default_S5!D5*Weighting!C4+Indicator_default_S5!E5*Weighting!C5+Indicator_default_S5!F5*Weighting!C6+Indicator_default_S5!G5*Weighting!C7+Indicator_default_S5!H5*Weighting!C8+Indicator_default_S5!I5*Weighting!C9+Indicator_default_S5!J5*Weighting!C10+Indicator_default_S5!K5*Weighting!C11+Indicator_default_S5!L5*Weighting!C12+Indicator_default_S5!M5*Weighting!C13+Indicator_default_S5!N5*Weighting!C14+Indicator_default_S5!O5*Weighting!C15+Indicator_default_S5!P5*Weighting!C16+Indicator_default_S5!Q5*Weighting!C17</f>
        <v>0.80083391157442452</v>
      </c>
      <c r="D5" s="8">
        <f ca="1">+Indicator_default_S5!B5*Weighting!D2+Indicator_default_S5!C5*Weighting!D3+Indicator_default_S5!D5*Weighting!D4+Indicator_default_S5!E5*Weighting!D5+Indicator_default_S5!F5*Weighting!D6+Indicator_default_S5!G5*Weighting!D7+Indicator_default_S5!H5*Weighting!D8+Indicator_default_S5!I5*Weighting!D9+Indicator_default_S5!J5*Weighting!D10+Indicator_default_S5!K5*Weighting!D11+Indicator_default_S5!L5*Weighting!D12+Indicator_default_S5!M5*Weighting!D13+Indicator_default_S5!N5*Weighting!D14+Indicator_default_S5!O5*Weighting!D15+Indicator_default_S5!P5*Weighting!D16+Indicator_default_S5!Q5*Weighting!D17</f>
        <v>0.77493883310511913</v>
      </c>
      <c r="E5" s="8">
        <f ca="1">+Indicator_default_S5!B5*Weighting!E2+Indicator_default_S5!C5*Weighting!E3+Indicator_default_S5!D5*Weighting!E4+Indicator_default_S5!E5*Weighting!E5+Indicator_default_S5!F5*Weighting!E6+Indicator_default_S5!G5*Weighting!E7+Indicator_default_S5!H5*Weighting!E8+Indicator_default_S5!I5*Weighting!E9+Indicator_default_S5!J5*Weighting!E10+Indicator_default_S5!K5*Weighting!E11+Indicator_default_S5!L5*Weighting!E12+Indicator_default_S5!M5*Weighting!E13+Indicator_default_S5!N5*Weighting!E14+Indicator_default_S5!O5*Weighting!E15+Indicator_default_S5!P5*Weighting!E16+Indicator_default_S5!Q5*Weighting!E17</f>
        <v>0.85210410144211024</v>
      </c>
      <c r="F5" s="8">
        <f ca="1">+Indicator_default_S5!B5*Weighting!F2+Indicator_default_S5!C5*Weighting!F3+Indicator_default_S5!D5*Weighting!F4+Indicator_default_S5!E5*Weighting!F5+Indicator_default_S5!F5*Weighting!F6+Indicator_default_S5!G5*Weighting!F7+Indicator_default_S5!H5*Weighting!F8+Indicator_default_S5!I5*Weighting!F9+Indicator_default_S5!J5*Weighting!F10+Indicator_default_S5!K5*Weighting!F11+Indicator_default_S5!L5*Weighting!F12+Indicator_default_S5!M5*Weighting!F13+Indicator_default_S5!N5*Weighting!F14+Indicator_default_S5!O5*Weighting!F15+Indicator_default_S5!P5*Weighting!F16+Indicator_default_S5!Q5*Weighting!F17</f>
        <v>0.76322360809506595</v>
      </c>
      <c r="G5" s="8">
        <f>+Indicator_default_S5!B5*Weighting!G2+Indicator_default_S5!C5*Weighting!G3+Indicator_default_S5!D5*Weighting!G4+Indicator_default_S5!E5*Weighting!G5+Indicator_default_S5!F5*Weighting!G6+Indicator_default_S5!G5*Weighting!G7+Indicator_default_S5!H5*Weighting!G8+Indicator_default_S5!I5*Weighting!G9+Indicator_default_S5!J5*Weighting!G10+Indicator_default_S5!K5*Weighting!G11+Indicator_default_S5!L5*Weighting!G12+Indicator_default_S5!M5*Weighting!G13+Indicator_default_S5!N5*Weighting!G14+Indicator_default_S5!O5*Weighting!G15+Indicator_default_S5!P5*Weighting!G16+Indicator_default_S5!Q5*Weighting!G17</f>
        <v>0.55568860838083012</v>
      </c>
      <c r="H5" s="8">
        <f>+Indicator_default_S5!B5*Weighting!H2+Indicator_default_S5!C5*Weighting!H3+Indicator_default_S5!D5*Weighting!H4+Indicator_default_S5!E5*Weighting!H5+Indicator_default_S5!F5*Weighting!H6+Indicator_default_S5!G5*Weighting!H7+Indicator_default_S5!H5*Weighting!H8+Indicator_default_S5!I5*Weighting!H9+Indicator_default_S5!J5*Weighting!H10+Indicator_default_S5!K5*Weighting!H11+Indicator_default_S5!L5*Weighting!H12+Indicator_default_S5!M5*Weighting!H13+Indicator_default_S5!N5*Weighting!H14+Indicator_default_S5!O5*Weighting!H15+Indicator_default_S5!P5*Weighting!H16+Indicator_default_S5!Q5*Weighting!H17</f>
        <v>0.46461686042122219</v>
      </c>
      <c r="I5" s="8">
        <f>+Indicator_default_S5!B5*Weighting!I2+Indicator_default_S5!C5*Weighting!I3+Indicator_default_S5!D5*Weighting!I4+Indicator_default_S5!E5*Weighting!I5+Indicator_default_S5!F5*Weighting!I6+Indicator_default_S5!G5*Weighting!I7+Indicator_default_S5!H5*Weighting!I8+Indicator_default_S5!I5*Weighting!I9+Indicator_default_S5!J5*Weighting!I10+Indicator_default_S5!K5*Weighting!I11+Indicator_default_S5!L5*Weighting!I12+Indicator_default_S5!M5*Weighting!I13+Indicator_default_S5!N5*Weighting!I14+Indicator_default_S5!O5*Weighting!I15+Indicator_default_S5!P5*Weighting!I16+Indicator_default_S5!Q5*Weighting!I17</f>
        <v>0.56152876377152339</v>
      </c>
      <c r="J5" s="8">
        <f>+Indicator_default_S5!B5*Weighting!J2+Indicator_default_S5!C5*Weighting!J3+Indicator_default_S5!D5*Weighting!J4+Indicator_default_S5!E5*Weighting!J5+Indicator_default_S5!F5*Weighting!J6+Indicator_default_S5!G5*Weighting!J7+Indicator_default_S5!H5*Weighting!J8+Indicator_default_S5!I5*Weighting!J9+Indicator_default_S5!J5*Weighting!J10+Indicator_default_S5!K5*Weighting!J11+Indicator_default_S5!L5*Weighting!J12+Indicator_default_S5!M5*Weighting!J13+Indicator_default_S5!N5*Weighting!J14+Indicator_default_S5!O5*Weighting!J15+Indicator_default_S5!P5*Weighting!J16+Indicator_default_S5!Q5*Weighting!J17</f>
        <v>0.62828484302472565</v>
      </c>
      <c r="K5" s="8">
        <f>+Indicator_default_S5!B5*Weighting!K2+Indicator_default_S5!C5*Weighting!K3+Indicator_default_S5!D5*Weighting!K4+Indicator_default_S5!E5*Weighting!K5+Indicator_default_S5!F5*Weighting!K6+Indicator_default_S5!G5*Weighting!K7+Indicator_default_S5!H5*Weighting!K8+Indicator_default_S5!I5*Weighting!K9+Indicator_default_S5!J5*Weighting!K10+Indicator_default_S5!K5*Weighting!K11+Indicator_default_S5!L5*Weighting!K12+Indicator_default_S5!M5*Weighting!K13+Indicator_default_S5!N5*Weighting!K14+Indicator_default_S5!O5*Weighting!K15+Indicator_default_S5!P5*Weighting!K16+Indicator_default_S5!Q5*Weighting!K17</f>
        <v>0.49332489652367623</v>
      </c>
      <c r="L5" s="8">
        <f>+Indicator_default_S5!B5*Weighting!L2+Indicator_default_S5!C5*Weighting!L3+Indicator_default_S5!D5*Weighting!L4+Indicator_default_S5!E5*Weighting!L5+Indicator_default_S5!F5*Weighting!L6+Indicator_default_S5!G5*Weighting!L7+Indicator_default_S5!H5*Weighting!L8+Indicator_default_S5!I5*Weighting!L9+Indicator_default_S5!J5*Weighting!L10+Indicator_default_S5!K5*Weighting!L11+Indicator_default_S5!L5*Weighting!L12+Indicator_default_S5!M5*Weighting!L13+Indicator_default_S5!N5*Weighting!L14+Indicator_default_S5!O5*Weighting!L15+Indicator_default_S5!P5*Weighting!L16+Indicator_default_S5!Q5*Weighting!L17</f>
        <v>0.28328111160192598</v>
      </c>
      <c r="M5" s="8">
        <f>+Indicator_default_S5!B5*Weighting!M2+Indicator_default_S5!C5*Weighting!M3+Indicator_default_S5!D5*Weighting!M4+Indicator_default_S5!E5*Weighting!M5+Indicator_default_S5!F5*Weighting!M6+Indicator_default_S5!G5*Weighting!M7+Indicator_default_S5!H5*Weighting!M8+Indicator_default_S5!I5*Weighting!M9+Indicator_default_S5!J5*Weighting!M10+Indicator_default_S5!K5*Weighting!M11+Indicator_default_S5!L5*Weighting!M12+Indicator_default_S5!M5*Weighting!M13+Indicator_default_S5!N5*Weighting!M14+Indicator_default_S5!O5*Weighting!M15+Indicator_default_S5!P5*Weighting!M16+Indicator_default_S5!Q5*Weighting!M17</f>
        <v>-4.7570402306837643E-2</v>
      </c>
      <c r="N5" s="8">
        <f>+Indicator_default_S5!B5*Weighting!N2+Indicator_default_S5!C5*Weighting!N3+Indicator_default_S5!D5*Weighting!N4+Indicator_default_S5!E5*Weighting!N5+Indicator_default_S5!F5*Weighting!N6+Indicator_default_S5!G5*Weighting!N7+Indicator_default_S5!H5*Weighting!N8+Indicator_default_S5!I5*Weighting!N9+Indicator_default_S5!J5*Weighting!N10+Indicator_default_S5!K5*Weighting!N11+Indicator_default_S5!L5*Weighting!N12+Indicator_default_S5!M5*Weighting!N13+Indicator_default_S5!N5*Weighting!N14+Indicator_default_S5!O5*Weighting!N15+Indicator_default_S5!P5*Weighting!N16+Indicator_default_S5!Q5*Weighting!N17</f>
        <v>0.36857984712782677</v>
      </c>
      <c r="O5" s="8">
        <f>+Indicator_default_S5!B5*Weighting!O2+Indicator_default_S5!C5*Weighting!O3+Indicator_default_S5!D5*Weighting!O4+Indicator_default_S5!E5*Weighting!O5+Indicator_default_S5!F5*Weighting!O6+Indicator_default_S5!G5*Weighting!O7+Indicator_default_S5!H5*Weighting!O8+Indicator_default_S5!I5*Weighting!O9+Indicator_default_S5!J5*Weighting!O10+Indicator_default_S5!K5*Weighting!O11+Indicator_default_S5!L5*Weighting!O12+Indicator_default_S5!M5*Weighting!O13+Indicator_default_S5!N5*Weighting!O14+Indicator_default_S5!O5*Weighting!O15+Indicator_default_S5!P5*Weighting!O16+Indicator_default_S5!Q5*Weighting!O17</f>
        <v>0.92830613742983592</v>
      </c>
      <c r="P5" s="8">
        <f>+Indicator_default_S5!B5*Weighting!P2+Indicator_default_S5!C5*Weighting!P3+Indicator_default_S5!D5*Weighting!P4+Indicator_default_S5!E5*Weighting!P5+Indicator_default_S5!F5*Weighting!P6+Indicator_default_S5!G5*Weighting!P7+Indicator_default_S5!H5*Weighting!P8+Indicator_default_S5!I5*Weighting!P9+Indicator_default_S5!J5*Weighting!P10+Indicator_default_S5!K5*Weighting!P11+Indicator_default_S5!L5*Weighting!P12+Indicator_default_S5!M5*Weighting!P13+Indicator_default_S5!N5*Weighting!P14+Indicator_default_S5!O5*Weighting!P15+Indicator_default_S5!P5*Weighting!P16+Indicator_default_S5!Q5*Weighting!P17</f>
        <v>0.71981970386522487</v>
      </c>
      <c r="Q5" s="8">
        <f>+Indicator_default_S5!B5*Weighting!Q2+Indicator_default_S5!C5*Weighting!Q3+Indicator_default_S5!D5*Weighting!Q4+Indicator_default_S5!E5*Weighting!Q5+Indicator_default_S5!F5*Weighting!Q6+Indicator_default_S5!G5*Weighting!Q7+Indicator_default_S5!H5*Weighting!Q8+Indicator_default_S5!I5*Weighting!Q9+Indicator_default_S5!J5*Weighting!Q10+Indicator_default_S5!K5*Weighting!Q11+Indicator_default_S5!L5*Weighting!Q12+Indicator_default_S5!M5*Weighting!Q13+Indicator_default_S5!N5*Weighting!Q14+Indicator_default_S5!O5*Weighting!Q15+Indicator_default_S5!P5*Weighting!Q16+Indicator_default_S5!Q5*Weighting!Q17</f>
        <v>-0.15483382366101708</v>
      </c>
      <c r="R5" s="8">
        <f>+Indicator_default_S5!B5*Weighting!R2+Indicator_default_S5!C5*Weighting!R3+Indicator_default_S5!D5*Weighting!R4+Indicator_default_S5!E5*Weighting!R5+Indicator_default_S5!F5*Weighting!R6+Indicator_default_S5!G5*Weighting!R7+Indicator_default_S5!H5*Weighting!R8+Indicator_default_S5!I5*Weighting!R9+Indicator_default_S5!J5*Weighting!R10+Indicator_default_S5!K5*Weighting!R11+Indicator_default_S5!L5*Weighting!R12+Indicator_default_S5!M5*Weighting!R13+Indicator_default_S5!N5*Weighting!R14+Indicator_default_S5!O5*Weighting!R15+Indicator_default_S5!P5*Weighting!R16+Indicator_default_S5!Q5*Weighting!R17</f>
        <v>0.5584577036395747</v>
      </c>
      <c r="S5" s="8">
        <f>+Indicator_default_S5!B5*Weighting!S2+Indicator_default_S5!C5*Weighting!S3+Indicator_default_S5!D5*Weighting!S4+Indicator_default_S5!E5*Weighting!S5+Indicator_default_S5!F5*Weighting!S6+Indicator_default_S5!G5*Weighting!S7+Indicator_default_S5!H5*Weighting!S8+Indicator_default_S5!I5*Weighting!S9+Indicator_default_S5!J5*Weighting!S10+Indicator_default_S5!K5*Weighting!S11+Indicator_default_S5!L5*Weighting!S12+Indicator_default_S5!M5*Weighting!S13+Indicator_default_S5!N5*Weighting!S14+Indicator_default_S5!O5*Weighting!S15+Indicator_default_S5!P5*Weighting!S16+Indicator_default_S5!Q5*Weighting!S17</f>
        <v>0.77917140524203687</v>
      </c>
      <c r="T5" s="8">
        <f>+Indicator_default_S5!B5*Weighting!T2+Indicator_default_S5!C5*Weighting!T3+Indicator_default_S5!D5*Weighting!T4+Indicator_default_S5!E5*Weighting!T5+Indicator_default_S5!F5*Weighting!T6+Indicator_default_S5!G5*Weighting!T7+Indicator_default_S5!H5*Weighting!T8+Indicator_default_S5!I5*Weighting!T9+Indicator_default_S5!J5*Weighting!T10+Indicator_default_S5!K5*Weighting!T11+Indicator_default_S5!L5*Weighting!T12+Indicator_default_S5!M5*Weighting!T13+Indicator_default_S5!N5*Weighting!T14+Indicator_default_S5!O5*Weighting!T15+Indicator_default_S5!P5*Weighting!T16+Indicator_default_S5!Q5*Weighting!T17</f>
        <v>0.84026855598238848</v>
      </c>
      <c r="U5" s="8">
        <f>+Indicator_default_S5!B5*Weighting!U2+Indicator_default_S5!C5*Weighting!U3+Indicator_default_S5!D5*Weighting!U4+Indicator_default_S5!E5*Weighting!U5+Indicator_default_S5!F5*Weighting!U6+Indicator_default_S5!G5*Weighting!U7+Indicator_default_S5!H5*Weighting!U8+Indicator_default_S5!I5*Weighting!U9+Indicator_default_S5!J5*Weighting!U10+Indicator_default_S5!K5*Weighting!U11+Indicator_default_S5!L5*Weighting!U12+Indicator_default_S5!M5*Weighting!U13+Indicator_default_S5!N5*Weighting!U14+Indicator_default_S5!O5*Weighting!U15+Indicator_default_S5!P5*Weighting!U16+Indicator_default_S5!Q5*Weighting!U17</f>
        <v>0.95274448270769463</v>
      </c>
      <c r="V5" s="8">
        <f>+Indicator_default_S5!B5*Weighting!V2+Indicator_default_S5!C5*Weighting!V3+Indicator_default_S5!D5*Weighting!V4+Indicator_default_S5!E5*Weighting!V5+Indicator_default_S5!F5*Weighting!V6+Indicator_default_S5!G5*Weighting!V7+Indicator_default_S5!H5*Weighting!V8+Indicator_default_S5!I5*Weighting!V9+Indicator_default_S5!J5*Weighting!V10+Indicator_default_S5!K5*Weighting!V11+Indicator_default_S5!L5*Weighting!V12+Indicator_default_S5!M5*Weighting!V13+Indicator_default_S5!N5*Weighting!V14+Indicator_default_S5!O5*Weighting!V15+Indicator_default_S5!P5*Weighting!V16+Indicator_default_S5!Q5*Weighting!V17</f>
        <v>0.90709409671521757</v>
      </c>
      <c r="W5" s="8">
        <f>+Indicator_default_S5!B5*Weighting!W2+Indicator_default_S5!C5*Weighting!W3+Indicator_default_S5!D5*Weighting!W4+Indicator_default_S5!E5*Weighting!W5+Indicator_default_S5!F5*Weighting!W6+Indicator_default_S5!G5*Weighting!W7+Indicator_default_S5!H5*Weighting!W8+Indicator_default_S5!I5*Weighting!W9+Indicator_default_S5!J5*Weighting!W10+Indicator_default_S5!K5*Weighting!W11+Indicator_default_S5!L5*Weighting!W12+Indicator_default_S5!M5*Weighting!W13+Indicator_default_S5!N5*Weighting!W14+Indicator_default_S5!O5*Weighting!W15+Indicator_default_S5!P5*Weighting!W16+Indicator_default_S5!Q5*Weighting!W17</f>
        <v>0.91037682692899202</v>
      </c>
      <c r="X5" s="8">
        <f>+Indicator_default_S5!B5*Weighting!X2+Indicator_default_S5!C5*Weighting!X3+Indicator_default_S5!D5*Weighting!X4+Indicator_default_S5!E5*Weighting!X5+Indicator_default_S5!F5*Weighting!X6+Indicator_default_S5!G5*Weighting!X7+Indicator_default_S5!H5*Weighting!X8+Indicator_default_S5!I5*Weighting!X9+Indicator_default_S5!J5*Weighting!X10+Indicator_default_S5!K5*Weighting!X11+Indicator_default_S5!L5*Weighting!X12+Indicator_default_S5!M5*Weighting!X13+Indicator_default_S5!N5*Weighting!X14+Indicator_default_S5!O5*Weighting!X15+Indicator_default_S5!P5*Weighting!X16+Indicator_default_S5!Q5*Weighting!X17</f>
        <v>0.97540765564280307</v>
      </c>
      <c r="Y5" s="8">
        <f>+Indicator_default_S5!B5*Weighting!Y2+Indicator_default_S5!C5*Weighting!Y3+Indicator_default_S5!D5*Weighting!Y4+Indicator_default_S5!E5*Weighting!Y5+Indicator_default_S5!F5*Weighting!Y6+Indicator_default_S5!G5*Weighting!Y7+Indicator_default_S5!H5*Weighting!Y8+Indicator_default_S5!I5*Weighting!Y9+Indicator_default_S5!J5*Weighting!Y10+Indicator_default_S5!K5*Weighting!Y11+Indicator_default_S5!L5*Weighting!Y12+Indicator_default_S5!M5*Weighting!Y13+Indicator_default_S5!N5*Weighting!Y14+Indicator_default_S5!O5*Weighting!Y15+Indicator_default_S5!P5*Weighting!Y16+Indicator_default_S5!Q5*Weighting!Y17</f>
        <v>0.99499460416641039</v>
      </c>
      <c r="Z5" s="8">
        <f>+Indicator_default_S5!B5*Weighting!Z2+Indicator_default_S5!C5*Weighting!Z3+Indicator_default_S5!D5*Weighting!Z4+Indicator_default_S5!E5*Weighting!Z5+Indicator_default_S5!F5*Weighting!Z6+Indicator_default_S5!G5*Weighting!Z7+Indicator_default_S5!H5*Weighting!Z8+Indicator_default_S5!I5*Weighting!Z9+Indicator_default_S5!J5*Weighting!Z10+Indicator_default_S5!K5*Weighting!Z11+Indicator_default_S5!L5*Weighting!Z12+Indicator_default_S5!M5*Weighting!Z13+Indicator_default_S5!N5*Weighting!Z14+Indicator_default_S5!O5*Weighting!Z15+Indicator_default_S5!P5*Weighting!Z16+Indicator_default_S5!Q5*Weighting!Z17</f>
        <v>-0.16967258839885171</v>
      </c>
      <c r="AA5" s="8">
        <f>+Indicator_default_S5!B5*Weighting!AA2+Indicator_default_S5!C5*Weighting!AA3+Indicator_default_S5!D5*Weighting!AA4+Indicator_default_S5!E5*Weighting!AA5+Indicator_default_S5!F5*Weighting!AA6+Indicator_default_S5!G5*Weighting!AA7+Indicator_default_S5!H5*Weighting!AA8+Indicator_default_S5!I5*Weighting!AA9+Indicator_default_S5!J5*Weighting!AA10+Indicator_default_S5!K5*Weighting!AA11+Indicator_default_S5!L5*Weighting!AA12+Indicator_default_S5!M5*Weighting!AA13+Indicator_default_S5!N5*Weighting!AA14+Indicator_default_S5!O5*Weighting!AA15+Indicator_default_S5!P5*Weighting!AA16+Indicator_default_S5!Q5*Weighting!AA17</f>
        <v>4.4592417410056685E-2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default!B2*Weighting!B2+Indicator_db1_default!C2*Weighting!B3+Indicator_db1_default!D2*Weighting!B4+Indicator_db1_default!E2*Weighting!B5+Indicator_db1_default!F2*Weighting!B6+Indicator_db1_default!G2*Weighting!B7+Indicator_db1_default!H2*Weighting!B8+Indicator_db1_default!I2*Weighting!B9+Indicator_db1_default!J2*Weighting!B10+Indicator_db1_default!K2*Weighting!B11+Indicator_db1_default!L2*Weighting!B12+Indicator_db1_default!M2*Weighting!B13+Indicator_db1_default!N2*Weighting!B14+Indicator_db1_default!O2*Weighting!B15+Indicator_db1_default!P2*Weighting!B16+Indicator_db1_default!Q2*Weighting!B17</f>
        <v>0.21882359119125411</v>
      </c>
      <c r="C2" s="8">
        <f ca="1">+Indicator_db1_default!B2*Weighting!C2+Indicator_db1_default!C2*Weighting!C3+Indicator_db1_default!D2*Weighting!C4+Indicator_db1_default!E2*Weighting!C5+Indicator_db1_default!F2*Weighting!C6+Indicator_db1_default!G2*Weighting!C7+Indicator_db1_default!H2*Weighting!C8+Indicator_db1_default!I2*Weighting!C9+Indicator_db1_default!J2*Weighting!C10+Indicator_db1_default!K2*Weighting!C11+Indicator_db1_default!L2*Weighting!C12+Indicator_db1_default!M2*Weighting!C13+Indicator_db1_default!N2*Weighting!C14+Indicator_db1_default!O2*Weighting!C15+Indicator_db1_default!P2*Weighting!C16+Indicator_db1_default!Q2*Weighting!C17</f>
        <v>0.21967025026871151</v>
      </c>
      <c r="D2" s="8">
        <f ca="1">+Indicator_db1_default!B2*Weighting!D2+Indicator_db1_default!C2*Weighting!D3+Indicator_db1_default!D2*Weighting!D4+Indicator_db1_default!E2*Weighting!D5+Indicator_db1_default!F2*Weighting!D6+Indicator_db1_default!G2*Weighting!D7+Indicator_db1_default!H2*Weighting!D8+Indicator_db1_default!I2*Weighting!D9+Indicator_db1_default!J2*Weighting!D10+Indicator_db1_default!K2*Weighting!D11+Indicator_db1_default!L2*Weighting!D12+Indicator_db1_default!M2*Weighting!D13+Indicator_db1_default!N2*Weighting!D14+Indicator_db1_default!O2*Weighting!D15+Indicator_db1_default!P2*Weighting!D16+Indicator_db1_default!Q2*Weighting!D17</f>
        <v>0.22080326718740795</v>
      </c>
      <c r="E2" s="8">
        <f ca="1">+Indicator_db1_default!B2*Weighting!E2+Indicator_db1_default!C2*Weighting!E3+Indicator_db1_default!D2*Weighting!E4+Indicator_db1_default!E2*Weighting!E5+Indicator_db1_default!F2*Weighting!E6+Indicator_db1_default!G2*Weighting!E7+Indicator_db1_default!H2*Weighting!E8+Indicator_db1_default!I2*Weighting!E9+Indicator_db1_default!J2*Weighting!E10+Indicator_db1_default!K2*Weighting!E11+Indicator_db1_default!L2*Weighting!E12+Indicator_db1_default!M2*Weighting!E13+Indicator_db1_default!N2*Weighting!E14+Indicator_db1_default!O2*Weighting!E15+Indicator_db1_default!P2*Weighting!E16+Indicator_db1_default!Q2*Weighting!E17</f>
        <v>0.20038006417385745</v>
      </c>
      <c r="F2" s="8">
        <f ca="1">+Indicator_db1_default!B2*Weighting!F2+Indicator_db1_default!C2*Weighting!F3+Indicator_db1_default!D2*Weighting!F4+Indicator_db1_default!E2*Weighting!F5+Indicator_db1_default!F2*Weighting!F6+Indicator_db1_default!G2*Weighting!F7+Indicator_db1_default!H2*Weighting!F8+Indicator_db1_default!I2*Weighting!F9+Indicator_db1_default!J2*Weighting!F10+Indicator_db1_default!K2*Weighting!F11+Indicator_db1_default!L2*Weighting!F12+Indicator_db1_default!M2*Weighting!F13+Indicator_db1_default!N2*Weighting!F14+Indicator_db1_default!O2*Weighting!F15+Indicator_db1_default!P2*Weighting!F16+Indicator_db1_default!Q2*Weighting!F17</f>
        <v>0.22409174765651457</v>
      </c>
      <c r="G2" s="8">
        <f>+Indicator_db1_default!B2*Weighting!G2+Indicator_db1_default!C2*Weighting!G3+Indicator_db1_default!D2*Weighting!G4+Indicator_db1_default!E2*Weighting!G5+Indicator_db1_default!F2*Weighting!G6+Indicator_db1_default!G2*Weighting!G7+Indicator_db1_default!H2*Weighting!G8+Indicator_db1_default!I2*Weighting!G9+Indicator_db1_default!J2*Weighting!G10+Indicator_db1_default!K2*Weighting!G11+Indicator_db1_default!L2*Weighting!G12+Indicator_db1_default!M2*Weighting!G13+Indicator_db1_default!N2*Weighting!G14+Indicator_db1_default!O2*Weighting!G15+Indicator_db1_default!P2*Weighting!G16+Indicator_db1_default!Q2*Weighting!G17</f>
        <v>0.21041234680819487</v>
      </c>
      <c r="H2" s="8">
        <f>+Indicator_db1_default!B2*Weighting!H2+Indicator_db1_default!C2*Weighting!H3+Indicator_db1_default!D2*Weighting!H4+Indicator_db1_default!E2*Weighting!H5+Indicator_db1_default!F2*Weighting!H6+Indicator_db1_default!G2*Weighting!H7+Indicator_db1_default!H2*Weighting!H8+Indicator_db1_default!I2*Weighting!H9+Indicator_db1_default!J2*Weighting!H10+Indicator_db1_default!K2*Weighting!H11+Indicator_db1_default!L2*Weighting!H12+Indicator_db1_default!M2*Weighting!H13+Indicator_db1_default!N2*Weighting!H14+Indicator_db1_default!O2*Weighting!H15+Indicator_db1_default!P2*Weighting!H16+Indicator_db1_default!Q2*Weighting!H17</f>
        <v>0.21903557030848017</v>
      </c>
      <c r="I2" s="8">
        <f>+Indicator_db1_default!B2*Weighting!I2+Indicator_db1_default!C2*Weighting!I3+Indicator_db1_default!D2*Weighting!I4+Indicator_db1_default!E2*Weighting!I5+Indicator_db1_default!F2*Weighting!I6+Indicator_db1_default!G2*Weighting!I7+Indicator_db1_default!H2*Weighting!I8+Indicator_db1_default!I2*Weighting!I9+Indicator_db1_default!J2*Weighting!I10+Indicator_db1_default!K2*Weighting!I11+Indicator_db1_default!L2*Weighting!I12+Indicator_db1_default!M2*Weighting!I13+Indicator_db1_default!N2*Weighting!I14+Indicator_db1_default!O2*Weighting!I15+Indicator_db1_default!P2*Weighting!I16+Indicator_db1_default!Q2*Weighting!I17</f>
        <v>0.21295013755922729</v>
      </c>
      <c r="J2" s="8">
        <f>+Indicator_db1_default!B2*Weighting!J2+Indicator_db1_default!C2*Weighting!J3+Indicator_db1_default!D2*Weighting!J4+Indicator_db1_default!E2*Weighting!J5+Indicator_db1_default!F2*Weighting!J6+Indicator_db1_default!G2*Weighting!J7+Indicator_db1_default!H2*Weighting!J8+Indicator_db1_default!I2*Weighting!J9+Indicator_db1_default!J2*Weighting!J10+Indicator_db1_default!K2*Weighting!J11+Indicator_db1_default!L2*Weighting!J12+Indicator_db1_default!M2*Weighting!J13+Indicator_db1_default!N2*Weighting!J14+Indicator_db1_default!O2*Weighting!J15+Indicator_db1_default!P2*Weighting!J16+Indicator_db1_default!Q2*Weighting!J17</f>
        <v>0.20158082750414053</v>
      </c>
      <c r="K2" s="8">
        <f>+Indicator_db1_default!B2*Weighting!K2+Indicator_db1_default!C2*Weighting!K3+Indicator_db1_default!D2*Weighting!K4+Indicator_db1_default!E2*Weighting!K5+Indicator_db1_default!F2*Weighting!K6+Indicator_db1_default!G2*Weighting!K7+Indicator_db1_default!H2*Weighting!K8+Indicator_db1_default!I2*Weighting!K9+Indicator_db1_default!J2*Weighting!K10+Indicator_db1_default!K2*Weighting!K11+Indicator_db1_default!L2*Weighting!K12+Indicator_db1_default!M2*Weighting!K13+Indicator_db1_default!N2*Weighting!K14+Indicator_db1_default!O2*Weighting!K15+Indicator_db1_default!P2*Weighting!K16+Indicator_db1_default!Q2*Weighting!K17</f>
        <v>0.21234571553642517</v>
      </c>
      <c r="L2" s="8">
        <f>+Indicator_db1_default!B2*Weighting!L2+Indicator_db1_default!C2*Weighting!L3+Indicator_db1_default!D2*Weighting!L4+Indicator_db1_default!E2*Weighting!L5+Indicator_db1_default!F2*Weighting!L6+Indicator_db1_default!G2*Weighting!L7+Indicator_db1_default!H2*Weighting!L8+Indicator_db1_default!I2*Weighting!L9+Indicator_db1_default!J2*Weighting!L10+Indicator_db1_default!K2*Weighting!L11+Indicator_db1_default!L2*Weighting!L12+Indicator_db1_default!M2*Weighting!L13+Indicator_db1_default!N2*Weighting!L14+Indicator_db1_default!O2*Weighting!L15+Indicator_db1_default!P2*Weighting!L16+Indicator_db1_default!Q2*Weighting!L17</f>
        <v>0.28467601019788885</v>
      </c>
      <c r="M2" s="8">
        <f>+Indicator_db1_default!B2*Weighting!M2+Indicator_db1_default!C2*Weighting!M3+Indicator_db1_default!D2*Weighting!M4+Indicator_db1_default!E2*Weighting!M5+Indicator_db1_default!F2*Weighting!M6+Indicator_db1_default!G2*Weighting!M7+Indicator_db1_default!H2*Weighting!M8+Indicator_db1_default!I2*Weighting!M9+Indicator_db1_default!J2*Weighting!M10+Indicator_db1_default!K2*Weighting!M11+Indicator_db1_default!L2*Weighting!M12+Indicator_db1_default!M2*Weighting!M13+Indicator_db1_default!N2*Weighting!M14+Indicator_db1_default!O2*Weighting!M15+Indicator_db1_default!P2*Weighting!M16+Indicator_db1_default!Q2*Weighting!M17</f>
        <v>0.11680980228926133</v>
      </c>
      <c r="N2" s="8">
        <f>+Indicator_db1_default!B2*Weighting!N2+Indicator_db1_default!C2*Weighting!N3+Indicator_db1_default!D2*Weighting!N4+Indicator_db1_default!E2*Weighting!N5+Indicator_db1_default!F2*Weighting!N6+Indicator_db1_default!G2*Weighting!N7+Indicator_db1_default!H2*Weighting!N8+Indicator_db1_default!I2*Weighting!N9+Indicator_db1_default!J2*Weighting!N10+Indicator_db1_default!K2*Weighting!N11+Indicator_db1_default!L2*Weighting!N12+Indicator_db1_default!M2*Weighting!N13+Indicator_db1_default!N2*Weighting!N14+Indicator_db1_default!O2*Weighting!N15+Indicator_db1_default!P2*Weighting!N16+Indicator_db1_default!Q2*Weighting!N17</f>
        <v>0.21810149000287257</v>
      </c>
      <c r="O2" s="8">
        <f>+Indicator_db1_default!B2*Weighting!O2+Indicator_db1_default!C2*Weighting!O3+Indicator_db1_default!D2*Weighting!O4+Indicator_db1_default!E2*Weighting!O5+Indicator_db1_default!F2*Weighting!O6+Indicator_db1_default!G2*Weighting!O7+Indicator_db1_default!H2*Weighting!O8+Indicator_db1_default!I2*Weighting!O9+Indicator_db1_default!J2*Weighting!O10+Indicator_db1_default!K2*Weighting!O11+Indicator_db1_default!L2*Weighting!O12+Indicator_db1_default!M2*Weighting!O13+Indicator_db1_default!N2*Weighting!O14+Indicator_db1_default!O2*Weighting!O15+Indicator_db1_default!P2*Weighting!O16+Indicator_db1_default!Q2*Weighting!O17</f>
        <v>0.19849154585192355</v>
      </c>
      <c r="P2" s="8">
        <f>+Indicator_db1_default!B2*Weighting!P2+Indicator_db1_default!C2*Weighting!P3+Indicator_db1_default!D2*Weighting!P4+Indicator_db1_default!E2*Weighting!P5+Indicator_db1_default!F2*Weighting!P6+Indicator_db1_default!G2*Weighting!P7+Indicator_db1_default!H2*Weighting!P8+Indicator_db1_default!I2*Weighting!P9+Indicator_db1_default!J2*Weighting!P10+Indicator_db1_default!K2*Weighting!P11+Indicator_db1_default!L2*Weighting!P12+Indicator_db1_default!M2*Weighting!P13+Indicator_db1_default!N2*Weighting!P14+Indicator_db1_default!O2*Weighting!P15+Indicator_db1_default!P2*Weighting!P16+Indicator_db1_default!Q2*Weighting!P17</f>
        <v>0.25311547359703618</v>
      </c>
      <c r="Q2" s="8">
        <f>+Indicator_db1_default!B2*Weighting!Q2+Indicator_db1_default!C2*Weighting!Q3+Indicator_db1_default!D2*Weighting!Q4+Indicator_db1_default!E2*Weighting!Q5+Indicator_db1_default!F2*Weighting!Q6+Indicator_db1_default!G2*Weighting!Q7+Indicator_db1_default!H2*Weighting!Q8+Indicator_db1_default!I2*Weighting!Q9+Indicator_db1_default!J2*Weighting!Q10+Indicator_db1_default!K2*Weighting!Q11+Indicator_db1_default!L2*Weighting!Q12+Indicator_db1_default!M2*Weighting!Q13+Indicator_db1_default!N2*Weighting!Q14+Indicator_db1_default!O2*Weighting!Q15+Indicator_db1_default!P2*Weighting!Q16+Indicator_db1_default!Q2*Weighting!Q17</f>
        <v>0.15120862098935015</v>
      </c>
      <c r="R2" s="8">
        <f>+Indicator_db1_default!B2*Weighting!R2+Indicator_db1_default!C2*Weighting!R3+Indicator_db1_default!D2*Weighting!R4+Indicator_db1_default!E2*Weighting!R5+Indicator_db1_default!F2*Weighting!R6+Indicator_db1_default!G2*Weighting!R7+Indicator_db1_default!H2*Weighting!R8+Indicator_db1_default!I2*Weighting!R9+Indicator_db1_default!J2*Weighting!R10+Indicator_db1_default!K2*Weighting!R11+Indicator_db1_default!L2*Weighting!R12+Indicator_db1_default!M2*Weighting!R13+Indicator_db1_default!N2*Weighting!R14+Indicator_db1_default!O2*Weighting!R15+Indicator_db1_default!P2*Weighting!R16+Indicator_db1_default!Q2*Weighting!R17</f>
        <v>0.13863802504961725</v>
      </c>
      <c r="S2" s="8">
        <f>+Indicator_db1_default!B2*Weighting!S2+Indicator_db1_default!C2*Weighting!S3+Indicator_db1_default!D2*Weighting!S4+Indicator_db1_default!E2*Weighting!S5+Indicator_db1_default!F2*Weighting!S6+Indicator_db1_default!G2*Weighting!S7+Indicator_db1_default!H2*Weighting!S8+Indicator_db1_default!I2*Weighting!S9+Indicator_db1_default!J2*Weighting!S10+Indicator_db1_default!K2*Weighting!S11+Indicator_db1_default!L2*Weighting!S12+Indicator_db1_default!M2*Weighting!S13+Indicator_db1_default!N2*Weighting!S14+Indicator_db1_default!O2*Weighting!S15+Indicator_db1_default!P2*Weighting!S16+Indicator_db1_default!Q2*Weighting!S17</f>
        <v>0.35074698719635533</v>
      </c>
      <c r="T2" s="8">
        <f>+Indicator_db1_default!B2*Weighting!T2+Indicator_db1_default!C2*Weighting!T3+Indicator_db1_default!D2*Weighting!T4+Indicator_db1_default!E2*Weighting!T5+Indicator_db1_default!F2*Weighting!T6+Indicator_db1_default!G2*Weighting!T7+Indicator_db1_default!H2*Weighting!T8+Indicator_db1_default!I2*Weighting!T9+Indicator_db1_default!J2*Weighting!T10+Indicator_db1_default!K2*Weighting!T11+Indicator_db1_default!L2*Weighting!T12+Indicator_db1_default!M2*Weighting!T13+Indicator_db1_default!N2*Weighting!T14+Indicator_db1_default!O2*Weighting!T15+Indicator_db1_default!P2*Weighting!T16+Indicator_db1_default!Q2*Weighting!T17</f>
        <v>0.36522267350496224</v>
      </c>
      <c r="U2" s="8">
        <f>+Indicator_db1_default!B2*Weighting!U2+Indicator_db1_default!C2*Weighting!U3+Indicator_db1_default!D2*Weighting!U4+Indicator_db1_default!E2*Weighting!U5+Indicator_db1_default!F2*Weighting!U6+Indicator_db1_default!G2*Weighting!U7+Indicator_db1_default!H2*Weighting!U8+Indicator_db1_default!I2*Weighting!U9+Indicator_db1_default!J2*Weighting!U10+Indicator_db1_default!K2*Weighting!U11+Indicator_db1_default!L2*Weighting!U12+Indicator_db1_default!M2*Weighting!U13+Indicator_db1_default!N2*Weighting!U14+Indicator_db1_default!O2*Weighting!U15+Indicator_db1_default!P2*Weighting!U16+Indicator_db1_default!Q2*Weighting!U17</f>
        <v>0.20156429454834862</v>
      </c>
      <c r="V2" s="8">
        <f>+Indicator_db1_default!B2*Weighting!V2+Indicator_db1_default!C2*Weighting!V3+Indicator_db1_default!D2*Weighting!V4+Indicator_db1_default!E2*Weighting!V5+Indicator_db1_default!F2*Weighting!V6+Indicator_db1_default!G2*Weighting!V7+Indicator_db1_default!H2*Weighting!V8+Indicator_db1_default!I2*Weighting!V9+Indicator_db1_default!J2*Weighting!V10+Indicator_db1_default!K2*Weighting!V11+Indicator_db1_default!L2*Weighting!V12+Indicator_db1_default!M2*Weighting!V13+Indicator_db1_default!N2*Weighting!V14+Indicator_db1_default!O2*Weighting!V15+Indicator_db1_default!P2*Weighting!V16+Indicator_db1_default!Q2*Weighting!V17</f>
        <v>0.19825690420380732</v>
      </c>
      <c r="W2" s="8">
        <f>+Indicator_db1_default!B2*Weighting!W2+Indicator_db1_default!C2*Weighting!W3+Indicator_db1_default!D2*Weighting!W4+Indicator_db1_default!E2*Weighting!W5+Indicator_db1_default!F2*Weighting!W6+Indicator_db1_default!G2*Weighting!W7+Indicator_db1_default!H2*Weighting!W8+Indicator_db1_default!I2*Weighting!W9+Indicator_db1_default!J2*Weighting!W10+Indicator_db1_default!K2*Weighting!W11+Indicator_db1_default!L2*Weighting!W12+Indicator_db1_default!M2*Weighting!W13+Indicator_db1_default!N2*Weighting!W14+Indicator_db1_default!O2*Weighting!W15+Indicator_db1_default!P2*Weighting!W16+Indicator_db1_default!Q2*Weighting!W17</f>
        <v>0.19534503524299568</v>
      </c>
      <c r="X2" s="8">
        <f>+Indicator_db1_default!B2*Weighting!X2+Indicator_db1_default!C2*Weighting!X3+Indicator_db1_default!D2*Weighting!X4+Indicator_db1_default!E2*Weighting!X5+Indicator_db1_default!F2*Weighting!X6+Indicator_db1_default!G2*Weighting!X7+Indicator_db1_default!H2*Weighting!X8+Indicator_db1_default!I2*Weighting!X9+Indicator_db1_default!J2*Weighting!X10+Indicator_db1_default!K2*Weighting!X11+Indicator_db1_default!L2*Weighting!X12+Indicator_db1_default!M2*Weighting!X13+Indicator_db1_default!N2*Weighting!X14+Indicator_db1_default!O2*Weighting!X15+Indicator_db1_default!P2*Weighting!X16+Indicator_db1_default!Q2*Weighting!X17</f>
        <v>0.19910714872600882</v>
      </c>
      <c r="Y2" s="8">
        <f>+Indicator_db1_default!B2*Weighting!Y2+Indicator_db1_default!C2*Weighting!Y3+Indicator_db1_default!D2*Weighting!Y4+Indicator_db1_default!E2*Weighting!Y5+Indicator_db1_default!F2*Weighting!Y6+Indicator_db1_default!G2*Weighting!Y7+Indicator_db1_default!H2*Weighting!Y8+Indicator_db1_default!I2*Weighting!Y9+Indicator_db1_default!J2*Weighting!Y10+Indicator_db1_default!K2*Weighting!Y11+Indicator_db1_default!L2*Weighting!Y12+Indicator_db1_default!M2*Weighting!Y13+Indicator_db1_default!N2*Weighting!Y14+Indicator_db1_default!O2*Weighting!Y15+Indicator_db1_default!P2*Weighting!Y16+Indicator_db1_default!Q2*Weighting!Y17</f>
        <v>0.20053444712340937</v>
      </c>
      <c r="Z2" s="8">
        <f>+Indicator_db1_default!B2*Weighting!Z2+Indicator_db1_default!C2*Weighting!Z3+Indicator_db1_default!D2*Weighting!Z4+Indicator_db1_default!E2*Weighting!Z5+Indicator_db1_default!F2*Weighting!Z6+Indicator_db1_default!G2*Weighting!Z7+Indicator_db1_default!H2*Weighting!Z8+Indicator_db1_default!I2*Weighting!Z9+Indicator_db1_default!J2*Weighting!Z10+Indicator_db1_default!K2*Weighting!Z11+Indicator_db1_default!L2*Weighting!Z12+Indicator_db1_default!M2*Weighting!Z13+Indicator_db1_default!N2*Weighting!Z14+Indicator_db1_default!O2*Weighting!Z15+Indicator_db1_default!P2*Weighting!Z16+Indicator_db1_default!Q2*Weighting!Z17</f>
        <v>0.15583531409512794</v>
      </c>
      <c r="AA2" s="8">
        <f>+Indicator_db1_default!B2*Weighting!AA2+Indicator_db1_default!C2*Weighting!AA3+Indicator_db1_default!D2*Weighting!AA4+Indicator_db1_default!E2*Weighting!AA5+Indicator_db1_default!F2*Weighting!AA6+Indicator_db1_default!G2*Weighting!AA7+Indicator_db1_default!H2*Weighting!AA8+Indicator_db1_default!I2*Weighting!AA9+Indicator_db1_default!J2*Weighting!AA10+Indicator_db1_default!K2*Weighting!AA11+Indicator_db1_default!L2*Weighting!AA12+Indicator_db1_default!M2*Weighting!AA13+Indicator_db1_default!N2*Weighting!AA14+Indicator_db1_default!O2*Weighting!AA15+Indicator_db1_default!P2*Weighting!AA16+Indicator_db1_default!Q2*Weighting!AA17</f>
        <v>0.13894377631215279</v>
      </c>
    </row>
    <row r="3" spans="1:27" x14ac:dyDescent="0.35">
      <c r="A3" s="5" t="s">
        <v>2</v>
      </c>
      <c r="B3" s="8">
        <f ca="1">+Indicator_db1_default!B3*Weighting!B2+Indicator_db1_default!C3*Weighting!B3+Indicator_db1_default!D3*Weighting!B4+Indicator_db1_default!E3*Weighting!B5+Indicator_db1_default!F3*Weighting!B6+Indicator_db1_default!G3*Weighting!B7+Indicator_db1_default!H3*Weighting!B8+Indicator_db1_default!I3*Weighting!B9+Indicator_db1_default!J3*Weighting!B10+Indicator_db1_default!K3*Weighting!B11+Indicator_db1_default!L3*Weighting!B12+Indicator_db1_default!M3*Weighting!B13+Indicator_db1_default!N3*Weighting!B14+Indicator_db1_default!O3*Weighting!B15+Indicator_db1_default!P3*Weighting!B16+Indicator_db1_default!Q3*Weighting!B17</f>
        <v>7.4912140107572828E-2</v>
      </c>
      <c r="C3" s="8">
        <f ca="1">+Indicator_db1_default!B3*Weighting!C2+Indicator_db1_default!C3*Weighting!C3+Indicator_db1_default!D3*Weighting!C4+Indicator_db1_default!E3*Weighting!C5+Indicator_db1_default!F3*Weighting!C6+Indicator_db1_default!G3*Weighting!C7+Indicator_db1_default!H3*Weighting!C8+Indicator_db1_default!I3*Weighting!C9+Indicator_db1_default!J3*Weighting!C10+Indicator_db1_default!K3*Weighting!C11+Indicator_db1_default!L3*Weighting!C12+Indicator_db1_default!M3*Weighting!C13+Indicator_db1_default!N3*Weighting!C14+Indicator_db1_default!O3*Weighting!C15+Indicator_db1_default!P3*Weighting!C16+Indicator_db1_default!Q3*Weighting!C17</f>
        <v>7.3230181976769532E-2</v>
      </c>
      <c r="D3" s="8">
        <f ca="1">+Indicator_db1_default!B3*Weighting!D2+Indicator_db1_default!C3*Weighting!D3+Indicator_db1_default!D3*Weighting!D4+Indicator_db1_default!E3*Weighting!D5+Indicator_db1_default!F3*Weighting!D6+Indicator_db1_default!G3*Weighting!D7+Indicator_db1_default!H3*Weighting!D8+Indicator_db1_default!I3*Weighting!D9+Indicator_db1_default!J3*Weighting!D10+Indicator_db1_default!K3*Weighting!D11+Indicator_db1_default!L3*Weighting!D12+Indicator_db1_default!M3*Weighting!D13+Indicator_db1_default!N3*Weighting!D14+Indicator_db1_default!O3*Weighting!D15+Indicator_db1_default!P3*Weighting!D16+Indicator_db1_default!Q3*Weighting!D17</f>
        <v>8.1359850526905919E-2</v>
      </c>
      <c r="E3" s="8">
        <f ca="1">+Indicator_db1_default!B3*Weighting!E2+Indicator_db1_default!C3*Weighting!E3+Indicator_db1_default!D3*Weighting!E4+Indicator_db1_default!E3*Weighting!E5+Indicator_db1_default!F3*Weighting!E6+Indicator_db1_default!G3*Weighting!E7+Indicator_db1_default!H3*Weighting!E8+Indicator_db1_default!I3*Weighting!E9+Indicator_db1_default!J3*Weighting!E10+Indicator_db1_default!K3*Weighting!E11+Indicator_db1_default!L3*Weighting!E12+Indicator_db1_default!M3*Weighting!E13+Indicator_db1_default!N3*Weighting!E14+Indicator_db1_default!O3*Weighting!E15+Indicator_db1_default!P3*Weighting!E16+Indicator_db1_default!Q3*Weighting!E17</f>
        <v>1.6620058791184052E-2</v>
      </c>
      <c r="F3" s="8">
        <f ca="1">+Indicator_db1_default!B3*Weighting!F2+Indicator_db1_default!C3*Weighting!F3+Indicator_db1_default!D3*Weighting!F4+Indicator_db1_default!E3*Weighting!F5+Indicator_db1_default!F3*Weighting!F6+Indicator_db1_default!G3*Weighting!F7+Indicator_db1_default!H3*Weighting!F8+Indicator_db1_default!I3*Weighting!F9+Indicator_db1_default!J3*Weighting!F10+Indicator_db1_default!K3*Weighting!F11+Indicator_db1_default!L3*Weighting!F12+Indicator_db1_default!M3*Weighting!F13+Indicator_db1_default!N3*Weighting!F14+Indicator_db1_default!O3*Weighting!F15+Indicator_db1_default!P3*Weighting!F16+Indicator_db1_default!Q3*Weighting!F17</f>
        <v>9.1448941639456896E-2</v>
      </c>
      <c r="G3" s="8">
        <f>+Indicator_db1_default!B3*Weighting!G2+Indicator_db1_default!C3*Weighting!G3+Indicator_db1_default!D3*Weighting!G4+Indicator_db1_default!E3*Weighting!G5+Indicator_db1_default!F3*Weighting!G6+Indicator_db1_default!G3*Weighting!G7+Indicator_db1_default!H3*Weighting!G8+Indicator_db1_default!I3*Weighting!G9+Indicator_db1_default!J3*Weighting!G10+Indicator_db1_default!K3*Weighting!G11+Indicator_db1_default!L3*Weighting!G12+Indicator_db1_default!M3*Weighting!G13+Indicator_db1_default!N3*Weighting!G14+Indicator_db1_default!O3*Weighting!G15+Indicator_db1_default!P3*Weighting!G16+Indicator_db1_default!Q3*Weighting!G17</f>
        <v>0.10113640805734687</v>
      </c>
      <c r="H3" s="8">
        <f>+Indicator_db1_default!B3*Weighting!H2+Indicator_db1_default!C3*Weighting!H3+Indicator_db1_default!D3*Weighting!H4+Indicator_db1_default!E3*Weighting!H5+Indicator_db1_default!F3*Weighting!H6+Indicator_db1_default!G3*Weighting!H7+Indicator_db1_default!H3*Weighting!H8+Indicator_db1_default!I3*Weighting!H9+Indicator_db1_default!J3*Weighting!H10+Indicator_db1_default!K3*Weighting!H11+Indicator_db1_default!L3*Weighting!H12+Indicator_db1_default!M3*Weighting!H13+Indicator_db1_default!N3*Weighting!H14+Indicator_db1_default!O3*Weighting!H15+Indicator_db1_default!P3*Weighting!H16+Indicator_db1_default!Q3*Weighting!H17</f>
        <v>0.11215291022880457</v>
      </c>
      <c r="I3" s="8">
        <f>+Indicator_db1_default!B3*Weighting!I2+Indicator_db1_default!C3*Weighting!I3+Indicator_db1_default!D3*Weighting!I4+Indicator_db1_default!E3*Weighting!I5+Indicator_db1_default!F3*Weighting!I6+Indicator_db1_default!G3*Weighting!I7+Indicator_db1_default!H3*Weighting!I8+Indicator_db1_default!I3*Weighting!I9+Indicator_db1_default!J3*Weighting!I10+Indicator_db1_default!K3*Weighting!I11+Indicator_db1_default!L3*Weighting!I12+Indicator_db1_default!M3*Weighting!I13+Indicator_db1_default!N3*Weighting!I14+Indicator_db1_default!O3*Weighting!I15+Indicator_db1_default!P3*Weighting!I16+Indicator_db1_default!Q3*Weighting!I17</f>
        <v>0.10691112826357574</v>
      </c>
      <c r="J3" s="8">
        <f>+Indicator_db1_default!B3*Weighting!J2+Indicator_db1_default!C3*Weighting!J3+Indicator_db1_default!D3*Weighting!J4+Indicator_db1_default!E3*Weighting!J5+Indicator_db1_default!F3*Weighting!J6+Indicator_db1_default!G3*Weighting!J7+Indicator_db1_default!H3*Weighting!J8+Indicator_db1_default!I3*Weighting!J9+Indicator_db1_default!J3*Weighting!J10+Indicator_db1_default!K3*Weighting!J11+Indicator_db1_default!L3*Weighting!J12+Indicator_db1_default!M3*Weighting!J13+Indicator_db1_default!N3*Weighting!J14+Indicator_db1_default!O3*Weighting!J15+Indicator_db1_default!P3*Weighting!J16+Indicator_db1_default!Q3*Weighting!J17</f>
        <v>3.6461815275899381E-2</v>
      </c>
      <c r="K3" s="8">
        <f>+Indicator_db1_default!B3*Weighting!K2+Indicator_db1_default!C3*Weighting!K3+Indicator_db1_default!D3*Weighting!K4+Indicator_db1_default!E3*Weighting!K5+Indicator_db1_default!F3*Weighting!K6+Indicator_db1_default!G3*Weighting!K7+Indicator_db1_default!H3*Weighting!K8+Indicator_db1_default!I3*Weighting!K9+Indicator_db1_default!J3*Weighting!K10+Indicator_db1_default!K3*Weighting!K11+Indicator_db1_default!L3*Weighting!K12+Indicator_db1_default!M3*Weighting!K13+Indicator_db1_default!N3*Weighting!K14+Indicator_db1_default!O3*Weighting!K15+Indicator_db1_default!P3*Weighting!K16+Indicator_db1_default!Q3*Weighting!K17</f>
        <v>0.11181406051570122</v>
      </c>
      <c r="L3" s="8">
        <f>+Indicator_db1_default!B3*Weighting!L2+Indicator_db1_default!C3*Weighting!L3+Indicator_db1_default!D3*Weighting!L4+Indicator_db1_default!E3*Weighting!L5+Indicator_db1_default!F3*Weighting!L6+Indicator_db1_default!G3*Weighting!L7+Indicator_db1_default!H3*Weighting!L8+Indicator_db1_default!I3*Weighting!L9+Indicator_db1_default!J3*Weighting!L10+Indicator_db1_default!K3*Weighting!L11+Indicator_db1_default!L3*Weighting!L12+Indicator_db1_default!M3*Weighting!L13+Indicator_db1_default!N3*Weighting!L14+Indicator_db1_default!O3*Weighting!L15+Indicator_db1_default!P3*Weighting!L16+Indicator_db1_default!Q3*Weighting!L17</f>
        <v>0.14735905169642369</v>
      </c>
      <c r="M3" s="8">
        <f>+Indicator_db1_default!B3*Weighting!M2+Indicator_db1_default!C3*Weighting!M3+Indicator_db1_default!D3*Weighting!M4+Indicator_db1_default!E3*Weighting!M5+Indicator_db1_default!F3*Weighting!M6+Indicator_db1_default!G3*Weighting!M7+Indicator_db1_default!H3*Weighting!M8+Indicator_db1_default!I3*Weighting!M9+Indicator_db1_default!J3*Weighting!M10+Indicator_db1_default!K3*Weighting!M11+Indicator_db1_default!L3*Weighting!M12+Indicator_db1_default!M3*Weighting!M13+Indicator_db1_default!N3*Weighting!M14+Indicator_db1_default!O3*Weighting!M15+Indicator_db1_default!P3*Weighting!M16+Indicator_db1_default!Q3*Weighting!M17</f>
        <v>-2.0009514327001968E-3</v>
      </c>
      <c r="N3" s="8">
        <f>+Indicator_db1_default!B3*Weighting!N2+Indicator_db1_default!C3*Weighting!N3+Indicator_db1_default!D3*Weighting!N4+Indicator_db1_default!E3*Weighting!N5+Indicator_db1_default!F3*Weighting!N6+Indicator_db1_default!G3*Weighting!N7+Indicator_db1_default!H3*Weighting!N8+Indicator_db1_default!I3*Weighting!N9+Indicator_db1_default!J3*Weighting!N10+Indicator_db1_default!K3*Weighting!N11+Indicator_db1_default!L3*Weighting!N12+Indicator_db1_default!M3*Weighting!N13+Indicator_db1_default!N3*Weighting!N14+Indicator_db1_default!O3*Weighting!N15+Indicator_db1_default!P3*Weighting!N16+Indicator_db1_default!Q3*Weighting!N17</f>
        <v>7.7333769943720765E-2</v>
      </c>
      <c r="O3" s="8">
        <f>+Indicator_db1_default!B3*Weighting!O2+Indicator_db1_default!C3*Weighting!O3+Indicator_db1_default!D3*Weighting!O4+Indicator_db1_default!E3*Weighting!O5+Indicator_db1_default!F3*Weighting!O6+Indicator_db1_default!G3*Weighting!O7+Indicator_db1_default!H3*Weighting!O8+Indicator_db1_default!I3*Weighting!O9+Indicator_db1_default!J3*Weighting!O10+Indicator_db1_default!K3*Weighting!O11+Indicator_db1_default!L3*Weighting!O12+Indicator_db1_default!M3*Weighting!O13+Indicator_db1_default!N3*Weighting!O14+Indicator_db1_default!O3*Weighting!O15+Indicator_db1_default!P3*Weighting!O16+Indicator_db1_default!Q3*Weighting!O17</f>
        <v>4.2503041597165211E-3</v>
      </c>
      <c r="P3" s="8">
        <f>+Indicator_db1_default!B3*Weighting!P2+Indicator_db1_default!C3*Weighting!P3+Indicator_db1_default!D3*Weighting!P4+Indicator_db1_default!E3*Weighting!P5+Indicator_db1_default!F3*Weighting!P6+Indicator_db1_default!G3*Weighting!P7+Indicator_db1_default!H3*Weighting!P8+Indicator_db1_default!I3*Weighting!P9+Indicator_db1_default!J3*Weighting!P10+Indicator_db1_default!K3*Weighting!P11+Indicator_db1_default!L3*Weighting!P12+Indicator_db1_default!M3*Weighting!P13+Indicator_db1_default!N3*Weighting!P14+Indicator_db1_default!O3*Weighting!P15+Indicator_db1_default!P3*Weighting!P16+Indicator_db1_default!Q3*Weighting!P17</f>
        <v>0.23807433440744472</v>
      </c>
      <c r="Q3" s="8">
        <f>+Indicator_db1_default!B3*Weighting!Q2+Indicator_db1_default!C3*Weighting!Q3+Indicator_db1_default!D3*Weighting!Q4+Indicator_db1_default!E3*Weighting!Q5+Indicator_db1_default!F3*Weighting!Q6+Indicator_db1_default!G3*Weighting!Q7+Indicator_db1_default!H3*Weighting!Q8+Indicator_db1_default!I3*Weighting!Q9+Indicator_db1_default!J3*Weighting!Q10+Indicator_db1_default!K3*Weighting!Q11+Indicator_db1_default!L3*Weighting!Q12+Indicator_db1_default!M3*Weighting!Q13+Indicator_db1_default!N3*Weighting!Q14+Indicator_db1_default!O3*Weighting!Q15+Indicator_db1_default!P3*Weighting!Q16+Indicator_db1_default!Q3*Weighting!Q17</f>
        <v>9.5117216289937023E-2</v>
      </c>
      <c r="R3" s="8">
        <f>+Indicator_db1_default!B3*Weighting!R2+Indicator_db1_default!C3*Weighting!R3+Indicator_db1_default!D3*Weighting!R4+Indicator_db1_default!E3*Weighting!R5+Indicator_db1_default!F3*Weighting!R6+Indicator_db1_default!G3*Weighting!R7+Indicator_db1_default!H3*Weighting!R8+Indicator_db1_default!I3*Weighting!R9+Indicator_db1_default!J3*Weighting!R10+Indicator_db1_default!K3*Weighting!R11+Indicator_db1_default!L3*Weighting!R12+Indicator_db1_default!M3*Weighting!R13+Indicator_db1_default!N3*Weighting!R14+Indicator_db1_default!O3*Weighting!R15+Indicator_db1_default!P3*Weighting!R16+Indicator_db1_default!Q3*Weighting!R17</f>
        <v>-3.3535886639264552E-2</v>
      </c>
      <c r="S3" s="8">
        <f>+Indicator_db1_default!B3*Weighting!S2+Indicator_db1_default!C3*Weighting!S3+Indicator_db1_default!D3*Weighting!S4+Indicator_db1_default!E3*Weighting!S5+Indicator_db1_default!F3*Weighting!S6+Indicator_db1_default!G3*Weighting!S7+Indicator_db1_default!H3*Weighting!S8+Indicator_db1_default!I3*Weighting!S9+Indicator_db1_default!J3*Weighting!S10+Indicator_db1_default!K3*Weighting!S11+Indicator_db1_default!L3*Weighting!S12+Indicator_db1_default!M3*Weighting!S13+Indicator_db1_default!N3*Weighting!S14+Indicator_db1_default!O3*Weighting!S15+Indicator_db1_default!P3*Weighting!S16+Indicator_db1_default!Q3*Weighting!S17</f>
        <v>0.48025379552353903</v>
      </c>
      <c r="T3" s="8">
        <f>+Indicator_db1_default!B3*Weighting!T2+Indicator_db1_default!C3*Weighting!T3+Indicator_db1_default!D3*Weighting!T4+Indicator_db1_default!E3*Weighting!T5+Indicator_db1_default!F3*Weighting!T6+Indicator_db1_default!G3*Weighting!T7+Indicator_db1_default!H3*Weighting!T8+Indicator_db1_default!I3*Weighting!T9+Indicator_db1_default!J3*Weighting!T10+Indicator_db1_default!K3*Weighting!T11+Indicator_db1_default!L3*Weighting!T12+Indicator_db1_default!M3*Weighting!T13+Indicator_db1_default!N3*Weighting!T14+Indicator_db1_default!O3*Weighting!T15+Indicator_db1_default!P3*Weighting!T16+Indicator_db1_default!Q3*Weighting!T17</f>
        <v>0.51787653330465167</v>
      </c>
      <c r="U3" s="8">
        <f>+Indicator_db1_default!B3*Weighting!U2+Indicator_db1_default!C3*Weighting!U3+Indicator_db1_default!D3*Weighting!U4+Indicator_db1_default!E3*Weighting!U5+Indicator_db1_default!F3*Weighting!U6+Indicator_db1_default!G3*Weighting!U7+Indicator_db1_default!H3*Weighting!U8+Indicator_db1_default!I3*Weighting!U9+Indicator_db1_default!J3*Weighting!U10+Indicator_db1_default!K3*Weighting!U11+Indicator_db1_default!L3*Weighting!U12+Indicator_db1_default!M3*Weighting!U13+Indicator_db1_default!N3*Weighting!U14+Indicator_db1_default!O3*Weighting!U15+Indicator_db1_default!P3*Weighting!U16+Indicator_db1_default!Q3*Weighting!U17</f>
        <v>4.6383003768768003E-3</v>
      </c>
      <c r="V3" s="8">
        <f>+Indicator_db1_default!B3*Weighting!V2+Indicator_db1_default!C3*Weighting!V3+Indicator_db1_default!D3*Weighting!V4+Indicator_db1_default!E3*Weighting!V5+Indicator_db1_default!F3*Weighting!V6+Indicator_db1_default!G3*Weighting!V7+Indicator_db1_default!H3*Weighting!V8+Indicator_db1_default!I3*Weighting!V9+Indicator_db1_default!J3*Weighting!V10+Indicator_db1_default!K3*Weighting!V11+Indicator_db1_default!L3*Weighting!V12+Indicator_db1_default!M3*Weighting!V13+Indicator_db1_default!N3*Weighting!V14+Indicator_db1_default!O3*Weighting!V15+Indicator_db1_default!P3*Weighting!V16+Indicator_db1_default!Q3*Weighting!V17</f>
        <v>1.8068586674439543E-2</v>
      </c>
      <c r="W3" s="8">
        <f>+Indicator_db1_default!B3*Weighting!W2+Indicator_db1_default!C3*Weighting!W3+Indicator_db1_default!D3*Weighting!W4+Indicator_db1_default!E3*Weighting!W5+Indicator_db1_default!F3*Weighting!W6+Indicator_db1_default!G3*Weighting!W7+Indicator_db1_default!H3*Weighting!W8+Indicator_db1_default!I3*Weighting!W9+Indicator_db1_default!J3*Weighting!W10+Indicator_db1_default!K3*Weighting!W11+Indicator_db1_default!L3*Weighting!W12+Indicator_db1_default!M3*Weighting!W13+Indicator_db1_default!N3*Weighting!W14+Indicator_db1_default!O3*Weighting!W15+Indicator_db1_default!P3*Weighting!W16+Indicator_db1_default!Q3*Weighting!W17</f>
        <v>1.4173844287254872E-3</v>
      </c>
      <c r="X3" s="8">
        <f>+Indicator_db1_default!B3*Weighting!X2+Indicator_db1_default!C3*Weighting!X3+Indicator_db1_default!D3*Weighting!X4+Indicator_db1_default!E3*Weighting!X5+Indicator_db1_default!F3*Weighting!X6+Indicator_db1_default!G3*Weighting!X7+Indicator_db1_default!H3*Weighting!X8+Indicator_db1_default!I3*Weighting!X9+Indicator_db1_default!J3*Weighting!X10+Indicator_db1_default!K3*Weighting!X11+Indicator_db1_default!L3*Weighting!X12+Indicator_db1_default!M3*Weighting!X13+Indicator_db1_default!N3*Weighting!X14+Indicator_db1_default!O3*Weighting!X15+Indicator_db1_default!P3*Weighting!X16+Indicator_db1_default!Q3*Weighting!X17</f>
        <v>4.5121065228294214E-3</v>
      </c>
      <c r="Y3" s="8">
        <f>+Indicator_db1_default!B3*Weighting!Y2+Indicator_db1_default!C3*Weighting!Y3+Indicator_db1_default!D3*Weighting!Y4+Indicator_db1_default!E3*Weighting!Y5+Indicator_db1_default!F3*Weighting!Y6+Indicator_db1_default!G3*Weighting!Y7+Indicator_db1_default!H3*Weighting!Y8+Indicator_db1_default!I3*Weighting!Y9+Indicator_db1_default!J3*Weighting!Y10+Indicator_db1_default!K3*Weighting!Y11+Indicator_db1_default!L3*Weighting!Y12+Indicator_db1_default!M3*Weighting!Y13+Indicator_db1_default!N3*Weighting!Y14+Indicator_db1_default!O3*Weighting!Y15+Indicator_db1_default!P3*Weighting!Y16+Indicator_db1_default!Q3*Weighting!Y17</f>
        <v>2.0238896887227764E-3</v>
      </c>
      <c r="Z3" s="8">
        <f>+Indicator_db1_default!B3*Weighting!Z2+Indicator_db1_default!C3*Weighting!Z3+Indicator_db1_default!D3*Weighting!Z4+Indicator_db1_default!E3*Weighting!Z5+Indicator_db1_default!F3*Weighting!Z6+Indicator_db1_default!G3*Weighting!Z7+Indicator_db1_default!H3*Weighting!Z8+Indicator_db1_default!I3*Weighting!Z9+Indicator_db1_default!J3*Weighting!Z10+Indicator_db1_default!K3*Weighting!Z11+Indicator_db1_default!L3*Weighting!Z12+Indicator_db1_default!M3*Weighting!Z13+Indicator_db1_default!N3*Weighting!Z14+Indicator_db1_default!O3*Weighting!Z15+Indicator_db1_default!P3*Weighting!Z16+Indicator_db1_default!Q3*Weighting!Z17</f>
        <v>2.9014301448480221E-2</v>
      </c>
      <c r="AA3" s="8">
        <f>+Indicator_db1_default!B3*Weighting!AA2+Indicator_db1_default!C3*Weighting!AA3+Indicator_db1_default!D3*Weighting!AA4+Indicator_db1_default!E3*Weighting!AA5+Indicator_db1_default!F3*Weighting!AA6+Indicator_db1_default!G3*Weighting!AA7+Indicator_db1_default!H3*Weighting!AA8+Indicator_db1_default!I3*Weighting!AA9+Indicator_db1_default!J3*Weighting!AA10+Indicator_db1_default!K3*Weighting!AA11+Indicator_db1_default!L3*Weighting!AA12+Indicator_db1_default!M3*Weighting!AA13+Indicator_db1_default!N3*Weighting!AA14+Indicator_db1_default!O3*Weighting!AA15+Indicator_db1_default!P3*Weighting!AA16+Indicator_db1_default!Q3*Weighting!AA17</f>
        <v>3.377979252400716E-2</v>
      </c>
    </row>
    <row r="4" spans="1:27" x14ac:dyDescent="0.35">
      <c r="A4" s="5" t="s">
        <v>3</v>
      </c>
      <c r="B4" s="8">
        <f ca="1">+Indicator_db1_default!B4*Weighting!B2+Indicator_db1_default!C4*Weighting!B3+Indicator_db1_default!D4*Weighting!B4+Indicator_db1_default!E4*Weighting!B5+Indicator_db1_default!F4*Weighting!B6+Indicator_db1_default!G4*Weighting!B7+Indicator_db1_default!H4*Weighting!B8+Indicator_db1_default!I4*Weighting!B9+Indicator_db1_default!J4*Weighting!B10+Indicator_db1_default!K4*Weighting!B11+Indicator_db1_default!L4*Weighting!B12+Indicator_db1_default!M4*Weighting!B13+Indicator_db1_default!N4*Weighting!B14+Indicator_db1_default!O4*Weighting!B15+Indicator_db1_default!P4*Weighting!B16+Indicator_db1_default!Q4*Weighting!B17</f>
        <v>-6.130456854348711E-3</v>
      </c>
      <c r="C4" s="8">
        <f ca="1">+Indicator_db1_default!B4*Weighting!C2+Indicator_db1_default!C4*Weighting!C3+Indicator_db1_default!D4*Weighting!C4+Indicator_db1_default!E4*Weighting!C5+Indicator_db1_default!F4*Weighting!C6+Indicator_db1_default!G4*Weighting!C7+Indicator_db1_default!H4*Weighting!C8+Indicator_db1_default!I4*Weighting!C9+Indicator_db1_default!J4*Weighting!C10+Indicator_db1_default!K4*Weighting!C11+Indicator_db1_default!L4*Weighting!C12+Indicator_db1_default!M4*Weighting!C13+Indicator_db1_default!N4*Weighting!C14+Indicator_db1_default!O4*Weighting!C15+Indicator_db1_default!P4*Weighting!C16+Indicator_db1_default!Q4*Weighting!C17</f>
        <v>-1.9679863315235609E-3</v>
      </c>
      <c r="D4" s="8">
        <f ca="1">+Indicator_db1_default!B4*Weighting!D2+Indicator_db1_default!C4*Weighting!D3+Indicator_db1_default!D4*Weighting!D4+Indicator_db1_default!E4*Weighting!D5+Indicator_db1_default!F4*Weighting!D6+Indicator_db1_default!G4*Weighting!D7+Indicator_db1_default!H4*Weighting!D8+Indicator_db1_default!I4*Weighting!D9+Indicator_db1_default!J4*Weighting!D10+Indicator_db1_default!K4*Weighting!D11+Indicator_db1_default!L4*Weighting!D12+Indicator_db1_default!M4*Weighting!D13+Indicator_db1_default!N4*Weighting!D14+Indicator_db1_default!O4*Weighting!D15+Indicator_db1_default!P4*Weighting!D16+Indicator_db1_default!Q4*Weighting!D17</f>
        <v>-6.7497997212885158E-3</v>
      </c>
      <c r="E4" s="8">
        <f ca="1">+Indicator_db1_default!B4*Weighting!E2+Indicator_db1_default!C4*Weighting!E3+Indicator_db1_default!D4*Weighting!E4+Indicator_db1_default!E4*Weighting!E5+Indicator_db1_default!F4*Weighting!E6+Indicator_db1_default!G4*Weighting!E7+Indicator_db1_default!H4*Weighting!E8+Indicator_db1_default!I4*Weighting!E9+Indicator_db1_default!J4*Weighting!E10+Indicator_db1_default!K4*Weighting!E11+Indicator_db1_default!L4*Weighting!E12+Indicator_db1_default!M4*Weighting!E13+Indicator_db1_default!N4*Weighting!E14+Indicator_db1_default!O4*Weighting!E15+Indicator_db1_default!P4*Weighting!E16+Indicator_db1_default!Q4*Weighting!E17</f>
        <v>2.127001058240572E-3</v>
      </c>
      <c r="F4" s="8">
        <f ca="1">+Indicator_db1_default!B4*Weighting!F2+Indicator_db1_default!C4*Weighting!F3+Indicator_db1_default!D4*Weighting!F4+Indicator_db1_default!E4*Weighting!F5+Indicator_db1_default!F4*Weighting!F6+Indicator_db1_default!G4*Weighting!F7+Indicator_db1_default!H4*Weighting!F8+Indicator_db1_default!I4*Weighting!F9+Indicator_db1_default!J4*Weighting!F10+Indicator_db1_default!K4*Weighting!F11+Indicator_db1_default!L4*Weighting!F12+Indicator_db1_default!M4*Weighting!F13+Indicator_db1_default!N4*Weighting!F14+Indicator_db1_default!O4*Weighting!F15+Indicator_db1_default!P4*Weighting!F16+Indicator_db1_default!Q4*Weighting!F17</f>
        <v>-6.7595797605133961E-3</v>
      </c>
      <c r="G4" s="8">
        <f>+Indicator_db1_default!B4*Weighting!G2+Indicator_db1_default!C4*Weighting!G3+Indicator_db1_default!D4*Weighting!G4+Indicator_db1_default!E4*Weighting!G5+Indicator_db1_default!F4*Weighting!G6+Indicator_db1_default!G4*Weighting!G7+Indicator_db1_default!H4*Weighting!G8+Indicator_db1_default!I4*Weighting!G9+Indicator_db1_default!J4*Weighting!G10+Indicator_db1_default!K4*Weighting!G11+Indicator_db1_default!L4*Weighting!G12+Indicator_db1_default!M4*Weighting!G13+Indicator_db1_default!N4*Weighting!G14+Indicator_db1_default!O4*Weighting!G15+Indicator_db1_default!P4*Weighting!G16+Indicator_db1_default!Q4*Weighting!G17</f>
        <v>-2.3501090709791027E-2</v>
      </c>
      <c r="H4" s="8">
        <f>+Indicator_db1_default!B4*Weighting!H2+Indicator_db1_default!C4*Weighting!H3+Indicator_db1_default!D4*Weighting!H4+Indicator_db1_default!E4*Weighting!H5+Indicator_db1_default!F4*Weighting!H6+Indicator_db1_default!G4*Weighting!H7+Indicator_db1_default!H4*Weighting!H8+Indicator_db1_default!I4*Weighting!H9+Indicator_db1_default!J4*Weighting!H10+Indicator_db1_default!K4*Weighting!H11+Indicator_db1_default!L4*Weighting!H12+Indicator_db1_default!M4*Weighting!H13+Indicator_db1_default!N4*Weighting!H14+Indicator_db1_default!O4*Weighting!H15+Indicator_db1_default!P4*Weighting!H16+Indicator_db1_default!Q4*Weighting!H17</f>
        <v>-3.0553828681501114E-4</v>
      </c>
      <c r="I4" s="8">
        <f>+Indicator_db1_default!B4*Weighting!I2+Indicator_db1_default!C4*Weighting!I3+Indicator_db1_default!D4*Weighting!I4+Indicator_db1_default!E4*Weighting!I5+Indicator_db1_default!F4*Weighting!I6+Indicator_db1_default!G4*Weighting!I7+Indicator_db1_default!H4*Weighting!I8+Indicator_db1_default!I4*Weighting!I9+Indicator_db1_default!J4*Weighting!I10+Indicator_db1_default!K4*Weighting!I11+Indicator_db1_default!L4*Weighting!I12+Indicator_db1_default!M4*Weighting!I13+Indicator_db1_default!N4*Weighting!I14+Indicator_db1_default!O4*Weighting!I15+Indicator_db1_default!P4*Weighting!I16+Indicator_db1_default!Q4*Weighting!I17</f>
        <v>-2.3724613514522559E-2</v>
      </c>
      <c r="J4" s="8">
        <f>+Indicator_db1_default!B4*Weighting!J2+Indicator_db1_default!C4*Weighting!J3+Indicator_db1_default!D4*Weighting!J4+Indicator_db1_default!E4*Weighting!J5+Indicator_db1_default!F4*Weighting!J6+Indicator_db1_default!G4*Weighting!J7+Indicator_db1_default!H4*Weighting!J8+Indicator_db1_default!I4*Weighting!J9+Indicator_db1_default!J4*Weighting!J10+Indicator_db1_default!K4*Weighting!J11+Indicator_db1_default!L4*Weighting!J12+Indicator_db1_default!M4*Weighting!J13+Indicator_db1_default!N4*Weighting!J14+Indicator_db1_default!O4*Weighting!J15+Indicator_db1_default!P4*Weighting!J16+Indicator_db1_default!Q4*Weighting!J17</f>
        <v>1.5730843616770716E-2</v>
      </c>
      <c r="K4" s="8">
        <f>+Indicator_db1_default!B4*Weighting!K2+Indicator_db1_default!C4*Weighting!K3+Indicator_db1_default!D4*Weighting!K4+Indicator_db1_default!E4*Weighting!K5+Indicator_db1_default!F4*Weighting!K6+Indicator_db1_default!G4*Weighting!K7+Indicator_db1_default!H4*Weighting!K8+Indicator_db1_default!I4*Weighting!K9+Indicator_db1_default!J4*Weighting!K10+Indicator_db1_default!K4*Weighting!K11+Indicator_db1_default!L4*Weighting!K12+Indicator_db1_default!M4*Weighting!K13+Indicator_db1_default!N4*Weighting!K14+Indicator_db1_default!O4*Weighting!K15+Indicator_db1_default!P4*Weighting!K16+Indicator_db1_default!Q4*Weighting!K17</f>
        <v>-2.0778664747735303E-2</v>
      </c>
      <c r="L4" s="8">
        <f>+Indicator_db1_default!B4*Weighting!L2+Indicator_db1_default!C4*Weighting!L3+Indicator_db1_default!D4*Weighting!L4+Indicator_db1_default!E4*Weighting!L5+Indicator_db1_default!F4*Weighting!L6+Indicator_db1_default!G4*Weighting!L7+Indicator_db1_default!H4*Weighting!L8+Indicator_db1_default!I4*Weighting!L9+Indicator_db1_default!J4*Weighting!L10+Indicator_db1_default!K4*Weighting!L11+Indicator_db1_default!L4*Weighting!L12+Indicator_db1_default!M4*Weighting!L13+Indicator_db1_default!N4*Weighting!L14+Indicator_db1_default!O4*Weighting!L15+Indicator_db1_default!P4*Weighting!L16+Indicator_db1_default!Q4*Weighting!L17</f>
        <v>0.15627960359671281</v>
      </c>
      <c r="M4" s="8">
        <f>+Indicator_db1_default!B4*Weighting!M2+Indicator_db1_default!C4*Weighting!M3+Indicator_db1_default!D4*Weighting!M4+Indicator_db1_default!E4*Weighting!M5+Indicator_db1_default!F4*Weighting!M6+Indicator_db1_default!G4*Weighting!M7+Indicator_db1_default!H4*Weighting!M8+Indicator_db1_default!I4*Weighting!M9+Indicator_db1_default!J4*Weighting!M10+Indicator_db1_default!K4*Weighting!M11+Indicator_db1_default!L4*Weighting!M12+Indicator_db1_default!M4*Weighting!M13+Indicator_db1_default!N4*Weighting!M14+Indicator_db1_default!O4*Weighting!M15+Indicator_db1_default!P4*Weighting!M16+Indicator_db1_default!Q4*Weighting!M17</f>
        <v>-6.9092367580261507E-2</v>
      </c>
      <c r="N4" s="8">
        <f>+Indicator_db1_default!B4*Weighting!N2+Indicator_db1_default!C4*Weighting!N3+Indicator_db1_default!D4*Weighting!N4+Indicator_db1_default!E4*Weighting!N5+Indicator_db1_default!F4*Weighting!N6+Indicator_db1_default!G4*Weighting!N7+Indicator_db1_default!H4*Weighting!N8+Indicator_db1_default!I4*Weighting!N9+Indicator_db1_default!J4*Weighting!N10+Indicator_db1_default!K4*Weighting!N11+Indicator_db1_default!L4*Weighting!N12+Indicator_db1_default!M4*Weighting!N13+Indicator_db1_default!N4*Weighting!N14+Indicator_db1_default!O4*Weighting!N15+Indicator_db1_default!P4*Weighting!N16+Indicator_db1_default!Q4*Weighting!N17</f>
        <v>2.2575220777515097E-2</v>
      </c>
      <c r="O4" s="8">
        <f>+Indicator_db1_default!B4*Weighting!O2+Indicator_db1_default!C4*Weighting!O3+Indicator_db1_default!D4*Weighting!O4+Indicator_db1_default!E4*Weighting!O5+Indicator_db1_default!F4*Weighting!O6+Indicator_db1_default!G4*Weighting!O7+Indicator_db1_default!H4*Weighting!O8+Indicator_db1_default!I4*Weighting!O9+Indicator_db1_default!J4*Weighting!O10+Indicator_db1_default!K4*Weighting!O11+Indicator_db1_default!L4*Weighting!O12+Indicator_db1_default!M4*Weighting!O13+Indicator_db1_default!N4*Weighting!O14+Indicator_db1_default!O4*Weighting!O15+Indicator_db1_default!P4*Weighting!O16+Indicator_db1_default!Q4*Weighting!O17</f>
        <v>1.0374632510169797E-4</v>
      </c>
      <c r="P4" s="8">
        <f>+Indicator_db1_default!B4*Weighting!P2+Indicator_db1_default!C4*Weighting!P3+Indicator_db1_default!D4*Weighting!P4+Indicator_db1_default!E4*Weighting!P5+Indicator_db1_default!F4*Weighting!P6+Indicator_db1_default!G4*Weighting!P7+Indicator_db1_default!H4*Weighting!P8+Indicator_db1_default!I4*Weighting!P9+Indicator_db1_default!J4*Weighting!P10+Indicator_db1_default!K4*Weighting!P11+Indicator_db1_default!L4*Weighting!P12+Indicator_db1_default!M4*Weighting!P13+Indicator_db1_default!N4*Weighting!P14+Indicator_db1_default!O4*Weighting!P15+Indicator_db1_default!P4*Weighting!P16+Indicator_db1_default!Q4*Weighting!P17</f>
        <v>-7.6844381319426933E-2</v>
      </c>
      <c r="Q4" s="8">
        <f>+Indicator_db1_default!B4*Weighting!Q2+Indicator_db1_default!C4*Weighting!Q3+Indicator_db1_default!D4*Weighting!Q4+Indicator_db1_default!E4*Weighting!Q5+Indicator_db1_default!F4*Weighting!Q6+Indicator_db1_default!G4*Weighting!Q7+Indicator_db1_default!H4*Weighting!Q8+Indicator_db1_default!I4*Weighting!Q9+Indicator_db1_default!J4*Weighting!Q10+Indicator_db1_default!K4*Weighting!Q11+Indicator_db1_default!L4*Weighting!Q12+Indicator_db1_default!M4*Weighting!Q13+Indicator_db1_default!N4*Weighting!Q14+Indicator_db1_default!O4*Weighting!Q15+Indicator_db1_default!P4*Weighting!Q16+Indicator_db1_default!Q4*Weighting!Q17</f>
        <v>-9.1588117705820427E-2</v>
      </c>
      <c r="R4" s="8">
        <f>+Indicator_db1_default!B4*Weighting!R2+Indicator_db1_default!C4*Weighting!R3+Indicator_db1_default!D4*Weighting!R4+Indicator_db1_default!E4*Weighting!R5+Indicator_db1_default!F4*Weighting!R6+Indicator_db1_default!G4*Weighting!R7+Indicator_db1_default!H4*Weighting!R8+Indicator_db1_default!I4*Weighting!R9+Indicator_db1_default!J4*Weighting!R10+Indicator_db1_default!K4*Weighting!R11+Indicator_db1_default!L4*Weighting!R12+Indicator_db1_default!M4*Weighting!R13+Indicator_db1_default!N4*Weighting!R14+Indicator_db1_default!O4*Weighting!R15+Indicator_db1_default!P4*Weighting!R16+Indicator_db1_default!Q4*Weighting!R17</f>
        <v>-5.961584867276197E-2</v>
      </c>
      <c r="S4" s="8">
        <f>+Indicator_db1_default!B4*Weighting!S2+Indicator_db1_default!C4*Weighting!S3+Indicator_db1_default!D4*Weighting!S4+Indicator_db1_default!E4*Weighting!S5+Indicator_db1_default!F4*Weighting!S6+Indicator_db1_default!G4*Weighting!S7+Indicator_db1_default!H4*Weighting!S8+Indicator_db1_default!I4*Weighting!S9+Indicator_db1_default!J4*Weighting!S10+Indicator_db1_default!K4*Weighting!S11+Indicator_db1_default!L4*Weighting!S12+Indicator_db1_default!M4*Weighting!S13+Indicator_db1_default!N4*Weighting!S14+Indicator_db1_default!O4*Weighting!S15+Indicator_db1_default!P4*Weighting!S16+Indicator_db1_default!Q4*Weighting!S17</f>
        <v>-7.9044412106033912E-2</v>
      </c>
      <c r="T4" s="8">
        <f>+Indicator_db1_default!B4*Weighting!T2+Indicator_db1_default!C4*Weighting!T3+Indicator_db1_default!D4*Weighting!T4+Indicator_db1_default!E4*Weighting!T5+Indicator_db1_default!F4*Weighting!T6+Indicator_db1_default!G4*Weighting!T7+Indicator_db1_default!H4*Weighting!T8+Indicator_db1_default!I4*Weighting!T9+Indicator_db1_default!J4*Weighting!T10+Indicator_db1_default!K4*Weighting!T11+Indicator_db1_default!L4*Weighting!T12+Indicator_db1_default!M4*Weighting!T13+Indicator_db1_default!N4*Weighting!T14+Indicator_db1_default!O4*Weighting!T15+Indicator_db1_default!P4*Weighting!T16+Indicator_db1_default!Q4*Weighting!T17</f>
        <v>-8.5780381428840979E-2</v>
      </c>
      <c r="U4" s="8">
        <f>+Indicator_db1_default!B4*Weighting!U2+Indicator_db1_default!C4*Weighting!U3+Indicator_db1_default!D4*Weighting!U4+Indicator_db1_default!E4*Weighting!U5+Indicator_db1_default!F4*Weighting!U6+Indicator_db1_default!G4*Weighting!U7+Indicator_db1_default!H4*Weighting!U8+Indicator_db1_default!I4*Weighting!U9+Indicator_db1_default!J4*Weighting!U10+Indicator_db1_default!K4*Weighting!U11+Indicator_db1_default!L4*Weighting!U12+Indicator_db1_default!M4*Weighting!U13+Indicator_db1_default!N4*Weighting!U14+Indicator_db1_default!O4*Weighting!U15+Indicator_db1_default!P4*Weighting!U16+Indicator_db1_default!Q4*Weighting!U17</f>
        <v>2.6549126787357982E-3</v>
      </c>
      <c r="V4" s="8">
        <f>+Indicator_db1_default!B4*Weighting!V2+Indicator_db1_default!C4*Weighting!V3+Indicator_db1_default!D4*Weighting!V4+Indicator_db1_default!E4*Weighting!V5+Indicator_db1_default!F4*Weighting!V6+Indicator_db1_default!G4*Weighting!V7+Indicator_db1_default!H4*Weighting!V8+Indicator_db1_default!I4*Weighting!V9+Indicator_db1_default!J4*Weighting!V10+Indicator_db1_default!K4*Weighting!V11+Indicator_db1_default!L4*Weighting!V12+Indicator_db1_default!M4*Weighting!V13+Indicator_db1_default!N4*Weighting!V14+Indicator_db1_default!O4*Weighting!V15+Indicator_db1_default!P4*Weighting!V16+Indicator_db1_default!Q4*Weighting!V17</f>
        <v>-1.1776344761404453E-2</v>
      </c>
      <c r="W4" s="8">
        <f>+Indicator_db1_default!B4*Weighting!W2+Indicator_db1_default!C4*Weighting!W3+Indicator_db1_default!D4*Weighting!W4+Indicator_db1_default!E4*Weighting!W5+Indicator_db1_default!F4*Weighting!W6+Indicator_db1_default!G4*Weighting!W7+Indicator_db1_default!H4*Weighting!W8+Indicator_db1_default!I4*Weighting!W9+Indicator_db1_default!J4*Weighting!W10+Indicator_db1_default!K4*Weighting!W11+Indicator_db1_default!L4*Weighting!W12+Indicator_db1_default!M4*Weighting!W13+Indicator_db1_default!N4*Weighting!W14+Indicator_db1_default!O4*Weighting!W15+Indicator_db1_default!P4*Weighting!W16+Indicator_db1_default!Q4*Weighting!W17</f>
        <v>-3.1450199395562793E-3</v>
      </c>
      <c r="X4" s="8">
        <f>+Indicator_db1_default!B4*Weighting!X2+Indicator_db1_default!C4*Weighting!X3+Indicator_db1_default!D4*Weighting!X4+Indicator_db1_default!E4*Weighting!X5+Indicator_db1_default!F4*Weighting!X6+Indicator_db1_default!G4*Weighting!X7+Indicator_db1_default!H4*Weighting!X8+Indicator_db1_default!I4*Weighting!X9+Indicator_db1_default!J4*Weighting!X10+Indicator_db1_default!K4*Weighting!X11+Indicator_db1_default!L4*Weighting!X12+Indicator_db1_default!M4*Weighting!X13+Indicator_db1_default!N4*Weighting!X14+Indicator_db1_default!O4*Weighting!X15+Indicator_db1_default!P4*Weighting!X16+Indicator_db1_default!Q4*Weighting!X17</f>
        <v>-3.2228894128016657E-3</v>
      </c>
      <c r="Y4" s="8">
        <f>+Indicator_db1_default!B4*Weighting!Y2+Indicator_db1_default!C4*Weighting!Y3+Indicator_db1_default!D4*Weighting!Y4+Indicator_db1_default!E4*Weighting!Y5+Indicator_db1_default!F4*Weighting!Y6+Indicator_db1_default!G4*Weighting!Y7+Indicator_db1_default!H4*Weighting!Y8+Indicator_db1_default!I4*Weighting!Y9+Indicator_db1_default!J4*Weighting!Y10+Indicator_db1_default!K4*Weighting!Y11+Indicator_db1_default!L4*Weighting!Y12+Indicator_db1_default!M4*Weighting!Y13+Indicator_db1_default!N4*Weighting!Y14+Indicator_db1_default!O4*Weighting!Y15+Indicator_db1_default!P4*Weighting!Y16+Indicator_db1_default!Q4*Weighting!Y17</f>
        <v>-9.6304284412364595E-5</v>
      </c>
      <c r="Z4" s="8">
        <f>+Indicator_db1_default!B4*Weighting!Z2+Indicator_db1_default!C4*Weighting!Z3+Indicator_db1_default!D4*Weighting!Z4+Indicator_db1_default!E4*Weighting!Z5+Indicator_db1_default!F4*Weighting!Z6+Indicator_db1_default!G4*Weighting!Z7+Indicator_db1_default!H4*Weighting!Z8+Indicator_db1_default!I4*Weighting!Z9+Indicator_db1_default!J4*Weighting!Z10+Indicator_db1_default!K4*Weighting!Z11+Indicator_db1_default!L4*Weighting!Z12+Indicator_db1_default!M4*Weighting!Z13+Indicator_db1_default!N4*Weighting!Z14+Indicator_db1_default!O4*Weighting!Z15+Indicator_db1_default!P4*Weighting!Z16+Indicator_db1_default!Q4*Weighting!Z17</f>
        <v>-1.316750245756086E-2</v>
      </c>
      <c r="AA4" s="8">
        <f>+Indicator_db1_default!B4*Weighting!AA2+Indicator_db1_default!C4*Weighting!AA3+Indicator_db1_default!D4*Weighting!AA4+Indicator_db1_default!E4*Weighting!AA5+Indicator_db1_default!F4*Weighting!AA6+Indicator_db1_default!G4*Weighting!AA7+Indicator_db1_default!H4*Weighting!AA8+Indicator_db1_default!I4*Weighting!AA9+Indicator_db1_default!J4*Weighting!AA10+Indicator_db1_default!K4*Weighting!AA11+Indicator_db1_default!L4*Weighting!AA12+Indicator_db1_default!M4*Weighting!AA13+Indicator_db1_default!N4*Weighting!AA14+Indicator_db1_default!O4*Weighting!AA15+Indicator_db1_default!P4*Weighting!AA16+Indicator_db1_default!Q4*Weighting!AA17</f>
        <v>-6.4257365065840469E-2</v>
      </c>
    </row>
    <row r="5" spans="1:27" x14ac:dyDescent="0.35">
      <c r="A5" s="5" t="s">
        <v>4</v>
      </c>
      <c r="B5" s="8">
        <f ca="1">+Indicator_db1_default!B5*Weighting!B2+Indicator_db1_default!C5*Weighting!B3+Indicator_db1_default!D5*Weighting!B4+Indicator_db1_default!E5*Weighting!B5+Indicator_db1_default!F5*Weighting!B6+Indicator_db1_default!G5*Weighting!B7+Indicator_db1_default!H5*Weighting!B8+Indicator_db1_default!I5*Weighting!B9+Indicator_db1_default!J5*Weighting!B10+Indicator_db1_default!K5*Weighting!B11+Indicator_db1_default!L5*Weighting!B12+Indicator_db1_default!M5*Weighting!B13+Indicator_db1_default!N5*Weighting!B14+Indicator_db1_default!O5*Weighting!B15+Indicator_db1_default!P5*Weighting!B16+Indicator_db1_default!Q5*Weighting!B17</f>
        <v>0.95655458944982208</v>
      </c>
      <c r="C5" s="8">
        <f ca="1">+Indicator_db1_default!B5*Weighting!C2+Indicator_db1_default!C5*Weighting!C3+Indicator_db1_default!D5*Weighting!C4+Indicator_db1_default!E5*Weighting!C5+Indicator_db1_default!F5*Weighting!C6+Indicator_db1_default!G5*Weighting!C7+Indicator_db1_default!H5*Weighting!C8+Indicator_db1_default!I5*Weighting!C9+Indicator_db1_default!J5*Weighting!C10+Indicator_db1_default!K5*Weighting!C11+Indicator_db1_default!L5*Weighting!C12+Indicator_db1_default!M5*Weighting!C13+Indicator_db1_default!N5*Weighting!C14+Indicator_db1_default!O5*Weighting!C15+Indicator_db1_default!P5*Weighting!C16+Indicator_db1_default!Q5*Weighting!C17</f>
        <v>0.95582686005306572</v>
      </c>
      <c r="D5" s="8">
        <f ca="1">+Indicator_db1_default!B5*Weighting!D2+Indicator_db1_default!C5*Weighting!D3+Indicator_db1_default!D5*Weighting!D4+Indicator_db1_default!E5*Weighting!D5+Indicator_db1_default!F5*Weighting!D6+Indicator_db1_default!G5*Weighting!D7+Indicator_db1_default!H5*Weighting!D8+Indicator_db1_default!I5*Weighting!D9+Indicator_db1_default!J5*Weighting!D10+Indicator_db1_default!K5*Weighting!D11+Indicator_db1_default!L5*Weighting!D12+Indicator_db1_default!M5*Weighting!D13+Indicator_db1_default!N5*Weighting!D14+Indicator_db1_default!O5*Weighting!D15+Indicator_db1_default!P5*Weighting!D16+Indicator_db1_default!Q5*Weighting!D17</f>
        <v>0.95479623432580485</v>
      </c>
      <c r="E5" s="8">
        <f ca="1">+Indicator_db1_default!B5*Weighting!E2+Indicator_db1_default!C5*Weighting!E3+Indicator_db1_default!D5*Weighting!E4+Indicator_db1_default!E5*Weighting!E5+Indicator_db1_default!F5*Weighting!E6+Indicator_db1_default!G5*Weighting!E7+Indicator_db1_default!H5*Weighting!E8+Indicator_db1_default!I5*Weighting!E9+Indicator_db1_default!J5*Weighting!E10+Indicator_db1_default!K5*Weighting!E11+Indicator_db1_default!L5*Weighting!E12+Indicator_db1_default!M5*Weighting!E13+Indicator_db1_default!N5*Weighting!E14+Indicator_db1_default!O5*Weighting!E15+Indicator_db1_default!P5*Weighting!E16+Indicator_db1_default!Q5*Weighting!E17</f>
        <v>0.96440620117043785</v>
      </c>
      <c r="F5" s="8">
        <f ca="1">+Indicator_db1_default!B5*Weighting!F2+Indicator_db1_default!C5*Weighting!F3+Indicator_db1_default!D5*Weighting!F4+Indicator_db1_default!E5*Weighting!F5+Indicator_db1_default!F5*Weighting!F6+Indicator_db1_default!G5*Weighting!F7+Indicator_db1_default!H5*Weighting!F8+Indicator_db1_default!I5*Weighting!F9+Indicator_db1_default!J5*Weighting!F10+Indicator_db1_default!K5*Weighting!F11+Indicator_db1_default!L5*Weighting!F12+Indicator_db1_default!M5*Weighting!F13+Indicator_db1_default!N5*Weighting!F14+Indicator_db1_default!O5*Weighting!F15+Indicator_db1_default!P5*Weighting!F16+Indicator_db1_default!Q5*Weighting!F17</f>
        <v>0.95108001452468605</v>
      </c>
      <c r="G5" s="8">
        <f>+Indicator_db1_default!B5*Weighting!G2+Indicator_db1_default!C5*Weighting!G3+Indicator_db1_default!D5*Weighting!G4+Indicator_db1_default!E5*Weighting!G5+Indicator_db1_default!F5*Weighting!G6+Indicator_db1_default!G5*Weighting!G7+Indicator_db1_default!H5*Weighting!G8+Indicator_db1_default!I5*Weighting!G9+Indicator_db1_default!J5*Weighting!G10+Indicator_db1_default!K5*Weighting!G11+Indicator_db1_default!L5*Weighting!G12+Indicator_db1_default!M5*Weighting!G13+Indicator_db1_default!N5*Weighting!G14+Indicator_db1_default!O5*Weighting!G15+Indicator_db1_default!P5*Weighting!G16+Indicator_db1_default!Q5*Weighting!G17</f>
        <v>0.89679109934586265</v>
      </c>
      <c r="H5" s="8">
        <f>+Indicator_db1_default!B5*Weighting!H2+Indicator_db1_default!C5*Weighting!H3+Indicator_db1_default!D5*Weighting!H4+Indicator_db1_default!E5*Weighting!H5+Indicator_db1_default!F5*Weighting!H6+Indicator_db1_default!G5*Weighting!H7+Indicator_db1_default!H5*Weighting!H8+Indicator_db1_default!I5*Weighting!H9+Indicator_db1_default!J5*Weighting!H10+Indicator_db1_default!K5*Weighting!H11+Indicator_db1_default!L5*Weighting!H12+Indicator_db1_default!M5*Weighting!H13+Indicator_db1_default!N5*Weighting!H14+Indicator_db1_default!O5*Weighting!H15+Indicator_db1_default!P5*Weighting!H16+Indicator_db1_default!Q5*Weighting!H17</f>
        <v>0.87148310765842174</v>
      </c>
      <c r="I5" s="8">
        <f>+Indicator_db1_default!B5*Weighting!I2+Indicator_db1_default!C5*Weighting!I3+Indicator_db1_default!D5*Weighting!I4+Indicator_db1_default!E5*Weighting!I5+Indicator_db1_default!F5*Weighting!I6+Indicator_db1_default!G5*Weighting!I7+Indicator_db1_default!H5*Weighting!I8+Indicator_db1_default!I5*Weighting!I9+Indicator_db1_default!J5*Weighting!I10+Indicator_db1_default!K5*Weighting!I11+Indicator_db1_default!L5*Weighting!I12+Indicator_db1_default!M5*Weighting!I13+Indicator_db1_default!N5*Weighting!I14+Indicator_db1_default!O5*Weighting!I15+Indicator_db1_default!P5*Weighting!I16+Indicator_db1_default!Q5*Weighting!I17</f>
        <v>0.89837765829803018</v>
      </c>
      <c r="J5" s="8">
        <f>+Indicator_db1_default!B5*Weighting!J2+Indicator_db1_default!C5*Weighting!J3+Indicator_db1_default!D5*Weighting!J4+Indicator_db1_default!E5*Weighting!J5+Indicator_db1_default!F5*Weighting!J6+Indicator_db1_default!G5*Weighting!J7+Indicator_db1_default!H5*Weighting!J8+Indicator_db1_default!I5*Weighting!J9+Indicator_db1_default!J5*Weighting!J10+Indicator_db1_default!K5*Weighting!J11+Indicator_db1_default!L5*Weighting!J12+Indicator_db1_default!M5*Weighting!J13+Indicator_db1_default!N5*Weighting!J14+Indicator_db1_default!O5*Weighting!J15+Indicator_db1_default!P5*Weighting!J16+Indicator_db1_default!Q5*Weighting!J17</f>
        <v>0.90351881973536219</v>
      </c>
      <c r="K5" s="8">
        <f>+Indicator_db1_default!B5*Weighting!K2+Indicator_db1_default!C5*Weighting!K3+Indicator_db1_default!D5*Weighting!K4+Indicator_db1_default!E5*Weighting!K5+Indicator_db1_default!F5*Weighting!K6+Indicator_db1_default!G5*Weighting!K7+Indicator_db1_default!H5*Weighting!K8+Indicator_db1_default!I5*Weighting!K9+Indicator_db1_default!J5*Weighting!K10+Indicator_db1_default!K5*Weighting!K11+Indicator_db1_default!L5*Weighting!K12+Indicator_db1_default!M5*Weighting!K13+Indicator_db1_default!N5*Weighting!K14+Indicator_db1_default!O5*Weighting!K15+Indicator_db1_default!P5*Weighting!K16+Indicator_db1_default!Q5*Weighting!K17</f>
        <v>0.87965778614619405</v>
      </c>
      <c r="L5" s="8">
        <f>+Indicator_db1_default!B5*Weighting!L2+Indicator_db1_default!C5*Weighting!L3+Indicator_db1_default!D5*Weighting!L4+Indicator_db1_default!E5*Weighting!L5+Indicator_db1_default!F5*Weighting!L6+Indicator_db1_default!G5*Weighting!L7+Indicator_db1_default!H5*Weighting!L8+Indicator_db1_default!I5*Weighting!L9+Indicator_db1_default!J5*Weighting!L10+Indicator_db1_default!K5*Weighting!L11+Indicator_db1_default!L5*Weighting!L12+Indicator_db1_default!M5*Weighting!L13+Indicator_db1_default!N5*Weighting!L14+Indicator_db1_default!O5*Weighting!L15+Indicator_db1_default!P5*Weighting!L16+Indicator_db1_default!Q5*Weighting!L17</f>
        <v>0.81610274040317143</v>
      </c>
      <c r="M5" s="8">
        <f>+Indicator_db1_default!B5*Weighting!M2+Indicator_db1_default!C5*Weighting!M3+Indicator_db1_default!D5*Weighting!M4+Indicator_db1_default!E5*Weighting!M5+Indicator_db1_default!F5*Weighting!M6+Indicator_db1_default!G5*Weighting!M7+Indicator_db1_default!H5*Weighting!M8+Indicator_db1_default!I5*Weighting!M9+Indicator_db1_default!J5*Weighting!M10+Indicator_db1_default!K5*Weighting!M11+Indicator_db1_default!L5*Weighting!M12+Indicator_db1_default!M5*Weighting!M13+Indicator_db1_default!N5*Weighting!M14+Indicator_db1_default!O5*Weighting!M15+Indicator_db1_default!P5*Weighting!M16+Indicator_db1_default!Q5*Weighting!M17</f>
        <v>0.72623564947223007</v>
      </c>
      <c r="N5" s="8">
        <f>+Indicator_db1_default!B5*Weighting!N2+Indicator_db1_default!C5*Weighting!N3+Indicator_db1_default!D5*Weighting!N4+Indicator_db1_default!E5*Weighting!N5+Indicator_db1_default!F5*Weighting!N6+Indicator_db1_default!G5*Weighting!N7+Indicator_db1_default!H5*Weighting!N8+Indicator_db1_default!I5*Weighting!N9+Indicator_db1_default!J5*Weighting!N10+Indicator_db1_default!K5*Weighting!N11+Indicator_db1_default!L5*Weighting!N12+Indicator_db1_default!M5*Weighting!N13+Indicator_db1_default!N5*Weighting!N14+Indicator_db1_default!O5*Weighting!N15+Indicator_db1_default!P5*Weighting!N16+Indicator_db1_default!Q5*Weighting!N17</f>
        <v>0.89068946857189113</v>
      </c>
      <c r="O5" s="8">
        <f>+Indicator_db1_default!B5*Weighting!O2+Indicator_db1_default!C5*Weighting!O3+Indicator_db1_default!D5*Weighting!O4+Indicator_db1_default!E5*Weighting!O5+Indicator_db1_default!F5*Weighting!O6+Indicator_db1_default!G5*Weighting!O7+Indicator_db1_default!H5*Weighting!O8+Indicator_db1_default!I5*Weighting!O9+Indicator_db1_default!J5*Weighting!O10+Indicator_db1_default!K5*Weighting!O11+Indicator_db1_default!L5*Weighting!O12+Indicator_db1_default!M5*Weighting!O13+Indicator_db1_default!N5*Weighting!O14+Indicator_db1_default!O5*Weighting!O15+Indicator_db1_default!P5*Weighting!O16+Indicator_db1_default!Q5*Weighting!O17</f>
        <v>0.98374962828998125</v>
      </c>
      <c r="P5" s="8">
        <f>+Indicator_db1_default!B5*Weighting!P2+Indicator_db1_default!C5*Weighting!P3+Indicator_db1_default!D5*Weighting!P4+Indicator_db1_default!E5*Weighting!P5+Indicator_db1_default!F5*Weighting!P6+Indicator_db1_default!G5*Weighting!P7+Indicator_db1_default!H5*Weighting!P8+Indicator_db1_default!I5*Weighting!P9+Indicator_db1_default!J5*Weighting!P10+Indicator_db1_default!K5*Weighting!P11+Indicator_db1_default!L5*Weighting!P12+Indicator_db1_default!M5*Weighting!P13+Indicator_db1_default!N5*Weighting!P14+Indicator_db1_default!O5*Weighting!P15+Indicator_db1_default!P5*Weighting!P16+Indicator_db1_default!Q5*Weighting!P17</f>
        <v>0.94311746180914557</v>
      </c>
      <c r="Q5" s="8">
        <f>+Indicator_db1_default!B5*Weighting!Q2+Indicator_db1_default!C5*Weighting!Q3+Indicator_db1_default!D5*Weighting!Q4+Indicator_db1_default!E5*Weighting!Q5+Indicator_db1_default!F5*Weighting!Q6+Indicator_db1_default!G5*Weighting!Q7+Indicator_db1_default!H5*Weighting!Q8+Indicator_db1_default!I5*Weighting!Q9+Indicator_db1_default!J5*Weighting!Q10+Indicator_db1_default!K5*Weighting!Q11+Indicator_db1_default!L5*Weighting!Q12+Indicator_db1_default!M5*Weighting!Q13+Indicator_db1_default!N5*Weighting!Q14+Indicator_db1_default!O5*Weighting!Q15+Indicator_db1_default!P5*Weighting!Q16+Indicator_db1_default!Q5*Weighting!Q17</f>
        <v>0.74898490777851756</v>
      </c>
      <c r="R5" s="8">
        <f>+Indicator_db1_default!B5*Weighting!R2+Indicator_db1_default!C5*Weighting!R3+Indicator_db1_default!D5*Weighting!R4+Indicator_db1_default!E5*Weighting!R5+Indicator_db1_default!F5*Weighting!R6+Indicator_db1_default!G5*Weighting!R7+Indicator_db1_default!H5*Weighting!R8+Indicator_db1_default!I5*Weighting!R9+Indicator_db1_default!J5*Weighting!R10+Indicator_db1_default!K5*Weighting!R11+Indicator_db1_default!L5*Weighting!R12+Indicator_db1_default!M5*Weighting!R13+Indicator_db1_default!N5*Weighting!R14+Indicator_db1_default!O5*Weighting!R15+Indicator_db1_default!P5*Weighting!R16+Indicator_db1_default!Q5*Weighting!R17</f>
        <v>0.87949359587213938</v>
      </c>
      <c r="S5" s="8">
        <f>+Indicator_db1_default!B5*Weighting!S2+Indicator_db1_default!C5*Weighting!S3+Indicator_db1_default!D5*Weighting!S4+Indicator_db1_default!E5*Weighting!S5+Indicator_db1_default!F5*Weighting!S6+Indicator_db1_default!G5*Weighting!S7+Indicator_db1_default!H5*Weighting!S8+Indicator_db1_default!I5*Weighting!S9+Indicator_db1_default!J5*Weighting!S10+Indicator_db1_default!K5*Weighting!S11+Indicator_db1_default!L5*Weighting!S12+Indicator_db1_default!M5*Weighting!S13+Indicator_db1_default!N5*Weighting!S14+Indicator_db1_default!O5*Weighting!S15+Indicator_db1_default!P5*Weighting!S16+Indicator_db1_default!Q5*Weighting!S17</f>
        <v>0.95131616914676631</v>
      </c>
      <c r="T5" s="8">
        <f>+Indicator_db1_default!B5*Weighting!T2+Indicator_db1_default!C5*Weighting!T3+Indicator_db1_default!D5*Weighting!T4+Indicator_db1_default!E5*Weighting!T5+Indicator_db1_default!F5*Weighting!T6+Indicator_db1_default!G5*Weighting!T7+Indicator_db1_default!H5*Weighting!T8+Indicator_db1_default!I5*Weighting!T9+Indicator_db1_default!J5*Weighting!T10+Indicator_db1_default!K5*Weighting!T11+Indicator_db1_default!L5*Weighting!T12+Indicator_db1_default!M5*Weighting!T13+Indicator_db1_default!N5*Weighting!T14+Indicator_db1_default!O5*Weighting!T15+Indicator_db1_default!P5*Weighting!T16+Indicator_db1_default!Q5*Weighting!T17</f>
        <v>0.96192106377318976</v>
      </c>
      <c r="U5" s="8">
        <f>+Indicator_db1_default!B5*Weighting!U2+Indicator_db1_default!C5*Weighting!U3+Indicator_db1_default!D5*Weighting!U4+Indicator_db1_default!E5*Weighting!U5+Indicator_db1_default!F5*Weighting!U6+Indicator_db1_default!G5*Weighting!U7+Indicator_db1_default!H5*Weighting!U8+Indicator_db1_default!I5*Weighting!U9+Indicator_db1_default!J5*Weighting!U10+Indicator_db1_default!K5*Weighting!U11+Indicator_db1_default!L5*Weighting!U12+Indicator_db1_default!M5*Weighting!U13+Indicator_db1_default!N5*Weighting!U14+Indicator_db1_default!O5*Weighting!U15+Indicator_db1_default!P5*Weighting!U16+Indicator_db1_default!Q5*Weighting!U17</f>
        <v>0.99323504663051787</v>
      </c>
      <c r="V5" s="8">
        <f>+Indicator_db1_default!B5*Weighting!V2+Indicator_db1_default!C5*Weighting!V3+Indicator_db1_default!D5*Weighting!V4+Indicator_db1_default!E5*Weighting!V5+Indicator_db1_default!F5*Weighting!V6+Indicator_db1_default!G5*Weighting!V7+Indicator_db1_default!H5*Weighting!V8+Indicator_db1_default!I5*Weighting!V9+Indicator_db1_default!J5*Weighting!V10+Indicator_db1_default!K5*Weighting!V11+Indicator_db1_default!L5*Weighting!V12+Indicator_db1_default!M5*Weighting!V13+Indicator_db1_default!N5*Weighting!V14+Indicator_db1_default!O5*Weighting!V15+Indicator_db1_default!P5*Weighting!V16+Indicator_db1_default!Q5*Weighting!V17</f>
        <v>0.97870003719296628</v>
      </c>
      <c r="W5" s="8">
        <f>+Indicator_db1_default!B5*Weighting!W2+Indicator_db1_default!C5*Weighting!W3+Indicator_db1_default!D5*Weighting!W4+Indicator_db1_default!E5*Weighting!W5+Indicator_db1_default!F5*Weighting!W6+Indicator_db1_default!G5*Weighting!W7+Indicator_db1_default!H5*Weighting!W8+Indicator_db1_default!I5*Weighting!W9+Indicator_db1_default!J5*Weighting!W10+Indicator_db1_default!K5*Weighting!W11+Indicator_db1_default!L5*Weighting!W12+Indicator_db1_default!M5*Weighting!W13+Indicator_db1_default!N5*Weighting!W14+Indicator_db1_default!O5*Weighting!W15+Indicator_db1_default!P5*Weighting!W16+Indicator_db1_default!Q5*Weighting!W17</f>
        <v>0.98018044723663977</v>
      </c>
      <c r="X5" s="8">
        <f>+Indicator_db1_default!B5*Weighting!X2+Indicator_db1_default!C5*Weighting!X3+Indicator_db1_default!D5*Weighting!X4+Indicator_db1_default!E5*Weighting!X5+Indicator_db1_default!F5*Weighting!X6+Indicator_db1_default!G5*Weighting!X7+Indicator_db1_default!H5*Weighting!X8+Indicator_db1_default!I5*Weighting!X9+Indicator_db1_default!J5*Weighting!X10+Indicator_db1_default!K5*Weighting!X11+Indicator_db1_default!L5*Weighting!X12+Indicator_db1_default!M5*Weighting!X13+Indicator_db1_default!N5*Weighting!X14+Indicator_db1_default!O5*Weighting!X15+Indicator_db1_default!P5*Weighting!X16+Indicator_db1_default!Q5*Weighting!X17</f>
        <v>0.99295730940998861</v>
      </c>
      <c r="Y5" s="8">
        <f>+Indicator_db1_default!B5*Weighting!Y2+Indicator_db1_default!C5*Weighting!Y3+Indicator_db1_default!D5*Weighting!Y4+Indicator_db1_default!E5*Weighting!Y5+Indicator_db1_default!F5*Weighting!Y6+Indicator_db1_default!G5*Weighting!Y7+Indicator_db1_default!H5*Weighting!Y8+Indicator_db1_default!I5*Weighting!Y9+Indicator_db1_default!J5*Weighting!Y10+Indicator_db1_default!K5*Weighting!Y11+Indicator_db1_default!L5*Weighting!Y12+Indicator_db1_default!M5*Weighting!Y13+Indicator_db1_default!N5*Weighting!Y14+Indicator_db1_default!O5*Weighting!Y15+Indicator_db1_default!P5*Weighting!Y16+Indicator_db1_default!Q5*Weighting!Y17</f>
        <v>0.99881706480842625</v>
      </c>
      <c r="Z5" s="8">
        <f>+Indicator_db1_default!B5*Weighting!Z2+Indicator_db1_default!C5*Weighting!Z3+Indicator_db1_default!D5*Weighting!Z4+Indicator_db1_default!E5*Weighting!Z5+Indicator_db1_default!F5*Weighting!Z6+Indicator_db1_default!G5*Weighting!Z7+Indicator_db1_default!H5*Weighting!Z8+Indicator_db1_default!I5*Weighting!Z9+Indicator_db1_default!J5*Weighting!Z10+Indicator_db1_default!K5*Weighting!Z11+Indicator_db1_default!L5*Weighting!Z12+Indicator_db1_default!M5*Weighting!Z13+Indicator_db1_default!N5*Weighting!Z14+Indicator_db1_default!O5*Weighting!Z15+Indicator_db1_default!P5*Weighting!Z16+Indicator_db1_default!Q5*Weighting!Z17</f>
        <v>0.74748297249380102</v>
      </c>
      <c r="AA5" s="8">
        <f>+Indicator_db1_default!B5*Weighting!AA2+Indicator_db1_default!C5*Weighting!AA3+Indicator_db1_default!D5*Weighting!AA4+Indicator_db1_default!E5*Weighting!AA5+Indicator_db1_default!F5*Weighting!AA6+Indicator_db1_default!G5*Weighting!AA7+Indicator_db1_default!H5*Weighting!AA8+Indicator_db1_default!I5*Weighting!AA9+Indicator_db1_default!J5*Weighting!AA10+Indicator_db1_default!K5*Weighting!AA11+Indicator_db1_default!L5*Weighting!AA12+Indicator_db1_default!M5*Weighting!AA13+Indicator_db1_default!N5*Weighting!AA14+Indicator_db1_default!O5*Weighting!AA15+Indicator_db1_default!P5*Weighting!AA16+Indicator_db1_default!Q5*Weighting!AA17</f>
        <v>0.75567402664443073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1!B2*Weighting!B2+Indicator_db1_S1!C2*Weighting!B3+Indicator_db1_S1!D2*Weighting!B4+Indicator_db1_S1!E2*Weighting!B5+Indicator_db1_S1!F2*Weighting!B6+Indicator_db1_S1!G2*Weighting!B7+Indicator_db1_S1!H2*Weighting!B8+Indicator_db1_S1!I2*Weighting!B9+Indicator_db1_S1!J2*Weighting!B10+Indicator_db1_S1!K2*Weighting!B11+Indicator_db1_S1!L2*Weighting!B12+Indicator_db1_S1!M2*Weighting!B13+Indicator_db1_S1!N2*Weighting!B14+Indicator_db1_S1!O2*Weighting!B15+Indicator_db1_S1!P2*Weighting!B16+Indicator_db1_S1!Q2*Weighting!B17</f>
        <v>0.19275634486114743</v>
      </c>
      <c r="C2" s="8">
        <f ca="1">+Indicator_db1_S1!B2*Weighting!C2+Indicator_db1_S1!C2*Weighting!C3+Indicator_db1_S1!D2*Weighting!C4+Indicator_db1_S1!E2*Weighting!C5+Indicator_db1_S1!F2*Weighting!C6+Indicator_db1_S1!G2*Weighting!C7+Indicator_db1_S1!H2*Weighting!C8+Indicator_db1_S1!I2*Weighting!C9+Indicator_db1_S1!J2*Weighting!C10+Indicator_db1_S1!K2*Weighting!C11+Indicator_db1_S1!L2*Weighting!C12+Indicator_db1_S1!M2*Weighting!C13+Indicator_db1_S1!N2*Weighting!C14+Indicator_db1_S1!O2*Weighting!C15+Indicator_db1_S1!P2*Weighting!C16+Indicator_db1_S1!Q2*Weighting!C17</f>
        <v>0.19316636630055103</v>
      </c>
      <c r="D2" s="8">
        <f ca="1">+Indicator_db1_S1!B2*Weighting!D2+Indicator_db1_S1!C2*Weighting!D3+Indicator_db1_S1!D2*Weighting!D4+Indicator_db1_S1!E2*Weighting!D5+Indicator_db1_S1!F2*Weighting!D6+Indicator_db1_S1!G2*Weighting!D7+Indicator_db1_S1!H2*Weighting!D8+Indicator_db1_S1!I2*Weighting!D9+Indicator_db1_S1!J2*Weighting!D10+Indicator_db1_S1!K2*Weighting!D11+Indicator_db1_S1!L2*Weighting!D12+Indicator_db1_S1!M2*Weighting!D13+Indicator_db1_S1!N2*Weighting!D14+Indicator_db1_S1!O2*Weighting!D15+Indicator_db1_S1!P2*Weighting!D16+Indicator_db1_S1!Q2*Weighting!D17</f>
        <v>0.19368100778289082</v>
      </c>
      <c r="E2" s="8">
        <f ca="1">+Indicator_db1_S1!B2*Weighting!E2+Indicator_db1_S1!C2*Weighting!E3+Indicator_db1_S1!D2*Weighting!E4+Indicator_db1_S1!E2*Weighting!E5+Indicator_db1_S1!F2*Weighting!E6+Indicator_db1_S1!G2*Weighting!E7+Indicator_db1_S1!H2*Weighting!E8+Indicator_db1_S1!I2*Weighting!E9+Indicator_db1_S1!J2*Weighting!E10+Indicator_db1_S1!K2*Weighting!E11+Indicator_db1_S1!L2*Weighting!E12+Indicator_db1_S1!M2*Weighting!E13+Indicator_db1_S1!N2*Weighting!E14+Indicator_db1_S1!O2*Weighting!E15+Indicator_db1_S1!P2*Weighting!E16+Indicator_db1_S1!Q2*Weighting!E17</f>
        <v>0.17902378487612008</v>
      </c>
      <c r="F2" s="8">
        <f ca="1">+Indicator_db1_S1!B2*Weighting!F2+Indicator_db1_S1!C2*Weighting!F3+Indicator_db1_S1!D2*Weighting!F4+Indicator_db1_S1!E2*Weighting!F5+Indicator_db1_S1!F2*Weighting!F6+Indicator_db1_S1!G2*Weighting!F7+Indicator_db1_S1!H2*Weighting!F8+Indicator_db1_S1!I2*Weighting!F9+Indicator_db1_S1!J2*Weighting!F10+Indicator_db1_S1!K2*Weighting!F11+Indicator_db1_S1!L2*Weighting!F12+Indicator_db1_S1!M2*Weighting!F13+Indicator_db1_S1!N2*Weighting!F14+Indicator_db1_S1!O2*Weighting!F15+Indicator_db1_S1!P2*Weighting!F16+Indicator_db1_S1!Q2*Weighting!F17</f>
        <v>0.19473975637132634</v>
      </c>
      <c r="G2" s="8">
        <f>+Indicator_db1_S1!B2*Weighting!G2+Indicator_db1_S1!C2*Weighting!G3+Indicator_db1_S1!D2*Weighting!G4+Indicator_db1_S1!E2*Weighting!G5+Indicator_db1_S1!F2*Weighting!G6+Indicator_db1_S1!G2*Weighting!G7+Indicator_db1_S1!H2*Weighting!G8+Indicator_db1_S1!I2*Weighting!G9+Indicator_db1_S1!J2*Weighting!G10+Indicator_db1_S1!K2*Weighting!G11+Indicator_db1_S1!L2*Weighting!G12+Indicator_db1_S1!M2*Weighting!G13+Indicator_db1_S1!N2*Weighting!G14+Indicator_db1_S1!O2*Weighting!G15+Indicator_db1_S1!P2*Weighting!G16+Indicator_db1_S1!Q2*Weighting!G17</f>
        <v>0.14848700641571247</v>
      </c>
      <c r="H2" s="8">
        <f>+Indicator_db1_S1!B2*Weighting!H2+Indicator_db1_S1!C2*Weighting!H3+Indicator_db1_S1!D2*Weighting!H4+Indicator_db1_S1!E2*Weighting!H5+Indicator_db1_S1!F2*Weighting!H6+Indicator_db1_S1!G2*Weighting!H7+Indicator_db1_S1!H2*Weighting!H8+Indicator_db1_S1!I2*Weighting!H9+Indicator_db1_S1!J2*Weighting!H10+Indicator_db1_S1!K2*Weighting!H11+Indicator_db1_S1!L2*Weighting!H12+Indicator_db1_S1!M2*Weighting!H13+Indicator_db1_S1!N2*Weighting!H14+Indicator_db1_S1!O2*Weighting!H15+Indicator_db1_S1!P2*Weighting!H16+Indicator_db1_S1!Q2*Weighting!H17</f>
        <v>0.14192543490353324</v>
      </c>
      <c r="I2" s="8">
        <f>+Indicator_db1_S1!B2*Weighting!I2+Indicator_db1_S1!C2*Weighting!I3+Indicator_db1_S1!D2*Weighting!I4+Indicator_db1_S1!E2*Weighting!I5+Indicator_db1_S1!F2*Weighting!I6+Indicator_db1_S1!G2*Weighting!I7+Indicator_db1_S1!H2*Weighting!I8+Indicator_db1_S1!I2*Weighting!I9+Indicator_db1_S1!J2*Weighting!I10+Indicator_db1_S1!K2*Weighting!I11+Indicator_db1_S1!L2*Weighting!I12+Indicator_db1_S1!M2*Weighting!I13+Indicator_db1_S1!N2*Weighting!I14+Indicator_db1_S1!O2*Weighting!I15+Indicator_db1_S1!P2*Weighting!I16+Indicator_db1_S1!Q2*Weighting!I17</f>
        <v>0.15167673253804539</v>
      </c>
      <c r="J2" s="8">
        <f>+Indicator_db1_S1!B2*Weighting!J2+Indicator_db1_S1!C2*Weighting!J3+Indicator_db1_S1!D2*Weighting!J4+Indicator_db1_S1!E2*Weighting!J5+Indicator_db1_S1!F2*Weighting!J6+Indicator_db1_S1!G2*Weighting!J7+Indicator_db1_S1!H2*Weighting!J8+Indicator_db1_S1!I2*Weighting!J9+Indicator_db1_S1!J2*Weighting!J10+Indicator_db1_S1!K2*Weighting!J11+Indicator_db1_S1!L2*Weighting!J12+Indicator_db1_S1!M2*Weighting!J13+Indicator_db1_S1!N2*Weighting!J14+Indicator_db1_S1!O2*Weighting!J15+Indicator_db1_S1!P2*Weighting!J16+Indicator_db1_S1!Q2*Weighting!J17</f>
        <v>0.14369211934535792</v>
      </c>
      <c r="K2" s="8">
        <f>+Indicator_db1_S1!B2*Weighting!K2+Indicator_db1_S1!C2*Weighting!K3+Indicator_db1_S1!D2*Weighting!K4+Indicator_db1_S1!E2*Weighting!K5+Indicator_db1_S1!F2*Weighting!K6+Indicator_db1_S1!G2*Weighting!K7+Indicator_db1_S1!H2*Weighting!K8+Indicator_db1_S1!I2*Weighting!K9+Indicator_db1_S1!J2*Weighting!K10+Indicator_db1_S1!K2*Weighting!K11+Indicator_db1_S1!L2*Weighting!K12+Indicator_db1_S1!M2*Weighting!K13+Indicator_db1_S1!N2*Weighting!K14+Indicator_db1_S1!O2*Weighting!K15+Indicator_db1_S1!P2*Weighting!K16+Indicator_db1_S1!Q2*Weighting!K17</f>
        <v>0.14014038722414163</v>
      </c>
      <c r="L2" s="8">
        <f>+Indicator_db1_S1!B2*Weighting!L2+Indicator_db1_S1!C2*Weighting!L3+Indicator_db1_S1!D2*Weighting!L4+Indicator_db1_S1!E2*Weighting!L5+Indicator_db1_S1!F2*Weighting!L6+Indicator_db1_S1!G2*Weighting!L7+Indicator_db1_S1!H2*Weighting!L8+Indicator_db1_S1!I2*Weighting!L9+Indicator_db1_S1!J2*Weighting!L10+Indicator_db1_S1!K2*Weighting!L11+Indicator_db1_S1!L2*Weighting!L12+Indicator_db1_S1!M2*Weighting!L13+Indicator_db1_S1!N2*Weighting!L14+Indicator_db1_S1!O2*Weighting!L15+Indicator_db1_S1!P2*Weighting!L16+Indicator_db1_S1!Q2*Weighting!L17</f>
        <v>0.17433765443979171</v>
      </c>
      <c r="M2" s="8">
        <f>+Indicator_db1_S1!B2*Weighting!M2+Indicator_db1_S1!C2*Weighting!M3+Indicator_db1_S1!D2*Weighting!M4+Indicator_db1_S1!E2*Weighting!M5+Indicator_db1_S1!F2*Weighting!M6+Indicator_db1_S1!G2*Weighting!M7+Indicator_db1_S1!H2*Weighting!M8+Indicator_db1_S1!I2*Weighting!M9+Indicator_db1_S1!J2*Weighting!M10+Indicator_db1_S1!K2*Weighting!M11+Indicator_db1_S1!L2*Weighting!M12+Indicator_db1_S1!M2*Weighting!M13+Indicator_db1_S1!N2*Weighting!M14+Indicator_db1_S1!O2*Weighting!M15+Indicator_db1_S1!P2*Weighting!M16+Indicator_db1_S1!Q2*Weighting!M17</f>
        <v>-4.7448808027400799E-2</v>
      </c>
      <c r="N2" s="8">
        <f>+Indicator_db1_S1!B2*Weighting!N2+Indicator_db1_S1!C2*Weighting!N3+Indicator_db1_S1!D2*Weighting!N4+Indicator_db1_S1!E2*Weighting!N5+Indicator_db1_S1!F2*Weighting!N6+Indicator_db1_S1!G2*Weighting!N7+Indicator_db1_S1!H2*Weighting!N8+Indicator_db1_S1!I2*Weighting!N9+Indicator_db1_S1!J2*Weighting!N10+Indicator_db1_S1!K2*Weighting!N11+Indicator_db1_S1!L2*Weighting!N12+Indicator_db1_S1!M2*Weighting!N13+Indicator_db1_S1!N2*Weighting!N14+Indicator_db1_S1!O2*Weighting!N15+Indicator_db1_S1!P2*Weighting!N16+Indicator_db1_S1!Q2*Weighting!N17</f>
        <v>0.15251517114600735</v>
      </c>
      <c r="O2" s="8">
        <f>+Indicator_db1_S1!B2*Weighting!O2+Indicator_db1_S1!C2*Weighting!O3+Indicator_db1_S1!D2*Weighting!O4+Indicator_db1_S1!E2*Weighting!O5+Indicator_db1_S1!F2*Weighting!O6+Indicator_db1_S1!G2*Weighting!O7+Indicator_db1_S1!H2*Weighting!O8+Indicator_db1_S1!I2*Weighting!O9+Indicator_db1_S1!J2*Weighting!O10+Indicator_db1_S1!K2*Weighting!O11+Indicator_db1_S1!L2*Weighting!O12+Indicator_db1_S1!M2*Weighting!O13+Indicator_db1_S1!N2*Weighting!O14+Indicator_db1_S1!O2*Weighting!O15+Indicator_db1_S1!P2*Weighting!O16+Indicator_db1_S1!Q2*Weighting!O17</f>
        <v>0.18874132282591219</v>
      </c>
      <c r="P2" s="8">
        <f>+Indicator_db1_S1!B2*Weighting!P2+Indicator_db1_S1!C2*Weighting!P3+Indicator_db1_S1!D2*Weighting!P4+Indicator_db1_S1!E2*Weighting!P5+Indicator_db1_S1!F2*Weighting!P6+Indicator_db1_S1!G2*Weighting!P7+Indicator_db1_S1!H2*Weighting!P8+Indicator_db1_S1!I2*Weighting!P9+Indicator_db1_S1!J2*Weighting!P10+Indicator_db1_S1!K2*Weighting!P11+Indicator_db1_S1!L2*Weighting!P12+Indicator_db1_S1!M2*Weighting!P13+Indicator_db1_S1!N2*Weighting!P14+Indicator_db1_S1!O2*Weighting!P15+Indicator_db1_S1!P2*Weighting!P16+Indicator_db1_S1!Q2*Weighting!P17</f>
        <v>0.21898595068252361</v>
      </c>
      <c r="Q2" s="8">
        <f>+Indicator_db1_S1!B2*Weighting!Q2+Indicator_db1_S1!C2*Weighting!Q3+Indicator_db1_S1!D2*Weighting!Q4+Indicator_db1_S1!E2*Weighting!Q5+Indicator_db1_S1!F2*Weighting!Q6+Indicator_db1_S1!G2*Weighting!Q7+Indicator_db1_S1!H2*Weighting!Q8+Indicator_db1_S1!I2*Weighting!Q9+Indicator_db1_S1!J2*Weighting!Q10+Indicator_db1_S1!K2*Weighting!Q11+Indicator_db1_S1!L2*Weighting!Q12+Indicator_db1_S1!M2*Weighting!Q13+Indicator_db1_S1!N2*Weighting!Q14+Indicator_db1_S1!O2*Weighting!Q15+Indicator_db1_S1!P2*Weighting!Q16+Indicator_db1_S1!Q2*Weighting!Q17</f>
        <v>5.9956565646055598E-4</v>
      </c>
      <c r="R2" s="8">
        <f>+Indicator_db1_S1!B2*Weighting!R2+Indicator_db1_S1!C2*Weighting!R3+Indicator_db1_S1!D2*Weighting!R4+Indicator_db1_S1!E2*Weighting!R5+Indicator_db1_S1!F2*Weighting!R6+Indicator_db1_S1!G2*Weighting!R7+Indicator_db1_S1!H2*Weighting!R8+Indicator_db1_S1!I2*Weighting!R9+Indicator_db1_S1!J2*Weighting!R10+Indicator_db1_S1!K2*Weighting!R11+Indicator_db1_S1!L2*Weighting!R12+Indicator_db1_S1!M2*Weighting!R13+Indicator_db1_S1!N2*Weighting!R14+Indicator_db1_S1!O2*Weighting!R15+Indicator_db1_S1!P2*Weighting!R16+Indicator_db1_S1!Q2*Weighting!R17</f>
        <v>6.6334182572900857E-2</v>
      </c>
      <c r="S2" s="8">
        <f>+Indicator_db1_S1!B2*Weighting!S2+Indicator_db1_S1!C2*Weighting!S3+Indicator_db1_S1!D2*Weighting!S4+Indicator_db1_S1!E2*Weighting!S5+Indicator_db1_S1!F2*Weighting!S6+Indicator_db1_S1!G2*Weighting!S7+Indicator_db1_S1!H2*Weighting!S8+Indicator_db1_S1!I2*Weighting!S9+Indicator_db1_S1!J2*Weighting!S10+Indicator_db1_S1!K2*Weighting!S11+Indicator_db1_S1!L2*Weighting!S12+Indicator_db1_S1!M2*Weighting!S13+Indicator_db1_S1!N2*Weighting!S14+Indicator_db1_S1!O2*Weighting!S15+Indicator_db1_S1!P2*Weighting!S16+Indicator_db1_S1!Q2*Weighting!S17</f>
        <v>0.32153668868441521</v>
      </c>
      <c r="T2" s="8">
        <f>+Indicator_db1_S1!B2*Weighting!T2+Indicator_db1_S1!C2*Weighting!T3+Indicator_db1_S1!D2*Weighting!T4+Indicator_db1_S1!E2*Weighting!T5+Indicator_db1_S1!F2*Weighting!T6+Indicator_db1_S1!G2*Weighting!T7+Indicator_db1_S1!H2*Weighting!T8+Indicator_db1_S1!I2*Weighting!T9+Indicator_db1_S1!J2*Weighting!T10+Indicator_db1_S1!K2*Weighting!T11+Indicator_db1_S1!L2*Weighting!T12+Indicator_db1_S1!M2*Weighting!T13+Indicator_db1_S1!N2*Weighting!T14+Indicator_db1_S1!O2*Weighting!T15+Indicator_db1_S1!P2*Weighting!T16+Indicator_db1_S1!Q2*Weighting!T17</f>
        <v>0.34237531176887598</v>
      </c>
      <c r="U2" s="8">
        <f>+Indicator_db1_S1!B2*Weighting!U2+Indicator_db1_S1!C2*Weighting!U3+Indicator_db1_S1!D2*Weighting!U4+Indicator_db1_S1!E2*Weighting!U5+Indicator_db1_S1!F2*Weighting!U6+Indicator_db1_S1!G2*Weighting!U7+Indicator_db1_S1!H2*Weighting!U8+Indicator_db1_S1!I2*Weighting!U9+Indicator_db1_S1!J2*Weighting!U10+Indicator_db1_S1!K2*Weighting!U11+Indicator_db1_S1!L2*Weighting!U12+Indicator_db1_S1!M2*Weighting!U13+Indicator_db1_S1!N2*Weighting!U14+Indicator_db1_S1!O2*Weighting!U15+Indicator_db1_S1!P2*Weighting!U16+Indicator_db1_S1!Q2*Weighting!U17</f>
        <v>0.19750532252665942</v>
      </c>
      <c r="V2" s="8">
        <f>+Indicator_db1_S1!B2*Weighting!V2+Indicator_db1_S1!C2*Weighting!V3+Indicator_db1_S1!D2*Weighting!V4+Indicator_db1_S1!E2*Weighting!V5+Indicator_db1_S1!F2*Weighting!V6+Indicator_db1_S1!G2*Weighting!V7+Indicator_db1_S1!H2*Weighting!V8+Indicator_db1_S1!I2*Weighting!V9+Indicator_db1_S1!J2*Weighting!V10+Indicator_db1_S1!K2*Weighting!V11+Indicator_db1_S1!L2*Weighting!V12+Indicator_db1_S1!M2*Weighting!V13+Indicator_db1_S1!N2*Weighting!V14+Indicator_db1_S1!O2*Weighting!V15+Indicator_db1_S1!P2*Weighting!V16+Indicator_db1_S1!Q2*Weighting!V17</f>
        <v>0.18547692651958689</v>
      </c>
      <c r="W2" s="8">
        <f>+Indicator_db1_S1!B2*Weighting!W2+Indicator_db1_S1!C2*Weighting!W3+Indicator_db1_S1!D2*Weighting!W4+Indicator_db1_S1!E2*Weighting!W5+Indicator_db1_S1!F2*Weighting!W6+Indicator_db1_S1!G2*Weighting!W7+Indicator_db1_S1!H2*Weighting!W8+Indicator_db1_S1!I2*Weighting!W9+Indicator_db1_S1!J2*Weighting!W10+Indicator_db1_S1!K2*Weighting!W11+Indicator_db1_S1!L2*Weighting!W12+Indicator_db1_S1!M2*Weighting!W13+Indicator_db1_S1!N2*Weighting!W14+Indicator_db1_S1!O2*Weighting!W15+Indicator_db1_S1!P2*Weighting!W16+Indicator_db1_S1!Q2*Weighting!W17</f>
        <v>0.18345330358497949</v>
      </c>
      <c r="X2" s="8">
        <f>+Indicator_db1_S1!B2*Weighting!X2+Indicator_db1_S1!C2*Weighting!X3+Indicator_db1_S1!D2*Weighting!X4+Indicator_db1_S1!E2*Weighting!X5+Indicator_db1_S1!F2*Weighting!X6+Indicator_db1_S1!G2*Weighting!X7+Indicator_db1_S1!H2*Weighting!X8+Indicator_db1_S1!I2*Weighting!X9+Indicator_db1_S1!J2*Weighting!X10+Indicator_db1_S1!K2*Weighting!X11+Indicator_db1_S1!L2*Weighting!X12+Indicator_db1_S1!M2*Weighting!X13+Indicator_db1_S1!N2*Weighting!X14+Indicator_db1_S1!O2*Weighting!X15+Indicator_db1_S1!P2*Weighting!X16+Indicator_db1_S1!Q2*Weighting!X17</f>
        <v>0.19488153437200217</v>
      </c>
      <c r="Y2" s="8">
        <f>+Indicator_db1_S1!B2*Weighting!Y2+Indicator_db1_S1!C2*Weighting!Y3+Indicator_db1_S1!D2*Weighting!Y4+Indicator_db1_S1!E2*Weighting!Y5+Indicator_db1_S1!F2*Weighting!Y6+Indicator_db1_S1!G2*Weighting!Y7+Indicator_db1_S1!H2*Weighting!Y8+Indicator_db1_S1!I2*Weighting!Y9+Indicator_db1_S1!J2*Weighting!Y10+Indicator_db1_S1!K2*Weighting!Y11+Indicator_db1_S1!L2*Weighting!Y12+Indicator_db1_S1!M2*Weighting!Y13+Indicator_db1_S1!N2*Weighting!Y14+Indicator_db1_S1!O2*Weighting!Y15+Indicator_db1_S1!P2*Weighting!Y16+Indicator_db1_S1!Q2*Weighting!Y17</f>
        <v>0.19982468600846517</v>
      </c>
      <c r="Z2" s="8">
        <f>+Indicator_db1_S1!B2*Weighting!Z2+Indicator_db1_S1!C2*Weighting!Z3+Indicator_db1_S1!D2*Weighting!Z4+Indicator_db1_S1!E2*Weighting!Z5+Indicator_db1_S1!F2*Weighting!Z6+Indicator_db1_S1!G2*Weighting!Z7+Indicator_db1_S1!H2*Weighting!Z8+Indicator_db1_S1!I2*Weighting!Z9+Indicator_db1_S1!J2*Weighting!Z10+Indicator_db1_S1!K2*Weighting!Z11+Indicator_db1_S1!L2*Weighting!Z12+Indicator_db1_S1!M2*Weighting!Z13+Indicator_db1_S1!N2*Weighting!Z14+Indicator_db1_S1!O2*Weighting!Z15+Indicator_db1_S1!P2*Weighting!Z16+Indicator_db1_S1!Q2*Weighting!Z17</f>
        <v>4.3250975914085662E-3</v>
      </c>
      <c r="AA2" s="8">
        <f>+Indicator_db1_S1!B2*Weighting!AA2+Indicator_db1_S1!C2*Weighting!AA3+Indicator_db1_S1!D2*Weighting!AA4+Indicator_db1_S1!E2*Weighting!AA5+Indicator_db1_S1!F2*Weighting!AA6+Indicator_db1_S1!G2*Weighting!AA7+Indicator_db1_S1!H2*Weighting!AA8+Indicator_db1_S1!I2*Weighting!AA9+Indicator_db1_S1!J2*Weighting!AA10+Indicator_db1_S1!K2*Weighting!AA11+Indicator_db1_S1!L2*Weighting!AA12+Indicator_db1_S1!M2*Weighting!AA13+Indicator_db1_S1!N2*Weighting!AA14+Indicator_db1_S1!O2*Weighting!AA15+Indicator_db1_S1!P2*Weighting!AA16+Indicator_db1_S1!Q2*Weighting!AA17</f>
        <v>-7.6518077011888119E-3</v>
      </c>
    </row>
    <row r="3" spans="1:27" x14ac:dyDescent="0.35">
      <c r="A3" s="5" t="s">
        <v>2</v>
      </c>
      <c r="B3" s="8">
        <f ca="1">+Indicator_db1_S1!B3*Weighting!B2+Indicator_db1_S1!C3*Weighting!B3+Indicator_db1_S1!D3*Weighting!B4+Indicator_db1_S1!E3*Weighting!B5+Indicator_db1_S1!F3*Weighting!B6+Indicator_db1_S1!G3*Weighting!B7+Indicator_db1_S1!H3*Weighting!B8+Indicator_db1_S1!I3*Weighting!B9+Indicator_db1_S1!J3*Weighting!B10+Indicator_db1_S1!K3*Weighting!B11+Indicator_db1_S1!L3*Weighting!B12+Indicator_db1_S1!M3*Weighting!B13+Indicator_db1_S1!N3*Weighting!B14+Indicator_db1_S1!O3*Weighting!B15+Indicator_db1_S1!P3*Weighting!B16+Indicator_db1_S1!Q3*Weighting!B17</f>
        <v>7.4912140107572828E-2</v>
      </c>
      <c r="C3" s="8">
        <f ca="1">+Indicator_db1_S1!B3*Weighting!C2+Indicator_db1_S1!C3*Weighting!C3+Indicator_db1_S1!D3*Weighting!C4+Indicator_db1_S1!E3*Weighting!C5+Indicator_db1_S1!F3*Weighting!C6+Indicator_db1_S1!G3*Weighting!C7+Indicator_db1_S1!H3*Weighting!C8+Indicator_db1_S1!I3*Weighting!C9+Indicator_db1_S1!J3*Weighting!C10+Indicator_db1_S1!K3*Weighting!C11+Indicator_db1_S1!L3*Weighting!C12+Indicator_db1_S1!M3*Weighting!C13+Indicator_db1_S1!N3*Weighting!C14+Indicator_db1_S1!O3*Weighting!C15+Indicator_db1_S1!P3*Weighting!C16+Indicator_db1_S1!Q3*Weighting!C17</f>
        <v>7.3230181976769532E-2</v>
      </c>
      <c r="D3" s="8">
        <f ca="1">+Indicator_db1_S1!B3*Weighting!D2+Indicator_db1_S1!C3*Weighting!D3+Indicator_db1_S1!D3*Weighting!D4+Indicator_db1_S1!E3*Weighting!D5+Indicator_db1_S1!F3*Weighting!D6+Indicator_db1_S1!G3*Weighting!D7+Indicator_db1_S1!H3*Weighting!D8+Indicator_db1_S1!I3*Weighting!D9+Indicator_db1_S1!J3*Weighting!D10+Indicator_db1_S1!K3*Weighting!D11+Indicator_db1_S1!L3*Weighting!D12+Indicator_db1_S1!M3*Weighting!D13+Indicator_db1_S1!N3*Weighting!D14+Indicator_db1_S1!O3*Weighting!D15+Indicator_db1_S1!P3*Weighting!D16+Indicator_db1_S1!Q3*Weighting!D17</f>
        <v>8.1359850526905919E-2</v>
      </c>
      <c r="E3" s="8">
        <f ca="1">+Indicator_db1_S1!B3*Weighting!E2+Indicator_db1_S1!C3*Weighting!E3+Indicator_db1_S1!D3*Weighting!E4+Indicator_db1_S1!E3*Weighting!E5+Indicator_db1_S1!F3*Weighting!E6+Indicator_db1_S1!G3*Weighting!E7+Indicator_db1_S1!H3*Weighting!E8+Indicator_db1_S1!I3*Weighting!E9+Indicator_db1_S1!J3*Weighting!E10+Indicator_db1_S1!K3*Weighting!E11+Indicator_db1_S1!L3*Weighting!E12+Indicator_db1_S1!M3*Weighting!E13+Indicator_db1_S1!N3*Weighting!E14+Indicator_db1_S1!O3*Weighting!E15+Indicator_db1_S1!P3*Weighting!E16+Indicator_db1_S1!Q3*Weighting!E17</f>
        <v>1.6620058791184052E-2</v>
      </c>
      <c r="F3" s="8">
        <f ca="1">+Indicator_db1_S1!B3*Weighting!F2+Indicator_db1_S1!C3*Weighting!F3+Indicator_db1_S1!D3*Weighting!F4+Indicator_db1_S1!E3*Weighting!F5+Indicator_db1_S1!F3*Weighting!F6+Indicator_db1_S1!G3*Weighting!F7+Indicator_db1_S1!H3*Weighting!F8+Indicator_db1_S1!I3*Weighting!F9+Indicator_db1_S1!J3*Weighting!F10+Indicator_db1_S1!K3*Weighting!F11+Indicator_db1_S1!L3*Weighting!F12+Indicator_db1_S1!M3*Weighting!F13+Indicator_db1_S1!N3*Weighting!F14+Indicator_db1_S1!O3*Weighting!F15+Indicator_db1_S1!P3*Weighting!F16+Indicator_db1_S1!Q3*Weighting!F17</f>
        <v>9.1448941639456896E-2</v>
      </c>
      <c r="G3" s="8">
        <f>+Indicator_db1_S1!B3*Weighting!G2+Indicator_db1_S1!C3*Weighting!G3+Indicator_db1_S1!D3*Weighting!G4+Indicator_db1_S1!E3*Weighting!G5+Indicator_db1_S1!F3*Weighting!G6+Indicator_db1_S1!G3*Weighting!G7+Indicator_db1_S1!H3*Weighting!G8+Indicator_db1_S1!I3*Weighting!G9+Indicator_db1_S1!J3*Weighting!G10+Indicator_db1_S1!K3*Weighting!G11+Indicator_db1_S1!L3*Weighting!G12+Indicator_db1_S1!M3*Weighting!G13+Indicator_db1_S1!N3*Weighting!G14+Indicator_db1_S1!O3*Weighting!G15+Indicator_db1_S1!P3*Weighting!G16+Indicator_db1_S1!Q3*Weighting!G17</f>
        <v>0.10113640805734687</v>
      </c>
      <c r="H3" s="8">
        <f>+Indicator_db1_S1!B3*Weighting!H2+Indicator_db1_S1!C3*Weighting!H3+Indicator_db1_S1!D3*Weighting!H4+Indicator_db1_S1!E3*Weighting!H5+Indicator_db1_S1!F3*Weighting!H6+Indicator_db1_S1!G3*Weighting!H7+Indicator_db1_S1!H3*Weighting!H8+Indicator_db1_S1!I3*Weighting!H9+Indicator_db1_S1!J3*Weighting!H10+Indicator_db1_S1!K3*Weighting!H11+Indicator_db1_S1!L3*Weighting!H12+Indicator_db1_S1!M3*Weighting!H13+Indicator_db1_S1!N3*Weighting!H14+Indicator_db1_S1!O3*Weighting!H15+Indicator_db1_S1!P3*Weighting!H16+Indicator_db1_S1!Q3*Weighting!H17</f>
        <v>0.11215291022880457</v>
      </c>
      <c r="I3" s="8">
        <f>+Indicator_db1_S1!B3*Weighting!I2+Indicator_db1_S1!C3*Weighting!I3+Indicator_db1_S1!D3*Weighting!I4+Indicator_db1_S1!E3*Weighting!I5+Indicator_db1_S1!F3*Weighting!I6+Indicator_db1_S1!G3*Weighting!I7+Indicator_db1_S1!H3*Weighting!I8+Indicator_db1_S1!I3*Weighting!I9+Indicator_db1_S1!J3*Weighting!I10+Indicator_db1_S1!K3*Weighting!I11+Indicator_db1_S1!L3*Weighting!I12+Indicator_db1_S1!M3*Weighting!I13+Indicator_db1_S1!N3*Weighting!I14+Indicator_db1_S1!O3*Weighting!I15+Indicator_db1_S1!P3*Weighting!I16+Indicator_db1_S1!Q3*Weighting!I17</f>
        <v>0.10691112826357574</v>
      </c>
      <c r="J3" s="8">
        <f>+Indicator_db1_S1!B3*Weighting!J2+Indicator_db1_S1!C3*Weighting!J3+Indicator_db1_S1!D3*Weighting!J4+Indicator_db1_S1!E3*Weighting!J5+Indicator_db1_S1!F3*Weighting!J6+Indicator_db1_S1!G3*Weighting!J7+Indicator_db1_S1!H3*Weighting!J8+Indicator_db1_S1!I3*Weighting!J9+Indicator_db1_S1!J3*Weighting!J10+Indicator_db1_S1!K3*Weighting!J11+Indicator_db1_S1!L3*Weighting!J12+Indicator_db1_S1!M3*Weighting!J13+Indicator_db1_S1!N3*Weighting!J14+Indicator_db1_S1!O3*Weighting!J15+Indicator_db1_S1!P3*Weighting!J16+Indicator_db1_S1!Q3*Weighting!J17</f>
        <v>3.6461815275899381E-2</v>
      </c>
      <c r="K3" s="8">
        <f>+Indicator_db1_S1!B3*Weighting!K2+Indicator_db1_S1!C3*Weighting!K3+Indicator_db1_S1!D3*Weighting!K4+Indicator_db1_S1!E3*Weighting!K5+Indicator_db1_S1!F3*Weighting!K6+Indicator_db1_S1!G3*Weighting!K7+Indicator_db1_S1!H3*Weighting!K8+Indicator_db1_S1!I3*Weighting!K9+Indicator_db1_S1!J3*Weighting!K10+Indicator_db1_S1!K3*Weighting!K11+Indicator_db1_S1!L3*Weighting!K12+Indicator_db1_S1!M3*Weighting!K13+Indicator_db1_S1!N3*Weighting!K14+Indicator_db1_S1!O3*Weighting!K15+Indicator_db1_S1!P3*Weighting!K16+Indicator_db1_S1!Q3*Weighting!K17</f>
        <v>0.11181406051570122</v>
      </c>
      <c r="L3" s="8">
        <f>+Indicator_db1_S1!B3*Weighting!L2+Indicator_db1_S1!C3*Weighting!L3+Indicator_db1_S1!D3*Weighting!L4+Indicator_db1_S1!E3*Weighting!L5+Indicator_db1_S1!F3*Weighting!L6+Indicator_db1_S1!G3*Weighting!L7+Indicator_db1_S1!H3*Weighting!L8+Indicator_db1_S1!I3*Weighting!L9+Indicator_db1_S1!J3*Weighting!L10+Indicator_db1_S1!K3*Weighting!L11+Indicator_db1_S1!L3*Weighting!L12+Indicator_db1_S1!M3*Weighting!L13+Indicator_db1_S1!N3*Weighting!L14+Indicator_db1_S1!O3*Weighting!L15+Indicator_db1_S1!P3*Weighting!L16+Indicator_db1_S1!Q3*Weighting!L17</f>
        <v>0.14735905169642369</v>
      </c>
      <c r="M3" s="8">
        <f>+Indicator_db1_S1!B3*Weighting!M2+Indicator_db1_S1!C3*Weighting!M3+Indicator_db1_S1!D3*Weighting!M4+Indicator_db1_S1!E3*Weighting!M5+Indicator_db1_S1!F3*Weighting!M6+Indicator_db1_S1!G3*Weighting!M7+Indicator_db1_S1!H3*Weighting!M8+Indicator_db1_S1!I3*Weighting!M9+Indicator_db1_S1!J3*Weighting!M10+Indicator_db1_S1!K3*Weighting!M11+Indicator_db1_S1!L3*Weighting!M12+Indicator_db1_S1!M3*Weighting!M13+Indicator_db1_S1!N3*Weighting!M14+Indicator_db1_S1!O3*Weighting!M15+Indicator_db1_S1!P3*Weighting!M16+Indicator_db1_S1!Q3*Weighting!M17</f>
        <v>-2.0009514327001968E-3</v>
      </c>
      <c r="N3" s="8">
        <f>+Indicator_db1_S1!B3*Weighting!N2+Indicator_db1_S1!C3*Weighting!N3+Indicator_db1_S1!D3*Weighting!N4+Indicator_db1_S1!E3*Weighting!N5+Indicator_db1_S1!F3*Weighting!N6+Indicator_db1_S1!G3*Weighting!N7+Indicator_db1_S1!H3*Weighting!N8+Indicator_db1_S1!I3*Weighting!N9+Indicator_db1_S1!J3*Weighting!N10+Indicator_db1_S1!K3*Weighting!N11+Indicator_db1_S1!L3*Weighting!N12+Indicator_db1_S1!M3*Weighting!N13+Indicator_db1_S1!N3*Weighting!N14+Indicator_db1_S1!O3*Weighting!N15+Indicator_db1_S1!P3*Weighting!N16+Indicator_db1_S1!Q3*Weighting!N17</f>
        <v>7.7333769943720765E-2</v>
      </c>
      <c r="O3" s="8">
        <f>+Indicator_db1_S1!B3*Weighting!O2+Indicator_db1_S1!C3*Weighting!O3+Indicator_db1_S1!D3*Weighting!O4+Indicator_db1_S1!E3*Weighting!O5+Indicator_db1_S1!F3*Weighting!O6+Indicator_db1_S1!G3*Weighting!O7+Indicator_db1_S1!H3*Weighting!O8+Indicator_db1_S1!I3*Weighting!O9+Indicator_db1_S1!J3*Weighting!O10+Indicator_db1_S1!K3*Weighting!O11+Indicator_db1_S1!L3*Weighting!O12+Indicator_db1_S1!M3*Weighting!O13+Indicator_db1_S1!N3*Weighting!O14+Indicator_db1_S1!O3*Weighting!O15+Indicator_db1_S1!P3*Weighting!O16+Indicator_db1_S1!Q3*Weighting!O17</f>
        <v>4.2503041597165211E-3</v>
      </c>
      <c r="P3" s="8">
        <f>+Indicator_db1_S1!B3*Weighting!P2+Indicator_db1_S1!C3*Weighting!P3+Indicator_db1_S1!D3*Weighting!P4+Indicator_db1_S1!E3*Weighting!P5+Indicator_db1_S1!F3*Weighting!P6+Indicator_db1_S1!G3*Weighting!P7+Indicator_db1_S1!H3*Weighting!P8+Indicator_db1_S1!I3*Weighting!P9+Indicator_db1_S1!J3*Weighting!P10+Indicator_db1_S1!K3*Weighting!P11+Indicator_db1_S1!L3*Weighting!P12+Indicator_db1_S1!M3*Weighting!P13+Indicator_db1_S1!N3*Weighting!P14+Indicator_db1_S1!O3*Weighting!P15+Indicator_db1_S1!P3*Weighting!P16+Indicator_db1_S1!Q3*Weighting!P17</f>
        <v>0.23807433440744472</v>
      </c>
      <c r="Q3" s="8">
        <f>+Indicator_db1_S1!B3*Weighting!Q2+Indicator_db1_S1!C3*Weighting!Q3+Indicator_db1_S1!D3*Weighting!Q4+Indicator_db1_S1!E3*Weighting!Q5+Indicator_db1_S1!F3*Weighting!Q6+Indicator_db1_S1!G3*Weighting!Q7+Indicator_db1_S1!H3*Weighting!Q8+Indicator_db1_S1!I3*Weighting!Q9+Indicator_db1_S1!J3*Weighting!Q10+Indicator_db1_S1!K3*Weighting!Q11+Indicator_db1_S1!L3*Weighting!Q12+Indicator_db1_S1!M3*Weighting!Q13+Indicator_db1_S1!N3*Weighting!Q14+Indicator_db1_S1!O3*Weighting!Q15+Indicator_db1_S1!P3*Weighting!Q16+Indicator_db1_S1!Q3*Weighting!Q17</f>
        <v>9.5117216289937023E-2</v>
      </c>
      <c r="R3" s="8">
        <f>+Indicator_db1_S1!B3*Weighting!R2+Indicator_db1_S1!C3*Weighting!R3+Indicator_db1_S1!D3*Weighting!R4+Indicator_db1_S1!E3*Weighting!R5+Indicator_db1_S1!F3*Weighting!R6+Indicator_db1_S1!G3*Weighting!R7+Indicator_db1_S1!H3*Weighting!R8+Indicator_db1_S1!I3*Weighting!R9+Indicator_db1_S1!J3*Weighting!R10+Indicator_db1_S1!K3*Weighting!R11+Indicator_db1_S1!L3*Weighting!R12+Indicator_db1_S1!M3*Weighting!R13+Indicator_db1_S1!N3*Weighting!R14+Indicator_db1_S1!O3*Weighting!R15+Indicator_db1_S1!P3*Weighting!R16+Indicator_db1_S1!Q3*Weighting!R17</f>
        <v>-3.3535886639264552E-2</v>
      </c>
      <c r="S3" s="8">
        <f>+Indicator_db1_S1!B3*Weighting!S2+Indicator_db1_S1!C3*Weighting!S3+Indicator_db1_S1!D3*Weighting!S4+Indicator_db1_S1!E3*Weighting!S5+Indicator_db1_S1!F3*Weighting!S6+Indicator_db1_S1!G3*Weighting!S7+Indicator_db1_S1!H3*Weighting!S8+Indicator_db1_S1!I3*Weighting!S9+Indicator_db1_S1!J3*Weighting!S10+Indicator_db1_S1!K3*Weighting!S11+Indicator_db1_S1!L3*Weighting!S12+Indicator_db1_S1!M3*Weighting!S13+Indicator_db1_S1!N3*Weighting!S14+Indicator_db1_S1!O3*Weighting!S15+Indicator_db1_S1!P3*Weighting!S16+Indicator_db1_S1!Q3*Weighting!S17</f>
        <v>0.48025379552353903</v>
      </c>
      <c r="T3" s="8">
        <f>+Indicator_db1_S1!B3*Weighting!T2+Indicator_db1_S1!C3*Weighting!T3+Indicator_db1_S1!D3*Weighting!T4+Indicator_db1_S1!E3*Weighting!T5+Indicator_db1_S1!F3*Weighting!T6+Indicator_db1_S1!G3*Weighting!T7+Indicator_db1_S1!H3*Weighting!T8+Indicator_db1_S1!I3*Weighting!T9+Indicator_db1_S1!J3*Weighting!T10+Indicator_db1_S1!K3*Weighting!T11+Indicator_db1_S1!L3*Weighting!T12+Indicator_db1_S1!M3*Weighting!T13+Indicator_db1_S1!N3*Weighting!T14+Indicator_db1_S1!O3*Weighting!T15+Indicator_db1_S1!P3*Weighting!T16+Indicator_db1_S1!Q3*Weighting!T17</f>
        <v>0.51787653330465167</v>
      </c>
      <c r="U3" s="8">
        <f>+Indicator_db1_S1!B3*Weighting!U2+Indicator_db1_S1!C3*Weighting!U3+Indicator_db1_S1!D3*Weighting!U4+Indicator_db1_S1!E3*Weighting!U5+Indicator_db1_S1!F3*Weighting!U6+Indicator_db1_S1!G3*Weighting!U7+Indicator_db1_S1!H3*Weighting!U8+Indicator_db1_S1!I3*Weighting!U9+Indicator_db1_S1!J3*Weighting!U10+Indicator_db1_S1!K3*Weighting!U11+Indicator_db1_S1!L3*Weighting!U12+Indicator_db1_S1!M3*Weighting!U13+Indicator_db1_S1!N3*Weighting!U14+Indicator_db1_S1!O3*Weighting!U15+Indicator_db1_S1!P3*Weighting!U16+Indicator_db1_S1!Q3*Weighting!U17</f>
        <v>4.6383003768768003E-3</v>
      </c>
      <c r="V3" s="8">
        <f>+Indicator_db1_S1!B3*Weighting!V2+Indicator_db1_S1!C3*Weighting!V3+Indicator_db1_S1!D3*Weighting!V4+Indicator_db1_S1!E3*Weighting!V5+Indicator_db1_S1!F3*Weighting!V6+Indicator_db1_S1!G3*Weighting!V7+Indicator_db1_S1!H3*Weighting!V8+Indicator_db1_S1!I3*Weighting!V9+Indicator_db1_S1!J3*Weighting!V10+Indicator_db1_S1!K3*Weighting!V11+Indicator_db1_S1!L3*Weighting!V12+Indicator_db1_S1!M3*Weighting!V13+Indicator_db1_S1!N3*Weighting!V14+Indicator_db1_S1!O3*Weighting!V15+Indicator_db1_S1!P3*Weighting!V16+Indicator_db1_S1!Q3*Weighting!V17</f>
        <v>1.8068586674439543E-2</v>
      </c>
      <c r="W3" s="8">
        <f>+Indicator_db1_S1!B3*Weighting!W2+Indicator_db1_S1!C3*Weighting!W3+Indicator_db1_S1!D3*Weighting!W4+Indicator_db1_S1!E3*Weighting!W5+Indicator_db1_S1!F3*Weighting!W6+Indicator_db1_S1!G3*Weighting!W7+Indicator_db1_S1!H3*Weighting!W8+Indicator_db1_S1!I3*Weighting!W9+Indicator_db1_S1!J3*Weighting!W10+Indicator_db1_S1!K3*Weighting!W11+Indicator_db1_S1!L3*Weighting!W12+Indicator_db1_S1!M3*Weighting!W13+Indicator_db1_S1!N3*Weighting!W14+Indicator_db1_S1!O3*Weighting!W15+Indicator_db1_S1!P3*Weighting!W16+Indicator_db1_S1!Q3*Weighting!W17</f>
        <v>1.4173844287254872E-3</v>
      </c>
      <c r="X3" s="8">
        <f>+Indicator_db1_S1!B3*Weighting!X2+Indicator_db1_S1!C3*Weighting!X3+Indicator_db1_S1!D3*Weighting!X4+Indicator_db1_S1!E3*Weighting!X5+Indicator_db1_S1!F3*Weighting!X6+Indicator_db1_S1!G3*Weighting!X7+Indicator_db1_S1!H3*Weighting!X8+Indicator_db1_S1!I3*Weighting!X9+Indicator_db1_S1!J3*Weighting!X10+Indicator_db1_S1!K3*Weighting!X11+Indicator_db1_S1!L3*Weighting!X12+Indicator_db1_S1!M3*Weighting!X13+Indicator_db1_S1!N3*Weighting!X14+Indicator_db1_S1!O3*Weighting!X15+Indicator_db1_S1!P3*Weighting!X16+Indicator_db1_S1!Q3*Weighting!X17</f>
        <v>4.5121065228294214E-3</v>
      </c>
      <c r="Y3" s="8">
        <f>+Indicator_db1_S1!B3*Weighting!Y2+Indicator_db1_S1!C3*Weighting!Y3+Indicator_db1_S1!D3*Weighting!Y4+Indicator_db1_S1!E3*Weighting!Y5+Indicator_db1_S1!F3*Weighting!Y6+Indicator_db1_S1!G3*Weighting!Y7+Indicator_db1_S1!H3*Weighting!Y8+Indicator_db1_S1!I3*Weighting!Y9+Indicator_db1_S1!J3*Weighting!Y10+Indicator_db1_S1!K3*Weighting!Y11+Indicator_db1_S1!L3*Weighting!Y12+Indicator_db1_S1!M3*Weighting!Y13+Indicator_db1_S1!N3*Weighting!Y14+Indicator_db1_S1!O3*Weighting!Y15+Indicator_db1_S1!P3*Weighting!Y16+Indicator_db1_S1!Q3*Weighting!Y17</f>
        <v>2.0238896887227764E-3</v>
      </c>
      <c r="Z3" s="8">
        <f>+Indicator_db1_S1!B3*Weighting!Z2+Indicator_db1_S1!C3*Weighting!Z3+Indicator_db1_S1!D3*Weighting!Z4+Indicator_db1_S1!E3*Weighting!Z5+Indicator_db1_S1!F3*Weighting!Z6+Indicator_db1_S1!G3*Weighting!Z7+Indicator_db1_S1!H3*Weighting!Z8+Indicator_db1_S1!I3*Weighting!Z9+Indicator_db1_S1!J3*Weighting!Z10+Indicator_db1_S1!K3*Weighting!Z11+Indicator_db1_S1!L3*Weighting!Z12+Indicator_db1_S1!M3*Weighting!Z13+Indicator_db1_S1!N3*Weighting!Z14+Indicator_db1_S1!O3*Weighting!Z15+Indicator_db1_S1!P3*Weighting!Z16+Indicator_db1_S1!Q3*Weighting!Z17</f>
        <v>2.9014301448480221E-2</v>
      </c>
      <c r="AA3" s="8">
        <f>+Indicator_db1_S1!B3*Weighting!AA2+Indicator_db1_S1!C3*Weighting!AA3+Indicator_db1_S1!D3*Weighting!AA4+Indicator_db1_S1!E3*Weighting!AA5+Indicator_db1_S1!F3*Weighting!AA6+Indicator_db1_S1!G3*Weighting!AA7+Indicator_db1_S1!H3*Weighting!AA8+Indicator_db1_S1!I3*Weighting!AA9+Indicator_db1_S1!J3*Weighting!AA10+Indicator_db1_S1!K3*Weighting!AA11+Indicator_db1_S1!L3*Weighting!AA12+Indicator_db1_S1!M3*Weighting!AA13+Indicator_db1_S1!N3*Weighting!AA14+Indicator_db1_S1!O3*Weighting!AA15+Indicator_db1_S1!P3*Weighting!AA16+Indicator_db1_S1!Q3*Weighting!AA17</f>
        <v>3.377979252400716E-2</v>
      </c>
    </row>
    <row r="4" spans="1:27" x14ac:dyDescent="0.35">
      <c r="A4" s="5" t="s">
        <v>3</v>
      </c>
      <c r="B4" s="8">
        <f ca="1">+Indicator_db1_S1!B4*Weighting!B2+Indicator_db1_S1!C4*Weighting!B3+Indicator_db1_S1!D4*Weighting!B4+Indicator_db1_S1!E4*Weighting!B5+Indicator_db1_S1!F4*Weighting!B6+Indicator_db1_S1!G4*Weighting!B7+Indicator_db1_S1!H4*Weighting!B8+Indicator_db1_S1!I4*Weighting!B9+Indicator_db1_S1!J4*Weighting!B10+Indicator_db1_S1!K4*Weighting!B11+Indicator_db1_S1!L4*Weighting!B12+Indicator_db1_S1!M4*Weighting!B13+Indicator_db1_S1!N4*Weighting!B14+Indicator_db1_S1!O4*Weighting!B15+Indicator_db1_S1!P4*Weighting!B16+Indicator_db1_S1!Q4*Weighting!B17</f>
        <v>-6.130456854348711E-3</v>
      </c>
      <c r="C4" s="8">
        <f ca="1">+Indicator_db1_S1!B4*Weighting!C2+Indicator_db1_S1!C4*Weighting!C3+Indicator_db1_S1!D4*Weighting!C4+Indicator_db1_S1!E4*Weighting!C5+Indicator_db1_S1!F4*Weighting!C6+Indicator_db1_S1!G4*Weighting!C7+Indicator_db1_S1!H4*Weighting!C8+Indicator_db1_S1!I4*Weighting!C9+Indicator_db1_S1!J4*Weighting!C10+Indicator_db1_S1!K4*Weighting!C11+Indicator_db1_S1!L4*Weighting!C12+Indicator_db1_S1!M4*Weighting!C13+Indicator_db1_S1!N4*Weighting!C14+Indicator_db1_S1!O4*Weighting!C15+Indicator_db1_S1!P4*Weighting!C16+Indicator_db1_S1!Q4*Weighting!C17</f>
        <v>-1.9679863315235609E-3</v>
      </c>
      <c r="D4" s="8">
        <f ca="1">+Indicator_db1_S1!B4*Weighting!D2+Indicator_db1_S1!C4*Weighting!D3+Indicator_db1_S1!D4*Weighting!D4+Indicator_db1_S1!E4*Weighting!D5+Indicator_db1_S1!F4*Weighting!D6+Indicator_db1_S1!G4*Weighting!D7+Indicator_db1_S1!H4*Weighting!D8+Indicator_db1_S1!I4*Weighting!D9+Indicator_db1_S1!J4*Weighting!D10+Indicator_db1_S1!K4*Weighting!D11+Indicator_db1_S1!L4*Weighting!D12+Indicator_db1_S1!M4*Weighting!D13+Indicator_db1_S1!N4*Weighting!D14+Indicator_db1_S1!O4*Weighting!D15+Indicator_db1_S1!P4*Weighting!D16+Indicator_db1_S1!Q4*Weighting!D17</f>
        <v>-6.7497997212885158E-3</v>
      </c>
      <c r="E4" s="8">
        <f ca="1">+Indicator_db1_S1!B4*Weighting!E2+Indicator_db1_S1!C4*Weighting!E3+Indicator_db1_S1!D4*Weighting!E4+Indicator_db1_S1!E4*Weighting!E5+Indicator_db1_S1!F4*Weighting!E6+Indicator_db1_S1!G4*Weighting!E7+Indicator_db1_S1!H4*Weighting!E8+Indicator_db1_S1!I4*Weighting!E9+Indicator_db1_S1!J4*Weighting!E10+Indicator_db1_S1!K4*Weighting!E11+Indicator_db1_S1!L4*Weighting!E12+Indicator_db1_S1!M4*Weighting!E13+Indicator_db1_S1!N4*Weighting!E14+Indicator_db1_S1!O4*Weighting!E15+Indicator_db1_S1!P4*Weighting!E16+Indicator_db1_S1!Q4*Weighting!E17</f>
        <v>2.127001058240572E-3</v>
      </c>
      <c r="F4" s="8">
        <f ca="1">+Indicator_db1_S1!B4*Weighting!F2+Indicator_db1_S1!C4*Weighting!F3+Indicator_db1_S1!D4*Weighting!F4+Indicator_db1_S1!E4*Weighting!F5+Indicator_db1_S1!F4*Weighting!F6+Indicator_db1_S1!G4*Weighting!F7+Indicator_db1_S1!H4*Weighting!F8+Indicator_db1_S1!I4*Weighting!F9+Indicator_db1_S1!J4*Weighting!F10+Indicator_db1_S1!K4*Weighting!F11+Indicator_db1_S1!L4*Weighting!F12+Indicator_db1_S1!M4*Weighting!F13+Indicator_db1_S1!N4*Weighting!F14+Indicator_db1_S1!O4*Weighting!F15+Indicator_db1_S1!P4*Weighting!F16+Indicator_db1_S1!Q4*Weighting!F17</f>
        <v>-6.7595797605133961E-3</v>
      </c>
      <c r="G4" s="8">
        <f>+Indicator_db1_S1!B4*Weighting!G2+Indicator_db1_S1!C4*Weighting!G3+Indicator_db1_S1!D4*Weighting!G4+Indicator_db1_S1!E4*Weighting!G5+Indicator_db1_S1!F4*Weighting!G6+Indicator_db1_S1!G4*Weighting!G7+Indicator_db1_S1!H4*Weighting!G8+Indicator_db1_S1!I4*Weighting!G9+Indicator_db1_S1!J4*Weighting!G10+Indicator_db1_S1!K4*Weighting!G11+Indicator_db1_S1!L4*Weighting!G12+Indicator_db1_S1!M4*Weighting!G13+Indicator_db1_S1!N4*Weighting!G14+Indicator_db1_S1!O4*Weighting!G15+Indicator_db1_S1!P4*Weighting!G16+Indicator_db1_S1!Q4*Weighting!G17</f>
        <v>-2.3501090709791027E-2</v>
      </c>
      <c r="H4" s="8">
        <f>+Indicator_db1_S1!B4*Weighting!H2+Indicator_db1_S1!C4*Weighting!H3+Indicator_db1_S1!D4*Weighting!H4+Indicator_db1_S1!E4*Weighting!H5+Indicator_db1_S1!F4*Weighting!H6+Indicator_db1_S1!G4*Weighting!H7+Indicator_db1_S1!H4*Weighting!H8+Indicator_db1_S1!I4*Weighting!H9+Indicator_db1_S1!J4*Weighting!H10+Indicator_db1_S1!K4*Weighting!H11+Indicator_db1_S1!L4*Weighting!H12+Indicator_db1_S1!M4*Weighting!H13+Indicator_db1_S1!N4*Weighting!H14+Indicator_db1_S1!O4*Weighting!H15+Indicator_db1_S1!P4*Weighting!H16+Indicator_db1_S1!Q4*Weighting!H17</f>
        <v>-3.0553828681501114E-4</v>
      </c>
      <c r="I4" s="8">
        <f>+Indicator_db1_S1!B4*Weighting!I2+Indicator_db1_S1!C4*Weighting!I3+Indicator_db1_S1!D4*Weighting!I4+Indicator_db1_S1!E4*Weighting!I5+Indicator_db1_S1!F4*Weighting!I6+Indicator_db1_S1!G4*Weighting!I7+Indicator_db1_S1!H4*Weighting!I8+Indicator_db1_S1!I4*Weighting!I9+Indicator_db1_S1!J4*Weighting!I10+Indicator_db1_S1!K4*Weighting!I11+Indicator_db1_S1!L4*Weighting!I12+Indicator_db1_S1!M4*Weighting!I13+Indicator_db1_S1!N4*Weighting!I14+Indicator_db1_S1!O4*Weighting!I15+Indicator_db1_S1!P4*Weighting!I16+Indicator_db1_S1!Q4*Weighting!I17</f>
        <v>-2.3724613514522559E-2</v>
      </c>
      <c r="J4" s="8">
        <f>+Indicator_db1_S1!B4*Weighting!J2+Indicator_db1_S1!C4*Weighting!J3+Indicator_db1_S1!D4*Weighting!J4+Indicator_db1_S1!E4*Weighting!J5+Indicator_db1_S1!F4*Weighting!J6+Indicator_db1_S1!G4*Weighting!J7+Indicator_db1_S1!H4*Weighting!J8+Indicator_db1_S1!I4*Weighting!J9+Indicator_db1_S1!J4*Weighting!J10+Indicator_db1_S1!K4*Weighting!J11+Indicator_db1_S1!L4*Weighting!J12+Indicator_db1_S1!M4*Weighting!J13+Indicator_db1_S1!N4*Weighting!J14+Indicator_db1_S1!O4*Weighting!J15+Indicator_db1_S1!P4*Weighting!J16+Indicator_db1_S1!Q4*Weighting!J17</f>
        <v>1.5730843616770716E-2</v>
      </c>
      <c r="K4" s="8">
        <f>+Indicator_db1_S1!B4*Weighting!K2+Indicator_db1_S1!C4*Weighting!K3+Indicator_db1_S1!D4*Weighting!K4+Indicator_db1_S1!E4*Weighting!K5+Indicator_db1_S1!F4*Weighting!K6+Indicator_db1_S1!G4*Weighting!K7+Indicator_db1_S1!H4*Weighting!K8+Indicator_db1_S1!I4*Weighting!K9+Indicator_db1_S1!J4*Weighting!K10+Indicator_db1_S1!K4*Weighting!K11+Indicator_db1_S1!L4*Weighting!K12+Indicator_db1_S1!M4*Weighting!K13+Indicator_db1_S1!N4*Weighting!K14+Indicator_db1_S1!O4*Weighting!K15+Indicator_db1_S1!P4*Weighting!K16+Indicator_db1_S1!Q4*Weighting!K17</f>
        <v>-2.0778664747735303E-2</v>
      </c>
      <c r="L4" s="8">
        <f>+Indicator_db1_S1!B4*Weighting!L2+Indicator_db1_S1!C4*Weighting!L3+Indicator_db1_S1!D4*Weighting!L4+Indicator_db1_S1!E4*Weighting!L5+Indicator_db1_S1!F4*Weighting!L6+Indicator_db1_S1!G4*Weighting!L7+Indicator_db1_S1!H4*Weighting!L8+Indicator_db1_S1!I4*Weighting!L9+Indicator_db1_S1!J4*Weighting!L10+Indicator_db1_S1!K4*Weighting!L11+Indicator_db1_S1!L4*Weighting!L12+Indicator_db1_S1!M4*Weighting!L13+Indicator_db1_S1!N4*Weighting!L14+Indicator_db1_S1!O4*Weighting!L15+Indicator_db1_S1!P4*Weighting!L16+Indicator_db1_S1!Q4*Weighting!L17</f>
        <v>0.15627960359671281</v>
      </c>
      <c r="M4" s="8">
        <f>+Indicator_db1_S1!B4*Weighting!M2+Indicator_db1_S1!C4*Weighting!M3+Indicator_db1_S1!D4*Weighting!M4+Indicator_db1_S1!E4*Weighting!M5+Indicator_db1_S1!F4*Weighting!M6+Indicator_db1_S1!G4*Weighting!M7+Indicator_db1_S1!H4*Weighting!M8+Indicator_db1_S1!I4*Weighting!M9+Indicator_db1_S1!J4*Weighting!M10+Indicator_db1_S1!K4*Weighting!M11+Indicator_db1_S1!L4*Weighting!M12+Indicator_db1_S1!M4*Weighting!M13+Indicator_db1_S1!N4*Weighting!M14+Indicator_db1_S1!O4*Weighting!M15+Indicator_db1_S1!P4*Weighting!M16+Indicator_db1_S1!Q4*Weighting!M17</f>
        <v>-6.9092367580261507E-2</v>
      </c>
      <c r="N4" s="8">
        <f>+Indicator_db1_S1!B4*Weighting!N2+Indicator_db1_S1!C4*Weighting!N3+Indicator_db1_S1!D4*Weighting!N4+Indicator_db1_S1!E4*Weighting!N5+Indicator_db1_S1!F4*Weighting!N6+Indicator_db1_S1!G4*Weighting!N7+Indicator_db1_S1!H4*Weighting!N8+Indicator_db1_S1!I4*Weighting!N9+Indicator_db1_S1!J4*Weighting!N10+Indicator_db1_S1!K4*Weighting!N11+Indicator_db1_S1!L4*Weighting!N12+Indicator_db1_S1!M4*Weighting!N13+Indicator_db1_S1!N4*Weighting!N14+Indicator_db1_S1!O4*Weighting!N15+Indicator_db1_S1!P4*Weighting!N16+Indicator_db1_S1!Q4*Weighting!N17</f>
        <v>2.2575220777515097E-2</v>
      </c>
      <c r="O4" s="8">
        <f>+Indicator_db1_S1!B4*Weighting!O2+Indicator_db1_S1!C4*Weighting!O3+Indicator_db1_S1!D4*Weighting!O4+Indicator_db1_S1!E4*Weighting!O5+Indicator_db1_S1!F4*Weighting!O6+Indicator_db1_S1!G4*Weighting!O7+Indicator_db1_S1!H4*Weighting!O8+Indicator_db1_S1!I4*Weighting!O9+Indicator_db1_S1!J4*Weighting!O10+Indicator_db1_S1!K4*Weighting!O11+Indicator_db1_S1!L4*Weighting!O12+Indicator_db1_S1!M4*Weighting!O13+Indicator_db1_S1!N4*Weighting!O14+Indicator_db1_S1!O4*Weighting!O15+Indicator_db1_S1!P4*Weighting!O16+Indicator_db1_S1!Q4*Weighting!O17</f>
        <v>1.0374632510169797E-4</v>
      </c>
      <c r="P4" s="8">
        <f>+Indicator_db1_S1!B4*Weighting!P2+Indicator_db1_S1!C4*Weighting!P3+Indicator_db1_S1!D4*Weighting!P4+Indicator_db1_S1!E4*Weighting!P5+Indicator_db1_S1!F4*Weighting!P6+Indicator_db1_S1!G4*Weighting!P7+Indicator_db1_S1!H4*Weighting!P8+Indicator_db1_S1!I4*Weighting!P9+Indicator_db1_S1!J4*Weighting!P10+Indicator_db1_S1!K4*Weighting!P11+Indicator_db1_S1!L4*Weighting!P12+Indicator_db1_S1!M4*Weighting!P13+Indicator_db1_S1!N4*Weighting!P14+Indicator_db1_S1!O4*Weighting!P15+Indicator_db1_S1!P4*Weighting!P16+Indicator_db1_S1!Q4*Weighting!P17</f>
        <v>-7.6844381319426933E-2</v>
      </c>
      <c r="Q4" s="8">
        <f>+Indicator_db1_S1!B4*Weighting!Q2+Indicator_db1_S1!C4*Weighting!Q3+Indicator_db1_S1!D4*Weighting!Q4+Indicator_db1_S1!E4*Weighting!Q5+Indicator_db1_S1!F4*Weighting!Q6+Indicator_db1_S1!G4*Weighting!Q7+Indicator_db1_S1!H4*Weighting!Q8+Indicator_db1_S1!I4*Weighting!Q9+Indicator_db1_S1!J4*Weighting!Q10+Indicator_db1_S1!K4*Weighting!Q11+Indicator_db1_S1!L4*Weighting!Q12+Indicator_db1_S1!M4*Weighting!Q13+Indicator_db1_S1!N4*Weighting!Q14+Indicator_db1_S1!O4*Weighting!Q15+Indicator_db1_S1!P4*Weighting!Q16+Indicator_db1_S1!Q4*Weighting!Q17</f>
        <v>-9.1588117705820427E-2</v>
      </c>
      <c r="R4" s="8">
        <f>+Indicator_db1_S1!B4*Weighting!R2+Indicator_db1_S1!C4*Weighting!R3+Indicator_db1_S1!D4*Weighting!R4+Indicator_db1_S1!E4*Weighting!R5+Indicator_db1_S1!F4*Weighting!R6+Indicator_db1_S1!G4*Weighting!R7+Indicator_db1_S1!H4*Weighting!R8+Indicator_db1_S1!I4*Weighting!R9+Indicator_db1_S1!J4*Weighting!R10+Indicator_db1_S1!K4*Weighting!R11+Indicator_db1_S1!L4*Weighting!R12+Indicator_db1_S1!M4*Weighting!R13+Indicator_db1_S1!N4*Weighting!R14+Indicator_db1_S1!O4*Weighting!R15+Indicator_db1_S1!P4*Weighting!R16+Indicator_db1_S1!Q4*Weighting!R17</f>
        <v>-5.961584867276197E-2</v>
      </c>
      <c r="S4" s="8">
        <f>+Indicator_db1_S1!B4*Weighting!S2+Indicator_db1_S1!C4*Weighting!S3+Indicator_db1_S1!D4*Weighting!S4+Indicator_db1_S1!E4*Weighting!S5+Indicator_db1_S1!F4*Weighting!S6+Indicator_db1_S1!G4*Weighting!S7+Indicator_db1_S1!H4*Weighting!S8+Indicator_db1_S1!I4*Weighting!S9+Indicator_db1_S1!J4*Weighting!S10+Indicator_db1_S1!K4*Weighting!S11+Indicator_db1_S1!L4*Weighting!S12+Indicator_db1_S1!M4*Weighting!S13+Indicator_db1_S1!N4*Weighting!S14+Indicator_db1_S1!O4*Weighting!S15+Indicator_db1_S1!P4*Weighting!S16+Indicator_db1_S1!Q4*Weighting!S17</f>
        <v>-7.9044412106033912E-2</v>
      </c>
      <c r="T4" s="8">
        <f>+Indicator_db1_S1!B4*Weighting!T2+Indicator_db1_S1!C4*Weighting!T3+Indicator_db1_S1!D4*Weighting!T4+Indicator_db1_S1!E4*Weighting!T5+Indicator_db1_S1!F4*Weighting!T6+Indicator_db1_S1!G4*Weighting!T7+Indicator_db1_S1!H4*Weighting!T8+Indicator_db1_S1!I4*Weighting!T9+Indicator_db1_S1!J4*Weighting!T10+Indicator_db1_S1!K4*Weighting!T11+Indicator_db1_S1!L4*Weighting!T12+Indicator_db1_S1!M4*Weighting!T13+Indicator_db1_S1!N4*Weighting!T14+Indicator_db1_S1!O4*Weighting!T15+Indicator_db1_S1!P4*Weighting!T16+Indicator_db1_S1!Q4*Weighting!T17</f>
        <v>-8.5780381428840979E-2</v>
      </c>
      <c r="U4" s="8">
        <f>+Indicator_db1_S1!B4*Weighting!U2+Indicator_db1_S1!C4*Weighting!U3+Indicator_db1_S1!D4*Weighting!U4+Indicator_db1_S1!E4*Weighting!U5+Indicator_db1_S1!F4*Weighting!U6+Indicator_db1_S1!G4*Weighting!U7+Indicator_db1_S1!H4*Weighting!U8+Indicator_db1_S1!I4*Weighting!U9+Indicator_db1_S1!J4*Weighting!U10+Indicator_db1_S1!K4*Weighting!U11+Indicator_db1_S1!L4*Weighting!U12+Indicator_db1_S1!M4*Weighting!U13+Indicator_db1_S1!N4*Weighting!U14+Indicator_db1_S1!O4*Weighting!U15+Indicator_db1_S1!P4*Weighting!U16+Indicator_db1_S1!Q4*Weighting!U17</f>
        <v>2.6549126787357982E-3</v>
      </c>
      <c r="V4" s="8">
        <f>+Indicator_db1_S1!B4*Weighting!V2+Indicator_db1_S1!C4*Weighting!V3+Indicator_db1_S1!D4*Weighting!V4+Indicator_db1_S1!E4*Weighting!V5+Indicator_db1_S1!F4*Weighting!V6+Indicator_db1_S1!G4*Weighting!V7+Indicator_db1_S1!H4*Weighting!V8+Indicator_db1_S1!I4*Weighting!V9+Indicator_db1_S1!J4*Weighting!V10+Indicator_db1_S1!K4*Weighting!V11+Indicator_db1_S1!L4*Weighting!V12+Indicator_db1_S1!M4*Weighting!V13+Indicator_db1_S1!N4*Weighting!V14+Indicator_db1_S1!O4*Weighting!V15+Indicator_db1_S1!P4*Weighting!V16+Indicator_db1_S1!Q4*Weighting!V17</f>
        <v>-1.1776344761404453E-2</v>
      </c>
      <c r="W4" s="8">
        <f>+Indicator_db1_S1!B4*Weighting!W2+Indicator_db1_S1!C4*Weighting!W3+Indicator_db1_S1!D4*Weighting!W4+Indicator_db1_S1!E4*Weighting!W5+Indicator_db1_S1!F4*Weighting!W6+Indicator_db1_S1!G4*Weighting!W7+Indicator_db1_S1!H4*Weighting!W8+Indicator_db1_S1!I4*Weighting!W9+Indicator_db1_S1!J4*Weighting!W10+Indicator_db1_S1!K4*Weighting!W11+Indicator_db1_S1!L4*Weighting!W12+Indicator_db1_S1!M4*Weighting!W13+Indicator_db1_S1!N4*Weighting!W14+Indicator_db1_S1!O4*Weighting!W15+Indicator_db1_S1!P4*Weighting!W16+Indicator_db1_S1!Q4*Weighting!W17</f>
        <v>-3.1450199395562793E-3</v>
      </c>
      <c r="X4" s="8">
        <f>+Indicator_db1_S1!B4*Weighting!X2+Indicator_db1_S1!C4*Weighting!X3+Indicator_db1_S1!D4*Weighting!X4+Indicator_db1_S1!E4*Weighting!X5+Indicator_db1_S1!F4*Weighting!X6+Indicator_db1_S1!G4*Weighting!X7+Indicator_db1_S1!H4*Weighting!X8+Indicator_db1_S1!I4*Weighting!X9+Indicator_db1_S1!J4*Weighting!X10+Indicator_db1_S1!K4*Weighting!X11+Indicator_db1_S1!L4*Weighting!X12+Indicator_db1_S1!M4*Weighting!X13+Indicator_db1_S1!N4*Weighting!X14+Indicator_db1_S1!O4*Weighting!X15+Indicator_db1_S1!P4*Weighting!X16+Indicator_db1_S1!Q4*Weighting!X17</f>
        <v>-3.2228894128016657E-3</v>
      </c>
      <c r="Y4" s="8">
        <f>+Indicator_db1_S1!B4*Weighting!Y2+Indicator_db1_S1!C4*Weighting!Y3+Indicator_db1_S1!D4*Weighting!Y4+Indicator_db1_S1!E4*Weighting!Y5+Indicator_db1_S1!F4*Weighting!Y6+Indicator_db1_S1!G4*Weighting!Y7+Indicator_db1_S1!H4*Weighting!Y8+Indicator_db1_S1!I4*Weighting!Y9+Indicator_db1_S1!J4*Weighting!Y10+Indicator_db1_S1!K4*Weighting!Y11+Indicator_db1_S1!L4*Weighting!Y12+Indicator_db1_S1!M4*Weighting!Y13+Indicator_db1_S1!N4*Weighting!Y14+Indicator_db1_S1!O4*Weighting!Y15+Indicator_db1_S1!P4*Weighting!Y16+Indicator_db1_S1!Q4*Weighting!Y17</f>
        <v>-9.6304284412364595E-5</v>
      </c>
      <c r="Z4" s="8">
        <f>+Indicator_db1_S1!B4*Weighting!Z2+Indicator_db1_S1!C4*Weighting!Z3+Indicator_db1_S1!D4*Weighting!Z4+Indicator_db1_S1!E4*Weighting!Z5+Indicator_db1_S1!F4*Weighting!Z6+Indicator_db1_S1!G4*Weighting!Z7+Indicator_db1_S1!H4*Weighting!Z8+Indicator_db1_S1!I4*Weighting!Z9+Indicator_db1_S1!J4*Weighting!Z10+Indicator_db1_S1!K4*Weighting!Z11+Indicator_db1_S1!L4*Weighting!Z12+Indicator_db1_S1!M4*Weighting!Z13+Indicator_db1_S1!N4*Weighting!Z14+Indicator_db1_S1!O4*Weighting!Z15+Indicator_db1_S1!P4*Weighting!Z16+Indicator_db1_S1!Q4*Weighting!Z17</f>
        <v>-1.316750245756086E-2</v>
      </c>
      <c r="AA4" s="8">
        <f>+Indicator_db1_S1!B4*Weighting!AA2+Indicator_db1_S1!C4*Weighting!AA3+Indicator_db1_S1!D4*Weighting!AA4+Indicator_db1_S1!E4*Weighting!AA5+Indicator_db1_S1!F4*Weighting!AA6+Indicator_db1_S1!G4*Weighting!AA7+Indicator_db1_S1!H4*Weighting!AA8+Indicator_db1_S1!I4*Weighting!AA9+Indicator_db1_S1!J4*Weighting!AA10+Indicator_db1_S1!K4*Weighting!AA11+Indicator_db1_S1!L4*Weighting!AA12+Indicator_db1_S1!M4*Weighting!AA13+Indicator_db1_S1!N4*Weighting!AA14+Indicator_db1_S1!O4*Weighting!AA15+Indicator_db1_S1!P4*Weighting!AA16+Indicator_db1_S1!Q4*Weighting!AA17</f>
        <v>-6.4257365065840469E-2</v>
      </c>
    </row>
    <row r="5" spans="1:27" x14ac:dyDescent="0.35">
      <c r="A5" s="5" t="s">
        <v>4</v>
      </c>
      <c r="B5" s="8">
        <f ca="1">+Indicator_db1_S1!B5*Weighting!B2+Indicator_db1_S1!C5*Weighting!B3+Indicator_db1_S1!D5*Weighting!B4+Indicator_db1_S1!E5*Weighting!B5+Indicator_db1_S1!F5*Weighting!B6+Indicator_db1_S1!G5*Weighting!B7+Indicator_db1_S1!H5*Weighting!B8+Indicator_db1_S1!I5*Weighting!B9+Indicator_db1_S1!J5*Weighting!B10+Indicator_db1_S1!K5*Weighting!B11+Indicator_db1_S1!L5*Weighting!B12+Indicator_db1_S1!M5*Weighting!B13+Indicator_db1_S1!N5*Weighting!B14+Indicator_db1_S1!O5*Weighting!B15+Indicator_db1_S1!P5*Weighting!B16+Indicator_db1_S1!Q5*Weighting!B17</f>
        <v>0.82621835779928887</v>
      </c>
      <c r="C5" s="8">
        <f ca="1">+Indicator_db1_S1!B5*Weighting!C2+Indicator_db1_S1!C5*Weighting!C3+Indicator_db1_S1!D5*Weighting!C4+Indicator_db1_S1!E5*Weighting!C5+Indicator_db1_S1!F5*Weighting!C6+Indicator_db1_S1!G5*Weighting!C7+Indicator_db1_S1!H5*Weighting!C8+Indicator_db1_S1!I5*Weighting!C9+Indicator_db1_S1!J5*Weighting!C10+Indicator_db1_S1!K5*Weighting!C11+Indicator_db1_S1!L5*Weighting!C12+Indicator_db1_S1!M5*Weighting!C13+Indicator_db1_S1!N5*Weighting!C14+Indicator_db1_S1!O5*Weighting!C15+Indicator_db1_S1!P5*Weighting!C16+Indicator_db1_S1!Q5*Weighting!C17</f>
        <v>0.82330744021226321</v>
      </c>
      <c r="D5" s="8">
        <f ca="1">+Indicator_db1_S1!B5*Weighting!D2+Indicator_db1_S1!C5*Weighting!D3+Indicator_db1_S1!D5*Weighting!D4+Indicator_db1_S1!E5*Weighting!D5+Indicator_db1_S1!F5*Weighting!D6+Indicator_db1_S1!G5*Weighting!D7+Indicator_db1_S1!H5*Weighting!D8+Indicator_db1_S1!I5*Weighting!D9+Indicator_db1_S1!J5*Weighting!D10+Indicator_db1_S1!K5*Weighting!D11+Indicator_db1_S1!L5*Weighting!D12+Indicator_db1_S1!M5*Weighting!D13+Indicator_db1_S1!N5*Weighting!D14+Indicator_db1_S1!O5*Weighting!D15+Indicator_db1_S1!P5*Weighting!D16+Indicator_db1_S1!Q5*Weighting!D17</f>
        <v>0.81918493730321928</v>
      </c>
      <c r="E5" s="8">
        <f ca="1">+Indicator_db1_S1!B5*Weighting!E2+Indicator_db1_S1!C5*Weighting!E3+Indicator_db1_S1!D5*Weighting!E4+Indicator_db1_S1!E5*Weighting!E5+Indicator_db1_S1!F5*Weighting!E6+Indicator_db1_S1!G5*Weighting!E7+Indicator_db1_S1!H5*Weighting!E8+Indicator_db1_S1!I5*Weighting!E9+Indicator_db1_S1!J5*Weighting!E10+Indicator_db1_S1!K5*Weighting!E11+Indicator_db1_S1!L5*Weighting!E12+Indicator_db1_S1!M5*Weighting!E13+Indicator_db1_S1!N5*Weighting!E14+Indicator_db1_S1!O5*Weighting!E15+Indicator_db1_S1!P5*Weighting!E16+Indicator_db1_S1!Q5*Weighting!E17</f>
        <v>0.85762480468175128</v>
      </c>
      <c r="F5" s="8">
        <f ca="1">+Indicator_db1_S1!B5*Weighting!F2+Indicator_db1_S1!C5*Weighting!F3+Indicator_db1_S1!D5*Weighting!F4+Indicator_db1_S1!E5*Weighting!F5+Indicator_db1_S1!F5*Weighting!F6+Indicator_db1_S1!G5*Weighting!F7+Indicator_db1_S1!H5*Weighting!F8+Indicator_db1_S1!I5*Weighting!F9+Indicator_db1_S1!J5*Weighting!F10+Indicator_db1_S1!K5*Weighting!F11+Indicator_db1_S1!L5*Weighting!F12+Indicator_db1_S1!M5*Weighting!F13+Indicator_db1_S1!N5*Weighting!F14+Indicator_db1_S1!O5*Weighting!F15+Indicator_db1_S1!P5*Weighting!F16+Indicator_db1_S1!Q5*Weighting!F17</f>
        <v>0.80432005809874463</v>
      </c>
      <c r="G5" s="8">
        <f>+Indicator_db1_S1!B5*Weighting!G2+Indicator_db1_S1!C5*Weighting!G3+Indicator_db1_S1!D5*Weighting!G4+Indicator_db1_S1!E5*Weighting!G5+Indicator_db1_S1!F5*Weighting!G6+Indicator_db1_S1!G5*Weighting!G7+Indicator_db1_S1!H5*Weighting!G8+Indicator_db1_S1!I5*Weighting!G9+Indicator_db1_S1!J5*Weighting!G10+Indicator_db1_S1!K5*Weighting!G11+Indicator_db1_S1!L5*Weighting!G12+Indicator_db1_S1!M5*Weighting!G13+Indicator_db1_S1!N5*Weighting!G14+Indicator_db1_S1!O5*Weighting!G15+Indicator_db1_S1!P5*Weighting!G16+Indicator_db1_S1!Q5*Weighting!G17</f>
        <v>0.58716439738345083</v>
      </c>
      <c r="H5" s="8">
        <f>+Indicator_db1_S1!B5*Weighting!H2+Indicator_db1_S1!C5*Weighting!H3+Indicator_db1_S1!D5*Weighting!H4+Indicator_db1_S1!E5*Weighting!H5+Indicator_db1_S1!F5*Weighting!H6+Indicator_db1_S1!G5*Weighting!H7+Indicator_db1_S1!H5*Weighting!H8+Indicator_db1_S1!I5*Weighting!H9+Indicator_db1_S1!J5*Weighting!H10+Indicator_db1_S1!K5*Weighting!H11+Indicator_db1_S1!L5*Weighting!H12+Indicator_db1_S1!M5*Weighting!H13+Indicator_db1_S1!N5*Weighting!H14+Indicator_db1_S1!O5*Weighting!H15+Indicator_db1_S1!P5*Weighting!H16+Indicator_db1_S1!Q5*Weighting!H17</f>
        <v>0.48593243063368724</v>
      </c>
      <c r="I5" s="8">
        <f>+Indicator_db1_S1!B5*Weighting!I2+Indicator_db1_S1!C5*Weighting!I3+Indicator_db1_S1!D5*Weighting!I4+Indicator_db1_S1!E5*Weighting!I5+Indicator_db1_S1!F5*Weighting!I6+Indicator_db1_S1!G5*Weighting!I7+Indicator_db1_S1!H5*Weighting!I8+Indicator_db1_S1!I5*Weighting!I9+Indicator_db1_S1!J5*Weighting!I10+Indicator_db1_S1!K5*Weighting!I11+Indicator_db1_S1!L5*Weighting!I12+Indicator_db1_S1!M5*Weighting!I13+Indicator_db1_S1!N5*Weighting!I14+Indicator_db1_S1!O5*Weighting!I15+Indicator_db1_S1!P5*Weighting!I16+Indicator_db1_S1!Q5*Weighting!I17</f>
        <v>0.59201063319212066</v>
      </c>
      <c r="J5" s="8">
        <f>+Indicator_db1_S1!B5*Weighting!J2+Indicator_db1_S1!C5*Weighting!J3+Indicator_db1_S1!D5*Weighting!J4+Indicator_db1_S1!E5*Weighting!J5+Indicator_db1_S1!F5*Weighting!J6+Indicator_db1_S1!G5*Weighting!J7+Indicator_db1_S1!H5*Weighting!J8+Indicator_db1_S1!I5*Weighting!J9+Indicator_db1_S1!J5*Weighting!J10+Indicator_db1_S1!K5*Weighting!J11+Indicator_db1_S1!L5*Weighting!J12+Indicator_db1_S1!M5*Weighting!J13+Indicator_db1_S1!N5*Weighting!J14+Indicator_db1_S1!O5*Weighting!J15+Indicator_db1_S1!P5*Weighting!J16+Indicator_db1_S1!Q5*Weighting!J17</f>
        <v>0.61407527894144931</v>
      </c>
      <c r="K5" s="8">
        <f>+Indicator_db1_S1!B5*Weighting!K2+Indicator_db1_S1!C5*Weighting!K3+Indicator_db1_S1!D5*Weighting!K4+Indicator_db1_S1!E5*Weighting!K5+Indicator_db1_S1!F5*Weighting!K6+Indicator_db1_S1!G5*Weighting!K7+Indicator_db1_S1!H5*Weighting!K8+Indicator_db1_S1!I5*Weighting!K9+Indicator_db1_S1!J5*Weighting!K10+Indicator_db1_S1!K5*Weighting!K11+Indicator_db1_S1!L5*Weighting!K12+Indicator_db1_S1!M5*Weighting!K13+Indicator_db1_S1!N5*Weighting!K14+Indicator_db1_S1!O5*Weighting!K15+Indicator_db1_S1!P5*Weighting!K16+Indicator_db1_S1!Q5*Weighting!K17</f>
        <v>0.51863114458477633</v>
      </c>
      <c r="L5" s="8">
        <f>+Indicator_db1_S1!B5*Weighting!L2+Indicator_db1_S1!C5*Weighting!L3+Indicator_db1_S1!D5*Weighting!L4+Indicator_db1_S1!E5*Weighting!L5+Indicator_db1_S1!F5*Weighting!L6+Indicator_db1_S1!G5*Weighting!L7+Indicator_db1_S1!H5*Weighting!L8+Indicator_db1_S1!I5*Weighting!L9+Indicator_db1_S1!J5*Weighting!L10+Indicator_db1_S1!K5*Weighting!L11+Indicator_db1_S1!L5*Weighting!L12+Indicator_db1_S1!M5*Weighting!L13+Indicator_db1_S1!N5*Weighting!L14+Indicator_db1_S1!O5*Weighting!L15+Indicator_db1_S1!P5*Weighting!L16+Indicator_db1_S1!Q5*Weighting!L17</f>
        <v>0.26441096161268562</v>
      </c>
      <c r="M5" s="8">
        <f>+Indicator_db1_S1!B5*Weighting!M2+Indicator_db1_S1!C5*Weighting!M3+Indicator_db1_S1!D5*Weighting!M4+Indicator_db1_S1!E5*Weighting!M5+Indicator_db1_S1!F5*Weighting!M6+Indicator_db1_S1!G5*Weighting!M7+Indicator_db1_S1!H5*Weighting!M8+Indicator_db1_S1!I5*Weighting!M9+Indicator_db1_S1!J5*Weighting!M10+Indicator_db1_S1!K5*Weighting!M11+Indicator_db1_S1!L5*Weighting!M12+Indicator_db1_S1!M5*Weighting!M13+Indicator_db1_S1!N5*Weighting!M14+Indicator_db1_S1!O5*Weighting!M15+Indicator_db1_S1!P5*Weighting!M16+Indicator_db1_S1!Q5*Weighting!M17</f>
        <v>-9.5057402111080561E-2</v>
      </c>
      <c r="N5" s="8">
        <f>+Indicator_db1_S1!B5*Weighting!N2+Indicator_db1_S1!C5*Weighting!N3+Indicator_db1_S1!D5*Weighting!N4+Indicator_db1_S1!E5*Weighting!N5+Indicator_db1_S1!F5*Weighting!N6+Indicator_db1_S1!G5*Weighting!N7+Indicator_db1_S1!H5*Weighting!N8+Indicator_db1_S1!I5*Weighting!N9+Indicator_db1_S1!J5*Weighting!N10+Indicator_db1_S1!K5*Weighting!N11+Indicator_db1_S1!L5*Weighting!N12+Indicator_db1_S1!M5*Weighting!N13+Indicator_db1_S1!N5*Weighting!N14+Indicator_db1_S1!O5*Weighting!N15+Indicator_db1_S1!P5*Weighting!N16+Indicator_db1_S1!Q5*Weighting!N17</f>
        <v>0.56275787428756507</v>
      </c>
      <c r="O5" s="8">
        <f>+Indicator_db1_S1!B5*Weighting!O2+Indicator_db1_S1!C5*Weighting!O3+Indicator_db1_S1!D5*Weighting!O4+Indicator_db1_S1!E5*Weighting!O5+Indicator_db1_S1!F5*Weighting!O6+Indicator_db1_S1!G5*Weighting!O7+Indicator_db1_S1!H5*Weighting!O8+Indicator_db1_S1!I5*Weighting!O9+Indicator_db1_S1!J5*Weighting!O10+Indicator_db1_S1!K5*Weighting!O11+Indicator_db1_S1!L5*Weighting!O12+Indicator_db1_S1!M5*Weighting!O13+Indicator_db1_S1!N5*Weighting!O14+Indicator_db1_S1!O5*Weighting!O15+Indicator_db1_S1!P5*Weighting!O16+Indicator_db1_S1!Q5*Weighting!O17</f>
        <v>0.93499851315992466</v>
      </c>
      <c r="P5" s="8">
        <f>+Indicator_db1_S1!B5*Weighting!P2+Indicator_db1_S1!C5*Weighting!P3+Indicator_db1_S1!D5*Weighting!P4+Indicator_db1_S1!E5*Weighting!P5+Indicator_db1_S1!F5*Weighting!P6+Indicator_db1_S1!G5*Weighting!P7+Indicator_db1_S1!H5*Weighting!P8+Indicator_db1_S1!I5*Weighting!P9+Indicator_db1_S1!J5*Weighting!P10+Indicator_db1_S1!K5*Weighting!P11+Indicator_db1_S1!L5*Weighting!P12+Indicator_db1_S1!M5*Weighting!P13+Indicator_db1_S1!N5*Weighting!P14+Indicator_db1_S1!O5*Weighting!P15+Indicator_db1_S1!P5*Weighting!P16+Indicator_db1_S1!Q5*Weighting!P17</f>
        <v>0.77246984723658241</v>
      </c>
      <c r="Q5" s="8">
        <f>+Indicator_db1_S1!B5*Weighting!Q2+Indicator_db1_S1!C5*Weighting!Q3+Indicator_db1_S1!D5*Weighting!Q4+Indicator_db1_S1!E5*Weighting!Q5+Indicator_db1_S1!F5*Weighting!Q6+Indicator_db1_S1!G5*Weighting!Q7+Indicator_db1_S1!H5*Weighting!Q8+Indicator_db1_S1!I5*Weighting!Q9+Indicator_db1_S1!J5*Weighting!Q10+Indicator_db1_S1!K5*Weighting!Q11+Indicator_db1_S1!L5*Weighting!Q12+Indicator_db1_S1!M5*Weighting!Q13+Indicator_db1_S1!N5*Weighting!Q14+Indicator_db1_S1!O5*Weighting!Q15+Indicator_db1_S1!P5*Weighting!Q16+Indicator_db1_S1!Q5*Weighting!Q17</f>
        <v>-4.0603688859304149E-3</v>
      </c>
      <c r="R5" s="8">
        <f>+Indicator_db1_S1!B5*Weighting!R2+Indicator_db1_S1!C5*Weighting!R3+Indicator_db1_S1!D5*Weighting!R4+Indicator_db1_S1!E5*Weighting!R5+Indicator_db1_S1!F5*Weighting!R6+Indicator_db1_S1!G5*Weighting!R7+Indicator_db1_S1!H5*Weighting!R8+Indicator_db1_S1!I5*Weighting!R9+Indicator_db1_S1!J5*Weighting!R10+Indicator_db1_S1!K5*Weighting!R11+Indicator_db1_S1!L5*Weighting!R12+Indicator_db1_S1!M5*Weighting!R13+Indicator_db1_S1!N5*Weighting!R14+Indicator_db1_S1!O5*Weighting!R15+Indicator_db1_S1!P5*Weighting!R16+Indicator_db1_S1!Q5*Weighting!R17</f>
        <v>0.51797438348855729</v>
      </c>
      <c r="S5" s="8">
        <f>+Indicator_db1_S1!B5*Weighting!S2+Indicator_db1_S1!C5*Weighting!S3+Indicator_db1_S1!D5*Weighting!S4+Indicator_db1_S1!E5*Weighting!S5+Indicator_db1_S1!F5*Weighting!S6+Indicator_db1_S1!G5*Weighting!S7+Indicator_db1_S1!H5*Weighting!S8+Indicator_db1_S1!I5*Weighting!S9+Indicator_db1_S1!J5*Weighting!S10+Indicator_db1_S1!K5*Weighting!S11+Indicator_db1_S1!L5*Weighting!S12+Indicator_db1_S1!M5*Weighting!S13+Indicator_db1_S1!N5*Weighting!S14+Indicator_db1_S1!O5*Weighting!S15+Indicator_db1_S1!P5*Weighting!S16+Indicator_db1_S1!Q5*Weighting!S17</f>
        <v>0.80526467658706558</v>
      </c>
      <c r="T5" s="8">
        <f>+Indicator_db1_S1!B5*Weighting!T2+Indicator_db1_S1!C5*Weighting!T3+Indicator_db1_S1!D5*Weighting!T4+Indicator_db1_S1!E5*Weighting!T5+Indicator_db1_S1!F5*Weighting!T6+Indicator_db1_S1!G5*Weighting!T7+Indicator_db1_S1!H5*Weighting!T8+Indicator_db1_S1!I5*Weighting!T9+Indicator_db1_S1!J5*Weighting!T10+Indicator_db1_S1!K5*Weighting!T11+Indicator_db1_S1!L5*Weighting!T12+Indicator_db1_S1!M5*Weighting!T13+Indicator_db1_S1!N5*Weighting!T14+Indicator_db1_S1!O5*Weighting!T15+Indicator_db1_S1!P5*Weighting!T16+Indicator_db1_S1!Q5*Weighting!T17</f>
        <v>0.8476842550927588</v>
      </c>
      <c r="U5" s="8">
        <f>+Indicator_db1_S1!B5*Weighting!U2+Indicator_db1_S1!C5*Weighting!U3+Indicator_db1_S1!D5*Weighting!U4+Indicator_db1_S1!E5*Weighting!U5+Indicator_db1_S1!F5*Weighting!U6+Indicator_db1_S1!G5*Weighting!U7+Indicator_db1_S1!H5*Weighting!U8+Indicator_db1_S1!I5*Weighting!U9+Indicator_db1_S1!J5*Weighting!U10+Indicator_db1_S1!K5*Weighting!U11+Indicator_db1_S1!L5*Weighting!U12+Indicator_db1_S1!M5*Weighting!U13+Indicator_db1_S1!N5*Weighting!U14+Indicator_db1_S1!O5*Weighting!U15+Indicator_db1_S1!P5*Weighting!U16+Indicator_db1_S1!Q5*Weighting!U17</f>
        <v>0.97294018652207204</v>
      </c>
      <c r="V5" s="8">
        <f>+Indicator_db1_S1!B5*Weighting!V2+Indicator_db1_S1!C5*Weighting!V3+Indicator_db1_S1!D5*Weighting!V4+Indicator_db1_S1!E5*Weighting!V5+Indicator_db1_S1!F5*Weighting!V6+Indicator_db1_S1!G5*Weighting!V7+Indicator_db1_S1!H5*Weighting!V8+Indicator_db1_S1!I5*Weighting!V9+Indicator_db1_S1!J5*Weighting!V10+Indicator_db1_S1!K5*Weighting!V11+Indicator_db1_S1!L5*Weighting!V12+Indicator_db1_S1!M5*Weighting!V13+Indicator_db1_S1!N5*Weighting!V14+Indicator_db1_S1!O5*Weighting!V15+Indicator_db1_S1!P5*Weighting!V16+Indicator_db1_S1!Q5*Weighting!V17</f>
        <v>0.91480014877186444</v>
      </c>
      <c r="W5" s="8">
        <f>+Indicator_db1_S1!B5*Weighting!W2+Indicator_db1_S1!C5*Weighting!W3+Indicator_db1_S1!D5*Weighting!W4+Indicator_db1_S1!E5*Weighting!W5+Indicator_db1_S1!F5*Weighting!W6+Indicator_db1_S1!G5*Weighting!W7+Indicator_db1_S1!H5*Weighting!W8+Indicator_db1_S1!I5*Weighting!W9+Indicator_db1_S1!J5*Weighting!W10+Indicator_db1_S1!K5*Weighting!W11+Indicator_db1_S1!L5*Weighting!W12+Indicator_db1_S1!M5*Weighting!W13+Indicator_db1_S1!N5*Weighting!W14+Indicator_db1_S1!O5*Weighting!W15+Indicator_db1_S1!P5*Weighting!W16+Indicator_db1_S1!Q5*Weighting!W17</f>
        <v>0.92072178894655921</v>
      </c>
      <c r="X5" s="8">
        <f>+Indicator_db1_S1!B5*Weighting!X2+Indicator_db1_S1!C5*Weighting!X3+Indicator_db1_S1!D5*Weighting!X4+Indicator_db1_S1!E5*Weighting!X5+Indicator_db1_S1!F5*Weighting!X6+Indicator_db1_S1!G5*Weighting!X7+Indicator_db1_S1!H5*Weighting!X8+Indicator_db1_S1!I5*Weighting!X9+Indicator_db1_S1!J5*Weighting!X10+Indicator_db1_S1!K5*Weighting!X11+Indicator_db1_S1!L5*Weighting!X12+Indicator_db1_S1!M5*Weighting!X13+Indicator_db1_S1!N5*Weighting!X14+Indicator_db1_S1!O5*Weighting!X15+Indicator_db1_S1!P5*Weighting!X16+Indicator_db1_S1!Q5*Weighting!X17</f>
        <v>0.97182923763995532</v>
      </c>
      <c r="Y5" s="8">
        <f>+Indicator_db1_S1!B5*Weighting!Y2+Indicator_db1_S1!C5*Weighting!Y3+Indicator_db1_S1!D5*Weighting!Y4+Indicator_db1_S1!E5*Weighting!Y5+Indicator_db1_S1!F5*Weighting!Y6+Indicator_db1_S1!G5*Weighting!Y7+Indicator_db1_S1!H5*Weighting!Y8+Indicator_db1_S1!I5*Weighting!Y9+Indicator_db1_S1!J5*Weighting!Y10+Indicator_db1_S1!K5*Weighting!Y11+Indicator_db1_S1!L5*Weighting!Y12+Indicator_db1_S1!M5*Weighting!Y13+Indicator_db1_S1!N5*Weighting!Y14+Indicator_db1_S1!O5*Weighting!Y15+Indicator_db1_S1!P5*Weighting!Y16+Indicator_db1_S1!Q5*Weighting!Y17</f>
        <v>0.99526825923370521</v>
      </c>
      <c r="Z5" s="8">
        <f>+Indicator_db1_S1!B5*Weighting!Z2+Indicator_db1_S1!C5*Weighting!Z3+Indicator_db1_S1!D5*Weighting!Z4+Indicator_db1_S1!E5*Weighting!Z5+Indicator_db1_S1!F5*Weighting!Z6+Indicator_db1_S1!G5*Weighting!Z7+Indicator_db1_S1!H5*Weighting!Z8+Indicator_db1_S1!I5*Weighting!Z9+Indicator_db1_S1!J5*Weighting!Z10+Indicator_db1_S1!K5*Weighting!Z11+Indicator_db1_S1!L5*Weighting!Z12+Indicator_db1_S1!M5*Weighting!Z13+Indicator_db1_S1!N5*Weighting!Z14+Indicator_db1_S1!O5*Weighting!Z15+Indicator_db1_S1!P5*Weighting!Z16+Indicator_db1_S1!Q5*Weighting!Z17</f>
        <v>-1.0068110024795879E-2</v>
      </c>
      <c r="AA5" s="8">
        <f>+Indicator_db1_S1!B5*Weighting!AA2+Indicator_db1_S1!C5*Weighting!AA3+Indicator_db1_S1!D5*Weighting!AA4+Indicator_db1_S1!E5*Weighting!AA5+Indicator_db1_S1!F5*Weighting!AA6+Indicator_db1_S1!G5*Weighting!AA7+Indicator_db1_S1!H5*Weighting!AA8+Indicator_db1_S1!I5*Weighting!AA9+Indicator_db1_S1!J5*Weighting!AA10+Indicator_db1_S1!K5*Weighting!AA11+Indicator_db1_S1!L5*Weighting!AA12+Indicator_db1_S1!M5*Weighting!AA13+Indicator_db1_S1!N5*Weighting!AA14+Indicator_db1_S1!O5*Weighting!AA15+Indicator_db1_S1!P5*Weighting!AA16+Indicator_db1_S1!Q5*Weighting!AA17</f>
        <v>2.2696106577722572E-2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2!B2*Weighting!B2+Indicator_db1_S2!C2*Weighting!B3+Indicator_db1_S2!D2*Weighting!B4+Indicator_db1_S2!E2*Weighting!B5+Indicator_db1_S2!F2*Weighting!B6+Indicator_db1_S2!G2*Weighting!B7+Indicator_db1_S2!H2*Weighting!B8+Indicator_db1_S2!I2*Weighting!B9+Indicator_db1_S2!J2*Weighting!B10+Indicator_db1_S2!K2*Weighting!B11+Indicator_db1_S2!L2*Weighting!B12+Indicator_db1_S2!M2*Weighting!B13+Indicator_db1_S2!N2*Weighting!B14+Indicator_db1_S2!O2*Weighting!B15+Indicator_db1_S2!P2*Weighting!B16+Indicator_db1_S2!Q2*Weighting!B17</f>
        <v>0.21692092797267187</v>
      </c>
      <c r="C2" s="8">
        <f ca="1">+Indicator_db1_S2!B2*Weighting!C2+Indicator_db1_S2!C2*Weighting!C3+Indicator_db1_S2!D2*Weighting!C4+Indicator_db1_S2!E2*Weighting!C5+Indicator_db1_S2!F2*Weighting!C6+Indicator_db1_S2!G2*Weighting!C7+Indicator_db1_S2!H2*Weighting!C8+Indicator_db1_S2!I2*Weighting!C9+Indicator_db1_S2!J2*Weighting!C10+Indicator_db1_S2!K2*Weighting!C11+Indicator_db1_S2!L2*Weighting!C12+Indicator_db1_S2!M2*Weighting!C13+Indicator_db1_S2!N2*Weighting!C14+Indicator_db1_S2!O2*Weighting!C15+Indicator_db1_S2!P2*Weighting!C16+Indicator_db1_S2!Q2*Weighting!C17</f>
        <v>0.21738088457601171</v>
      </c>
      <c r="D2" s="8">
        <f ca="1">+Indicator_db1_S2!B2*Weighting!D2+Indicator_db1_S2!C2*Weighting!D3+Indicator_db1_S2!D2*Weighting!D4+Indicator_db1_S2!E2*Weighting!D5+Indicator_db1_S2!F2*Weighting!D6+Indicator_db1_S2!G2*Weighting!D7+Indicator_db1_S2!H2*Weighting!D8+Indicator_db1_S2!I2*Weighting!D9+Indicator_db1_S2!J2*Weighting!D10+Indicator_db1_S2!K2*Weighting!D11+Indicator_db1_S2!L2*Weighting!D12+Indicator_db1_S2!M2*Weighting!D13+Indicator_db1_S2!N2*Weighting!D14+Indicator_db1_S2!O2*Weighting!D15+Indicator_db1_S2!P2*Weighting!D16+Indicator_db1_S2!Q2*Weighting!D17</f>
        <v>0.21882654495140386</v>
      </c>
      <c r="E2" s="8">
        <f ca="1">+Indicator_db1_S2!B2*Weighting!E2+Indicator_db1_S2!C2*Weighting!E3+Indicator_db1_S2!D2*Weighting!E4+Indicator_db1_S2!E2*Weighting!E5+Indicator_db1_S2!F2*Weighting!E6+Indicator_db1_S2!G2*Weighting!E7+Indicator_db1_S2!H2*Weighting!E8+Indicator_db1_S2!I2*Weighting!E9+Indicator_db1_S2!J2*Weighting!E10+Indicator_db1_S2!K2*Weighting!E11+Indicator_db1_S2!L2*Weighting!E12+Indicator_db1_S2!M2*Weighting!E13+Indicator_db1_S2!N2*Weighting!E14+Indicator_db1_S2!O2*Weighting!E15+Indicator_db1_S2!P2*Weighting!E16+Indicator_db1_S2!Q2*Weighting!E17</f>
        <v>0.19830233581909426</v>
      </c>
      <c r="F2" s="8">
        <f ca="1">+Indicator_db1_S2!B2*Weighting!F2+Indicator_db1_S2!C2*Weighting!F3+Indicator_db1_S2!D2*Weighting!F4+Indicator_db1_S2!E2*Weighting!F5+Indicator_db1_S2!F2*Weighting!F6+Indicator_db1_S2!G2*Weighting!F7+Indicator_db1_S2!H2*Weighting!F8+Indicator_db1_S2!I2*Weighting!F9+Indicator_db1_S2!J2*Weighting!F10+Indicator_db1_S2!K2*Weighting!F11+Indicator_db1_S2!L2*Weighting!F12+Indicator_db1_S2!M2*Weighting!F13+Indicator_db1_S2!N2*Weighting!F14+Indicator_db1_S2!O2*Weighting!F15+Indicator_db1_S2!P2*Weighting!F16+Indicator_db1_S2!Q2*Weighting!F17</f>
        <v>0.22176138587996302</v>
      </c>
      <c r="G2" s="8">
        <f>+Indicator_db1_S2!B2*Weighting!G2+Indicator_db1_S2!C2*Weighting!G3+Indicator_db1_S2!D2*Weighting!G4+Indicator_db1_S2!E2*Weighting!G5+Indicator_db1_S2!F2*Weighting!G6+Indicator_db1_S2!G2*Weighting!G7+Indicator_db1_S2!H2*Weighting!G8+Indicator_db1_S2!I2*Weighting!G9+Indicator_db1_S2!J2*Weighting!G10+Indicator_db1_S2!K2*Weighting!G11+Indicator_db1_S2!L2*Weighting!G12+Indicator_db1_S2!M2*Weighting!G13+Indicator_db1_S2!N2*Weighting!G14+Indicator_db1_S2!O2*Weighting!G15+Indicator_db1_S2!P2*Weighting!G16+Indicator_db1_S2!Q2*Weighting!G17</f>
        <v>0.20476883628615444</v>
      </c>
      <c r="H2" s="8">
        <f>+Indicator_db1_S2!B2*Weighting!H2+Indicator_db1_S2!C2*Weighting!H3+Indicator_db1_S2!D2*Weighting!H4+Indicator_db1_S2!E2*Weighting!H5+Indicator_db1_S2!F2*Weighting!H6+Indicator_db1_S2!G2*Weighting!H7+Indicator_db1_S2!H2*Weighting!H8+Indicator_db1_S2!I2*Weighting!H9+Indicator_db1_S2!J2*Weighting!H10+Indicator_db1_S2!K2*Weighting!H11+Indicator_db1_S2!L2*Weighting!H12+Indicator_db1_S2!M2*Weighting!H13+Indicator_db1_S2!N2*Weighting!H14+Indicator_db1_S2!O2*Weighting!H15+Indicator_db1_S2!P2*Weighting!H16+Indicator_db1_S2!Q2*Weighting!H17</f>
        <v>0.21174164849487717</v>
      </c>
      <c r="I2" s="8">
        <f>+Indicator_db1_S2!B2*Weighting!I2+Indicator_db1_S2!C2*Weighting!I3+Indicator_db1_S2!D2*Weighting!I4+Indicator_db1_S2!E2*Weighting!I5+Indicator_db1_S2!F2*Weighting!I6+Indicator_db1_S2!G2*Weighting!I7+Indicator_db1_S2!H2*Weighting!I8+Indicator_db1_S2!I2*Weighting!I9+Indicator_db1_S2!J2*Weighting!I10+Indicator_db1_S2!K2*Weighting!I11+Indicator_db1_S2!L2*Weighting!I12+Indicator_db1_S2!M2*Weighting!I13+Indicator_db1_S2!N2*Weighting!I14+Indicator_db1_S2!O2*Weighting!I15+Indicator_db1_S2!P2*Weighting!I16+Indicator_db1_S2!Q2*Weighting!I17</f>
        <v>0.20731347292029981</v>
      </c>
      <c r="J2" s="8">
        <f>+Indicator_db1_S2!B2*Weighting!J2+Indicator_db1_S2!C2*Weighting!J3+Indicator_db1_S2!D2*Weighting!J4+Indicator_db1_S2!E2*Weighting!J5+Indicator_db1_S2!F2*Weighting!J6+Indicator_db1_S2!G2*Weighting!J7+Indicator_db1_S2!H2*Weighting!J8+Indicator_db1_S2!I2*Weighting!J9+Indicator_db1_S2!J2*Weighting!J10+Indicator_db1_S2!K2*Weighting!J11+Indicator_db1_S2!L2*Weighting!J12+Indicator_db1_S2!M2*Weighting!J13+Indicator_db1_S2!N2*Weighting!J14+Indicator_db1_S2!O2*Weighting!J15+Indicator_db1_S2!P2*Weighting!J16+Indicator_db1_S2!Q2*Weighting!J17</f>
        <v>0.19568006995065543</v>
      </c>
      <c r="K2" s="8">
        <f>+Indicator_db1_S2!B2*Weighting!K2+Indicator_db1_S2!C2*Weighting!K3+Indicator_db1_S2!D2*Weighting!K4+Indicator_db1_S2!E2*Weighting!K5+Indicator_db1_S2!F2*Weighting!K6+Indicator_db1_S2!G2*Weighting!K7+Indicator_db1_S2!H2*Weighting!K8+Indicator_db1_S2!I2*Weighting!K9+Indicator_db1_S2!J2*Weighting!K10+Indicator_db1_S2!K2*Weighting!K11+Indicator_db1_S2!L2*Weighting!K12+Indicator_db1_S2!M2*Weighting!K13+Indicator_db1_S2!N2*Weighting!K14+Indicator_db1_S2!O2*Weighting!K15+Indicator_db1_S2!P2*Weighting!K16+Indicator_db1_S2!Q2*Weighting!K17</f>
        <v>0.20526553729046076</v>
      </c>
      <c r="L2" s="8">
        <f>+Indicator_db1_S2!B2*Weighting!L2+Indicator_db1_S2!C2*Weighting!L3+Indicator_db1_S2!D2*Weighting!L4+Indicator_db1_S2!E2*Weighting!L5+Indicator_db1_S2!F2*Weighting!L6+Indicator_db1_S2!G2*Weighting!L7+Indicator_db1_S2!H2*Weighting!L8+Indicator_db1_S2!I2*Weighting!L9+Indicator_db1_S2!J2*Weighting!L10+Indicator_db1_S2!K2*Weighting!L11+Indicator_db1_S2!L2*Weighting!L12+Indicator_db1_S2!M2*Weighting!L13+Indicator_db1_S2!N2*Weighting!L14+Indicator_db1_S2!O2*Weighting!L15+Indicator_db1_S2!P2*Weighting!L16+Indicator_db1_S2!Q2*Weighting!L17</f>
        <v>0.27318990050890146</v>
      </c>
      <c r="M2" s="8">
        <f>+Indicator_db1_S2!B2*Weighting!M2+Indicator_db1_S2!C2*Weighting!M3+Indicator_db1_S2!D2*Weighting!M4+Indicator_db1_S2!E2*Weighting!M5+Indicator_db1_S2!F2*Weighting!M6+Indicator_db1_S2!G2*Weighting!M7+Indicator_db1_S2!H2*Weighting!M8+Indicator_db1_S2!I2*Weighting!M9+Indicator_db1_S2!J2*Weighting!M10+Indicator_db1_S2!K2*Weighting!M11+Indicator_db1_S2!L2*Weighting!M12+Indicator_db1_S2!M2*Weighting!M13+Indicator_db1_S2!N2*Weighting!M14+Indicator_db1_S2!O2*Weighting!M15+Indicator_db1_S2!P2*Weighting!M16+Indicator_db1_S2!Q2*Weighting!M17</f>
        <v>9.7798356188616722E-2</v>
      </c>
      <c r="N2" s="8">
        <f>+Indicator_db1_S2!B2*Weighting!N2+Indicator_db1_S2!C2*Weighting!N3+Indicator_db1_S2!D2*Weighting!N4+Indicator_db1_S2!E2*Weighting!N5+Indicator_db1_S2!F2*Weighting!N6+Indicator_db1_S2!G2*Weighting!N7+Indicator_db1_S2!H2*Weighting!N8+Indicator_db1_S2!I2*Weighting!N9+Indicator_db1_S2!J2*Weighting!N10+Indicator_db1_S2!K2*Weighting!N11+Indicator_db1_S2!L2*Weighting!N12+Indicator_db1_S2!M2*Weighting!N13+Indicator_db1_S2!N2*Weighting!N14+Indicator_db1_S2!O2*Weighting!N15+Indicator_db1_S2!P2*Weighting!N16+Indicator_db1_S2!Q2*Weighting!N17</f>
        <v>0.2155362398435309</v>
      </c>
      <c r="O2" s="8">
        <f>+Indicator_db1_S2!B2*Weighting!O2+Indicator_db1_S2!C2*Weighting!O3+Indicator_db1_S2!D2*Weighting!O4+Indicator_db1_S2!E2*Weighting!O5+Indicator_db1_S2!F2*Weighting!O6+Indicator_db1_S2!G2*Weighting!O7+Indicator_db1_S2!H2*Weighting!O8+Indicator_db1_S2!I2*Weighting!O9+Indicator_db1_S2!J2*Weighting!O10+Indicator_db1_S2!K2*Weighting!O11+Indicator_db1_S2!L2*Weighting!O12+Indicator_db1_S2!M2*Weighting!O13+Indicator_db1_S2!N2*Weighting!O14+Indicator_db1_S2!O2*Weighting!O15+Indicator_db1_S2!P2*Weighting!O16+Indicator_db1_S2!Q2*Weighting!O17</f>
        <v>0.19706433865647782</v>
      </c>
      <c r="P2" s="8">
        <f>+Indicator_db1_S2!B2*Weighting!P2+Indicator_db1_S2!C2*Weighting!P3+Indicator_db1_S2!D2*Weighting!P4+Indicator_db1_S2!E2*Weighting!P5+Indicator_db1_S2!F2*Weighting!P6+Indicator_db1_S2!G2*Weighting!P7+Indicator_db1_S2!H2*Weighting!P8+Indicator_db1_S2!I2*Weighting!P9+Indicator_db1_S2!J2*Weighting!P10+Indicator_db1_S2!K2*Weighting!P11+Indicator_db1_S2!L2*Weighting!P12+Indicator_db1_S2!M2*Weighting!P13+Indicator_db1_S2!N2*Weighting!P14+Indicator_db1_S2!O2*Weighting!P15+Indicator_db1_S2!P2*Weighting!P16+Indicator_db1_S2!Q2*Weighting!P17</f>
        <v>0.24710265809541127</v>
      </c>
      <c r="Q2" s="8">
        <f>+Indicator_db1_S2!B2*Weighting!Q2+Indicator_db1_S2!C2*Weighting!Q3+Indicator_db1_S2!D2*Weighting!Q4+Indicator_db1_S2!E2*Weighting!Q5+Indicator_db1_S2!F2*Weighting!Q6+Indicator_db1_S2!G2*Weighting!Q7+Indicator_db1_S2!H2*Weighting!Q8+Indicator_db1_S2!I2*Weighting!Q9+Indicator_db1_S2!J2*Weighting!Q10+Indicator_db1_S2!K2*Weighting!Q11+Indicator_db1_S2!L2*Weighting!Q12+Indicator_db1_S2!M2*Weighting!Q13+Indicator_db1_S2!N2*Weighting!Q14+Indicator_db1_S2!O2*Weighting!Q15+Indicator_db1_S2!P2*Weighting!Q16+Indicator_db1_S2!Q2*Weighting!Q17</f>
        <v>0.13588972391573464</v>
      </c>
      <c r="R2" s="8">
        <f>+Indicator_db1_S2!B2*Weighting!R2+Indicator_db1_S2!C2*Weighting!R3+Indicator_db1_S2!D2*Weighting!R4+Indicator_db1_S2!E2*Weighting!R5+Indicator_db1_S2!F2*Weighting!R6+Indicator_db1_S2!G2*Weighting!R7+Indicator_db1_S2!H2*Weighting!R8+Indicator_db1_S2!I2*Weighting!R9+Indicator_db1_S2!J2*Weighting!R10+Indicator_db1_S2!K2*Weighting!R11+Indicator_db1_S2!L2*Weighting!R12+Indicator_db1_S2!M2*Weighting!R13+Indicator_db1_S2!N2*Weighting!R14+Indicator_db1_S2!O2*Weighting!R15+Indicator_db1_S2!P2*Weighting!R16+Indicator_db1_S2!Q2*Weighting!R17</f>
        <v>0.13136197710798583</v>
      </c>
      <c r="S2" s="8">
        <f>+Indicator_db1_S2!B2*Weighting!S2+Indicator_db1_S2!C2*Weighting!S3+Indicator_db1_S2!D2*Weighting!S4+Indicator_db1_S2!E2*Weighting!S5+Indicator_db1_S2!F2*Weighting!S6+Indicator_db1_S2!G2*Weighting!S7+Indicator_db1_S2!H2*Weighting!S8+Indicator_db1_S2!I2*Weighting!S9+Indicator_db1_S2!J2*Weighting!S10+Indicator_db1_S2!K2*Weighting!S11+Indicator_db1_S2!L2*Weighting!S12+Indicator_db1_S2!M2*Weighting!S13+Indicator_db1_S2!N2*Weighting!S14+Indicator_db1_S2!O2*Weighting!S15+Indicator_db1_S2!P2*Weighting!S16+Indicator_db1_S2!Q2*Weighting!S17</f>
        <v>0.34799313585028646</v>
      </c>
      <c r="T2" s="8">
        <f>+Indicator_db1_S2!B2*Weighting!T2+Indicator_db1_S2!C2*Weighting!T3+Indicator_db1_S2!D2*Weighting!T4+Indicator_db1_S2!E2*Weighting!T5+Indicator_db1_S2!F2*Weighting!T6+Indicator_db1_S2!G2*Weighting!T7+Indicator_db1_S2!H2*Weighting!T8+Indicator_db1_S2!I2*Weighting!T9+Indicator_db1_S2!J2*Weighting!T10+Indicator_db1_S2!K2*Weighting!T11+Indicator_db1_S2!L2*Weighting!T12+Indicator_db1_S2!M2*Weighting!T13+Indicator_db1_S2!N2*Weighting!T14+Indicator_db1_S2!O2*Weighting!T15+Indicator_db1_S2!P2*Weighting!T16+Indicator_db1_S2!Q2*Weighting!T17</f>
        <v>0.36286067919358367</v>
      </c>
      <c r="U2" s="8">
        <f>+Indicator_db1_S2!B2*Weighting!U2+Indicator_db1_S2!C2*Weighting!U3+Indicator_db1_S2!D2*Weighting!U4+Indicator_db1_S2!E2*Weighting!U5+Indicator_db1_S2!F2*Weighting!U6+Indicator_db1_S2!G2*Weighting!U7+Indicator_db1_S2!H2*Weighting!U8+Indicator_db1_S2!I2*Weighting!U9+Indicator_db1_S2!J2*Weighting!U10+Indicator_db1_S2!K2*Weighting!U11+Indicator_db1_S2!L2*Weighting!U12+Indicator_db1_S2!M2*Weighting!U13+Indicator_db1_S2!N2*Weighting!U14+Indicator_db1_S2!O2*Weighting!U15+Indicator_db1_S2!P2*Weighting!U16+Indicator_db1_S2!Q2*Weighting!U17</f>
        <v>0.20140132473681815</v>
      </c>
      <c r="V2" s="8">
        <f>+Indicator_db1_S2!B2*Weighting!V2+Indicator_db1_S2!C2*Weighting!V3+Indicator_db1_S2!D2*Weighting!V4+Indicator_db1_S2!E2*Weighting!V5+Indicator_db1_S2!F2*Weighting!V6+Indicator_db1_S2!G2*Weighting!V7+Indicator_db1_S2!H2*Weighting!V8+Indicator_db1_S2!I2*Weighting!V9+Indicator_db1_S2!J2*Weighting!V10+Indicator_db1_S2!K2*Weighting!V11+Indicator_db1_S2!L2*Weighting!V12+Indicator_db1_S2!M2*Weighting!V13+Indicator_db1_S2!N2*Weighting!V14+Indicator_db1_S2!O2*Weighting!V15+Indicator_db1_S2!P2*Weighting!V16+Indicator_db1_S2!Q2*Weighting!V17</f>
        <v>0.19692468834426599</v>
      </c>
      <c r="W2" s="8">
        <f>+Indicator_db1_S2!B2*Weighting!W2+Indicator_db1_S2!C2*Weighting!W3+Indicator_db1_S2!D2*Weighting!W4+Indicator_db1_S2!E2*Weighting!W5+Indicator_db1_S2!F2*Weighting!W6+Indicator_db1_S2!G2*Weighting!W7+Indicator_db1_S2!H2*Weighting!W8+Indicator_db1_S2!I2*Weighting!W9+Indicator_db1_S2!J2*Weighting!W10+Indicator_db1_S2!K2*Weighting!W11+Indicator_db1_S2!L2*Weighting!W12+Indicator_db1_S2!M2*Weighting!W13+Indicator_db1_S2!N2*Weighting!W14+Indicator_db1_S2!O2*Weighting!W15+Indicator_db1_S2!P2*Weighting!W16+Indicator_db1_S2!Q2*Weighting!W17</f>
        <v>0.19425562962841428</v>
      </c>
      <c r="X2" s="8">
        <f>+Indicator_db1_S2!B2*Weighting!X2+Indicator_db1_S2!C2*Weighting!X3+Indicator_db1_S2!D2*Weighting!X4+Indicator_db1_S2!E2*Weighting!X5+Indicator_db1_S2!F2*Weighting!X6+Indicator_db1_S2!G2*Weighting!X7+Indicator_db1_S2!H2*Weighting!X8+Indicator_db1_S2!I2*Weighting!X9+Indicator_db1_S2!J2*Weighting!X10+Indicator_db1_S2!K2*Weighting!X11+Indicator_db1_S2!L2*Weighting!X12+Indicator_db1_S2!M2*Weighting!X13+Indicator_db1_S2!N2*Weighting!X14+Indicator_db1_S2!O2*Weighting!X15+Indicator_db1_S2!P2*Weighting!X16+Indicator_db1_S2!Q2*Weighting!X17</f>
        <v>0.19843616036838058</v>
      </c>
      <c r="Y2" s="8">
        <f>+Indicator_db1_S2!B2*Weighting!Y2+Indicator_db1_S2!C2*Weighting!Y3+Indicator_db1_S2!D2*Weighting!Y4+Indicator_db1_S2!E2*Weighting!Y5+Indicator_db1_S2!F2*Weighting!Y6+Indicator_db1_S2!G2*Weighting!Y7+Indicator_db1_S2!H2*Weighting!Y8+Indicator_db1_S2!I2*Weighting!Y9+Indicator_db1_S2!J2*Weighting!Y10+Indicator_db1_S2!K2*Weighting!Y11+Indicator_db1_S2!L2*Weighting!Y12+Indicator_db1_S2!M2*Weighting!Y13+Indicator_db1_S2!N2*Weighting!Y14+Indicator_db1_S2!O2*Weighting!Y15+Indicator_db1_S2!P2*Weighting!Y16+Indicator_db1_S2!Q2*Weighting!Y17</f>
        <v>0.20050041701625165</v>
      </c>
      <c r="Z2" s="8">
        <f>+Indicator_db1_S2!B2*Weighting!Z2+Indicator_db1_S2!C2*Weighting!Z3+Indicator_db1_S2!D2*Weighting!Z4+Indicator_db1_S2!E2*Weighting!Z5+Indicator_db1_S2!F2*Weighting!Z6+Indicator_db1_S2!G2*Weighting!Z7+Indicator_db1_S2!H2*Weighting!Z8+Indicator_db1_S2!I2*Weighting!Z9+Indicator_db1_S2!J2*Weighting!Z10+Indicator_db1_S2!K2*Weighting!Z11+Indicator_db1_S2!L2*Weighting!Z12+Indicator_db1_S2!M2*Weighting!Z13+Indicator_db1_S2!N2*Weighting!Z14+Indicator_db1_S2!O2*Weighting!Z15+Indicator_db1_S2!P2*Weighting!Z16+Indicator_db1_S2!Q2*Weighting!Z17</f>
        <v>0.15222343228682289</v>
      </c>
      <c r="AA2" s="8">
        <f>+Indicator_db1_S2!B2*Weighting!AA2+Indicator_db1_S2!C2*Weighting!AA3+Indicator_db1_S2!D2*Weighting!AA4+Indicator_db1_S2!E2*Weighting!AA5+Indicator_db1_S2!F2*Weighting!AA6+Indicator_db1_S2!G2*Weighting!AA7+Indicator_db1_S2!H2*Weighting!AA8+Indicator_db1_S2!I2*Weighting!AA9+Indicator_db1_S2!J2*Weighting!AA10+Indicator_db1_S2!K2*Weighting!AA11+Indicator_db1_S2!L2*Weighting!AA12+Indicator_db1_S2!M2*Weighting!AA13+Indicator_db1_S2!N2*Weighting!AA14+Indicator_db1_S2!O2*Weighting!AA15+Indicator_db1_S2!P2*Weighting!AA16+Indicator_db1_S2!Q2*Weighting!AA17</f>
        <v>0.12376271883698893</v>
      </c>
    </row>
    <row r="3" spans="1:27" x14ac:dyDescent="0.35">
      <c r="A3" s="5" t="s">
        <v>2</v>
      </c>
      <c r="B3" s="8">
        <f ca="1">+Indicator_db1_S2!B3*Weighting!B2+Indicator_db1_S2!C3*Weighting!B3+Indicator_db1_S2!D3*Weighting!B4+Indicator_db1_S2!E3*Weighting!B5+Indicator_db1_S2!F3*Weighting!B6+Indicator_db1_S2!G3*Weighting!B7+Indicator_db1_S2!H3*Weighting!B8+Indicator_db1_S2!I3*Weighting!B9+Indicator_db1_S2!J3*Weighting!B10+Indicator_db1_S2!K3*Weighting!B11+Indicator_db1_S2!L3*Weighting!B12+Indicator_db1_S2!M3*Weighting!B13+Indicator_db1_S2!N3*Weighting!B14+Indicator_db1_S2!O3*Weighting!B15+Indicator_db1_S2!P3*Weighting!B16+Indicator_db1_S2!Q3*Weighting!B17</f>
        <v>7.0155482061117339E-2</v>
      </c>
      <c r="C3" s="8">
        <f ca="1">+Indicator_db1_S2!B3*Weighting!C2+Indicator_db1_S2!C3*Weighting!C3+Indicator_db1_S2!D3*Weighting!C4+Indicator_db1_S2!E3*Weighting!C5+Indicator_db1_S2!F3*Weighting!C6+Indicator_db1_S2!G3*Weighting!C7+Indicator_db1_S2!H3*Weighting!C8+Indicator_db1_S2!I3*Weighting!C9+Indicator_db1_S2!J3*Weighting!C10+Indicator_db1_S2!K3*Weighting!C11+Indicator_db1_S2!L3*Weighting!C12+Indicator_db1_S2!M3*Weighting!C13+Indicator_db1_S2!N3*Weighting!C14+Indicator_db1_S2!O3*Weighting!C15+Indicator_db1_S2!P3*Weighting!C16+Indicator_db1_S2!Q3*Weighting!C17</f>
        <v>6.7506767745019999E-2</v>
      </c>
      <c r="D3" s="8">
        <f ca="1">+Indicator_db1_S2!B3*Weighting!D2+Indicator_db1_S2!C3*Weighting!D3+Indicator_db1_S2!D3*Weighting!D4+Indicator_db1_S2!E3*Weighting!D5+Indicator_db1_S2!F3*Weighting!D6+Indicator_db1_S2!G3*Weighting!D7+Indicator_db1_S2!H3*Weighting!D8+Indicator_db1_S2!I3*Weighting!D9+Indicator_db1_S2!J3*Weighting!D10+Indicator_db1_S2!K3*Weighting!D11+Indicator_db1_S2!L3*Weighting!D12+Indicator_db1_S2!M3*Weighting!D13+Indicator_db1_S2!N3*Weighting!D14+Indicator_db1_S2!O3*Weighting!D15+Indicator_db1_S2!P3*Weighting!D16+Indicator_db1_S2!Q3*Weighting!D17</f>
        <v>7.6418044936895677E-2</v>
      </c>
      <c r="E3" s="8">
        <f ca="1">+Indicator_db1_S2!B3*Weighting!E2+Indicator_db1_S2!C3*Weighting!E3+Indicator_db1_S2!D3*Weighting!E4+Indicator_db1_S2!E3*Weighting!E5+Indicator_db1_S2!F3*Weighting!E6+Indicator_db1_S2!G3*Weighting!E7+Indicator_db1_S2!H3*Weighting!E8+Indicator_db1_S2!I3*Weighting!E9+Indicator_db1_S2!J3*Weighting!E10+Indicator_db1_S2!K3*Weighting!E11+Indicator_db1_S2!L3*Weighting!E12+Indicator_db1_S2!M3*Weighting!E13+Indicator_db1_S2!N3*Weighting!E14+Indicator_db1_S2!O3*Weighting!E15+Indicator_db1_S2!P3*Weighting!E16+Indicator_db1_S2!Q3*Weighting!E17</f>
        <v>1.1425737904276041E-2</v>
      </c>
      <c r="F3" s="8">
        <f ca="1">+Indicator_db1_S2!B3*Weighting!F2+Indicator_db1_S2!C3*Weighting!F3+Indicator_db1_S2!D3*Weighting!F4+Indicator_db1_S2!E3*Weighting!F5+Indicator_db1_S2!F3*Weighting!F6+Indicator_db1_S2!G3*Weighting!F7+Indicator_db1_S2!H3*Weighting!F8+Indicator_db1_S2!I3*Weighting!F9+Indicator_db1_S2!J3*Weighting!F10+Indicator_db1_S2!K3*Weighting!F11+Indicator_db1_S2!L3*Weighting!F12+Indicator_db1_S2!M3*Weighting!F13+Indicator_db1_S2!N3*Weighting!F14+Indicator_db1_S2!O3*Weighting!F15+Indicator_db1_S2!P3*Weighting!F16+Indicator_db1_S2!Q3*Weighting!F17</f>
        <v>8.5623037198078011E-2</v>
      </c>
      <c r="G3" s="8">
        <f>+Indicator_db1_S2!B3*Weighting!G2+Indicator_db1_S2!C3*Weighting!G3+Indicator_db1_S2!D3*Weighting!G4+Indicator_db1_S2!E3*Weighting!G5+Indicator_db1_S2!F3*Weighting!G6+Indicator_db1_S2!G3*Weighting!G7+Indicator_db1_S2!H3*Weighting!G8+Indicator_db1_S2!I3*Weighting!G9+Indicator_db1_S2!J3*Weighting!G10+Indicator_db1_S2!K3*Weighting!G11+Indicator_db1_S2!L3*Weighting!G12+Indicator_db1_S2!M3*Weighting!G13+Indicator_db1_S2!N3*Weighting!G14+Indicator_db1_S2!O3*Weighting!G15+Indicator_db1_S2!P3*Weighting!G16+Indicator_db1_S2!Q3*Weighting!G17</f>
        <v>8.7027631752245843E-2</v>
      </c>
      <c r="H3" s="8">
        <f>+Indicator_db1_S2!B3*Weighting!H2+Indicator_db1_S2!C3*Weighting!H3+Indicator_db1_S2!D3*Weighting!H4+Indicator_db1_S2!E3*Weighting!H5+Indicator_db1_S2!F3*Weighting!H6+Indicator_db1_S2!G3*Weighting!H7+Indicator_db1_S2!H3*Weighting!H8+Indicator_db1_S2!I3*Weighting!H9+Indicator_db1_S2!J3*Weighting!H10+Indicator_db1_S2!K3*Weighting!H11+Indicator_db1_S2!L3*Weighting!H12+Indicator_db1_S2!M3*Weighting!H13+Indicator_db1_S2!N3*Weighting!H14+Indicator_db1_S2!O3*Weighting!H15+Indicator_db1_S2!P3*Weighting!H16+Indicator_db1_S2!Q3*Weighting!H17</f>
        <v>9.3918105694797041E-2</v>
      </c>
      <c r="I3" s="8">
        <f>+Indicator_db1_S2!B3*Weighting!I2+Indicator_db1_S2!C3*Weighting!I3+Indicator_db1_S2!D3*Weighting!I4+Indicator_db1_S2!E3*Weighting!I5+Indicator_db1_S2!F3*Weighting!I6+Indicator_db1_S2!G3*Weighting!I7+Indicator_db1_S2!H3*Weighting!I8+Indicator_db1_S2!I3*Weighting!I9+Indicator_db1_S2!J3*Weighting!I10+Indicator_db1_S2!K3*Weighting!I11+Indicator_db1_S2!L3*Weighting!I12+Indicator_db1_S2!M3*Weighting!I13+Indicator_db1_S2!N3*Weighting!I14+Indicator_db1_S2!O3*Weighting!I15+Indicator_db1_S2!P3*Weighting!I16+Indicator_db1_S2!Q3*Weighting!I17</f>
        <v>9.2819466666257094E-2</v>
      </c>
      <c r="J3" s="8">
        <f>+Indicator_db1_S2!B3*Weighting!J2+Indicator_db1_S2!C3*Weighting!J3+Indicator_db1_S2!D3*Weighting!J4+Indicator_db1_S2!E3*Weighting!J5+Indicator_db1_S2!F3*Weighting!J6+Indicator_db1_S2!G3*Weighting!J7+Indicator_db1_S2!H3*Weighting!J8+Indicator_db1_S2!I3*Weighting!J9+Indicator_db1_S2!J3*Weighting!J10+Indicator_db1_S2!K3*Weighting!J11+Indicator_db1_S2!L3*Weighting!J12+Indicator_db1_S2!M3*Weighting!J13+Indicator_db1_S2!N3*Weighting!J14+Indicator_db1_S2!O3*Weighting!J15+Indicator_db1_S2!P3*Weighting!J16+Indicator_db1_S2!Q3*Weighting!J17</f>
        <v>2.1709921392186582E-2</v>
      </c>
      <c r="K3" s="8">
        <f>+Indicator_db1_S2!B3*Weighting!K2+Indicator_db1_S2!C3*Weighting!K3+Indicator_db1_S2!D3*Weighting!K4+Indicator_db1_S2!E3*Weighting!K5+Indicator_db1_S2!F3*Weighting!K6+Indicator_db1_S2!G3*Weighting!K7+Indicator_db1_S2!H3*Weighting!K8+Indicator_db1_S2!I3*Weighting!K9+Indicator_db1_S2!J3*Weighting!K10+Indicator_db1_S2!K3*Weighting!K11+Indicator_db1_S2!L3*Weighting!K12+Indicator_db1_S2!M3*Weighting!K13+Indicator_db1_S2!N3*Weighting!K14+Indicator_db1_S2!O3*Weighting!K15+Indicator_db1_S2!P3*Weighting!K16+Indicator_db1_S2!Q3*Weighting!K17</f>
        <v>9.4113614900790316E-2</v>
      </c>
      <c r="L3" s="8">
        <f>+Indicator_db1_S2!B3*Weighting!L2+Indicator_db1_S2!C3*Weighting!L3+Indicator_db1_S2!D3*Weighting!L4+Indicator_db1_S2!E3*Weighting!L5+Indicator_db1_S2!F3*Weighting!L6+Indicator_db1_S2!G3*Weighting!L7+Indicator_db1_S2!H3*Weighting!L8+Indicator_db1_S2!I3*Weighting!L9+Indicator_db1_S2!J3*Weighting!L10+Indicator_db1_S2!K3*Weighting!L11+Indicator_db1_S2!L3*Weighting!L12+Indicator_db1_S2!M3*Weighting!L13+Indicator_db1_S2!N3*Weighting!L14+Indicator_db1_S2!O3*Weighting!L15+Indicator_db1_S2!P3*Weighting!L16+Indicator_db1_S2!Q3*Weighting!L17</f>
        <v>0.11864377747395509</v>
      </c>
      <c r="M3" s="8">
        <f>+Indicator_db1_S2!B3*Weighting!M2+Indicator_db1_S2!C3*Weighting!M3+Indicator_db1_S2!D3*Weighting!M4+Indicator_db1_S2!E3*Weighting!M5+Indicator_db1_S2!F3*Weighting!M6+Indicator_db1_S2!G3*Weighting!M7+Indicator_db1_S2!H3*Weighting!M8+Indicator_db1_S2!I3*Weighting!M9+Indicator_db1_S2!J3*Weighting!M10+Indicator_db1_S2!K3*Weighting!M11+Indicator_db1_S2!L3*Weighting!M12+Indicator_db1_S2!M3*Weighting!M13+Indicator_db1_S2!N3*Weighting!M14+Indicator_db1_S2!O3*Weighting!M15+Indicator_db1_S2!P3*Weighting!M16+Indicator_db1_S2!Q3*Weighting!M17</f>
        <v>-4.9529566684311709E-2</v>
      </c>
      <c r="N3" s="8">
        <f>+Indicator_db1_S2!B3*Weighting!N2+Indicator_db1_S2!C3*Weighting!N3+Indicator_db1_S2!D3*Weighting!N4+Indicator_db1_S2!E3*Weighting!N5+Indicator_db1_S2!F3*Weighting!N6+Indicator_db1_S2!G3*Weighting!N7+Indicator_db1_S2!H3*Weighting!N8+Indicator_db1_S2!I3*Weighting!N9+Indicator_db1_S2!J3*Weighting!N10+Indicator_db1_S2!K3*Weighting!N11+Indicator_db1_S2!L3*Weighting!N12+Indicator_db1_S2!M3*Weighting!N13+Indicator_db1_S2!N3*Weighting!N14+Indicator_db1_S2!O3*Weighting!N15+Indicator_db1_S2!P3*Weighting!N16+Indicator_db1_S2!Q3*Weighting!N17</f>
        <v>7.0920644545366604E-2</v>
      </c>
      <c r="O3" s="8">
        <f>+Indicator_db1_S2!B3*Weighting!O2+Indicator_db1_S2!C3*Weighting!O3+Indicator_db1_S2!D3*Weighting!O4+Indicator_db1_S2!E3*Weighting!O5+Indicator_db1_S2!F3*Weighting!O6+Indicator_db1_S2!G3*Weighting!O7+Indicator_db1_S2!H3*Weighting!O8+Indicator_db1_S2!I3*Weighting!O9+Indicator_db1_S2!J3*Weighting!O10+Indicator_db1_S2!K3*Weighting!O11+Indicator_db1_S2!L3*Weighting!O12+Indicator_db1_S2!M3*Weighting!O13+Indicator_db1_S2!N3*Weighting!O14+Indicator_db1_S2!O3*Weighting!O15+Indicator_db1_S2!P3*Weighting!O16+Indicator_db1_S2!Q3*Weighting!O17</f>
        <v>6.8228617110218043E-4</v>
      </c>
      <c r="P3" s="8">
        <f>+Indicator_db1_S2!B3*Weighting!P2+Indicator_db1_S2!C3*Weighting!P3+Indicator_db1_S2!D3*Weighting!P4+Indicator_db1_S2!E3*Weighting!P5+Indicator_db1_S2!F3*Weighting!P6+Indicator_db1_S2!G3*Weighting!P7+Indicator_db1_S2!H3*Weighting!P8+Indicator_db1_S2!I3*Weighting!P9+Indicator_db1_S2!J3*Weighting!P10+Indicator_db1_S2!K3*Weighting!P11+Indicator_db1_S2!L3*Weighting!P12+Indicator_db1_S2!M3*Weighting!P13+Indicator_db1_S2!N3*Weighting!P14+Indicator_db1_S2!O3*Weighting!P15+Indicator_db1_S2!P3*Weighting!P16+Indicator_db1_S2!Q3*Weighting!P17</f>
        <v>0.22304229565338243</v>
      </c>
      <c r="Q3" s="8">
        <f>+Indicator_db1_S2!B3*Weighting!Q2+Indicator_db1_S2!C3*Weighting!Q3+Indicator_db1_S2!D3*Weighting!Q4+Indicator_db1_S2!E3*Weighting!Q5+Indicator_db1_S2!F3*Weighting!Q6+Indicator_db1_S2!G3*Weighting!Q7+Indicator_db1_S2!H3*Weighting!Q8+Indicator_db1_S2!I3*Weighting!Q9+Indicator_db1_S2!J3*Weighting!Q10+Indicator_db1_S2!K3*Weighting!Q11+Indicator_db1_S2!L3*Weighting!Q12+Indicator_db1_S2!M3*Weighting!Q13+Indicator_db1_S2!N3*Weighting!Q14+Indicator_db1_S2!O3*Weighting!Q15+Indicator_db1_S2!P3*Weighting!Q16+Indicator_db1_S2!Q3*Weighting!Q17</f>
        <v>5.6819973605898216E-2</v>
      </c>
      <c r="R3" s="8">
        <f>+Indicator_db1_S2!B3*Weighting!R2+Indicator_db1_S2!C3*Weighting!R3+Indicator_db1_S2!D3*Weighting!R4+Indicator_db1_S2!E3*Weighting!R5+Indicator_db1_S2!F3*Weighting!R6+Indicator_db1_S2!G3*Weighting!R7+Indicator_db1_S2!H3*Weighting!R8+Indicator_db1_S2!I3*Weighting!R9+Indicator_db1_S2!J3*Weighting!R10+Indicator_db1_S2!K3*Weighting!R11+Indicator_db1_S2!L3*Weighting!R12+Indicator_db1_S2!M3*Weighting!R13+Indicator_db1_S2!N3*Weighting!R14+Indicator_db1_S2!O3*Weighting!R15+Indicator_db1_S2!P3*Weighting!R16+Indicator_db1_S2!Q3*Weighting!R17</f>
        <v>-5.1726006493343156E-2</v>
      </c>
      <c r="S3" s="8">
        <f>+Indicator_db1_S2!B3*Weighting!S2+Indicator_db1_S2!C3*Weighting!S3+Indicator_db1_S2!D3*Weighting!S4+Indicator_db1_S2!E3*Weighting!S5+Indicator_db1_S2!F3*Weighting!S6+Indicator_db1_S2!G3*Weighting!S7+Indicator_db1_S2!H3*Weighting!S8+Indicator_db1_S2!I3*Weighting!S9+Indicator_db1_S2!J3*Weighting!S10+Indicator_db1_S2!K3*Weighting!S11+Indicator_db1_S2!L3*Weighting!S12+Indicator_db1_S2!M3*Weighting!S13+Indicator_db1_S2!N3*Weighting!S14+Indicator_db1_S2!O3*Weighting!S15+Indicator_db1_S2!P3*Weighting!S16+Indicator_db1_S2!Q3*Weighting!S17</f>
        <v>0.47336916715836691</v>
      </c>
      <c r="T3" s="8">
        <f>+Indicator_db1_S2!B3*Weighting!T2+Indicator_db1_S2!C3*Weighting!T3+Indicator_db1_S2!D3*Weighting!T4+Indicator_db1_S2!E3*Weighting!T5+Indicator_db1_S2!F3*Weighting!T6+Indicator_db1_S2!G3*Weighting!T7+Indicator_db1_S2!H3*Weighting!T8+Indicator_db1_S2!I3*Weighting!T9+Indicator_db1_S2!J3*Weighting!T10+Indicator_db1_S2!K3*Weighting!T11+Indicator_db1_S2!L3*Weighting!T12+Indicator_db1_S2!M3*Weighting!T13+Indicator_db1_S2!N3*Weighting!T14+Indicator_db1_S2!O3*Weighting!T15+Indicator_db1_S2!P3*Weighting!T16+Indicator_db1_S2!Q3*Weighting!T17</f>
        <v>0.51197154752620544</v>
      </c>
      <c r="U3" s="8">
        <f>+Indicator_db1_S2!B3*Weighting!U2+Indicator_db1_S2!C3*Weighting!U3+Indicator_db1_S2!D3*Weighting!U4+Indicator_db1_S2!E3*Weighting!U5+Indicator_db1_S2!F3*Weighting!U6+Indicator_db1_S2!G3*Weighting!U7+Indicator_db1_S2!H3*Weighting!U8+Indicator_db1_S2!I3*Weighting!U9+Indicator_db1_S2!J3*Weighting!U10+Indicator_db1_S2!K3*Weighting!U11+Indicator_db1_S2!L3*Weighting!U12+Indicator_db1_S2!M3*Weighting!U13+Indicator_db1_S2!N3*Weighting!U14+Indicator_db1_S2!O3*Weighting!U15+Indicator_db1_S2!P3*Weighting!U16+Indicator_db1_S2!Q3*Weighting!U17</f>
        <v>4.2308758480506291E-3</v>
      </c>
      <c r="V3" s="8">
        <f>+Indicator_db1_S2!B3*Weighting!V2+Indicator_db1_S2!C3*Weighting!V3+Indicator_db1_S2!D3*Weighting!V4+Indicator_db1_S2!E3*Weighting!V5+Indicator_db1_S2!F3*Weighting!V6+Indicator_db1_S2!G3*Weighting!V7+Indicator_db1_S2!H3*Weighting!V8+Indicator_db1_S2!I3*Weighting!V9+Indicator_db1_S2!J3*Weighting!V10+Indicator_db1_S2!K3*Weighting!V11+Indicator_db1_S2!L3*Weighting!V12+Indicator_db1_S2!M3*Weighting!V13+Indicator_db1_S2!N3*Weighting!V14+Indicator_db1_S2!O3*Weighting!V15+Indicator_db1_S2!P3*Weighting!V16+Indicator_db1_S2!Q3*Weighting!V17</f>
        <v>1.4738047025586223E-2</v>
      </c>
      <c r="W3" s="8">
        <f>+Indicator_db1_S2!B3*Weighting!W2+Indicator_db1_S2!C3*Weighting!W3+Indicator_db1_S2!D3*Weighting!W4+Indicator_db1_S2!E3*Weighting!W5+Indicator_db1_S2!F3*Weighting!W6+Indicator_db1_S2!G3*Weighting!W7+Indicator_db1_S2!H3*Weighting!W8+Indicator_db1_S2!I3*Weighting!W9+Indicator_db1_S2!J3*Weighting!W10+Indicator_db1_S2!K3*Weighting!W11+Indicator_db1_S2!L3*Weighting!W12+Indicator_db1_S2!M3*Weighting!W13+Indicator_db1_S2!N3*Weighting!W14+Indicator_db1_S2!O3*Weighting!W15+Indicator_db1_S2!P3*Weighting!W16+Indicator_db1_S2!Q3*Weighting!W17</f>
        <v>-1.3061296077279986E-3</v>
      </c>
      <c r="X3" s="8">
        <f>+Indicator_db1_S2!B3*Weighting!X2+Indicator_db1_S2!C3*Weighting!X3+Indicator_db1_S2!D3*Weighting!X4+Indicator_db1_S2!E3*Weighting!X5+Indicator_db1_S2!F3*Weighting!X6+Indicator_db1_S2!G3*Weighting!X7+Indicator_db1_S2!H3*Weighting!X8+Indicator_db1_S2!I3*Weighting!X9+Indicator_db1_S2!J3*Weighting!X10+Indicator_db1_S2!K3*Weighting!X11+Indicator_db1_S2!L3*Weighting!X12+Indicator_db1_S2!M3*Weighting!X13+Indicator_db1_S2!N3*Weighting!X14+Indicator_db1_S2!O3*Weighting!X15+Indicator_db1_S2!P3*Weighting!X16+Indicator_db1_S2!Q3*Weighting!X17</f>
        <v>2.8346356287586956E-3</v>
      </c>
      <c r="Y3" s="8">
        <f>+Indicator_db1_S2!B3*Weighting!Y2+Indicator_db1_S2!C3*Weighting!Y3+Indicator_db1_S2!D3*Weighting!Y4+Indicator_db1_S2!E3*Weighting!Y5+Indicator_db1_S2!F3*Weighting!Y6+Indicator_db1_S2!G3*Weighting!Y7+Indicator_db1_S2!H3*Weighting!Y8+Indicator_db1_S2!I3*Weighting!Y9+Indicator_db1_S2!J3*Weighting!Y10+Indicator_db1_S2!K3*Weighting!Y11+Indicator_db1_S2!L3*Weighting!Y12+Indicator_db1_S2!M3*Weighting!Y13+Indicator_db1_S2!N3*Weighting!Y14+Indicator_db1_S2!O3*Weighting!Y15+Indicator_db1_S2!P3*Weighting!Y16+Indicator_db1_S2!Q3*Weighting!Y17</f>
        <v>1.938814420828531E-3</v>
      </c>
      <c r="Z3" s="8">
        <f>+Indicator_db1_S2!B3*Weighting!Z2+Indicator_db1_S2!C3*Weighting!Z3+Indicator_db1_S2!D3*Weighting!Z4+Indicator_db1_S2!E3*Weighting!Z5+Indicator_db1_S2!F3*Weighting!Z6+Indicator_db1_S2!G3*Weighting!Z7+Indicator_db1_S2!H3*Weighting!Z8+Indicator_db1_S2!I3*Weighting!Z9+Indicator_db1_S2!J3*Weighting!Z10+Indicator_db1_S2!K3*Weighting!Z11+Indicator_db1_S2!L3*Weighting!Z12+Indicator_db1_S2!M3*Weighting!Z13+Indicator_db1_S2!N3*Weighting!Z14+Indicator_db1_S2!O3*Weighting!Z15+Indicator_db1_S2!P3*Weighting!Z16+Indicator_db1_S2!Q3*Weighting!Z17</f>
        <v>1.9984596927717677E-2</v>
      </c>
      <c r="AA3" s="8">
        <f>+Indicator_db1_S2!B3*Weighting!AA2+Indicator_db1_S2!C3*Weighting!AA3+Indicator_db1_S2!D3*Weighting!AA4+Indicator_db1_S2!E3*Weighting!AA5+Indicator_db1_S2!F3*Weighting!AA6+Indicator_db1_S2!G3*Weighting!AA7+Indicator_db1_S2!H3*Weighting!AA8+Indicator_db1_S2!I3*Weighting!AA9+Indicator_db1_S2!J3*Weighting!AA10+Indicator_db1_S2!K3*Weighting!AA11+Indicator_db1_S2!L3*Weighting!AA12+Indicator_db1_S2!M3*Weighting!AA13+Indicator_db1_S2!N3*Weighting!AA14+Indicator_db1_S2!O3*Weighting!AA15+Indicator_db1_S2!P3*Weighting!AA16+Indicator_db1_S2!Q3*Weighting!AA17</f>
        <v>-4.1728511639025096E-3</v>
      </c>
    </row>
    <row r="4" spans="1:27" x14ac:dyDescent="0.35">
      <c r="A4" s="5" t="s">
        <v>3</v>
      </c>
      <c r="B4" s="8">
        <f ca="1">+Indicator_db1_S2!B4*Weighting!B2+Indicator_db1_S2!C4*Weighting!B3+Indicator_db1_S2!D4*Weighting!B4+Indicator_db1_S2!E4*Weighting!B5+Indicator_db1_S2!F4*Weighting!B6+Indicator_db1_S2!G4*Weighting!B7+Indicator_db1_S2!H4*Weighting!B8+Indicator_db1_S2!I4*Weighting!B9+Indicator_db1_S2!J4*Weighting!B10+Indicator_db1_S2!K4*Weighting!B11+Indicator_db1_S2!L4*Weighting!B12+Indicator_db1_S2!M4*Weighting!B13+Indicator_db1_S2!N4*Weighting!B14+Indicator_db1_S2!O4*Weighting!B15+Indicator_db1_S2!P4*Weighting!B16+Indicator_db1_S2!Q4*Weighting!B17</f>
        <v>-6.130456854348711E-3</v>
      </c>
      <c r="C4" s="8">
        <f ca="1">+Indicator_db1_S2!B4*Weighting!C2+Indicator_db1_S2!C4*Weighting!C3+Indicator_db1_S2!D4*Weighting!C4+Indicator_db1_S2!E4*Weighting!C5+Indicator_db1_S2!F4*Weighting!C6+Indicator_db1_S2!G4*Weighting!C7+Indicator_db1_S2!H4*Weighting!C8+Indicator_db1_S2!I4*Weighting!C9+Indicator_db1_S2!J4*Weighting!C10+Indicator_db1_S2!K4*Weighting!C11+Indicator_db1_S2!L4*Weighting!C12+Indicator_db1_S2!M4*Weighting!C13+Indicator_db1_S2!N4*Weighting!C14+Indicator_db1_S2!O4*Weighting!C15+Indicator_db1_S2!P4*Weighting!C16+Indicator_db1_S2!Q4*Weighting!C17</f>
        <v>-1.9679863315235609E-3</v>
      </c>
      <c r="D4" s="8">
        <f ca="1">+Indicator_db1_S2!B4*Weighting!D2+Indicator_db1_S2!C4*Weighting!D3+Indicator_db1_S2!D4*Weighting!D4+Indicator_db1_S2!E4*Weighting!D5+Indicator_db1_S2!F4*Weighting!D6+Indicator_db1_S2!G4*Weighting!D7+Indicator_db1_S2!H4*Weighting!D8+Indicator_db1_S2!I4*Weighting!D9+Indicator_db1_S2!J4*Weighting!D10+Indicator_db1_S2!K4*Weighting!D11+Indicator_db1_S2!L4*Weighting!D12+Indicator_db1_S2!M4*Weighting!D13+Indicator_db1_S2!N4*Weighting!D14+Indicator_db1_S2!O4*Weighting!D15+Indicator_db1_S2!P4*Weighting!D16+Indicator_db1_S2!Q4*Weighting!D17</f>
        <v>-6.7497997212885158E-3</v>
      </c>
      <c r="E4" s="8">
        <f ca="1">+Indicator_db1_S2!B4*Weighting!E2+Indicator_db1_S2!C4*Weighting!E3+Indicator_db1_S2!D4*Weighting!E4+Indicator_db1_S2!E4*Weighting!E5+Indicator_db1_S2!F4*Weighting!E6+Indicator_db1_S2!G4*Weighting!E7+Indicator_db1_S2!H4*Weighting!E8+Indicator_db1_S2!I4*Weighting!E9+Indicator_db1_S2!J4*Weighting!E10+Indicator_db1_S2!K4*Weighting!E11+Indicator_db1_S2!L4*Weighting!E12+Indicator_db1_S2!M4*Weighting!E13+Indicator_db1_S2!N4*Weighting!E14+Indicator_db1_S2!O4*Weighting!E15+Indicator_db1_S2!P4*Weighting!E16+Indicator_db1_S2!Q4*Weighting!E17</f>
        <v>2.127001058240572E-3</v>
      </c>
      <c r="F4" s="8">
        <f ca="1">+Indicator_db1_S2!B4*Weighting!F2+Indicator_db1_S2!C4*Weighting!F3+Indicator_db1_S2!D4*Weighting!F4+Indicator_db1_S2!E4*Weighting!F5+Indicator_db1_S2!F4*Weighting!F6+Indicator_db1_S2!G4*Weighting!F7+Indicator_db1_S2!H4*Weighting!F8+Indicator_db1_S2!I4*Weighting!F9+Indicator_db1_S2!J4*Weighting!F10+Indicator_db1_S2!K4*Weighting!F11+Indicator_db1_S2!L4*Weighting!F12+Indicator_db1_S2!M4*Weighting!F13+Indicator_db1_S2!N4*Weighting!F14+Indicator_db1_S2!O4*Weighting!F15+Indicator_db1_S2!P4*Weighting!F16+Indicator_db1_S2!Q4*Weighting!F17</f>
        <v>-6.7595797605133961E-3</v>
      </c>
      <c r="G4" s="8">
        <f>+Indicator_db1_S2!B4*Weighting!G2+Indicator_db1_S2!C4*Weighting!G3+Indicator_db1_S2!D4*Weighting!G4+Indicator_db1_S2!E4*Weighting!G5+Indicator_db1_S2!F4*Weighting!G6+Indicator_db1_S2!G4*Weighting!G7+Indicator_db1_S2!H4*Weighting!G8+Indicator_db1_S2!I4*Weighting!G9+Indicator_db1_S2!J4*Weighting!G10+Indicator_db1_S2!K4*Weighting!G11+Indicator_db1_S2!L4*Weighting!G12+Indicator_db1_S2!M4*Weighting!G13+Indicator_db1_S2!N4*Weighting!G14+Indicator_db1_S2!O4*Weighting!G15+Indicator_db1_S2!P4*Weighting!G16+Indicator_db1_S2!Q4*Weighting!G17</f>
        <v>-2.3501090709791027E-2</v>
      </c>
      <c r="H4" s="8">
        <f>+Indicator_db1_S2!B4*Weighting!H2+Indicator_db1_S2!C4*Weighting!H3+Indicator_db1_S2!D4*Weighting!H4+Indicator_db1_S2!E4*Weighting!H5+Indicator_db1_S2!F4*Weighting!H6+Indicator_db1_S2!G4*Weighting!H7+Indicator_db1_S2!H4*Weighting!H8+Indicator_db1_S2!I4*Weighting!H9+Indicator_db1_S2!J4*Weighting!H10+Indicator_db1_S2!K4*Weighting!H11+Indicator_db1_S2!L4*Weighting!H12+Indicator_db1_S2!M4*Weighting!H13+Indicator_db1_S2!N4*Weighting!H14+Indicator_db1_S2!O4*Weighting!H15+Indicator_db1_S2!P4*Weighting!H16+Indicator_db1_S2!Q4*Weighting!H17</f>
        <v>-3.0553828681501114E-4</v>
      </c>
      <c r="I4" s="8">
        <f>+Indicator_db1_S2!B4*Weighting!I2+Indicator_db1_S2!C4*Weighting!I3+Indicator_db1_S2!D4*Weighting!I4+Indicator_db1_S2!E4*Weighting!I5+Indicator_db1_S2!F4*Weighting!I6+Indicator_db1_S2!G4*Weighting!I7+Indicator_db1_S2!H4*Weighting!I8+Indicator_db1_S2!I4*Weighting!I9+Indicator_db1_S2!J4*Weighting!I10+Indicator_db1_S2!K4*Weighting!I11+Indicator_db1_S2!L4*Weighting!I12+Indicator_db1_S2!M4*Weighting!I13+Indicator_db1_S2!N4*Weighting!I14+Indicator_db1_S2!O4*Weighting!I15+Indicator_db1_S2!P4*Weighting!I16+Indicator_db1_S2!Q4*Weighting!I17</f>
        <v>-2.3724613514522559E-2</v>
      </c>
      <c r="J4" s="8">
        <f>+Indicator_db1_S2!B4*Weighting!J2+Indicator_db1_S2!C4*Weighting!J3+Indicator_db1_S2!D4*Weighting!J4+Indicator_db1_S2!E4*Weighting!J5+Indicator_db1_S2!F4*Weighting!J6+Indicator_db1_S2!G4*Weighting!J7+Indicator_db1_S2!H4*Weighting!J8+Indicator_db1_S2!I4*Weighting!J9+Indicator_db1_S2!J4*Weighting!J10+Indicator_db1_S2!K4*Weighting!J11+Indicator_db1_S2!L4*Weighting!J12+Indicator_db1_S2!M4*Weighting!J13+Indicator_db1_S2!N4*Weighting!J14+Indicator_db1_S2!O4*Weighting!J15+Indicator_db1_S2!P4*Weighting!J16+Indicator_db1_S2!Q4*Weighting!J17</f>
        <v>1.5730843616770716E-2</v>
      </c>
      <c r="K4" s="8">
        <f>+Indicator_db1_S2!B4*Weighting!K2+Indicator_db1_S2!C4*Weighting!K3+Indicator_db1_S2!D4*Weighting!K4+Indicator_db1_S2!E4*Weighting!K5+Indicator_db1_S2!F4*Weighting!K6+Indicator_db1_S2!G4*Weighting!K7+Indicator_db1_S2!H4*Weighting!K8+Indicator_db1_S2!I4*Weighting!K9+Indicator_db1_S2!J4*Weighting!K10+Indicator_db1_S2!K4*Weighting!K11+Indicator_db1_S2!L4*Weighting!K12+Indicator_db1_S2!M4*Weighting!K13+Indicator_db1_S2!N4*Weighting!K14+Indicator_db1_S2!O4*Weighting!K15+Indicator_db1_S2!P4*Weighting!K16+Indicator_db1_S2!Q4*Weighting!K17</f>
        <v>-2.0778664747735303E-2</v>
      </c>
      <c r="L4" s="8">
        <f>+Indicator_db1_S2!B4*Weighting!L2+Indicator_db1_S2!C4*Weighting!L3+Indicator_db1_S2!D4*Weighting!L4+Indicator_db1_S2!E4*Weighting!L5+Indicator_db1_S2!F4*Weighting!L6+Indicator_db1_S2!G4*Weighting!L7+Indicator_db1_S2!H4*Weighting!L8+Indicator_db1_S2!I4*Weighting!L9+Indicator_db1_S2!J4*Weighting!L10+Indicator_db1_S2!K4*Weighting!L11+Indicator_db1_S2!L4*Weighting!L12+Indicator_db1_S2!M4*Weighting!L13+Indicator_db1_S2!N4*Weighting!L14+Indicator_db1_S2!O4*Weighting!L15+Indicator_db1_S2!P4*Weighting!L16+Indicator_db1_S2!Q4*Weighting!L17</f>
        <v>0.15627960359671281</v>
      </c>
      <c r="M4" s="8">
        <f>+Indicator_db1_S2!B4*Weighting!M2+Indicator_db1_S2!C4*Weighting!M3+Indicator_db1_S2!D4*Weighting!M4+Indicator_db1_S2!E4*Weighting!M5+Indicator_db1_S2!F4*Weighting!M6+Indicator_db1_S2!G4*Weighting!M7+Indicator_db1_S2!H4*Weighting!M8+Indicator_db1_S2!I4*Weighting!M9+Indicator_db1_S2!J4*Weighting!M10+Indicator_db1_S2!K4*Weighting!M11+Indicator_db1_S2!L4*Weighting!M12+Indicator_db1_S2!M4*Weighting!M13+Indicator_db1_S2!N4*Weighting!M14+Indicator_db1_S2!O4*Weighting!M15+Indicator_db1_S2!P4*Weighting!M16+Indicator_db1_S2!Q4*Weighting!M17</f>
        <v>-6.9092367580261507E-2</v>
      </c>
      <c r="N4" s="8">
        <f>+Indicator_db1_S2!B4*Weighting!N2+Indicator_db1_S2!C4*Weighting!N3+Indicator_db1_S2!D4*Weighting!N4+Indicator_db1_S2!E4*Weighting!N5+Indicator_db1_S2!F4*Weighting!N6+Indicator_db1_S2!G4*Weighting!N7+Indicator_db1_S2!H4*Weighting!N8+Indicator_db1_S2!I4*Weighting!N9+Indicator_db1_S2!J4*Weighting!N10+Indicator_db1_S2!K4*Weighting!N11+Indicator_db1_S2!L4*Weighting!N12+Indicator_db1_S2!M4*Weighting!N13+Indicator_db1_S2!N4*Weighting!N14+Indicator_db1_S2!O4*Weighting!N15+Indicator_db1_S2!P4*Weighting!N16+Indicator_db1_S2!Q4*Weighting!N17</f>
        <v>2.2575220777515097E-2</v>
      </c>
      <c r="O4" s="8">
        <f>+Indicator_db1_S2!B4*Weighting!O2+Indicator_db1_S2!C4*Weighting!O3+Indicator_db1_S2!D4*Weighting!O4+Indicator_db1_S2!E4*Weighting!O5+Indicator_db1_S2!F4*Weighting!O6+Indicator_db1_S2!G4*Weighting!O7+Indicator_db1_S2!H4*Weighting!O8+Indicator_db1_S2!I4*Weighting!O9+Indicator_db1_S2!J4*Weighting!O10+Indicator_db1_S2!K4*Weighting!O11+Indicator_db1_S2!L4*Weighting!O12+Indicator_db1_S2!M4*Weighting!O13+Indicator_db1_S2!N4*Weighting!O14+Indicator_db1_S2!O4*Weighting!O15+Indicator_db1_S2!P4*Weighting!O16+Indicator_db1_S2!Q4*Weighting!O17</f>
        <v>1.0374632510169797E-4</v>
      </c>
      <c r="P4" s="8">
        <f>+Indicator_db1_S2!B4*Weighting!P2+Indicator_db1_S2!C4*Weighting!P3+Indicator_db1_S2!D4*Weighting!P4+Indicator_db1_S2!E4*Weighting!P5+Indicator_db1_S2!F4*Weighting!P6+Indicator_db1_S2!G4*Weighting!P7+Indicator_db1_S2!H4*Weighting!P8+Indicator_db1_S2!I4*Weighting!P9+Indicator_db1_S2!J4*Weighting!P10+Indicator_db1_S2!K4*Weighting!P11+Indicator_db1_S2!L4*Weighting!P12+Indicator_db1_S2!M4*Weighting!P13+Indicator_db1_S2!N4*Weighting!P14+Indicator_db1_S2!O4*Weighting!P15+Indicator_db1_S2!P4*Weighting!P16+Indicator_db1_S2!Q4*Weighting!P17</f>
        <v>-7.6844381319426933E-2</v>
      </c>
      <c r="Q4" s="8">
        <f>+Indicator_db1_S2!B4*Weighting!Q2+Indicator_db1_S2!C4*Weighting!Q3+Indicator_db1_S2!D4*Weighting!Q4+Indicator_db1_S2!E4*Weighting!Q5+Indicator_db1_S2!F4*Weighting!Q6+Indicator_db1_S2!G4*Weighting!Q7+Indicator_db1_S2!H4*Weighting!Q8+Indicator_db1_S2!I4*Weighting!Q9+Indicator_db1_S2!J4*Weighting!Q10+Indicator_db1_S2!K4*Weighting!Q11+Indicator_db1_S2!L4*Weighting!Q12+Indicator_db1_S2!M4*Weighting!Q13+Indicator_db1_S2!N4*Weighting!Q14+Indicator_db1_S2!O4*Weighting!Q15+Indicator_db1_S2!P4*Weighting!Q16+Indicator_db1_S2!Q4*Weighting!Q17</f>
        <v>-9.1588117705820427E-2</v>
      </c>
      <c r="R4" s="8">
        <f>+Indicator_db1_S2!B4*Weighting!R2+Indicator_db1_S2!C4*Weighting!R3+Indicator_db1_S2!D4*Weighting!R4+Indicator_db1_S2!E4*Weighting!R5+Indicator_db1_S2!F4*Weighting!R6+Indicator_db1_S2!G4*Weighting!R7+Indicator_db1_S2!H4*Weighting!R8+Indicator_db1_S2!I4*Weighting!R9+Indicator_db1_S2!J4*Weighting!R10+Indicator_db1_S2!K4*Weighting!R11+Indicator_db1_S2!L4*Weighting!R12+Indicator_db1_S2!M4*Weighting!R13+Indicator_db1_S2!N4*Weighting!R14+Indicator_db1_S2!O4*Weighting!R15+Indicator_db1_S2!P4*Weighting!R16+Indicator_db1_S2!Q4*Weighting!R17</f>
        <v>-5.961584867276197E-2</v>
      </c>
      <c r="S4" s="8">
        <f>+Indicator_db1_S2!B4*Weighting!S2+Indicator_db1_S2!C4*Weighting!S3+Indicator_db1_S2!D4*Weighting!S4+Indicator_db1_S2!E4*Weighting!S5+Indicator_db1_S2!F4*Weighting!S6+Indicator_db1_S2!G4*Weighting!S7+Indicator_db1_S2!H4*Weighting!S8+Indicator_db1_S2!I4*Weighting!S9+Indicator_db1_S2!J4*Weighting!S10+Indicator_db1_S2!K4*Weighting!S11+Indicator_db1_S2!L4*Weighting!S12+Indicator_db1_S2!M4*Weighting!S13+Indicator_db1_S2!N4*Weighting!S14+Indicator_db1_S2!O4*Weighting!S15+Indicator_db1_S2!P4*Weighting!S16+Indicator_db1_S2!Q4*Weighting!S17</f>
        <v>-7.9044412106033912E-2</v>
      </c>
      <c r="T4" s="8">
        <f>+Indicator_db1_S2!B4*Weighting!T2+Indicator_db1_S2!C4*Weighting!T3+Indicator_db1_S2!D4*Weighting!T4+Indicator_db1_S2!E4*Weighting!T5+Indicator_db1_S2!F4*Weighting!T6+Indicator_db1_S2!G4*Weighting!T7+Indicator_db1_S2!H4*Weighting!T8+Indicator_db1_S2!I4*Weighting!T9+Indicator_db1_S2!J4*Weighting!T10+Indicator_db1_S2!K4*Weighting!T11+Indicator_db1_S2!L4*Weighting!T12+Indicator_db1_S2!M4*Weighting!T13+Indicator_db1_S2!N4*Weighting!T14+Indicator_db1_S2!O4*Weighting!T15+Indicator_db1_S2!P4*Weighting!T16+Indicator_db1_S2!Q4*Weighting!T17</f>
        <v>-8.5780381428840979E-2</v>
      </c>
      <c r="U4" s="8">
        <f>+Indicator_db1_S2!B4*Weighting!U2+Indicator_db1_S2!C4*Weighting!U3+Indicator_db1_S2!D4*Weighting!U4+Indicator_db1_S2!E4*Weighting!U5+Indicator_db1_S2!F4*Weighting!U6+Indicator_db1_S2!G4*Weighting!U7+Indicator_db1_S2!H4*Weighting!U8+Indicator_db1_S2!I4*Weighting!U9+Indicator_db1_S2!J4*Weighting!U10+Indicator_db1_S2!K4*Weighting!U11+Indicator_db1_S2!L4*Weighting!U12+Indicator_db1_S2!M4*Weighting!U13+Indicator_db1_S2!N4*Weighting!U14+Indicator_db1_S2!O4*Weighting!U15+Indicator_db1_S2!P4*Weighting!U16+Indicator_db1_S2!Q4*Weighting!U17</f>
        <v>2.6549126787357982E-3</v>
      </c>
      <c r="V4" s="8">
        <f>+Indicator_db1_S2!B4*Weighting!V2+Indicator_db1_S2!C4*Weighting!V3+Indicator_db1_S2!D4*Weighting!V4+Indicator_db1_S2!E4*Weighting!V5+Indicator_db1_S2!F4*Weighting!V6+Indicator_db1_S2!G4*Weighting!V7+Indicator_db1_S2!H4*Weighting!V8+Indicator_db1_S2!I4*Weighting!V9+Indicator_db1_S2!J4*Weighting!V10+Indicator_db1_S2!K4*Weighting!V11+Indicator_db1_S2!L4*Weighting!V12+Indicator_db1_S2!M4*Weighting!V13+Indicator_db1_S2!N4*Weighting!V14+Indicator_db1_S2!O4*Weighting!V15+Indicator_db1_S2!P4*Weighting!V16+Indicator_db1_S2!Q4*Weighting!V17</f>
        <v>-1.1776344761404453E-2</v>
      </c>
      <c r="W4" s="8">
        <f>+Indicator_db1_S2!B4*Weighting!W2+Indicator_db1_S2!C4*Weighting!W3+Indicator_db1_S2!D4*Weighting!W4+Indicator_db1_S2!E4*Weighting!W5+Indicator_db1_S2!F4*Weighting!W6+Indicator_db1_S2!G4*Weighting!W7+Indicator_db1_S2!H4*Weighting!W8+Indicator_db1_S2!I4*Weighting!W9+Indicator_db1_S2!J4*Weighting!W10+Indicator_db1_S2!K4*Weighting!W11+Indicator_db1_S2!L4*Weighting!W12+Indicator_db1_S2!M4*Weighting!W13+Indicator_db1_S2!N4*Weighting!W14+Indicator_db1_S2!O4*Weighting!W15+Indicator_db1_S2!P4*Weighting!W16+Indicator_db1_S2!Q4*Weighting!W17</f>
        <v>-3.1450199395562793E-3</v>
      </c>
      <c r="X4" s="8">
        <f>+Indicator_db1_S2!B4*Weighting!X2+Indicator_db1_S2!C4*Weighting!X3+Indicator_db1_S2!D4*Weighting!X4+Indicator_db1_S2!E4*Weighting!X5+Indicator_db1_S2!F4*Weighting!X6+Indicator_db1_S2!G4*Weighting!X7+Indicator_db1_S2!H4*Weighting!X8+Indicator_db1_S2!I4*Weighting!X9+Indicator_db1_S2!J4*Weighting!X10+Indicator_db1_S2!K4*Weighting!X11+Indicator_db1_S2!L4*Weighting!X12+Indicator_db1_S2!M4*Weighting!X13+Indicator_db1_S2!N4*Weighting!X14+Indicator_db1_S2!O4*Weighting!X15+Indicator_db1_S2!P4*Weighting!X16+Indicator_db1_S2!Q4*Weighting!X17</f>
        <v>-3.2228894128016657E-3</v>
      </c>
      <c r="Y4" s="8">
        <f>+Indicator_db1_S2!B4*Weighting!Y2+Indicator_db1_S2!C4*Weighting!Y3+Indicator_db1_S2!D4*Weighting!Y4+Indicator_db1_S2!E4*Weighting!Y5+Indicator_db1_S2!F4*Weighting!Y6+Indicator_db1_S2!G4*Weighting!Y7+Indicator_db1_S2!H4*Weighting!Y8+Indicator_db1_S2!I4*Weighting!Y9+Indicator_db1_S2!J4*Weighting!Y10+Indicator_db1_S2!K4*Weighting!Y11+Indicator_db1_S2!L4*Weighting!Y12+Indicator_db1_S2!M4*Weighting!Y13+Indicator_db1_S2!N4*Weighting!Y14+Indicator_db1_S2!O4*Weighting!Y15+Indicator_db1_S2!P4*Weighting!Y16+Indicator_db1_S2!Q4*Weighting!Y17</f>
        <v>-9.6304284412364595E-5</v>
      </c>
      <c r="Z4" s="8">
        <f>+Indicator_db1_S2!B4*Weighting!Z2+Indicator_db1_S2!C4*Weighting!Z3+Indicator_db1_S2!D4*Weighting!Z4+Indicator_db1_S2!E4*Weighting!Z5+Indicator_db1_S2!F4*Weighting!Z6+Indicator_db1_S2!G4*Weighting!Z7+Indicator_db1_S2!H4*Weighting!Z8+Indicator_db1_S2!I4*Weighting!Z9+Indicator_db1_S2!J4*Weighting!Z10+Indicator_db1_S2!K4*Weighting!Z11+Indicator_db1_S2!L4*Weighting!Z12+Indicator_db1_S2!M4*Weighting!Z13+Indicator_db1_S2!N4*Weighting!Z14+Indicator_db1_S2!O4*Weighting!Z15+Indicator_db1_S2!P4*Weighting!Z16+Indicator_db1_S2!Q4*Weighting!Z17</f>
        <v>-1.316750245756086E-2</v>
      </c>
      <c r="AA4" s="8">
        <f>+Indicator_db1_S2!B4*Weighting!AA2+Indicator_db1_S2!C4*Weighting!AA3+Indicator_db1_S2!D4*Weighting!AA4+Indicator_db1_S2!E4*Weighting!AA5+Indicator_db1_S2!F4*Weighting!AA6+Indicator_db1_S2!G4*Weighting!AA7+Indicator_db1_S2!H4*Weighting!AA8+Indicator_db1_S2!I4*Weighting!AA9+Indicator_db1_S2!J4*Weighting!AA10+Indicator_db1_S2!K4*Weighting!AA11+Indicator_db1_S2!L4*Weighting!AA12+Indicator_db1_S2!M4*Weighting!AA13+Indicator_db1_S2!N4*Weighting!AA14+Indicator_db1_S2!O4*Weighting!AA15+Indicator_db1_S2!P4*Weighting!AA16+Indicator_db1_S2!Q4*Weighting!AA17</f>
        <v>-6.4257365065840469E-2</v>
      </c>
    </row>
    <row r="5" spans="1:27" x14ac:dyDescent="0.35">
      <c r="A5" s="5" t="s">
        <v>4</v>
      </c>
      <c r="B5" s="8">
        <f ca="1">+Indicator_db1_S2!B5*Weighting!B2+Indicator_db1_S2!C5*Weighting!B3+Indicator_db1_S2!D5*Weighting!B4+Indicator_db1_S2!E5*Weighting!B5+Indicator_db1_S2!F5*Weighting!B6+Indicator_db1_S2!G5*Weighting!B7+Indicator_db1_S2!H5*Weighting!B8+Indicator_db1_S2!I5*Weighting!B9+Indicator_db1_S2!J5*Weighting!B10+Indicator_db1_S2!K5*Weighting!B11+Indicator_db1_S2!L5*Weighting!B12+Indicator_db1_S2!M5*Weighting!B13+Indicator_db1_S2!N5*Weighting!B14+Indicator_db1_S2!O5*Weighting!B15+Indicator_db1_S2!P5*Weighting!B16+Indicator_db1_S2!Q5*Weighting!B17</f>
        <v>0.95655458944982208</v>
      </c>
      <c r="C5" s="8">
        <f ca="1">+Indicator_db1_S2!B5*Weighting!C2+Indicator_db1_S2!C5*Weighting!C3+Indicator_db1_S2!D5*Weighting!C4+Indicator_db1_S2!E5*Weighting!C5+Indicator_db1_S2!F5*Weighting!C6+Indicator_db1_S2!G5*Weighting!C7+Indicator_db1_S2!H5*Weighting!C8+Indicator_db1_S2!I5*Weighting!C9+Indicator_db1_S2!J5*Weighting!C10+Indicator_db1_S2!K5*Weighting!C11+Indicator_db1_S2!L5*Weighting!C12+Indicator_db1_S2!M5*Weighting!C13+Indicator_db1_S2!N5*Weighting!C14+Indicator_db1_S2!O5*Weighting!C15+Indicator_db1_S2!P5*Weighting!C16+Indicator_db1_S2!Q5*Weighting!C17</f>
        <v>0.95582686005306572</v>
      </c>
      <c r="D5" s="8">
        <f ca="1">+Indicator_db1_S2!B5*Weighting!D2+Indicator_db1_S2!C5*Weighting!D3+Indicator_db1_S2!D5*Weighting!D4+Indicator_db1_S2!E5*Weighting!D5+Indicator_db1_S2!F5*Weighting!D6+Indicator_db1_S2!G5*Weighting!D7+Indicator_db1_S2!H5*Weighting!D8+Indicator_db1_S2!I5*Weighting!D9+Indicator_db1_S2!J5*Weighting!D10+Indicator_db1_S2!K5*Weighting!D11+Indicator_db1_S2!L5*Weighting!D12+Indicator_db1_S2!M5*Weighting!D13+Indicator_db1_S2!N5*Weighting!D14+Indicator_db1_S2!O5*Weighting!D15+Indicator_db1_S2!P5*Weighting!D16+Indicator_db1_S2!Q5*Weighting!D17</f>
        <v>0.95479623432580485</v>
      </c>
      <c r="E5" s="8">
        <f ca="1">+Indicator_db1_S2!B5*Weighting!E2+Indicator_db1_S2!C5*Weighting!E3+Indicator_db1_S2!D5*Weighting!E4+Indicator_db1_S2!E5*Weighting!E5+Indicator_db1_S2!F5*Weighting!E6+Indicator_db1_S2!G5*Weighting!E7+Indicator_db1_S2!H5*Weighting!E8+Indicator_db1_S2!I5*Weighting!E9+Indicator_db1_S2!J5*Weighting!E10+Indicator_db1_S2!K5*Weighting!E11+Indicator_db1_S2!L5*Weighting!E12+Indicator_db1_S2!M5*Weighting!E13+Indicator_db1_S2!N5*Weighting!E14+Indicator_db1_S2!O5*Weighting!E15+Indicator_db1_S2!P5*Weighting!E16+Indicator_db1_S2!Q5*Weighting!E17</f>
        <v>0.96440620117043785</v>
      </c>
      <c r="F5" s="8">
        <f ca="1">+Indicator_db1_S2!B5*Weighting!F2+Indicator_db1_S2!C5*Weighting!F3+Indicator_db1_S2!D5*Weighting!F4+Indicator_db1_S2!E5*Weighting!F5+Indicator_db1_S2!F5*Weighting!F6+Indicator_db1_S2!G5*Weighting!F7+Indicator_db1_S2!H5*Weighting!F8+Indicator_db1_S2!I5*Weighting!F9+Indicator_db1_S2!J5*Weighting!F10+Indicator_db1_S2!K5*Weighting!F11+Indicator_db1_S2!L5*Weighting!F12+Indicator_db1_S2!M5*Weighting!F13+Indicator_db1_S2!N5*Weighting!F14+Indicator_db1_S2!O5*Weighting!F15+Indicator_db1_S2!P5*Weighting!F16+Indicator_db1_S2!Q5*Weighting!F17</f>
        <v>0.95108001452468605</v>
      </c>
      <c r="G5" s="8">
        <f>+Indicator_db1_S2!B5*Weighting!G2+Indicator_db1_S2!C5*Weighting!G3+Indicator_db1_S2!D5*Weighting!G4+Indicator_db1_S2!E5*Weighting!G5+Indicator_db1_S2!F5*Weighting!G6+Indicator_db1_S2!G5*Weighting!G7+Indicator_db1_S2!H5*Weighting!G8+Indicator_db1_S2!I5*Weighting!G9+Indicator_db1_S2!J5*Weighting!G10+Indicator_db1_S2!K5*Weighting!G11+Indicator_db1_S2!L5*Weighting!G12+Indicator_db1_S2!M5*Weighting!G13+Indicator_db1_S2!N5*Weighting!G14+Indicator_db1_S2!O5*Weighting!G15+Indicator_db1_S2!P5*Weighting!G16+Indicator_db1_S2!Q5*Weighting!G17</f>
        <v>0.89679109934586265</v>
      </c>
      <c r="H5" s="8">
        <f>+Indicator_db1_S2!B5*Weighting!H2+Indicator_db1_S2!C5*Weighting!H3+Indicator_db1_S2!D5*Weighting!H4+Indicator_db1_S2!E5*Weighting!H5+Indicator_db1_S2!F5*Weighting!H6+Indicator_db1_S2!G5*Weighting!H7+Indicator_db1_S2!H5*Weighting!H8+Indicator_db1_S2!I5*Weighting!H9+Indicator_db1_S2!J5*Weighting!H10+Indicator_db1_S2!K5*Weighting!H11+Indicator_db1_S2!L5*Weighting!H12+Indicator_db1_S2!M5*Weighting!H13+Indicator_db1_S2!N5*Weighting!H14+Indicator_db1_S2!O5*Weighting!H15+Indicator_db1_S2!P5*Weighting!H16+Indicator_db1_S2!Q5*Weighting!H17</f>
        <v>0.87148310765842174</v>
      </c>
      <c r="I5" s="8">
        <f>+Indicator_db1_S2!B5*Weighting!I2+Indicator_db1_S2!C5*Weighting!I3+Indicator_db1_S2!D5*Weighting!I4+Indicator_db1_S2!E5*Weighting!I5+Indicator_db1_S2!F5*Weighting!I6+Indicator_db1_S2!G5*Weighting!I7+Indicator_db1_S2!H5*Weighting!I8+Indicator_db1_S2!I5*Weighting!I9+Indicator_db1_S2!J5*Weighting!I10+Indicator_db1_S2!K5*Weighting!I11+Indicator_db1_S2!L5*Weighting!I12+Indicator_db1_S2!M5*Weighting!I13+Indicator_db1_S2!N5*Weighting!I14+Indicator_db1_S2!O5*Weighting!I15+Indicator_db1_S2!P5*Weighting!I16+Indicator_db1_S2!Q5*Weighting!I17</f>
        <v>0.89837765829803018</v>
      </c>
      <c r="J5" s="8">
        <f>+Indicator_db1_S2!B5*Weighting!J2+Indicator_db1_S2!C5*Weighting!J3+Indicator_db1_S2!D5*Weighting!J4+Indicator_db1_S2!E5*Weighting!J5+Indicator_db1_S2!F5*Weighting!J6+Indicator_db1_S2!G5*Weighting!J7+Indicator_db1_S2!H5*Weighting!J8+Indicator_db1_S2!I5*Weighting!J9+Indicator_db1_S2!J5*Weighting!J10+Indicator_db1_S2!K5*Weighting!J11+Indicator_db1_S2!L5*Weighting!J12+Indicator_db1_S2!M5*Weighting!J13+Indicator_db1_S2!N5*Weighting!J14+Indicator_db1_S2!O5*Weighting!J15+Indicator_db1_S2!P5*Weighting!J16+Indicator_db1_S2!Q5*Weighting!J17</f>
        <v>0.90351881973536219</v>
      </c>
      <c r="K5" s="8">
        <f>+Indicator_db1_S2!B5*Weighting!K2+Indicator_db1_S2!C5*Weighting!K3+Indicator_db1_S2!D5*Weighting!K4+Indicator_db1_S2!E5*Weighting!K5+Indicator_db1_S2!F5*Weighting!K6+Indicator_db1_S2!G5*Weighting!K7+Indicator_db1_S2!H5*Weighting!K8+Indicator_db1_S2!I5*Weighting!K9+Indicator_db1_S2!J5*Weighting!K10+Indicator_db1_S2!K5*Weighting!K11+Indicator_db1_S2!L5*Weighting!K12+Indicator_db1_S2!M5*Weighting!K13+Indicator_db1_S2!N5*Weighting!K14+Indicator_db1_S2!O5*Weighting!K15+Indicator_db1_S2!P5*Weighting!K16+Indicator_db1_S2!Q5*Weighting!K17</f>
        <v>0.87965778614619405</v>
      </c>
      <c r="L5" s="8">
        <f>+Indicator_db1_S2!B5*Weighting!L2+Indicator_db1_S2!C5*Weighting!L3+Indicator_db1_S2!D5*Weighting!L4+Indicator_db1_S2!E5*Weighting!L5+Indicator_db1_S2!F5*Weighting!L6+Indicator_db1_S2!G5*Weighting!L7+Indicator_db1_S2!H5*Weighting!L8+Indicator_db1_S2!I5*Weighting!L9+Indicator_db1_S2!J5*Weighting!L10+Indicator_db1_S2!K5*Weighting!L11+Indicator_db1_S2!L5*Weighting!L12+Indicator_db1_S2!M5*Weighting!L13+Indicator_db1_S2!N5*Weighting!L14+Indicator_db1_S2!O5*Weighting!L15+Indicator_db1_S2!P5*Weighting!L16+Indicator_db1_S2!Q5*Weighting!L17</f>
        <v>0.81610274040317143</v>
      </c>
      <c r="M5" s="8">
        <f>+Indicator_db1_S2!B5*Weighting!M2+Indicator_db1_S2!C5*Weighting!M3+Indicator_db1_S2!D5*Weighting!M4+Indicator_db1_S2!E5*Weighting!M5+Indicator_db1_S2!F5*Weighting!M6+Indicator_db1_S2!G5*Weighting!M7+Indicator_db1_S2!H5*Weighting!M8+Indicator_db1_S2!I5*Weighting!M9+Indicator_db1_S2!J5*Weighting!M10+Indicator_db1_S2!K5*Weighting!M11+Indicator_db1_S2!L5*Weighting!M12+Indicator_db1_S2!M5*Weighting!M13+Indicator_db1_S2!N5*Weighting!M14+Indicator_db1_S2!O5*Weighting!M15+Indicator_db1_S2!P5*Weighting!M16+Indicator_db1_S2!Q5*Weighting!M17</f>
        <v>0.72623564947223007</v>
      </c>
      <c r="N5" s="8">
        <f>+Indicator_db1_S2!B5*Weighting!N2+Indicator_db1_S2!C5*Weighting!N3+Indicator_db1_S2!D5*Weighting!N4+Indicator_db1_S2!E5*Weighting!N5+Indicator_db1_S2!F5*Weighting!N6+Indicator_db1_S2!G5*Weighting!N7+Indicator_db1_S2!H5*Weighting!N8+Indicator_db1_S2!I5*Weighting!N9+Indicator_db1_S2!J5*Weighting!N10+Indicator_db1_S2!K5*Weighting!N11+Indicator_db1_S2!L5*Weighting!N12+Indicator_db1_S2!M5*Weighting!N13+Indicator_db1_S2!N5*Weighting!N14+Indicator_db1_S2!O5*Weighting!N15+Indicator_db1_S2!P5*Weighting!N16+Indicator_db1_S2!Q5*Weighting!N17</f>
        <v>0.89068946857189113</v>
      </c>
      <c r="O5" s="8">
        <f>+Indicator_db1_S2!B5*Weighting!O2+Indicator_db1_S2!C5*Weighting!O3+Indicator_db1_S2!D5*Weighting!O4+Indicator_db1_S2!E5*Weighting!O5+Indicator_db1_S2!F5*Weighting!O6+Indicator_db1_S2!G5*Weighting!O7+Indicator_db1_S2!H5*Weighting!O8+Indicator_db1_S2!I5*Weighting!O9+Indicator_db1_S2!J5*Weighting!O10+Indicator_db1_S2!K5*Weighting!O11+Indicator_db1_S2!L5*Weighting!O12+Indicator_db1_S2!M5*Weighting!O13+Indicator_db1_S2!N5*Weighting!O14+Indicator_db1_S2!O5*Weighting!O15+Indicator_db1_S2!P5*Weighting!O16+Indicator_db1_S2!Q5*Weighting!O17</f>
        <v>0.98374962828998125</v>
      </c>
      <c r="P5" s="8">
        <f>+Indicator_db1_S2!B5*Weighting!P2+Indicator_db1_S2!C5*Weighting!P3+Indicator_db1_S2!D5*Weighting!P4+Indicator_db1_S2!E5*Weighting!P5+Indicator_db1_S2!F5*Weighting!P6+Indicator_db1_S2!G5*Weighting!P7+Indicator_db1_S2!H5*Weighting!P8+Indicator_db1_S2!I5*Weighting!P9+Indicator_db1_S2!J5*Weighting!P10+Indicator_db1_S2!K5*Weighting!P11+Indicator_db1_S2!L5*Weighting!P12+Indicator_db1_S2!M5*Weighting!P13+Indicator_db1_S2!N5*Weighting!P14+Indicator_db1_S2!O5*Weighting!P15+Indicator_db1_S2!P5*Weighting!P16+Indicator_db1_S2!Q5*Weighting!P17</f>
        <v>0.94311746180914557</v>
      </c>
      <c r="Q5" s="8">
        <f>+Indicator_db1_S2!B5*Weighting!Q2+Indicator_db1_S2!C5*Weighting!Q3+Indicator_db1_S2!D5*Weighting!Q4+Indicator_db1_S2!E5*Weighting!Q5+Indicator_db1_S2!F5*Weighting!Q6+Indicator_db1_S2!G5*Weighting!Q7+Indicator_db1_S2!H5*Weighting!Q8+Indicator_db1_S2!I5*Weighting!Q9+Indicator_db1_S2!J5*Weighting!Q10+Indicator_db1_S2!K5*Weighting!Q11+Indicator_db1_S2!L5*Weighting!Q12+Indicator_db1_S2!M5*Weighting!Q13+Indicator_db1_S2!N5*Weighting!Q14+Indicator_db1_S2!O5*Weighting!Q15+Indicator_db1_S2!P5*Weighting!Q16+Indicator_db1_S2!Q5*Weighting!Q17</f>
        <v>0.74898490777851756</v>
      </c>
      <c r="R5" s="8">
        <f>+Indicator_db1_S2!B5*Weighting!R2+Indicator_db1_S2!C5*Weighting!R3+Indicator_db1_S2!D5*Weighting!R4+Indicator_db1_S2!E5*Weighting!R5+Indicator_db1_S2!F5*Weighting!R6+Indicator_db1_S2!G5*Weighting!R7+Indicator_db1_S2!H5*Weighting!R8+Indicator_db1_S2!I5*Weighting!R9+Indicator_db1_S2!J5*Weighting!R10+Indicator_db1_S2!K5*Weighting!R11+Indicator_db1_S2!L5*Weighting!R12+Indicator_db1_S2!M5*Weighting!R13+Indicator_db1_S2!N5*Weighting!R14+Indicator_db1_S2!O5*Weighting!R15+Indicator_db1_S2!P5*Weighting!R16+Indicator_db1_S2!Q5*Weighting!R17</f>
        <v>0.87949359587213938</v>
      </c>
      <c r="S5" s="8">
        <f>+Indicator_db1_S2!B5*Weighting!S2+Indicator_db1_S2!C5*Weighting!S3+Indicator_db1_S2!D5*Weighting!S4+Indicator_db1_S2!E5*Weighting!S5+Indicator_db1_S2!F5*Weighting!S6+Indicator_db1_S2!G5*Weighting!S7+Indicator_db1_S2!H5*Weighting!S8+Indicator_db1_S2!I5*Weighting!S9+Indicator_db1_S2!J5*Weighting!S10+Indicator_db1_S2!K5*Weighting!S11+Indicator_db1_S2!L5*Weighting!S12+Indicator_db1_S2!M5*Weighting!S13+Indicator_db1_S2!N5*Weighting!S14+Indicator_db1_S2!O5*Weighting!S15+Indicator_db1_S2!P5*Weighting!S16+Indicator_db1_S2!Q5*Weighting!S17</f>
        <v>0.95131616914676631</v>
      </c>
      <c r="T5" s="8">
        <f>+Indicator_db1_S2!B5*Weighting!T2+Indicator_db1_S2!C5*Weighting!T3+Indicator_db1_S2!D5*Weighting!T4+Indicator_db1_S2!E5*Weighting!T5+Indicator_db1_S2!F5*Weighting!T6+Indicator_db1_S2!G5*Weighting!T7+Indicator_db1_S2!H5*Weighting!T8+Indicator_db1_S2!I5*Weighting!T9+Indicator_db1_S2!J5*Weighting!T10+Indicator_db1_S2!K5*Weighting!T11+Indicator_db1_S2!L5*Weighting!T12+Indicator_db1_S2!M5*Weighting!T13+Indicator_db1_S2!N5*Weighting!T14+Indicator_db1_S2!O5*Weighting!T15+Indicator_db1_S2!P5*Weighting!T16+Indicator_db1_S2!Q5*Weighting!T17</f>
        <v>0.96192106377318976</v>
      </c>
      <c r="U5" s="8">
        <f>+Indicator_db1_S2!B5*Weighting!U2+Indicator_db1_S2!C5*Weighting!U3+Indicator_db1_S2!D5*Weighting!U4+Indicator_db1_S2!E5*Weighting!U5+Indicator_db1_S2!F5*Weighting!U6+Indicator_db1_S2!G5*Weighting!U7+Indicator_db1_S2!H5*Weighting!U8+Indicator_db1_S2!I5*Weighting!U9+Indicator_db1_S2!J5*Weighting!U10+Indicator_db1_S2!K5*Weighting!U11+Indicator_db1_S2!L5*Weighting!U12+Indicator_db1_S2!M5*Weighting!U13+Indicator_db1_S2!N5*Weighting!U14+Indicator_db1_S2!O5*Weighting!U15+Indicator_db1_S2!P5*Weighting!U16+Indicator_db1_S2!Q5*Weighting!U17</f>
        <v>0.99323504663051787</v>
      </c>
      <c r="V5" s="8">
        <f>+Indicator_db1_S2!B5*Weighting!V2+Indicator_db1_S2!C5*Weighting!V3+Indicator_db1_S2!D5*Weighting!V4+Indicator_db1_S2!E5*Weighting!V5+Indicator_db1_S2!F5*Weighting!V6+Indicator_db1_S2!G5*Weighting!V7+Indicator_db1_S2!H5*Weighting!V8+Indicator_db1_S2!I5*Weighting!V9+Indicator_db1_S2!J5*Weighting!V10+Indicator_db1_S2!K5*Weighting!V11+Indicator_db1_S2!L5*Weighting!V12+Indicator_db1_S2!M5*Weighting!V13+Indicator_db1_S2!N5*Weighting!V14+Indicator_db1_S2!O5*Weighting!V15+Indicator_db1_S2!P5*Weighting!V16+Indicator_db1_S2!Q5*Weighting!V17</f>
        <v>0.97870003719296628</v>
      </c>
      <c r="W5" s="8">
        <f>+Indicator_db1_S2!B5*Weighting!W2+Indicator_db1_S2!C5*Weighting!W3+Indicator_db1_S2!D5*Weighting!W4+Indicator_db1_S2!E5*Weighting!W5+Indicator_db1_S2!F5*Weighting!W6+Indicator_db1_S2!G5*Weighting!W7+Indicator_db1_S2!H5*Weighting!W8+Indicator_db1_S2!I5*Weighting!W9+Indicator_db1_S2!J5*Weighting!W10+Indicator_db1_S2!K5*Weighting!W11+Indicator_db1_S2!L5*Weighting!W12+Indicator_db1_S2!M5*Weighting!W13+Indicator_db1_S2!N5*Weighting!W14+Indicator_db1_S2!O5*Weighting!W15+Indicator_db1_S2!P5*Weighting!W16+Indicator_db1_S2!Q5*Weighting!W17</f>
        <v>0.98018044723663977</v>
      </c>
      <c r="X5" s="8">
        <f>+Indicator_db1_S2!B5*Weighting!X2+Indicator_db1_S2!C5*Weighting!X3+Indicator_db1_S2!D5*Weighting!X4+Indicator_db1_S2!E5*Weighting!X5+Indicator_db1_S2!F5*Weighting!X6+Indicator_db1_S2!G5*Weighting!X7+Indicator_db1_S2!H5*Weighting!X8+Indicator_db1_S2!I5*Weighting!X9+Indicator_db1_S2!J5*Weighting!X10+Indicator_db1_S2!K5*Weighting!X11+Indicator_db1_S2!L5*Weighting!X12+Indicator_db1_S2!M5*Weighting!X13+Indicator_db1_S2!N5*Weighting!X14+Indicator_db1_S2!O5*Weighting!X15+Indicator_db1_S2!P5*Weighting!X16+Indicator_db1_S2!Q5*Weighting!X17</f>
        <v>0.99295730940998861</v>
      </c>
      <c r="Y5" s="8">
        <f>+Indicator_db1_S2!B5*Weighting!Y2+Indicator_db1_S2!C5*Weighting!Y3+Indicator_db1_S2!D5*Weighting!Y4+Indicator_db1_S2!E5*Weighting!Y5+Indicator_db1_S2!F5*Weighting!Y6+Indicator_db1_S2!G5*Weighting!Y7+Indicator_db1_S2!H5*Weighting!Y8+Indicator_db1_S2!I5*Weighting!Y9+Indicator_db1_S2!J5*Weighting!Y10+Indicator_db1_S2!K5*Weighting!Y11+Indicator_db1_S2!L5*Weighting!Y12+Indicator_db1_S2!M5*Weighting!Y13+Indicator_db1_S2!N5*Weighting!Y14+Indicator_db1_S2!O5*Weighting!Y15+Indicator_db1_S2!P5*Weighting!Y16+Indicator_db1_S2!Q5*Weighting!Y17</f>
        <v>0.99881706480842625</v>
      </c>
      <c r="Z5" s="8">
        <f>+Indicator_db1_S2!B5*Weighting!Z2+Indicator_db1_S2!C5*Weighting!Z3+Indicator_db1_S2!D5*Weighting!Z4+Indicator_db1_S2!E5*Weighting!Z5+Indicator_db1_S2!F5*Weighting!Z6+Indicator_db1_S2!G5*Weighting!Z7+Indicator_db1_S2!H5*Weighting!Z8+Indicator_db1_S2!I5*Weighting!Z9+Indicator_db1_S2!J5*Weighting!Z10+Indicator_db1_S2!K5*Weighting!Z11+Indicator_db1_S2!L5*Weighting!Z12+Indicator_db1_S2!M5*Weighting!Z13+Indicator_db1_S2!N5*Weighting!Z14+Indicator_db1_S2!O5*Weighting!Z15+Indicator_db1_S2!P5*Weighting!Z16+Indicator_db1_S2!Q5*Weighting!Z17</f>
        <v>0.74748297249380102</v>
      </c>
      <c r="AA5" s="8">
        <f>+Indicator_db1_S2!B5*Weighting!AA2+Indicator_db1_S2!C5*Weighting!AA3+Indicator_db1_S2!D5*Weighting!AA4+Indicator_db1_S2!E5*Weighting!AA5+Indicator_db1_S2!F5*Weighting!AA6+Indicator_db1_S2!G5*Weighting!AA7+Indicator_db1_S2!H5*Weighting!AA8+Indicator_db1_S2!I5*Weighting!AA9+Indicator_db1_S2!J5*Weighting!AA10+Indicator_db1_S2!K5*Weighting!AA11+Indicator_db1_S2!L5*Weighting!AA12+Indicator_db1_S2!M5*Weighting!AA13+Indicator_db1_S2!N5*Weighting!AA14+Indicator_db1_S2!O5*Weighting!AA15+Indicator_db1_S2!P5*Weighting!AA16+Indicator_db1_S2!Q5*Weighting!AA17</f>
        <v>0.75567402664443073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3!B2*Weighting!B2+Indicator_db1_S3!C2*Weighting!B3+Indicator_db1_S3!D2*Weighting!B4+Indicator_db1_S3!E2*Weighting!B5+Indicator_db1_S3!F2*Weighting!B6+Indicator_db1_S3!G2*Weighting!B7+Indicator_db1_S3!H2*Weighting!B8+Indicator_db1_S3!I2*Weighting!B9+Indicator_db1_S3!J2*Weighting!B10+Indicator_db1_S3!K2*Weighting!B11+Indicator_db1_S3!L2*Weighting!B12+Indicator_db1_S3!M2*Weighting!B13+Indicator_db1_S3!N2*Weighting!B14+Indicator_db1_S3!O2*Weighting!B15+Indicator_db1_S3!P2*Weighting!B16+Indicator_db1_S3!Q2*Weighting!B17</f>
        <v>0.2203457217661198</v>
      </c>
      <c r="C2" s="8">
        <f ca="1">+Indicator_db1_S3!B2*Weighting!C2+Indicator_db1_S3!C2*Weighting!C3+Indicator_db1_S3!D2*Weighting!C4+Indicator_db1_S3!E2*Weighting!C5+Indicator_db1_S3!F2*Weighting!C6+Indicator_db1_S3!G2*Weighting!C7+Indicator_db1_S3!H2*Weighting!C8+Indicator_db1_S3!I2*Weighting!C9+Indicator_db1_S3!J2*Weighting!C10+Indicator_db1_S3!K2*Weighting!C11+Indicator_db1_S3!L2*Weighting!C12+Indicator_db1_S3!M2*Weighting!C13+Indicator_db1_S3!N2*Weighting!C14+Indicator_db1_S3!O2*Weighting!C15+Indicator_db1_S3!P2*Weighting!C16+Indicator_db1_S3!Q2*Weighting!C17</f>
        <v>0.22150174282287138</v>
      </c>
      <c r="D2" s="8">
        <f ca="1">+Indicator_db1_S3!B2*Weighting!D2+Indicator_db1_S3!C2*Weighting!D3+Indicator_db1_S3!D2*Weighting!D4+Indicator_db1_S3!E2*Weighting!D5+Indicator_db1_S3!F2*Weighting!D6+Indicator_db1_S3!G2*Weighting!D7+Indicator_db1_S3!H2*Weighting!D8+Indicator_db1_S3!I2*Weighting!D9+Indicator_db1_S3!J2*Weighting!D10+Indicator_db1_S3!K2*Weighting!D11+Indicator_db1_S3!L2*Weighting!D12+Indicator_db1_S3!M2*Weighting!D13+Indicator_db1_S3!N2*Weighting!D14+Indicator_db1_S3!O2*Weighting!D15+Indicator_db1_S3!P2*Weighting!D16+Indicator_db1_S3!Q2*Weighting!D17</f>
        <v>0.22238464497621119</v>
      </c>
      <c r="E2" s="8">
        <f ca="1">+Indicator_db1_S3!B2*Weighting!E2+Indicator_db1_S3!C2*Weighting!E3+Indicator_db1_S3!D2*Weighting!E4+Indicator_db1_S3!E2*Weighting!E5+Indicator_db1_S3!F2*Weighting!E6+Indicator_db1_S3!G2*Weighting!E7+Indicator_db1_S3!H2*Weighting!E8+Indicator_db1_S3!I2*Weighting!E9+Indicator_db1_S3!J2*Weighting!E10+Indicator_db1_S3!K2*Weighting!E11+Indicator_db1_S3!L2*Weighting!E12+Indicator_db1_S3!M2*Weighting!E13+Indicator_db1_S3!N2*Weighting!E14+Indicator_db1_S3!O2*Weighting!E15+Indicator_db1_S3!P2*Weighting!E16+Indicator_db1_S3!Q2*Weighting!E17</f>
        <v>0.202042246857668</v>
      </c>
      <c r="F2" s="8">
        <f ca="1">+Indicator_db1_S3!B2*Weighting!F2+Indicator_db1_S3!C2*Weighting!F3+Indicator_db1_S3!D2*Weighting!F4+Indicator_db1_S3!E2*Weighting!F5+Indicator_db1_S3!F2*Weighting!F6+Indicator_db1_S3!G2*Weighting!F7+Indicator_db1_S3!H2*Weighting!F8+Indicator_db1_S3!I2*Weighting!F9+Indicator_db1_S3!J2*Weighting!F10+Indicator_db1_S3!K2*Weighting!F11+Indicator_db1_S3!L2*Weighting!F12+Indicator_db1_S3!M2*Weighting!F13+Indicator_db1_S3!N2*Weighting!F14+Indicator_db1_S3!O2*Weighting!F15+Indicator_db1_S3!P2*Weighting!F16+Indicator_db1_S3!Q2*Weighting!F17</f>
        <v>0.22595603707775583</v>
      </c>
      <c r="G2" s="8">
        <f>+Indicator_db1_S3!B2*Weighting!G2+Indicator_db1_S3!C2*Weighting!G3+Indicator_db1_S3!D2*Weighting!G4+Indicator_db1_S3!E2*Weighting!G5+Indicator_db1_S3!F2*Weighting!G6+Indicator_db1_S3!G2*Weighting!G7+Indicator_db1_S3!H2*Weighting!G8+Indicator_db1_S3!I2*Weighting!G9+Indicator_db1_S3!J2*Weighting!G10+Indicator_db1_S3!K2*Weighting!G11+Indicator_db1_S3!L2*Weighting!G12+Indicator_db1_S3!M2*Weighting!G13+Indicator_db1_S3!N2*Weighting!G14+Indicator_db1_S3!O2*Weighting!G15+Indicator_db1_S3!P2*Weighting!G16+Indicator_db1_S3!Q2*Weighting!G17</f>
        <v>0.2149271552258272</v>
      </c>
      <c r="H2" s="8">
        <f>+Indicator_db1_S3!B2*Weighting!H2+Indicator_db1_S3!C2*Weighting!H3+Indicator_db1_S3!D2*Weighting!H4+Indicator_db1_S3!E2*Weighting!H5+Indicator_db1_S3!F2*Weighting!H6+Indicator_db1_S3!G2*Weighting!H7+Indicator_db1_S3!H2*Weighting!H8+Indicator_db1_S3!I2*Weighting!H9+Indicator_db1_S3!J2*Weighting!H10+Indicator_db1_S3!K2*Weighting!H11+Indicator_db1_S3!L2*Weighting!H12+Indicator_db1_S3!M2*Weighting!H13+Indicator_db1_S3!N2*Weighting!H14+Indicator_db1_S3!O2*Weighting!H15+Indicator_db1_S3!P2*Weighting!H16+Indicator_db1_S3!Q2*Weighting!H17</f>
        <v>0.22487070775936255</v>
      </c>
      <c r="I2" s="8">
        <f>+Indicator_db1_S3!B2*Weighting!I2+Indicator_db1_S3!C2*Weighting!I3+Indicator_db1_S3!D2*Weighting!I4+Indicator_db1_S3!E2*Weighting!I5+Indicator_db1_S3!F2*Weighting!I6+Indicator_db1_S3!G2*Weighting!I7+Indicator_db1_S3!H2*Weighting!I8+Indicator_db1_S3!I2*Weighting!I9+Indicator_db1_S3!J2*Weighting!I10+Indicator_db1_S3!K2*Weighting!I11+Indicator_db1_S3!L2*Weighting!I12+Indicator_db1_S3!M2*Weighting!I13+Indicator_db1_S3!N2*Weighting!I14+Indicator_db1_S3!O2*Weighting!I15+Indicator_db1_S3!P2*Weighting!I16+Indicator_db1_S3!Q2*Weighting!I17</f>
        <v>0.21745946927036924</v>
      </c>
      <c r="J2" s="8">
        <f>+Indicator_db1_S3!B2*Weighting!J2+Indicator_db1_S3!C2*Weighting!J3+Indicator_db1_S3!D2*Weighting!J4+Indicator_db1_S3!E2*Weighting!J5+Indicator_db1_S3!F2*Weighting!J6+Indicator_db1_S3!G2*Weighting!J7+Indicator_db1_S3!H2*Weighting!J8+Indicator_db1_S3!I2*Weighting!J9+Indicator_db1_S3!J2*Weighting!J10+Indicator_db1_S3!K2*Weighting!J11+Indicator_db1_S3!L2*Weighting!J12+Indicator_db1_S3!M2*Weighting!J13+Indicator_db1_S3!N2*Weighting!J14+Indicator_db1_S3!O2*Weighting!J15+Indicator_db1_S3!P2*Weighting!J16+Indicator_db1_S3!Q2*Weighting!J17</f>
        <v>0.20630143354692859</v>
      </c>
      <c r="K2" s="8">
        <f>+Indicator_db1_S3!B2*Weighting!K2+Indicator_db1_S3!C2*Weighting!K3+Indicator_db1_S3!D2*Weighting!K4+Indicator_db1_S3!E2*Weighting!K5+Indicator_db1_S3!F2*Weighting!K6+Indicator_db1_S3!G2*Weighting!K7+Indicator_db1_S3!H2*Weighting!K8+Indicator_db1_S3!I2*Weighting!K9+Indicator_db1_S3!J2*Weighting!K10+Indicator_db1_S3!K2*Weighting!K11+Indicator_db1_S3!L2*Weighting!K12+Indicator_db1_S3!M2*Weighting!K13+Indicator_db1_S3!N2*Weighting!K14+Indicator_db1_S3!O2*Weighting!K15+Indicator_db1_S3!P2*Weighting!K16+Indicator_db1_S3!Q2*Weighting!K17</f>
        <v>0.21800985813319662</v>
      </c>
      <c r="L2" s="8">
        <f>+Indicator_db1_S3!B2*Weighting!L2+Indicator_db1_S3!C2*Weighting!L3+Indicator_db1_S3!D2*Weighting!L4+Indicator_db1_S3!E2*Weighting!L5+Indicator_db1_S3!F2*Weighting!L6+Indicator_db1_S3!G2*Weighting!L7+Indicator_db1_S3!H2*Weighting!L8+Indicator_db1_S3!I2*Weighting!L9+Indicator_db1_S3!J2*Weighting!L10+Indicator_db1_S3!K2*Weighting!L11+Indicator_db1_S3!L2*Weighting!L12+Indicator_db1_S3!M2*Weighting!L13+Indicator_db1_S3!N2*Weighting!L14+Indicator_db1_S3!O2*Weighting!L15+Indicator_db1_S3!P2*Weighting!L16+Indicator_db1_S3!Q2*Weighting!L17</f>
        <v>0.29386489794907883</v>
      </c>
      <c r="M2" s="8">
        <f>+Indicator_db1_S3!B2*Weighting!M2+Indicator_db1_S3!C2*Weighting!M3+Indicator_db1_S3!D2*Weighting!M4+Indicator_db1_S3!E2*Weighting!M5+Indicator_db1_S3!F2*Weighting!M6+Indicator_db1_S3!G2*Weighting!M7+Indicator_db1_S3!H2*Weighting!M8+Indicator_db1_S3!I2*Weighting!M9+Indicator_db1_S3!J2*Weighting!M10+Indicator_db1_S3!K2*Weighting!M11+Indicator_db1_S3!L2*Weighting!M12+Indicator_db1_S3!M2*Weighting!M13+Indicator_db1_S3!N2*Weighting!M14+Indicator_db1_S3!O2*Weighting!M15+Indicator_db1_S3!P2*Weighting!M16+Indicator_db1_S3!Q2*Weighting!M17</f>
        <v>0.13201895916977702</v>
      </c>
      <c r="N2" s="8">
        <f>+Indicator_db1_S3!B2*Weighting!N2+Indicator_db1_S3!C2*Weighting!N3+Indicator_db1_S3!D2*Weighting!N4+Indicator_db1_S3!E2*Weighting!N5+Indicator_db1_S3!F2*Weighting!N6+Indicator_db1_S3!G2*Weighting!N7+Indicator_db1_S3!H2*Weighting!N8+Indicator_db1_S3!I2*Weighting!N9+Indicator_db1_S3!J2*Weighting!N10+Indicator_db1_S3!K2*Weighting!N11+Indicator_db1_S3!L2*Weighting!N12+Indicator_db1_S3!M2*Weighting!N13+Indicator_db1_S3!N2*Weighting!N14+Indicator_db1_S3!O2*Weighting!N15+Indicator_db1_S3!P2*Weighting!N16+Indicator_db1_S3!Q2*Weighting!N17</f>
        <v>0.22015369013034589</v>
      </c>
      <c r="O2" s="8">
        <f>+Indicator_db1_S3!B2*Weighting!O2+Indicator_db1_S3!C2*Weighting!O3+Indicator_db1_S3!D2*Weighting!O4+Indicator_db1_S3!E2*Weighting!O5+Indicator_db1_S3!F2*Weighting!O6+Indicator_db1_S3!G2*Weighting!O7+Indicator_db1_S3!H2*Weighting!O8+Indicator_db1_S3!I2*Weighting!O9+Indicator_db1_S3!J2*Weighting!O10+Indicator_db1_S3!K2*Weighting!O11+Indicator_db1_S3!L2*Weighting!O12+Indicator_db1_S3!M2*Weighting!O13+Indicator_db1_S3!N2*Weighting!O14+Indicator_db1_S3!O2*Weighting!O15+Indicator_db1_S3!P2*Weighting!O16+Indicator_db1_S3!Q2*Weighting!O17</f>
        <v>0.19963331160828016</v>
      </c>
      <c r="P2" s="8">
        <f>+Indicator_db1_S3!B2*Weighting!P2+Indicator_db1_S3!C2*Weighting!P3+Indicator_db1_S3!D2*Weighting!P4+Indicator_db1_S3!E2*Weighting!P5+Indicator_db1_S3!F2*Weighting!P6+Indicator_db1_S3!G2*Weighting!P7+Indicator_db1_S3!H2*Weighting!P8+Indicator_db1_S3!I2*Weighting!P9+Indicator_db1_S3!J2*Weighting!P10+Indicator_db1_S3!K2*Weighting!P11+Indicator_db1_S3!L2*Weighting!P12+Indicator_db1_S3!M2*Weighting!P13+Indicator_db1_S3!N2*Weighting!P14+Indicator_db1_S3!O2*Weighting!P15+Indicator_db1_S3!P2*Weighting!P16+Indicator_db1_S3!Q2*Weighting!P17</f>
        <v>0.25792572599833608</v>
      </c>
      <c r="Q2" s="8">
        <f>+Indicator_db1_S3!B2*Weighting!Q2+Indicator_db1_S3!C2*Weighting!Q3+Indicator_db1_S3!D2*Weighting!Q4+Indicator_db1_S3!E2*Weighting!Q5+Indicator_db1_S3!F2*Weighting!Q6+Indicator_db1_S3!G2*Weighting!Q7+Indicator_db1_S3!H2*Weighting!Q8+Indicator_db1_S3!I2*Weighting!Q9+Indicator_db1_S3!J2*Weighting!Q10+Indicator_db1_S3!K2*Weighting!Q11+Indicator_db1_S3!L2*Weighting!Q12+Indicator_db1_S3!M2*Weighting!Q13+Indicator_db1_S3!N2*Weighting!Q14+Indicator_db1_S3!O2*Weighting!Q15+Indicator_db1_S3!P2*Weighting!Q16+Indicator_db1_S3!Q2*Weighting!Q17</f>
        <v>0.16346373864824257</v>
      </c>
      <c r="R2" s="8">
        <f>+Indicator_db1_S3!B2*Weighting!R2+Indicator_db1_S3!C2*Weighting!R3+Indicator_db1_S3!D2*Weighting!R4+Indicator_db1_S3!E2*Weighting!R5+Indicator_db1_S3!F2*Weighting!R6+Indicator_db1_S3!G2*Weighting!R7+Indicator_db1_S3!H2*Weighting!R8+Indicator_db1_S3!I2*Weighting!R9+Indicator_db1_S3!J2*Weighting!R10+Indicator_db1_S3!K2*Weighting!R11+Indicator_db1_S3!L2*Weighting!R12+Indicator_db1_S3!M2*Weighting!R13+Indicator_db1_S3!N2*Weighting!R14+Indicator_db1_S3!O2*Weighting!R15+Indicator_db1_S3!P2*Weighting!R16+Indicator_db1_S3!Q2*Weighting!R17</f>
        <v>0.14445886340292244</v>
      </c>
      <c r="S2" s="8">
        <f>+Indicator_db1_S3!B2*Weighting!S2+Indicator_db1_S3!C2*Weighting!S3+Indicator_db1_S3!D2*Weighting!S4+Indicator_db1_S3!E2*Weighting!S5+Indicator_db1_S3!F2*Weighting!S6+Indicator_db1_S3!G2*Weighting!S7+Indicator_db1_S3!H2*Weighting!S8+Indicator_db1_S3!I2*Weighting!S9+Indicator_db1_S3!J2*Weighting!S10+Indicator_db1_S3!K2*Weighting!S11+Indicator_db1_S3!L2*Weighting!S12+Indicator_db1_S3!M2*Weighting!S13+Indicator_db1_S3!N2*Weighting!S14+Indicator_db1_S3!O2*Weighting!S15+Indicator_db1_S3!P2*Weighting!S16+Indicator_db1_S3!Q2*Weighting!S17</f>
        <v>0.35295006827321035</v>
      </c>
      <c r="T2" s="8">
        <f>+Indicator_db1_S3!B2*Weighting!T2+Indicator_db1_S3!C2*Weighting!T3+Indicator_db1_S3!D2*Weighting!T4+Indicator_db1_S3!E2*Weighting!T5+Indicator_db1_S3!F2*Weighting!T6+Indicator_db1_S3!G2*Weighting!T7+Indicator_db1_S3!H2*Weighting!T8+Indicator_db1_S3!I2*Weighting!T9+Indicator_db1_S3!J2*Weighting!T10+Indicator_db1_S3!K2*Weighting!T11+Indicator_db1_S3!L2*Weighting!T12+Indicator_db1_S3!M2*Weighting!T13+Indicator_db1_S3!N2*Weighting!T14+Indicator_db1_S3!O2*Weighting!T15+Indicator_db1_S3!P2*Weighting!T16+Indicator_db1_S3!Q2*Weighting!T17</f>
        <v>0.36711226895406501</v>
      </c>
      <c r="U2" s="8">
        <f>+Indicator_db1_S3!B2*Weighting!U2+Indicator_db1_S3!C2*Weighting!U3+Indicator_db1_S3!D2*Weighting!U4+Indicator_db1_S3!E2*Weighting!U5+Indicator_db1_S3!F2*Weighting!U6+Indicator_db1_S3!G2*Weighting!U7+Indicator_db1_S3!H2*Weighting!U8+Indicator_db1_S3!I2*Weighting!U9+Indicator_db1_S3!J2*Weighting!U10+Indicator_db1_S3!K2*Weighting!U11+Indicator_db1_S3!L2*Weighting!U12+Indicator_db1_S3!M2*Weighting!U13+Indicator_db1_S3!N2*Weighting!U14+Indicator_db1_S3!O2*Weighting!U15+Indicator_db1_S3!P2*Weighting!U16+Indicator_db1_S3!Q2*Weighting!U17</f>
        <v>0.20169467039757297</v>
      </c>
      <c r="V2" s="8">
        <f>+Indicator_db1_S3!B2*Weighting!V2+Indicator_db1_S3!C2*Weighting!V3+Indicator_db1_S3!D2*Weighting!V4+Indicator_db1_S3!E2*Weighting!V5+Indicator_db1_S3!F2*Weighting!V6+Indicator_db1_S3!G2*Weighting!V7+Indicator_db1_S3!H2*Weighting!V8+Indicator_db1_S3!I2*Weighting!V9+Indicator_db1_S3!J2*Weighting!V10+Indicator_db1_S3!K2*Weighting!V11+Indicator_db1_S3!L2*Weighting!V12+Indicator_db1_S3!M2*Weighting!V13+Indicator_db1_S3!N2*Weighting!V14+Indicator_db1_S3!O2*Weighting!V15+Indicator_db1_S3!P2*Weighting!V16+Indicator_db1_S3!Q2*Weighting!V17</f>
        <v>0.1993226768914404</v>
      </c>
      <c r="W2" s="8">
        <f>+Indicator_db1_S3!B2*Weighting!W2+Indicator_db1_S3!C2*Weighting!W3+Indicator_db1_S3!D2*Weighting!W4+Indicator_db1_S3!E2*Weighting!W5+Indicator_db1_S3!F2*Weighting!W6+Indicator_db1_S3!G2*Weighting!W7+Indicator_db1_S3!H2*Weighting!W8+Indicator_db1_S3!I2*Weighting!W9+Indicator_db1_S3!J2*Weighting!W10+Indicator_db1_S3!K2*Weighting!W11+Indicator_db1_S3!L2*Weighting!W12+Indicator_db1_S3!M2*Weighting!W13+Indicator_db1_S3!N2*Weighting!W14+Indicator_db1_S3!O2*Weighting!W15+Indicator_db1_S3!P2*Weighting!W16+Indicator_db1_S3!Q2*Weighting!W17</f>
        <v>0.19621655973466076</v>
      </c>
      <c r="X2" s="8">
        <f>+Indicator_db1_S3!B2*Weighting!X2+Indicator_db1_S3!C2*Weighting!X3+Indicator_db1_S3!D2*Weighting!X4+Indicator_db1_S3!E2*Weighting!X5+Indicator_db1_S3!F2*Weighting!X6+Indicator_db1_S3!G2*Weighting!X7+Indicator_db1_S3!H2*Weighting!X8+Indicator_db1_S3!I2*Weighting!X9+Indicator_db1_S3!J2*Weighting!X10+Indicator_db1_S3!K2*Weighting!X11+Indicator_db1_S3!L2*Weighting!X12+Indicator_db1_S3!M2*Weighting!X13+Indicator_db1_S3!N2*Weighting!X14+Indicator_db1_S3!O2*Weighting!X15+Indicator_db1_S3!P2*Weighting!X16+Indicator_db1_S3!Q2*Weighting!X17</f>
        <v>0.19964393941211148</v>
      </c>
      <c r="Y2" s="8">
        <f>+Indicator_db1_S3!B2*Weighting!Y2+Indicator_db1_S3!C2*Weighting!Y3+Indicator_db1_S3!D2*Weighting!Y4+Indicator_db1_S3!E2*Weighting!Y5+Indicator_db1_S3!F2*Weighting!Y6+Indicator_db1_S3!G2*Weighting!Y7+Indicator_db1_S3!H2*Weighting!Y8+Indicator_db1_S3!I2*Weighting!Y9+Indicator_db1_S3!J2*Weighting!Y10+Indicator_db1_S3!K2*Weighting!Y11+Indicator_db1_S3!L2*Weighting!Y12+Indicator_db1_S3!M2*Weighting!Y13+Indicator_db1_S3!N2*Weighting!Y14+Indicator_db1_S3!O2*Weighting!Y15+Indicator_db1_S3!P2*Weighting!Y16+Indicator_db1_S3!Q2*Weighting!Y17</f>
        <v>0.20056167120913554</v>
      </c>
      <c r="Z2" s="8">
        <f>+Indicator_db1_S3!B2*Weighting!Z2+Indicator_db1_S3!C2*Weighting!Z3+Indicator_db1_S3!D2*Weighting!Z4+Indicator_db1_S3!E2*Weighting!Z5+Indicator_db1_S3!F2*Weighting!Z6+Indicator_db1_S3!G2*Weighting!Z7+Indicator_db1_S3!H2*Weighting!Z8+Indicator_db1_S3!I2*Weighting!Z9+Indicator_db1_S3!J2*Weighting!Z10+Indicator_db1_S3!K2*Weighting!Z11+Indicator_db1_S3!L2*Weighting!Z12+Indicator_db1_S3!M2*Weighting!Z13+Indicator_db1_S3!N2*Weighting!Z14+Indicator_db1_S3!O2*Weighting!Z15+Indicator_db1_S3!P2*Weighting!Z16+Indicator_db1_S3!Q2*Weighting!Z17</f>
        <v>0.15872481954177195</v>
      </c>
      <c r="AA2" s="8">
        <f>+Indicator_db1_S3!B2*Weighting!AA2+Indicator_db1_S3!C2*Weighting!AA3+Indicator_db1_S3!D2*Weighting!AA4+Indicator_db1_S3!E2*Weighting!AA5+Indicator_db1_S3!F2*Weighting!AA6+Indicator_db1_S3!G2*Weighting!AA7+Indicator_db1_S3!H2*Weighting!AA8+Indicator_db1_S3!I2*Weighting!AA9+Indicator_db1_S3!J2*Weighting!AA10+Indicator_db1_S3!K2*Weighting!AA11+Indicator_db1_S3!L2*Weighting!AA12+Indicator_db1_S3!M2*Weighting!AA13+Indicator_db1_S3!N2*Weighting!AA14+Indicator_db1_S3!O2*Weighting!AA15+Indicator_db1_S3!P2*Weighting!AA16+Indicator_db1_S3!Q2*Weighting!AA17</f>
        <v>0.1510886222922839</v>
      </c>
    </row>
    <row r="3" spans="1:27" x14ac:dyDescent="0.35">
      <c r="A3" s="5" t="s">
        <v>2</v>
      </c>
      <c r="B3" s="8">
        <f ca="1">+Indicator_db1_S3!B3*Weighting!B2+Indicator_db1_S3!C3*Weighting!B3+Indicator_db1_S3!D3*Weighting!B4+Indicator_db1_S3!E3*Weighting!B5+Indicator_db1_S3!F3*Weighting!B6+Indicator_db1_S3!G3*Weighting!B7+Indicator_db1_S3!H3*Weighting!B8+Indicator_db1_S3!I3*Weighting!B9+Indicator_db1_S3!J3*Weighting!B10+Indicator_db1_S3!K3*Weighting!B11+Indicator_db1_S3!L3*Weighting!B12+Indicator_db1_S3!M3*Weighting!B13+Indicator_db1_S3!N3*Weighting!B14+Indicator_db1_S3!O3*Weighting!B15+Indicator_db1_S3!P3*Weighting!B16+Indicator_db1_S3!Q3*Weighting!B17</f>
        <v>7.4436474302927283E-2</v>
      </c>
      <c r="C3" s="8">
        <f ca="1">+Indicator_db1_S3!B3*Weighting!C2+Indicator_db1_S3!C3*Weighting!C3+Indicator_db1_S3!D3*Weighting!C4+Indicator_db1_S3!E3*Weighting!C5+Indicator_db1_S3!F3*Weighting!C6+Indicator_db1_S3!G3*Weighting!C7+Indicator_db1_S3!H3*Weighting!C8+Indicator_db1_S3!I3*Weighting!C9+Indicator_db1_S3!J3*Weighting!C10+Indicator_db1_S3!K3*Weighting!C11+Indicator_db1_S3!L3*Weighting!C12+Indicator_db1_S3!M3*Weighting!C13+Indicator_db1_S3!N3*Weighting!C14+Indicator_db1_S3!O3*Weighting!C15+Indicator_db1_S3!P3*Weighting!C16+Indicator_db1_S3!Q3*Weighting!C17</f>
        <v>7.2657840553594588E-2</v>
      </c>
      <c r="D3" s="8">
        <f ca="1">+Indicator_db1_S3!B3*Weighting!D2+Indicator_db1_S3!C3*Weighting!D3+Indicator_db1_S3!D3*Weighting!D4+Indicator_db1_S3!E3*Weighting!D5+Indicator_db1_S3!F3*Weighting!D6+Indicator_db1_S3!G3*Weighting!D7+Indicator_db1_S3!H3*Weighting!D8+Indicator_db1_S3!I3*Weighting!D9+Indicator_db1_S3!J3*Weighting!D10+Indicator_db1_S3!K3*Weighting!D11+Indicator_db1_S3!L3*Weighting!D12+Indicator_db1_S3!M3*Weighting!D13+Indicator_db1_S3!N3*Weighting!D14+Indicator_db1_S3!O3*Weighting!D15+Indicator_db1_S3!P3*Weighting!D16+Indicator_db1_S3!Q3*Weighting!D17</f>
        <v>8.0865669967904896E-2</v>
      </c>
      <c r="E3" s="8">
        <f ca="1">+Indicator_db1_S3!B3*Weighting!E2+Indicator_db1_S3!C3*Weighting!E3+Indicator_db1_S3!D3*Weighting!E4+Indicator_db1_S3!E3*Weighting!E5+Indicator_db1_S3!F3*Weighting!E6+Indicator_db1_S3!G3*Weighting!E7+Indicator_db1_S3!H3*Weighting!E8+Indicator_db1_S3!I3*Weighting!E9+Indicator_db1_S3!J3*Weighting!E10+Indicator_db1_S3!K3*Weighting!E11+Indicator_db1_S3!L3*Weighting!E12+Indicator_db1_S3!M3*Weighting!E13+Indicator_db1_S3!N3*Weighting!E14+Indicator_db1_S3!O3*Weighting!E15+Indicator_db1_S3!P3*Weighting!E16+Indicator_db1_S3!Q3*Weighting!E17</f>
        <v>1.6100626702493254E-2</v>
      </c>
      <c r="F3" s="8">
        <f ca="1">+Indicator_db1_S3!B3*Weighting!F2+Indicator_db1_S3!C3*Weighting!F3+Indicator_db1_S3!D3*Weighting!F4+Indicator_db1_S3!E3*Weighting!F5+Indicator_db1_S3!F3*Weighting!F6+Indicator_db1_S3!G3*Weighting!F7+Indicator_db1_S3!H3*Weighting!F8+Indicator_db1_S3!I3*Weighting!F9+Indicator_db1_S3!J3*Weighting!F10+Indicator_db1_S3!K3*Weighting!F11+Indicator_db1_S3!L3*Weighting!F12+Indicator_db1_S3!M3*Weighting!F13+Indicator_db1_S3!N3*Weighting!F14+Indicator_db1_S3!O3*Weighting!F15+Indicator_db1_S3!P3*Weighting!F16+Indicator_db1_S3!Q3*Weighting!F17</f>
        <v>9.0866351195318995E-2</v>
      </c>
      <c r="G3" s="8">
        <f>+Indicator_db1_S3!B3*Weighting!G2+Indicator_db1_S3!C3*Weighting!G3+Indicator_db1_S3!D3*Weighting!G4+Indicator_db1_S3!E3*Weighting!G5+Indicator_db1_S3!F3*Weighting!G6+Indicator_db1_S3!G3*Weighting!G7+Indicator_db1_S3!H3*Weighting!G8+Indicator_db1_S3!I3*Weighting!G9+Indicator_db1_S3!J3*Weighting!G10+Indicator_db1_S3!K3*Weighting!G11+Indicator_db1_S3!L3*Weighting!G12+Indicator_db1_S3!M3*Weighting!G13+Indicator_db1_S3!N3*Weighting!G14+Indicator_db1_S3!O3*Weighting!G15+Indicator_db1_S3!P3*Weighting!G16+Indicator_db1_S3!Q3*Weighting!G17</f>
        <v>9.9725530426836767E-2</v>
      </c>
      <c r="H3" s="8">
        <f>+Indicator_db1_S3!B3*Weighting!H2+Indicator_db1_S3!C3*Weighting!H3+Indicator_db1_S3!D3*Weighting!H4+Indicator_db1_S3!E3*Weighting!H5+Indicator_db1_S3!F3*Weighting!H6+Indicator_db1_S3!G3*Weighting!H7+Indicator_db1_S3!H3*Weighting!H8+Indicator_db1_S3!I3*Weighting!H9+Indicator_db1_S3!J3*Weighting!H10+Indicator_db1_S3!K3*Weighting!H11+Indicator_db1_S3!L3*Weighting!H12+Indicator_db1_S3!M3*Weighting!H13+Indicator_db1_S3!N3*Weighting!H14+Indicator_db1_S3!O3*Weighting!H15+Indicator_db1_S3!P3*Weighting!H16+Indicator_db1_S3!Q3*Weighting!H17</f>
        <v>0.11032942977540384</v>
      </c>
      <c r="I3" s="8">
        <f>+Indicator_db1_S3!B3*Weighting!I2+Indicator_db1_S3!C3*Weighting!I3+Indicator_db1_S3!D3*Weighting!I4+Indicator_db1_S3!E3*Weighting!I5+Indicator_db1_S3!F3*Weighting!I6+Indicator_db1_S3!G3*Weighting!I7+Indicator_db1_S3!H3*Weighting!I8+Indicator_db1_S3!I3*Weighting!I9+Indicator_db1_S3!J3*Weighting!I10+Indicator_db1_S3!K3*Weighting!I11+Indicator_db1_S3!L3*Weighting!I12+Indicator_db1_S3!M3*Weighting!I13+Indicator_db1_S3!N3*Weighting!I14+Indicator_db1_S3!O3*Weighting!I15+Indicator_db1_S3!P3*Weighting!I16+Indicator_db1_S3!Q3*Weighting!I17</f>
        <v>0.10550196210384385</v>
      </c>
      <c r="J3" s="8">
        <f>+Indicator_db1_S3!B3*Weighting!J2+Indicator_db1_S3!C3*Weighting!J3+Indicator_db1_S3!D3*Weighting!J4+Indicator_db1_S3!E3*Weighting!J5+Indicator_db1_S3!F3*Weighting!J6+Indicator_db1_S3!G3*Weighting!J7+Indicator_db1_S3!H3*Weighting!J8+Indicator_db1_S3!I3*Weighting!J9+Indicator_db1_S3!J3*Weighting!J10+Indicator_db1_S3!K3*Weighting!J11+Indicator_db1_S3!L3*Weighting!J12+Indicator_db1_S3!M3*Weighting!J13+Indicator_db1_S3!N3*Weighting!J14+Indicator_db1_S3!O3*Weighting!J15+Indicator_db1_S3!P3*Weighting!J16+Indicator_db1_S3!Q3*Weighting!J17</f>
        <v>3.4986625887528114E-2</v>
      </c>
      <c r="K3" s="8">
        <f>+Indicator_db1_S3!B3*Weighting!K2+Indicator_db1_S3!C3*Weighting!K3+Indicator_db1_S3!D3*Weighting!K4+Indicator_db1_S3!E3*Weighting!K5+Indicator_db1_S3!F3*Weighting!K6+Indicator_db1_S3!G3*Weighting!K7+Indicator_db1_S3!H3*Weighting!K8+Indicator_db1_S3!I3*Weighting!K9+Indicator_db1_S3!J3*Weighting!K10+Indicator_db1_S3!K3*Weighting!K11+Indicator_db1_S3!L3*Weighting!K12+Indicator_db1_S3!M3*Weighting!K13+Indicator_db1_S3!N3*Weighting!K14+Indicator_db1_S3!O3*Weighting!K15+Indicator_db1_S3!P3*Weighting!K16+Indicator_db1_S3!Q3*Weighting!K17</f>
        <v>0.11004401595421011</v>
      </c>
      <c r="L3" s="8">
        <f>+Indicator_db1_S3!B3*Weighting!L2+Indicator_db1_S3!C3*Weighting!L3+Indicator_db1_S3!D3*Weighting!L4+Indicator_db1_S3!E3*Weighting!L5+Indicator_db1_S3!F3*Weighting!L6+Indicator_db1_S3!G3*Weighting!L7+Indicator_db1_S3!H3*Weighting!L8+Indicator_db1_S3!I3*Weighting!L9+Indicator_db1_S3!J3*Weighting!L10+Indicator_db1_S3!K3*Weighting!L11+Indicator_db1_S3!L3*Weighting!L12+Indicator_db1_S3!M3*Weighting!L13+Indicator_db1_S3!N3*Weighting!L14+Indicator_db1_S3!O3*Weighting!L15+Indicator_db1_S3!P3*Weighting!L16+Indicator_db1_S3!Q3*Weighting!L17</f>
        <v>0.14448752427417685</v>
      </c>
      <c r="M3" s="8">
        <f>+Indicator_db1_S3!B3*Weighting!M2+Indicator_db1_S3!C3*Weighting!M3+Indicator_db1_S3!D3*Weighting!M4+Indicator_db1_S3!E3*Weighting!M5+Indicator_db1_S3!F3*Weighting!M6+Indicator_db1_S3!G3*Weighting!M7+Indicator_db1_S3!H3*Weighting!M8+Indicator_db1_S3!I3*Weighting!M9+Indicator_db1_S3!J3*Weighting!M10+Indicator_db1_S3!K3*Weighting!M11+Indicator_db1_S3!L3*Weighting!M12+Indicator_db1_S3!M3*Weighting!M13+Indicator_db1_S3!N3*Weighting!M14+Indicator_db1_S3!O3*Weighting!M15+Indicator_db1_S3!P3*Weighting!M16+Indicator_db1_S3!Q3*Weighting!M17</f>
        <v>-6.7538129578613489E-3</v>
      </c>
      <c r="N3" s="8">
        <f>+Indicator_db1_S3!B3*Weighting!N2+Indicator_db1_S3!C3*Weighting!N3+Indicator_db1_S3!D3*Weighting!N4+Indicator_db1_S3!E3*Weighting!N5+Indicator_db1_S3!F3*Weighting!N6+Indicator_db1_S3!G3*Weighting!N7+Indicator_db1_S3!H3*Weighting!N8+Indicator_db1_S3!I3*Weighting!N9+Indicator_db1_S3!J3*Weighting!N10+Indicator_db1_S3!K3*Weighting!N11+Indicator_db1_S3!L3*Weighting!N12+Indicator_db1_S3!M3*Weighting!N13+Indicator_db1_S3!N3*Weighting!N14+Indicator_db1_S3!O3*Weighting!N15+Indicator_db1_S3!P3*Weighting!N16+Indicator_db1_S3!Q3*Weighting!N17</f>
        <v>7.6692457403885347E-2</v>
      </c>
      <c r="O3" s="8">
        <f>+Indicator_db1_S3!B3*Weighting!O2+Indicator_db1_S3!C3*Weighting!O3+Indicator_db1_S3!D3*Weighting!O4+Indicator_db1_S3!E3*Weighting!O5+Indicator_db1_S3!F3*Weighting!O6+Indicator_db1_S3!G3*Weighting!O7+Indicator_db1_S3!H3*Weighting!O8+Indicator_db1_S3!I3*Weighting!O9+Indicator_db1_S3!J3*Weighting!O10+Indicator_db1_S3!K3*Weighting!O11+Indicator_db1_S3!L3*Weighting!O12+Indicator_db1_S3!M3*Weighting!O13+Indicator_db1_S3!N3*Weighting!O14+Indicator_db1_S3!O3*Weighting!O15+Indicator_db1_S3!P3*Weighting!O16+Indicator_db1_S3!Q3*Weighting!O17</f>
        <v>3.8935023608550872E-3</v>
      </c>
      <c r="P3" s="8">
        <f>+Indicator_db1_S3!B3*Weighting!P2+Indicator_db1_S3!C3*Weighting!P3+Indicator_db1_S3!D3*Weighting!P4+Indicator_db1_S3!E3*Weighting!P5+Indicator_db1_S3!F3*Weighting!P6+Indicator_db1_S3!G3*Weighting!P7+Indicator_db1_S3!H3*Weighting!P8+Indicator_db1_S3!I3*Weighting!P9+Indicator_db1_S3!J3*Weighting!P10+Indicator_db1_S3!K3*Weighting!P11+Indicator_db1_S3!L3*Weighting!P12+Indicator_db1_S3!M3*Weighting!P13+Indicator_db1_S3!N3*Weighting!P14+Indicator_db1_S3!O3*Weighting!P15+Indicator_db1_S3!P3*Weighting!P16+Indicator_db1_S3!Q3*Weighting!P17</f>
        <v>0.23657113053203843</v>
      </c>
      <c r="Q3" s="8">
        <f>+Indicator_db1_S3!B3*Weighting!Q2+Indicator_db1_S3!C3*Weighting!Q3+Indicator_db1_S3!D3*Weighting!Q4+Indicator_db1_S3!E3*Weighting!Q5+Indicator_db1_S3!F3*Weighting!Q6+Indicator_db1_S3!G3*Weighting!Q7+Indicator_db1_S3!H3*Weighting!Q8+Indicator_db1_S3!I3*Weighting!Q9+Indicator_db1_S3!J3*Weighting!Q10+Indicator_db1_S3!K3*Weighting!Q11+Indicator_db1_S3!L3*Weighting!Q12+Indicator_db1_S3!M3*Weighting!Q13+Indicator_db1_S3!N3*Weighting!Q14+Indicator_db1_S3!O3*Weighting!Q15+Indicator_db1_S3!P3*Weighting!Q16+Indicator_db1_S3!Q3*Weighting!Q17</f>
        <v>9.1287492021533134E-2</v>
      </c>
      <c r="R3" s="8">
        <f>+Indicator_db1_S3!B3*Weighting!R2+Indicator_db1_S3!C3*Weighting!R3+Indicator_db1_S3!D3*Weighting!R4+Indicator_db1_S3!E3*Weighting!R5+Indicator_db1_S3!F3*Weighting!R6+Indicator_db1_S3!G3*Weighting!R7+Indicator_db1_S3!H3*Weighting!R8+Indicator_db1_S3!I3*Weighting!R9+Indicator_db1_S3!J3*Weighting!R10+Indicator_db1_S3!K3*Weighting!R11+Indicator_db1_S3!L3*Weighting!R12+Indicator_db1_S3!M3*Weighting!R13+Indicator_db1_S3!N3*Weighting!R14+Indicator_db1_S3!O3*Weighting!R15+Indicator_db1_S3!P3*Weighting!R16+Indicator_db1_S3!Q3*Weighting!R17</f>
        <v>-3.5354898624672421E-2</v>
      </c>
      <c r="S3" s="8">
        <f>+Indicator_db1_S3!B3*Weighting!S2+Indicator_db1_S3!C3*Weighting!S3+Indicator_db1_S3!D3*Weighting!S4+Indicator_db1_S3!E3*Weighting!S5+Indicator_db1_S3!F3*Weighting!S6+Indicator_db1_S3!G3*Weighting!S7+Indicator_db1_S3!H3*Weighting!S8+Indicator_db1_S3!I3*Weighting!S9+Indicator_db1_S3!J3*Weighting!S10+Indicator_db1_S3!K3*Weighting!S11+Indicator_db1_S3!L3*Weighting!S12+Indicator_db1_S3!M3*Weighting!S13+Indicator_db1_S3!N3*Weighting!S14+Indicator_db1_S3!O3*Weighting!S15+Indicator_db1_S3!P3*Weighting!S16+Indicator_db1_S3!Q3*Weighting!S17</f>
        <v>0.47956533268702178</v>
      </c>
      <c r="T3" s="8">
        <f>+Indicator_db1_S3!B3*Weighting!T2+Indicator_db1_S3!C3*Weighting!T3+Indicator_db1_S3!D3*Weighting!T4+Indicator_db1_S3!E3*Weighting!T5+Indicator_db1_S3!F3*Weighting!T6+Indicator_db1_S3!G3*Weighting!T7+Indicator_db1_S3!H3*Weighting!T8+Indicator_db1_S3!I3*Weighting!T9+Indicator_db1_S3!J3*Weighting!T10+Indicator_db1_S3!K3*Weighting!T11+Indicator_db1_S3!L3*Weighting!T12+Indicator_db1_S3!M3*Weighting!T13+Indicator_db1_S3!N3*Weighting!T14+Indicator_db1_S3!O3*Weighting!T15+Indicator_db1_S3!P3*Weighting!T16+Indicator_db1_S3!Q3*Weighting!T17</f>
        <v>0.51728603472680701</v>
      </c>
      <c r="U3" s="8">
        <f>+Indicator_db1_S3!B3*Weighting!U2+Indicator_db1_S3!C3*Weighting!U3+Indicator_db1_S3!D3*Weighting!U4+Indicator_db1_S3!E3*Weighting!U5+Indicator_db1_S3!F3*Weighting!U6+Indicator_db1_S3!G3*Weighting!U7+Indicator_db1_S3!H3*Weighting!U8+Indicator_db1_S3!I3*Weighting!U9+Indicator_db1_S3!J3*Weighting!U10+Indicator_db1_S3!K3*Weighting!U11+Indicator_db1_S3!L3*Weighting!U12+Indicator_db1_S3!M3*Weighting!U13+Indicator_db1_S3!N3*Weighting!U14+Indicator_db1_S3!O3*Weighting!U15+Indicator_db1_S3!P3*Weighting!U16+Indicator_db1_S3!Q3*Weighting!U17</f>
        <v>4.5975579239941836E-3</v>
      </c>
      <c r="V3" s="8">
        <f>+Indicator_db1_S3!B3*Weighting!V2+Indicator_db1_S3!C3*Weighting!V3+Indicator_db1_S3!D3*Weighting!V4+Indicator_db1_S3!E3*Weighting!V5+Indicator_db1_S3!F3*Weighting!V6+Indicator_db1_S3!G3*Weighting!V7+Indicator_db1_S3!H3*Weighting!V8+Indicator_db1_S3!I3*Weighting!V9+Indicator_db1_S3!J3*Weighting!V10+Indicator_db1_S3!K3*Weighting!V11+Indicator_db1_S3!L3*Weighting!V12+Indicator_db1_S3!M3*Weighting!V13+Indicator_db1_S3!N3*Weighting!V14+Indicator_db1_S3!O3*Weighting!V15+Indicator_db1_S3!P3*Weighting!V16+Indicator_db1_S3!Q3*Weighting!V17</f>
        <v>1.7735532709554209E-2</v>
      </c>
      <c r="W3" s="8">
        <f>+Indicator_db1_S3!B3*Weighting!W2+Indicator_db1_S3!C3*Weighting!W3+Indicator_db1_S3!D3*Weighting!W4+Indicator_db1_S3!E3*Weighting!W5+Indicator_db1_S3!F3*Weighting!W6+Indicator_db1_S3!G3*Weighting!W7+Indicator_db1_S3!H3*Weighting!W8+Indicator_db1_S3!I3*Weighting!W9+Indicator_db1_S3!J3*Weighting!W10+Indicator_db1_S3!K3*Weighting!W11+Indicator_db1_S3!L3*Weighting!W12+Indicator_db1_S3!M3*Weighting!W13+Indicator_db1_S3!N3*Weighting!W14+Indicator_db1_S3!O3*Weighting!W15+Indicator_db1_S3!P3*Weighting!W16+Indicator_db1_S3!Q3*Weighting!W17</f>
        <v>1.1450330250801386E-3</v>
      </c>
      <c r="X3" s="8">
        <f>+Indicator_db1_S3!B3*Weighting!X2+Indicator_db1_S3!C3*Weighting!X3+Indicator_db1_S3!D3*Weighting!X4+Indicator_db1_S3!E3*Weighting!X5+Indicator_db1_S3!F3*Weighting!X6+Indicator_db1_S3!G3*Weighting!X7+Indicator_db1_S3!H3*Weighting!X8+Indicator_db1_S3!I3*Weighting!X9+Indicator_db1_S3!J3*Weighting!X10+Indicator_db1_S3!K3*Weighting!X11+Indicator_db1_S3!L3*Weighting!X12+Indicator_db1_S3!M3*Weighting!X13+Indicator_db1_S3!N3*Weighting!X14+Indicator_db1_S3!O3*Weighting!X15+Indicator_db1_S3!P3*Weighting!X16+Indicator_db1_S3!Q3*Weighting!X17</f>
        <v>4.3443594334223483E-3</v>
      </c>
      <c r="Y3" s="8">
        <f>+Indicator_db1_S3!B3*Weighting!Y2+Indicator_db1_S3!C3*Weighting!Y3+Indicator_db1_S3!D3*Weighting!Y4+Indicator_db1_S3!E3*Weighting!Y5+Indicator_db1_S3!F3*Weighting!Y6+Indicator_db1_S3!G3*Weighting!Y7+Indicator_db1_S3!H3*Weighting!Y8+Indicator_db1_S3!I3*Weighting!Y9+Indicator_db1_S3!J3*Weighting!Y10+Indicator_db1_S3!K3*Weighting!Y11+Indicator_db1_S3!L3*Weighting!Y12+Indicator_db1_S3!M3*Weighting!Y13+Indicator_db1_S3!N3*Weighting!Y14+Indicator_db1_S3!O3*Weighting!Y15+Indicator_db1_S3!P3*Weighting!Y16+Indicator_db1_S3!Q3*Weighting!Y17</f>
        <v>2.0153821619333517E-3</v>
      </c>
      <c r="Z3" s="8">
        <f>+Indicator_db1_S3!B3*Weighting!Z2+Indicator_db1_S3!C3*Weighting!Z3+Indicator_db1_S3!D3*Weighting!Z4+Indicator_db1_S3!E3*Weighting!Z5+Indicator_db1_S3!F3*Weighting!Z6+Indicator_db1_S3!G3*Weighting!Z7+Indicator_db1_S3!H3*Weighting!Z8+Indicator_db1_S3!I3*Weighting!Z9+Indicator_db1_S3!J3*Weighting!Z10+Indicator_db1_S3!K3*Weighting!Z11+Indicator_db1_S3!L3*Weighting!Z12+Indicator_db1_S3!M3*Weighting!Z13+Indicator_db1_S3!N3*Weighting!Z14+Indicator_db1_S3!O3*Weighting!Z15+Indicator_db1_S3!P3*Weighting!Z16+Indicator_db1_S3!Q3*Weighting!Z17</f>
        <v>2.8111330996403963E-2</v>
      </c>
      <c r="AA3" s="8">
        <f>+Indicator_db1_S3!B3*Weighting!AA2+Indicator_db1_S3!C3*Weighting!AA3+Indicator_db1_S3!D3*Weighting!AA4+Indicator_db1_S3!E3*Weighting!AA5+Indicator_db1_S3!F3*Weighting!AA6+Indicator_db1_S3!G3*Weighting!AA7+Indicator_db1_S3!H3*Weighting!AA8+Indicator_db1_S3!I3*Weighting!AA9+Indicator_db1_S3!J3*Weighting!AA10+Indicator_db1_S3!K3*Weighting!AA11+Indicator_db1_S3!L3*Weighting!AA12+Indicator_db1_S3!M3*Weighting!AA13+Indicator_db1_S3!N3*Weighting!AA14+Indicator_db1_S3!O3*Weighting!AA15+Indicator_db1_S3!P3*Weighting!AA16+Indicator_db1_S3!Q3*Weighting!AA17</f>
        <v>2.9984528155216197E-2</v>
      </c>
    </row>
    <row r="4" spans="1:27" x14ac:dyDescent="0.35">
      <c r="A4" s="5" t="s">
        <v>3</v>
      </c>
      <c r="B4" s="8">
        <f ca="1">+Indicator_db1_S3!B4*Weighting!B2+Indicator_db1_S3!C4*Weighting!B3+Indicator_db1_S3!D4*Weighting!B4+Indicator_db1_S3!E4*Weighting!B5+Indicator_db1_S3!F4*Weighting!B6+Indicator_db1_S3!G4*Weighting!B7+Indicator_db1_S3!H4*Weighting!B8+Indicator_db1_S3!I4*Weighting!B9+Indicator_db1_S3!J4*Weighting!B10+Indicator_db1_S3!K4*Weighting!B11+Indicator_db1_S3!L4*Weighting!B12+Indicator_db1_S3!M4*Weighting!B13+Indicator_db1_S3!N4*Weighting!B14+Indicator_db1_S3!O4*Weighting!B15+Indicator_db1_S3!P4*Weighting!B16+Indicator_db1_S3!Q4*Weighting!B17</f>
        <v>-1.8494646125387891E-3</v>
      </c>
      <c r="C4" s="8">
        <f ca="1">+Indicator_db1_S3!B4*Weighting!C2+Indicator_db1_S3!C4*Weighting!C3+Indicator_db1_S3!D4*Weighting!C4+Indicator_db1_S3!E4*Weighting!C5+Indicator_db1_S3!F4*Weighting!C6+Indicator_db1_S3!G4*Weighting!C7+Indicator_db1_S3!H4*Weighting!C8+Indicator_db1_S3!I4*Weighting!C9+Indicator_db1_S3!J4*Weighting!C10+Indicator_db1_S3!K4*Weighting!C11+Indicator_db1_S3!L4*Weighting!C12+Indicator_db1_S3!M4*Weighting!C13+Indicator_db1_S3!N4*Weighting!C14+Indicator_db1_S3!O4*Weighting!C15+Indicator_db1_S3!P4*Weighting!C16+Indicator_db1_S3!Q4*Weighting!C17</f>
        <v>3.1830864770510388E-3</v>
      </c>
      <c r="D4" s="8">
        <f ca="1">+Indicator_db1_S3!B4*Weighting!D2+Indicator_db1_S3!C4*Weighting!D3+Indicator_db1_S3!D4*Weighting!D4+Indicator_db1_S3!E4*Weighting!D5+Indicator_db1_S3!F4*Weighting!D6+Indicator_db1_S3!G4*Weighting!D7+Indicator_db1_S3!H4*Weighting!D8+Indicator_db1_S3!I4*Weighting!D9+Indicator_db1_S3!J4*Weighting!D10+Indicator_db1_S3!K4*Weighting!D11+Indicator_db1_S3!L4*Weighting!D12+Indicator_db1_S3!M4*Weighting!D13+Indicator_db1_S3!N4*Weighting!D14+Indicator_db1_S3!O4*Weighting!D15+Indicator_db1_S3!P4*Weighting!D16+Indicator_db1_S3!Q4*Weighting!D17</f>
        <v>-2.30217469027929E-3</v>
      </c>
      <c r="E4" s="8">
        <f ca="1">+Indicator_db1_S3!B4*Weighting!E2+Indicator_db1_S3!C4*Weighting!E3+Indicator_db1_S3!D4*Weighting!E4+Indicator_db1_S3!E4*Weighting!E5+Indicator_db1_S3!F4*Weighting!E6+Indicator_db1_S3!G4*Weighting!E7+Indicator_db1_S3!H4*Weighting!E8+Indicator_db1_S3!I4*Weighting!E9+Indicator_db1_S3!J4*Weighting!E10+Indicator_db1_S3!K4*Weighting!E11+Indicator_db1_S3!L4*Weighting!E12+Indicator_db1_S3!M4*Weighting!E13+Indicator_db1_S3!N4*Weighting!E14+Indicator_db1_S3!O4*Weighting!E15+Indicator_db1_S3!P4*Weighting!E16+Indicator_db1_S3!Q4*Weighting!E17</f>
        <v>6.8018898564577842E-3</v>
      </c>
      <c r="F4" s="8">
        <f ca="1">+Indicator_db1_S3!B4*Weighting!F2+Indicator_db1_S3!C4*Weighting!F3+Indicator_db1_S3!D4*Weighting!F4+Indicator_db1_S3!E4*Weighting!F5+Indicator_db1_S3!F4*Weighting!F6+Indicator_db1_S3!G4*Weighting!F7+Indicator_db1_S3!H4*Weighting!F8+Indicator_db1_S3!I4*Weighting!F9+Indicator_db1_S3!J4*Weighting!F10+Indicator_db1_S3!K4*Weighting!F11+Indicator_db1_S3!L4*Weighting!F12+Indicator_db1_S3!M4*Weighting!F13+Indicator_db1_S3!N4*Weighting!F14+Indicator_db1_S3!O4*Weighting!F15+Indicator_db1_S3!P4*Weighting!F16+Indicator_db1_S3!Q4*Weighting!F17</f>
        <v>-1.516265763272397E-3</v>
      </c>
      <c r="G4" s="8">
        <f>+Indicator_db1_S3!B4*Weighting!G2+Indicator_db1_S3!C4*Weighting!G3+Indicator_db1_S3!D4*Weighting!G4+Indicator_db1_S3!E4*Weighting!G5+Indicator_db1_S3!F4*Weighting!G6+Indicator_db1_S3!G4*Weighting!G7+Indicator_db1_S3!H4*Weighting!G8+Indicator_db1_S3!I4*Weighting!G9+Indicator_db1_S3!J4*Weighting!G10+Indicator_db1_S3!K4*Weighting!G11+Indicator_db1_S3!L4*Weighting!G12+Indicator_db1_S3!M4*Weighting!G13+Indicator_db1_S3!N4*Weighting!G14+Indicator_db1_S3!O4*Weighting!G15+Indicator_db1_S3!P4*Weighting!G16+Indicator_db1_S3!Q4*Weighting!G17</f>
        <v>-1.0803192035200077E-2</v>
      </c>
      <c r="H4" s="8">
        <f>+Indicator_db1_S3!B4*Weighting!H2+Indicator_db1_S3!C4*Weighting!H3+Indicator_db1_S3!D4*Weighting!H4+Indicator_db1_S3!E4*Weighting!H5+Indicator_db1_S3!F4*Weighting!H6+Indicator_db1_S3!G4*Weighting!H7+Indicator_db1_S3!H4*Weighting!H8+Indicator_db1_S3!I4*Weighting!H9+Indicator_db1_S3!J4*Weighting!H10+Indicator_db1_S3!K4*Weighting!H11+Indicator_db1_S3!L4*Weighting!H12+Indicator_db1_S3!M4*Weighting!H13+Indicator_db1_S3!N4*Weighting!H14+Indicator_db1_S3!O4*Weighting!H15+Indicator_db1_S3!P4*Weighting!H16+Indicator_db1_S3!Q4*Weighting!H17</f>
        <v>1.6105785793791773E-2</v>
      </c>
      <c r="I4" s="8">
        <f>+Indicator_db1_S3!B4*Weighting!I2+Indicator_db1_S3!C4*Weighting!I3+Indicator_db1_S3!D4*Weighting!I4+Indicator_db1_S3!E4*Weighting!I5+Indicator_db1_S3!F4*Weighting!I6+Indicator_db1_S3!G4*Weighting!I7+Indicator_db1_S3!H4*Weighting!I8+Indicator_db1_S3!I4*Weighting!I9+Indicator_db1_S3!J4*Weighting!I10+Indicator_db1_S3!K4*Weighting!I11+Indicator_db1_S3!L4*Weighting!I12+Indicator_db1_S3!M4*Weighting!I13+Indicator_db1_S3!N4*Weighting!I14+Indicator_db1_S3!O4*Weighting!I15+Indicator_db1_S3!P4*Weighting!I16+Indicator_db1_S3!Q4*Weighting!I17</f>
        <v>-1.1042118076935784E-2</v>
      </c>
      <c r="J4" s="8">
        <f>+Indicator_db1_S3!B4*Weighting!J2+Indicator_db1_S3!C4*Weighting!J3+Indicator_db1_S3!D4*Weighting!J4+Indicator_db1_S3!E4*Weighting!J5+Indicator_db1_S3!F4*Weighting!J6+Indicator_db1_S3!G4*Weighting!J7+Indicator_db1_S3!H4*Weighting!J8+Indicator_db1_S3!I4*Weighting!J9+Indicator_db1_S3!J4*Weighting!J10+Indicator_db1_S3!K4*Weighting!J11+Indicator_db1_S3!L4*Weighting!J12+Indicator_db1_S3!M4*Weighting!J13+Indicator_db1_S3!N4*Weighting!J14+Indicator_db1_S3!O4*Weighting!J15+Indicator_db1_S3!P4*Weighting!J16+Indicator_db1_S3!Q4*Weighting!J17</f>
        <v>2.900754811211223E-2</v>
      </c>
      <c r="K4" s="8">
        <f>+Indicator_db1_S3!B4*Weighting!K2+Indicator_db1_S3!C4*Weighting!K3+Indicator_db1_S3!D4*Weighting!K4+Indicator_db1_S3!E4*Weighting!K5+Indicator_db1_S3!F4*Weighting!K6+Indicator_db1_S3!G4*Weighting!K7+Indicator_db1_S3!H4*Weighting!K8+Indicator_db1_S3!I4*Weighting!K9+Indicator_db1_S3!J4*Weighting!K10+Indicator_db1_S3!K4*Weighting!K11+Indicator_db1_S3!L4*Weighting!K12+Indicator_db1_S3!M4*Weighting!K13+Indicator_db1_S3!N4*Weighting!K14+Indicator_db1_S3!O4*Weighting!K15+Indicator_db1_S3!P4*Weighting!K16+Indicator_db1_S3!Q4*Weighting!K17</f>
        <v>-4.848263694315509E-3</v>
      </c>
      <c r="L4" s="8">
        <f>+Indicator_db1_S3!B4*Weighting!L2+Indicator_db1_S3!C4*Weighting!L3+Indicator_db1_S3!D4*Weighting!L4+Indicator_db1_S3!E4*Weighting!L5+Indicator_db1_S3!F4*Weighting!L6+Indicator_db1_S3!G4*Weighting!L7+Indicator_db1_S3!H4*Weighting!L8+Indicator_db1_S3!I4*Weighting!L9+Indicator_db1_S3!J4*Weighting!L10+Indicator_db1_S3!K4*Weighting!L11+Indicator_db1_S3!L4*Weighting!L12+Indicator_db1_S3!M4*Weighting!L13+Indicator_db1_S3!N4*Weighting!L14+Indicator_db1_S3!O4*Weighting!L15+Indicator_db1_S3!P4*Weighting!L16+Indicator_db1_S3!Q4*Weighting!L17</f>
        <v>0.18212335039693459</v>
      </c>
      <c r="M4" s="8">
        <f>+Indicator_db1_S3!B4*Weighting!M2+Indicator_db1_S3!C4*Weighting!M3+Indicator_db1_S3!D4*Weighting!M4+Indicator_db1_S3!E4*Weighting!M5+Indicator_db1_S3!F4*Weighting!M6+Indicator_db1_S3!G4*Weighting!M7+Indicator_db1_S3!H4*Weighting!M8+Indicator_db1_S3!I4*Weighting!M9+Indicator_db1_S3!J4*Weighting!M10+Indicator_db1_S3!K4*Weighting!M11+Indicator_db1_S3!L4*Weighting!M12+Indicator_db1_S3!M4*Weighting!M13+Indicator_db1_S3!N4*Weighting!M14+Indicator_db1_S3!O4*Weighting!M15+Indicator_db1_S3!P4*Weighting!M16+Indicator_db1_S3!Q4*Weighting!M17</f>
        <v>-2.6316613853811149E-2</v>
      </c>
      <c r="N4" s="8">
        <f>+Indicator_db1_S3!B4*Weighting!N2+Indicator_db1_S3!C4*Weighting!N3+Indicator_db1_S3!D4*Weighting!N4+Indicator_db1_S3!E4*Weighting!N5+Indicator_db1_S3!F4*Weighting!N6+Indicator_db1_S3!G4*Weighting!N7+Indicator_db1_S3!H4*Weighting!N8+Indicator_db1_S3!I4*Weighting!N9+Indicator_db1_S3!J4*Weighting!N10+Indicator_db1_S3!K4*Weighting!N11+Indicator_db1_S3!L4*Weighting!N12+Indicator_db1_S3!M4*Weighting!N13+Indicator_db1_S3!N4*Weighting!N14+Indicator_db1_S3!O4*Weighting!N15+Indicator_db1_S3!P4*Weighting!N16+Indicator_db1_S3!Q4*Weighting!N17</f>
        <v>2.8347033636033855E-2</v>
      </c>
      <c r="O4" s="8">
        <f>+Indicator_db1_S3!B4*Weighting!O2+Indicator_db1_S3!C4*Weighting!O3+Indicator_db1_S3!D4*Weighting!O4+Indicator_db1_S3!E4*Weighting!O5+Indicator_db1_S3!F4*Weighting!O6+Indicator_db1_S3!G4*Weighting!O7+Indicator_db1_S3!H4*Weighting!O8+Indicator_db1_S3!I4*Weighting!O9+Indicator_db1_S3!J4*Weighting!O10+Indicator_db1_S3!K4*Weighting!O11+Indicator_db1_S3!L4*Weighting!O12+Indicator_db1_S3!M4*Weighting!O13+Indicator_db1_S3!N4*Weighting!O14+Indicator_db1_S3!O4*Weighting!O15+Indicator_db1_S3!P4*Weighting!O16+Indicator_db1_S3!Q4*Weighting!O17</f>
        <v>3.3149625148546046E-3</v>
      </c>
      <c r="P4" s="8">
        <f>+Indicator_db1_S3!B4*Weighting!P2+Indicator_db1_S3!C4*Weighting!P3+Indicator_db1_S3!D4*Weighting!P4+Indicator_db1_S3!E4*Weighting!P5+Indicator_db1_S3!F4*Weighting!P6+Indicator_db1_S3!G4*Weighting!P7+Indicator_db1_S3!H4*Weighting!P8+Indicator_db1_S3!I4*Weighting!P9+Indicator_db1_S3!J4*Weighting!P10+Indicator_db1_S3!K4*Weighting!P11+Indicator_db1_S3!L4*Weighting!P12+Indicator_db1_S3!M4*Weighting!P13+Indicator_db1_S3!N4*Weighting!P14+Indicator_db1_S3!O4*Weighting!P15+Indicator_db1_S3!P4*Weighting!P16+Indicator_db1_S3!Q4*Weighting!P17</f>
        <v>-6.3315546440770878E-2</v>
      </c>
      <c r="Q4" s="8">
        <f>+Indicator_db1_S3!B4*Weighting!Q2+Indicator_db1_S3!C4*Weighting!Q3+Indicator_db1_S3!D4*Weighting!Q4+Indicator_db1_S3!E4*Weighting!Q5+Indicator_db1_S3!F4*Weighting!Q6+Indicator_db1_S3!G4*Weighting!Q7+Indicator_db1_S3!H4*Weighting!Q8+Indicator_db1_S3!I4*Weighting!Q9+Indicator_db1_S3!J4*Weighting!Q10+Indicator_db1_S3!K4*Weighting!Q11+Indicator_db1_S3!L4*Weighting!Q12+Indicator_db1_S3!M4*Weighting!Q13+Indicator_db1_S3!N4*Weighting!Q14+Indicator_db1_S3!O4*Weighting!Q15+Indicator_db1_S3!P4*Weighting!Q16+Indicator_db1_S3!Q4*Weighting!Q17</f>
        <v>-5.7120599290185495E-2</v>
      </c>
      <c r="R4" s="8">
        <f>+Indicator_db1_S3!B4*Weighting!R2+Indicator_db1_S3!C4*Weighting!R3+Indicator_db1_S3!D4*Weighting!R4+Indicator_db1_S3!E4*Weighting!R5+Indicator_db1_S3!F4*Weighting!R6+Indicator_db1_S3!G4*Weighting!R7+Indicator_db1_S3!H4*Weighting!R8+Indicator_db1_S3!I4*Weighting!R9+Indicator_db1_S3!J4*Weighting!R10+Indicator_db1_S3!K4*Weighting!R11+Indicator_db1_S3!L4*Weighting!R12+Indicator_db1_S3!M4*Weighting!R13+Indicator_db1_S3!N4*Weighting!R14+Indicator_db1_S3!O4*Weighting!R15+Indicator_db1_S3!P4*Weighting!R16+Indicator_db1_S3!Q4*Weighting!R17</f>
        <v>-4.3244740804091228E-2</v>
      </c>
      <c r="S4" s="8">
        <f>+Indicator_db1_S3!B4*Weighting!S2+Indicator_db1_S3!C4*Weighting!S3+Indicator_db1_S3!D4*Weighting!S4+Indicator_db1_S3!E4*Weighting!S5+Indicator_db1_S3!F4*Weighting!S6+Indicator_db1_S3!G4*Weighting!S7+Indicator_db1_S3!H4*Weighting!S8+Indicator_db1_S3!I4*Weighting!S9+Indicator_db1_S3!J4*Weighting!S10+Indicator_db1_S3!K4*Weighting!S11+Indicator_db1_S3!L4*Weighting!S12+Indicator_db1_S3!M4*Weighting!S13+Indicator_db1_S3!N4*Weighting!S14+Indicator_db1_S3!O4*Weighting!S15+Indicator_db1_S3!P4*Weighting!S16+Indicator_db1_S3!Q4*Weighting!S17</f>
        <v>-7.2848246577379025E-2</v>
      </c>
      <c r="T4" s="8">
        <f>+Indicator_db1_S3!B4*Weighting!T2+Indicator_db1_S3!C4*Weighting!T3+Indicator_db1_S3!D4*Weighting!T4+Indicator_db1_S3!E4*Weighting!T5+Indicator_db1_S3!F4*Weighting!T6+Indicator_db1_S3!G4*Weighting!T7+Indicator_db1_S3!H4*Weighting!T8+Indicator_db1_S3!I4*Weighting!T9+Indicator_db1_S3!J4*Weighting!T10+Indicator_db1_S3!K4*Weighting!T11+Indicator_db1_S3!L4*Weighting!T12+Indicator_db1_S3!M4*Weighting!T13+Indicator_db1_S3!N4*Weighting!T14+Indicator_db1_S3!O4*Weighting!T15+Indicator_db1_S3!P4*Weighting!T16+Indicator_db1_S3!Q4*Weighting!T17</f>
        <v>-8.0465894228239382E-2</v>
      </c>
      <c r="U4" s="8">
        <f>+Indicator_db1_S3!B4*Weighting!U2+Indicator_db1_S3!C4*Weighting!U3+Indicator_db1_S3!D4*Weighting!U4+Indicator_db1_S3!E4*Weighting!U5+Indicator_db1_S3!F4*Weighting!U6+Indicator_db1_S3!G4*Weighting!U7+Indicator_db1_S3!H4*Weighting!U8+Indicator_db1_S3!I4*Weighting!U9+Indicator_db1_S3!J4*Weighting!U10+Indicator_db1_S3!K4*Weighting!U11+Indicator_db1_S3!L4*Weighting!U12+Indicator_db1_S3!M4*Weighting!U13+Indicator_db1_S3!N4*Weighting!U14+Indicator_db1_S3!O4*Weighting!U15+Indicator_db1_S3!P4*Weighting!U16+Indicator_db1_S3!Q4*Weighting!U17</f>
        <v>3.0215947546793531E-3</v>
      </c>
      <c r="V4" s="8">
        <f>+Indicator_db1_S3!B4*Weighting!V2+Indicator_db1_S3!C4*Weighting!V3+Indicator_db1_S3!D4*Weighting!V4+Indicator_db1_S3!E4*Weighting!V5+Indicator_db1_S3!F4*Weighting!V6+Indicator_db1_S3!G4*Weighting!V7+Indicator_db1_S3!H4*Weighting!V8+Indicator_db1_S3!I4*Weighting!V9+Indicator_db1_S3!J4*Weighting!V10+Indicator_db1_S3!K4*Weighting!V11+Indicator_db1_S3!L4*Weighting!V12+Indicator_db1_S3!M4*Weighting!V13+Indicator_db1_S3!N4*Weighting!V14+Indicator_db1_S3!O4*Weighting!V15+Indicator_db1_S3!P4*Weighting!V16+Indicator_db1_S3!Q4*Weighting!V17</f>
        <v>-8.7788590774364652E-3</v>
      </c>
      <c r="W4" s="8">
        <f>+Indicator_db1_S3!B4*Weighting!W2+Indicator_db1_S3!C4*Weighting!W3+Indicator_db1_S3!D4*Weighting!W4+Indicator_db1_S3!E4*Weighting!W5+Indicator_db1_S3!F4*Weighting!W6+Indicator_db1_S3!G4*Weighting!W7+Indicator_db1_S3!H4*Weighting!W8+Indicator_db1_S3!I4*Weighting!W9+Indicator_db1_S3!J4*Weighting!W10+Indicator_db1_S3!K4*Weighting!W11+Indicator_db1_S3!L4*Weighting!W12+Indicator_db1_S3!M4*Weighting!W13+Indicator_db1_S3!N4*Weighting!W14+Indicator_db1_S3!O4*Weighting!W15+Indicator_db1_S3!P4*Weighting!W16+Indicator_db1_S3!Q4*Weighting!W17</f>
        <v>-6.9385730674814217E-4</v>
      </c>
      <c r="X4" s="8">
        <f>+Indicator_db1_S3!B4*Weighting!X2+Indicator_db1_S3!C4*Weighting!X3+Indicator_db1_S3!D4*Weighting!X4+Indicator_db1_S3!E4*Weighting!X5+Indicator_db1_S3!F4*Weighting!X6+Indicator_db1_S3!G4*Weighting!X7+Indicator_db1_S3!H4*Weighting!X8+Indicator_db1_S3!I4*Weighting!X9+Indicator_db1_S3!J4*Weighting!X10+Indicator_db1_S3!K4*Weighting!X11+Indicator_db1_S3!L4*Weighting!X12+Indicator_db1_S3!M4*Weighting!X13+Indicator_db1_S3!N4*Weighting!X14+Indicator_db1_S3!O4*Weighting!X15+Indicator_db1_S3!P4*Weighting!X16+Indicator_db1_S3!Q4*Weighting!X17</f>
        <v>-1.7131656081380128E-3</v>
      </c>
      <c r="Y4" s="8">
        <f>+Indicator_db1_S3!B4*Weighting!Y2+Indicator_db1_S3!C4*Weighting!Y3+Indicator_db1_S3!D4*Weighting!Y4+Indicator_db1_S3!E4*Weighting!Y5+Indicator_db1_S3!F4*Weighting!Y6+Indicator_db1_S3!G4*Weighting!Y7+Indicator_db1_S3!H4*Weighting!Y8+Indicator_db1_S3!I4*Weighting!Y9+Indicator_db1_S3!J4*Weighting!Y10+Indicator_db1_S3!K4*Weighting!Y11+Indicator_db1_S3!L4*Weighting!Y12+Indicator_db1_S3!M4*Weighting!Y13+Indicator_db1_S3!N4*Weighting!Y14+Indicator_db1_S3!O4*Weighting!Y15+Indicator_db1_S3!P4*Weighting!Y16+Indicator_db1_S3!Q4*Weighting!Y17</f>
        <v>-1.9736543307543613E-5</v>
      </c>
      <c r="Z4" s="8">
        <f>+Indicator_db1_S3!B4*Weighting!Z2+Indicator_db1_S3!C4*Weighting!Z3+Indicator_db1_S3!D4*Weighting!Z4+Indicator_db1_S3!E4*Weighting!Z5+Indicator_db1_S3!F4*Weighting!Z6+Indicator_db1_S3!G4*Weighting!Z7+Indicator_db1_S3!H4*Weighting!Z8+Indicator_db1_S3!I4*Weighting!Z9+Indicator_db1_S3!J4*Weighting!Z10+Indicator_db1_S3!K4*Weighting!Z11+Indicator_db1_S3!L4*Weighting!Z12+Indicator_db1_S3!M4*Weighting!Z13+Indicator_db1_S3!N4*Weighting!Z14+Indicator_db1_S3!O4*Weighting!Z15+Indicator_db1_S3!P4*Weighting!Z16+Indicator_db1_S3!Q4*Weighting!Z17</f>
        <v>-5.0407683888745733E-3</v>
      </c>
      <c r="AA4" s="8">
        <f>+Indicator_db1_S3!B4*Weighting!AA2+Indicator_db1_S3!C4*Weighting!AA3+Indicator_db1_S3!D4*Weighting!AA4+Indicator_db1_S3!E4*Weighting!AA5+Indicator_db1_S3!F4*Weighting!AA6+Indicator_db1_S3!G4*Weighting!AA7+Indicator_db1_S3!H4*Weighting!AA8+Indicator_db1_S3!I4*Weighting!AA9+Indicator_db1_S3!J4*Weighting!AA10+Indicator_db1_S3!K4*Weighting!AA11+Indicator_db1_S3!L4*Weighting!AA12+Indicator_db1_S3!M4*Weighting!AA13+Indicator_db1_S3!N4*Weighting!AA14+Indicator_db1_S3!O4*Weighting!AA15+Indicator_db1_S3!P4*Weighting!AA16+Indicator_db1_S3!Q4*Weighting!AA17</f>
        <v>-3.0099985746721764E-2</v>
      </c>
    </row>
    <row r="5" spans="1:27" x14ac:dyDescent="0.35">
      <c r="A5" s="5" t="s">
        <v>4</v>
      </c>
      <c r="B5" s="8">
        <f ca="1">+Indicator_db1_S3!B5*Weighting!B2+Indicator_db1_S3!C5*Weighting!B3+Indicator_db1_S3!D5*Weighting!B4+Indicator_db1_S3!E5*Weighting!B5+Indicator_db1_S3!F5*Weighting!B6+Indicator_db1_S3!G5*Weighting!B7+Indicator_db1_S3!H5*Weighting!B8+Indicator_db1_S3!I5*Weighting!B9+Indicator_db1_S3!J5*Weighting!B10+Indicator_db1_S3!K5*Weighting!B11+Indicator_db1_S3!L5*Weighting!B12+Indicator_db1_S3!M5*Weighting!B13+Indicator_db1_S3!N5*Weighting!B14+Indicator_db1_S3!O5*Weighting!B15+Indicator_db1_S3!P5*Weighting!B16+Indicator_db1_S3!Q5*Weighting!B17</f>
        <v>0.95655458944982208</v>
      </c>
      <c r="C5" s="8">
        <f ca="1">+Indicator_db1_S3!B5*Weighting!C2+Indicator_db1_S3!C5*Weighting!C3+Indicator_db1_S3!D5*Weighting!C4+Indicator_db1_S3!E5*Weighting!C5+Indicator_db1_S3!F5*Weighting!C6+Indicator_db1_S3!G5*Weighting!C7+Indicator_db1_S3!H5*Weighting!C8+Indicator_db1_S3!I5*Weighting!C9+Indicator_db1_S3!J5*Weighting!C10+Indicator_db1_S3!K5*Weighting!C11+Indicator_db1_S3!L5*Weighting!C12+Indicator_db1_S3!M5*Weighting!C13+Indicator_db1_S3!N5*Weighting!C14+Indicator_db1_S3!O5*Weighting!C15+Indicator_db1_S3!P5*Weighting!C16+Indicator_db1_S3!Q5*Weighting!C17</f>
        <v>0.95582686005306572</v>
      </c>
      <c r="D5" s="8">
        <f ca="1">+Indicator_db1_S3!B5*Weighting!D2+Indicator_db1_S3!C5*Weighting!D3+Indicator_db1_S3!D5*Weighting!D4+Indicator_db1_S3!E5*Weighting!D5+Indicator_db1_S3!F5*Weighting!D6+Indicator_db1_S3!G5*Weighting!D7+Indicator_db1_S3!H5*Weighting!D8+Indicator_db1_S3!I5*Weighting!D9+Indicator_db1_S3!J5*Weighting!D10+Indicator_db1_S3!K5*Weighting!D11+Indicator_db1_S3!L5*Weighting!D12+Indicator_db1_S3!M5*Weighting!D13+Indicator_db1_S3!N5*Weighting!D14+Indicator_db1_S3!O5*Weighting!D15+Indicator_db1_S3!P5*Weighting!D16+Indicator_db1_S3!Q5*Weighting!D17</f>
        <v>0.95479623432580485</v>
      </c>
      <c r="E5" s="8">
        <f ca="1">+Indicator_db1_S3!B5*Weighting!E2+Indicator_db1_S3!C5*Weighting!E3+Indicator_db1_S3!D5*Weighting!E4+Indicator_db1_S3!E5*Weighting!E5+Indicator_db1_S3!F5*Weighting!E6+Indicator_db1_S3!G5*Weighting!E7+Indicator_db1_S3!H5*Weighting!E8+Indicator_db1_S3!I5*Weighting!E9+Indicator_db1_S3!J5*Weighting!E10+Indicator_db1_S3!K5*Weighting!E11+Indicator_db1_S3!L5*Weighting!E12+Indicator_db1_S3!M5*Weighting!E13+Indicator_db1_S3!N5*Weighting!E14+Indicator_db1_S3!O5*Weighting!E15+Indicator_db1_S3!P5*Weighting!E16+Indicator_db1_S3!Q5*Weighting!E17</f>
        <v>0.96440620117043785</v>
      </c>
      <c r="F5" s="8">
        <f ca="1">+Indicator_db1_S3!B5*Weighting!F2+Indicator_db1_S3!C5*Weighting!F3+Indicator_db1_S3!D5*Weighting!F4+Indicator_db1_S3!E5*Weighting!F5+Indicator_db1_S3!F5*Weighting!F6+Indicator_db1_S3!G5*Weighting!F7+Indicator_db1_S3!H5*Weighting!F8+Indicator_db1_S3!I5*Weighting!F9+Indicator_db1_S3!J5*Weighting!F10+Indicator_db1_S3!K5*Weighting!F11+Indicator_db1_S3!L5*Weighting!F12+Indicator_db1_S3!M5*Weighting!F13+Indicator_db1_S3!N5*Weighting!F14+Indicator_db1_S3!O5*Weighting!F15+Indicator_db1_S3!P5*Weighting!F16+Indicator_db1_S3!Q5*Weighting!F17</f>
        <v>0.95108001452468605</v>
      </c>
      <c r="G5" s="8">
        <f>+Indicator_db1_S3!B5*Weighting!G2+Indicator_db1_S3!C5*Weighting!G3+Indicator_db1_S3!D5*Weighting!G4+Indicator_db1_S3!E5*Weighting!G5+Indicator_db1_S3!F5*Weighting!G6+Indicator_db1_S3!G5*Weighting!G7+Indicator_db1_S3!H5*Weighting!G8+Indicator_db1_S3!I5*Weighting!G9+Indicator_db1_S3!J5*Weighting!G10+Indicator_db1_S3!K5*Weighting!G11+Indicator_db1_S3!L5*Weighting!G12+Indicator_db1_S3!M5*Weighting!G13+Indicator_db1_S3!N5*Weighting!G14+Indicator_db1_S3!O5*Weighting!G15+Indicator_db1_S3!P5*Weighting!G16+Indicator_db1_S3!Q5*Weighting!G17</f>
        <v>0.89679109934586265</v>
      </c>
      <c r="H5" s="8">
        <f>+Indicator_db1_S3!B5*Weighting!H2+Indicator_db1_S3!C5*Weighting!H3+Indicator_db1_S3!D5*Weighting!H4+Indicator_db1_S3!E5*Weighting!H5+Indicator_db1_S3!F5*Weighting!H6+Indicator_db1_S3!G5*Weighting!H7+Indicator_db1_S3!H5*Weighting!H8+Indicator_db1_S3!I5*Weighting!H9+Indicator_db1_S3!J5*Weighting!H10+Indicator_db1_S3!K5*Weighting!H11+Indicator_db1_S3!L5*Weighting!H12+Indicator_db1_S3!M5*Weighting!H13+Indicator_db1_S3!N5*Weighting!H14+Indicator_db1_S3!O5*Weighting!H15+Indicator_db1_S3!P5*Weighting!H16+Indicator_db1_S3!Q5*Weighting!H17</f>
        <v>0.87148310765842174</v>
      </c>
      <c r="I5" s="8">
        <f>+Indicator_db1_S3!B5*Weighting!I2+Indicator_db1_S3!C5*Weighting!I3+Indicator_db1_S3!D5*Weighting!I4+Indicator_db1_S3!E5*Weighting!I5+Indicator_db1_S3!F5*Weighting!I6+Indicator_db1_S3!G5*Weighting!I7+Indicator_db1_S3!H5*Weighting!I8+Indicator_db1_S3!I5*Weighting!I9+Indicator_db1_S3!J5*Weighting!I10+Indicator_db1_S3!K5*Weighting!I11+Indicator_db1_S3!L5*Weighting!I12+Indicator_db1_S3!M5*Weighting!I13+Indicator_db1_S3!N5*Weighting!I14+Indicator_db1_S3!O5*Weighting!I15+Indicator_db1_S3!P5*Weighting!I16+Indicator_db1_S3!Q5*Weighting!I17</f>
        <v>0.89837765829803018</v>
      </c>
      <c r="J5" s="8">
        <f>+Indicator_db1_S3!B5*Weighting!J2+Indicator_db1_S3!C5*Weighting!J3+Indicator_db1_S3!D5*Weighting!J4+Indicator_db1_S3!E5*Weighting!J5+Indicator_db1_S3!F5*Weighting!J6+Indicator_db1_S3!G5*Weighting!J7+Indicator_db1_S3!H5*Weighting!J8+Indicator_db1_S3!I5*Weighting!J9+Indicator_db1_S3!J5*Weighting!J10+Indicator_db1_S3!K5*Weighting!J11+Indicator_db1_S3!L5*Weighting!J12+Indicator_db1_S3!M5*Weighting!J13+Indicator_db1_S3!N5*Weighting!J14+Indicator_db1_S3!O5*Weighting!J15+Indicator_db1_S3!P5*Weighting!J16+Indicator_db1_S3!Q5*Weighting!J17</f>
        <v>0.90351881973536219</v>
      </c>
      <c r="K5" s="8">
        <f>+Indicator_db1_S3!B5*Weighting!K2+Indicator_db1_S3!C5*Weighting!K3+Indicator_db1_S3!D5*Weighting!K4+Indicator_db1_S3!E5*Weighting!K5+Indicator_db1_S3!F5*Weighting!K6+Indicator_db1_S3!G5*Weighting!K7+Indicator_db1_S3!H5*Weighting!K8+Indicator_db1_S3!I5*Weighting!K9+Indicator_db1_S3!J5*Weighting!K10+Indicator_db1_S3!K5*Weighting!K11+Indicator_db1_S3!L5*Weighting!K12+Indicator_db1_S3!M5*Weighting!K13+Indicator_db1_S3!N5*Weighting!K14+Indicator_db1_S3!O5*Weighting!K15+Indicator_db1_S3!P5*Weighting!K16+Indicator_db1_S3!Q5*Weighting!K17</f>
        <v>0.87965778614619405</v>
      </c>
      <c r="L5" s="8">
        <f>+Indicator_db1_S3!B5*Weighting!L2+Indicator_db1_S3!C5*Weighting!L3+Indicator_db1_S3!D5*Weighting!L4+Indicator_db1_S3!E5*Weighting!L5+Indicator_db1_S3!F5*Weighting!L6+Indicator_db1_S3!G5*Weighting!L7+Indicator_db1_S3!H5*Weighting!L8+Indicator_db1_S3!I5*Weighting!L9+Indicator_db1_S3!J5*Weighting!L10+Indicator_db1_S3!K5*Weighting!L11+Indicator_db1_S3!L5*Weighting!L12+Indicator_db1_S3!M5*Weighting!L13+Indicator_db1_S3!N5*Weighting!L14+Indicator_db1_S3!O5*Weighting!L15+Indicator_db1_S3!P5*Weighting!L16+Indicator_db1_S3!Q5*Weighting!L17</f>
        <v>0.81610274040317143</v>
      </c>
      <c r="M5" s="8">
        <f>+Indicator_db1_S3!B5*Weighting!M2+Indicator_db1_S3!C5*Weighting!M3+Indicator_db1_S3!D5*Weighting!M4+Indicator_db1_S3!E5*Weighting!M5+Indicator_db1_S3!F5*Weighting!M6+Indicator_db1_S3!G5*Weighting!M7+Indicator_db1_S3!H5*Weighting!M8+Indicator_db1_S3!I5*Weighting!M9+Indicator_db1_S3!J5*Weighting!M10+Indicator_db1_S3!K5*Weighting!M11+Indicator_db1_S3!L5*Weighting!M12+Indicator_db1_S3!M5*Weighting!M13+Indicator_db1_S3!N5*Weighting!M14+Indicator_db1_S3!O5*Weighting!M15+Indicator_db1_S3!P5*Weighting!M16+Indicator_db1_S3!Q5*Weighting!M17</f>
        <v>0.72623564947223007</v>
      </c>
      <c r="N5" s="8">
        <f>+Indicator_db1_S3!B5*Weighting!N2+Indicator_db1_S3!C5*Weighting!N3+Indicator_db1_S3!D5*Weighting!N4+Indicator_db1_S3!E5*Weighting!N5+Indicator_db1_S3!F5*Weighting!N6+Indicator_db1_S3!G5*Weighting!N7+Indicator_db1_S3!H5*Weighting!N8+Indicator_db1_S3!I5*Weighting!N9+Indicator_db1_S3!J5*Weighting!N10+Indicator_db1_S3!K5*Weighting!N11+Indicator_db1_S3!L5*Weighting!N12+Indicator_db1_S3!M5*Weighting!N13+Indicator_db1_S3!N5*Weighting!N14+Indicator_db1_S3!O5*Weighting!N15+Indicator_db1_S3!P5*Weighting!N16+Indicator_db1_S3!Q5*Weighting!N17</f>
        <v>0.89068946857189113</v>
      </c>
      <c r="O5" s="8">
        <f>+Indicator_db1_S3!B5*Weighting!O2+Indicator_db1_S3!C5*Weighting!O3+Indicator_db1_S3!D5*Weighting!O4+Indicator_db1_S3!E5*Weighting!O5+Indicator_db1_S3!F5*Weighting!O6+Indicator_db1_S3!G5*Weighting!O7+Indicator_db1_S3!H5*Weighting!O8+Indicator_db1_S3!I5*Weighting!O9+Indicator_db1_S3!J5*Weighting!O10+Indicator_db1_S3!K5*Weighting!O11+Indicator_db1_S3!L5*Weighting!O12+Indicator_db1_S3!M5*Weighting!O13+Indicator_db1_S3!N5*Weighting!O14+Indicator_db1_S3!O5*Weighting!O15+Indicator_db1_S3!P5*Weighting!O16+Indicator_db1_S3!Q5*Weighting!O17</f>
        <v>0.98374962828998125</v>
      </c>
      <c r="P5" s="8">
        <f>+Indicator_db1_S3!B5*Weighting!P2+Indicator_db1_S3!C5*Weighting!P3+Indicator_db1_S3!D5*Weighting!P4+Indicator_db1_S3!E5*Weighting!P5+Indicator_db1_S3!F5*Weighting!P6+Indicator_db1_S3!G5*Weighting!P7+Indicator_db1_S3!H5*Weighting!P8+Indicator_db1_S3!I5*Weighting!P9+Indicator_db1_S3!J5*Weighting!P10+Indicator_db1_S3!K5*Weighting!P11+Indicator_db1_S3!L5*Weighting!P12+Indicator_db1_S3!M5*Weighting!P13+Indicator_db1_S3!N5*Weighting!P14+Indicator_db1_S3!O5*Weighting!P15+Indicator_db1_S3!P5*Weighting!P16+Indicator_db1_S3!Q5*Weighting!P17</f>
        <v>0.94311746180914557</v>
      </c>
      <c r="Q5" s="8">
        <f>+Indicator_db1_S3!B5*Weighting!Q2+Indicator_db1_S3!C5*Weighting!Q3+Indicator_db1_S3!D5*Weighting!Q4+Indicator_db1_S3!E5*Weighting!Q5+Indicator_db1_S3!F5*Weighting!Q6+Indicator_db1_S3!G5*Weighting!Q7+Indicator_db1_S3!H5*Weighting!Q8+Indicator_db1_S3!I5*Weighting!Q9+Indicator_db1_S3!J5*Weighting!Q10+Indicator_db1_S3!K5*Weighting!Q11+Indicator_db1_S3!L5*Weighting!Q12+Indicator_db1_S3!M5*Weighting!Q13+Indicator_db1_S3!N5*Weighting!Q14+Indicator_db1_S3!O5*Weighting!Q15+Indicator_db1_S3!P5*Weighting!Q16+Indicator_db1_S3!Q5*Weighting!Q17</f>
        <v>0.74898490777851756</v>
      </c>
      <c r="R5" s="8">
        <f>+Indicator_db1_S3!B5*Weighting!R2+Indicator_db1_S3!C5*Weighting!R3+Indicator_db1_S3!D5*Weighting!R4+Indicator_db1_S3!E5*Weighting!R5+Indicator_db1_S3!F5*Weighting!R6+Indicator_db1_S3!G5*Weighting!R7+Indicator_db1_S3!H5*Weighting!R8+Indicator_db1_S3!I5*Weighting!R9+Indicator_db1_S3!J5*Weighting!R10+Indicator_db1_S3!K5*Weighting!R11+Indicator_db1_S3!L5*Weighting!R12+Indicator_db1_S3!M5*Weighting!R13+Indicator_db1_S3!N5*Weighting!R14+Indicator_db1_S3!O5*Weighting!R15+Indicator_db1_S3!P5*Weighting!R16+Indicator_db1_S3!Q5*Weighting!R17</f>
        <v>0.87949359587213938</v>
      </c>
      <c r="S5" s="8">
        <f>+Indicator_db1_S3!B5*Weighting!S2+Indicator_db1_S3!C5*Weighting!S3+Indicator_db1_S3!D5*Weighting!S4+Indicator_db1_S3!E5*Weighting!S5+Indicator_db1_S3!F5*Weighting!S6+Indicator_db1_S3!G5*Weighting!S7+Indicator_db1_S3!H5*Weighting!S8+Indicator_db1_S3!I5*Weighting!S9+Indicator_db1_S3!J5*Weighting!S10+Indicator_db1_S3!K5*Weighting!S11+Indicator_db1_S3!L5*Weighting!S12+Indicator_db1_S3!M5*Weighting!S13+Indicator_db1_S3!N5*Weighting!S14+Indicator_db1_S3!O5*Weighting!S15+Indicator_db1_S3!P5*Weighting!S16+Indicator_db1_S3!Q5*Weighting!S17</f>
        <v>0.95131616914676631</v>
      </c>
      <c r="T5" s="8">
        <f>+Indicator_db1_S3!B5*Weighting!T2+Indicator_db1_S3!C5*Weighting!T3+Indicator_db1_S3!D5*Weighting!T4+Indicator_db1_S3!E5*Weighting!T5+Indicator_db1_S3!F5*Weighting!T6+Indicator_db1_S3!G5*Weighting!T7+Indicator_db1_S3!H5*Weighting!T8+Indicator_db1_S3!I5*Weighting!T9+Indicator_db1_S3!J5*Weighting!T10+Indicator_db1_S3!K5*Weighting!T11+Indicator_db1_S3!L5*Weighting!T12+Indicator_db1_S3!M5*Weighting!T13+Indicator_db1_S3!N5*Weighting!T14+Indicator_db1_S3!O5*Weighting!T15+Indicator_db1_S3!P5*Weighting!T16+Indicator_db1_S3!Q5*Weighting!T17</f>
        <v>0.96192106377318976</v>
      </c>
      <c r="U5" s="8">
        <f>+Indicator_db1_S3!B5*Weighting!U2+Indicator_db1_S3!C5*Weighting!U3+Indicator_db1_S3!D5*Weighting!U4+Indicator_db1_S3!E5*Weighting!U5+Indicator_db1_S3!F5*Weighting!U6+Indicator_db1_S3!G5*Weighting!U7+Indicator_db1_S3!H5*Weighting!U8+Indicator_db1_S3!I5*Weighting!U9+Indicator_db1_S3!J5*Weighting!U10+Indicator_db1_S3!K5*Weighting!U11+Indicator_db1_S3!L5*Weighting!U12+Indicator_db1_S3!M5*Weighting!U13+Indicator_db1_S3!N5*Weighting!U14+Indicator_db1_S3!O5*Weighting!U15+Indicator_db1_S3!P5*Weighting!U16+Indicator_db1_S3!Q5*Weighting!U17</f>
        <v>0.99323504663051787</v>
      </c>
      <c r="V5" s="8">
        <f>+Indicator_db1_S3!B5*Weighting!V2+Indicator_db1_S3!C5*Weighting!V3+Indicator_db1_S3!D5*Weighting!V4+Indicator_db1_S3!E5*Weighting!V5+Indicator_db1_S3!F5*Weighting!V6+Indicator_db1_S3!G5*Weighting!V7+Indicator_db1_S3!H5*Weighting!V8+Indicator_db1_S3!I5*Weighting!V9+Indicator_db1_S3!J5*Weighting!V10+Indicator_db1_S3!K5*Weighting!V11+Indicator_db1_S3!L5*Weighting!V12+Indicator_db1_S3!M5*Weighting!V13+Indicator_db1_S3!N5*Weighting!V14+Indicator_db1_S3!O5*Weighting!V15+Indicator_db1_S3!P5*Weighting!V16+Indicator_db1_S3!Q5*Weighting!V17</f>
        <v>0.97870003719296628</v>
      </c>
      <c r="W5" s="8">
        <f>+Indicator_db1_S3!B5*Weighting!W2+Indicator_db1_S3!C5*Weighting!W3+Indicator_db1_S3!D5*Weighting!W4+Indicator_db1_S3!E5*Weighting!W5+Indicator_db1_S3!F5*Weighting!W6+Indicator_db1_S3!G5*Weighting!W7+Indicator_db1_S3!H5*Weighting!W8+Indicator_db1_S3!I5*Weighting!W9+Indicator_db1_S3!J5*Weighting!W10+Indicator_db1_S3!K5*Weighting!W11+Indicator_db1_S3!L5*Weighting!W12+Indicator_db1_S3!M5*Weighting!W13+Indicator_db1_S3!N5*Weighting!W14+Indicator_db1_S3!O5*Weighting!W15+Indicator_db1_S3!P5*Weighting!W16+Indicator_db1_S3!Q5*Weighting!W17</f>
        <v>0.98018044723663977</v>
      </c>
      <c r="X5" s="8">
        <f>+Indicator_db1_S3!B5*Weighting!X2+Indicator_db1_S3!C5*Weighting!X3+Indicator_db1_S3!D5*Weighting!X4+Indicator_db1_S3!E5*Weighting!X5+Indicator_db1_S3!F5*Weighting!X6+Indicator_db1_S3!G5*Weighting!X7+Indicator_db1_S3!H5*Weighting!X8+Indicator_db1_S3!I5*Weighting!X9+Indicator_db1_S3!J5*Weighting!X10+Indicator_db1_S3!K5*Weighting!X11+Indicator_db1_S3!L5*Weighting!X12+Indicator_db1_S3!M5*Weighting!X13+Indicator_db1_S3!N5*Weighting!X14+Indicator_db1_S3!O5*Weighting!X15+Indicator_db1_S3!P5*Weighting!X16+Indicator_db1_S3!Q5*Weighting!X17</f>
        <v>0.99295730940998861</v>
      </c>
      <c r="Y5" s="8">
        <f>+Indicator_db1_S3!B5*Weighting!Y2+Indicator_db1_S3!C5*Weighting!Y3+Indicator_db1_S3!D5*Weighting!Y4+Indicator_db1_S3!E5*Weighting!Y5+Indicator_db1_S3!F5*Weighting!Y6+Indicator_db1_S3!G5*Weighting!Y7+Indicator_db1_S3!H5*Weighting!Y8+Indicator_db1_S3!I5*Weighting!Y9+Indicator_db1_S3!J5*Weighting!Y10+Indicator_db1_S3!K5*Weighting!Y11+Indicator_db1_S3!L5*Weighting!Y12+Indicator_db1_S3!M5*Weighting!Y13+Indicator_db1_S3!N5*Weighting!Y14+Indicator_db1_S3!O5*Weighting!Y15+Indicator_db1_S3!P5*Weighting!Y16+Indicator_db1_S3!Q5*Weighting!Y17</f>
        <v>0.99881706480842625</v>
      </c>
      <c r="Z5" s="8">
        <f>+Indicator_db1_S3!B5*Weighting!Z2+Indicator_db1_S3!C5*Weighting!Z3+Indicator_db1_S3!D5*Weighting!Z4+Indicator_db1_S3!E5*Weighting!Z5+Indicator_db1_S3!F5*Weighting!Z6+Indicator_db1_S3!G5*Weighting!Z7+Indicator_db1_S3!H5*Weighting!Z8+Indicator_db1_S3!I5*Weighting!Z9+Indicator_db1_S3!J5*Weighting!Z10+Indicator_db1_S3!K5*Weighting!Z11+Indicator_db1_S3!L5*Weighting!Z12+Indicator_db1_S3!M5*Weighting!Z13+Indicator_db1_S3!N5*Weighting!Z14+Indicator_db1_S3!O5*Weighting!Z15+Indicator_db1_S3!P5*Weighting!Z16+Indicator_db1_S3!Q5*Weighting!Z17</f>
        <v>0.74748297249380102</v>
      </c>
      <c r="AA5" s="8">
        <f>+Indicator_db1_S3!B5*Weighting!AA2+Indicator_db1_S3!C5*Weighting!AA3+Indicator_db1_S3!D5*Weighting!AA4+Indicator_db1_S3!E5*Weighting!AA5+Indicator_db1_S3!F5*Weighting!AA6+Indicator_db1_S3!G5*Weighting!AA7+Indicator_db1_S3!H5*Weighting!AA8+Indicator_db1_S3!I5*Weighting!AA9+Indicator_db1_S3!J5*Weighting!AA10+Indicator_db1_S3!K5*Weighting!AA11+Indicator_db1_S3!L5*Weighting!AA12+Indicator_db1_S3!M5*Weighting!AA13+Indicator_db1_S3!N5*Weighting!AA14+Indicator_db1_S3!O5*Weighting!AA15+Indicator_db1_S3!P5*Weighting!AA16+Indicator_db1_S3!Q5*Weighting!AA17</f>
        <v>0.75567402664443073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4!B2*Weighting!B2+Indicator_db1_S4!C2*Weighting!B3+Indicator_db1_S4!D2*Weighting!B4+Indicator_db1_S4!E2*Weighting!B5+Indicator_db1_S4!F2*Weighting!B6+Indicator_db1_S4!G2*Weighting!B7+Indicator_db1_S4!H2*Weighting!B8+Indicator_db1_S4!I2*Weighting!B9+Indicator_db1_S4!J2*Weighting!B10+Indicator_db1_S4!K2*Weighting!B11+Indicator_db1_S4!L2*Weighting!B12+Indicator_db1_S4!M2*Weighting!B13+Indicator_db1_S4!N2*Weighting!B14+Indicator_db1_S4!O2*Weighting!B15+Indicator_db1_S4!P2*Weighting!B16+Indicator_db1_S4!Q2*Weighting!B17</f>
        <v>0.22362261511318149</v>
      </c>
      <c r="C2" s="8">
        <f ca="1">+Indicator_db1_S4!B2*Weighting!C2+Indicator_db1_S4!C2*Weighting!C3+Indicator_db1_S4!D2*Weighting!C4+Indicator_db1_S4!E2*Weighting!C5+Indicator_db1_S4!F2*Weighting!C6+Indicator_db1_S4!G2*Weighting!C7+Indicator_db1_S4!H2*Weighting!C8+Indicator_db1_S4!I2*Weighting!C9+Indicator_db1_S4!J2*Weighting!C10+Indicator_db1_S4!K2*Weighting!C11+Indicator_db1_S4!L2*Weighting!C12+Indicator_db1_S4!M2*Weighting!C13+Indicator_db1_S4!N2*Weighting!C14+Indicator_db1_S4!O2*Weighting!C15+Indicator_db1_S4!P2*Weighting!C16+Indicator_db1_S4!Q2*Weighting!C17</f>
        <v>0.22490449195787363</v>
      </c>
      <c r="D2" s="8">
        <f ca="1">+Indicator_db1_S4!B2*Weighting!D2+Indicator_db1_S4!C2*Weighting!D3+Indicator_db1_S4!D2*Weighting!D4+Indicator_db1_S4!E2*Weighting!D5+Indicator_db1_S4!F2*Weighting!D6+Indicator_db1_S4!G2*Weighting!D7+Indicator_db1_S4!H2*Weighting!D8+Indicator_db1_S4!I2*Weighting!D9+Indicator_db1_S4!J2*Weighting!D10+Indicator_db1_S4!K2*Weighting!D11+Indicator_db1_S4!L2*Weighting!D12+Indicator_db1_S4!M2*Weighting!D13+Indicator_db1_S4!N2*Weighting!D14+Indicator_db1_S4!O2*Weighting!D15+Indicator_db1_S4!P2*Weighting!D16+Indicator_db1_S4!Q2*Weighting!D17</f>
        <v>0.22579357380169171</v>
      </c>
      <c r="E2" s="8">
        <f ca="1">+Indicator_db1_S4!B2*Weighting!E2+Indicator_db1_S4!C2*Weighting!E3+Indicator_db1_S4!D2*Weighting!E4+Indicator_db1_S4!E2*Weighting!E5+Indicator_db1_S4!F2*Weighting!E6+Indicator_db1_S4!G2*Weighting!E7+Indicator_db1_S4!H2*Weighting!E8+Indicator_db1_S4!I2*Weighting!E9+Indicator_db1_S4!J2*Weighting!E10+Indicator_db1_S4!K2*Weighting!E11+Indicator_db1_S4!L2*Weighting!E12+Indicator_db1_S4!M2*Weighting!E13+Indicator_db1_S4!N2*Weighting!E14+Indicator_db1_S4!O2*Weighting!E15+Indicator_db1_S4!P2*Weighting!E16+Indicator_db1_S4!Q2*Weighting!E17</f>
        <v>0.20483071245059142</v>
      </c>
      <c r="F2" s="8">
        <f ca="1">+Indicator_db1_S4!B2*Weighting!F2+Indicator_db1_S4!C2*Weighting!F3+Indicator_db1_S4!D2*Weighting!F4+Indicator_db1_S4!E2*Weighting!F5+Indicator_db1_S4!F2*Weighting!F6+Indicator_db1_S4!G2*Weighting!F7+Indicator_db1_S4!H2*Weighting!F8+Indicator_db1_S4!I2*Weighting!F9+Indicator_db1_S4!J2*Weighting!F10+Indicator_db1_S4!K2*Weighting!F11+Indicator_db1_S4!L2*Weighting!F12+Indicator_db1_S4!M2*Weighting!F13+Indicator_db1_S4!N2*Weighting!F14+Indicator_db1_S4!O2*Weighting!F15+Indicator_db1_S4!P2*Weighting!F16+Indicator_db1_S4!Q2*Weighting!F17</f>
        <v>0.22968344179808711</v>
      </c>
      <c r="G2" s="8">
        <f>+Indicator_db1_S4!B2*Weighting!G2+Indicator_db1_S4!C2*Weighting!G3+Indicator_db1_S4!D2*Weighting!G4+Indicator_db1_S4!E2*Weighting!G5+Indicator_db1_S4!F2*Weighting!G6+Indicator_db1_S4!G2*Weighting!G7+Indicator_db1_S4!H2*Weighting!G8+Indicator_db1_S4!I2*Weighting!G9+Indicator_db1_S4!J2*Weighting!G10+Indicator_db1_S4!K2*Weighting!G11+Indicator_db1_S4!L2*Weighting!G12+Indicator_db1_S4!M2*Weighting!G13+Indicator_db1_S4!N2*Weighting!G14+Indicator_db1_S4!O2*Weighting!G15+Indicator_db1_S4!P2*Weighting!G16+Indicator_db1_S4!Q2*Weighting!G17</f>
        <v>0.2229364507071778</v>
      </c>
      <c r="H2" s="8">
        <f>+Indicator_db1_S4!B2*Weighting!H2+Indicator_db1_S4!C2*Weighting!H3+Indicator_db1_S4!D2*Weighting!H4+Indicator_db1_S4!E2*Weighting!H5+Indicator_db1_S4!F2*Weighting!H6+Indicator_db1_S4!G2*Weighting!H7+Indicator_db1_S4!H2*Weighting!H8+Indicator_db1_S4!I2*Weighting!H9+Indicator_db1_S4!J2*Weighting!H10+Indicator_db1_S4!K2*Weighting!H11+Indicator_db1_S4!L2*Weighting!H12+Indicator_db1_S4!M2*Weighting!H13+Indicator_db1_S4!N2*Weighting!H14+Indicator_db1_S4!O2*Weighting!H15+Indicator_db1_S4!P2*Weighting!H16+Indicator_db1_S4!Q2*Weighting!H17</f>
        <v>0.23489728494485509</v>
      </c>
      <c r="I2" s="8">
        <f>+Indicator_db1_S4!B2*Weighting!I2+Indicator_db1_S4!C2*Weighting!I3+Indicator_db1_S4!D2*Weighting!I4+Indicator_db1_S4!E2*Weighting!I5+Indicator_db1_S4!F2*Weighting!I6+Indicator_db1_S4!G2*Weighting!I7+Indicator_db1_S4!H2*Weighting!I8+Indicator_db1_S4!I2*Weighting!I9+Indicator_db1_S4!J2*Weighting!I10+Indicator_db1_S4!K2*Weighting!I11+Indicator_db1_S4!L2*Weighting!I12+Indicator_db1_S4!M2*Weighting!I13+Indicator_db1_S4!N2*Weighting!I14+Indicator_db1_S4!O2*Weighting!I15+Indicator_db1_S4!P2*Weighting!I16+Indicator_db1_S4!Q2*Weighting!I17</f>
        <v>0.2253949583116194</v>
      </c>
      <c r="J2" s="8">
        <f>+Indicator_db1_S4!B2*Weighting!J2+Indicator_db1_S4!C2*Weighting!J3+Indicator_db1_S4!D2*Weighting!J4+Indicator_db1_S4!E2*Weighting!J5+Indicator_db1_S4!F2*Weighting!J6+Indicator_db1_S4!G2*Weighting!J7+Indicator_db1_S4!H2*Weighting!J8+Indicator_db1_S4!I2*Weighting!J9+Indicator_db1_S4!J2*Weighting!J10+Indicator_db1_S4!K2*Weighting!J11+Indicator_db1_S4!L2*Weighting!J12+Indicator_db1_S4!M2*Weighting!J13+Indicator_db1_S4!N2*Weighting!J14+Indicator_db1_S4!O2*Weighting!J15+Indicator_db1_S4!P2*Weighting!J16+Indicator_db1_S4!Q2*Weighting!J17</f>
        <v>0.21391366374193482</v>
      </c>
      <c r="K2" s="8">
        <f>+Indicator_db1_S4!B2*Weighting!K2+Indicator_db1_S4!C2*Weighting!K3+Indicator_db1_S4!D2*Weighting!K4+Indicator_db1_S4!E2*Weighting!K5+Indicator_db1_S4!F2*Weighting!K6+Indicator_db1_S4!G2*Weighting!K7+Indicator_db1_S4!H2*Weighting!K8+Indicator_db1_S4!I2*Weighting!K9+Indicator_db1_S4!J2*Weighting!K10+Indicator_db1_S4!K2*Weighting!K11+Indicator_db1_S4!L2*Weighting!K12+Indicator_db1_S4!M2*Weighting!K13+Indicator_db1_S4!N2*Weighting!K14+Indicator_db1_S4!O2*Weighting!K15+Indicator_db1_S4!P2*Weighting!K16+Indicator_db1_S4!Q2*Weighting!K17</f>
        <v>0.22744870803930989</v>
      </c>
      <c r="L2" s="8">
        <f>+Indicator_db1_S4!B2*Weighting!L2+Indicator_db1_S4!C2*Weighting!L3+Indicator_db1_S4!D2*Weighting!L4+Indicator_db1_S4!E2*Weighting!L5+Indicator_db1_S4!F2*Weighting!L6+Indicator_db1_S4!G2*Weighting!L7+Indicator_db1_S4!H2*Weighting!L8+Indicator_db1_S4!I2*Weighting!L9+Indicator_db1_S4!J2*Weighting!L10+Indicator_db1_S4!K2*Weighting!L11+Indicator_db1_S4!L2*Weighting!L12+Indicator_db1_S4!M2*Weighting!L13+Indicator_db1_S4!N2*Weighting!L14+Indicator_db1_S4!O2*Weighting!L15+Indicator_db1_S4!P2*Weighting!L16+Indicator_db1_S4!Q2*Weighting!L17</f>
        <v>0.30842193719333161</v>
      </c>
      <c r="M2" s="8">
        <f>+Indicator_db1_S4!B2*Weighting!M2+Indicator_db1_S4!C2*Weighting!M3+Indicator_db1_S4!D2*Weighting!M4+Indicator_db1_S4!E2*Weighting!M5+Indicator_db1_S4!F2*Weighting!M6+Indicator_db1_S4!G2*Weighting!M7+Indicator_db1_S4!H2*Weighting!M8+Indicator_db1_S4!I2*Weighting!M9+Indicator_db1_S4!J2*Weighting!M10+Indicator_db1_S4!K2*Weighting!M11+Indicator_db1_S4!L2*Weighting!M12+Indicator_db1_S4!M2*Weighting!M13+Indicator_db1_S4!N2*Weighting!M14+Indicator_db1_S4!O2*Weighting!M15+Indicator_db1_S4!P2*Weighting!M16+Indicator_db1_S4!Q2*Weighting!M17</f>
        <v>0.15407220509175729</v>
      </c>
      <c r="N2" s="8">
        <f>+Indicator_db1_S4!B2*Weighting!N2+Indicator_db1_S4!C2*Weighting!N3+Indicator_db1_S4!D2*Weighting!N4+Indicator_db1_S4!E2*Weighting!N5+Indicator_db1_S4!F2*Weighting!N6+Indicator_db1_S4!G2*Weighting!N7+Indicator_db1_S4!H2*Weighting!N8+Indicator_db1_S4!I2*Weighting!N9+Indicator_db1_S4!J2*Weighting!N10+Indicator_db1_S4!K2*Weighting!N11+Indicator_db1_S4!L2*Weighting!N12+Indicator_db1_S4!M2*Weighting!N13+Indicator_db1_S4!N2*Weighting!N14+Indicator_db1_S4!O2*Weighting!N15+Indicator_db1_S4!P2*Weighting!N16+Indicator_db1_S4!Q2*Weighting!N17</f>
        <v>0.22795410892408816</v>
      </c>
      <c r="O2" s="8">
        <f>+Indicator_db1_S4!B2*Weighting!O2+Indicator_db1_S4!C2*Weighting!O3+Indicator_db1_S4!D2*Weighting!O4+Indicator_db1_S4!E2*Weighting!O5+Indicator_db1_S4!F2*Weighting!O6+Indicator_db1_S4!G2*Weighting!O7+Indicator_db1_S4!H2*Weighting!O8+Indicator_db1_S4!I2*Weighting!O9+Indicator_db1_S4!J2*Weighting!O10+Indicator_db1_S4!K2*Weighting!O11+Indicator_db1_S4!L2*Weighting!O12+Indicator_db1_S4!M2*Weighting!O13+Indicator_db1_S4!N2*Weighting!O14+Indicator_db1_S4!O2*Weighting!O15+Indicator_db1_S4!P2*Weighting!O16+Indicator_db1_S4!Q2*Weighting!O17</f>
        <v>0.20100211116137059</v>
      </c>
      <c r="P2" s="8">
        <f>+Indicator_db1_S4!B2*Weighting!P2+Indicator_db1_S4!C2*Weighting!P3+Indicator_db1_S4!D2*Weighting!P4+Indicator_db1_S4!E2*Weighting!P5+Indicator_db1_S4!F2*Weighting!P6+Indicator_db1_S4!G2*Weighting!P7+Indicator_db1_S4!H2*Weighting!P8+Indicator_db1_S4!I2*Weighting!P9+Indicator_db1_S4!J2*Weighting!P10+Indicator_db1_S4!K2*Weighting!P11+Indicator_db1_S4!L2*Weighting!P12+Indicator_db1_S4!M2*Weighting!P13+Indicator_db1_S4!N2*Weighting!P14+Indicator_db1_S4!O2*Weighting!P15+Indicator_db1_S4!P2*Weighting!P16+Indicator_db1_S4!Q2*Weighting!P17</f>
        <v>0.26292045831138472</v>
      </c>
      <c r="Q2" s="8">
        <f>+Indicator_db1_S4!B2*Weighting!Q2+Indicator_db1_S4!C2*Weighting!Q3+Indicator_db1_S4!D2*Weighting!Q4+Indicator_db1_S4!E2*Weighting!Q5+Indicator_db1_S4!F2*Weighting!Q6+Indicator_db1_S4!G2*Weighting!Q7+Indicator_db1_S4!H2*Weighting!Q8+Indicator_db1_S4!I2*Weighting!Q9+Indicator_db1_S4!J2*Weighting!Q10+Indicator_db1_S4!K2*Weighting!Q11+Indicator_db1_S4!L2*Weighting!Q12+Indicator_db1_S4!M2*Weighting!Q13+Indicator_db1_S4!N2*Weighting!Q14+Indicator_db1_S4!O2*Weighting!Q15+Indicator_db1_S4!P2*Weighting!Q16+Indicator_db1_S4!Q2*Weighting!Q17</f>
        <v>0.18326185754439783</v>
      </c>
      <c r="R2" s="8">
        <f>+Indicator_db1_S4!B2*Weighting!R2+Indicator_db1_S4!C2*Weighting!R3+Indicator_db1_S4!D2*Weighting!R4+Indicator_db1_S4!E2*Weighting!R5+Indicator_db1_S4!F2*Weighting!R6+Indicator_db1_S4!G2*Weighting!R7+Indicator_db1_S4!H2*Weighting!R8+Indicator_db1_S4!I2*Weighting!R9+Indicator_db1_S4!J2*Weighting!R10+Indicator_db1_S4!K2*Weighting!R11+Indicator_db1_S4!L2*Weighting!R12+Indicator_db1_S4!M2*Weighting!R13+Indicator_db1_S4!N2*Weighting!R14+Indicator_db1_S4!O2*Weighting!R15+Indicator_db1_S4!P2*Weighting!R16+Indicator_db1_S4!Q2*Weighting!R17</f>
        <v>0.15394783326643943</v>
      </c>
      <c r="S2" s="8">
        <f>+Indicator_db1_S4!B2*Weighting!S2+Indicator_db1_S4!C2*Weighting!S3+Indicator_db1_S4!D2*Weighting!S4+Indicator_db1_S4!E2*Weighting!S5+Indicator_db1_S4!F2*Weighting!S6+Indicator_db1_S4!G2*Weighting!S7+Indicator_db1_S4!H2*Weighting!S8+Indicator_db1_S4!I2*Weighting!S9+Indicator_db1_S4!J2*Weighting!S10+Indicator_db1_S4!K2*Weighting!S11+Indicator_db1_S4!L2*Weighting!S12+Indicator_db1_S4!M2*Weighting!S13+Indicator_db1_S4!N2*Weighting!S14+Indicator_db1_S4!O2*Weighting!S15+Indicator_db1_S4!P2*Weighting!S16+Indicator_db1_S4!Q2*Weighting!S17</f>
        <v>0.35674642726597316</v>
      </c>
      <c r="T2" s="8">
        <f>+Indicator_db1_S4!B2*Weighting!T2+Indicator_db1_S4!C2*Weighting!T3+Indicator_db1_S4!D2*Weighting!T4+Indicator_db1_S4!E2*Weighting!T5+Indicator_db1_S4!F2*Weighting!T6+Indicator_db1_S4!G2*Weighting!T7+Indicator_db1_S4!H2*Weighting!T8+Indicator_db1_S4!I2*Weighting!T9+Indicator_db1_S4!J2*Weighting!T10+Indicator_db1_S4!K2*Weighting!T11+Indicator_db1_S4!L2*Weighting!T12+Indicator_db1_S4!M2*Weighting!T13+Indicator_db1_S4!N2*Weighting!T14+Indicator_db1_S4!O2*Weighting!T15+Indicator_db1_S4!P2*Weighting!T16+Indicator_db1_S4!Q2*Weighting!T17</f>
        <v>0.37012326356479475</v>
      </c>
      <c r="U2" s="8">
        <f>+Indicator_db1_S4!B2*Weighting!U2+Indicator_db1_S4!C2*Weighting!U3+Indicator_db1_S4!D2*Weighting!U4+Indicator_db1_S4!E2*Weighting!U5+Indicator_db1_S4!F2*Weighting!U6+Indicator_db1_S4!G2*Weighting!U7+Indicator_db1_S4!H2*Weighting!U8+Indicator_db1_S4!I2*Weighting!U9+Indicator_db1_S4!J2*Weighting!U10+Indicator_db1_S4!K2*Weighting!U11+Indicator_db1_S4!L2*Weighting!U12+Indicator_db1_S4!M2*Weighting!U13+Indicator_db1_S4!N2*Weighting!U14+Indicator_db1_S4!O2*Weighting!U15+Indicator_db1_S4!P2*Weighting!U16+Indicator_db1_S4!Q2*Weighting!U17</f>
        <v>0.20217826125117788</v>
      </c>
      <c r="V2" s="8">
        <f>+Indicator_db1_S4!B2*Weighting!V2+Indicator_db1_S4!C2*Weighting!V3+Indicator_db1_S4!D2*Weighting!V4+Indicator_db1_S4!E2*Weighting!V5+Indicator_db1_S4!F2*Weighting!V6+Indicator_db1_S4!G2*Weighting!V7+Indicator_db1_S4!H2*Weighting!V8+Indicator_db1_S4!I2*Weighting!V9+Indicator_db1_S4!J2*Weighting!V10+Indicator_db1_S4!K2*Weighting!V11+Indicator_db1_S4!L2*Weighting!V12+Indicator_db1_S4!M2*Weighting!V13+Indicator_db1_S4!N2*Weighting!V14+Indicator_db1_S4!O2*Weighting!V15+Indicator_db1_S4!P2*Weighting!V16+Indicator_db1_S4!Q2*Weighting!V17</f>
        <v>0.20100911758381754</v>
      </c>
      <c r="W2" s="8">
        <f>+Indicator_db1_S4!B2*Weighting!W2+Indicator_db1_S4!C2*Weighting!W3+Indicator_db1_S4!D2*Weighting!W4+Indicator_db1_S4!E2*Weighting!W5+Indicator_db1_S4!F2*Weighting!W6+Indicator_db1_S4!G2*Weighting!W7+Indicator_db1_S4!H2*Weighting!W8+Indicator_db1_S4!I2*Weighting!W9+Indicator_db1_S4!J2*Weighting!W10+Indicator_db1_S4!K2*Weighting!W11+Indicator_db1_S4!L2*Weighting!W12+Indicator_db1_S4!M2*Weighting!W13+Indicator_db1_S4!N2*Weighting!W14+Indicator_db1_S4!O2*Weighting!W15+Indicator_db1_S4!P2*Weighting!W16+Indicator_db1_S4!Q2*Weighting!W17</f>
        <v>0.19775574437513441</v>
      </c>
      <c r="X2" s="8">
        <f>+Indicator_db1_S4!B2*Weighting!X2+Indicator_db1_S4!C2*Weighting!X3+Indicator_db1_S4!D2*Weighting!X4+Indicator_db1_S4!E2*Weighting!X5+Indicator_db1_S4!F2*Weighting!X6+Indicator_db1_S4!G2*Weighting!X7+Indicator_db1_S4!H2*Weighting!X8+Indicator_db1_S4!I2*Weighting!X9+Indicator_db1_S4!J2*Weighting!X10+Indicator_db1_S4!K2*Weighting!X11+Indicator_db1_S4!L2*Weighting!X12+Indicator_db1_S4!M2*Weighting!X13+Indicator_db1_S4!N2*Weighting!X14+Indicator_db1_S4!O2*Weighting!X15+Indicator_db1_S4!P2*Weighting!X16+Indicator_db1_S4!Q2*Weighting!X17</f>
        <v>0.20024764978963788</v>
      </c>
      <c r="Y2" s="8">
        <f>+Indicator_db1_S4!B2*Weighting!Y2+Indicator_db1_S4!C2*Weighting!Y3+Indicator_db1_S4!D2*Weighting!Y4+Indicator_db1_S4!E2*Weighting!Y5+Indicator_db1_S4!F2*Weighting!Y6+Indicator_db1_S4!G2*Weighting!Y7+Indicator_db1_S4!H2*Weighting!Y8+Indicator_db1_S4!I2*Weighting!Y9+Indicator_db1_S4!J2*Weighting!Y10+Indicator_db1_S4!K2*Weighting!Y11+Indicator_db1_S4!L2*Weighting!Y12+Indicator_db1_S4!M2*Weighting!Y13+Indicator_db1_S4!N2*Weighting!Y14+Indicator_db1_S4!O2*Weighting!Y15+Indicator_db1_S4!P2*Weighting!Y16+Indicator_db1_S4!Q2*Weighting!Y17</f>
        <v>0.20064733957667197</v>
      </c>
      <c r="Z2" s="8">
        <f>+Indicator_db1_S4!B2*Weighting!Z2+Indicator_db1_S4!C2*Weighting!Z3+Indicator_db1_S4!D2*Weighting!Z4+Indicator_db1_S4!E2*Weighting!Z5+Indicator_db1_S4!F2*Weighting!Z6+Indicator_db1_S4!G2*Weighting!Z7+Indicator_db1_S4!H2*Weighting!Z8+Indicator_db1_S4!I2*Weighting!Z9+Indicator_db1_S4!J2*Weighting!Z10+Indicator_db1_S4!K2*Weighting!Z11+Indicator_db1_S4!L2*Weighting!Z12+Indicator_db1_S4!M2*Weighting!Z13+Indicator_db1_S4!N2*Weighting!Z14+Indicator_db1_S4!O2*Weighting!Z15+Indicator_db1_S4!P2*Weighting!Z16+Indicator_db1_S4!Q2*Weighting!Z17</f>
        <v>0.17628166440384621</v>
      </c>
      <c r="AA2" s="8">
        <f>+Indicator_db1_S4!B2*Weighting!AA2+Indicator_db1_S4!C2*Weighting!AA3+Indicator_db1_S4!D2*Weighting!AA4+Indicator_db1_S4!E2*Weighting!AA5+Indicator_db1_S4!F2*Weighting!AA6+Indicator_db1_S4!G2*Weighting!AA7+Indicator_db1_S4!H2*Weighting!AA8+Indicator_db1_S4!I2*Weighting!AA9+Indicator_db1_S4!J2*Weighting!AA10+Indicator_db1_S4!K2*Weighting!AA11+Indicator_db1_S4!L2*Weighting!AA12+Indicator_db1_S4!M2*Weighting!AA13+Indicator_db1_S4!N2*Weighting!AA14+Indicator_db1_S4!O2*Weighting!AA15+Indicator_db1_S4!P2*Weighting!AA16+Indicator_db1_S4!Q2*Weighting!AA17</f>
        <v>0.17041323201102127</v>
      </c>
    </row>
    <row r="3" spans="1:27" x14ac:dyDescent="0.35">
      <c r="A3" s="5" t="s">
        <v>2</v>
      </c>
      <c r="B3" s="8">
        <f ca="1">+Indicator_db1_S4!B3*Weighting!B2+Indicator_db1_S4!C3*Weighting!B3+Indicator_db1_S4!D3*Weighting!B4+Indicator_db1_S4!E3*Weighting!B5+Indicator_db1_S4!F3*Weighting!B6+Indicator_db1_S4!G3*Weighting!B7+Indicator_db1_S4!H3*Weighting!B8+Indicator_db1_S4!I3*Weighting!B9+Indicator_db1_S4!J3*Weighting!B10+Indicator_db1_S4!K3*Weighting!B11+Indicator_db1_S4!L3*Weighting!B12+Indicator_db1_S4!M3*Weighting!B13+Indicator_db1_S4!N3*Weighting!B14+Indicator_db1_S4!O3*Weighting!B15+Indicator_db1_S4!P3*Weighting!B16+Indicator_db1_S4!Q3*Weighting!B17</f>
        <v>7.4912140107572828E-2</v>
      </c>
      <c r="C3" s="8">
        <f ca="1">+Indicator_db1_S4!B3*Weighting!C2+Indicator_db1_S4!C3*Weighting!C3+Indicator_db1_S4!D3*Weighting!C4+Indicator_db1_S4!E3*Weighting!C5+Indicator_db1_S4!F3*Weighting!C6+Indicator_db1_S4!G3*Weighting!C7+Indicator_db1_S4!H3*Weighting!C8+Indicator_db1_S4!I3*Weighting!C9+Indicator_db1_S4!J3*Weighting!C10+Indicator_db1_S4!K3*Weighting!C11+Indicator_db1_S4!L3*Weighting!C12+Indicator_db1_S4!M3*Weighting!C13+Indicator_db1_S4!N3*Weighting!C14+Indicator_db1_S4!O3*Weighting!C15+Indicator_db1_S4!P3*Weighting!C16+Indicator_db1_S4!Q3*Weighting!C17</f>
        <v>7.3230181976769532E-2</v>
      </c>
      <c r="D3" s="8">
        <f ca="1">+Indicator_db1_S4!B3*Weighting!D2+Indicator_db1_S4!C3*Weighting!D3+Indicator_db1_S4!D3*Weighting!D4+Indicator_db1_S4!E3*Weighting!D5+Indicator_db1_S4!F3*Weighting!D6+Indicator_db1_S4!G3*Weighting!D7+Indicator_db1_S4!H3*Weighting!D8+Indicator_db1_S4!I3*Weighting!D9+Indicator_db1_S4!J3*Weighting!D10+Indicator_db1_S4!K3*Weighting!D11+Indicator_db1_S4!L3*Weighting!D12+Indicator_db1_S4!M3*Weighting!D13+Indicator_db1_S4!N3*Weighting!D14+Indicator_db1_S4!O3*Weighting!D15+Indicator_db1_S4!P3*Weighting!D16+Indicator_db1_S4!Q3*Weighting!D17</f>
        <v>8.1359850526905919E-2</v>
      </c>
      <c r="E3" s="8">
        <f ca="1">+Indicator_db1_S4!B3*Weighting!E2+Indicator_db1_S4!C3*Weighting!E3+Indicator_db1_S4!D3*Weighting!E4+Indicator_db1_S4!E3*Weighting!E5+Indicator_db1_S4!F3*Weighting!E6+Indicator_db1_S4!G3*Weighting!E7+Indicator_db1_S4!H3*Weighting!E8+Indicator_db1_S4!I3*Weighting!E9+Indicator_db1_S4!J3*Weighting!E10+Indicator_db1_S4!K3*Weighting!E11+Indicator_db1_S4!L3*Weighting!E12+Indicator_db1_S4!M3*Weighting!E13+Indicator_db1_S4!N3*Weighting!E14+Indicator_db1_S4!O3*Weighting!E15+Indicator_db1_S4!P3*Weighting!E16+Indicator_db1_S4!Q3*Weighting!E17</f>
        <v>1.6620058791184052E-2</v>
      </c>
      <c r="F3" s="8">
        <f ca="1">+Indicator_db1_S4!B3*Weighting!F2+Indicator_db1_S4!C3*Weighting!F3+Indicator_db1_S4!D3*Weighting!F4+Indicator_db1_S4!E3*Weighting!F5+Indicator_db1_S4!F3*Weighting!F6+Indicator_db1_S4!G3*Weighting!F7+Indicator_db1_S4!H3*Weighting!F8+Indicator_db1_S4!I3*Weighting!F9+Indicator_db1_S4!J3*Weighting!F10+Indicator_db1_S4!K3*Weighting!F11+Indicator_db1_S4!L3*Weighting!F12+Indicator_db1_S4!M3*Weighting!F13+Indicator_db1_S4!N3*Weighting!F14+Indicator_db1_S4!O3*Weighting!F15+Indicator_db1_S4!P3*Weighting!F16+Indicator_db1_S4!Q3*Weighting!F17</f>
        <v>9.1448941639456896E-2</v>
      </c>
      <c r="G3" s="8">
        <f>+Indicator_db1_S4!B3*Weighting!G2+Indicator_db1_S4!C3*Weighting!G3+Indicator_db1_S4!D3*Weighting!G4+Indicator_db1_S4!E3*Weighting!G5+Indicator_db1_S4!F3*Weighting!G6+Indicator_db1_S4!G3*Weighting!G7+Indicator_db1_S4!H3*Weighting!G8+Indicator_db1_S4!I3*Weighting!G9+Indicator_db1_S4!J3*Weighting!G10+Indicator_db1_S4!K3*Weighting!G11+Indicator_db1_S4!L3*Weighting!G12+Indicator_db1_S4!M3*Weighting!G13+Indicator_db1_S4!N3*Weighting!G14+Indicator_db1_S4!O3*Weighting!G15+Indicator_db1_S4!P3*Weighting!G16+Indicator_db1_S4!Q3*Weighting!G17</f>
        <v>0.10113640805734687</v>
      </c>
      <c r="H3" s="8">
        <f>+Indicator_db1_S4!B3*Weighting!H2+Indicator_db1_S4!C3*Weighting!H3+Indicator_db1_S4!D3*Weighting!H4+Indicator_db1_S4!E3*Weighting!H5+Indicator_db1_S4!F3*Weighting!H6+Indicator_db1_S4!G3*Weighting!H7+Indicator_db1_S4!H3*Weighting!H8+Indicator_db1_S4!I3*Weighting!H9+Indicator_db1_S4!J3*Weighting!H10+Indicator_db1_S4!K3*Weighting!H11+Indicator_db1_S4!L3*Weighting!H12+Indicator_db1_S4!M3*Weighting!H13+Indicator_db1_S4!N3*Weighting!H14+Indicator_db1_S4!O3*Weighting!H15+Indicator_db1_S4!P3*Weighting!H16+Indicator_db1_S4!Q3*Weighting!H17</f>
        <v>0.11215291022880457</v>
      </c>
      <c r="I3" s="8">
        <f>+Indicator_db1_S4!B3*Weighting!I2+Indicator_db1_S4!C3*Weighting!I3+Indicator_db1_S4!D3*Weighting!I4+Indicator_db1_S4!E3*Weighting!I5+Indicator_db1_S4!F3*Weighting!I6+Indicator_db1_S4!G3*Weighting!I7+Indicator_db1_S4!H3*Weighting!I8+Indicator_db1_S4!I3*Weighting!I9+Indicator_db1_S4!J3*Weighting!I10+Indicator_db1_S4!K3*Weighting!I11+Indicator_db1_S4!L3*Weighting!I12+Indicator_db1_S4!M3*Weighting!I13+Indicator_db1_S4!N3*Weighting!I14+Indicator_db1_S4!O3*Weighting!I15+Indicator_db1_S4!P3*Weighting!I16+Indicator_db1_S4!Q3*Weighting!I17</f>
        <v>0.10691112826357574</v>
      </c>
      <c r="J3" s="8">
        <f>+Indicator_db1_S4!B3*Weighting!J2+Indicator_db1_S4!C3*Weighting!J3+Indicator_db1_S4!D3*Weighting!J4+Indicator_db1_S4!E3*Weighting!J5+Indicator_db1_S4!F3*Weighting!J6+Indicator_db1_S4!G3*Weighting!J7+Indicator_db1_S4!H3*Weighting!J8+Indicator_db1_S4!I3*Weighting!J9+Indicator_db1_S4!J3*Weighting!J10+Indicator_db1_S4!K3*Weighting!J11+Indicator_db1_S4!L3*Weighting!J12+Indicator_db1_S4!M3*Weighting!J13+Indicator_db1_S4!N3*Weighting!J14+Indicator_db1_S4!O3*Weighting!J15+Indicator_db1_S4!P3*Weighting!J16+Indicator_db1_S4!Q3*Weighting!J17</f>
        <v>3.6461815275899381E-2</v>
      </c>
      <c r="K3" s="8">
        <f>+Indicator_db1_S4!B3*Weighting!K2+Indicator_db1_S4!C3*Weighting!K3+Indicator_db1_S4!D3*Weighting!K4+Indicator_db1_S4!E3*Weighting!K5+Indicator_db1_S4!F3*Weighting!K6+Indicator_db1_S4!G3*Weighting!K7+Indicator_db1_S4!H3*Weighting!K8+Indicator_db1_S4!I3*Weighting!K9+Indicator_db1_S4!J3*Weighting!K10+Indicator_db1_S4!K3*Weighting!K11+Indicator_db1_S4!L3*Weighting!K12+Indicator_db1_S4!M3*Weighting!K13+Indicator_db1_S4!N3*Weighting!K14+Indicator_db1_S4!O3*Weighting!K15+Indicator_db1_S4!P3*Weighting!K16+Indicator_db1_S4!Q3*Weighting!K17</f>
        <v>0.11181406051570122</v>
      </c>
      <c r="L3" s="8">
        <f>+Indicator_db1_S4!B3*Weighting!L2+Indicator_db1_S4!C3*Weighting!L3+Indicator_db1_S4!D3*Weighting!L4+Indicator_db1_S4!E3*Weighting!L5+Indicator_db1_S4!F3*Weighting!L6+Indicator_db1_S4!G3*Weighting!L7+Indicator_db1_S4!H3*Weighting!L8+Indicator_db1_S4!I3*Weighting!L9+Indicator_db1_S4!J3*Weighting!L10+Indicator_db1_S4!K3*Weighting!L11+Indicator_db1_S4!L3*Weighting!L12+Indicator_db1_S4!M3*Weighting!L13+Indicator_db1_S4!N3*Weighting!L14+Indicator_db1_S4!O3*Weighting!L15+Indicator_db1_S4!P3*Weighting!L16+Indicator_db1_S4!Q3*Weighting!L17</f>
        <v>0.14735905169642369</v>
      </c>
      <c r="M3" s="8">
        <f>+Indicator_db1_S4!B3*Weighting!M2+Indicator_db1_S4!C3*Weighting!M3+Indicator_db1_S4!D3*Weighting!M4+Indicator_db1_S4!E3*Weighting!M5+Indicator_db1_S4!F3*Weighting!M6+Indicator_db1_S4!G3*Weighting!M7+Indicator_db1_S4!H3*Weighting!M8+Indicator_db1_S4!I3*Weighting!M9+Indicator_db1_S4!J3*Weighting!M10+Indicator_db1_S4!K3*Weighting!M11+Indicator_db1_S4!L3*Weighting!M12+Indicator_db1_S4!M3*Weighting!M13+Indicator_db1_S4!N3*Weighting!M14+Indicator_db1_S4!O3*Weighting!M15+Indicator_db1_S4!P3*Weighting!M16+Indicator_db1_S4!Q3*Weighting!M17</f>
        <v>-2.0009514327001968E-3</v>
      </c>
      <c r="N3" s="8">
        <f>+Indicator_db1_S4!B3*Weighting!N2+Indicator_db1_S4!C3*Weighting!N3+Indicator_db1_S4!D3*Weighting!N4+Indicator_db1_S4!E3*Weighting!N5+Indicator_db1_S4!F3*Weighting!N6+Indicator_db1_S4!G3*Weighting!N7+Indicator_db1_S4!H3*Weighting!N8+Indicator_db1_S4!I3*Weighting!N9+Indicator_db1_S4!J3*Weighting!N10+Indicator_db1_S4!K3*Weighting!N11+Indicator_db1_S4!L3*Weighting!N12+Indicator_db1_S4!M3*Weighting!N13+Indicator_db1_S4!N3*Weighting!N14+Indicator_db1_S4!O3*Weighting!N15+Indicator_db1_S4!P3*Weighting!N16+Indicator_db1_S4!Q3*Weighting!N17</f>
        <v>7.7333769943720765E-2</v>
      </c>
      <c r="O3" s="8">
        <f>+Indicator_db1_S4!B3*Weighting!O2+Indicator_db1_S4!C3*Weighting!O3+Indicator_db1_S4!D3*Weighting!O4+Indicator_db1_S4!E3*Weighting!O5+Indicator_db1_S4!F3*Weighting!O6+Indicator_db1_S4!G3*Weighting!O7+Indicator_db1_S4!H3*Weighting!O8+Indicator_db1_S4!I3*Weighting!O9+Indicator_db1_S4!J3*Weighting!O10+Indicator_db1_S4!K3*Weighting!O11+Indicator_db1_S4!L3*Weighting!O12+Indicator_db1_S4!M3*Weighting!O13+Indicator_db1_S4!N3*Weighting!O14+Indicator_db1_S4!O3*Weighting!O15+Indicator_db1_S4!P3*Weighting!O16+Indicator_db1_S4!Q3*Weighting!O17</f>
        <v>4.2503041597165211E-3</v>
      </c>
      <c r="P3" s="8">
        <f>+Indicator_db1_S4!B3*Weighting!P2+Indicator_db1_S4!C3*Weighting!P3+Indicator_db1_S4!D3*Weighting!P4+Indicator_db1_S4!E3*Weighting!P5+Indicator_db1_S4!F3*Weighting!P6+Indicator_db1_S4!G3*Weighting!P7+Indicator_db1_S4!H3*Weighting!P8+Indicator_db1_S4!I3*Weighting!P9+Indicator_db1_S4!J3*Weighting!P10+Indicator_db1_S4!K3*Weighting!P11+Indicator_db1_S4!L3*Weighting!P12+Indicator_db1_S4!M3*Weighting!P13+Indicator_db1_S4!N3*Weighting!P14+Indicator_db1_S4!O3*Weighting!P15+Indicator_db1_S4!P3*Weighting!P16+Indicator_db1_S4!Q3*Weighting!P17</f>
        <v>0.23807433440744472</v>
      </c>
      <c r="Q3" s="8">
        <f>+Indicator_db1_S4!B3*Weighting!Q2+Indicator_db1_S4!C3*Weighting!Q3+Indicator_db1_S4!D3*Weighting!Q4+Indicator_db1_S4!E3*Weighting!Q5+Indicator_db1_S4!F3*Weighting!Q6+Indicator_db1_S4!G3*Weighting!Q7+Indicator_db1_S4!H3*Weighting!Q8+Indicator_db1_S4!I3*Weighting!Q9+Indicator_db1_S4!J3*Weighting!Q10+Indicator_db1_S4!K3*Weighting!Q11+Indicator_db1_S4!L3*Weighting!Q12+Indicator_db1_S4!M3*Weighting!Q13+Indicator_db1_S4!N3*Weighting!Q14+Indicator_db1_S4!O3*Weighting!Q15+Indicator_db1_S4!P3*Weighting!Q16+Indicator_db1_S4!Q3*Weighting!Q17</f>
        <v>9.5117216289937023E-2</v>
      </c>
      <c r="R3" s="8">
        <f>+Indicator_db1_S4!B3*Weighting!R2+Indicator_db1_S4!C3*Weighting!R3+Indicator_db1_S4!D3*Weighting!R4+Indicator_db1_S4!E3*Weighting!R5+Indicator_db1_S4!F3*Weighting!R6+Indicator_db1_S4!G3*Weighting!R7+Indicator_db1_S4!H3*Weighting!R8+Indicator_db1_S4!I3*Weighting!R9+Indicator_db1_S4!J3*Weighting!R10+Indicator_db1_S4!K3*Weighting!R11+Indicator_db1_S4!L3*Weighting!R12+Indicator_db1_S4!M3*Weighting!R13+Indicator_db1_S4!N3*Weighting!R14+Indicator_db1_S4!O3*Weighting!R15+Indicator_db1_S4!P3*Weighting!R16+Indicator_db1_S4!Q3*Weighting!R17</f>
        <v>-3.3535886639264552E-2</v>
      </c>
      <c r="S3" s="8">
        <f>+Indicator_db1_S4!B3*Weighting!S2+Indicator_db1_S4!C3*Weighting!S3+Indicator_db1_S4!D3*Weighting!S4+Indicator_db1_S4!E3*Weighting!S5+Indicator_db1_S4!F3*Weighting!S6+Indicator_db1_S4!G3*Weighting!S7+Indicator_db1_S4!H3*Weighting!S8+Indicator_db1_S4!I3*Weighting!S9+Indicator_db1_S4!J3*Weighting!S10+Indicator_db1_S4!K3*Weighting!S11+Indicator_db1_S4!L3*Weighting!S12+Indicator_db1_S4!M3*Weighting!S13+Indicator_db1_S4!N3*Weighting!S14+Indicator_db1_S4!O3*Weighting!S15+Indicator_db1_S4!P3*Weighting!S16+Indicator_db1_S4!Q3*Weighting!S17</f>
        <v>0.48025379552353903</v>
      </c>
      <c r="T3" s="8">
        <f>+Indicator_db1_S4!B3*Weighting!T2+Indicator_db1_S4!C3*Weighting!T3+Indicator_db1_S4!D3*Weighting!T4+Indicator_db1_S4!E3*Weighting!T5+Indicator_db1_S4!F3*Weighting!T6+Indicator_db1_S4!G3*Weighting!T7+Indicator_db1_S4!H3*Weighting!T8+Indicator_db1_S4!I3*Weighting!T9+Indicator_db1_S4!J3*Weighting!T10+Indicator_db1_S4!K3*Weighting!T11+Indicator_db1_S4!L3*Weighting!T12+Indicator_db1_S4!M3*Weighting!T13+Indicator_db1_S4!N3*Weighting!T14+Indicator_db1_S4!O3*Weighting!T15+Indicator_db1_S4!P3*Weighting!T16+Indicator_db1_S4!Q3*Weighting!T17</f>
        <v>0.51787653330465167</v>
      </c>
      <c r="U3" s="8">
        <f>+Indicator_db1_S4!B3*Weighting!U2+Indicator_db1_S4!C3*Weighting!U3+Indicator_db1_S4!D3*Weighting!U4+Indicator_db1_S4!E3*Weighting!U5+Indicator_db1_S4!F3*Weighting!U6+Indicator_db1_S4!G3*Weighting!U7+Indicator_db1_S4!H3*Weighting!U8+Indicator_db1_S4!I3*Weighting!U9+Indicator_db1_S4!J3*Weighting!U10+Indicator_db1_S4!K3*Weighting!U11+Indicator_db1_S4!L3*Weighting!U12+Indicator_db1_S4!M3*Weighting!U13+Indicator_db1_S4!N3*Weighting!U14+Indicator_db1_S4!O3*Weighting!U15+Indicator_db1_S4!P3*Weighting!U16+Indicator_db1_S4!Q3*Weighting!U17</f>
        <v>4.6383003768768003E-3</v>
      </c>
      <c r="V3" s="8">
        <f>+Indicator_db1_S4!B3*Weighting!V2+Indicator_db1_S4!C3*Weighting!V3+Indicator_db1_S4!D3*Weighting!V4+Indicator_db1_S4!E3*Weighting!V5+Indicator_db1_S4!F3*Weighting!V6+Indicator_db1_S4!G3*Weighting!V7+Indicator_db1_S4!H3*Weighting!V8+Indicator_db1_S4!I3*Weighting!V9+Indicator_db1_S4!J3*Weighting!V10+Indicator_db1_S4!K3*Weighting!V11+Indicator_db1_S4!L3*Weighting!V12+Indicator_db1_S4!M3*Weighting!V13+Indicator_db1_S4!N3*Weighting!V14+Indicator_db1_S4!O3*Weighting!V15+Indicator_db1_S4!P3*Weighting!V16+Indicator_db1_S4!Q3*Weighting!V17</f>
        <v>1.8068586674439543E-2</v>
      </c>
      <c r="W3" s="8">
        <f>+Indicator_db1_S4!B3*Weighting!W2+Indicator_db1_S4!C3*Weighting!W3+Indicator_db1_S4!D3*Weighting!W4+Indicator_db1_S4!E3*Weighting!W5+Indicator_db1_S4!F3*Weighting!W6+Indicator_db1_S4!G3*Weighting!W7+Indicator_db1_S4!H3*Weighting!W8+Indicator_db1_S4!I3*Weighting!W9+Indicator_db1_S4!J3*Weighting!W10+Indicator_db1_S4!K3*Weighting!W11+Indicator_db1_S4!L3*Weighting!W12+Indicator_db1_S4!M3*Weighting!W13+Indicator_db1_S4!N3*Weighting!W14+Indicator_db1_S4!O3*Weighting!W15+Indicator_db1_S4!P3*Weighting!W16+Indicator_db1_S4!Q3*Weighting!W17</f>
        <v>1.4173844287254872E-3</v>
      </c>
      <c r="X3" s="8">
        <f>+Indicator_db1_S4!B3*Weighting!X2+Indicator_db1_S4!C3*Weighting!X3+Indicator_db1_S4!D3*Weighting!X4+Indicator_db1_S4!E3*Weighting!X5+Indicator_db1_S4!F3*Weighting!X6+Indicator_db1_S4!G3*Weighting!X7+Indicator_db1_S4!H3*Weighting!X8+Indicator_db1_S4!I3*Weighting!X9+Indicator_db1_S4!J3*Weighting!X10+Indicator_db1_S4!K3*Weighting!X11+Indicator_db1_S4!L3*Weighting!X12+Indicator_db1_S4!M3*Weighting!X13+Indicator_db1_S4!N3*Weighting!X14+Indicator_db1_S4!O3*Weighting!X15+Indicator_db1_S4!P3*Weighting!X16+Indicator_db1_S4!Q3*Weighting!X17</f>
        <v>4.5121065228294214E-3</v>
      </c>
      <c r="Y3" s="8">
        <f>+Indicator_db1_S4!B3*Weighting!Y2+Indicator_db1_S4!C3*Weighting!Y3+Indicator_db1_S4!D3*Weighting!Y4+Indicator_db1_S4!E3*Weighting!Y5+Indicator_db1_S4!F3*Weighting!Y6+Indicator_db1_S4!G3*Weighting!Y7+Indicator_db1_S4!H3*Weighting!Y8+Indicator_db1_S4!I3*Weighting!Y9+Indicator_db1_S4!J3*Weighting!Y10+Indicator_db1_S4!K3*Weighting!Y11+Indicator_db1_S4!L3*Weighting!Y12+Indicator_db1_S4!M3*Weighting!Y13+Indicator_db1_S4!N3*Weighting!Y14+Indicator_db1_S4!O3*Weighting!Y15+Indicator_db1_S4!P3*Weighting!Y16+Indicator_db1_S4!Q3*Weighting!Y17</f>
        <v>2.0238896887227764E-3</v>
      </c>
      <c r="Z3" s="8">
        <f>+Indicator_db1_S4!B3*Weighting!Z2+Indicator_db1_S4!C3*Weighting!Z3+Indicator_db1_S4!D3*Weighting!Z4+Indicator_db1_S4!E3*Weighting!Z5+Indicator_db1_S4!F3*Weighting!Z6+Indicator_db1_S4!G3*Weighting!Z7+Indicator_db1_S4!H3*Weighting!Z8+Indicator_db1_S4!I3*Weighting!Z9+Indicator_db1_S4!J3*Weighting!Z10+Indicator_db1_S4!K3*Weighting!Z11+Indicator_db1_S4!L3*Weighting!Z12+Indicator_db1_S4!M3*Weighting!Z13+Indicator_db1_S4!N3*Weighting!Z14+Indicator_db1_S4!O3*Weighting!Z15+Indicator_db1_S4!P3*Weighting!Z16+Indicator_db1_S4!Q3*Weighting!Z17</f>
        <v>2.9014301448480221E-2</v>
      </c>
      <c r="AA3" s="8">
        <f>+Indicator_db1_S4!B3*Weighting!AA2+Indicator_db1_S4!C3*Weighting!AA3+Indicator_db1_S4!D3*Weighting!AA4+Indicator_db1_S4!E3*Weighting!AA5+Indicator_db1_S4!F3*Weighting!AA6+Indicator_db1_S4!G3*Weighting!AA7+Indicator_db1_S4!H3*Weighting!AA8+Indicator_db1_S4!I3*Weighting!AA9+Indicator_db1_S4!J3*Weighting!AA10+Indicator_db1_S4!K3*Weighting!AA11+Indicator_db1_S4!L3*Weighting!AA12+Indicator_db1_S4!M3*Weighting!AA13+Indicator_db1_S4!N3*Weighting!AA14+Indicator_db1_S4!O3*Weighting!AA15+Indicator_db1_S4!P3*Weighting!AA16+Indicator_db1_S4!Q3*Weighting!AA17</f>
        <v>3.377979252400716E-2</v>
      </c>
    </row>
    <row r="4" spans="1:27" x14ac:dyDescent="0.35">
      <c r="A4" s="5" t="s">
        <v>3</v>
      </c>
      <c r="B4" s="8">
        <f ca="1">+Indicator_db1_S4!B4*Weighting!B2+Indicator_db1_S4!C4*Weighting!B3+Indicator_db1_S4!D4*Weighting!B4+Indicator_db1_S4!E4*Weighting!B5+Indicator_db1_S4!F4*Weighting!B6+Indicator_db1_S4!G4*Weighting!B7+Indicator_db1_S4!H4*Weighting!B8+Indicator_db1_S4!I4*Weighting!B9+Indicator_db1_S4!J4*Weighting!B10+Indicator_db1_S4!K4*Weighting!B11+Indicator_db1_S4!L4*Weighting!B12+Indicator_db1_S4!M4*Weighting!B13+Indicator_db1_S4!N4*Weighting!B14+Indicator_db1_S4!O4*Weighting!B15+Indicator_db1_S4!P4*Weighting!B16+Indicator_db1_S4!Q4*Weighting!B17</f>
        <v>-1.3737988078932409E-3</v>
      </c>
      <c r="C4" s="8">
        <f ca="1">+Indicator_db1_S4!B4*Weighting!C2+Indicator_db1_S4!C4*Weighting!C3+Indicator_db1_S4!D4*Weighting!C4+Indicator_db1_S4!E4*Weighting!C5+Indicator_db1_S4!F4*Weighting!C6+Indicator_db1_S4!G4*Weighting!C7+Indicator_db1_S4!H4*Weighting!C8+Indicator_db1_S4!I4*Weighting!C9+Indicator_db1_S4!J4*Weighting!C10+Indicator_db1_S4!K4*Weighting!C11+Indicator_db1_S4!L4*Weighting!C12+Indicator_db1_S4!M4*Weighting!C13+Indicator_db1_S4!N4*Weighting!C14+Indicator_db1_S4!O4*Weighting!C15+Indicator_db1_S4!P4*Weighting!C16+Indicator_db1_S4!Q4*Weighting!C17</f>
        <v>3.7554279002259923E-3</v>
      </c>
      <c r="D4" s="8">
        <f ca="1">+Indicator_db1_S4!B4*Weighting!D2+Indicator_db1_S4!C4*Weighting!D3+Indicator_db1_S4!D4*Weighting!D4+Indicator_db1_S4!E4*Weighting!D5+Indicator_db1_S4!F4*Weighting!D6+Indicator_db1_S4!G4*Weighting!D7+Indicator_db1_S4!H4*Weighting!D8+Indicator_db1_S4!I4*Weighting!D9+Indicator_db1_S4!J4*Weighting!D10+Indicator_db1_S4!K4*Weighting!D11+Indicator_db1_S4!L4*Weighting!D12+Indicator_db1_S4!M4*Weighting!D13+Indicator_db1_S4!N4*Weighting!D14+Indicator_db1_S4!O4*Weighting!D15+Indicator_db1_S4!P4*Weighting!D16+Indicator_db1_S4!Q4*Weighting!D17</f>
        <v>-1.8079941312782652E-3</v>
      </c>
      <c r="E4" s="8">
        <f ca="1">+Indicator_db1_S4!B4*Weighting!E2+Indicator_db1_S4!C4*Weighting!E3+Indicator_db1_S4!D4*Weighting!E4+Indicator_db1_S4!E4*Weighting!E5+Indicator_db1_S4!F4*Weighting!E6+Indicator_db1_S4!G4*Weighting!E7+Indicator_db1_S4!H4*Weighting!E8+Indicator_db1_S4!I4*Weighting!E9+Indicator_db1_S4!J4*Weighting!E10+Indicator_db1_S4!K4*Weighting!E11+Indicator_db1_S4!L4*Weighting!E12+Indicator_db1_S4!M4*Weighting!E13+Indicator_db1_S4!N4*Weighting!E14+Indicator_db1_S4!O4*Weighting!E15+Indicator_db1_S4!P4*Weighting!E16+Indicator_db1_S4!Q4*Weighting!E17</f>
        <v>7.3213219451485883E-3</v>
      </c>
      <c r="F4" s="8">
        <f ca="1">+Indicator_db1_S4!B4*Weighting!F2+Indicator_db1_S4!C4*Weighting!F3+Indicator_db1_S4!D4*Weighting!F4+Indicator_db1_S4!E4*Weighting!F5+Indicator_db1_S4!F4*Weighting!F6+Indicator_db1_S4!G4*Weighting!F7+Indicator_db1_S4!H4*Weighting!F8+Indicator_db1_S4!I4*Weighting!F9+Indicator_db1_S4!J4*Weighting!F10+Indicator_db1_S4!K4*Weighting!F11+Indicator_db1_S4!L4*Weighting!F12+Indicator_db1_S4!M4*Weighting!F13+Indicator_db1_S4!N4*Weighting!F14+Indicator_db1_S4!O4*Weighting!F15+Indicator_db1_S4!P4*Weighting!F16+Indicator_db1_S4!Q4*Weighting!F17</f>
        <v>-9.3367531913450975E-4</v>
      </c>
      <c r="G4" s="8">
        <f>+Indicator_db1_S4!B4*Weighting!G2+Indicator_db1_S4!C4*Weighting!G3+Indicator_db1_S4!D4*Weighting!G4+Indicator_db1_S4!E4*Weighting!G5+Indicator_db1_S4!F4*Weighting!G6+Indicator_db1_S4!G4*Weighting!G7+Indicator_db1_S4!H4*Weighting!G8+Indicator_db1_S4!I4*Weighting!G9+Indicator_db1_S4!J4*Weighting!G10+Indicator_db1_S4!K4*Weighting!G11+Indicator_db1_S4!L4*Weighting!G12+Indicator_db1_S4!M4*Weighting!G13+Indicator_db1_S4!N4*Weighting!G14+Indicator_db1_S4!O4*Weighting!G15+Indicator_db1_S4!P4*Weighting!G16+Indicator_db1_S4!Q4*Weighting!G17</f>
        <v>-9.3923144046899748E-3</v>
      </c>
      <c r="H4" s="8">
        <f>+Indicator_db1_S4!B4*Weighting!H2+Indicator_db1_S4!C4*Weighting!H3+Indicator_db1_S4!D4*Weighting!H4+Indicator_db1_S4!E4*Weighting!H5+Indicator_db1_S4!F4*Weighting!H6+Indicator_db1_S4!G4*Weighting!H7+Indicator_db1_S4!H4*Weighting!H8+Indicator_db1_S4!I4*Weighting!H9+Indicator_db1_S4!J4*Weighting!H10+Indicator_db1_S4!K4*Weighting!H11+Indicator_db1_S4!L4*Weighting!H12+Indicator_db1_S4!M4*Weighting!H13+Indicator_db1_S4!N4*Weighting!H14+Indicator_db1_S4!O4*Weighting!H15+Indicator_db1_S4!P4*Weighting!H16+Indicator_db1_S4!Q4*Weighting!H17</f>
        <v>1.792926624719254E-2</v>
      </c>
      <c r="I4" s="8">
        <f>+Indicator_db1_S4!B4*Weighting!I2+Indicator_db1_S4!C4*Weighting!I3+Indicator_db1_S4!D4*Weighting!I4+Indicator_db1_S4!E4*Weighting!I5+Indicator_db1_S4!F4*Weighting!I6+Indicator_db1_S4!G4*Weighting!I7+Indicator_db1_S4!H4*Weighting!I8+Indicator_db1_S4!I4*Weighting!I9+Indicator_db1_S4!J4*Weighting!I10+Indicator_db1_S4!K4*Weighting!I11+Indicator_db1_S4!L4*Weighting!I12+Indicator_db1_S4!M4*Weighting!I13+Indicator_db1_S4!N4*Weighting!I14+Indicator_db1_S4!O4*Weighting!I15+Indicator_db1_S4!P4*Weighting!I16+Indicator_db1_S4!Q4*Weighting!I17</f>
        <v>-9.6329519172039281E-3</v>
      </c>
      <c r="J4" s="8">
        <f>+Indicator_db1_S4!B4*Weighting!J2+Indicator_db1_S4!C4*Weighting!J3+Indicator_db1_S4!D4*Weighting!J4+Indicator_db1_S4!E4*Weighting!J5+Indicator_db1_S4!F4*Weighting!J6+Indicator_db1_S4!G4*Weighting!J7+Indicator_db1_S4!H4*Weighting!J8+Indicator_db1_S4!I4*Weighting!J9+Indicator_db1_S4!J4*Weighting!J10+Indicator_db1_S4!K4*Weighting!J11+Indicator_db1_S4!L4*Weighting!J12+Indicator_db1_S4!M4*Weighting!J13+Indicator_db1_S4!N4*Weighting!J14+Indicator_db1_S4!O4*Weighting!J15+Indicator_db1_S4!P4*Weighting!J16+Indicator_db1_S4!Q4*Weighting!J17</f>
        <v>3.0482737500483508E-2</v>
      </c>
      <c r="K4" s="8">
        <f>+Indicator_db1_S4!B4*Weighting!K2+Indicator_db1_S4!C4*Weighting!K3+Indicator_db1_S4!D4*Weighting!K4+Indicator_db1_S4!E4*Weighting!K5+Indicator_db1_S4!F4*Weighting!K6+Indicator_db1_S4!G4*Weighting!K7+Indicator_db1_S4!H4*Weighting!K8+Indicator_db1_S4!I4*Weighting!K9+Indicator_db1_S4!J4*Weighting!K10+Indicator_db1_S4!K4*Weighting!K11+Indicator_db1_S4!L4*Weighting!K12+Indicator_db1_S4!M4*Weighting!K13+Indicator_db1_S4!N4*Weighting!K14+Indicator_db1_S4!O4*Weighting!K15+Indicator_db1_S4!P4*Weighting!K16+Indicator_db1_S4!Q4*Weighting!K17</f>
        <v>-3.0782191328244191E-3</v>
      </c>
      <c r="L4" s="8">
        <f>+Indicator_db1_S4!B4*Weighting!L2+Indicator_db1_S4!C4*Weighting!L3+Indicator_db1_S4!D4*Weighting!L4+Indicator_db1_S4!E4*Weighting!L5+Indicator_db1_S4!F4*Weighting!L6+Indicator_db1_S4!G4*Weighting!L7+Indicator_db1_S4!H4*Weighting!L8+Indicator_db1_S4!I4*Weighting!L9+Indicator_db1_S4!J4*Weighting!L10+Indicator_db1_S4!K4*Weighting!L11+Indicator_db1_S4!L4*Weighting!L12+Indicator_db1_S4!M4*Weighting!L13+Indicator_db1_S4!N4*Weighting!L14+Indicator_db1_S4!O4*Weighting!L15+Indicator_db1_S4!P4*Weighting!L16+Indicator_db1_S4!Q4*Weighting!L17</f>
        <v>0.18499487781918142</v>
      </c>
      <c r="M4" s="8">
        <f>+Indicator_db1_S4!B4*Weighting!M2+Indicator_db1_S4!C4*Weighting!M3+Indicator_db1_S4!D4*Weighting!M4+Indicator_db1_S4!E4*Weighting!M5+Indicator_db1_S4!F4*Weighting!M6+Indicator_db1_S4!G4*Weighting!M7+Indicator_db1_S4!H4*Weighting!M8+Indicator_db1_S4!I4*Weighting!M9+Indicator_db1_S4!J4*Weighting!M10+Indicator_db1_S4!K4*Weighting!M11+Indicator_db1_S4!L4*Weighting!M12+Indicator_db1_S4!M4*Weighting!M13+Indicator_db1_S4!N4*Weighting!M14+Indicator_db1_S4!O4*Weighting!M15+Indicator_db1_S4!P4*Weighting!M16+Indicator_db1_S4!Q4*Weighting!M17</f>
        <v>-2.1563752328650002E-2</v>
      </c>
      <c r="N4" s="8">
        <f>+Indicator_db1_S4!B4*Weighting!N2+Indicator_db1_S4!C4*Weighting!N3+Indicator_db1_S4!D4*Weighting!N4+Indicator_db1_S4!E4*Weighting!N5+Indicator_db1_S4!F4*Weighting!N6+Indicator_db1_S4!G4*Weighting!N7+Indicator_db1_S4!H4*Weighting!N8+Indicator_db1_S4!I4*Weighting!N9+Indicator_db1_S4!J4*Weighting!N10+Indicator_db1_S4!K4*Weighting!N11+Indicator_db1_S4!L4*Weighting!N12+Indicator_db1_S4!M4*Weighting!N13+Indicator_db1_S4!N4*Weighting!N14+Indicator_db1_S4!O4*Weighting!N15+Indicator_db1_S4!P4*Weighting!N16+Indicator_db1_S4!Q4*Weighting!N17</f>
        <v>2.8988346175869269E-2</v>
      </c>
      <c r="O4" s="8">
        <f>+Indicator_db1_S4!B4*Weighting!O2+Indicator_db1_S4!C4*Weighting!O3+Indicator_db1_S4!D4*Weighting!O4+Indicator_db1_S4!E4*Weighting!O5+Indicator_db1_S4!F4*Weighting!O6+Indicator_db1_S4!G4*Weighting!O7+Indicator_db1_S4!H4*Weighting!O8+Indicator_db1_S4!I4*Weighting!O9+Indicator_db1_S4!J4*Weighting!O10+Indicator_db1_S4!K4*Weighting!O11+Indicator_db1_S4!L4*Weighting!O12+Indicator_db1_S4!M4*Weighting!O13+Indicator_db1_S4!N4*Weighting!O14+Indicator_db1_S4!O4*Weighting!O15+Indicator_db1_S4!P4*Weighting!O16+Indicator_db1_S4!Q4*Weighting!O17</f>
        <v>3.6717643137160389E-3</v>
      </c>
      <c r="P4" s="8">
        <f>+Indicator_db1_S4!B4*Weighting!P2+Indicator_db1_S4!C4*Weighting!P3+Indicator_db1_S4!D4*Weighting!P4+Indicator_db1_S4!E4*Weighting!P5+Indicator_db1_S4!F4*Weighting!P6+Indicator_db1_S4!G4*Weighting!P7+Indicator_db1_S4!H4*Weighting!P8+Indicator_db1_S4!I4*Weighting!P9+Indicator_db1_S4!J4*Weighting!P10+Indicator_db1_S4!K4*Weighting!P11+Indicator_db1_S4!L4*Weighting!P12+Indicator_db1_S4!M4*Weighting!P13+Indicator_db1_S4!N4*Weighting!P14+Indicator_db1_S4!O4*Weighting!P15+Indicator_db1_S4!P4*Weighting!P16+Indicator_db1_S4!Q4*Weighting!P17</f>
        <v>-6.1812342565364643E-2</v>
      </c>
      <c r="Q4" s="8">
        <f>+Indicator_db1_S4!B4*Weighting!Q2+Indicator_db1_S4!C4*Weighting!Q3+Indicator_db1_S4!D4*Weighting!Q4+Indicator_db1_S4!E4*Weighting!Q5+Indicator_db1_S4!F4*Weighting!Q6+Indicator_db1_S4!G4*Weighting!Q7+Indicator_db1_S4!H4*Weighting!Q8+Indicator_db1_S4!I4*Weighting!Q9+Indicator_db1_S4!J4*Weighting!Q10+Indicator_db1_S4!K4*Weighting!Q11+Indicator_db1_S4!L4*Weighting!Q12+Indicator_db1_S4!M4*Weighting!Q13+Indicator_db1_S4!N4*Weighting!Q14+Indicator_db1_S4!O4*Weighting!Q15+Indicator_db1_S4!P4*Weighting!Q16+Indicator_db1_S4!Q4*Weighting!Q17</f>
        <v>-5.3290875021781606E-2</v>
      </c>
      <c r="R4" s="8">
        <f>+Indicator_db1_S4!B4*Weighting!R2+Indicator_db1_S4!C4*Weighting!R3+Indicator_db1_S4!D4*Weighting!R4+Indicator_db1_S4!E4*Weighting!R5+Indicator_db1_S4!F4*Weighting!R6+Indicator_db1_S4!G4*Weighting!R7+Indicator_db1_S4!H4*Weighting!R8+Indicator_db1_S4!I4*Weighting!R9+Indicator_db1_S4!J4*Weighting!R10+Indicator_db1_S4!K4*Weighting!R11+Indicator_db1_S4!L4*Weighting!R12+Indicator_db1_S4!M4*Weighting!R13+Indicator_db1_S4!N4*Weighting!R14+Indicator_db1_S4!O4*Weighting!R15+Indicator_db1_S4!P4*Weighting!R16+Indicator_db1_S4!Q4*Weighting!R17</f>
        <v>-4.1425728818683366E-2</v>
      </c>
      <c r="S4" s="8">
        <f>+Indicator_db1_S4!B4*Weighting!S2+Indicator_db1_S4!C4*Weighting!S3+Indicator_db1_S4!D4*Weighting!S4+Indicator_db1_S4!E4*Weighting!S5+Indicator_db1_S4!F4*Weighting!S6+Indicator_db1_S4!G4*Weighting!S7+Indicator_db1_S4!H4*Weighting!S8+Indicator_db1_S4!I4*Weighting!S9+Indicator_db1_S4!J4*Weighting!S10+Indicator_db1_S4!K4*Weighting!S11+Indicator_db1_S4!L4*Weighting!S12+Indicator_db1_S4!M4*Weighting!S13+Indicator_db1_S4!N4*Weighting!S14+Indicator_db1_S4!O4*Weighting!S15+Indicator_db1_S4!P4*Weighting!S16+Indicator_db1_S4!Q4*Weighting!S17</f>
        <v>-7.2159783740861821E-2</v>
      </c>
      <c r="T4" s="8">
        <f>+Indicator_db1_S4!B4*Weighting!T2+Indicator_db1_S4!C4*Weighting!T3+Indicator_db1_S4!D4*Weighting!T4+Indicator_db1_S4!E4*Weighting!T5+Indicator_db1_S4!F4*Weighting!T6+Indicator_db1_S4!G4*Weighting!T7+Indicator_db1_S4!H4*Weighting!T8+Indicator_db1_S4!I4*Weighting!T9+Indicator_db1_S4!J4*Weighting!T10+Indicator_db1_S4!K4*Weighting!T11+Indicator_db1_S4!L4*Weighting!T12+Indicator_db1_S4!M4*Weighting!T13+Indicator_db1_S4!N4*Weighting!T14+Indicator_db1_S4!O4*Weighting!T15+Indicator_db1_S4!P4*Weighting!T16+Indicator_db1_S4!Q4*Weighting!T17</f>
        <v>-7.9875395650394754E-2</v>
      </c>
      <c r="U4" s="8">
        <f>+Indicator_db1_S4!B4*Weighting!U2+Indicator_db1_S4!C4*Weighting!U3+Indicator_db1_S4!D4*Weighting!U4+Indicator_db1_S4!E4*Weighting!U5+Indicator_db1_S4!F4*Weighting!U6+Indicator_db1_S4!G4*Weighting!U7+Indicator_db1_S4!H4*Weighting!U8+Indicator_db1_S4!I4*Weighting!U9+Indicator_db1_S4!J4*Weighting!U10+Indicator_db1_S4!K4*Weighting!U11+Indicator_db1_S4!L4*Weighting!U12+Indicator_db1_S4!M4*Weighting!U13+Indicator_db1_S4!N4*Weighting!U14+Indicator_db1_S4!O4*Weighting!U15+Indicator_db1_S4!P4*Weighting!U16+Indicator_db1_S4!Q4*Weighting!U17</f>
        <v>3.0623372075619698E-3</v>
      </c>
      <c r="V4" s="8">
        <f>+Indicator_db1_S4!B4*Weighting!V2+Indicator_db1_S4!C4*Weighting!V3+Indicator_db1_S4!D4*Weighting!V4+Indicator_db1_S4!E4*Weighting!V5+Indicator_db1_S4!F4*Weighting!V6+Indicator_db1_S4!G4*Weighting!V7+Indicator_db1_S4!H4*Weighting!V8+Indicator_db1_S4!I4*Weighting!V9+Indicator_db1_S4!J4*Weighting!V10+Indicator_db1_S4!K4*Weighting!V11+Indicator_db1_S4!L4*Weighting!V12+Indicator_db1_S4!M4*Weighting!V13+Indicator_db1_S4!N4*Weighting!V14+Indicator_db1_S4!O4*Weighting!V15+Indicator_db1_S4!P4*Weighting!V16+Indicator_db1_S4!Q4*Weighting!V17</f>
        <v>-8.4458051125511323E-3</v>
      </c>
      <c r="W4" s="8">
        <f>+Indicator_db1_S4!B4*Weighting!W2+Indicator_db1_S4!C4*Weighting!W3+Indicator_db1_S4!D4*Weighting!W4+Indicator_db1_S4!E4*Weighting!W5+Indicator_db1_S4!F4*Weighting!W6+Indicator_db1_S4!G4*Weighting!W7+Indicator_db1_S4!H4*Weighting!W8+Indicator_db1_S4!I4*Weighting!W9+Indicator_db1_S4!J4*Weighting!W10+Indicator_db1_S4!K4*Weighting!W11+Indicator_db1_S4!L4*Weighting!W12+Indicator_db1_S4!M4*Weighting!W13+Indicator_db1_S4!N4*Weighting!W14+Indicator_db1_S4!O4*Weighting!W15+Indicator_db1_S4!P4*Weighting!W16+Indicator_db1_S4!Q4*Weighting!W17</f>
        <v>-4.2150590310279358E-4</v>
      </c>
      <c r="X4" s="8">
        <f>+Indicator_db1_S4!B4*Weighting!X2+Indicator_db1_S4!C4*Weighting!X3+Indicator_db1_S4!D4*Weighting!X4+Indicator_db1_S4!E4*Weighting!X5+Indicator_db1_S4!F4*Weighting!X6+Indicator_db1_S4!G4*Weighting!X7+Indicator_db1_S4!H4*Weighting!X8+Indicator_db1_S4!I4*Weighting!X9+Indicator_db1_S4!J4*Weighting!X10+Indicator_db1_S4!K4*Weighting!X11+Indicator_db1_S4!L4*Weighting!X12+Indicator_db1_S4!M4*Weighting!X13+Indicator_db1_S4!N4*Weighting!X14+Indicator_db1_S4!O4*Weighting!X15+Indicator_db1_S4!P4*Weighting!X16+Indicator_db1_S4!Q4*Weighting!X17</f>
        <v>-1.5454185187309408E-3</v>
      </c>
      <c r="Y4" s="8">
        <f>+Indicator_db1_S4!B4*Weighting!Y2+Indicator_db1_S4!C4*Weighting!Y3+Indicator_db1_S4!D4*Weighting!Y4+Indicator_db1_S4!E4*Weighting!Y5+Indicator_db1_S4!F4*Weighting!Y6+Indicator_db1_S4!G4*Weighting!Y7+Indicator_db1_S4!H4*Weighting!Y8+Indicator_db1_S4!I4*Weighting!Y9+Indicator_db1_S4!J4*Weighting!Y10+Indicator_db1_S4!K4*Weighting!Y11+Indicator_db1_S4!L4*Weighting!Y12+Indicator_db1_S4!M4*Weighting!Y13+Indicator_db1_S4!N4*Weighting!Y14+Indicator_db1_S4!O4*Weighting!Y15+Indicator_db1_S4!P4*Weighting!Y16+Indicator_db1_S4!Q4*Weighting!Y17</f>
        <v>-1.122901651811906E-5</v>
      </c>
      <c r="Z4" s="8">
        <f>+Indicator_db1_S4!B4*Weighting!Z2+Indicator_db1_S4!C4*Weighting!Z3+Indicator_db1_S4!D4*Weighting!Z4+Indicator_db1_S4!E4*Weighting!Z5+Indicator_db1_S4!F4*Weighting!Z6+Indicator_db1_S4!G4*Weighting!Z7+Indicator_db1_S4!H4*Weighting!Z8+Indicator_db1_S4!I4*Weighting!Z9+Indicator_db1_S4!J4*Weighting!Z10+Indicator_db1_S4!K4*Weighting!Z11+Indicator_db1_S4!L4*Weighting!Z12+Indicator_db1_S4!M4*Weighting!Z13+Indicator_db1_S4!N4*Weighting!Z14+Indicator_db1_S4!O4*Weighting!Z15+Indicator_db1_S4!P4*Weighting!Z16+Indicator_db1_S4!Q4*Weighting!Z17</f>
        <v>-4.1377979367983198E-3</v>
      </c>
      <c r="AA4" s="8">
        <f>+Indicator_db1_S4!B4*Weighting!AA2+Indicator_db1_S4!C4*Weighting!AA3+Indicator_db1_S4!D4*Weighting!AA4+Indicator_db1_S4!E4*Weighting!AA5+Indicator_db1_S4!F4*Weighting!AA6+Indicator_db1_S4!G4*Weighting!AA7+Indicator_db1_S4!H4*Weighting!AA8+Indicator_db1_S4!I4*Weighting!AA9+Indicator_db1_S4!J4*Weighting!AA10+Indicator_db1_S4!K4*Weighting!AA11+Indicator_db1_S4!L4*Weighting!AA12+Indicator_db1_S4!M4*Weighting!AA13+Indicator_db1_S4!N4*Weighting!AA14+Indicator_db1_S4!O4*Weighting!AA15+Indicator_db1_S4!P4*Weighting!AA16+Indicator_db1_S4!Q4*Weighting!AA17</f>
        <v>-2.6304721377930801E-2</v>
      </c>
    </row>
    <row r="5" spans="1:27" x14ac:dyDescent="0.35">
      <c r="A5" s="5" t="s">
        <v>4</v>
      </c>
      <c r="B5" s="8">
        <f ca="1">+Indicator_db1_S4!B5*Weighting!B2+Indicator_db1_S4!C5*Weighting!B3+Indicator_db1_S4!D5*Weighting!B4+Indicator_db1_S4!E5*Weighting!B5+Indicator_db1_S4!F5*Weighting!B6+Indicator_db1_S4!G5*Weighting!B7+Indicator_db1_S4!H5*Weighting!B8+Indicator_db1_S4!I5*Weighting!B9+Indicator_db1_S4!J5*Weighting!B10+Indicator_db1_S4!K5*Weighting!B11+Indicator_db1_S4!L5*Weighting!B12+Indicator_db1_S4!M5*Weighting!B13+Indicator_db1_S4!N5*Weighting!B14+Indicator_db1_S4!O5*Weighting!B15+Indicator_db1_S4!P5*Weighting!B16+Indicator_db1_S4!Q5*Weighting!B17</f>
        <v>0.9710363929665482</v>
      </c>
      <c r="C5" s="8">
        <f ca="1">+Indicator_db1_S4!B5*Weighting!C2+Indicator_db1_S4!C5*Weighting!C3+Indicator_db1_S4!D5*Weighting!C4+Indicator_db1_S4!E5*Weighting!C5+Indicator_db1_S4!F5*Weighting!C6+Indicator_db1_S4!G5*Weighting!C7+Indicator_db1_S4!H5*Weighting!C8+Indicator_db1_S4!I5*Weighting!C9+Indicator_db1_S4!J5*Weighting!C10+Indicator_db1_S4!K5*Weighting!C11+Indicator_db1_S4!L5*Weighting!C12+Indicator_db1_S4!M5*Weighting!C13+Indicator_db1_S4!N5*Weighting!C14+Indicator_db1_S4!O5*Weighting!C15+Indicator_db1_S4!P5*Weighting!C16+Indicator_db1_S4!Q5*Weighting!C17</f>
        <v>0.97055124003537707</v>
      </c>
      <c r="D5" s="8">
        <f ca="1">+Indicator_db1_S4!B5*Weighting!D2+Indicator_db1_S4!C5*Weighting!D3+Indicator_db1_S4!D5*Weighting!D4+Indicator_db1_S4!E5*Weighting!D5+Indicator_db1_S4!F5*Weighting!D6+Indicator_db1_S4!G5*Weighting!D7+Indicator_db1_S4!H5*Weighting!D8+Indicator_db1_S4!I5*Weighting!D9+Indicator_db1_S4!J5*Weighting!D10+Indicator_db1_S4!K5*Weighting!D11+Indicator_db1_S4!L5*Weighting!D12+Indicator_db1_S4!M5*Weighting!D13+Indicator_db1_S4!N5*Weighting!D14+Indicator_db1_S4!O5*Weighting!D15+Indicator_db1_S4!P5*Weighting!D16+Indicator_db1_S4!Q5*Weighting!D17</f>
        <v>0.96986415621720334</v>
      </c>
      <c r="E5" s="8">
        <f ca="1">+Indicator_db1_S4!B5*Weighting!E2+Indicator_db1_S4!C5*Weighting!E3+Indicator_db1_S4!D5*Weighting!E4+Indicator_db1_S4!E5*Weighting!E5+Indicator_db1_S4!F5*Weighting!E6+Indicator_db1_S4!G5*Weighting!E7+Indicator_db1_S4!H5*Weighting!E8+Indicator_db1_S4!I5*Weighting!E9+Indicator_db1_S4!J5*Weighting!E10+Indicator_db1_S4!K5*Weighting!E11+Indicator_db1_S4!L5*Weighting!E12+Indicator_db1_S4!M5*Weighting!E13+Indicator_db1_S4!N5*Weighting!E14+Indicator_db1_S4!O5*Weighting!E15+Indicator_db1_S4!P5*Weighting!E16+Indicator_db1_S4!Q5*Weighting!E17</f>
        <v>0.97627080078029194</v>
      </c>
      <c r="F5" s="8">
        <f ca="1">+Indicator_db1_S4!B5*Weighting!F2+Indicator_db1_S4!C5*Weighting!F3+Indicator_db1_S4!D5*Weighting!F4+Indicator_db1_S4!E5*Weighting!F5+Indicator_db1_S4!F5*Weighting!F6+Indicator_db1_S4!G5*Weighting!F7+Indicator_db1_S4!H5*Weighting!F8+Indicator_db1_S4!I5*Weighting!F9+Indicator_db1_S4!J5*Weighting!F10+Indicator_db1_S4!K5*Weighting!F11+Indicator_db1_S4!L5*Weighting!F12+Indicator_db1_S4!M5*Weighting!F13+Indicator_db1_S4!N5*Weighting!F14+Indicator_db1_S4!O5*Weighting!F15+Indicator_db1_S4!P5*Weighting!F16+Indicator_db1_S4!Q5*Weighting!F17</f>
        <v>0.96738667634979059</v>
      </c>
      <c r="G5" s="8">
        <f>+Indicator_db1_S4!B5*Weighting!G2+Indicator_db1_S4!C5*Weighting!G3+Indicator_db1_S4!D5*Weighting!G4+Indicator_db1_S4!E5*Weighting!G5+Indicator_db1_S4!F5*Weighting!G6+Indicator_db1_S4!G5*Weighting!G7+Indicator_db1_S4!H5*Weighting!G8+Indicator_db1_S4!I5*Weighting!G9+Indicator_db1_S4!J5*Weighting!G10+Indicator_db1_S4!K5*Weighting!G11+Indicator_db1_S4!L5*Weighting!G12+Indicator_db1_S4!M5*Weighting!G13+Indicator_db1_S4!N5*Weighting!G14+Indicator_db1_S4!O5*Weighting!G15+Indicator_db1_S4!P5*Weighting!G16+Indicator_db1_S4!Q5*Weighting!G17</f>
        <v>0.9311940662305751</v>
      </c>
      <c r="H5" s="8">
        <f>+Indicator_db1_S4!B5*Weighting!H2+Indicator_db1_S4!C5*Weighting!H3+Indicator_db1_S4!D5*Weighting!H4+Indicator_db1_S4!E5*Weighting!H5+Indicator_db1_S4!F5*Weighting!H6+Indicator_db1_S4!G5*Weighting!H7+Indicator_db1_S4!H5*Weighting!H8+Indicator_db1_S4!I5*Weighting!H9+Indicator_db1_S4!J5*Weighting!H10+Indicator_db1_S4!K5*Weighting!H11+Indicator_db1_S4!L5*Weighting!H12+Indicator_db1_S4!M5*Weighting!H13+Indicator_db1_S4!N5*Weighting!H14+Indicator_db1_S4!O5*Weighting!H15+Indicator_db1_S4!P5*Weighting!H16+Indicator_db1_S4!Q5*Weighting!H17</f>
        <v>0.91432207177228109</v>
      </c>
      <c r="I5" s="8">
        <f>+Indicator_db1_S4!B5*Weighting!I2+Indicator_db1_S4!C5*Weighting!I3+Indicator_db1_S4!D5*Weighting!I4+Indicator_db1_S4!E5*Weighting!I5+Indicator_db1_S4!F5*Weighting!I6+Indicator_db1_S4!G5*Weighting!I7+Indicator_db1_S4!H5*Weighting!I8+Indicator_db1_S4!I5*Weighting!I9+Indicator_db1_S4!J5*Weighting!I10+Indicator_db1_S4!K5*Weighting!I11+Indicator_db1_S4!L5*Weighting!I12+Indicator_db1_S4!M5*Weighting!I13+Indicator_db1_S4!N5*Weighting!I14+Indicator_db1_S4!O5*Weighting!I15+Indicator_db1_S4!P5*Weighting!I16+Indicator_db1_S4!Q5*Weighting!I17</f>
        <v>0.93241843886535347</v>
      </c>
      <c r="J5" s="8">
        <f>+Indicator_db1_S4!B5*Weighting!J2+Indicator_db1_S4!C5*Weighting!J3+Indicator_db1_S4!D5*Weighting!J4+Indicator_db1_S4!E5*Weighting!J5+Indicator_db1_S4!F5*Weighting!J6+Indicator_db1_S4!G5*Weighting!J7+Indicator_db1_S4!H5*Weighting!J8+Indicator_db1_S4!I5*Weighting!J9+Indicator_db1_S4!J5*Weighting!J10+Indicator_db1_S4!K5*Weighting!J11+Indicator_db1_S4!L5*Weighting!J12+Indicator_db1_S4!M5*Weighting!J13+Indicator_db1_S4!N5*Weighting!J14+Indicator_db1_S4!O5*Weighting!J15+Indicator_db1_S4!P5*Weighting!J16+Indicator_db1_S4!Q5*Weighting!J17</f>
        <v>0.9356792131569085</v>
      </c>
      <c r="K5" s="8">
        <f>+Indicator_db1_S4!B5*Weighting!K2+Indicator_db1_S4!C5*Weighting!K3+Indicator_db1_S4!D5*Weighting!K4+Indicator_db1_S4!E5*Weighting!K5+Indicator_db1_S4!F5*Weighting!K6+Indicator_db1_S4!G5*Weighting!K7+Indicator_db1_S4!H5*Weighting!K8+Indicator_db1_S4!I5*Weighting!K9+Indicator_db1_S4!J5*Weighting!K10+Indicator_db1_S4!K5*Weighting!K11+Indicator_db1_S4!L5*Weighting!K12+Indicator_db1_S4!M5*Weighting!K13+Indicator_db1_S4!N5*Weighting!K14+Indicator_db1_S4!O5*Weighting!K15+Indicator_db1_S4!P5*Weighting!K16+Indicator_db1_S4!Q5*Weighting!K17</f>
        <v>0.91977185743079615</v>
      </c>
      <c r="L5" s="8">
        <f>+Indicator_db1_S4!B5*Weighting!L2+Indicator_db1_S4!C5*Weighting!L3+Indicator_db1_S4!D5*Weighting!L4+Indicator_db1_S4!E5*Weighting!L5+Indicator_db1_S4!F5*Weighting!L6+Indicator_db1_S4!G5*Weighting!L7+Indicator_db1_S4!H5*Weighting!L8+Indicator_db1_S4!I5*Weighting!L9+Indicator_db1_S4!J5*Weighting!L10+Indicator_db1_S4!K5*Weighting!L11+Indicator_db1_S4!L5*Weighting!L12+Indicator_db1_S4!M5*Weighting!L13+Indicator_db1_S4!N5*Weighting!L14+Indicator_db1_S4!O5*Weighting!L15+Indicator_db1_S4!P5*Weighting!L16+Indicator_db1_S4!Q5*Weighting!L17</f>
        <v>0.87740182693544766</v>
      </c>
      <c r="M5" s="8">
        <f>+Indicator_db1_S4!B5*Weighting!M2+Indicator_db1_S4!C5*Weighting!M3+Indicator_db1_S4!D5*Weighting!M4+Indicator_db1_S4!E5*Weighting!M5+Indicator_db1_S4!F5*Weighting!M6+Indicator_db1_S4!G5*Weighting!M7+Indicator_db1_S4!H5*Weighting!M8+Indicator_db1_S4!I5*Weighting!M9+Indicator_db1_S4!J5*Weighting!M10+Indicator_db1_S4!K5*Weighting!M11+Indicator_db1_S4!L5*Weighting!M12+Indicator_db1_S4!M5*Weighting!M13+Indicator_db1_S4!N5*Weighting!M14+Indicator_db1_S4!O5*Weighting!M15+Indicator_db1_S4!P5*Weighting!M16+Indicator_db1_S4!Q5*Weighting!M17</f>
        <v>0.81749043298148683</v>
      </c>
      <c r="N5" s="8">
        <f>+Indicator_db1_S4!B5*Weighting!N2+Indicator_db1_S4!C5*Weighting!N3+Indicator_db1_S4!D5*Weighting!N4+Indicator_db1_S4!E5*Weighting!N5+Indicator_db1_S4!F5*Weighting!N6+Indicator_db1_S4!G5*Weighting!N7+Indicator_db1_S4!H5*Weighting!N8+Indicator_db1_S4!I5*Weighting!N9+Indicator_db1_S4!J5*Weighting!N10+Indicator_db1_S4!K5*Weighting!N11+Indicator_db1_S4!L5*Weighting!N12+Indicator_db1_S4!M5*Weighting!N13+Indicator_db1_S4!N5*Weighting!N14+Indicator_db1_S4!O5*Weighting!N15+Indicator_db1_S4!P5*Weighting!N16+Indicator_db1_S4!Q5*Weighting!N17</f>
        <v>0.92712631238126075</v>
      </c>
      <c r="O5" s="8">
        <f>+Indicator_db1_S4!B5*Weighting!O2+Indicator_db1_S4!C5*Weighting!O3+Indicator_db1_S4!D5*Weighting!O4+Indicator_db1_S4!E5*Weighting!O5+Indicator_db1_S4!F5*Weighting!O6+Indicator_db1_S4!G5*Weighting!O7+Indicator_db1_S4!H5*Weighting!O8+Indicator_db1_S4!I5*Weighting!O9+Indicator_db1_S4!J5*Weighting!O10+Indicator_db1_S4!K5*Weighting!O11+Indicator_db1_S4!L5*Weighting!O12+Indicator_db1_S4!M5*Weighting!O13+Indicator_db1_S4!N5*Weighting!O14+Indicator_db1_S4!O5*Weighting!O15+Indicator_db1_S4!P5*Weighting!O16+Indicator_db1_S4!Q5*Weighting!O17</f>
        <v>0.98916641885998757</v>
      </c>
      <c r="P5" s="8">
        <f>+Indicator_db1_S4!B5*Weighting!P2+Indicator_db1_S4!C5*Weighting!P3+Indicator_db1_S4!D5*Weighting!P4+Indicator_db1_S4!E5*Weighting!P5+Indicator_db1_S4!F5*Weighting!P6+Indicator_db1_S4!G5*Weighting!P7+Indicator_db1_S4!H5*Weighting!P8+Indicator_db1_S4!I5*Weighting!P9+Indicator_db1_S4!J5*Weighting!P10+Indicator_db1_S4!K5*Weighting!P11+Indicator_db1_S4!L5*Weighting!P12+Indicator_db1_S4!M5*Weighting!P13+Indicator_db1_S4!N5*Weighting!P14+Indicator_db1_S4!O5*Weighting!P15+Indicator_db1_S4!P5*Weighting!P16+Indicator_db1_S4!Q5*Weighting!P17</f>
        <v>0.96207830787276372</v>
      </c>
      <c r="Q5" s="8">
        <f>+Indicator_db1_S4!B5*Weighting!Q2+Indicator_db1_S4!C5*Weighting!Q3+Indicator_db1_S4!D5*Weighting!Q4+Indicator_db1_S4!E5*Weighting!Q5+Indicator_db1_S4!F5*Weighting!Q6+Indicator_db1_S4!G5*Weighting!Q7+Indicator_db1_S4!H5*Weighting!Q8+Indicator_db1_S4!I5*Weighting!Q9+Indicator_db1_S4!J5*Weighting!Q10+Indicator_db1_S4!K5*Weighting!Q11+Indicator_db1_S4!L5*Weighting!Q12+Indicator_db1_S4!M5*Weighting!Q13+Indicator_db1_S4!N5*Weighting!Q14+Indicator_db1_S4!O5*Weighting!Q15+Indicator_db1_S4!P5*Weighting!Q16+Indicator_db1_S4!Q5*Weighting!Q17</f>
        <v>0.83265660518567841</v>
      </c>
      <c r="R5" s="8">
        <f>+Indicator_db1_S4!B5*Weighting!R2+Indicator_db1_S4!C5*Weighting!R3+Indicator_db1_S4!D5*Weighting!R4+Indicator_db1_S4!E5*Weighting!R5+Indicator_db1_S4!F5*Weighting!R6+Indicator_db1_S4!G5*Weighting!R7+Indicator_db1_S4!H5*Weighting!R8+Indicator_db1_S4!I5*Weighting!R9+Indicator_db1_S4!J5*Weighting!R10+Indicator_db1_S4!K5*Weighting!R11+Indicator_db1_S4!L5*Weighting!R12+Indicator_db1_S4!M5*Weighting!R13+Indicator_db1_S4!N5*Weighting!R14+Indicator_db1_S4!O5*Weighting!R15+Indicator_db1_S4!P5*Weighting!R16+Indicator_db1_S4!Q5*Weighting!R17</f>
        <v>0.91966239724809318</v>
      </c>
      <c r="S5" s="8">
        <f>+Indicator_db1_S4!B5*Weighting!S2+Indicator_db1_S4!C5*Weighting!S3+Indicator_db1_S4!D5*Weighting!S4+Indicator_db1_S4!E5*Weighting!S5+Indicator_db1_S4!F5*Weighting!S6+Indicator_db1_S4!G5*Weighting!S7+Indicator_db1_S4!H5*Weighting!S8+Indicator_db1_S4!I5*Weighting!S9+Indicator_db1_S4!J5*Weighting!S10+Indicator_db1_S4!K5*Weighting!S11+Indicator_db1_S4!L5*Weighting!S12+Indicator_db1_S4!M5*Weighting!S13+Indicator_db1_S4!N5*Weighting!S14+Indicator_db1_S4!O5*Weighting!S15+Indicator_db1_S4!P5*Weighting!S16+Indicator_db1_S4!Q5*Weighting!S17</f>
        <v>0.96754411276451102</v>
      </c>
      <c r="T5" s="8">
        <f>+Indicator_db1_S4!B5*Weighting!T2+Indicator_db1_S4!C5*Weighting!T3+Indicator_db1_S4!D5*Weighting!T4+Indicator_db1_S4!E5*Weighting!T5+Indicator_db1_S4!F5*Weighting!T6+Indicator_db1_S4!G5*Weighting!T7+Indicator_db1_S4!H5*Weighting!T8+Indicator_db1_S4!I5*Weighting!T9+Indicator_db1_S4!J5*Weighting!T10+Indicator_db1_S4!K5*Weighting!T11+Indicator_db1_S4!L5*Weighting!T12+Indicator_db1_S4!M5*Weighting!T13+Indicator_db1_S4!N5*Weighting!T14+Indicator_db1_S4!O5*Weighting!T15+Indicator_db1_S4!P5*Weighting!T16+Indicator_db1_S4!Q5*Weighting!T17</f>
        <v>0.9746140425154598</v>
      </c>
      <c r="U5" s="8">
        <f>+Indicator_db1_S4!B5*Weighting!U2+Indicator_db1_S4!C5*Weighting!U3+Indicator_db1_S4!D5*Weighting!U4+Indicator_db1_S4!E5*Weighting!U5+Indicator_db1_S4!F5*Weighting!U6+Indicator_db1_S4!G5*Weighting!U7+Indicator_db1_S4!H5*Weighting!U8+Indicator_db1_S4!I5*Weighting!U9+Indicator_db1_S4!J5*Weighting!U10+Indicator_db1_S4!K5*Weighting!U11+Indicator_db1_S4!L5*Weighting!U12+Indicator_db1_S4!M5*Weighting!U13+Indicator_db1_S4!N5*Weighting!U14+Indicator_db1_S4!O5*Weighting!U15+Indicator_db1_S4!P5*Weighting!U16+Indicator_db1_S4!Q5*Weighting!U17</f>
        <v>0.99549003108701184</v>
      </c>
      <c r="V5" s="8">
        <f>+Indicator_db1_S4!B5*Weighting!V2+Indicator_db1_S4!C5*Weighting!V3+Indicator_db1_S4!D5*Weighting!V4+Indicator_db1_S4!E5*Weighting!V5+Indicator_db1_S4!F5*Weighting!V6+Indicator_db1_S4!G5*Weighting!V7+Indicator_db1_S4!H5*Weighting!V8+Indicator_db1_S4!I5*Weighting!V9+Indicator_db1_S4!J5*Weighting!V10+Indicator_db1_S4!K5*Weighting!V11+Indicator_db1_S4!L5*Weighting!V12+Indicator_db1_S4!M5*Weighting!V13+Indicator_db1_S4!N5*Weighting!V14+Indicator_db1_S4!O5*Weighting!V15+Indicator_db1_S4!P5*Weighting!V16+Indicator_db1_S4!Q5*Weighting!V17</f>
        <v>0.98580002479531081</v>
      </c>
      <c r="W5" s="8">
        <f>+Indicator_db1_S4!B5*Weighting!W2+Indicator_db1_S4!C5*Weighting!W3+Indicator_db1_S4!D5*Weighting!W4+Indicator_db1_S4!E5*Weighting!W5+Indicator_db1_S4!F5*Weighting!W6+Indicator_db1_S4!G5*Weighting!W7+Indicator_db1_S4!H5*Weighting!W8+Indicator_db1_S4!I5*Weighting!W9+Indicator_db1_S4!J5*Weighting!W10+Indicator_db1_S4!K5*Weighting!W11+Indicator_db1_S4!L5*Weighting!W12+Indicator_db1_S4!M5*Weighting!W13+Indicator_db1_S4!N5*Weighting!W14+Indicator_db1_S4!O5*Weighting!W15+Indicator_db1_S4!P5*Weighting!W16+Indicator_db1_S4!Q5*Weighting!W17</f>
        <v>0.98678696482442663</v>
      </c>
      <c r="X5" s="8">
        <f>+Indicator_db1_S4!B5*Weighting!X2+Indicator_db1_S4!C5*Weighting!X3+Indicator_db1_S4!D5*Weighting!X4+Indicator_db1_S4!E5*Weighting!X5+Indicator_db1_S4!F5*Weighting!X6+Indicator_db1_S4!G5*Weighting!X7+Indicator_db1_S4!H5*Weighting!X8+Indicator_db1_S4!I5*Weighting!X9+Indicator_db1_S4!J5*Weighting!X10+Indicator_db1_S4!K5*Weighting!X11+Indicator_db1_S4!L5*Weighting!X12+Indicator_db1_S4!M5*Weighting!X13+Indicator_db1_S4!N5*Weighting!X14+Indicator_db1_S4!O5*Weighting!X15+Indicator_db1_S4!P5*Weighting!X16+Indicator_db1_S4!Q5*Weighting!X17</f>
        <v>0.99530487293999259</v>
      </c>
      <c r="Y5" s="8">
        <f>+Indicator_db1_S4!B5*Weighting!Y2+Indicator_db1_S4!C5*Weighting!Y3+Indicator_db1_S4!D5*Weighting!Y4+Indicator_db1_S4!E5*Weighting!Y5+Indicator_db1_S4!F5*Weighting!Y6+Indicator_db1_S4!G5*Weighting!Y7+Indicator_db1_S4!H5*Weighting!Y8+Indicator_db1_S4!I5*Weighting!Y9+Indicator_db1_S4!J5*Weighting!Y10+Indicator_db1_S4!K5*Weighting!Y11+Indicator_db1_S4!L5*Weighting!Y12+Indicator_db1_S4!M5*Weighting!Y13+Indicator_db1_S4!N5*Weighting!Y14+Indicator_db1_S4!O5*Weighting!Y15+Indicator_db1_S4!P5*Weighting!Y16+Indicator_db1_S4!Q5*Weighting!Y17</f>
        <v>0.99921137653895076</v>
      </c>
      <c r="Z5" s="8">
        <f>+Indicator_db1_S4!B5*Weighting!Z2+Indicator_db1_S4!C5*Weighting!Z3+Indicator_db1_S4!D5*Weighting!Z4+Indicator_db1_S4!E5*Weighting!Z5+Indicator_db1_S4!F5*Weighting!Z6+Indicator_db1_S4!G5*Weighting!Z7+Indicator_db1_S4!H5*Weighting!Z8+Indicator_db1_S4!I5*Weighting!Z9+Indicator_db1_S4!J5*Weighting!Z10+Indicator_db1_S4!K5*Weighting!Z11+Indicator_db1_S4!L5*Weighting!Z12+Indicator_db1_S4!M5*Weighting!Z13+Indicator_db1_S4!N5*Weighting!Z14+Indicator_db1_S4!O5*Weighting!Z15+Indicator_db1_S4!P5*Weighting!Z16+Indicator_db1_S4!Q5*Weighting!Z17</f>
        <v>0.83165531499586742</v>
      </c>
      <c r="AA5" s="8">
        <f>+Indicator_db1_S4!B5*Weighting!AA2+Indicator_db1_S4!C5*Weighting!AA3+Indicator_db1_S4!D5*Weighting!AA4+Indicator_db1_S4!E5*Weighting!AA5+Indicator_db1_S4!F5*Weighting!AA6+Indicator_db1_S4!G5*Weighting!AA7+Indicator_db1_S4!H5*Weighting!AA8+Indicator_db1_S4!I5*Weighting!AA9+Indicator_db1_S4!J5*Weighting!AA10+Indicator_db1_S4!K5*Weighting!AA11+Indicator_db1_S4!L5*Weighting!AA12+Indicator_db1_S4!M5*Weighting!AA13+Indicator_db1_S4!N5*Weighting!AA14+Indicator_db1_S4!O5*Weighting!AA15+Indicator_db1_S4!P5*Weighting!AA16+Indicator_db1_S4!Q5*Weighting!AA17</f>
        <v>0.83711601776295352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5!B2*Weighting!B2+Indicator_db1_S5!C2*Weighting!B3+Indicator_db1_S5!D2*Weighting!B4+Indicator_db1_S5!E2*Weighting!B5+Indicator_db1_S5!F2*Weighting!B6+Indicator_db1_S5!G2*Weighting!B7+Indicator_db1_S5!H2*Weighting!B8+Indicator_db1_S5!I2*Weighting!B9+Indicator_db1_S5!J2*Weighting!B10+Indicator_db1_S5!K2*Weighting!B11+Indicator_db1_S5!L2*Weighting!B12+Indicator_db1_S5!M2*Weighting!B13+Indicator_db1_S5!N2*Weighting!B14+Indicator_db1_S5!O2*Weighting!B15+Indicator_db1_S5!P2*Weighting!B16+Indicator_db1_S5!Q2*Weighting!B17</f>
        <v>0.19085368164256519</v>
      </c>
      <c r="C2" s="8">
        <f ca="1">+Indicator_db1_S5!B2*Weighting!C2+Indicator_db1_S5!C2*Weighting!C3+Indicator_db1_S5!D2*Weighting!C4+Indicator_db1_S5!E2*Weighting!C5+Indicator_db1_S5!F2*Weighting!C6+Indicator_db1_S5!G2*Weighting!C7+Indicator_db1_S5!H2*Weighting!C8+Indicator_db1_S5!I2*Weighting!C9+Indicator_db1_S5!J2*Weighting!C10+Indicator_db1_S5!K2*Weighting!C11+Indicator_db1_S5!L2*Weighting!C12+Indicator_db1_S5!M2*Weighting!C13+Indicator_db1_S5!N2*Weighting!C14+Indicator_db1_S5!O2*Weighting!C15+Indicator_db1_S5!P2*Weighting!C16+Indicator_db1_S5!Q2*Weighting!C17</f>
        <v>0.19087700060785118</v>
      </c>
      <c r="D2" s="8">
        <f ca="1">+Indicator_db1_S5!B2*Weighting!D2+Indicator_db1_S5!C2*Weighting!D3+Indicator_db1_S5!D2*Weighting!D4+Indicator_db1_S5!E2*Weighting!D5+Indicator_db1_S5!F2*Weighting!D6+Indicator_db1_S5!G2*Weighting!D7+Indicator_db1_S5!H2*Weighting!D8+Indicator_db1_S5!I2*Weighting!D9+Indicator_db1_S5!J2*Weighting!D10+Indicator_db1_S5!K2*Weighting!D11+Indicator_db1_S5!L2*Weighting!D12+Indicator_db1_S5!M2*Weighting!D13+Indicator_db1_S5!N2*Weighting!D14+Indicator_db1_S5!O2*Weighting!D15+Indicator_db1_S5!P2*Weighting!D16+Indicator_db1_S5!Q2*Weighting!D17</f>
        <v>0.19170428554688673</v>
      </c>
      <c r="E2" s="8">
        <f ca="1">+Indicator_db1_S5!B2*Weighting!E2+Indicator_db1_S5!C2*Weighting!E3+Indicator_db1_S5!D2*Weighting!E4+Indicator_db1_S5!E2*Weighting!E5+Indicator_db1_S5!F2*Weighting!E6+Indicator_db1_S5!G2*Weighting!E7+Indicator_db1_S5!H2*Weighting!E8+Indicator_db1_S5!I2*Weighting!E9+Indicator_db1_S5!J2*Weighting!E10+Indicator_db1_S5!K2*Weighting!E11+Indicator_db1_S5!L2*Weighting!E12+Indicator_db1_S5!M2*Weighting!E13+Indicator_db1_S5!N2*Weighting!E14+Indicator_db1_S5!O2*Weighting!E15+Indicator_db1_S5!P2*Weighting!E16+Indicator_db1_S5!Q2*Weighting!E17</f>
        <v>0.17694605652135686</v>
      </c>
      <c r="F2" s="8">
        <f ca="1">+Indicator_db1_S5!B2*Weighting!F2+Indicator_db1_S5!C2*Weighting!F3+Indicator_db1_S5!D2*Weighting!F4+Indicator_db1_S5!E2*Weighting!F5+Indicator_db1_S5!F2*Weighting!F6+Indicator_db1_S5!G2*Weighting!F7+Indicator_db1_S5!H2*Weighting!F8+Indicator_db1_S5!I2*Weighting!F9+Indicator_db1_S5!J2*Weighting!F10+Indicator_db1_S5!K2*Weighting!F11+Indicator_db1_S5!L2*Weighting!F12+Indicator_db1_S5!M2*Weighting!F13+Indicator_db1_S5!N2*Weighting!F14+Indicator_db1_S5!O2*Weighting!F15+Indicator_db1_S5!P2*Weighting!F16+Indicator_db1_S5!Q2*Weighting!F17</f>
        <v>0.19240939459477474</v>
      </c>
      <c r="G2" s="8">
        <f>+Indicator_db1_S5!B2*Weighting!G2+Indicator_db1_S5!C2*Weighting!G3+Indicator_db1_S5!D2*Weighting!G4+Indicator_db1_S5!E2*Weighting!G5+Indicator_db1_S5!F2*Weighting!G6+Indicator_db1_S5!G2*Weighting!G7+Indicator_db1_S5!H2*Weighting!G8+Indicator_db1_S5!I2*Weighting!G9+Indicator_db1_S5!J2*Weighting!G10+Indicator_db1_S5!K2*Weighting!G11+Indicator_db1_S5!L2*Weighting!G12+Indicator_db1_S5!M2*Weighting!G13+Indicator_db1_S5!N2*Weighting!G14+Indicator_db1_S5!O2*Weighting!G15+Indicator_db1_S5!P2*Weighting!G16+Indicator_db1_S5!Q2*Weighting!G17</f>
        <v>0.14284349589367207</v>
      </c>
      <c r="H2" s="8">
        <f>+Indicator_db1_S5!B2*Weighting!H2+Indicator_db1_S5!C2*Weighting!H3+Indicator_db1_S5!D2*Weighting!H4+Indicator_db1_S5!E2*Weighting!H5+Indicator_db1_S5!F2*Weighting!H6+Indicator_db1_S5!G2*Weighting!H7+Indicator_db1_S5!H2*Weighting!H8+Indicator_db1_S5!I2*Weighting!H9+Indicator_db1_S5!J2*Weighting!H10+Indicator_db1_S5!K2*Weighting!H11+Indicator_db1_S5!L2*Weighting!H12+Indicator_db1_S5!M2*Weighting!H13+Indicator_db1_S5!N2*Weighting!H14+Indicator_db1_S5!O2*Weighting!H15+Indicator_db1_S5!P2*Weighting!H16+Indicator_db1_S5!Q2*Weighting!H17</f>
        <v>0.13463151308993024</v>
      </c>
      <c r="I2" s="8">
        <f>+Indicator_db1_S5!B2*Weighting!I2+Indicator_db1_S5!C2*Weighting!I3+Indicator_db1_S5!D2*Weighting!I4+Indicator_db1_S5!E2*Weighting!I5+Indicator_db1_S5!F2*Weighting!I6+Indicator_db1_S5!G2*Weighting!I7+Indicator_db1_S5!H2*Weighting!I8+Indicator_db1_S5!I2*Weighting!I9+Indicator_db1_S5!J2*Weighting!I10+Indicator_db1_S5!K2*Weighting!I11+Indicator_db1_S5!L2*Weighting!I12+Indicator_db1_S5!M2*Weighting!I13+Indicator_db1_S5!N2*Weighting!I14+Indicator_db1_S5!O2*Weighting!I15+Indicator_db1_S5!P2*Weighting!I16+Indicator_db1_S5!Q2*Weighting!I17</f>
        <v>0.14604006789911797</v>
      </c>
      <c r="J2" s="8">
        <f>+Indicator_db1_S5!B2*Weighting!J2+Indicator_db1_S5!C2*Weighting!J3+Indicator_db1_S5!D2*Weighting!J4+Indicator_db1_S5!E2*Weighting!J5+Indicator_db1_S5!F2*Weighting!J6+Indicator_db1_S5!G2*Weighting!J7+Indicator_db1_S5!H2*Weighting!J8+Indicator_db1_S5!I2*Weighting!J9+Indicator_db1_S5!J2*Weighting!J10+Indicator_db1_S5!K2*Weighting!J11+Indicator_db1_S5!L2*Weighting!J12+Indicator_db1_S5!M2*Weighting!J13+Indicator_db1_S5!N2*Weighting!J14+Indicator_db1_S5!O2*Weighting!J15+Indicator_db1_S5!P2*Weighting!J16+Indicator_db1_S5!Q2*Weighting!J17</f>
        <v>0.13779136179187282</v>
      </c>
      <c r="K2" s="8">
        <f>+Indicator_db1_S5!B2*Weighting!K2+Indicator_db1_S5!C2*Weighting!K3+Indicator_db1_S5!D2*Weighting!K4+Indicator_db1_S5!E2*Weighting!K5+Indicator_db1_S5!F2*Weighting!K6+Indicator_db1_S5!G2*Weighting!K7+Indicator_db1_S5!H2*Weighting!K8+Indicator_db1_S5!I2*Weighting!K9+Indicator_db1_S5!J2*Weighting!K10+Indicator_db1_S5!K2*Weighting!K11+Indicator_db1_S5!L2*Weighting!K12+Indicator_db1_S5!M2*Weighting!K13+Indicator_db1_S5!N2*Weighting!K14+Indicator_db1_S5!O2*Weighting!K15+Indicator_db1_S5!P2*Weighting!K16+Indicator_db1_S5!Q2*Weighting!K17</f>
        <v>0.13306020897817727</v>
      </c>
      <c r="L2" s="8">
        <f>+Indicator_db1_S5!B2*Weighting!L2+Indicator_db1_S5!C2*Weighting!L3+Indicator_db1_S5!D2*Weighting!L4+Indicator_db1_S5!E2*Weighting!L5+Indicator_db1_S5!F2*Weighting!L6+Indicator_db1_S5!G2*Weighting!L7+Indicator_db1_S5!H2*Weighting!L8+Indicator_db1_S5!I2*Weighting!L9+Indicator_db1_S5!J2*Weighting!L10+Indicator_db1_S5!K2*Weighting!L11+Indicator_db1_S5!L2*Weighting!L12+Indicator_db1_S5!M2*Weighting!L13+Indicator_db1_S5!N2*Weighting!L14+Indicator_db1_S5!O2*Weighting!L15+Indicator_db1_S5!P2*Weighting!L16+Indicator_db1_S5!Q2*Weighting!L17</f>
        <v>0.16285154475080427</v>
      </c>
      <c r="M2" s="8">
        <f>+Indicator_db1_S5!B2*Weighting!M2+Indicator_db1_S5!C2*Weighting!M3+Indicator_db1_S5!D2*Weighting!M4+Indicator_db1_S5!E2*Weighting!M5+Indicator_db1_S5!F2*Weighting!M6+Indicator_db1_S5!G2*Weighting!M7+Indicator_db1_S5!H2*Weighting!M8+Indicator_db1_S5!I2*Weighting!M9+Indicator_db1_S5!J2*Weighting!M10+Indicator_db1_S5!K2*Weighting!M11+Indicator_db1_S5!L2*Weighting!M12+Indicator_db1_S5!M2*Weighting!M13+Indicator_db1_S5!N2*Weighting!M14+Indicator_db1_S5!O2*Weighting!M15+Indicator_db1_S5!P2*Weighting!M16+Indicator_db1_S5!Q2*Weighting!M17</f>
        <v>-6.6460254128045404E-2</v>
      </c>
      <c r="N2" s="8">
        <f>+Indicator_db1_S5!B2*Weighting!N2+Indicator_db1_S5!C2*Weighting!N3+Indicator_db1_S5!D2*Weighting!N4+Indicator_db1_S5!E2*Weighting!N5+Indicator_db1_S5!F2*Weighting!N6+Indicator_db1_S5!G2*Weighting!N7+Indicator_db1_S5!H2*Weighting!N8+Indicator_db1_S5!I2*Weighting!N9+Indicator_db1_S5!J2*Weighting!N10+Indicator_db1_S5!K2*Weighting!N11+Indicator_db1_S5!L2*Weighting!N12+Indicator_db1_S5!M2*Weighting!N13+Indicator_db1_S5!N2*Weighting!N14+Indicator_db1_S5!O2*Weighting!N15+Indicator_db1_S5!P2*Weighting!N16+Indicator_db1_S5!Q2*Weighting!N17</f>
        <v>0.14994992098666565</v>
      </c>
      <c r="O2" s="8">
        <f>+Indicator_db1_S5!B2*Weighting!O2+Indicator_db1_S5!C2*Weighting!O3+Indicator_db1_S5!D2*Weighting!O4+Indicator_db1_S5!E2*Weighting!O5+Indicator_db1_S5!F2*Weighting!O6+Indicator_db1_S5!G2*Weighting!O7+Indicator_db1_S5!H2*Weighting!O8+Indicator_db1_S5!I2*Weighting!O9+Indicator_db1_S5!J2*Weighting!O10+Indicator_db1_S5!K2*Weighting!O11+Indicator_db1_S5!L2*Weighting!O12+Indicator_db1_S5!M2*Weighting!O13+Indicator_db1_S5!N2*Weighting!O14+Indicator_db1_S5!O2*Weighting!O15+Indicator_db1_S5!P2*Weighting!O16+Indicator_db1_S5!Q2*Weighting!O17</f>
        <v>0.18731411563046649</v>
      </c>
      <c r="P2" s="8">
        <f>+Indicator_db1_S5!B2*Weighting!P2+Indicator_db1_S5!C2*Weighting!P3+Indicator_db1_S5!D2*Weighting!P4+Indicator_db1_S5!E2*Weighting!P5+Indicator_db1_S5!F2*Weighting!P6+Indicator_db1_S5!G2*Weighting!P7+Indicator_db1_S5!H2*Weighting!P8+Indicator_db1_S5!I2*Weighting!P9+Indicator_db1_S5!J2*Weighting!P10+Indicator_db1_S5!K2*Weighting!P11+Indicator_db1_S5!L2*Weighting!P12+Indicator_db1_S5!M2*Weighting!P13+Indicator_db1_S5!N2*Weighting!P14+Indicator_db1_S5!O2*Weighting!P15+Indicator_db1_S5!P2*Weighting!P16+Indicator_db1_S5!Q2*Weighting!P17</f>
        <v>0.21297313518089869</v>
      </c>
      <c r="Q2" s="8">
        <f>+Indicator_db1_S5!B2*Weighting!Q2+Indicator_db1_S5!C2*Weighting!Q3+Indicator_db1_S5!D2*Weighting!Q4+Indicator_db1_S5!E2*Weighting!Q5+Indicator_db1_S5!F2*Weighting!Q6+Indicator_db1_S5!G2*Weighting!Q7+Indicator_db1_S5!H2*Weighting!Q8+Indicator_db1_S5!I2*Weighting!Q9+Indicator_db1_S5!J2*Weighting!Q10+Indicator_db1_S5!K2*Weighting!Q11+Indicator_db1_S5!L2*Weighting!Q12+Indicator_db1_S5!M2*Weighting!Q13+Indicator_db1_S5!N2*Weighting!Q14+Indicator_db1_S5!O2*Weighting!Q15+Indicator_db1_S5!P2*Weighting!Q16+Indicator_db1_S5!Q2*Weighting!Q17</f>
        <v>-1.4719331417154964E-2</v>
      </c>
      <c r="R2" s="8">
        <f>+Indicator_db1_S5!B2*Weighting!R2+Indicator_db1_S5!C2*Weighting!R3+Indicator_db1_S5!D2*Weighting!R4+Indicator_db1_S5!E2*Weighting!R5+Indicator_db1_S5!F2*Weighting!R6+Indicator_db1_S5!G2*Weighting!R7+Indicator_db1_S5!H2*Weighting!R8+Indicator_db1_S5!I2*Weighting!R9+Indicator_db1_S5!J2*Weighting!R10+Indicator_db1_S5!K2*Weighting!R11+Indicator_db1_S5!L2*Weighting!R12+Indicator_db1_S5!M2*Weighting!R13+Indicator_db1_S5!N2*Weighting!R14+Indicator_db1_S5!O2*Weighting!R15+Indicator_db1_S5!P2*Weighting!R16+Indicator_db1_S5!Q2*Weighting!R17</f>
        <v>5.905813463126941E-2</v>
      </c>
      <c r="S2" s="8">
        <f>+Indicator_db1_S5!B2*Weighting!S2+Indicator_db1_S5!C2*Weighting!S3+Indicator_db1_S5!D2*Weighting!S4+Indicator_db1_S5!E2*Weighting!S5+Indicator_db1_S5!F2*Weighting!S6+Indicator_db1_S5!G2*Weighting!S7+Indicator_db1_S5!H2*Weighting!S8+Indicator_db1_S5!I2*Weighting!S9+Indicator_db1_S5!J2*Weighting!S10+Indicator_db1_S5!K2*Weighting!S11+Indicator_db1_S5!L2*Weighting!S12+Indicator_db1_S5!M2*Weighting!S13+Indicator_db1_S5!N2*Weighting!S14+Indicator_db1_S5!O2*Weighting!S15+Indicator_db1_S5!P2*Weighting!S16+Indicator_db1_S5!Q2*Weighting!S17</f>
        <v>0.31878283733834634</v>
      </c>
      <c r="T2" s="8">
        <f>+Indicator_db1_S5!B2*Weighting!T2+Indicator_db1_S5!C2*Weighting!T3+Indicator_db1_S5!D2*Weighting!T4+Indicator_db1_S5!E2*Weighting!T5+Indicator_db1_S5!F2*Weighting!T6+Indicator_db1_S5!G2*Weighting!T7+Indicator_db1_S5!H2*Weighting!T8+Indicator_db1_S5!I2*Weighting!T9+Indicator_db1_S5!J2*Weighting!T10+Indicator_db1_S5!K2*Weighting!T11+Indicator_db1_S5!L2*Weighting!T12+Indicator_db1_S5!M2*Weighting!T13+Indicator_db1_S5!N2*Weighting!T14+Indicator_db1_S5!O2*Weighting!T15+Indicator_db1_S5!P2*Weighting!T16+Indicator_db1_S5!Q2*Weighting!T17</f>
        <v>0.34001331745749752</v>
      </c>
      <c r="U2" s="8">
        <f>+Indicator_db1_S5!B2*Weighting!U2+Indicator_db1_S5!C2*Weighting!U3+Indicator_db1_S5!D2*Weighting!U4+Indicator_db1_S5!E2*Weighting!U5+Indicator_db1_S5!F2*Weighting!U6+Indicator_db1_S5!G2*Weighting!U7+Indicator_db1_S5!H2*Weighting!U8+Indicator_db1_S5!I2*Weighting!U9+Indicator_db1_S5!J2*Weighting!U10+Indicator_db1_S5!K2*Weighting!U11+Indicator_db1_S5!L2*Weighting!U12+Indicator_db1_S5!M2*Weighting!U13+Indicator_db1_S5!N2*Weighting!U14+Indicator_db1_S5!O2*Weighting!U15+Indicator_db1_S5!P2*Weighting!U16+Indicator_db1_S5!Q2*Weighting!U17</f>
        <v>0.19734235271512895</v>
      </c>
      <c r="V2" s="8">
        <f>+Indicator_db1_S5!B2*Weighting!V2+Indicator_db1_S5!C2*Weighting!V3+Indicator_db1_S5!D2*Weighting!V4+Indicator_db1_S5!E2*Weighting!V5+Indicator_db1_S5!F2*Weighting!V6+Indicator_db1_S5!G2*Weighting!V7+Indicator_db1_S5!H2*Weighting!V8+Indicator_db1_S5!I2*Weighting!V9+Indicator_db1_S5!J2*Weighting!V10+Indicator_db1_S5!K2*Weighting!V11+Indicator_db1_S5!L2*Weighting!V12+Indicator_db1_S5!M2*Weighting!V13+Indicator_db1_S5!N2*Weighting!V14+Indicator_db1_S5!O2*Weighting!V15+Indicator_db1_S5!P2*Weighting!V16+Indicator_db1_S5!Q2*Weighting!V17</f>
        <v>0.18414471066004556</v>
      </c>
      <c r="W2" s="8">
        <f>+Indicator_db1_S5!B2*Weighting!W2+Indicator_db1_S5!C2*Weighting!W3+Indicator_db1_S5!D2*Weighting!W4+Indicator_db1_S5!E2*Weighting!W5+Indicator_db1_S5!F2*Weighting!W6+Indicator_db1_S5!G2*Weighting!W7+Indicator_db1_S5!H2*Weighting!W8+Indicator_db1_S5!I2*Weighting!W9+Indicator_db1_S5!J2*Weighting!W10+Indicator_db1_S5!K2*Weighting!W11+Indicator_db1_S5!L2*Weighting!W12+Indicator_db1_S5!M2*Weighting!W13+Indicator_db1_S5!N2*Weighting!W14+Indicator_db1_S5!O2*Weighting!W15+Indicator_db1_S5!P2*Weighting!W16+Indicator_db1_S5!Q2*Weighting!W17</f>
        <v>0.18236389797039812</v>
      </c>
      <c r="X2" s="8">
        <f>+Indicator_db1_S5!B2*Weighting!X2+Indicator_db1_S5!C2*Weighting!X3+Indicator_db1_S5!D2*Weighting!X4+Indicator_db1_S5!E2*Weighting!X5+Indicator_db1_S5!F2*Weighting!X6+Indicator_db1_S5!G2*Weighting!X7+Indicator_db1_S5!H2*Weighting!X8+Indicator_db1_S5!I2*Weighting!X9+Indicator_db1_S5!J2*Weighting!X10+Indicator_db1_S5!K2*Weighting!X11+Indicator_db1_S5!L2*Weighting!X12+Indicator_db1_S5!M2*Weighting!X13+Indicator_db1_S5!N2*Weighting!X14+Indicator_db1_S5!O2*Weighting!X15+Indicator_db1_S5!P2*Weighting!X16+Indicator_db1_S5!Q2*Weighting!X17</f>
        <v>0.19421054601437387</v>
      </c>
      <c r="Y2" s="8">
        <f>+Indicator_db1_S5!B2*Weighting!Y2+Indicator_db1_S5!C2*Weighting!Y3+Indicator_db1_S5!D2*Weighting!Y4+Indicator_db1_S5!E2*Weighting!Y5+Indicator_db1_S5!F2*Weighting!Y6+Indicator_db1_S5!G2*Weighting!Y7+Indicator_db1_S5!H2*Weighting!Y8+Indicator_db1_S5!I2*Weighting!Y9+Indicator_db1_S5!J2*Weighting!Y10+Indicator_db1_S5!K2*Weighting!Y11+Indicator_db1_S5!L2*Weighting!Y12+Indicator_db1_S5!M2*Weighting!Y13+Indicator_db1_S5!N2*Weighting!Y14+Indicator_db1_S5!O2*Weighting!Y15+Indicator_db1_S5!P2*Weighting!Y16+Indicator_db1_S5!Q2*Weighting!Y17</f>
        <v>0.19979065590130743</v>
      </c>
      <c r="Z2" s="8">
        <f>+Indicator_db1_S5!B2*Weighting!Z2+Indicator_db1_S5!C2*Weighting!Z3+Indicator_db1_S5!D2*Weighting!Z4+Indicator_db1_S5!E2*Weighting!Z5+Indicator_db1_S5!F2*Weighting!Z6+Indicator_db1_S5!G2*Weighting!Z7+Indicator_db1_S5!H2*Weighting!Z8+Indicator_db1_S5!I2*Weighting!Z9+Indicator_db1_S5!J2*Weighting!Z10+Indicator_db1_S5!K2*Weighting!Z11+Indicator_db1_S5!L2*Weighting!Z12+Indicator_db1_S5!M2*Weighting!Z13+Indicator_db1_S5!N2*Weighting!Z14+Indicator_db1_S5!O2*Weighting!Z15+Indicator_db1_S5!P2*Weighting!Z16+Indicator_db1_S5!Q2*Weighting!Z17</f>
        <v>7.132157831035512E-4</v>
      </c>
      <c r="AA2" s="8">
        <f>+Indicator_db1_S5!B2*Weighting!AA2+Indicator_db1_S5!C2*Weighting!AA3+Indicator_db1_S5!D2*Weighting!AA4+Indicator_db1_S5!E2*Weighting!AA5+Indicator_db1_S5!F2*Weighting!AA6+Indicator_db1_S5!G2*Weighting!AA7+Indicator_db1_S5!H2*Weighting!AA8+Indicator_db1_S5!I2*Weighting!AA9+Indicator_db1_S5!J2*Weighting!AA10+Indicator_db1_S5!K2*Weighting!AA11+Indicator_db1_S5!L2*Weighting!AA12+Indicator_db1_S5!M2*Weighting!AA13+Indicator_db1_S5!N2*Weighting!AA14+Indicator_db1_S5!O2*Weighting!AA15+Indicator_db1_S5!P2*Weighting!AA16+Indicator_db1_S5!Q2*Weighting!AA17</f>
        <v>-2.283286517635268E-2</v>
      </c>
    </row>
    <row r="3" spans="1:27" x14ac:dyDescent="0.35">
      <c r="A3" s="5" t="s">
        <v>2</v>
      </c>
      <c r="B3" s="8">
        <f ca="1">+Indicator_db1_S5!B3*Weighting!B2+Indicator_db1_S5!C3*Weighting!B3+Indicator_db1_S5!D3*Weighting!B4+Indicator_db1_S5!E3*Weighting!B5+Indicator_db1_S5!F3*Weighting!B6+Indicator_db1_S5!G3*Weighting!B7+Indicator_db1_S5!H3*Weighting!B8+Indicator_db1_S5!I3*Weighting!B9+Indicator_db1_S5!J3*Weighting!B10+Indicator_db1_S5!K3*Weighting!B11+Indicator_db1_S5!L3*Weighting!B12+Indicator_db1_S5!M3*Weighting!B13+Indicator_db1_S5!N3*Weighting!B14+Indicator_db1_S5!O3*Weighting!B15+Indicator_db1_S5!P3*Weighting!B16+Indicator_db1_S5!Q3*Weighting!B17</f>
        <v>7.0155482061117339E-2</v>
      </c>
      <c r="C3" s="8">
        <f ca="1">+Indicator_db1_S5!B3*Weighting!C2+Indicator_db1_S5!C3*Weighting!C3+Indicator_db1_S5!D3*Weighting!C4+Indicator_db1_S5!E3*Weighting!C5+Indicator_db1_S5!F3*Weighting!C6+Indicator_db1_S5!G3*Weighting!C7+Indicator_db1_S5!H3*Weighting!C8+Indicator_db1_S5!I3*Weighting!C9+Indicator_db1_S5!J3*Weighting!C10+Indicator_db1_S5!K3*Weighting!C11+Indicator_db1_S5!L3*Weighting!C12+Indicator_db1_S5!M3*Weighting!C13+Indicator_db1_S5!N3*Weighting!C14+Indicator_db1_S5!O3*Weighting!C15+Indicator_db1_S5!P3*Weighting!C16+Indicator_db1_S5!Q3*Weighting!C17</f>
        <v>6.7506767745019999E-2</v>
      </c>
      <c r="D3" s="8">
        <f ca="1">+Indicator_db1_S5!B3*Weighting!D2+Indicator_db1_S5!C3*Weighting!D3+Indicator_db1_S5!D3*Weighting!D4+Indicator_db1_S5!E3*Weighting!D5+Indicator_db1_S5!F3*Weighting!D6+Indicator_db1_S5!G3*Weighting!D7+Indicator_db1_S5!H3*Weighting!D8+Indicator_db1_S5!I3*Weighting!D9+Indicator_db1_S5!J3*Weighting!D10+Indicator_db1_S5!K3*Weighting!D11+Indicator_db1_S5!L3*Weighting!D12+Indicator_db1_S5!M3*Weighting!D13+Indicator_db1_S5!N3*Weighting!D14+Indicator_db1_S5!O3*Weighting!D15+Indicator_db1_S5!P3*Weighting!D16+Indicator_db1_S5!Q3*Weighting!D17</f>
        <v>7.6418044936895677E-2</v>
      </c>
      <c r="E3" s="8">
        <f ca="1">+Indicator_db1_S5!B3*Weighting!E2+Indicator_db1_S5!C3*Weighting!E3+Indicator_db1_S5!D3*Weighting!E4+Indicator_db1_S5!E3*Weighting!E5+Indicator_db1_S5!F3*Weighting!E6+Indicator_db1_S5!G3*Weighting!E7+Indicator_db1_S5!H3*Weighting!E8+Indicator_db1_S5!I3*Weighting!E9+Indicator_db1_S5!J3*Weighting!E10+Indicator_db1_S5!K3*Weighting!E11+Indicator_db1_S5!L3*Weighting!E12+Indicator_db1_S5!M3*Weighting!E13+Indicator_db1_S5!N3*Weighting!E14+Indicator_db1_S5!O3*Weighting!E15+Indicator_db1_S5!P3*Weighting!E16+Indicator_db1_S5!Q3*Weighting!E17</f>
        <v>1.1425737904276041E-2</v>
      </c>
      <c r="F3" s="8">
        <f ca="1">+Indicator_db1_S5!B3*Weighting!F2+Indicator_db1_S5!C3*Weighting!F3+Indicator_db1_S5!D3*Weighting!F4+Indicator_db1_S5!E3*Weighting!F5+Indicator_db1_S5!F3*Weighting!F6+Indicator_db1_S5!G3*Weighting!F7+Indicator_db1_S5!H3*Weighting!F8+Indicator_db1_S5!I3*Weighting!F9+Indicator_db1_S5!J3*Weighting!F10+Indicator_db1_S5!K3*Weighting!F11+Indicator_db1_S5!L3*Weighting!F12+Indicator_db1_S5!M3*Weighting!F13+Indicator_db1_S5!N3*Weighting!F14+Indicator_db1_S5!O3*Weighting!F15+Indicator_db1_S5!P3*Weighting!F16+Indicator_db1_S5!Q3*Weighting!F17</f>
        <v>8.5623037198078011E-2</v>
      </c>
      <c r="G3" s="8">
        <f>+Indicator_db1_S5!B3*Weighting!G2+Indicator_db1_S5!C3*Weighting!G3+Indicator_db1_S5!D3*Weighting!G4+Indicator_db1_S5!E3*Weighting!G5+Indicator_db1_S5!F3*Weighting!G6+Indicator_db1_S5!G3*Weighting!G7+Indicator_db1_S5!H3*Weighting!G8+Indicator_db1_S5!I3*Weighting!G9+Indicator_db1_S5!J3*Weighting!G10+Indicator_db1_S5!K3*Weighting!G11+Indicator_db1_S5!L3*Weighting!G12+Indicator_db1_S5!M3*Weighting!G13+Indicator_db1_S5!N3*Weighting!G14+Indicator_db1_S5!O3*Weighting!G15+Indicator_db1_S5!P3*Weighting!G16+Indicator_db1_S5!Q3*Weighting!G17</f>
        <v>8.7027631752245843E-2</v>
      </c>
      <c r="H3" s="8">
        <f>+Indicator_db1_S5!B3*Weighting!H2+Indicator_db1_S5!C3*Weighting!H3+Indicator_db1_S5!D3*Weighting!H4+Indicator_db1_S5!E3*Weighting!H5+Indicator_db1_S5!F3*Weighting!H6+Indicator_db1_S5!G3*Weighting!H7+Indicator_db1_S5!H3*Weighting!H8+Indicator_db1_S5!I3*Weighting!H9+Indicator_db1_S5!J3*Weighting!H10+Indicator_db1_S5!K3*Weighting!H11+Indicator_db1_S5!L3*Weighting!H12+Indicator_db1_S5!M3*Weighting!H13+Indicator_db1_S5!N3*Weighting!H14+Indicator_db1_S5!O3*Weighting!H15+Indicator_db1_S5!P3*Weighting!H16+Indicator_db1_S5!Q3*Weighting!H17</f>
        <v>9.3918105694797041E-2</v>
      </c>
      <c r="I3" s="8">
        <f>+Indicator_db1_S5!B3*Weighting!I2+Indicator_db1_S5!C3*Weighting!I3+Indicator_db1_S5!D3*Weighting!I4+Indicator_db1_S5!E3*Weighting!I5+Indicator_db1_S5!F3*Weighting!I6+Indicator_db1_S5!G3*Weighting!I7+Indicator_db1_S5!H3*Weighting!I8+Indicator_db1_S5!I3*Weighting!I9+Indicator_db1_S5!J3*Weighting!I10+Indicator_db1_S5!K3*Weighting!I11+Indicator_db1_S5!L3*Weighting!I12+Indicator_db1_S5!M3*Weighting!I13+Indicator_db1_S5!N3*Weighting!I14+Indicator_db1_S5!O3*Weighting!I15+Indicator_db1_S5!P3*Weighting!I16+Indicator_db1_S5!Q3*Weighting!I17</f>
        <v>9.2819466666257094E-2</v>
      </c>
      <c r="J3" s="8">
        <f>+Indicator_db1_S5!B3*Weighting!J2+Indicator_db1_S5!C3*Weighting!J3+Indicator_db1_S5!D3*Weighting!J4+Indicator_db1_S5!E3*Weighting!J5+Indicator_db1_S5!F3*Weighting!J6+Indicator_db1_S5!G3*Weighting!J7+Indicator_db1_S5!H3*Weighting!J8+Indicator_db1_S5!I3*Weighting!J9+Indicator_db1_S5!J3*Weighting!J10+Indicator_db1_S5!K3*Weighting!J11+Indicator_db1_S5!L3*Weighting!J12+Indicator_db1_S5!M3*Weighting!J13+Indicator_db1_S5!N3*Weighting!J14+Indicator_db1_S5!O3*Weighting!J15+Indicator_db1_S5!P3*Weighting!J16+Indicator_db1_S5!Q3*Weighting!J17</f>
        <v>2.1709921392186582E-2</v>
      </c>
      <c r="K3" s="8">
        <f>+Indicator_db1_S5!B3*Weighting!K2+Indicator_db1_S5!C3*Weighting!K3+Indicator_db1_S5!D3*Weighting!K4+Indicator_db1_S5!E3*Weighting!K5+Indicator_db1_S5!F3*Weighting!K6+Indicator_db1_S5!G3*Weighting!K7+Indicator_db1_S5!H3*Weighting!K8+Indicator_db1_S5!I3*Weighting!K9+Indicator_db1_S5!J3*Weighting!K10+Indicator_db1_S5!K3*Weighting!K11+Indicator_db1_S5!L3*Weighting!K12+Indicator_db1_S5!M3*Weighting!K13+Indicator_db1_S5!N3*Weighting!K14+Indicator_db1_S5!O3*Weighting!K15+Indicator_db1_S5!P3*Weighting!K16+Indicator_db1_S5!Q3*Weighting!K17</f>
        <v>9.4113614900790316E-2</v>
      </c>
      <c r="L3" s="8">
        <f>+Indicator_db1_S5!B3*Weighting!L2+Indicator_db1_S5!C3*Weighting!L3+Indicator_db1_S5!D3*Weighting!L4+Indicator_db1_S5!E3*Weighting!L5+Indicator_db1_S5!F3*Weighting!L6+Indicator_db1_S5!G3*Weighting!L7+Indicator_db1_S5!H3*Weighting!L8+Indicator_db1_S5!I3*Weighting!L9+Indicator_db1_S5!J3*Weighting!L10+Indicator_db1_S5!K3*Weighting!L11+Indicator_db1_S5!L3*Weighting!L12+Indicator_db1_S5!M3*Weighting!L13+Indicator_db1_S5!N3*Weighting!L14+Indicator_db1_S5!O3*Weighting!L15+Indicator_db1_S5!P3*Weighting!L16+Indicator_db1_S5!Q3*Weighting!L17</f>
        <v>0.11864377747395509</v>
      </c>
      <c r="M3" s="8">
        <f>+Indicator_db1_S5!B3*Weighting!M2+Indicator_db1_S5!C3*Weighting!M3+Indicator_db1_S5!D3*Weighting!M4+Indicator_db1_S5!E3*Weighting!M5+Indicator_db1_S5!F3*Weighting!M6+Indicator_db1_S5!G3*Weighting!M7+Indicator_db1_S5!H3*Weighting!M8+Indicator_db1_S5!I3*Weighting!M9+Indicator_db1_S5!J3*Weighting!M10+Indicator_db1_S5!K3*Weighting!M11+Indicator_db1_S5!L3*Weighting!M12+Indicator_db1_S5!M3*Weighting!M13+Indicator_db1_S5!N3*Weighting!M14+Indicator_db1_S5!O3*Weighting!M15+Indicator_db1_S5!P3*Weighting!M16+Indicator_db1_S5!Q3*Weighting!M17</f>
        <v>-4.9529566684311709E-2</v>
      </c>
      <c r="N3" s="8">
        <f>+Indicator_db1_S5!B3*Weighting!N2+Indicator_db1_S5!C3*Weighting!N3+Indicator_db1_S5!D3*Weighting!N4+Indicator_db1_S5!E3*Weighting!N5+Indicator_db1_S5!F3*Weighting!N6+Indicator_db1_S5!G3*Weighting!N7+Indicator_db1_S5!H3*Weighting!N8+Indicator_db1_S5!I3*Weighting!N9+Indicator_db1_S5!J3*Weighting!N10+Indicator_db1_S5!K3*Weighting!N11+Indicator_db1_S5!L3*Weighting!N12+Indicator_db1_S5!M3*Weighting!N13+Indicator_db1_S5!N3*Weighting!N14+Indicator_db1_S5!O3*Weighting!N15+Indicator_db1_S5!P3*Weighting!N16+Indicator_db1_S5!Q3*Weighting!N17</f>
        <v>7.0920644545366604E-2</v>
      </c>
      <c r="O3" s="8">
        <f>+Indicator_db1_S5!B3*Weighting!O2+Indicator_db1_S5!C3*Weighting!O3+Indicator_db1_S5!D3*Weighting!O4+Indicator_db1_S5!E3*Weighting!O5+Indicator_db1_S5!F3*Weighting!O6+Indicator_db1_S5!G3*Weighting!O7+Indicator_db1_S5!H3*Weighting!O8+Indicator_db1_S5!I3*Weighting!O9+Indicator_db1_S5!J3*Weighting!O10+Indicator_db1_S5!K3*Weighting!O11+Indicator_db1_S5!L3*Weighting!O12+Indicator_db1_S5!M3*Weighting!O13+Indicator_db1_S5!N3*Weighting!O14+Indicator_db1_S5!O3*Weighting!O15+Indicator_db1_S5!P3*Weighting!O16+Indicator_db1_S5!Q3*Weighting!O17</f>
        <v>6.8228617110218043E-4</v>
      </c>
      <c r="P3" s="8">
        <f>+Indicator_db1_S5!B3*Weighting!P2+Indicator_db1_S5!C3*Weighting!P3+Indicator_db1_S5!D3*Weighting!P4+Indicator_db1_S5!E3*Weighting!P5+Indicator_db1_S5!F3*Weighting!P6+Indicator_db1_S5!G3*Weighting!P7+Indicator_db1_S5!H3*Weighting!P8+Indicator_db1_S5!I3*Weighting!P9+Indicator_db1_S5!J3*Weighting!P10+Indicator_db1_S5!K3*Weighting!P11+Indicator_db1_S5!L3*Weighting!P12+Indicator_db1_S5!M3*Weighting!P13+Indicator_db1_S5!N3*Weighting!P14+Indicator_db1_S5!O3*Weighting!P15+Indicator_db1_S5!P3*Weighting!P16+Indicator_db1_S5!Q3*Weighting!P17</f>
        <v>0.22304229565338243</v>
      </c>
      <c r="Q3" s="8">
        <f>+Indicator_db1_S5!B3*Weighting!Q2+Indicator_db1_S5!C3*Weighting!Q3+Indicator_db1_S5!D3*Weighting!Q4+Indicator_db1_S5!E3*Weighting!Q5+Indicator_db1_S5!F3*Weighting!Q6+Indicator_db1_S5!G3*Weighting!Q7+Indicator_db1_S5!H3*Weighting!Q8+Indicator_db1_S5!I3*Weighting!Q9+Indicator_db1_S5!J3*Weighting!Q10+Indicator_db1_S5!K3*Weighting!Q11+Indicator_db1_S5!L3*Weighting!Q12+Indicator_db1_S5!M3*Weighting!Q13+Indicator_db1_S5!N3*Weighting!Q14+Indicator_db1_S5!O3*Weighting!Q15+Indicator_db1_S5!P3*Weighting!Q16+Indicator_db1_S5!Q3*Weighting!Q17</f>
        <v>5.6819973605898216E-2</v>
      </c>
      <c r="R3" s="8">
        <f>+Indicator_db1_S5!B3*Weighting!R2+Indicator_db1_S5!C3*Weighting!R3+Indicator_db1_S5!D3*Weighting!R4+Indicator_db1_S5!E3*Weighting!R5+Indicator_db1_S5!F3*Weighting!R6+Indicator_db1_S5!G3*Weighting!R7+Indicator_db1_S5!H3*Weighting!R8+Indicator_db1_S5!I3*Weighting!R9+Indicator_db1_S5!J3*Weighting!R10+Indicator_db1_S5!K3*Weighting!R11+Indicator_db1_S5!L3*Weighting!R12+Indicator_db1_S5!M3*Weighting!R13+Indicator_db1_S5!N3*Weighting!R14+Indicator_db1_S5!O3*Weighting!R15+Indicator_db1_S5!P3*Weighting!R16+Indicator_db1_S5!Q3*Weighting!R17</f>
        <v>-5.1726006493343156E-2</v>
      </c>
      <c r="S3" s="8">
        <f>+Indicator_db1_S5!B3*Weighting!S2+Indicator_db1_S5!C3*Weighting!S3+Indicator_db1_S5!D3*Weighting!S4+Indicator_db1_S5!E3*Weighting!S5+Indicator_db1_S5!F3*Weighting!S6+Indicator_db1_S5!G3*Weighting!S7+Indicator_db1_S5!H3*Weighting!S8+Indicator_db1_S5!I3*Weighting!S9+Indicator_db1_S5!J3*Weighting!S10+Indicator_db1_S5!K3*Weighting!S11+Indicator_db1_S5!L3*Weighting!S12+Indicator_db1_S5!M3*Weighting!S13+Indicator_db1_S5!N3*Weighting!S14+Indicator_db1_S5!O3*Weighting!S15+Indicator_db1_S5!P3*Weighting!S16+Indicator_db1_S5!Q3*Weighting!S17</f>
        <v>0.47336916715836691</v>
      </c>
      <c r="T3" s="8">
        <f>+Indicator_db1_S5!B3*Weighting!T2+Indicator_db1_S5!C3*Weighting!T3+Indicator_db1_S5!D3*Weighting!T4+Indicator_db1_S5!E3*Weighting!T5+Indicator_db1_S5!F3*Weighting!T6+Indicator_db1_S5!G3*Weighting!T7+Indicator_db1_S5!H3*Weighting!T8+Indicator_db1_S5!I3*Weighting!T9+Indicator_db1_S5!J3*Weighting!T10+Indicator_db1_S5!K3*Weighting!T11+Indicator_db1_S5!L3*Weighting!T12+Indicator_db1_S5!M3*Weighting!T13+Indicator_db1_S5!N3*Weighting!T14+Indicator_db1_S5!O3*Weighting!T15+Indicator_db1_S5!P3*Weighting!T16+Indicator_db1_S5!Q3*Weighting!T17</f>
        <v>0.51197154752620544</v>
      </c>
      <c r="U3" s="8">
        <f>+Indicator_db1_S5!B3*Weighting!U2+Indicator_db1_S5!C3*Weighting!U3+Indicator_db1_S5!D3*Weighting!U4+Indicator_db1_S5!E3*Weighting!U5+Indicator_db1_S5!F3*Weighting!U6+Indicator_db1_S5!G3*Weighting!U7+Indicator_db1_S5!H3*Weighting!U8+Indicator_db1_S5!I3*Weighting!U9+Indicator_db1_S5!J3*Weighting!U10+Indicator_db1_S5!K3*Weighting!U11+Indicator_db1_S5!L3*Weighting!U12+Indicator_db1_S5!M3*Weighting!U13+Indicator_db1_S5!N3*Weighting!U14+Indicator_db1_S5!O3*Weighting!U15+Indicator_db1_S5!P3*Weighting!U16+Indicator_db1_S5!Q3*Weighting!U17</f>
        <v>4.2308758480506291E-3</v>
      </c>
      <c r="V3" s="8">
        <f>+Indicator_db1_S5!B3*Weighting!V2+Indicator_db1_S5!C3*Weighting!V3+Indicator_db1_S5!D3*Weighting!V4+Indicator_db1_S5!E3*Weighting!V5+Indicator_db1_S5!F3*Weighting!V6+Indicator_db1_S5!G3*Weighting!V7+Indicator_db1_S5!H3*Weighting!V8+Indicator_db1_S5!I3*Weighting!V9+Indicator_db1_S5!J3*Weighting!V10+Indicator_db1_S5!K3*Weighting!V11+Indicator_db1_S5!L3*Weighting!V12+Indicator_db1_S5!M3*Weighting!V13+Indicator_db1_S5!N3*Weighting!V14+Indicator_db1_S5!O3*Weighting!V15+Indicator_db1_S5!P3*Weighting!V16+Indicator_db1_S5!Q3*Weighting!V17</f>
        <v>1.4738047025586223E-2</v>
      </c>
      <c r="W3" s="8">
        <f>+Indicator_db1_S5!B3*Weighting!W2+Indicator_db1_S5!C3*Weighting!W3+Indicator_db1_S5!D3*Weighting!W4+Indicator_db1_S5!E3*Weighting!W5+Indicator_db1_S5!F3*Weighting!W6+Indicator_db1_S5!G3*Weighting!W7+Indicator_db1_S5!H3*Weighting!W8+Indicator_db1_S5!I3*Weighting!W9+Indicator_db1_S5!J3*Weighting!W10+Indicator_db1_S5!K3*Weighting!W11+Indicator_db1_S5!L3*Weighting!W12+Indicator_db1_S5!M3*Weighting!W13+Indicator_db1_S5!N3*Weighting!W14+Indicator_db1_S5!O3*Weighting!W15+Indicator_db1_S5!P3*Weighting!W16+Indicator_db1_S5!Q3*Weighting!W17</f>
        <v>-1.3061296077279986E-3</v>
      </c>
      <c r="X3" s="8">
        <f>+Indicator_db1_S5!B3*Weighting!X2+Indicator_db1_S5!C3*Weighting!X3+Indicator_db1_S5!D3*Weighting!X4+Indicator_db1_S5!E3*Weighting!X5+Indicator_db1_S5!F3*Weighting!X6+Indicator_db1_S5!G3*Weighting!X7+Indicator_db1_S5!H3*Weighting!X8+Indicator_db1_S5!I3*Weighting!X9+Indicator_db1_S5!J3*Weighting!X10+Indicator_db1_S5!K3*Weighting!X11+Indicator_db1_S5!L3*Weighting!X12+Indicator_db1_S5!M3*Weighting!X13+Indicator_db1_S5!N3*Weighting!X14+Indicator_db1_S5!O3*Weighting!X15+Indicator_db1_S5!P3*Weighting!X16+Indicator_db1_S5!Q3*Weighting!X17</f>
        <v>2.8346356287586956E-3</v>
      </c>
      <c r="Y3" s="8">
        <f>+Indicator_db1_S5!B3*Weighting!Y2+Indicator_db1_S5!C3*Weighting!Y3+Indicator_db1_S5!D3*Weighting!Y4+Indicator_db1_S5!E3*Weighting!Y5+Indicator_db1_S5!F3*Weighting!Y6+Indicator_db1_S5!G3*Weighting!Y7+Indicator_db1_S5!H3*Weighting!Y8+Indicator_db1_S5!I3*Weighting!Y9+Indicator_db1_S5!J3*Weighting!Y10+Indicator_db1_S5!K3*Weighting!Y11+Indicator_db1_S5!L3*Weighting!Y12+Indicator_db1_S5!M3*Weighting!Y13+Indicator_db1_S5!N3*Weighting!Y14+Indicator_db1_S5!O3*Weighting!Y15+Indicator_db1_S5!P3*Weighting!Y16+Indicator_db1_S5!Q3*Weighting!Y17</f>
        <v>1.938814420828531E-3</v>
      </c>
      <c r="Z3" s="8">
        <f>+Indicator_db1_S5!B3*Weighting!Z2+Indicator_db1_S5!C3*Weighting!Z3+Indicator_db1_S5!D3*Weighting!Z4+Indicator_db1_S5!E3*Weighting!Z5+Indicator_db1_S5!F3*Weighting!Z6+Indicator_db1_S5!G3*Weighting!Z7+Indicator_db1_S5!H3*Weighting!Z8+Indicator_db1_S5!I3*Weighting!Z9+Indicator_db1_S5!J3*Weighting!Z10+Indicator_db1_S5!K3*Weighting!Z11+Indicator_db1_S5!L3*Weighting!Z12+Indicator_db1_S5!M3*Weighting!Z13+Indicator_db1_S5!N3*Weighting!Z14+Indicator_db1_S5!O3*Weighting!Z15+Indicator_db1_S5!P3*Weighting!Z16+Indicator_db1_S5!Q3*Weighting!Z17</f>
        <v>1.9984596927717677E-2</v>
      </c>
      <c r="AA3" s="8">
        <f>+Indicator_db1_S5!B3*Weighting!AA2+Indicator_db1_S5!C3*Weighting!AA3+Indicator_db1_S5!D3*Weighting!AA4+Indicator_db1_S5!E3*Weighting!AA5+Indicator_db1_S5!F3*Weighting!AA6+Indicator_db1_S5!G3*Weighting!AA7+Indicator_db1_S5!H3*Weighting!AA8+Indicator_db1_S5!I3*Weighting!AA9+Indicator_db1_S5!J3*Weighting!AA10+Indicator_db1_S5!K3*Weighting!AA11+Indicator_db1_S5!L3*Weighting!AA12+Indicator_db1_S5!M3*Weighting!AA13+Indicator_db1_S5!N3*Weighting!AA14+Indicator_db1_S5!O3*Weighting!AA15+Indicator_db1_S5!P3*Weighting!AA16+Indicator_db1_S5!Q3*Weighting!AA17</f>
        <v>-4.1728511639025096E-3</v>
      </c>
    </row>
    <row r="4" spans="1:27" x14ac:dyDescent="0.35">
      <c r="A4" s="5" t="s">
        <v>3</v>
      </c>
      <c r="B4" s="8">
        <f ca="1">+Indicator_db1_S5!B4*Weighting!B2+Indicator_db1_S5!C4*Weighting!B3+Indicator_db1_S5!D4*Weighting!B4+Indicator_db1_S5!E4*Weighting!B5+Indicator_db1_S5!F4*Weighting!B6+Indicator_db1_S5!G4*Weighting!B7+Indicator_db1_S5!H4*Weighting!B8+Indicator_db1_S5!I4*Weighting!B9+Indicator_db1_S5!J4*Weighting!B10+Indicator_db1_S5!K4*Weighting!B11+Indicator_db1_S5!L4*Weighting!B12+Indicator_db1_S5!M4*Weighting!B13+Indicator_db1_S5!N4*Weighting!B14+Indicator_db1_S5!O4*Weighting!B15+Indicator_db1_S5!P4*Weighting!B16+Indicator_db1_S5!Q4*Weighting!B17</f>
        <v>-6.130456854348711E-3</v>
      </c>
      <c r="C4" s="8">
        <f ca="1">+Indicator_db1_S5!B4*Weighting!C2+Indicator_db1_S5!C4*Weighting!C3+Indicator_db1_S5!D4*Weighting!C4+Indicator_db1_S5!E4*Weighting!C5+Indicator_db1_S5!F4*Weighting!C6+Indicator_db1_S5!G4*Weighting!C7+Indicator_db1_S5!H4*Weighting!C8+Indicator_db1_S5!I4*Weighting!C9+Indicator_db1_S5!J4*Weighting!C10+Indicator_db1_S5!K4*Weighting!C11+Indicator_db1_S5!L4*Weighting!C12+Indicator_db1_S5!M4*Weighting!C13+Indicator_db1_S5!N4*Weighting!C14+Indicator_db1_S5!O4*Weighting!C15+Indicator_db1_S5!P4*Weighting!C16+Indicator_db1_S5!Q4*Weighting!C17</f>
        <v>-1.9679863315235609E-3</v>
      </c>
      <c r="D4" s="8">
        <f ca="1">+Indicator_db1_S5!B4*Weighting!D2+Indicator_db1_S5!C4*Weighting!D3+Indicator_db1_S5!D4*Weighting!D4+Indicator_db1_S5!E4*Weighting!D5+Indicator_db1_S5!F4*Weighting!D6+Indicator_db1_S5!G4*Weighting!D7+Indicator_db1_S5!H4*Weighting!D8+Indicator_db1_S5!I4*Weighting!D9+Indicator_db1_S5!J4*Weighting!D10+Indicator_db1_S5!K4*Weighting!D11+Indicator_db1_S5!L4*Weighting!D12+Indicator_db1_S5!M4*Weighting!D13+Indicator_db1_S5!N4*Weighting!D14+Indicator_db1_S5!O4*Weighting!D15+Indicator_db1_S5!P4*Weighting!D16+Indicator_db1_S5!Q4*Weighting!D17</f>
        <v>-6.7497997212885158E-3</v>
      </c>
      <c r="E4" s="8">
        <f ca="1">+Indicator_db1_S5!B4*Weighting!E2+Indicator_db1_S5!C4*Weighting!E3+Indicator_db1_S5!D4*Weighting!E4+Indicator_db1_S5!E4*Weighting!E5+Indicator_db1_S5!F4*Weighting!E6+Indicator_db1_S5!G4*Weighting!E7+Indicator_db1_S5!H4*Weighting!E8+Indicator_db1_S5!I4*Weighting!E9+Indicator_db1_S5!J4*Weighting!E10+Indicator_db1_S5!K4*Weighting!E11+Indicator_db1_S5!L4*Weighting!E12+Indicator_db1_S5!M4*Weighting!E13+Indicator_db1_S5!N4*Weighting!E14+Indicator_db1_S5!O4*Weighting!E15+Indicator_db1_S5!P4*Weighting!E16+Indicator_db1_S5!Q4*Weighting!E17</f>
        <v>2.127001058240572E-3</v>
      </c>
      <c r="F4" s="8">
        <f ca="1">+Indicator_db1_S5!B4*Weighting!F2+Indicator_db1_S5!C4*Weighting!F3+Indicator_db1_S5!D4*Weighting!F4+Indicator_db1_S5!E4*Weighting!F5+Indicator_db1_S5!F4*Weighting!F6+Indicator_db1_S5!G4*Weighting!F7+Indicator_db1_S5!H4*Weighting!F8+Indicator_db1_S5!I4*Weighting!F9+Indicator_db1_S5!J4*Weighting!F10+Indicator_db1_S5!K4*Weighting!F11+Indicator_db1_S5!L4*Weighting!F12+Indicator_db1_S5!M4*Weighting!F13+Indicator_db1_S5!N4*Weighting!F14+Indicator_db1_S5!O4*Weighting!F15+Indicator_db1_S5!P4*Weighting!F16+Indicator_db1_S5!Q4*Weighting!F17</f>
        <v>-6.7595797605133961E-3</v>
      </c>
      <c r="G4" s="8">
        <f>+Indicator_db1_S5!B4*Weighting!G2+Indicator_db1_S5!C4*Weighting!G3+Indicator_db1_S5!D4*Weighting!G4+Indicator_db1_S5!E4*Weighting!G5+Indicator_db1_S5!F4*Weighting!G6+Indicator_db1_S5!G4*Weighting!G7+Indicator_db1_S5!H4*Weighting!G8+Indicator_db1_S5!I4*Weighting!G9+Indicator_db1_S5!J4*Weighting!G10+Indicator_db1_S5!K4*Weighting!G11+Indicator_db1_S5!L4*Weighting!G12+Indicator_db1_S5!M4*Weighting!G13+Indicator_db1_S5!N4*Weighting!G14+Indicator_db1_S5!O4*Weighting!G15+Indicator_db1_S5!P4*Weighting!G16+Indicator_db1_S5!Q4*Weighting!G17</f>
        <v>-2.3501090709791027E-2</v>
      </c>
      <c r="H4" s="8">
        <f>+Indicator_db1_S5!B4*Weighting!H2+Indicator_db1_S5!C4*Weighting!H3+Indicator_db1_S5!D4*Weighting!H4+Indicator_db1_S5!E4*Weighting!H5+Indicator_db1_S5!F4*Weighting!H6+Indicator_db1_S5!G4*Weighting!H7+Indicator_db1_S5!H4*Weighting!H8+Indicator_db1_S5!I4*Weighting!H9+Indicator_db1_S5!J4*Weighting!H10+Indicator_db1_S5!K4*Weighting!H11+Indicator_db1_S5!L4*Weighting!H12+Indicator_db1_S5!M4*Weighting!H13+Indicator_db1_S5!N4*Weighting!H14+Indicator_db1_S5!O4*Weighting!H15+Indicator_db1_S5!P4*Weighting!H16+Indicator_db1_S5!Q4*Weighting!H17</f>
        <v>-3.0553828681501114E-4</v>
      </c>
      <c r="I4" s="8">
        <f>+Indicator_db1_S5!B4*Weighting!I2+Indicator_db1_S5!C4*Weighting!I3+Indicator_db1_S5!D4*Weighting!I4+Indicator_db1_S5!E4*Weighting!I5+Indicator_db1_S5!F4*Weighting!I6+Indicator_db1_S5!G4*Weighting!I7+Indicator_db1_S5!H4*Weighting!I8+Indicator_db1_S5!I4*Weighting!I9+Indicator_db1_S5!J4*Weighting!I10+Indicator_db1_S5!K4*Weighting!I11+Indicator_db1_S5!L4*Weighting!I12+Indicator_db1_S5!M4*Weighting!I13+Indicator_db1_S5!N4*Weighting!I14+Indicator_db1_S5!O4*Weighting!I15+Indicator_db1_S5!P4*Weighting!I16+Indicator_db1_S5!Q4*Weighting!I17</f>
        <v>-2.3724613514522559E-2</v>
      </c>
      <c r="J4" s="8">
        <f>+Indicator_db1_S5!B4*Weighting!J2+Indicator_db1_S5!C4*Weighting!J3+Indicator_db1_S5!D4*Weighting!J4+Indicator_db1_S5!E4*Weighting!J5+Indicator_db1_S5!F4*Weighting!J6+Indicator_db1_S5!G4*Weighting!J7+Indicator_db1_S5!H4*Weighting!J8+Indicator_db1_S5!I4*Weighting!J9+Indicator_db1_S5!J4*Weighting!J10+Indicator_db1_S5!K4*Weighting!J11+Indicator_db1_S5!L4*Weighting!J12+Indicator_db1_S5!M4*Weighting!J13+Indicator_db1_S5!N4*Weighting!J14+Indicator_db1_S5!O4*Weighting!J15+Indicator_db1_S5!P4*Weighting!J16+Indicator_db1_S5!Q4*Weighting!J17</f>
        <v>1.5730843616770716E-2</v>
      </c>
      <c r="K4" s="8">
        <f>+Indicator_db1_S5!B4*Weighting!K2+Indicator_db1_S5!C4*Weighting!K3+Indicator_db1_S5!D4*Weighting!K4+Indicator_db1_S5!E4*Weighting!K5+Indicator_db1_S5!F4*Weighting!K6+Indicator_db1_S5!G4*Weighting!K7+Indicator_db1_S5!H4*Weighting!K8+Indicator_db1_S5!I4*Weighting!K9+Indicator_db1_S5!J4*Weighting!K10+Indicator_db1_S5!K4*Weighting!K11+Indicator_db1_S5!L4*Weighting!K12+Indicator_db1_S5!M4*Weighting!K13+Indicator_db1_S5!N4*Weighting!K14+Indicator_db1_S5!O4*Weighting!K15+Indicator_db1_S5!P4*Weighting!K16+Indicator_db1_S5!Q4*Weighting!K17</f>
        <v>-2.0778664747735303E-2</v>
      </c>
      <c r="L4" s="8">
        <f>+Indicator_db1_S5!B4*Weighting!L2+Indicator_db1_S5!C4*Weighting!L3+Indicator_db1_S5!D4*Weighting!L4+Indicator_db1_S5!E4*Weighting!L5+Indicator_db1_S5!F4*Weighting!L6+Indicator_db1_S5!G4*Weighting!L7+Indicator_db1_S5!H4*Weighting!L8+Indicator_db1_S5!I4*Weighting!L9+Indicator_db1_S5!J4*Weighting!L10+Indicator_db1_S5!K4*Weighting!L11+Indicator_db1_S5!L4*Weighting!L12+Indicator_db1_S5!M4*Weighting!L13+Indicator_db1_S5!N4*Weighting!L14+Indicator_db1_S5!O4*Weighting!L15+Indicator_db1_S5!P4*Weighting!L16+Indicator_db1_S5!Q4*Weighting!L17</f>
        <v>0.15627960359671281</v>
      </c>
      <c r="M4" s="8">
        <f>+Indicator_db1_S5!B4*Weighting!M2+Indicator_db1_S5!C4*Weighting!M3+Indicator_db1_S5!D4*Weighting!M4+Indicator_db1_S5!E4*Weighting!M5+Indicator_db1_S5!F4*Weighting!M6+Indicator_db1_S5!G4*Weighting!M7+Indicator_db1_S5!H4*Weighting!M8+Indicator_db1_S5!I4*Weighting!M9+Indicator_db1_S5!J4*Weighting!M10+Indicator_db1_S5!K4*Weighting!M11+Indicator_db1_S5!L4*Weighting!M12+Indicator_db1_S5!M4*Weighting!M13+Indicator_db1_S5!N4*Weighting!M14+Indicator_db1_S5!O4*Weighting!M15+Indicator_db1_S5!P4*Weighting!M16+Indicator_db1_S5!Q4*Weighting!M17</f>
        <v>-6.9092367580261507E-2</v>
      </c>
      <c r="N4" s="8">
        <f>+Indicator_db1_S5!B4*Weighting!N2+Indicator_db1_S5!C4*Weighting!N3+Indicator_db1_S5!D4*Weighting!N4+Indicator_db1_S5!E4*Weighting!N5+Indicator_db1_S5!F4*Weighting!N6+Indicator_db1_S5!G4*Weighting!N7+Indicator_db1_S5!H4*Weighting!N8+Indicator_db1_S5!I4*Weighting!N9+Indicator_db1_S5!J4*Weighting!N10+Indicator_db1_S5!K4*Weighting!N11+Indicator_db1_S5!L4*Weighting!N12+Indicator_db1_S5!M4*Weighting!N13+Indicator_db1_S5!N4*Weighting!N14+Indicator_db1_S5!O4*Weighting!N15+Indicator_db1_S5!P4*Weighting!N16+Indicator_db1_S5!Q4*Weighting!N17</f>
        <v>2.2575220777515097E-2</v>
      </c>
      <c r="O4" s="8">
        <f>+Indicator_db1_S5!B4*Weighting!O2+Indicator_db1_S5!C4*Weighting!O3+Indicator_db1_S5!D4*Weighting!O4+Indicator_db1_S5!E4*Weighting!O5+Indicator_db1_S5!F4*Weighting!O6+Indicator_db1_S5!G4*Weighting!O7+Indicator_db1_S5!H4*Weighting!O8+Indicator_db1_S5!I4*Weighting!O9+Indicator_db1_S5!J4*Weighting!O10+Indicator_db1_S5!K4*Weighting!O11+Indicator_db1_S5!L4*Weighting!O12+Indicator_db1_S5!M4*Weighting!O13+Indicator_db1_S5!N4*Weighting!O14+Indicator_db1_S5!O4*Weighting!O15+Indicator_db1_S5!P4*Weighting!O16+Indicator_db1_S5!Q4*Weighting!O17</f>
        <v>1.0374632510169797E-4</v>
      </c>
      <c r="P4" s="8">
        <f>+Indicator_db1_S5!B4*Weighting!P2+Indicator_db1_S5!C4*Weighting!P3+Indicator_db1_S5!D4*Weighting!P4+Indicator_db1_S5!E4*Weighting!P5+Indicator_db1_S5!F4*Weighting!P6+Indicator_db1_S5!G4*Weighting!P7+Indicator_db1_S5!H4*Weighting!P8+Indicator_db1_S5!I4*Weighting!P9+Indicator_db1_S5!J4*Weighting!P10+Indicator_db1_S5!K4*Weighting!P11+Indicator_db1_S5!L4*Weighting!P12+Indicator_db1_S5!M4*Weighting!P13+Indicator_db1_S5!N4*Weighting!P14+Indicator_db1_S5!O4*Weighting!P15+Indicator_db1_S5!P4*Weighting!P16+Indicator_db1_S5!Q4*Weighting!P17</f>
        <v>-7.6844381319426933E-2</v>
      </c>
      <c r="Q4" s="8">
        <f>+Indicator_db1_S5!B4*Weighting!Q2+Indicator_db1_S5!C4*Weighting!Q3+Indicator_db1_S5!D4*Weighting!Q4+Indicator_db1_S5!E4*Weighting!Q5+Indicator_db1_S5!F4*Weighting!Q6+Indicator_db1_S5!G4*Weighting!Q7+Indicator_db1_S5!H4*Weighting!Q8+Indicator_db1_S5!I4*Weighting!Q9+Indicator_db1_S5!J4*Weighting!Q10+Indicator_db1_S5!K4*Weighting!Q11+Indicator_db1_S5!L4*Weighting!Q12+Indicator_db1_S5!M4*Weighting!Q13+Indicator_db1_S5!N4*Weighting!Q14+Indicator_db1_S5!O4*Weighting!Q15+Indicator_db1_S5!P4*Weighting!Q16+Indicator_db1_S5!Q4*Weighting!Q17</f>
        <v>-9.1588117705820427E-2</v>
      </c>
      <c r="R4" s="8">
        <f>+Indicator_db1_S5!B4*Weighting!R2+Indicator_db1_S5!C4*Weighting!R3+Indicator_db1_S5!D4*Weighting!R4+Indicator_db1_S5!E4*Weighting!R5+Indicator_db1_S5!F4*Weighting!R6+Indicator_db1_S5!G4*Weighting!R7+Indicator_db1_S5!H4*Weighting!R8+Indicator_db1_S5!I4*Weighting!R9+Indicator_db1_S5!J4*Weighting!R10+Indicator_db1_S5!K4*Weighting!R11+Indicator_db1_S5!L4*Weighting!R12+Indicator_db1_S5!M4*Weighting!R13+Indicator_db1_S5!N4*Weighting!R14+Indicator_db1_S5!O4*Weighting!R15+Indicator_db1_S5!P4*Weighting!R16+Indicator_db1_S5!Q4*Weighting!R17</f>
        <v>-5.961584867276197E-2</v>
      </c>
      <c r="S4" s="8">
        <f>+Indicator_db1_S5!B4*Weighting!S2+Indicator_db1_S5!C4*Weighting!S3+Indicator_db1_S5!D4*Weighting!S4+Indicator_db1_S5!E4*Weighting!S5+Indicator_db1_S5!F4*Weighting!S6+Indicator_db1_S5!G4*Weighting!S7+Indicator_db1_S5!H4*Weighting!S8+Indicator_db1_S5!I4*Weighting!S9+Indicator_db1_S5!J4*Weighting!S10+Indicator_db1_S5!K4*Weighting!S11+Indicator_db1_S5!L4*Weighting!S12+Indicator_db1_S5!M4*Weighting!S13+Indicator_db1_S5!N4*Weighting!S14+Indicator_db1_S5!O4*Weighting!S15+Indicator_db1_S5!P4*Weighting!S16+Indicator_db1_S5!Q4*Weighting!S17</f>
        <v>-7.9044412106033912E-2</v>
      </c>
      <c r="T4" s="8">
        <f>+Indicator_db1_S5!B4*Weighting!T2+Indicator_db1_S5!C4*Weighting!T3+Indicator_db1_S5!D4*Weighting!T4+Indicator_db1_S5!E4*Weighting!T5+Indicator_db1_S5!F4*Weighting!T6+Indicator_db1_S5!G4*Weighting!T7+Indicator_db1_S5!H4*Weighting!T8+Indicator_db1_S5!I4*Weighting!T9+Indicator_db1_S5!J4*Weighting!T10+Indicator_db1_S5!K4*Weighting!T11+Indicator_db1_S5!L4*Weighting!T12+Indicator_db1_S5!M4*Weighting!T13+Indicator_db1_S5!N4*Weighting!T14+Indicator_db1_S5!O4*Weighting!T15+Indicator_db1_S5!P4*Weighting!T16+Indicator_db1_S5!Q4*Weighting!T17</f>
        <v>-8.5780381428840979E-2</v>
      </c>
      <c r="U4" s="8">
        <f>+Indicator_db1_S5!B4*Weighting!U2+Indicator_db1_S5!C4*Weighting!U3+Indicator_db1_S5!D4*Weighting!U4+Indicator_db1_S5!E4*Weighting!U5+Indicator_db1_S5!F4*Weighting!U6+Indicator_db1_S5!G4*Weighting!U7+Indicator_db1_S5!H4*Weighting!U8+Indicator_db1_S5!I4*Weighting!U9+Indicator_db1_S5!J4*Weighting!U10+Indicator_db1_S5!K4*Weighting!U11+Indicator_db1_S5!L4*Weighting!U12+Indicator_db1_S5!M4*Weighting!U13+Indicator_db1_S5!N4*Weighting!U14+Indicator_db1_S5!O4*Weighting!U15+Indicator_db1_S5!P4*Weighting!U16+Indicator_db1_S5!Q4*Weighting!U17</f>
        <v>2.6549126787357982E-3</v>
      </c>
      <c r="V4" s="8">
        <f>+Indicator_db1_S5!B4*Weighting!V2+Indicator_db1_S5!C4*Weighting!V3+Indicator_db1_S5!D4*Weighting!V4+Indicator_db1_S5!E4*Weighting!V5+Indicator_db1_S5!F4*Weighting!V6+Indicator_db1_S5!G4*Weighting!V7+Indicator_db1_S5!H4*Weighting!V8+Indicator_db1_S5!I4*Weighting!V9+Indicator_db1_S5!J4*Weighting!V10+Indicator_db1_S5!K4*Weighting!V11+Indicator_db1_S5!L4*Weighting!V12+Indicator_db1_S5!M4*Weighting!V13+Indicator_db1_S5!N4*Weighting!V14+Indicator_db1_S5!O4*Weighting!V15+Indicator_db1_S5!P4*Weighting!V16+Indicator_db1_S5!Q4*Weighting!V17</f>
        <v>-1.1776344761404453E-2</v>
      </c>
      <c r="W4" s="8">
        <f>+Indicator_db1_S5!B4*Weighting!W2+Indicator_db1_S5!C4*Weighting!W3+Indicator_db1_S5!D4*Weighting!W4+Indicator_db1_S5!E4*Weighting!W5+Indicator_db1_S5!F4*Weighting!W6+Indicator_db1_S5!G4*Weighting!W7+Indicator_db1_S5!H4*Weighting!W8+Indicator_db1_S5!I4*Weighting!W9+Indicator_db1_S5!J4*Weighting!W10+Indicator_db1_S5!K4*Weighting!W11+Indicator_db1_S5!L4*Weighting!W12+Indicator_db1_S5!M4*Weighting!W13+Indicator_db1_S5!N4*Weighting!W14+Indicator_db1_S5!O4*Weighting!W15+Indicator_db1_S5!P4*Weighting!W16+Indicator_db1_S5!Q4*Weighting!W17</f>
        <v>-3.1450199395562793E-3</v>
      </c>
      <c r="X4" s="8">
        <f>+Indicator_db1_S5!B4*Weighting!X2+Indicator_db1_S5!C4*Weighting!X3+Indicator_db1_S5!D4*Weighting!X4+Indicator_db1_S5!E4*Weighting!X5+Indicator_db1_S5!F4*Weighting!X6+Indicator_db1_S5!G4*Weighting!X7+Indicator_db1_S5!H4*Weighting!X8+Indicator_db1_S5!I4*Weighting!X9+Indicator_db1_S5!J4*Weighting!X10+Indicator_db1_S5!K4*Weighting!X11+Indicator_db1_S5!L4*Weighting!X12+Indicator_db1_S5!M4*Weighting!X13+Indicator_db1_S5!N4*Weighting!X14+Indicator_db1_S5!O4*Weighting!X15+Indicator_db1_S5!P4*Weighting!X16+Indicator_db1_S5!Q4*Weighting!X17</f>
        <v>-3.2228894128016657E-3</v>
      </c>
      <c r="Y4" s="8">
        <f>+Indicator_db1_S5!B4*Weighting!Y2+Indicator_db1_S5!C4*Weighting!Y3+Indicator_db1_S5!D4*Weighting!Y4+Indicator_db1_S5!E4*Weighting!Y5+Indicator_db1_S5!F4*Weighting!Y6+Indicator_db1_S5!G4*Weighting!Y7+Indicator_db1_S5!H4*Weighting!Y8+Indicator_db1_S5!I4*Weighting!Y9+Indicator_db1_S5!J4*Weighting!Y10+Indicator_db1_S5!K4*Weighting!Y11+Indicator_db1_S5!L4*Weighting!Y12+Indicator_db1_S5!M4*Weighting!Y13+Indicator_db1_S5!N4*Weighting!Y14+Indicator_db1_S5!O4*Weighting!Y15+Indicator_db1_S5!P4*Weighting!Y16+Indicator_db1_S5!Q4*Weighting!Y17</f>
        <v>-9.6304284412364595E-5</v>
      </c>
      <c r="Z4" s="8">
        <f>+Indicator_db1_S5!B4*Weighting!Z2+Indicator_db1_S5!C4*Weighting!Z3+Indicator_db1_S5!D4*Weighting!Z4+Indicator_db1_S5!E4*Weighting!Z5+Indicator_db1_S5!F4*Weighting!Z6+Indicator_db1_S5!G4*Weighting!Z7+Indicator_db1_S5!H4*Weighting!Z8+Indicator_db1_S5!I4*Weighting!Z9+Indicator_db1_S5!J4*Weighting!Z10+Indicator_db1_S5!K4*Weighting!Z11+Indicator_db1_S5!L4*Weighting!Z12+Indicator_db1_S5!M4*Weighting!Z13+Indicator_db1_S5!N4*Weighting!Z14+Indicator_db1_S5!O4*Weighting!Z15+Indicator_db1_S5!P4*Weighting!Z16+Indicator_db1_S5!Q4*Weighting!Z17</f>
        <v>-1.316750245756086E-2</v>
      </c>
      <c r="AA4" s="8">
        <f>+Indicator_db1_S5!B4*Weighting!AA2+Indicator_db1_S5!C4*Weighting!AA3+Indicator_db1_S5!D4*Weighting!AA4+Indicator_db1_S5!E4*Weighting!AA5+Indicator_db1_S5!F4*Weighting!AA6+Indicator_db1_S5!G4*Weighting!AA7+Indicator_db1_S5!H4*Weighting!AA8+Indicator_db1_S5!I4*Weighting!AA9+Indicator_db1_S5!J4*Weighting!AA10+Indicator_db1_S5!K4*Weighting!AA11+Indicator_db1_S5!L4*Weighting!AA12+Indicator_db1_S5!M4*Weighting!AA13+Indicator_db1_S5!N4*Weighting!AA14+Indicator_db1_S5!O4*Weighting!AA15+Indicator_db1_S5!P4*Weighting!AA16+Indicator_db1_S5!Q4*Weighting!AA17</f>
        <v>-6.4257365065840469E-2</v>
      </c>
    </row>
    <row r="5" spans="1:27" x14ac:dyDescent="0.35">
      <c r="A5" s="5" t="s">
        <v>4</v>
      </c>
      <c r="B5" s="8">
        <f ca="1">+Indicator_db1_S5!B5*Weighting!B2+Indicator_db1_S5!C5*Weighting!B3+Indicator_db1_S5!D5*Weighting!B4+Indicator_db1_S5!E5*Weighting!B5+Indicator_db1_S5!F5*Weighting!B6+Indicator_db1_S5!G5*Weighting!B7+Indicator_db1_S5!H5*Weighting!B8+Indicator_db1_S5!I5*Weighting!B9+Indicator_db1_S5!J5*Weighting!B10+Indicator_db1_S5!K5*Weighting!B11+Indicator_db1_S5!L5*Weighting!B12+Indicator_db1_S5!M5*Weighting!B13+Indicator_db1_S5!N5*Weighting!B14+Indicator_db1_S5!O5*Weighting!B15+Indicator_db1_S5!P5*Weighting!B16+Indicator_db1_S5!Q5*Weighting!B17</f>
        <v>0.82621835779928887</v>
      </c>
      <c r="C5" s="8">
        <f ca="1">+Indicator_db1_S5!B5*Weighting!C2+Indicator_db1_S5!C5*Weighting!C3+Indicator_db1_S5!D5*Weighting!C4+Indicator_db1_S5!E5*Weighting!C5+Indicator_db1_S5!F5*Weighting!C6+Indicator_db1_S5!G5*Weighting!C7+Indicator_db1_S5!H5*Weighting!C8+Indicator_db1_S5!I5*Weighting!C9+Indicator_db1_S5!J5*Weighting!C10+Indicator_db1_S5!K5*Weighting!C11+Indicator_db1_S5!L5*Weighting!C12+Indicator_db1_S5!M5*Weighting!C13+Indicator_db1_S5!N5*Weighting!C14+Indicator_db1_S5!O5*Weighting!C15+Indicator_db1_S5!P5*Weighting!C16+Indicator_db1_S5!Q5*Weighting!C17</f>
        <v>0.82330744021226321</v>
      </c>
      <c r="D5" s="8">
        <f ca="1">+Indicator_db1_S5!B5*Weighting!D2+Indicator_db1_S5!C5*Weighting!D3+Indicator_db1_S5!D5*Weighting!D4+Indicator_db1_S5!E5*Weighting!D5+Indicator_db1_S5!F5*Weighting!D6+Indicator_db1_S5!G5*Weighting!D7+Indicator_db1_S5!H5*Weighting!D8+Indicator_db1_S5!I5*Weighting!D9+Indicator_db1_S5!J5*Weighting!D10+Indicator_db1_S5!K5*Weighting!D11+Indicator_db1_S5!L5*Weighting!D12+Indicator_db1_S5!M5*Weighting!D13+Indicator_db1_S5!N5*Weighting!D14+Indicator_db1_S5!O5*Weighting!D15+Indicator_db1_S5!P5*Weighting!D16+Indicator_db1_S5!Q5*Weighting!D17</f>
        <v>0.81918493730321928</v>
      </c>
      <c r="E5" s="8">
        <f ca="1">+Indicator_db1_S5!B5*Weighting!E2+Indicator_db1_S5!C5*Weighting!E3+Indicator_db1_S5!D5*Weighting!E4+Indicator_db1_S5!E5*Weighting!E5+Indicator_db1_S5!F5*Weighting!E6+Indicator_db1_S5!G5*Weighting!E7+Indicator_db1_S5!H5*Weighting!E8+Indicator_db1_S5!I5*Weighting!E9+Indicator_db1_S5!J5*Weighting!E10+Indicator_db1_S5!K5*Weighting!E11+Indicator_db1_S5!L5*Weighting!E12+Indicator_db1_S5!M5*Weighting!E13+Indicator_db1_S5!N5*Weighting!E14+Indicator_db1_S5!O5*Weighting!E15+Indicator_db1_S5!P5*Weighting!E16+Indicator_db1_S5!Q5*Weighting!E17</f>
        <v>0.85762480468175128</v>
      </c>
      <c r="F5" s="8">
        <f ca="1">+Indicator_db1_S5!B5*Weighting!F2+Indicator_db1_S5!C5*Weighting!F3+Indicator_db1_S5!D5*Weighting!F4+Indicator_db1_S5!E5*Weighting!F5+Indicator_db1_S5!F5*Weighting!F6+Indicator_db1_S5!G5*Weighting!F7+Indicator_db1_S5!H5*Weighting!F8+Indicator_db1_S5!I5*Weighting!F9+Indicator_db1_S5!J5*Weighting!F10+Indicator_db1_S5!K5*Weighting!F11+Indicator_db1_S5!L5*Weighting!F12+Indicator_db1_S5!M5*Weighting!F13+Indicator_db1_S5!N5*Weighting!F14+Indicator_db1_S5!O5*Weighting!F15+Indicator_db1_S5!P5*Weighting!F16+Indicator_db1_S5!Q5*Weighting!F17</f>
        <v>0.80432005809874463</v>
      </c>
      <c r="G5" s="8">
        <f>+Indicator_db1_S5!B5*Weighting!G2+Indicator_db1_S5!C5*Weighting!G3+Indicator_db1_S5!D5*Weighting!G4+Indicator_db1_S5!E5*Weighting!G5+Indicator_db1_S5!F5*Weighting!G6+Indicator_db1_S5!G5*Weighting!G7+Indicator_db1_S5!H5*Weighting!G8+Indicator_db1_S5!I5*Weighting!G9+Indicator_db1_S5!J5*Weighting!G10+Indicator_db1_S5!K5*Weighting!G11+Indicator_db1_S5!L5*Weighting!G12+Indicator_db1_S5!M5*Weighting!G13+Indicator_db1_S5!N5*Weighting!G14+Indicator_db1_S5!O5*Weighting!G15+Indicator_db1_S5!P5*Weighting!G16+Indicator_db1_S5!Q5*Weighting!G17</f>
        <v>0.58716439738345083</v>
      </c>
      <c r="H5" s="8">
        <f>+Indicator_db1_S5!B5*Weighting!H2+Indicator_db1_S5!C5*Weighting!H3+Indicator_db1_S5!D5*Weighting!H4+Indicator_db1_S5!E5*Weighting!H5+Indicator_db1_S5!F5*Weighting!H6+Indicator_db1_S5!G5*Weighting!H7+Indicator_db1_S5!H5*Weighting!H8+Indicator_db1_S5!I5*Weighting!H9+Indicator_db1_S5!J5*Weighting!H10+Indicator_db1_S5!K5*Weighting!H11+Indicator_db1_S5!L5*Weighting!H12+Indicator_db1_S5!M5*Weighting!H13+Indicator_db1_S5!N5*Weighting!H14+Indicator_db1_S5!O5*Weighting!H15+Indicator_db1_S5!P5*Weighting!H16+Indicator_db1_S5!Q5*Weighting!H17</f>
        <v>0.48593243063368724</v>
      </c>
      <c r="I5" s="8">
        <f>+Indicator_db1_S5!B5*Weighting!I2+Indicator_db1_S5!C5*Weighting!I3+Indicator_db1_S5!D5*Weighting!I4+Indicator_db1_S5!E5*Weighting!I5+Indicator_db1_S5!F5*Weighting!I6+Indicator_db1_S5!G5*Weighting!I7+Indicator_db1_S5!H5*Weighting!I8+Indicator_db1_S5!I5*Weighting!I9+Indicator_db1_S5!J5*Weighting!I10+Indicator_db1_S5!K5*Weighting!I11+Indicator_db1_S5!L5*Weighting!I12+Indicator_db1_S5!M5*Weighting!I13+Indicator_db1_S5!N5*Weighting!I14+Indicator_db1_S5!O5*Weighting!I15+Indicator_db1_S5!P5*Weighting!I16+Indicator_db1_S5!Q5*Weighting!I17</f>
        <v>0.59201063319212066</v>
      </c>
      <c r="J5" s="8">
        <f>+Indicator_db1_S5!B5*Weighting!J2+Indicator_db1_S5!C5*Weighting!J3+Indicator_db1_S5!D5*Weighting!J4+Indicator_db1_S5!E5*Weighting!J5+Indicator_db1_S5!F5*Weighting!J6+Indicator_db1_S5!G5*Weighting!J7+Indicator_db1_S5!H5*Weighting!J8+Indicator_db1_S5!I5*Weighting!J9+Indicator_db1_S5!J5*Weighting!J10+Indicator_db1_S5!K5*Weighting!J11+Indicator_db1_S5!L5*Weighting!J12+Indicator_db1_S5!M5*Weighting!J13+Indicator_db1_S5!N5*Weighting!J14+Indicator_db1_S5!O5*Weighting!J15+Indicator_db1_S5!P5*Weighting!J16+Indicator_db1_S5!Q5*Weighting!J17</f>
        <v>0.61407527894144931</v>
      </c>
      <c r="K5" s="8">
        <f>+Indicator_db1_S5!B5*Weighting!K2+Indicator_db1_S5!C5*Weighting!K3+Indicator_db1_S5!D5*Weighting!K4+Indicator_db1_S5!E5*Weighting!K5+Indicator_db1_S5!F5*Weighting!K6+Indicator_db1_S5!G5*Weighting!K7+Indicator_db1_S5!H5*Weighting!K8+Indicator_db1_S5!I5*Weighting!K9+Indicator_db1_S5!J5*Weighting!K10+Indicator_db1_S5!K5*Weighting!K11+Indicator_db1_S5!L5*Weighting!K12+Indicator_db1_S5!M5*Weighting!K13+Indicator_db1_S5!N5*Weighting!K14+Indicator_db1_S5!O5*Weighting!K15+Indicator_db1_S5!P5*Weighting!K16+Indicator_db1_S5!Q5*Weighting!K17</f>
        <v>0.51863114458477633</v>
      </c>
      <c r="L5" s="8">
        <f>+Indicator_db1_S5!B5*Weighting!L2+Indicator_db1_S5!C5*Weighting!L3+Indicator_db1_S5!D5*Weighting!L4+Indicator_db1_S5!E5*Weighting!L5+Indicator_db1_S5!F5*Weighting!L6+Indicator_db1_S5!G5*Weighting!L7+Indicator_db1_S5!H5*Weighting!L8+Indicator_db1_S5!I5*Weighting!L9+Indicator_db1_S5!J5*Weighting!L10+Indicator_db1_S5!K5*Weighting!L11+Indicator_db1_S5!L5*Weighting!L12+Indicator_db1_S5!M5*Weighting!L13+Indicator_db1_S5!N5*Weighting!L14+Indicator_db1_S5!O5*Weighting!L15+Indicator_db1_S5!P5*Weighting!L16+Indicator_db1_S5!Q5*Weighting!L17</f>
        <v>0.26441096161268562</v>
      </c>
      <c r="M5" s="8">
        <f>+Indicator_db1_S5!B5*Weighting!M2+Indicator_db1_S5!C5*Weighting!M3+Indicator_db1_S5!D5*Weighting!M4+Indicator_db1_S5!E5*Weighting!M5+Indicator_db1_S5!F5*Weighting!M6+Indicator_db1_S5!G5*Weighting!M7+Indicator_db1_S5!H5*Weighting!M8+Indicator_db1_S5!I5*Weighting!M9+Indicator_db1_S5!J5*Weighting!M10+Indicator_db1_S5!K5*Weighting!M11+Indicator_db1_S5!L5*Weighting!M12+Indicator_db1_S5!M5*Weighting!M13+Indicator_db1_S5!N5*Weighting!M14+Indicator_db1_S5!O5*Weighting!M15+Indicator_db1_S5!P5*Weighting!M16+Indicator_db1_S5!Q5*Weighting!M17</f>
        <v>-9.5057402111080561E-2</v>
      </c>
      <c r="N5" s="8">
        <f>+Indicator_db1_S5!B5*Weighting!N2+Indicator_db1_S5!C5*Weighting!N3+Indicator_db1_S5!D5*Weighting!N4+Indicator_db1_S5!E5*Weighting!N5+Indicator_db1_S5!F5*Weighting!N6+Indicator_db1_S5!G5*Weighting!N7+Indicator_db1_S5!H5*Weighting!N8+Indicator_db1_S5!I5*Weighting!N9+Indicator_db1_S5!J5*Weighting!N10+Indicator_db1_S5!K5*Weighting!N11+Indicator_db1_S5!L5*Weighting!N12+Indicator_db1_S5!M5*Weighting!N13+Indicator_db1_S5!N5*Weighting!N14+Indicator_db1_S5!O5*Weighting!N15+Indicator_db1_S5!P5*Weighting!N16+Indicator_db1_S5!Q5*Weighting!N17</f>
        <v>0.56275787428756507</v>
      </c>
      <c r="O5" s="8">
        <f>+Indicator_db1_S5!B5*Weighting!O2+Indicator_db1_S5!C5*Weighting!O3+Indicator_db1_S5!D5*Weighting!O4+Indicator_db1_S5!E5*Weighting!O5+Indicator_db1_S5!F5*Weighting!O6+Indicator_db1_S5!G5*Weighting!O7+Indicator_db1_S5!H5*Weighting!O8+Indicator_db1_S5!I5*Weighting!O9+Indicator_db1_S5!J5*Weighting!O10+Indicator_db1_S5!K5*Weighting!O11+Indicator_db1_S5!L5*Weighting!O12+Indicator_db1_S5!M5*Weighting!O13+Indicator_db1_S5!N5*Weighting!O14+Indicator_db1_S5!O5*Weighting!O15+Indicator_db1_S5!P5*Weighting!O16+Indicator_db1_S5!Q5*Weighting!O17</f>
        <v>0.93499851315992466</v>
      </c>
      <c r="P5" s="8">
        <f>+Indicator_db1_S5!B5*Weighting!P2+Indicator_db1_S5!C5*Weighting!P3+Indicator_db1_S5!D5*Weighting!P4+Indicator_db1_S5!E5*Weighting!P5+Indicator_db1_S5!F5*Weighting!P6+Indicator_db1_S5!G5*Weighting!P7+Indicator_db1_S5!H5*Weighting!P8+Indicator_db1_S5!I5*Weighting!P9+Indicator_db1_S5!J5*Weighting!P10+Indicator_db1_S5!K5*Weighting!P11+Indicator_db1_S5!L5*Weighting!P12+Indicator_db1_S5!M5*Weighting!P13+Indicator_db1_S5!N5*Weighting!P14+Indicator_db1_S5!O5*Weighting!P15+Indicator_db1_S5!P5*Weighting!P16+Indicator_db1_S5!Q5*Weighting!P17</f>
        <v>0.77246984723658241</v>
      </c>
      <c r="Q5" s="8">
        <f>+Indicator_db1_S5!B5*Weighting!Q2+Indicator_db1_S5!C5*Weighting!Q3+Indicator_db1_S5!D5*Weighting!Q4+Indicator_db1_S5!E5*Weighting!Q5+Indicator_db1_S5!F5*Weighting!Q6+Indicator_db1_S5!G5*Weighting!Q7+Indicator_db1_S5!H5*Weighting!Q8+Indicator_db1_S5!I5*Weighting!Q9+Indicator_db1_S5!J5*Weighting!Q10+Indicator_db1_S5!K5*Weighting!Q11+Indicator_db1_S5!L5*Weighting!Q12+Indicator_db1_S5!M5*Weighting!Q13+Indicator_db1_S5!N5*Weighting!Q14+Indicator_db1_S5!O5*Weighting!Q15+Indicator_db1_S5!P5*Weighting!Q16+Indicator_db1_S5!Q5*Weighting!Q17</f>
        <v>-4.0603688859304149E-3</v>
      </c>
      <c r="R5" s="8">
        <f>+Indicator_db1_S5!B5*Weighting!R2+Indicator_db1_S5!C5*Weighting!R3+Indicator_db1_S5!D5*Weighting!R4+Indicator_db1_S5!E5*Weighting!R5+Indicator_db1_S5!F5*Weighting!R6+Indicator_db1_S5!G5*Weighting!R7+Indicator_db1_S5!H5*Weighting!R8+Indicator_db1_S5!I5*Weighting!R9+Indicator_db1_S5!J5*Weighting!R10+Indicator_db1_S5!K5*Weighting!R11+Indicator_db1_S5!L5*Weighting!R12+Indicator_db1_S5!M5*Weighting!R13+Indicator_db1_S5!N5*Weighting!R14+Indicator_db1_S5!O5*Weighting!R15+Indicator_db1_S5!P5*Weighting!R16+Indicator_db1_S5!Q5*Weighting!R17</f>
        <v>0.51797438348855729</v>
      </c>
      <c r="S5" s="8">
        <f>+Indicator_db1_S5!B5*Weighting!S2+Indicator_db1_S5!C5*Weighting!S3+Indicator_db1_S5!D5*Weighting!S4+Indicator_db1_S5!E5*Weighting!S5+Indicator_db1_S5!F5*Weighting!S6+Indicator_db1_S5!G5*Weighting!S7+Indicator_db1_S5!H5*Weighting!S8+Indicator_db1_S5!I5*Weighting!S9+Indicator_db1_S5!J5*Weighting!S10+Indicator_db1_S5!K5*Weighting!S11+Indicator_db1_S5!L5*Weighting!S12+Indicator_db1_S5!M5*Weighting!S13+Indicator_db1_S5!N5*Weighting!S14+Indicator_db1_S5!O5*Weighting!S15+Indicator_db1_S5!P5*Weighting!S16+Indicator_db1_S5!Q5*Weighting!S17</f>
        <v>0.80526467658706558</v>
      </c>
      <c r="T5" s="8">
        <f>+Indicator_db1_S5!B5*Weighting!T2+Indicator_db1_S5!C5*Weighting!T3+Indicator_db1_S5!D5*Weighting!T4+Indicator_db1_S5!E5*Weighting!T5+Indicator_db1_S5!F5*Weighting!T6+Indicator_db1_S5!G5*Weighting!T7+Indicator_db1_S5!H5*Weighting!T8+Indicator_db1_S5!I5*Weighting!T9+Indicator_db1_S5!J5*Weighting!T10+Indicator_db1_S5!K5*Weighting!T11+Indicator_db1_S5!L5*Weighting!T12+Indicator_db1_S5!M5*Weighting!T13+Indicator_db1_S5!N5*Weighting!T14+Indicator_db1_S5!O5*Weighting!T15+Indicator_db1_S5!P5*Weighting!T16+Indicator_db1_S5!Q5*Weighting!T17</f>
        <v>0.8476842550927588</v>
      </c>
      <c r="U5" s="8">
        <f>+Indicator_db1_S5!B5*Weighting!U2+Indicator_db1_S5!C5*Weighting!U3+Indicator_db1_S5!D5*Weighting!U4+Indicator_db1_S5!E5*Weighting!U5+Indicator_db1_S5!F5*Weighting!U6+Indicator_db1_S5!G5*Weighting!U7+Indicator_db1_S5!H5*Weighting!U8+Indicator_db1_S5!I5*Weighting!U9+Indicator_db1_S5!J5*Weighting!U10+Indicator_db1_S5!K5*Weighting!U11+Indicator_db1_S5!L5*Weighting!U12+Indicator_db1_S5!M5*Weighting!U13+Indicator_db1_S5!N5*Weighting!U14+Indicator_db1_S5!O5*Weighting!U15+Indicator_db1_S5!P5*Weighting!U16+Indicator_db1_S5!Q5*Weighting!U17</f>
        <v>0.97294018652207204</v>
      </c>
      <c r="V5" s="8">
        <f>+Indicator_db1_S5!B5*Weighting!V2+Indicator_db1_S5!C5*Weighting!V3+Indicator_db1_S5!D5*Weighting!V4+Indicator_db1_S5!E5*Weighting!V5+Indicator_db1_S5!F5*Weighting!V6+Indicator_db1_S5!G5*Weighting!V7+Indicator_db1_S5!H5*Weighting!V8+Indicator_db1_S5!I5*Weighting!V9+Indicator_db1_S5!J5*Weighting!V10+Indicator_db1_S5!K5*Weighting!V11+Indicator_db1_S5!L5*Weighting!V12+Indicator_db1_S5!M5*Weighting!V13+Indicator_db1_S5!N5*Weighting!V14+Indicator_db1_S5!O5*Weighting!V15+Indicator_db1_S5!P5*Weighting!V16+Indicator_db1_S5!Q5*Weighting!V17</f>
        <v>0.91480014877186444</v>
      </c>
      <c r="W5" s="8">
        <f>+Indicator_db1_S5!B5*Weighting!W2+Indicator_db1_S5!C5*Weighting!W3+Indicator_db1_S5!D5*Weighting!W4+Indicator_db1_S5!E5*Weighting!W5+Indicator_db1_S5!F5*Weighting!W6+Indicator_db1_S5!G5*Weighting!W7+Indicator_db1_S5!H5*Weighting!W8+Indicator_db1_S5!I5*Weighting!W9+Indicator_db1_S5!J5*Weighting!W10+Indicator_db1_S5!K5*Weighting!W11+Indicator_db1_S5!L5*Weighting!W12+Indicator_db1_S5!M5*Weighting!W13+Indicator_db1_S5!N5*Weighting!W14+Indicator_db1_S5!O5*Weighting!W15+Indicator_db1_S5!P5*Weighting!W16+Indicator_db1_S5!Q5*Weighting!W17</f>
        <v>0.92072178894655921</v>
      </c>
      <c r="X5" s="8">
        <f>+Indicator_db1_S5!B5*Weighting!X2+Indicator_db1_S5!C5*Weighting!X3+Indicator_db1_S5!D5*Weighting!X4+Indicator_db1_S5!E5*Weighting!X5+Indicator_db1_S5!F5*Weighting!X6+Indicator_db1_S5!G5*Weighting!X7+Indicator_db1_S5!H5*Weighting!X8+Indicator_db1_S5!I5*Weighting!X9+Indicator_db1_S5!J5*Weighting!X10+Indicator_db1_S5!K5*Weighting!X11+Indicator_db1_S5!L5*Weighting!X12+Indicator_db1_S5!M5*Weighting!X13+Indicator_db1_S5!N5*Weighting!X14+Indicator_db1_S5!O5*Weighting!X15+Indicator_db1_S5!P5*Weighting!X16+Indicator_db1_S5!Q5*Weighting!X17</f>
        <v>0.97182923763995532</v>
      </c>
      <c r="Y5" s="8">
        <f>+Indicator_db1_S5!B5*Weighting!Y2+Indicator_db1_S5!C5*Weighting!Y3+Indicator_db1_S5!D5*Weighting!Y4+Indicator_db1_S5!E5*Weighting!Y5+Indicator_db1_S5!F5*Weighting!Y6+Indicator_db1_S5!G5*Weighting!Y7+Indicator_db1_S5!H5*Weighting!Y8+Indicator_db1_S5!I5*Weighting!Y9+Indicator_db1_S5!J5*Weighting!Y10+Indicator_db1_S5!K5*Weighting!Y11+Indicator_db1_S5!L5*Weighting!Y12+Indicator_db1_S5!M5*Weighting!Y13+Indicator_db1_S5!N5*Weighting!Y14+Indicator_db1_S5!O5*Weighting!Y15+Indicator_db1_S5!P5*Weighting!Y16+Indicator_db1_S5!Q5*Weighting!Y17</f>
        <v>0.99526825923370521</v>
      </c>
      <c r="Z5" s="8">
        <f>+Indicator_db1_S5!B5*Weighting!Z2+Indicator_db1_S5!C5*Weighting!Z3+Indicator_db1_S5!D5*Weighting!Z4+Indicator_db1_S5!E5*Weighting!Z5+Indicator_db1_S5!F5*Weighting!Z6+Indicator_db1_S5!G5*Weighting!Z7+Indicator_db1_S5!H5*Weighting!Z8+Indicator_db1_S5!I5*Weighting!Z9+Indicator_db1_S5!J5*Weighting!Z10+Indicator_db1_S5!K5*Weighting!Z11+Indicator_db1_S5!L5*Weighting!Z12+Indicator_db1_S5!M5*Weighting!Z13+Indicator_db1_S5!N5*Weighting!Z14+Indicator_db1_S5!O5*Weighting!Z15+Indicator_db1_S5!P5*Weighting!Z16+Indicator_db1_S5!Q5*Weighting!Z17</f>
        <v>-1.0068110024795879E-2</v>
      </c>
      <c r="AA5" s="8">
        <f>+Indicator_db1_S5!B5*Weighting!AA2+Indicator_db1_S5!C5*Weighting!AA3+Indicator_db1_S5!D5*Weighting!AA4+Indicator_db1_S5!E5*Weighting!AA5+Indicator_db1_S5!F5*Weighting!AA6+Indicator_db1_S5!G5*Weighting!AA7+Indicator_db1_S5!H5*Weighting!AA8+Indicator_db1_S5!I5*Weighting!AA9+Indicator_db1_S5!J5*Weighting!AA10+Indicator_db1_S5!K5*Weighting!AA11+Indicator_db1_S5!L5*Weighting!AA12+Indicator_db1_S5!M5*Weighting!AA13+Indicator_db1_S5!N5*Weighting!AA14+Indicator_db1_S5!O5*Weighting!AA15+Indicator_db1_S5!P5*Weighting!AA16+Indicator_db1_S5!Q5*Weighting!AA17</f>
        <v>2.2696106577722572E-2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default!B2*Weighting!B2+Indicator_db2_default!C2*Weighting!B3+Indicator_db2_default!D2*Weighting!B4+Indicator_db2_default!E2*Weighting!B5+Indicator_db2_default!F2*Weighting!B6+Indicator_db2_default!G2*Weighting!B7+Indicator_db2_default!H2*Weighting!B8+Indicator_db2_default!I2*Weighting!B9+Indicator_db2_default!J2*Weighting!B10+Indicator_db2_default!K2*Weighting!B11+Indicator_db2_default!L2*Weighting!B12+Indicator_db2_default!M2*Weighting!B13+Indicator_db2_default!N2*Weighting!B14+Indicator_db2_default!O2*Weighting!B15+Indicator_db2_default!P2*Weighting!B16+Indicator_db2_default!Q2*Weighting!B17</f>
        <v>0.21923234256758517</v>
      </c>
      <c r="C2" s="8">
        <f ca="1">+Indicator_db2_default!B2*Weighting!C2+Indicator_db2_default!C2*Weighting!C3+Indicator_db2_default!D2*Weighting!C4+Indicator_db2_default!E2*Weighting!C5+Indicator_db2_default!F2*Weighting!C6+Indicator_db2_default!G2*Weighting!C7+Indicator_db2_default!H2*Weighting!C8+Indicator_db2_default!I2*Weighting!C9+Indicator_db2_default!J2*Weighting!C10+Indicator_db2_default!K2*Weighting!C11+Indicator_db2_default!L2*Weighting!C12+Indicator_db2_default!M2*Weighting!C13+Indicator_db2_default!N2*Weighting!C14+Indicator_db2_default!O2*Weighting!C15+Indicator_db2_default!P2*Weighting!C16+Indicator_db2_default!Q2*Weighting!C17</f>
        <v>0.22104972015665028</v>
      </c>
      <c r="D2" s="8">
        <f ca="1">+Indicator_db2_default!B2*Weighting!D2+Indicator_db2_default!C2*Weighting!D3+Indicator_db2_default!D2*Weighting!D4+Indicator_db2_default!E2*Weighting!D5+Indicator_db2_default!F2*Weighting!D6+Indicator_db2_default!G2*Weighting!D7+Indicator_db2_default!H2*Weighting!D8+Indicator_db2_default!I2*Weighting!D9+Indicator_db2_default!J2*Weighting!D10+Indicator_db2_default!K2*Weighting!D11+Indicator_db2_default!L2*Weighting!D12+Indicator_db2_default!M2*Weighting!D13+Indicator_db2_default!N2*Weighting!D14+Indicator_db2_default!O2*Weighting!D15+Indicator_db2_default!P2*Weighting!D16+Indicator_db2_default!Q2*Weighting!D17</f>
        <v>0.22125629152329812</v>
      </c>
      <c r="E2" s="8">
        <f ca="1">+Indicator_db2_default!B2*Weighting!E2+Indicator_db2_default!C2*Weighting!E3+Indicator_db2_default!D2*Weighting!E4+Indicator_db2_default!E2*Weighting!E5+Indicator_db2_default!F2*Weighting!E6+Indicator_db2_default!G2*Weighting!E7+Indicator_db2_default!H2*Weighting!E8+Indicator_db2_default!I2*Weighting!E9+Indicator_db2_default!J2*Weighting!E10+Indicator_db2_default!K2*Weighting!E11+Indicator_db2_default!L2*Weighting!E12+Indicator_db2_default!M2*Weighting!E13+Indicator_db2_default!N2*Weighting!E14+Indicator_db2_default!O2*Weighting!E15+Indicator_db2_default!P2*Weighting!E16+Indicator_db2_default!Q2*Weighting!E17</f>
        <v>0.20143729134070176</v>
      </c>
      <c r="F2" s="8">
        <f ca="1">+Indicator_db2_default!B2*Weighting!F2+Indicator_db2_default!C2*Weighting!F3+Indicator_db2_default!D2*Weighting!F4+Indicator_db2_default!E2*Weighting!F5+Indicator_db2_default!F2*Weighting!F6+Indicator_db2_default!G2*Weighting!F7+Indicator_db2_default!H2*Weighting!F8+Indicator_db2_default!I2*Weighting!F9+Indicator_db2_default!J2*Weighting!F10+Indicator_db2_default!K2*Weighting!F11+Indicator_db2_default!L2*Weighting!F12+Indicator_db2_default!M2*Weighting!F13+Indicator_db2_default!N2*Weighting!F14+Indicator_db2_default!O2*Weighting!F15+Indicator_db2_default!P2*Weighting!F16+Indicator_db2_default!Q2*Weighting!F17</f>
        <v>0.22495891091307352</v>
      </c>
      <c r="G2" s="8">
        <f>+Indicator_db2_default!B2*Weighting!G2+Indicator_db2_default!C2*Weighting!G3+Indicator_db2_default!D2*Weighting!G4+Indicator_db2_default!E2*Weighting!G5+Indicator_db2_default!F2*Weighting!G6+Indicator_db2_default!G2*Weighting!G7+Indicator_db2_default!H2*Weighting!G8+Indicator_db2_default!I2*Weighting!G9+Indicator_db2_default!J2*Weighting!G10+Indicator_db2_default!K2*Weighting!G11+Indicator_db2_default!L2*Weighting!G12+Indicator_db2_default!M2*Weighting!G13+Indicator_db2_default!N2*Weighting!G14+Indicator_db2_default!O2*Weighting!G15+Indicator_db2_default!P2*Weighting!G16+Indicator_db2_default!Q2*Weighting!G17</f>
        <v>0.21149735264726641</v>
      </c>
      <c r="H2" s="8">
        <f>+Indicator_db2_default!B2*Weighting!H2+Indicator_db2_default!C2*Weighting!H3+Indicator_db2_default!D2*Weighting!H4+Indicator_db2_default!E2*Weighting!H5+Indicator_db2_default!F2*Weighting!H6+Indicator_db2_default!G2*Weighting!H7+Indicator_db2_default!H2*Weighting!H8+Indicator_db2_default!I2*Weighting!H9+Indicator_db2_default!J2*Weighting!H10+Indicator_db2_default!K2*Weighting!H11+Indicator_db2_default!L2*Weighting!H12+Indicator_db2_default!M2*Weighting!H13+Indicator_db2_default!N2*Weighting!H14+Indicator_db2_default!O2*Weighting!H15+Indicator_db2_default!P2*Weighting!H16+Indicator_db2_default!Q2*Weighting!H17</f>
        <v>0.2229396866834609</v>
      </c>
      <c r="I2" s="8">
        <f>+Indicator_db2_default!B2*Weighting!I2+Indicator_db2_default!C2*Weighting!I3+Indicator_db2_default!D2*Weighting!I4+Indicator_db2_default!E2*Weighting!I5+Indicator_db2_default!F2*Weighting!I6+Indicator_db2_default!G2*Weighting!I7+Indicator_db2_default!H2*Weighting!I8+Indicator_db2_default!I2*Weighting!I9+Indicator_db2_default!J2*Weighting!I10+Indicator_db2_default!K2*Weighting!I11+Indicator_db2_default!L2*Weighting!I12+Indicator_db2_default!M2*Weighting!I13+Indicator_db2_default!N2*Weighting!I14+Indicator_db2_default!O2*Weighting!I15+Indicator_db2_default!P2*Weighting!I16+Indicator_db2_default!Q2*Weighting!I17</f>
        <v>0.21414885959379559</v>
      </c>
      <c r="J2" s="8">
        <f>+Indicator_db2_default!B2*Weighting!J2+Indicator_db2_default!C2*Weighting!J3+Indicator_db2_default!D2*Weighting!J4+Indicator_db2_default!E2*Weighting!J5+Indicator_db2_default!F2*Weighting!J6+Indicator_db2_default!G2*Weighting!J7+Indicator_db2_default!H2*Weighting!J8+Indicator_db2_default!I2*Weighting!J9+Indicator_db2_default!J2*Weighting!J10+Indicator_db2_default!K2*Weighting!J11+Indicator_db2_default!L2*Weighting!J12+Indicator_db2_default!M2*Weighting!J13+Indicator_db2_default!N2*Weighting!J14+Indicator_db2_default!O2*Weighting!J15+Indicator_db2_default!P2*Weighting!J16+Indicator_db2_default!Q2*Weighting!J17</f>
        <v>0.20562353865403804</v>
      </c>
      <c r="K2" s="8">
        <f>+Indicator_db2_default!B2*Weighting!K2+Indicator_db2_default!C2*Weighting!K3+Indicator_db2_default!D2*Weighting!K4+Indicator_db2_default!E2*Weighting!K5+Indicator_db2_default!F2*Weighting!K6+Indicator_db2_default!G2*Weighting!K7+Indicator_db2_default!H2*Weighting!K8+Indicator_db2_default!I2*Weighting!K9+Indicator_db2_default!J2*Weighting!K10+Indicator_db2_default!K2*Weighting!K11+Indicator_db2_default!L2*Weighting!K12+Indicator_db2_default!M2*Weighting!K13+Indicator_db2_default!N2*Weighting!K14+Indicator_db2_default!O2*Weighting!K15+Indicator_db2_default!P2*Weighting!K16+Indicator_db2_default!Q2*Weighting!K17</f>
        <v>0.21434662303227189</v>
      </c>
      <c r="L2" s="8">
        <f>+Indicator_db2_default!B2*Weighting!L2+Indicator_db2_default!C2*Weighting!L3+Indicator_db2_default!D2*Weighting!L4+Indicator_db2_default!E2*Weighting!L5+Indicator_db2_default!F2*Weighting!L6+Indicator_db2_default!G2*Weighting!L7+Indicator_db2_default!H2*Weighting!L8+Indicator_db2_default!I2*Weighting!L9+Indicator_db2_default!J2*Weighting!L10+Indicator_db2_default!K2*Weighting!L11+Indicator_db2_default!L2*Weighting!L12+Indicator_db2_default!M2*Weighting!L13+Indicator_db2_default!N2*Weighting!L14+Indicator_db2_default!O2*Weighting!L15+Indicator_db2_default!P2*Weighting!L16+Indicator_db2_default!Q2*Weighting!L17</f>
        <v>0.3019808202447935</v>
      </c>
      <c r="M2" s="8">
        <f>+Indicator_db2_default!B2*Weighting!M2+Indicator_db2_default!C2*Weighting!M3+Indicator_db2_default!D2*Weighting!M4+Indicator_db2_default!E2*Weighting!M5+Indicator_db2_default!F2*Weighting!M6+Indicator_db2_default!G2*Weighting!M7+Indicator_db2_default!H2*Weighting!M8+Indicator_db2_default!I2*Weighting!M9+Indicator_db2_default!J2*Weighting!M10+Indicator_db2_default!K2*Weighting!M11+Indicator_db2_default!L2*Weighting!M12+Indicator_db2_default!M2*Weighting!M13+Indicator_db2_default!N2*Weighting!M14+Indicator_db2_default!O2*Weighting!M15+Indicator_db2_default!P2*Weighting!M16+Indicator_db2_default!Q2*Weighting!M17</f>
        <v>0.11480661946604581</v>
      </c>
      <c r="N2" s="8">
        <f>+Indicator_db2_default!B2*Weighting!N2+Indicator_db2_default!C2*Weighting!N3+Indicator_db2_default!D2*Weighting!N4+Indicator_db2_default!E2*Weighting!N5+Indicator_db2_default!F2*Weighting!N6+Indicator_db2_default!G2*Weighting!N7+Indicator_db2_default!H2*Weighting!N8+Indicator_db2_default!I2*Weighting!N9+Indicator_db2_default!J2*Weighting!N10+Indicator_db2_default!K2*Weighting!N11+Indicator_db2_default!L2*Weighting!N12+Indicator_db2_default!M2*Weighting!N13+Indicator_db2_default!N2*Weighting!N14+Indicator_db2_default!O2*Weighting!N15+Indicator_db2_default!P2*Weighting!N16+Indicator_db2_default!Q2*Weighting!N17</f>
        <v>0.21760793593223041</v>
      </c>
      <c r="O2" s="8">
        <f>+Indicator_db2_default!B2*Weighting!O2+Indicator_db2_default!C2*Weighting!O3+Indicator_db2_default!D2*Weighting!O4+Indicator_db2_default!E2*Weighting!O5+Indicator_db2_default!F2*Weighting!O6+Indicator_db2_default!G2*Weighting!O7+Indicator_db2_default!H2*Weighting!O8+Indicator_db2_default!I2*Weighting!O9+Indicator_db2_default!J2*Weighting!O10+Indicator_db2_default!K2*Weighting!O11+Indicator_db2_default!L2*Weighting!O12+Indicator_db2_default!M2*Weighting!O13+Indicator_db2_default!N2*Weighting!O14+Indicator_db2_default!O2*Weighting!O15+Indicator_db2_default!P2*Weighting!O16+Indicator_db2_default!Q2*Weighting!O17</f>
        <v>0.19853752862881882</v>
      </c>
      <c r="P2" s="8">
        <f>+Indicator_db2_default!B2*Weighting!P2+Indicator_db2_default!C2*Weighting!P3+Indicator_db2_default!D2*Weighting!P4+Indicator_db2_default!E2*Weighting!P5+Indicator_db2_default!F2*Weighting!P6+Indicator_db2_default!G2*Weighting!P7+Indicator_db2_default!H2*Weighting!P8+Indicator_db2_default!I2*Weighting!P9+Indicator_db2_default!J2*Weighting!P10+Indicator_db2_default!K2*Weighting!P11+Indicator_db2_default!L2*Weighting!P12+Indicator_db2_default!M2*Weighting!P13+Indicator_db2_default!N2*Weighting!P14+Indicator_db2_default!O2*Weighting!P15+Indicator_db2_default!P2*Weighting!P16+Indicator_db2_default!Q2*Weighting!P17</f>
        <v>0.25485003661025674</v>
      </c>
      <c r="Q2" s="8">
        <f>+Indicator_db2_default!B2*Weighting!Q2+Indicator_db2_default!C2*Weighting!Q3+Indicator_db2_default!D2*Weighting!Q4+Indicator_db2_default!E2*Weighting!Q5+Indicator_db2_default!F2*Weighting!Q6+Indicator_db2_default!G2*Weighting!Q7+Indicator_db2_default!H2*Weighting!Q8+Indicator_db2_default!I2*Weighting!Q9+Indicator_db2_default!J2*Weighting!Q10+Indicator_db2_default!K2*Weighting!Q11+Indicator_db2_default!L2*Weighting!Q12+Indicator_db2_default!M2*Weighting!Q13+Indicator_db2_default!N2*Weighting!Q14+Indicator_db2_default!O2*Weighting!Q15+Indicator_db2_default!P2*Weighting!Q16+Indicator_db2_default!Q2*Weighting!Q17</f>
        <v>0.14754039130376964</v>
      </c>
      <c r="R2" s="8">
        <f>+Indicator_db2_default!B2*Weighting!R2+Indicator_db2_default!C2*Weighting!R3+Indicator_db2_default!D2*Weighting!R4+Indicator_db2_default!E2*Weighting!R5+Indicator_db2_default!F2*Weighting!R6+Indicator_db2_default!G2*Weighting!R7+Indicator_db2_default!H2*Weighting!R8+Indicator_db2_default!I2*Weighting!R9+Indicator_db2_default!J2*Weighting!R10+Indicator_db2_default!K2*Weighting!R11+Indicator_db2_default!L2*Weighting!R12+Indicator_db2_default!M2*Weighting!R13+Indicator_db2_default!N2*Weighting!R14+Indicator_db2_default!O2*Weighting!R15+Indicator_db2_default!P2*Weighting!R16+Indicator_db2_default!Q2*Weighting!R17</f>
        <v>0.13788594839185678</v>
      </c>
      <c r="S2" s="8">
        <f>+Indicator_db2_default!B2*Weighting!S2+Indicator_db2_default!C2*Weighting!S3+Indicator_db2_default!D2*Weighting!S4+Indicator_db2_default!E2*Weighting!S5+Indicator_db2_default!F2*Weighting!S6+Indicator_db2_default!G2*Weighting!S7+Indicator_db2_default!H2*Weighting!S8+Indicator_db2_default!I2*Weighting!S9+Indicator_db2_default!J2*Weighting!S10+Indicator_db2_default!K2*Weighting!S11+Indicator_db2_default!L2*Weighting!S12+Indicator_db2_default!M2*Weighting!S13+Indicator_db2_default!N2*Weighting!S14+Indicator_db2_default!O2*Weighting!S15+Indicator_db2_default!P2*Weighting!S16+Indicator_db2_default!Q2*Weighting!S17</f>
        <v>0.35368415442409989</v>
      </c>
      <c r="T2" s="8">
        <f>+Indicator_db2_default!B2*Weighting!T2+Indicator_db2_default!C2*Weighting!T3+Indicator_db2_default!D2*Weighting!T4+Indicator_db2_default!E2*Weighting!T5+Indicator_db2_default!F2*Weighting!T6+Indicator_db2_default!G2*Weighting!T7+Indicator_db2_default!H2*Weighting!T8+Indicator_db2_default!I2*Weighting!T9+Indicator_db2_default!J2*Weighting!T10+Indicator_db2_default!K2*Weighting!T11+Indicator_db2_default!L2*Weighting!T12+Indicator_db2_default!M2*Weighting!T13+Indicator_db2_default!N2*Weighting!T14+Indicator_db2_default!O2*Weighting!T15+Indicator_db2_default!P2*Weighting!T16+Indicator_db2_default!Q2*Weighting!T17</f>
        <v>0.36643106136504128</v>
      </c>
      <c r="U2" s="8">
        <f>+Indicator_db2_default!B2*Weighting!U2+Indicator_db2_default!C2*Weighting!U3+Indicator_db2_default!D2*Weighting!U4+Indicator_db2_default!E2*Weighting!U5+Indicator_db2_default!F2*Weighting!U6+Indicator_db2_default!G2*Weighting!U7+Indicator_db2_default!H2*Weighting!U8+Indicator_db2_default!I2*Weighting!U9+Indicator_db2_default!J2*Weighting!U10+Indicator_db2_default!K2*Weighting!U11+Indicator_db2_default!L2*Weighting!U12+Indicator_db2_default!M2*Weighting!U13+Indicator_db2_default!N2*Weighting!U14+Indicator_db2_default!O2*Weighting!U15+Indicator_db2_default!P2*Weighting!U16+Indicator_db2_default!Q2*Weighting!U17</f>
        <v>0.2016059567199501</v>
      </c>
      <c r="V2" s="8">
        <f>+Indicator_db2_default!B2*Weighting!V2+Indicator_db2_default!C2*Weighting!V3+Indicator_db2_default!D2*Weighting!V4+Indicator_db2_default!E2*Weighting!V5+Indicator_db2_default!F2*Weighting!V6+Indicator_db2_default!G2*Weighting!V7+Indicator_db2_default!H2*Weighting!V8+Indicator_db2_default!I2*Weighting!V9+Indicator_db2_default!J2*Weighting!V10+Indicator_db2_default!K2*Weighting!V11+Indicator_db2_default!L2*Weighting!V12+Indicator_db2_default!M2*Weighting!V13+Indicator_db2_default!N2*Weighting!V14+Indicator_db2_default!O2*Weighting!V15+Indicator_db2_default!P2*Weighting!V16+Indicator_db2_default!Q2*Weighting!V17</f>
        <v>0.19836803676485229</v>
      </c>
      <c r="W2" s="8">
        <f>+Indicator_db2_default!B2*Weighting!W2+Indicator_db2_default!C2*Weighting!W3+Indicator_db2_default!D2*Weighting!W4+Indicator_db2_default!E2*Weighting!W5+Indicator_db2_default!F2*Weighting!W6+Indicator_db2_default!G2*Weighting!W7+Indicator_db2_default!H2*Weighting!W8+Indicator_db2_default!I2*Weighting!W9+Indicator_db2_default!J2*Weighting!W10+Indicator_db2_default!K2*Weighting!W11+Indicator_db2_default!L2*Weighting!W12+Indicator_db2_default!M2*Weighting!W13+Indicator_db2_default!N2*Weighting!W14+Indicator_db2_default!O2*Weighting!W15+Indicator_db2_default!P2*Weighting!W16+Indicator_db2_default!Q2*Weighting!W17</f>
        <v>0.19536879342297092</v>
      </c>
      <c r="X2" s="8">
        <f>+Indicator_db2_default!B2*Weighting!X2+Indicator_db2_default!C2*Weighting!X3+Indicator_db2_default!D2*Weighting!X4+Indicator_db2_default!E2*Weighting!X5+Indicator_db2_default!F2*Weighting!X6+Indicator_db2_default!G2*Weighting!X7+Indicator_db2_default!H2*Weighting!X8+Indicator_db2_default!I2*Weighting!X9+Indicator_db2_default!J2*Weighting!X10+Indicator_db2_default!K2*Weighting!X11+Indicator_db2_default!L2*Weighting!X12+Indicator_db2_default!M2*Weighting!X13+Indicator_db2_default!N2*Weighting!X14+Indicator_db2_default!O2*Weighting!X15+Indicator_db2_default!P2*Weighting!X16+Indicator_db2_default!Q2*Weighting!X17</f>
        <v>0.19611133996218405</v>
      </c>
      <c r="Y2" s="8">
        <f>+Indicator_db2_default!B2*Weighting!Y2+Indicator_db2_default!C2*Weighting!Y3+Indicator_db2_default!D2*Weighting!Y4+Indicator_db2_default!E2*Weighting!Y5+Indicator_db2_default!F2*Weighting!Y6+Indicator_db2_default!G2*Weighting!Y7+Indicator_db2_default!H2*Weighting!Y8+Indicator_db2_default!I2*Weighting!Y9+Indicator_db2_default!J2*Weighting!Y10+Indicator_db2_default!K2*Weighting!Y11+Indicator_db2_default!L2*Weighting!Y12+Indicator_db2_default!M2*Weighting!Y13+Indicator_db2_default!N2*Weighting!Y14+Indicator_db2_default!O2*Weighting!Y15+Indicator_db2_default!P2*Weighting!Y16+Indicator_db2_default!Q2*Weighting!Y17</f>
        <v>0.20052511596261077</v>
      </c>
      <c r="Z2" s="8">
        <f>+Indicator_db2_default!B2*Weighting!Z2+Indicator_db2_default!C2*Weighting!Z3+Indicator_db2_default!D2*Weighting!Z4+Indicator_db2_default!E2*Weighting!Z5+Indicator_db2_default!F2*Weighting!Z6+Indicator_db2_default!G2*Weighting!Z7+Indicator_db2_default!H2*Weighting!Z8+Indicator_db2_default!I2*Weighting!Z9+Indicator_db2_default!J2*Weighting!Z10+Indicator_db2_default!K2*Weighting!Z11+Indicator_db2_default!L2*Weighting!Z12+Indicator_db2_default!M2*Weighting!Z13+Indicator_db2_default!N2*Weighting!Z14+Indicator_db2_default!O2*Weighting!Z15+Indicator_db2_default!P2*Weighting!Z16+Indicator_db2_default!Q2*Weighting!Z17</f>
        <v>0.16067262230015358</v>
      </c>
      <c r="AA2" s="8">
        <f>+Indicator_db2_default!B2*Weighting!AA2+Indicator_db2_default!C2*Weighting!AA3+Indicator_db2_default!D2*Weighting!AA4+Indicator_db2_default!E2*Weighting!AA5+Indicator_db2_default!F2*Weighting!AA6+Indicator_db2_default!G2*Weighting!AA7+Indicator_db2_default!H2*Weighting!AA8+Indicator_db2_default!I2*Weighting!AA9+Indicator_db2_default!J2*Weighting!AA10+Indicator_db2_default!K2*Weighting!AA11+Indicator_db2_default!L2*Weighting!AA12+Indicator_db2_default!M2*Weighting!AA13+Indicator_db2_default!N2*Weighting!AA14+Indicator_db2_default!O2*Weighting!AA15+Indicator_db2_default!P2*Weighting!AA16+Indicator_db2_default!Q2*Weighting!AA17</f>
        <v>0.13798128085662767</v>
      </c>
    </row>
    <row r="3" spans="1:27" x14ac:dyDescent="0.35">
      <c r="A3" s="5" t="s">
        <v>2</v>
      </c>
      <c r="B3" s="8">
        <f ca="1">+Indicator_db2_default!B3*Weighting!B2+Indicator_db2_default!C3*Weighting!B3+Indicator_db2_default!D3*Weighting!B4+Indicator_db2_default!E3*Weighting!B5+Indicator_db2_default!F3*Weighting!B6+Indicator_db2_default!G3*Weighting!B7+Indicator_db2_default!H3*Weighting!B8+Indicator_db2_default!I3*Weighting!B9+Indicator_db2_default!J3*Weighting!B10+Indicator_db2_default!K3*Weighting!B11+Indicator_db2_default!L3*Weighting!B12+Indicator_db2_default!M3*Weighting!B13+Indicator_db2_default!N3*Weighting!B14+Indicator_db2_default!O3*Weighting!B15+Indicator_db2_default!P3*Weighting!B16+Indicator_db2_default!Q3*Weighting!B17</f>
        <v>7.6440009457170832E-2</v>
      </c>
      <c r="C3" s="8">
        <f ca="1">+Indicator_db2_default!B3*Weighting!C2+Indicator_db2_default!C3*Weighting!C3+Indicator_db2_default!D3*Weighting!C4+Indicator_db2_default!E3*Weighting!C5+Indicator_db2_default!F3*Weighting!C6+Indicator_db2_default!G3*Weighting!C7+Indicator_db2_default!H3*Weighting!C8+Indicator_db2_default!I3*Weighting!C9+Indicator_db2_default!J3*Weighting!C10+Indicator_db2_default!K3*Weighting!C11+Indicator_db2_default!L3*Weighting!C12+Indicator_db2_default!M3*Weighting!C13+Indicator_db2_default!N3*Weighting!C14+Indicator_db2_default!O3*Weighting!C15+Indicator_db2_default!P3*Weighting!C16+Indicator_db2_default!Q3*Weighting!C17</f>
        <v>7.530443701713356E-2</v>
      </c>
      <c r="D3" s="8">
        <f ca="1">+Indicator_db2_default!B3*Weighting!D2+Indicator_db2_default!C3*Weighting!D3+Indicator_db2_default!D3*Weighting!D4+Indicator_db2_default!E3*Weighting!D5+Indicator_db2_default!F3*Weighting!D6+Indicator_db2_default!G3*Weighting!D7+Indicator_db2_default!H3*Weighting!D8+Indicator_db2_default!I3*Weighting!D9+Indicator_db2_default!J3*Weighting!D10+Indicator_db2_default!K3*Weighting!D11+Indicator_db2_default!L3*Weighting!D12+Indicator_db2_default!M3*Weighting!D13+Indicator_db2_default!N3*Weighting!D14+Indicator_db2_default!O3*Weighting!D15+Indicator_db2_default!P3*Weighting!D16+Indicator_db2_default!Q3*Weighting!D17</f>
        <v>8.3011356937171946E-2</v>
      </c>
      <c r="E3" s="8">
        <f ca="1">+Indicator_db2_default!B3*Weighting!E2+Indicator_db2_default!C3*Weighting!E3+Indicator_db2_default!D3*Weighting!E4+Indicator_db2_default!E3*Weighting!E5+Indicator_db2_default!F3*Weighting!E6+Indicator_db2_default!G3*Weighting!E7+Indicator_db2_default!H3*Weighting!E8+Indicator_db2_default!I3*Weighting!E9+Indicator_db2_default!J3*Weighting!E10+Indicator_db2_default!K3*Weighting!E11+Indicator_db2_default!L3*Weighting!E12+Indicator_db2_default!M3*Weighting!E13+Indicator_db2_default!N3*Weighting!E14+Indicator_db2_default!O3*Weighting!E15+Indicator_db2_default!P3*Weighting!E16+Indicator_db2_default!Q3*Weighting!E17</f>
        <v>1.7819708583182953E-2</v>
      </c>
      <c r="F3" s="8">
        <f ca="1">+Indicator_db2_default!B3*Weighting!F2+Indicator_db2_default!C3*Weighting!F3+Indicator_db2_default!D3*Weighting!F4+Indicator_db2_default!E3*Weighting!F5+Indicator_db2_default!F3*Weighting!F6+Indicator_db2_default!G3*Weighting!F7+Indicator_db2_default!H3*Weighting!F8+Indicator_db2_default!I3*Weighting!F9+Indicator_db2_default!J3*Weighting!F10+Indicator_db2_default!K3*Weighting!F11+Indicator_db2_default!L3*Weighting!F12+Indicator_db2_default!M3*Weighting!F13+Indicator_db2_default!N3*Weighting!F14+Indicator_db2_default!O3*Weighting!F15+Indicator_db2_default!P3*Weighting!F16+Indicator_db2_default!Q3*Weighting!F17</f>
        <v>9.3518540831580427E-2</v>
      </c>
      <c r="G3" s="8">
        <f>+Indicator_db2_default!B3*Weighting!G2+Indicator_db2_default!C3*Weighting!G3+Indicator_db2_default!D3*Weighting!G4+Indicator_db2_default!E3*Weighting!G5+Indicator_db2_default!F3*Weighting!G6+Indicator_db2_default!G3*Weighting!G7+Indicator_db2_default!H3*Weighting!G8+Indicator_db2_default!I3*Weighting!G9+Indicator_db2_default!J3*Weighting!G10+Indicator_db2_default!K3*Weighting!G11+Indicator_db2_default!L3*Weighting!G12+Indicator_db2_default!M3*Weighting!G13+Indicator_db2_default!N3*Weighting!G14+Indicator_db2_default!O3*Weighting!G15+Indicator_db2_default!P3*Weighting!G16+Indicator_db2_default!Q3*Weighting!G17</f>
        <v>0.10313978642923154</v>
      </c>
      <c r="H3" s="8">
        <f>+Indicator_db2_default!B3*Weighting!H2+Indicator_db2_default!C3*Weighting!H3+Indicator_db2_default!D3*Weighting!H4+Indicator_db2_default!E3*Weighting!H5+Indicator_db2_default!F3*Weighting!H6+Indicator_db2_default!G3*Weighting!H7+Indicator_db2_default!H3*Weighting!H8+Indicator_db2_default!I3*Weighting!H9+Indicator_db2_default!J3*Weighting!H10+Indicator_db2_default!K3*Weighting!H11+Indicator_db2_default!L3*Weighting!H12+Indicator_db2_default!M3*Weighting!H13+Indicator_db2_default!N3*Weighting!H14+Indicator_db2_default!O3*Weighting!H15+Indicator_db2_default!P3*Weighting!H16+Indicator_db2_default!Q3*Weighting!H17</f>
        <v>0.11670152841936042</v>
      </c>
      <c r="I3" s="8">
        <f>+Indicator_db2_default!B3*Weighting!I2+Indicator_db2_default!C3*Weighting!I3+Indicator_db2_default!D3*Weighting!I4+Indicator_db2_default!E3*Weighting!I5+Indicator_db2_default!F3*Weighting!I6+Indicator_db2_default!G3*Weighting!I7+Indicator_db2_default!H3*Weighting!I8+Indicator_db2_default!I3*Weighting!I9+Indicator_db2_default!J3*Weighting!I10+Indicator_db2_default!K3*Weighting!I11+Indicator_db2_default!L3*Weighting!I12+Indicator_db2_default!M3*Weighting!I13+Indicator_db2_default!N3*Weighting!I14+Indicator_db2_default!O3*Weighting!I15+Indicator_db2_default!P3*Weighting!I16+Indicator_db2_default!Q3*Weighting!I17</f>
        <v>0.10912447668172355</v>
      </c>
      <c r="J3" s="8">
        <f>+Indicator_db2_default!B3*Weighting!J2+Indicator_db2_default!C3*Weighting!J3+Indicator_db2_default!D3*Weighting!J4+Indicator_db2_default!E3*Weighting!J5+Indicator_db2_default!F3*Weighting!J6+Indicator_db2_default!G3*Weighting!J7+Indicator_db2_default!H3*Weighting!J8+Indicator_db2_default!I3*Weighting!J9+Indicator_db2_default!J3*Weighting!J10+Indicator_db2_default!K3*Weighting!J11+Indicator_db2_default!L3*Weighting!J12+Indicator_db2_default!M3*Weighting!J13+Indicator_db2_default!N3*Weighting!J14+Indicator_db2_default!O3*Weighting!J15+Indicator_db2_default!P3*Weighting!J16+Indicator_db2_default!Q3*Weighting!J17</f>
        <v>4.0657449834275557E-2</v>
      </c>
      <c r="K3" s="8">
        <f>+Indicator_db2_default!B3*Weighting!K2+Indicator_db2_default!C3*Weighting!K3+Indicator_db2_default!D3*Weighting!K4+Indicator_db2_default!E3*Weighting!K5+Indicator_db2_default!F3*Weighting!K6+Indicator_db2_default!G3*Weighting!K7+Indicator_db2_default!H3*Weighting!K8+Indicator_db2_default!I3*Weighting!K9+Indicator_db2_default!J3*Weighting!K10+Indicator_db2_default!K3*Weighting!K11+Indicator_db2_default!L3*Weighting!K12+Indicator_db2_default!M3*Weighting!K13+Indicator_db2_default!N3*Weighting!K14+Indicator_db2_default!O3*Weighting!K15+Indicator_db2_default!P3*Weighting!K16+Indicator_db2_default!Q3*Weighting!K17</f>
        <v>0.11518556941654384</v>
      </c>
      <c r="L3" s="8">
        <f>+Indicator_db2_default!B3*Weighting!L2+Indicator_db2_default!C3*Weighting!L3+Indicator_db2_default!D3*Weighting!L4+Indicator_db2_default!E3*Weighting!L5+Indicator_db2_default!F3*Weighting!L6+Indicator_db2_default!G3*Weighting!L7+Indicator_db2_default!H3*Weighting!L8+Indicator_db2_default!I3*Weighting!L9+Indicator_db2_default!J3*Weighting!L10+Indicator_db2_default!K3*Weighting!L11+Indicator_db2_default!L3*Weighting!L12+Indicator_db2_default!M3*Weighting!L13+Indicator_db2_default!N3*Weighting!L14+Indicator_db2_default!O3*Weighting!L15+Indicator_db2_default!P3*Weighting!L16+Indicator_db2_default!Q3*Weighting!L17</f>
        <v>0.16382675649711426</v>
      </c>
      <c r="M3" s="8">
        <f>+Indicator_db2_default!B3*Weighting!M2+Indicator_db2_default!C3*Weighting!M3+Indicator_db2_default!D3*Weighting!M4+Indicator_db2_default!E3*Weighting!M5+Indicator_db2_default!F3*Weighting!M6+Indicator_db2_default!G3*Weighting!M7+Indicator_db2_default!H3*Weighting!M8+Indicator_db2_default!I3*Weighting!M9+Indicator_db2_default!J3*Weighting!M10+Indicator_db2_default!K3*Weighting!M11+Indicator_db2_default!L3*Weighting!M12+Indicator_db2_default!M3*Weighting!M13+Indicator_db2_default!N3*Weighting!M14+Indicator_db2_default!O3*Weighting!M15+Indicator_db2_default!P3*Weighting!M16+Indicator_db2_default!Q3*Weighting!M17</f>
        <v>3.6329691678039467E-3</v>
      </c>
      <c r="N3" s="8">
        <f>+Indicator_db2_default!B3*Weighting!N2+Indicator_db2_default!C3*Weighting!N3+Indicator_db2_default!D3*Weighting!N4+Indicator_db2_default!E3*Weighting!N5+Indicator_db2_default!F3*Weighting!N6+Indicator_db2_default!G3*Weighting!N7+Indicator_db2_default!H3*Weighting!N8+Indicator_db2_default!I3*Weighting!N9+Indicator_db2_default!J3*Weighting!N10+Indicator_db2_default!K3*Weighting!N11+Indicator_db2_default!L3*Weighting!N12+Indicator_db2_default!M3*Weighting!N13+Indicator_db2_default!N3*Weighting!N14+Indicator_db2_default!O3*Weighting!N15+Indicator_db2_default!P3*Weighting!N16+Indicator_db2_default!Q3*Weighting!N17</f>
        <v>8.02442582341375E-2</v>
      </c>
      <c r="O3" s="8">
        <f>+Indicator_db2_default!B3*Weighting!O2+Indicator_db2_default!C3*Weighting!O3+Indicator_db2_default!D3*Weighting!O4+Indicator_db2_default!E3*Weighting!O5+Indicator_db2_default!F3*Weighting!O6+Indicator_db2_default!G3*Weighting!O7+Indicator_db2_default!H3*Weighting!O8+Indicator_db2_default!I3*Weighting!O9+Indicator_db2_default!J3*Weighting!O10+Indicator_db2_default!K3*Weighting!O11+Indicator_db2_default!L3*Weighting!O12+Indicator_db2_default!M3*Weighting!O13+Indicator_db2_default!N3*Weighting!O14+Indicator_db2_default!O3*Weighting!O15+Indicator_db2_default!P3*Weighting!O16+Indicator_db2_default!Q3*Weighting!O17</f>
        <v>4.8035770376980858E-3</v>
      </c>
      <c r="P3" s="8">
        <f>+Indicator_db2_default!B3*Weighting!P2+Indicator_db2_default!C3*Weighting!P3+Indicator_db2_default!D3*Weighting!P4+Indicator_db2_default!E3*Weighting!P5+Indicator_db2_default!F3*Weighting!P6+Indicator_db2_default!G3*Weighting!P7+Indicator_db2_default!H3*Weighting!P8+Indicator_db2_default!I3*Weighting!P9+Indicator_db2_default!J3*Weighting!P10+Indicator_db2_default!K3*Weighting!P11+Indicator_db2_default!L3*Weighting!P12+Indicator_db2_default!M3*Weighting!P13+Indicator_db2_default!N3*Weighting!P14+Indicator_db2_default!O3*Weighting!P15+Indicator_db2_default!P3*Weighting!P16+Indicator_db2_default!Q3*Weighting!P17</f>
        <v>0.2441452956830106</v>
      </c>
      <c r="Q3" s="8">
        <f>+Indicator_db2_default!B3*Weighting!Q2+Indicator_db2_default!C3*Weighting!Q3+Indicator_db2_default!D3*Weighting!Q4+Indicator_db2_default!E3*Weighting!Q5+Indicator_db2_default!F3*Weighting!Q6+Indicator_db2_default!G3*Weighting!Q7+Indicator_db2_default!H3*Weighting!Q8+Indicator_db2_default!I3*Weighting!Q9+Indicator_db2_default!J3*Weighting!Q10+Indicator_db2_default!K3*Weighting!Q11+Indicator_db2_default!L3*Weighting!Q12+Indicator_db2_default!M3*Weighting!Q13+Indicator_db2_default!N3*Weighting!Q14+Indicator_db2_default!O3*Weighting!Q15+Indicator_db2_default!P3*Weighting!Q16+Indicator_db2_default!Q3*Weighting!Q17</f>
        <v>8.5957006461455945E-2</v>
      </c>
      <c r="R3" s="8">
        <f>+Indicator_db2_default!B3*Weighting!R2+Indicator_db2_default!C3*Weighting!R3+Indicator_db2_default!D3*Weighting!R4+Indicator_db2_default!E3*Weighting!R5+Indicator_db2_default!F3*Weighting!R6+Indicator_db2_default!G3*Weighting!R7+Indicator_db2_default!H3*Weighting!R8+Indicator_db2_default!I3*Weighting!R9+Indicator_db2_default!J3*Weighting!R10+Indicator_db2_default!K3*Weighting!R11+Indicator_db2_default!L3*Weighting!R12+Indicator_db2_default!M3*Weighting!R13+Indicator_db2_default!N3*Weighting!R14+Indicator_db2_default!O3*Weighting!R15+Indicator_db2_default!P3*Weighting!R16+Indicator_db2_default!Q3*Weighting!R17</f>
        <v>-3.3787861834187922E-2</v>
      </c>
      <c r="S3" s="8">
        <f>+Indicator_db2_default!B3*Weighting!S2+Indicator_db2_default!C3*Weighting!S3+Indicator_db2_default!D3*Weighting!S4+Indicator_db2_default!E3*Weighting!S5+Indicator_db2_default!F3*Weighting!S6+Indicator_db2_default!G3*Weighting!S7+Indicator_db2_default!H3*Weighting!S8+Indicator_db2_default!I3*Weighting!S9+Indicator_db2_default!J3*Weighting!S10+Indicator_db2_default!K3*Weighting!S11+Indicator_db2_default!L3*Weighting!S12+Indicator_db2_default!M3*Weighting!S13+Indicator_db2_default!N3*Weighting!S14+Indicator_db2_default!O3*Weighting!S15+Indicator_db2_default!P3*Weighting!S16+Indicator_db2_default!Q3*Weighting!S17</f>
        <v>0.48753889564453634</v>
      </c>
      <c r="T3" s="8">
        <f>+Indicator_db2_default!B3*Weighting!T2+Indicator_db2_default!C3*Weighting!T3+Indicator_db2_default!D3*Weighting!T4+Indicator_db2_default!E3*Weighting!T5+Indicator_db2_default!F3*Weighting!T6+Indicator_db2_default!G3*Weighting!T7+Indicator_db2_default!H3*Weighting!T8+Indicator_db2_default!I3*Weighting!T9+Indicator_db2_default!J3*Weighting!T10+Indicator_db2_default!K3*Weighting!T11+Indicator_db2_default!L3*Weighting!T12+Indicator_db2_default!M3*Weighting!T13+Indicator_db2_default!N3*Weighting!T14+Indicator_db2_default!O3*Weighting!T15+Indicator_db2_default!P3*Weighting!T16+Indicator_db2_default!Q3*Weighting!T17</f>
        <v>0.52136436159947352</v>
      </c>
      <c r="U3" s="8">
        <f>+Indicator_db2_default!B3*Weighting!U2+Indicator_db2_default!C3*Weighting!U3+Indicator_db2_default!D3*Weighting!U4+Indicator_db2_default!E3*Weighting!U5+Indicator_db2_default!F3*Weighting!U6+Indicator_db2_default!G3*Weighting!U7+Indicator_db2_default!H3*Weighting!U8+Indicator_db2_default!I3*Weighting!U9+Indicator_db2_default!J3*Weighting!U10+Indicator_db2_default!K3*Weighting!U11+Indicator_db2_default!L3*Weighting!U12+Indicator_db2_default!M3*Weighting!U13+Indicator_db2_default!N3*Weighting!U14+Indicator_db2_default!O3*Weighting!U15+Indicator_db2_default!P3*Weighting!U16+Indicator_db2_default!Q3*Weighting!U17</f>
        <v>4.3078521377286714E-3</v>
      </c>
      <c r="V3" s="8">
        <f>+Indicator_db2_default!B3*Weighting!V2+Indicator_db2_default!C3*Weighting!V3+Indicator_db2_default!D3*Weighting!V4+Indicator_db2_default!E3*Weighting!V5+Indicator_db2_default!F3*Weighting!V6+Indicator_db2_default!G3*Weighting!V7+Indicator_db2_default!H3*Weighting!V8+Indicator_db2_default!I3*Weighting!V9+Indicator_db2_default!J3*Weighting!V10+Indicator_db2_default!K3*Weighting!V11+Indicator_db2_default!L3*Weighting!V12+Indicator_db2_default!M3*Weighting!V13+Indicator_db2_default!N3*Weighting!V14+Indicator_db2_default!O3*Weighting!V15+Indicator_db2_default!P3*Weighting!V16+Indicator_db2_default!Q3*Weighting!V17</f>
        <v>1.8282403539932372E-2</v>
      </c>
      <c r="W3" s="8">
        <f>+Indicator_db2_default!B3*Weighting!W2+Indicator_db2_default!C3*Weighting!W3+Indicator_db2_default!D3*Weighting!W4+Indicator_db2_default!E3*Weighting!W5+Indicator_db2_default!F3*Weighting!W6+Indicator_db2_default!G3*Weighting!W7+Indicator_db2_default!H3*Weighting!W8+Indicator_db2_default!I3*Weighting!W9+Indicator_db2_default!J3*Weighting!W10+Indicator_db2_default!K3*Weighting!W11+Indicator_db2_default!L3*Weighting!W12+Indicator_db2_default!M3*Weighting!W13+Indicator_db2_default!N3*Weighting!W14+Indicator_db2_default!O3*Weighting!W15+Indicator_db2_default!P3*Weighting!W16+Indicator_db2_default!Q3*Weighting!W17</f>
        <v>1.5944116734997911E-3</v>
      </c>
      <c r="X3" s="8">
        <f>+Indicator_db2_default!B3*Weighting!X2+Indicator_db2_default!C3*Weighting!X3+Indicator_db2_default!D3*Weighting!X4+Indicator_db2_default!E3*Weighting!X5+Indicator_db2_default!F3*Weighting!X6+Indicator_db2_default!G3*Weighting!X7+Indicator_db2_default!H3*Weighting!X8+Indicator_db2_default!I3*Weighting!X9+Indicator_db2_default!J3*Weighting!X10+Indicator_db2_default!K3*Weighting!X11+Indicator_db2_default!L3*Weighting!X12+Indicator_db2_default!M3*Weighting!X13+Indicator_db2_default!N3*Weighting!X14+Indicator_db2_default!O3*Weighting!X15+Indicator_db2_default!P3*Weighting!X16+Indicator_db2_default!Q3*Weighting!X17</f>
        <v>3.7466108137234615E-3</v>
      </c>
      <c r="Y3" s="8">
        <f>+Indicator_db2_default!B3*Weighting!Y2+Indicator_db2_default!C3*Weighting!Y3+Indicator_db2_default!D3*Weighting!Y4+Indicator_db2_default!E3*Weighting!Y5+Indicator_db2_default!F3*Weighting!Y6+Indicator_db2_default!G3*Weighting!Y7+Indicator_db2_default!H3*Weighting!Y8+Indicator_db2_default!I3*Weighting!Y9+Indicator_db2_default!J3*Weighting!Y10+Indicator_db2_default!K3*Weighting!Y11+Indicator_db2_default!L3*Weighting!Y12+Indicator_db2_default!M3*Weighting!Y13+Indicator_db2_default!N3*Weighting!Y14+Indicator_db2_default!O3*Weighting!Y15+Indicator_db2_default!P3*Weighting!Y16+Indicator_db2_default!Q3*Weighting!Y17</f>
        <v>1.9205607058418895E-3</v>
      </c>
      <c r="Z3" s="8">
        <f>+Indicator_db2_default!B3*Weighting!Z2+Indicator_db2_default!C3*Weighting!Z3+Indicator_db2_default!D3*Weighting!Z4+Indicator_db2_default!E3*Weighting!Z5+Indicator_db2_default!F3*Weighting!Z6+Indicator_db2_default!G3*Weighting!Z7+Indicator_db2_default!H3*Weighting!Z8+Indicator_db2_default!I3*Weighting!Z9+Indicator_db2_default!J3*Weighting!Z10+Indicator_db2_default!K3*Weighting!Z11+Indicator_db2_default!L3*Weighting!Z12+Indicator_db2_default!M3*Weighting!Z13+Indicator_db2_default!N3*Weighting!Z14+Indicator_db2_default!O3*Weighting!Z15+Indicator_db2_default!P3*Weighting!Z16+Indicator_db2_default!Q3*Weighting!Z17</f>
        <v>2.6112800927804866E-2</v>
      </c>
      <c r="AA3" s="8">
        <f>+Indicator_db2_default!B3*Weighting!AA2+Indicator_db2_default!C3*Weighting!AA3+Indicator_db2_default!D3*Weighting!AA4+Indicator_db2_default!E3*Weighting!AA5+Indicator_db2_default!F3*Weighting!AA6+Indicator_db2_default!G3*Weighting!AA7+Indicator_db2_default!H3*Weighting!AA8+Indicator_db2_default!I3*Weighting!AA9+Indicator_db2_default!J3*Weighting!AA10+Indicator_db2_default!K3*Weighting!AA11+Indicator_db2_default!L3*Weighting!AA12+Indicator_db2_default!M3*Weighting!AA13+Indicator_db2_default!N3*Weighting!AA14+Indicator_db2_default!O3*Weighting!AA15+Indicator_db2_default!P3*Weighting!AA16+Indicator_db2_default!Q3*Weighting!AA17</f>
        <v>3.6546684578131226E-2</v>
      </c>
    </row>
    <row r="4" spans="1:27" x14ac:dyDescent="0.35">
      <c r="A4" s="5" t="s">
        <v>3</v>
      </c>
      <c r="B4" s="8">
        <f ca="1">+Indicator_db2_default!B4*Weighting!B2+Indicator_db2_default!C4*Weighting!B3+Indicator_db2_default!D4*Weighting!B4+Indicator_db2_default!E4*Weighting!B5+Indicator_db2_default!F4*Weighting!B6+Indicator_db2_default!G4*Weighting!B7+Indicator_db2_default!H4*Weighting!B8+Indicator_db2_default!I4*Weighting!B9+Indicator_db2_default!J4*Weighting!B10+Indicator_db2_default!K4*Weighting!B11+Indicator_db2_default!L4*Weighting!B12+Indicator_db2_default!M4*Weighting!B13+Indicator_db2_default!N4*Weighting!B14+Indicator_db2_default!O4*Weighting!B15+Indicator_db2_default!P4*Weighting!B16+Indicator_db2_default!Q4*Weighting!B17</f>
        <v>-5.9280291872672725E-3</v>
      </c>
      <c r="C4" s="8">
        <f ca="1">+Indicator_db2_default!B4*Weighting!C2+Indicator_db2_default!C4*Weighting!C3+Indicator_db2_default!D4*Weighting!C4+Indicator_db2_default!E4*Weighting!C5+Indicator_db2_default!F4*Weighting!C6+Indicator_db2_default!G4*Weighting!C7+Indicator_db2_default!H4*Weighting!C8+Indicator_db2_default!I4*Weighting!C9+Indicator_db2_default!J4*Weighting!C10+Indicator_db2_default!K4*Weighting!C11+Indicator_db2_default!L4*Weighting!C12+Indicator_db2_default!M4*Weighting!C13+Indicator_db2_default!N4*Weighting!C14+Indicator_db2_default!O4*Weighting!C15+Indicator_db2_default!P4*Weighting!C16+Indicator_db2_default!Q4*Weighting!C17</f>
        <v>-3.678784479852423E-4</v>
      </c>
      <c r="D4" s="8">
        <f ca="1">+Indicator_db2_default!B4*Weighting!D2+Indicator_db2_default!C4*Weighting!D3+Indicator_db2_default!D4*Weighting!D4+Indicator_db2_default!E4*Weighting!D5+Indicator_db2_default!F4*Weighting!D6+Indicator_db2_default!G4*Weighting!D7+Indicator_db2_default!H4*Weighting!D8+Indicator_db2_default!I4*Weighting!D9+Indicator_db2_default!J4*Weighting!D10+Indicator_db2_default!K4*Weighting!D11+Indicator_db2_default!L4*Weighting!D12+Indicator_db2_default!M4*Weighting!D13+Indicator_db2_default!N4*Weighting!D14+Indicator_db2_default!O4*Weighting!D15+Indicator_db2_default!P4*Weighting!D16+Indicator_db2_default!Q4*Weighting!D17</f>
        <v>-6.5193977810202117E-3</v>
      </c>
      <c r="E4" s="8">
        <f ca="1">+Indicator_db2_default!B4*Weighting!E2+Indicator_db2_default!C4*Weighting!E3+Indicator_db2_default!D4*Weighting!E4+Indicator_db2_default!E4*Weighting!E5+Indicator_db2_default!F4*Weighting!E6+Indicator_db2_default!G4*Weighting!E7+Indicator_db2_default!H4*Weighting!E8+Indicator_db2_default!I4*Weighting!E9+Indicator_db2_default!J4*Weighting!E10+Indicator_db2_default!K4*Weighting!E11+Indicator_db2_default!L4*Weighting!E12+Indicator_db2_default!M4*Weighting!E13+Indicator_db2_default!N4*Weighting!E14+Indicator_db2_default!O4*Weighting!E15+Indicator_db2_default!P4*Weighting!E16+Indicator_db2_default!Q4*Weighting!E17</f>
        <v>3.77784532183132E-3</v>
      </c>
      <c r="F4" s="8">
        <f ca="1">+Indicator_db2_default!B4*Weighting!F2+Indicator_db2_default!C4*Weighting!F3+Indicator_db2_default!D4*Weighting!F4+Indicator_db2_default!E4*Weighting!F5+Indicator_db2_default!F4*Weighting!F6+Indicator_db2_default!G4*Weighting!F7+Indicator_db2_default!H4*Weighting!F8+Indicator_db2_default!I4*Weighting!F9+Indicator_db2_default!J4*Weighting!F10+Indicator_db2_default!K4*Weighting!F11+Indicator_db2_default!L4*Weighting!F12+Indicator_db2_default!M4*Weighting!F13+Indicator_db2_default!N4*Weighting!F14+Indicator_db2_default!O4*Weighting!F15+Indicator_db2_default!P4*Weighting!F16+Indicator_db2_default!Q4*Weighting!F17</f>
        <v>-6.0289189570023249E-3</v>
      </c>
      <c r="G4" s="8">
        <f>+Indicator_db2_default!B4*Weighting!G2+Indicator_db2_default!C4*Weighting!G3+Indicator_db2_default!D4*Weighting!G4+Indicator_db2_default!E4*Weighting!G5+Indicator_db2_default!F4*Weighting!G6+Indicator_db2_default!G4*Weighting!G7+Indicator_db2_default!H4*Weighting!G8+Indicator_db2_default!I4*Weighting!G9+Indicator_db2_default!J4*Weighting!G10+Indicator_db2_default!K4*Weighting!G11+Indicator_db2_default!L4*Weighting!G12+Indicator_db2_default!M4*Weighting!G13+Indicator_db2_default!N4*Weighting!G14+Indicator_db2_default!O4*Weighting!G15+Indicator_db2_default!P4*Weighting!G16+Indicator_db2_default!Q4*Weighting!G17</f>
        <v>-2.2238715452018807E-2</v>
      </c>
      <c r="H4" s="8">
        <f>+Indicator_db2_default!B4*Weighting!H2+Indicator_db2_default!C4*Weighting!H3+Indicator_db2_default!D4*Weighting!H4+Indicator_db2_default!E4*Weighting!H5+Indicator_db2_default!F4*Weighting!H6+Indicator_db2_default!G4*Weighting!H7+Indicator_db2_default!H4*Weighting!H8+Indicator_db2_default!I4*Weighting!H9+Indicator_db2_default!J4*Weighting!H10+Indicator_db2_default!K4*Weighting!H11+Indicator_db2_default!L4*Weighting!H12+Indicator_db2_default!M4*Weighting!H13+Indicator_db2_default!N4*Weighting!H14+Indicator_db2_default!O4*Weighting!H15+Indicator_db2_default!P4*Weighting!H16+Indicator_db2_default!Q4*Weighting!H17</f>
        <v>5.0646639284569039E-3</v>
      </c>
      <c r="I4" s="8">
        <f>+Indicator_db2_default!B4*Weighting!I2+Indicator_db2_default!C4*Weighting!I3+Indicator_db2_default!D4*Weighting!I4+Indicator_db2_default!E4*Weighting!I5+Indicator_db2_default!F4*Weighting!I6+Indicator_db2_default!G4*Weighting!I7+Indicator_db2_default!H4*Weighting!I8+Indicator_db2_default!I4*Weighting!I9+Indicator_db2_default!J4*Weighting!I10+Indicator_db2_default!K4*Weighting!I11+Indicator_db2_default!L4*Weighting!I12+Indicator_db2_default!M4*Weighting!I13+Indicator_db2_default!N4*Weighting!I14+Indicator_db2_default!O4*Weighting!I15+Indicator_db2_default!P4*Weighting!I16+Indicator_db2_default!Q4*Weighting!I17</f>
        <v>-2.2365735924860318E-2</v>
      </c>
      <c r="J4" s="8">
        <f>+Indicator_db2_default!B4*Weighting!J2+Indicator_db2_default!C4*Weighting!J3+Indicator_db2_default!D4*Weighting!J4+Indicator_db2_default!E4*Weighting!J5+Indicator_db2_default!F4*Weighting!J6+Indicator_db2_default!G4*Weighting!J7+Indicator_db2_default!H4*Weighting!J8+Indicator_db2_default!I4*Weighting!J9+Indicator_db2_default!J4*Weighting!J10+Indicator_db2_default!K4*Weighting!J11+Indicator_db2_default!L4*Weighting!J12+Indicator_db2_default!M4*Weighting!J13+Indicator_db2_default!N4*Weighting!J14+Indicator_db2_default!O4*Weighting!J15+Indicator_db2_default!P4*Weighting!J16+Indicator_db2_default!Q4*Weighting!J17</f>
        <v>2.2124415353422935E-2</v>
      </c>
      <c r="K4" s="8">
        <f>+Indicator_db2_default!B4*Weighting!K2+Indicator_db2_default!C4*Weighting!K3+Indicator_db2_default!D4*Weighting!K4+Indicator_db2_default!E4*Weighting!K5+Indicator_db2_default!F4*Weighting!K6+Indicator_db2_default!G4*Weighting!K7+Indicator_db2_default!H4*Weighting!K8+Indicator_db2_default!I4*Weighting!K9+Indicator_db2_default!J4*Weighting!K10+Indicator_db2_default!K4*Weighting!K11+Indicator_db2_default!L4*Weighting!K12+Indicator_db2_default!M4*Weighting!K13+Indicator_db2_default!N4*Weighting!K14+Indicator_db2_default!O4*Weighting!K15+Indicator_db2_default!P4*Weighting!K16+Indicator_db2_default!Q4*Weighting!K17</f>
        <v>-1.8289933104958911E-2</v>
      </c>
      <c r="L4" s="8">
        <f>+Indicator_db2_default!B4*Weighting!L2+Indicator_db2_default!C4*Weighting!L3+Indicator_db2_default!D4*Weighting!L4+Indicator_db2_default!E4*Weighting!L5+Indicator_db2_default!F4*Weighting!L6+Indicator_db2_default!G4*Weighting!L7+Indicator_db2_default!H4*Weighting!L8+Indicator_db2_default!I4*Weighting!L9+Indicator_db2_default!J4*Weighting!L10+Indicator_db2_default!K4*Weighting!L11+Indicator_db2_default!L4*Weighting!L12+Indicator_db2_default!M4*Weighting!L13+Indicator_db2_default!N4*Weighting!L14+Indicator_db2_default!O4*Weighting!L15+Indicator_db2_default!P4*Weighting!L16+Indicator_db2_default!Q4*Weighting!L17</f>
        <v>0.18363764297741875</v>
      </c>
      <c r="M4" s="8">
        <f>+Indicator_db2_default!B4*Weighting!M2+Indicator_db2_default!C4*Weighting!M3+Indicator_db2_default!D4*Weighting!M4+Indicator_db2_default!E4*Weighting!M5+Indicator_db2_default!F4*Weighting!M6+Indicator_db2_default!G4*Weighting!M7+Indicator_db2_default!H4*Weighting!M8+Indicator_db2_default!I4*Weighting!M9+Indicator_db2_default!J4*Weighting!M10+Indicator_db2_default!K4*Weighting!M11+Indicator_db2_default!L4*Weighting!M12+Indicator_db2_default!M4*Weighting!M13+Indicator_db2_default!N4*Weighting!M14+Indicator_db2_default!O4*Weighting!M15+Indicator_db2_default!P4*Weighting!M16+Indicator_db2_default!Q4*Weighting!M17</f>
        <v>-7.1833720906356119E-2</v>
      </c>
      <c r="N4" s="8">
        <f>+Indicator_db2_default!B4*Weighting!N2+Indicator_db2_default!C4*Weighting!N3+Indicator_db2_default!D4*Weighting!N4+Indicator_db2_default!E4*Weighting!N5+Indicator_db2_default!F4*Weighting!N6+Indicator_db2_default!G4*Weighting!N7+Indicator_db2_default!H4*Weighting!N8+Indicator_db2_default!I4*Weighting!N9+Indicator_db2_default!J4*Weighting!N10+Indicator_db2_default!K4*Weighting!N11+Indicator_db2_default!L4*Weighting!N12+Indicator_db2_default!M4*Weighting!N13+Indicator_db2_default!N4*Weighting!N14+Indicator_db2_default!O4*Weighting!N15+Indicator_db2_default!P4*Weighting!N16+Indicator_db2_default!Q4*Weighting!N17</f>
        <v>2.2248568019333406E-2</v>
      </c>
      <c r="O4" s="8">
        <f>+Indicator_db2_default!B4*Weighting!O2+Indicator_db2_default!C4*Weighting!O3+Indicator_db2_default!D4*Weighting!O4+Indicator_db2_default!E4*Weighting!O5+Indicator_db2_default!F4*Weighting!O6+Indicator_db2_default!G4*Weighting!O7+Indicator_db2_default!H4*Weighting!O8+Indicator_db2_default!I4*Weighting!O9+Indicator_db2_default!J4*Weighting!O10+Indicator_db2_default!K4*Weighting!O11+Indicator_db2_default!L4*Weighting!O12+Indicator_db2_default!M4*Weighting!O13+Indicator_db2_default!N4*Weighting!O14+Indicator_db2_default!O4*Weighting!O15+Indicator_db2_default!P4*Weighting!O16+Indicator_db2_default!Q4*Weighting!O17</f>
        <v>-2.6020552577747016E-5</v>
      </c>
      <c r="P4" s="8">
        <f>+Indicator_db2_default!B4*Weighting!P2+Indicator_db2_default!C4*Weighting!P3+Indicator_db2_default!D4*Weighting!P4+Indicator_db2_default!E4*Weighting!P5+Indicator_db2_default!F4*Weighting!P6+Indicator_db2_default!G4*Weighting!P7+Indicator_db2_default!H4*Weighting!P8+Indicator_db2_default!I4*Weighting!P9+Indicator_db2_default!J4*Weighting!P10+Indicator_db2_default!K4*Weighting!P11+Indicator_db2_default!L4*Weighting!P12+Indicator_db2_default!M4*Weighting!P13+Indicator_db2_default!N4*Weighting!P14+Indicator_db2_default!O4*Weighting!P15+Indicator_db2_default!P4*Weighting!P16+Indicator_db2_default!Q4*Weighting!P17</f>
        <v>-7.8473193439338979E-2</v>
      </c>
      <c r="Q4" s="8">
        <f>+Indicator_db2_default!B4*Weighting!Q2+Indicator_db2_default!C4*Weighting!Q3+Indicator_db2_default!D4*Weighting!Q4+Indicator_db2_default!E4*Weighting!Q5+Indicator_db2_default!F4*Weighting!Q6+Indicator_db2_default!G4*Weighting!Q7+Indicator_db2_default!H4*Weighting!Q8+Indicator_db2_default!I4*Weighting!Q9+Indicator_db2_default!J4*Weighting!Q10+Indicator_db2_default!K4*Weighting!Q11+Indicator_db2_default!L4*Weighting!Q12+Indicator_db2_default!M4*Weighting!Q13+Indicator_db2_default!N4*Weighting!Q14+Indicator_db2_default!O4*Weighting!Q15+Indicator_db2_default!P4*Weighting!Q16+Indicator_db2_default!Q4*Weighting!Q17</f>
        <v>-8.8083975444438495E-2</v>
      </c>
      <c r="R4" s="8">
        <f>+Indicator_db2_default!B4*Weighting!R2+Indicator_db2_default!C4*Weighting!R3+Indicator_db2_default!D4*Weighting!R4+Indicator_db2_default!E4*Weighting!R5+Indicator_db2_default!F4*Weighting!R6+Indicator_db2_default!G4*Weighting!R7+Indicator_db2_default!H4*Weighting!R8+Indicator_db2_default!I4*Weighting!R9+Indicator_db2_default!J4*Weighting!R10+Indicator_db2_default!K4*Weighting!R11+Indicator_db2_default!L4*Weighting!R12+Indicator_db2_default!M4*Weighting!R13+Indicator_db2_default!N4*Weighting!R14+Indicator_db2_default!O4*Weighting!R15+Indicator_db2_default!P4*Weighting!R16+Indicator_db2_default!Q4*Weighting!R17</f>
        <v>-6.0730940755751014E-2</v>
      </c>
      <c r="S4" s="8">
        <f>+Indicator_db2_default!B4*Weighting!S2+Indicator_db2_default!C4*Weighting!S3+Indicator_db2_default!D4*Weighting!S4+Indicator_db2_default!E4*Weighting!S5+Indicator_db2_default!F4*Weighting!S6+Indicator_db2_default!G4*Weighting!S7+Indicator_db2_default!H4*Weighting!S8+Indicator_db2_default!I4*Weighting!S9+Indicator_db2_default!J4*Weighting!S10+Indicator_db2_default!K4*Weighting!S11+Indicator_db2_default!L4*Weighting!S12+Indicator_db2_default!M4*Weighting!S13+Indicator_db2_default!N4*Weighting!S14+Indicator_db2_default!O4*Weighting!S15+Indicator_db2_default!P4*Weighting!S16+Indicator_db2_default!Q4*Weighting!S17</f>
        <v>-7.9751543326323712E-2</v>
      </c>
      <c r="T4" s="8">
        <f>+Indicator_db2_default!B4*Weighting!T2+Indicator_db2_default!C4*Weighting!T3+Indicator_db2_default!D4*Weighting!T4+Indicator_db2_default!E4*Weighting!T5+Indicator_db2_default!F4*Weighting!T6+Indicator_db2_default!G4*Weighting!T7+Indicator_db2_default!H4*Weighting!T8+Indicator_db2_default!I4*Weighting!T9+Indicator_db2_default!J4*Weighting!T10+Indicator_db2_default!K4*Weighting!T11+Indicator_db2_default!L4*Weighting!T12+Indicator_db2_default!M4*Weighting!T13+Indicator_db2_default!N4*Weighting!T14+Indicator_db2_default!O4*Weighting!T15+Indicator_db2_default!P4*Weighting!T16+Indicator_db2_default!Q4*Weighting!T17</f>
        <v>-8.6309226135005454E-2</v>
      </c>
      <c r="U4" s="8">
        <f>+Indicator_db2_default!B4*Weighting!U2+Indicator_db2_default!C4*Weighting!U3+Indicator_db2_default!D4*Weighting!U4+Indicator_db2_default!E4*Weighting!U5+Indicator_db2_default!F4*Weighting!U6+Indicator_db2_default!G4*Weighting!U7+Indicator_db2_default!H4*Weighting!U8+Indicator_db2_default!I4*Weighting!U9+Indicator_db2_default!J4*Weighting!U10+Indicator_db2_default!K4*Weighting!U11+Indicator_db2_default!L4*Weighting!U12+Indicator_db2_default!M4*Weighting!U13+Indicator_db2_default!N4*Weighting!U14+Indicator_db2_default!O4*Weighting!U15+Indicator_db2_default!P4*Weighting!U16+Indicator_db2_default!Q4*Weighting!U17</f>
        <v>2.7638747544980174E-3</v>
      </c>
      <c r="V4" s="8">
        <f>+Indicator_db2_default!B4*Weighting!V2+Indicator_db2_default!C4*Weighting!V3+Indicator_db2_default!D4*Weighting!V4+Indicator_db2_default!E4*Weighting!V5+Indicator_db2_default!F4*Weighting!V6+Indicator_db2_default!G4*Weighting!V7+Indicator_db2_default!H4*Weighting!V8+Indicator_db2_default!I4*Weighting!V9+Indicator_db2_default!J4*Weighting!V10+Indicator_db2_default!K4*Weighting!V11+Indicator_db2_default!L4*Weighting!V12+Indicator_db2_default!M4*Weighting!V13+Indicator_db2_default!N4*Weighting!V14+Indicator_db2_default!O4*Weighting!V15+Indicator_db2_default!P4*Weighting!V16+Indicator_db2_default!Q4*Weighting!V17</f>
        <v>-1.1789134096628255E-2</v>
      </c>
      <c r="W4" s="8">
        <f>+Indicator_db2_default!B4*Weighting!W2+Indicator_db2_default!C4*Weighting!W3+Indicator_db2_default!D4*Weighting!W4+Indicator_db2_default!E4*Weighting!W5+Indicator_db2_default!F4*Weighting!W6+Indicator_db2_default!G4*Weighting!W7+Indicator_db2_default!H4*Weighting!W8+Indicator_db2_default!I4*Weighting!W9+Indicator_db2_default!J4*Weighting!W10+Indicator_db2_default!K4*Weighting!W11+Indicator_db2_default!L4*Weighting!W12+Indicator_db2_default!M4*Weighting!W13+Indicator_db2_default!N4*Weighting!W14+Indicator_db2_default!O4*Weighting!W15+Indicator_db2_default!P4*Weighting!W16+Indicator_db2_default!Q4*Weighting!W17</f>
        <v>-3.0814649913558146E-3</v>
      </c>
      <c r="X4" s="8">
        <f>+Indicator_db2_default!B4*Weighting!X2+Indicator_db2_default!C4*Weighting!X3+Indicator_db2_default!D4*Weighting!X4+Indicator_db2_default!E4*Weighting!X5+Indicator_db2_default!F4*Weighting!X6+Indicator_db2_default!G4*Weighting!X7+Indicator_db2_default!H4*Weighting!X8+Indicator_db2_default!I4*Weighting!X9+Indicator_db2_default!J4*Weighting!X10+Indicator_db2_default!K4*Weighting!X11+Indicator_db2_default!L4*Weighting!X12+Indicator_db2_default!M4*Weighting!X13+Indicator_db2_default!N4*Weighting!X14+Indicator_db2_default!O4*Weighting!X15+Indicator_db2_default!P4*Weighting!X16+Indicator_db2_default!Q4*Weighting!X17</f>
        <v>-5.8758128367560657E-3</v>
      </c>
      <c r="Y4" s="8">
        <f>+Indicator_db2_default!B4*Weighting!Y2+Indicator_db2_default!C4*Weighting!Y3+Indicator_db2_default!D4*Weighting!Y4+Indicator_db2_default!E4*Weighting!Y5+Indicator_db2_default!F4*Weighting!Y6+Indicator_db2_default!G4*Weighting!Y7+Indicator_db2_default!H4*Weighting!Y8+Indicator_db2_default!I4*Weighting!Y9+Indicator_db2_default!J4*Weighting!Y10+Indicator_db2_default!K4*Weighting!Y11+Indicator_db2_default!L4*Weighting!Y12+Indicator_db2_default!M4*Weighting!Y13+Indicator_db2_default!N4*Weighting!Y14+Indicator_db2_default!O4*Weighting!Y15+Indicator_db2_default!P4*Weighting!Y16+Indicator_db2_default!Q4*Weighting!Y17</f>
        <v>-5.0551266401571651E-5</v>
      </c>
      <c r="Z4" s="8">
        <f>+Indicator_db2_default!B4*Weighting!Z2+Indicator_db2_default!C4*Weighting!Z3+Indicator_db2_default!D4*Weighting!Z4+Indicator_db2_default!E4*Weighting!Z5+Indicator_db2_default!F4*Weighting!Z6+Indicator_db2_default!G4*Weighting!Z7+Indicator_db2_default!H4*Weighting!Z8+Indicator_db2_default!I4*Weighting!Z9+Indicator_db2_default!J4*Weighting!Z10+Indicator_db2_default!K4*Weighting!Z11+Indicator_db2_default!L4*Weighting!Z12+Indicator_db2_default!M4*Weighting!Z13+Indicator_db2_default!N4*Weighting!Z14+Indicator_db2_default!O4*Weighting!Z15+Indicator_db2_default!P4*Weighting!Z16+Indicator_db2_default!Q4*Weighting!Z17</f>
        <v>-1.3667132947302194E-2</v>
      </c>
      <c r="AA4" s="8">
        <f>+Indicator_db2_default!B4*Weighting!AA2+Indicator_db2_default!C4*Weighting!AA3+Indicator_db2_default!D4*Weighting!AA4+Indicator_db2_default!E4*Weighting!AA5+Indicator_db2_default!F4*Weighting!AA6+Indicator_db2_default!G4*Weighting!AA7+Indicator_db2_default!H4*Weighting!AA8+Indicator_db2_default!I4*Weighting!AA9+Indicator_db2_default!J4*Weighting!AA10+Indicator_db2_default!K4*Weighting!AA11+Indicator_db2_default!L4*Weighting!AA12+Indicator_db2_default!M4*Weighting!AA13+Indicator_db2_default!N4*Weighting!AA14+Indicator_db2_default!O4*Weighting!AA15+Indicator_db2_default!P4*Weighting!AA16+Indicator_db2_default!Q4*Weighting!AA17</f>
        <v>-6.4796816285315653E-2</v>
      </c>
    </row>
    <row r="5" spans="1:27" x14ac:dyDescent="0.35">
      <c r="A5" s="5" t="s">
        <v>4</v>
      </c>
      <c r="B5" s="8">
        <f ca="1">+Indicator_db2_default!B5*Weighting!B2+Indicator_db2_default!C5*Weighting!B3+Indicator_db2_default!D5*Weighting!B4+Indicator_db2_default!E5*Weighting!B5+Indicator_db2_default!F5*Weighting!B6+Indicator_db2_default!G5*Weighting!B7+Indicator_db2_default!H5*Weighting!B8+Indicator_db2_default!I5*Weighting!B9+Indicator_db2_default!J5*Weighting!B10+Indicator_db2_default!K5*Weighting!B11+Indicator_db2_default!L5*Weighting!B12+Indicator_db2_default!M5*Weighting!B13+Indicator_db2_default!N5*Weighting!B14+Indicator_db2_default!O5*Weighting!B15+Indicator_db2_default!P5*Weighting!B16+Indicator_db2_default!Q5*Weighting!B17</f>
        <v>0.95513775229811892</v>
      </c>
      <c r="C5" s="8">
        <f ca="1">+Indicator_db2_default!B5*Weighting!C2+Indicator_db2_default!C5*Weighting!C3+Indicator_db2_default!D5*Weighting!C4+Indicator_db2_default!E5*Weighting!C5+Indicator_db2_default!F5*Weighting!C6+Indicator_db2_default!G5*Weighting!C7+Indicator_db2_default!H5*Weighting!C8+Indicator_db2_default!I5*Weighting!C9+Indicator_db2_default!J5*Weighting!C10+Indicator_db2_default!K5*Weighting!C11+Indicator_db2_default!L5*Weighting!C12+Indicator_db2_default!M5*Weighting!C13+Indicator_db2_default!N5*Weighting!C14+Indicator_db2_default!O5*Weighting!C15+Indicator_db2_default!P5*Weighting!C16+Indicator_db2_default!Q5*Weighting!C17</f>
        <v>0.95537548364495462</v>
      </c>
      <c r="D5" s="8">
        <f ca="1">+Indicator_db2_default!B5*Weighting!D2+Indicator_db2_default!C5*Weighting!D3+Indicator_db2_default!D5*Weighting!D4+Indicator_db2_default!E5*Weighting!D5+Indicator_db2_default!F5*Weighting!D6+Indicator_db2_default!G5*Weighting!D7+Indicator_db2_default!H5*Weighting!D8+Indicator_db2_default!I5*Weighting!D9+Indicator_db2_default!J5*Weighting!D10+Indicator_db2_default!K5*Weighting!D11+Indicator_db2_default!L5*Weighting!D12+Indicator_db2_default!M5*Weighting!D13+Indicator_db2_default!N5*Weighting!D14+Indicator_db2_default!O5*Weighting!D15+Indicator_db2_default!P5*Weighting!D16+Indicator_db2_default!Q5*Weighting!D17</f>
        <v>0.95329753930418704</v>
      </c>
      <c r="E5" s="8">
        <f ca="1">+Indicator_db2_default!B5*Weighting!E2+Indicator_db2_default!C5*Weighting!E3+Indicator_db2_default!D5*Weighting!E4+Indicator_db2_default!E5*Weighting!E5+Indicator_db2_default!F5*Weighting!E6+Indicator_db2_default!G5*Weighting!E7+Indicator_db2_default!H5*Weighting!E8+Indicator_db2_default!I5*Weighting!E9+Indicator_db2_default!J5*Weighting!E10+Indicator_db2_default!K5*Weighting!E11+Indicator_db2_default!L5*Weighting!E12+Indicator_db2_default!M5*Weighting!E13+Indicator_db2_default!N5*Weighting!E14+Indicator_db2_default!O5*Weighting!E15+Indicator_db2_default!P5*Weighting!E16+Indicator_db2_default!Q5*Weighting!E17</f>
        <v>0.96399134889348026</v>
      </c>
      <c r="F5" s="8">
        <f ca="1">+Indicator_db2_default!B5*Weighting!F2+Indicator_db2_default!C5*Weighting!F3+Indicator_db2_default!D5*Weighting!F4+Indicator_db2_default!E5*Weighting!F5+Indicator_db2_default!F5*Weighting!F6+Indicator_db2_default!G5*Weighting!F7+Indicator_db2_default!H5*Weighting!F8+Indicator_db2_default!I5*Weighting!F9+Indicator_db2_default!J5*Weighting!F10+Indicator_db2_default!K5*Weighting!F11+Indicator_db2_default!L5*Weighting!F12+Indicator_db2_default!M5*Weighting!F13+Indicator_db2_default!N5*Weighting!F14+Indicator_db2_default!O5*Weighting!F15+Indicator_db2_default!P5*Weighting!F16+Indicator_db2_default!Q5*Weighting!F17</f>
        <v>0.94981531081621173</v>
      </c>
      <c r="G5" s="8">
        <f>+Indicator_db2_default!B5*Weighting!G2+Indicator_db2_default!C5*Weighting!G3+Indicator_db2_default!D5*Weighting!G4+Indicator_db2_default!E5*Weighting!G5+Indicator_db2_default!F5*Weighting!G6+Indicator_db2_default!G5*Weighting!G7+Indicator_db2_default!H5*Weighting!G8+Indicator_db2_default!I5*Weighting!G9+Indicator_db2_default!J5*Weighting!G10+Indicator_db2_default!K5*Weighting!G11+Indicator_db2_default!L5*Weighting!G12+Indicator_db2_default!M5*Weighting!G13+Indicator_db2_default!N5*Weighting!G14+Indicator_db2_default!O5*Weighting!G15+Indicator_db2_default!P5*Weighting!G16+Indicator_db2_default!Q5*Weighting!G17</f>
        <v>0.8956846212819064</v>
      </c>
      <c r="H5" s="8">
        <f>+Indicator_db2_default!B5*Weighting!H2+Indicator_db2_default!C5*Weighting!H3+Indicator_db2_default!D5*Weighting!H4+Indicator_db2_default!E5*Weighting!H5+Indicator_db2_default!F5*Weighting!H6+Indicator_db2_default!G5*Weighting!H7+Indicator_db2_default!H5*Weighting!H8+Indicator_db2_default!I5*Weighting!H9+Indicator_db2_default!J5*Weighting!H10+Indicator_db2_default!K5*Weighting!H11+Indicator_db2_default!L5*Weighting!H12+Indicator_db2_default!M5*Weighting!H13+Indicator_db2_default!N5*Weighting!H14+Indicator_db2_default!O5*Weighting!H15+Indicator_db2_default!P5*Weighting!H16+Indicator_db2_default!Q5*Weighting!H17</f>
        <v>0.87116604872166981</v>
      </c>
      <c r="I5" s="8">
        <f>+Indicator_db2_default!B5*Weighting!I2+Indicator_db2_default!C5*Weighting!I3+Indicator_db2_default!D5*Weighting!I4+Indicator_db2_default!E5*Weighting!I5+Indicator_db2_default!F5*Weighting!I6+Indicator_db2_default!G5*Weighting!I7+Indicator_db2_default!H5*Weighting!I8+Indicator_db2_default!I5*Weighting!I9+Indicator_db2_default!J5*Weighting!I10+Indicator_db2_default!K5*Weighting!I11+Indicator_db2_default!L5*Weighting!I12+Indicator_db2_default!M5*Weighting!I13+Indicator_db2_default!N5*Weighting!I14+Indicator_db2_default!O5*Weighting!I15+Indicator_db2_default!P5*Weighting!I16+Indicator_db2_default!Q5*Weighting!I17</f>
        <v>0.89722681645525182</v>
      </c>
      <c r="J5" s="8">
        <f>+Indicator_db2_default!B5*Weighting!J2+Indicator_db2_default!C5*Weighting!J3+Indicator_db2_default!D5*Weighting!J4+Indicator_db2_default!E5*Weighting!J5+Indicator_db2_default!F5*Weighting!J6+Indicator_db2_default!G5*Weighting!J7+Indicator_db2_default!H5*Weighting!J8+Indicator_db2_default!I5*Weighting!J9+Indicator_db2_default!J5*Weighting!J10+Indicator_db2_default!K5*Weighting!J11+Indicator_db2_default!L5*Weighting!J12+Indicator_db2_default!M5*Weighting!J13+Indicator_db2_default!N5*Weighting!J14+Indicator_db2_default!O5*Weighting!J15+Indicator_db2_default!P5*Weighting!J16+Indicator_db2_default!Q5*Weighting!J17</f>
        <v>0.90255396289479339</v>
      </c>
      <c r="K5" s="8">
        <f>+Indicator_db2_default!B5*Weighting!K2+Indicator_db2_default!C5*Weighting!K3+Indicator_db2_default!D5*Weighting!K4+Indicator_db2_default!E5*Weighting!K5+Indicator_db2_default!F5*Weighting!K6+Indicator_db2_default!G5*Weighting!K7+Indicator_db2_default!H5*Weighting!K8+Indicator_db2_default!I5*Weighting!K9+Indicator_db2_default!J5*Weighting!K10+Indicator_db2_default!K5*Weighting!K11+Indicator_db2_default!L5*Weighting!K12+Indicator_db2_default!M5*Weighting!K13+Indicator_db2_default!N5*Weighting!K14+Indicator_db2_default!O5*Weighting!K15+Indicator_db2_default!P5*Weighting!K16+Indicator_db2_default!Q5*Weighting!K17</f>
        <v>0.87794184253818985</v>
      </c>
      <c r="L5" s="8">
        <f>+Indicator_db2_default!B5*Weighting!L2+Indicator_db2_default!C5*Weighting!L3+Indicator_db2_default!D5*Weighting!L4+Indicator_db2_default!E5*Weighting!L5+Indicator_db2_default!F5*Weighting!L6+Indicator_db2_default!G5*Weighting!L7+Indicator_db2_default!H5*Weighting!L8+Indicator_db2_default!I5*Weighting!L9+Indicator_db2_default!J5*Weighting!L10+Indicator_db2_default!K5*Weighting!L11+Indicator_db2_default!L5*Weighting!L12+Indicator_db2_default!M5*Weighting!L13+Indicator_db2_default!N5*Weighting!L14+Indicator_db2_default!O5*Weighting!L15+Indicator_db2_default!P5*Weighting!L16+Indicator_db2_default!Q5*Weighting!L17</f>
        <v>0.81497530227490134</v>
      </c>
      <c r="M5" s="8">
        <f>+Indicator_db2_default!B5*Weighting!M2+Indicator_db2_default!C5*Weighting!M3+Indicator_db2_default!D5*Weighting!M4+Indicator_db2_default!E5*Weighting!M5+Indicator_db2_default!F5*Weighting!M6+Indicator_db2_default!G5*Weighting!M7+Indicator_db2_default!H5*Weighting!M8+Indicator_db2_default!I5*Weighting!M9+Indicator_db2_default!J5*Weighting!M10+Indicator_db2_default!K5*Weighting!M11+Indicator_db2_default!L5*Weighting!M12+Indicator_db2_default!M5*Weighting!M13+Indicator_db2_default!N5*Weighting!M14+Indicator_db2_default!O5*Weighting!M15+Indicator_db2_default!P5*Weighting!M16+Indicator_db2_default!Q5*Weighting!M17</f>
        <v>0.71043460080733323</v>
      </c>
      <c r="N5" s="8">
        <f>+Indicator_db2_default!B5*Weighting!N2+Indicator_db2_default!C5*Weighting!N3+Indicator_db2_default!D5*Weighting!N4+Indicator_db2_default!E5*Weighting!N5+Indicator_db2_default!F5*Weighting!N6+Indicator_db2_default!G5*Weighting!N7+Indicator_db2_default!H5*Weighting!N8+Indicator_db2_default!I5*Weighting!N9+Indicator_db2_default!J5*Weighting!N10+Indicator_db2_default!K5*Weighting!N11+Indicator_db2_default!L5*Weighting!N12+Indicator_db2_default!M5*Weighting!N13+Indicator_db2_default!N5*Weighting!N14+Indicator_db2_default!O5*Weighting!N15+Indicator_db2_default!P5*Weighting!N16+Indicator_db2_default!Q5*Weighting!N17</f>
        <v>0.88305402715421011</v>
      </c>
      <c r="O5" s="8">
        <f>+Indicator_db2_default!B5*Weighting!O2+Indicator_db2_default!C5*Weighting!O3+Indicator_db2_default!D5*Weighting!O4+Indicator_db2_default!E5*Weighting!O5+Indicator_db2_default!F5*Weighting!O6+Indicator_db2_default!G5*Weighting!O7+Indicator_db2_default!H5*Weighting!O8+Indicator_db2_default!I5*Weighting!O9+Indicator_db2_default!J5*Weighting!O10+Indicator_db2_default!K5*Weighting!O11+Indicator_db2_default!L5*Weighting!O12+Indicator_db2_default!M5*Weighting!O13+Indicator_db2_default!N5*Weighting!O14+Indicator_db2_default!O5*Weighting!O15+Indicator_db2_default!P5*Weighting!O16+Indicator_db2_default!Q5*Weighting!O17</f>
        <v>0.98313253017385338</v>
      </c>
      <c r="P5" s="8">
        <f>+Indicator_db2_default!B5*Weighting!P2+Indicator_db2_default!C5*Weighting!P3+Indicator_db2_default!D5*Weighting!P4+Indicator_db2_default!E5*Weighting!P5+Indicator_db2_default!F5*Weighting!P6+Indicator_db2_default!G5*Weighting!P7+Indicator_db2_default!H5*Weighting!P8+Indicator_db2_default!I5*Weighting!P9+Indicator_db2_default!J5*Weighting!P10+Indicator_db2_default!K5*Weighting!P11+Indicator_db2_default!L5*Weighting!P12+Indicator_db2_default!M5*Weighting!P13+Indicator_db2_default!N5*Weighting!P14+Indicator_db2_default!O5*Weighting!P15+Indicator_db2_default!P5*Weighting!P16+Indicator_db2_default!Q5*Weighting!P17</f>
        <v>0.94290597856394043</v>
      </c>
      <c r="Q5" s="8">
        <f>+Indicator_db2_default!B5*Weighting!Q2+Indicator_db2_default!C5*Weighting!Q3+Indicator_db2_default!D5*Weighting!Q4+Indicator_db2_default!E5*Weighting!Q5+Indicator_db2_default!F5*Weighting!Q6+Indicator_db2_default!G5*Weighting!Q7+Indicator_db2_default!H5*Weighting!Q8+Indicator_db2_default!I5*Weighting!Q9+Indicator_db2_default!J5*Weighting!Q10+Indicator_db2_default!K5*Weighting!Q11+Indicator_db2_default!L5*Weighting!Q12+Indicator_db2_default!M5*Weighting!Q13+Indicator_db2_default!N5*Weighting!Q14+Indicator_db2_default!O5*Weighting!Q15+Indicator_db2_default!P5*Weighting!Q16+Indicator_db2_default!Q5*Weighting!Q17</f>
        <v>0.74195589448481325</v>
      </c>
      <c r="R5" s="8">
        <f>+Indicator_db2_default!B5*Weighting!R2+Indicator_db2_default!C5*Weighting!R3+Indicator_db2_default!D5*Weighting!R4+Indicator_db2_default!E5*Weighting!R5+Indicator_db2_default!F5*Weighting!R6+Indicator_db2_default!G5*Weighting!R7+Indicator_db2_default!H5*Weighting!R8+Indicator_db2_default!I5*Weighting!R9+Indicator_db2_default!J5*Weighting!R10+Indicator_db2_default!K5*Weighting!R11+Indicator_db2_default!L5*Weighting!R12+Indicator_db2_default!M5*Weighting!R13+Indicator_db2_default!N5*Weighting!R14+Indicator_db2_default!O5*Weighting!R15+Indicator_db2_default!P5*Weighting!R16+Indicator_db2_default!Q5*Weighting!R17</f>
        <v>0.87846734713916175</v>
      </c>
      <c r="S5" s="8">
        <f>+Indicator_db2_default!B5*Weighting!S2+Indicator_db2_default!C5*Weighting!S3+Indicator_db2_default!D5*Weighting!S4+Indicator_db2_default!E5*Weighting!S5+Indicator_db2_default!F5*Weighting!S6+Indicator_db2_default!G5*Weighting!S7+Indicator_db2_default!H5*Weighting!S8+Indicator_db2_default!I5*Weighting!S9+Indicator_db2_default!J5*Weighting!S10+Indicator_db2_default!K5*Weighting!S11+Indicator_db2_default!L5*Weighting!S12+Indicator_db2_default!M5*Weighting!S13+Indicator_db2_default!N5*Weighting!S14+Indicator_db2_default!O5*Weighting!S15+Indicator_db2_default!P5*Weighting!S16+Indicator_db2_default!Q5*Weighting!S17</f>
        <v>0.95284606748407441</v>
      </c>
      <c r="T5" s="8">
        <f>+Indicator_db2_default!B5*Weighting!T2+Indicator_db2_default!C5*Weighting!T3+Indicator_db2_default!D5*Weighting!T4+Indicator_db2_default!E5*Weighting!T5+Indicator_db2_default!F5*Weighting!T6+Indicator_db2_default!G5*Weighting!T7+Indicator_db2_default!H5*Weighting!T8+Indicator_db2_default!I5*Weighting!T9+Indicator_db2_default!J5*Weighting!T10+Indicator_db2_default!K5*Weighting!T11+Indicator_db2_default!L5*Weighting!T12+Indicator_db2_default!M5*Weighting!T13+Indicator_db2_default!N5*Weighting!T14+Indicator_db2_default!O5*Weighting!T15+Indicator_db2_default!P5*Weighting!T16+Indicator_db2_default!Q5*Weighting!T17</f>
        <v>0.96204503589627011</v>
      </c>
      <c r="U5" s="8">
        <f>+Indicator_db2_default!B5*Weighting!U2+Indicator_db2_default!C5*Weighting!U3+Indicator_db2_default!D5*Weighting!U4+Indicator_db2_default!E5*Weighting!U5+Indicator_db2_default!F5*Weighting!U6+Indicator_db2_default!G5*Weighting!U7+Indicator_db2_default!H5*Weighting!U8+Indicator_db2_default!I5*Weighting!U9+Indicator_db2_default!J5*Weighting!U10+Indicator_db2_default!K5*Weighting!U11+Indicator_db2_default!L5*Weighting!U12+Indicator_db2_default!M5*Weighting!U13+Indicator_db2_default!N5*Weighting!U14+Indicator_db2_default!O5*Weighting!U15+Indicator_db2_default!P5*Weighting!U16+Indicator_db2_default!Q5*Weighting!U17</f>
        <v>0.99388632981529712</v>
      </c>
      <c r="V5" s="8">
        <f>+Indicator_db2_default!B5*Weighting!V2+Indicator_db2_default!C5*Weighting!V3+Indicator_db2_default!D5*Weighting!V4+Indicator_db2_default!E5*Weighting!V5+Indicator_db2_default!F5*Weighting!V6+Indicator_db2_default!G5*Weighting!V7+Indicator_db2_default!H5*Weighting!V8+Indicator_db2_default!I5*Weighting!V9+Indicator_db2_default!J5*Weighting!V10+Indicator_db2_default!K5*Weighting!V11+Indicator_db2_default!L5*Weighting!V12+Indicator_db2_default!M5*Weighting!V13+Indicator_db2_default!N5*Weighting!V14+Indicator_db2_default!O5*Weighting!V15+Indicator_db2_default!P5*Weighting!V16+Indicator_db2_default!Q5*Weighting!V17</f>
        <v>0.97885364493765326</v>
      </c>
      <c r="W5" s="8">
        <f>+Indicator_db2_default!B5*Weighting!W2+Indicator_db2_default!C5*Weighting!W3+Indicator_db2_default!D5*Weighting!W4+Indicator_db2_default!E5*Weighting!W5+Indicator_db2_default!F5*Weighting!W6+Indicator_db2_default!G5*Weighting!W7+Indicator_db2_default!H5*Weighting!W8+Indicator_db2_default!I5*Weighting!W9+Indicator_db2_default!J5*Weighting!W10+Indicator_db2_default!K5*Weighting!W11+Indicator_db2_default!L5*Weighting!W12+Indicator_db2_default!M5*Weighting!W13+Indicator_db2_default!N5*Weighting!W14+Indicator_db2_default!O5*Weighting!W15+Indicator_db2_default!P5*Weighting!W16+Indicator_db2_default!Q5*Weighting!W17</f>
        <v>0.97981807375056662</v>
      </c>
      <c r="X5" s="8">
        <f>+Indicator_db2_default!B5*Weighting!X2+Indicator_db2_default!C5*Weighting!X3+Indicator_db2_default!D5*Weighting!X4+Indicator_db2_default!E5*Weighting!X5+Indicator_db2_default!F5*Weighting!X6+Indicator_db2_default!G5*Weighting!X7+Indicator_db2_default!H5*Weighting!X8+Indicator_db2_default!I5*Weighting!X9+Indicator_db2_default!J5*Weighting!X10+Indicator_db2_default!K5*Weighting!X11+Indicator_db2_default!L5*Weighting!X12+Indicator_db2_default!M5*Weighting!X13+Indicator_db2_default!N5*Weighting!X14+Indicator_db2_default!O5*Weighting!X15+Indicator_db2_default!P5*Weighting!X16+Indicator_db2_default!Q5*Weighting!X17</f>
        <v>0.98481510385698545</v>
      </c>
      <c r="Y5" s="8">
        <f>+Indicator_db2_default!B5*Weighting!Y2+Indicator_db2_default!C5*Weighting!Y3+Indicator_db2_default!D5*Weighting!Y4+Indicator_db2_default!E5*Weighting!Y5+Indicator_db2_default!F5*Weighting!Y6+Indicator_db2_default!G5*Weighting!Y7+Indicator_db2_default!H5*Weighting!Y8+Indicator_db2_default!I5*Weighting!Y9+Indicator_db2_default!J5*Weighting!Y10+Indicator_db2_default!K5*Weighting!Y11+Indicator_db2_default!L5*Weighting!Y12+Indicator_db2_default!M5*Weighting!Y13+Indicator_db2_default!N5*Weighting!Y14+Indicator_db2_default!O5*Weighting!Y15+Indicator_db2_default!P5*Weighting!Y16+Indicator_db2_default!Q5*Weighting!Y17</f>
        <v>0.99888556093417324</v>
      </c>
      <c r="Z5" s="8">
        <f>+Indicator_db2_default!B5*Weighting!Z2+Indicator_db2_default!C5*Weighting!Z3+Indicator_db2_default!D5*Weighting!Z4+Indicator_db2_default!E5*Weighting!Z5+Indicator_db2_default!F5*Weighting!Z6+Indicator_db2_default!G5*Weighting!Z7+Indicator_db2_default!H5*Weighting!Z8+Indicator_db2_default!I5*Weighting!Z9+Indicator_db2_default!J5*Weighting!Z10+Indicator_db2_default!K5*Weighting!Z11+Indicator_db2_default!L5*Weighting!Z12+Indicator_db2_default!M5*Weighting!Z13+Indicator_db2_default!N5*Weighting!Z14+Indicator_db2_default!O5*Weighting!Z15+Indicator_db2_default!P5*Weighting!Z16+Indicator_db2_default!Q5*Weighting!Z17</f>
        <v>0.77847177553976243</v>
      </c>
      <c r="AA5" s="8">
        <f>+Indicator_db2_default!B5*Weighting!AA2+Indicator_db2_default!C5*Weighting!AA3+Indicator_db2_default!D5*Weighting!AA4+Indicator_db2_default!E5*Weighting!AA5+Indicator_db2_default!F5*Weighting!AA6+Indicator_db2_default!G5*Weighting!AA7+Indicator_db2_default!H5*Weighting!AA8+Indicator_db2_default!I5*Weighting!AA9+Indicator_db2_default!J5*Weighting!AA10+Indicator_db2_default!K5*Weighting!AA11+Indicator_db2_default!L5*Weighting!AA12+Indicator_db2_default!M5*Weighting!AA13+Indicator_db2_default!N5*Weighting!AA14+Indicator_db2_default!O5*Weighting!AA15+Indicator_db2_default!P5*Weighting!AA16+Indicator_db2_default!Q5*Weighting!AA17</f>
        <v>0.74640666769750719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1!B2*Weighting!B2+Indicator_db2_S1!C2*Weighting!B3+Indicator_db2_S1!D2*Weighting!B4+Indicator_db2_S1!E2*Weighting!B5+Indicator_db2_S1!F2*Weighting!B6+Indicator_db2_S1!G2*Weighting!B7+Indicator_db2_S1!H2*Weighting!B8+Indicator_db2_S1!I2*Weighting!B9+Indicator_db2_S1!J2*Weighting!B10+Indicator_db2_S1!K2*Weighting!B11+Indicator_db2_S1!L2*Weighting!B12+Indicator_db2_S1!M2*Weighting!B13+Indicator_db2_S1!N2*Weighting!B14+Indicator_db2_S1!O2*Weighting!B15+Indicator_db2_S1!P2*Weighting!B16+Indicator_db2_S1!Q2*Weighting!B17</f>
        <v>0.19231499394645662</v>
      </c>
      <c r="C2" s="8">
        <f ca="1">+Indicator_db2_S1!B2*Weighting!C2+Indicator_db2_S1!C2*Weighting!C3+Indicator_db2_S1!D2*Weighting!C4+Indicator_db2_S1!E2*Weighting!C5+Indicator_db2_S1!F2*Weighting!C6+Indicator_db2_S1!G2*Weighting!C7+Indicator_db2_S1!H2*Weighting!C8+Indicator_db2_S1!I2*Weighting!C9+Indicator_db2_S1!J2*Weighting!C10+Indicator_db2_S1!K2*Weighting!C11+Indicator_db2_S1!L2*Weighting!C12+Indicator_db2_S1!M2*Weighting!C13+Indicator_db2_S1!N2*Weighting!C14+Indicator_db2_S1!O2*Weighting!C15+Indicator_db2_S1!P2*Weighting!C16+Indicator_db2_S1!Q2*Weighting!C17</f>
        <v>0.19427501034362321</v>
      </c>
      <c r="D2" s="8">
        <f ca="1">+Indicator_db2_S1!B2*Weighting!D2+Indicator_db2_S1!C2*Weighting!D3+Indicator_db2_S1!D2*Weighting!D4+Indicator_db2_S1!E2*Weighting!D5+Indicator_db2_S1!F2*Weighting!D6+Indicator_db2_S1!G2*Weighting!D7+Indicator_db2_S1!H2*Weighting!D8+Indicator_db2_S1!I2*Weighting!D9+Indicator_db2_S1!J2*Weighting!D10+Indicator_db2_S1!K2*Weighting!D11+Indicator_db2_S1!L2*Weighting!D12+Indicator_db2_S1!M2*Weighting!D13+Indicator_db2_S1!N2*Weighting!D14+Indicator_db2_S1!O2*Weighting!D15+Indicator_db2_S1!P2*Weighting!D16+Indicator_db2_S1!Q2*Weighting!D17</f>
        <v>0.19323481510581034</v>
      </c>
      <c r="E2" s="8">
        <f ca="1">+Indicator_db2_S1!B2*Weighting!E2+Indicator_db2_S1!C2*Weighting!E3+Indicator_db2_S1!D2*Weighting!E4+Indicator_db2_S1!E2*Weighting!E5+Indicator_db2_S1!F2*Weighting!E6+Indicator_db2_S1!G2*Weighting!E7+Indicator_db2_S1!H2*Weighting!E8+Indicator_db2_S1!I2*Weighting!E9+Indicator_db2_S1!J2*Weighting!E10+Indicator_db2_S1!K2*Weighting!E11+Indicator_db2_S1!L2*Weighting!E12+Indicator_db2_S1!M2*Weighting!E13+Indicator_db2_S1!N2*Weighting!E14+Indicator_db2_S1!O2*Weighting!E15+Indicator_db2_S1!P2*Weighting!E16+Indicator_db2_S1!Q2*Weighting!E17</f>
        <v>0.1798321006767899</v>
      </c>
      <c r="F2" s="8">
        <f ca="1">+Indicator_db2_S1!B2*Weighting!F2+Indicator_db2_S1!C2*Weighting!F3+Indicator_db2_S1!D2*Weighting!F4+Indicator_db2_S1!E2*Weighting!F5+Indicator_db2_S1!F2*Weighting!F6+Indicator_db2_S1!G2*Weighting!F7+Indicator_db2_S1!H2*Weighting!F8+Indicator_db2_S1!I2*Weighting!F9+Indicator_db2_S1!J2*Weighting!F10+Indicator_db2_S1!K2*Weighting!F11+Indicator_db2_S1!L2*Weighting!F12+Indicator_db2_S1!M2*Weighting!F13+Indicator_db2_S1!N2*Weighting!F14+Indicator_db2_S1!O2*Weighting!F15+Indicator_db2_S1!P2*Weighting!F16+Indicator_db2_S1!Q2*Weighting!F17</f>
        <v>0.19484809740280074</v>
      </c>
      <c r="G2" s="8">
        <f>+Indicator_db2_S1!B2*Weighting!G2+Indicator_db2_S1!C2*Weighting!G3+Indicator_db2_S1!D2*Weighting!G4+Indicator_db2_S1!E2*Weighting!G5+Indicator_db2_S1!F2*Weighting!G6+Indicator_db2_S1!G2*Weighting!G7+Indicator_db2_S1!H2*Weighting!G8+Indicator_db2_S1!I2*Weighting!G9+Indicator_db2_S1!J2*Weighting!G10+Indicator_db2_S1!K2*Weighting!G11+Indicator_db2_S1!L2*Weighting!G12+Indicator_db2_S1!M2*Weighting!G13+Indicator_db2_S1!N2*Weighting!G14+Indicator_db2_S1!O2*Weighting!G15+Indicator_db2_S1!P2*Weighting!G16+Indicator_db2_S1!Q2*Weighting!G17</f>
        <v>0.14890812541641021</v>
      </c>
      <c r="H2" s="8">
        <f>+Indicator_db2_S1!B2*Weighting!H2+Indicator_db2_S1!C2*Weighting!H3+Indicator_db2_S1!D2*Weighting!H4+Indicator_db2_S1!E2*Weighting!H5+Indicator_db2_S1!F2*Weighting!H6+Indicator_db2_S1!G2*Weighting!H7+Indicator_db2_S1!H2*Weighting!H8+Indicator_db2_S1!I2*Weighting!H9+Indicator_db2_S1!J2*Weighting!H10+Indicator_db2_S1!K2*Weighting!H11+Indicator_db2_S1!L2*Weighting!H12+Indicator_db2_S1!M2*Weighting!H13+Indicator_db2_S1!N2*Weighting!H14+Indicator_db2_S1!O2*Weighting!H15+Indicator_db2_S1!P2*Weighting!H16+Indicator_db2_S1!Q2*Weighting!H17</f>
        <v>0.14563931591646265</v>
      </c>
      <c r="I2" s="8">
        <f>+Indicator_db2_S1!B2*Weighting!I2+Indicator_db2_S1!C2*Weighting!I3+Indicator_db2_S1!D2*Weighting!I4+Indicator_db2_S1!E2*Weighting!I5+Indicator_db2_S1!F2*Weighting!I6+Indicator_db2_S1!G2*Weighting!I7+Indicator_db2_S1!H2*Weighting!I8+Indicator_db2_S1!I2*Weighting!I9+Indicator_db2_S1!J2*Weighting!I10+Indicator_db2_S1!K2*Weighting!I11+Indicator_db2_S1!L2*Weighting!I12+Indicator_db2_S1!M2*Weighting!I13+Indicator_db2_S1!N2*Weighting!I14+Indicator_db2_S1!O2*Weighting!I15+Indicator_db2_S1!P2*Weighting!I16+Indicator_db2_S1!Q2*Weighting!I17</f>
        <v>0.15218494946694661</v>
      </c>
      <c r="J2" s="8">
        <f>+Indicator_db2_S1!B2*Weighting!J2+Indicator_db2_S1!C2*Weighting!J3+Indicator_db2_S1!D2*Weighting!J4+Indicator_db2_S1!E2*Weighting!J5+Indicator_db2_S1!F2*Weighting!J6+Indicator_db2_S1!G2*Weighting!J7+Indicator_db2_S1!H2*Weighting!J8+Indicator_db2_S1!I2*Weighting!J9+Indicator_db2_S1!J2*Weighting!J10+Indicator_db2_S1!K2*Weighting!J11+Indicator_db2_S1!L2*Weighting!J12+Indicator_db2_S1!M2*Weighting!J13+Indicator_db2_S1!N2*Weighting!J14+Indicator_db2_S1!O2*Weighting!J15+Indicator_db2_S1!P2*Weighting!J16+Indicator_db2_S1!Q2*Weighting!J17</f>
        <v>0.14715591639091413</v>
      </c>
      <c r="K2" s="8">
        <f>+Indicator_db2_S1!B2*Weighting!K2+Indicator_db2_S1!C2*Weighting!K3+Indicator_db2_S1!D2*Weighting!K4+Indicator_db2_S1!E2*Weighting!K5+Indicator_db2_S1!F2*Weighting!K6+Indicator_db2_S1!G2*Weighting!K7+Indicator_db2_S1!H2*Weighting!K8+Indicator_db2_S1!I2*Weighting!K9+Indicator_db2_S1!J2*Weighting!K10+Indicator_db2_S1!K2*Weighting!K11+Indicator_db2_S1!L2*Weighting!K12+Indicator_db2_S1!M2*Weighting!K13+Indicator_db2_S1!N2*Weighting!K14+Indicator_db2_S1!O2*Weighting!K15+Indicator_db2_S1!P2*Weighting!K16+Indicator_db2_S1!Q2*Weighting!K17</f>
        <v>0.14111172855518583</v>
      </c>
      <c r="L2" s="8">
        <f>+Indicator_db2_S1!B2*Weighting!L2+Indicator_db2_S1!C2*Weighting!L3+Indicator_db2_S1!D2*Weighting!L4+Indicator_db2_S1!E2*Weighting!L5+Indicator_db2_S1!F2*Weighting!L6+Indicator_db2_S1!G2*Weighting!L7+Indicator_db2_S1!H2*Weighting!L8+Indicator_db2_S1!I2*Weighting!L9+Indicator_db2_S1!J2*Weighting!L10+Indicator_db2_S1!K2*Weighting!L11+Indicator_db2_S1!L2*Weighting!L12+Indicator_db2_S1!M2*Weighting!L13+Indicator_db2_S1!N2*Weighting!L14+Indicator_db2_S1!O2*Weighting!L15+Indicator_db2_S1!P2*Weighting!L16+Indicator_db2_S1!Q2*Weighting!L17</f>
        <v>0.19096600160973423</v>
      </c>
      <c r="M2" s="8">
        <f>+Indicator_db2_S1!B2*Weighting!M2+Indicator_db2_S1!C2*Weighting!M3+Indicator_db2_S1!D2*Weighting!M4+Indicator_db2_S1!E2*Weighting!M5+Indicator_db2_S1!F2*Weighting!M6+Indicator_db2_S1!G2*Weighting!M7+Indicator_db2_S1!H2*Weighting!M8+Indicator_db2_S1!I2*Weighting!M9+Indicator_db2_S1!J2*Weighting!M10+Indicator_db2_S1!K2*Weighting!M11+Indicator_db2_S1!L2*Weighting!M12+Indicator_db2_S1!M2*Weighting!M13+Indicator_db2_S1!N2*Weighting!M14+Indicator_db2_S1!O2*Weighting!M15+Indicator_db2_S1!P2*Weighting!M16+Indicator_db2_S1!Q2*Weighting!M17</f>
        <v>-5.8932620049554074E-2</v>
      </c>
      <c r="N2" s="8">
        <f>+Indicator_db2_S1!B2*Weighting!N2+Indicator_db2_S1!C2*Weighting!N3+Indicator_db2_S1!D2*Weighting!N4+Indicator_db2_S1!E2*Weighting!N5+Indicator_db2_S1!F2*Weighting!N6+Indicator_db2_S1!G2*Weighting!N7+Indicator_db2_S1!H2*Weighting!N8+Indicator_db2_S1!I2*Weighting!N9+Indicator_db2_S1!J2*Weighting!N10+Indicator_db2_S1!K2*Weighting!N11+Indicator_db2_S1!L2*Weighting!N12+Indicator_db2_S1!M2*Weighting!N13+Indicator_db2_S1!N2*Weighting!N14+Indicator_db2_S1!O2*Weighting!N15+Indicator_db2_S1!P2*Weighting!N16+Indicator_db2_S1!Q2*Weighting!N17</f>
        <v>0.14744035222475652</v>
      </c>
      <c r="O2" s="8">
        <f>+Indicator_db2_S1!B2*Weighting!O2+Indicator_db2_S1!C2*Weighting!O3+Indicator_db2_S1!D2*Weighting!O4+Indicator_db2_S1!E2*Weighting!O5+Indicator_db2_S1!F2*Weighting!O6+Indicator_db2_S1!G2*Weighting!O7+Indicator_db2_S1!H2*Weighting!O8+Indicator_db2_S1!I2*Weighting!O9+Indicator_db2_S1!J2*Weighting!O10+Indicator_db2_S1!K2*Weighting!O11+Indicator_db2_S1!L2*Weighting!O12+Indicator_db2_S1!M2*Weighting!O13+Indicator_db2_S1!N2*Weighting!O14+Indicator_db2_S1!O2*Weighting!O15+Indicator_db2_S1!P2*Weighting!O16+Indicator_db2_S1!Q2*Weighting!O17</f>
        <v>0.18841704673313101</v>
      </c>
      <c r="P2" s="8">
        <f>+Indicator_db2_S1!B2*Weighting!P2+Indicator_db2_S1!C2*Weighting!P3+Indicator_db2_S1!D2*Weighting!P4+Indicator_db2_S1!E2*Weighting!P5+Indicator_db2_S1!F2*Weighting!P6+Indicator_db2_S1!G2*Weighting!P7+Indicator_db2_S1!H2*Weighting!P8+Indicator_db2_S1!I2*Weighting!P9+Indicator_db2_S1!J2*Weighting!P10+Indicator_db2_S1!K2*Weighting!P11+Indicator_db2_S1!L2*Weighting!P12+Indicator_db2_S1!M2*Weighting!P13+Indicator_db2_S1!N2*Weighting!P14+Indicator_db2_S1!O2*Weighting!P15+Indicator_db2_S1!P2*Weighting!P16+Indicator_db2_S1!Q2*Weighting!P17</f>
        <v>0.22059362374862096</v>
      </c>
      <c r="Q2" s="8">
        <f>+Indicator_db2_S1!B2*Weighting!Q2+Indicator_db2_S1!C2*Weighting!Q3+Indicator_db2_S1!D2*Weighting!Q4+Indicator_db2_S1!E2*Weighting!Q5+Indicator_db2_S1!F2*Weighting!Q6+Indicator_db2_S1!G2*Weighting!Q7+Indicator_db2_S1!H2*Weighting!Q8+Indicator_db2_S1!I2*Weighting!Q9+Indicator_db2_S1!J2*Weighting!Q10+Indicator_db2_S1!K2*Weighting!Q11+Indicator_db2_S1!L2*Weighting!Q12+Indicator_db2_S1!M2*Weighting!Q13+Indicator_db2_S1!N2*Weighting!Q14+Indicator_db2_S1!O2*Weighting!Q15+Indicator_db2_S1!P2*Weighting!Q16+Indicator_db2_S1!Q2*Weighting!Q17</f>
        <v>-7.2860720053425539E-3</v>
      </c>
      <c r="R2" s="8">
        <f>+Indicator_db2_S1!B2*Weighting!R2+Indicator_db2_S1!C2*Weighting!R3+Indicator_db2_S1!D2*Weighting!R4+Indicator_db2_S1!E2*Weighting!R5+Indicator_db2_S1!F2*Weighting!R6+Indicator_db2_S1!G2*Weighting!R7+Indicator_db2_S1!H2*Weighting!R8+Indicator_db2_S1!I2*Weighting!R9+Indicator_db2_S1!J2*Weighting!R10+Indicator_db2_S1!K2*Weighting!R11+Indicator_db2_S1!L2*Weighting!R12+Indicator_db2_S1!M2*Weighting!R13+Indicator_db2_S1!N2*Weighting!R14+Indicator_db2_S1!O2*Weighting!R15+Indicator_db2_S1!P2*Weighting!R16+Indicator_db2_S1!Q2*Weighting!R17</f>
        <v>6.496635667535372E-2</v>
      </c>
      <c r="S2" s="8">
        <f>+Indicator_db2_S1!B2*Weighting!S2+Indicator_db2_S1!C2*Weighting!S3+Indicator_db2_S1!D2*Weighting!S4+Indicator_db2_S1!E2*Weighting!S5+Indicator_db2_S1!F2*Weighting!S6+Indicator_db2_S1!G2*Weighting!S7+Indicator_db2_S1!H2*Weighting!S8+Indicator_db2_S1!I2*Weighting!S9+Indicator_db2_S1!J2*Weighting!S10+Indicator_db2_S1!K2*Weighting!S11+Indicator_db2_S1!L2*Weighting!S12+Indicator_db2_S1!M2*Weighting!S13+Indicator_db2_S1!N2*Weighting!S14+Indicator_db2_S1!O2*Weighting!S15+Indicator_db2_S1!P2*Weighting!S16+Indicator_db2_S1!Q2*Weighting!S17</f>
        <v>0.32539179491454462</v>
      </c>
      <c r="T2" s="8">
        <f>+Indicator_db2_S1!B2*Weighting!T2+Indicator_db2_S1!C2*Weighting!T3+Indicator_db2_S1!D2*Weighting!T4+Indicator_db2_S1!E2*Weighting!T5+Indicator_db2_S1!F2*Weighting!T6+Indicator_db2_S1!G2*Weighting!T7+Indicator_db2_S1!H2*Weighting!T8+Indicator_db2_S1!I2*Weighting!T9+Indicator_db2_S1!J2*Weighting!T10+Indicator_db2_S1!K2*Weighting!T11+Indicator_db2_S1!L2*Weighting!T12+Indicator_db2_S1!M2*Weighting!T13+Indicator_db2_S1!N2*Weighting!T14+Indicator_db2_S1!O2*Weighting!T15+Indicator_db2_S1!P2*Weighting!T16+Indicator_db2_S1!Q2*Weighting!T17</f>
        <v>0.34365808290280325</v>
      </c>
      <c r="U2" s="8">
        <f>+Indicator_db2_S1!B2*Weighting!U2+Indicator_db2_S1!C2*Weighting!U3+Indicator_db2_S1!D2*Weighting!U4+Indicator_db2_S1!E2*Weighting!U5+Indicator_db2_S1!F2*Weighting!U6+Indicator_db2_S1!G2*Weighting!U7+Indicator_db2_S1!H2*Weighting!U8+Indicator_db2_S1!I2*Weighting!U9+Indicator_db2_S1!J2*Weighting!U10+Indicator_db2_S1!K2*Weighting!U11+Indicator_db2_S1!L2*Weighting!U12+Indicator_db2_S1!M2*Weighting!U13+Indicator_db2_S1!N2*Weighting!U14+Indicator_db2_S1!O2*Weighting!U15+Indicator_db2_S1!P2*Weighting!U16+Indicator_db2_S1!Q2*Weighting!U17</f>
        <v>0.1979377546091281</v>
      </c>
      <c r="V2" s="8">
        <f>+Indicator_db2_S1!B2*Weighting!V2+Indicator_db2_S1!C2*Weighting!V3+Indicator_db2_S1!D2*Weighting!V4+Indicator_db2_S1!E2*Weighting!V5+Indicator_db2_S1!F2*Weighting!V6+Indicator_db2_S1!G2*Weighting!V7+Indicator_db2_S1!H2*Weighting!V8+Indicator_db2_S1!I2*Weighting!V9+Indicator_db2_S1!J2*Weighting!V10+Indicator_db2_S1!K2*Weighting!V11+Indicator_db2_S1!L2*Weighting!V12+Indicator_db2_S1!M2*Weighting!V13+Indicator_db2_S1!N2*Weighting!V14+Indicator_db2_S1!O2*Weighting!V15+Indicator_db2_S1!P2*Weighting!V16+Indicator_db2_S1!Q2*Weighting!V17</f>
        <v>0.18568022372744425</v>
      </c>
      <c r="W2" s="8">
        <f>+Indicator_db2_S1!B2*Weighting!W2+Indicator_db2_S1!C2*Weighting!W3+Indicator_db2_S1!D2*Weighting!W4+Indicator_db2_S1!E2*Weighting!W5+Indicator_db2_S1!F2*Weighting!W6+Indicator_db2_S1!G2*Weighting!W7+Indicator_db2_S1!H2*Weighting!W8+Indicator_db2_S1!I2*Weighting!W9+Indicator_db2_S1!J2*Weighting!W10+Indicator_db2_S1!K2*Weighting!W11+Indicator_db2_S1!L2*Weighting!W12+Indicator_db2_S1!M2*Weighting!W13+Indicator_db2_S1!N2*Weighting!W14+Indicator_db2_S1!O2*Weighting!W15+Indicator_db2_S1!P2*Weighting!W16+Indicator_db2_S1!Q2*Weighting!W17</f>
        <v>0.18325963767331091</v>
      </c>
      <c r="X2" s="8">
        <f>+Indicator_db2_S1!B2*Weighting!X2+Indicator_db2_S1!C2*Weighting!X3+Indicator_db2_S1!D2*Weighting!X4+Indicator_db2_S1!E2*Weighting!X5+Indicator_db2_S1!F2*Weighting!X6+Indicator_db2_S1!G2*Weighting!X7+Indicator_db2_S1!H2*Weighting!X8+Indicator_db2_S1!I2*Weighting!X9+Indicator_db2_S1!J2*Weighting!X10+Indicator_db2_S1!K2*Weighting!X11+Indicator_db2_S1!L2*Weighting!X12+Indicator_db2_S1!M2*Weighting!X13+Indicator_db2_S1!N2*Weighting!X14+Indicator_db2_S1!O2*Weighting!X15+Indicator_db2_S1!P2*Weighting!X16+Indicator_db2_S1!Q2*Weighting!X17</f>
        <v>0.18700040227637524</v>
      </c>
      <c r="Y2" s="8">
        <f>+Indicator_db2_S1!B2*Weighting!Y2+Indicator_db2_S1!C2*Weighting!Y3+Indicator_db2_S1!D2*Weighting!Y4+Indicator_db2_S1!E2*Weighting!Y5+Indicator_db2_S1!F2*Weighting!Y6+Indicator_db2_S1!G2*Weighting!Y7+Indicator_db2_S1!H2*Weighting!Y8+Indicator_db2_S1!I2*Weighting!Y9+Indicator_db2_S1!J2*Weighting!Y10+Indicator_db2_S1!K2*Weighting!Y11+Indicator_db2_S1!L2*Weighting!Y12+Indicator_db2_S1!M2*Weighting!Y13+Indicator_db2_S1!N2*Weighting!Y14+Indicator_db2_S1!O2*Weighting!Y15+Indicator_db2_S1!P2*Weighting!Y16+Indicator_db2_S1!Q2*Weighting!Y17</f>
        <v>0.19985645252311471</v>
      </c>
      <c r="Z2" s="8">
        <f>+Indicator_db2_S1!B2*Weighting!Z2+Indicator_db2_S1!C2*Weighting!Z3+Indicator_db2_S1!D2*Weighting!Z4+Indicator_db2_S1!E2*Weighting!Z5+Indicator_db2_S1!F2*Weighting!Z6+Indicator_db2_S1!G2*Weighting!Z7+Indicator_db2_S1!H2*Weighting!Z8+Indicator_db2_S1!I2*Weighting!Z9+Indicator_db2_S1!J2*Weighting!Z10+Indicator_db2_S1!K2*Weighting!Z11+Indicator_db2_S1!L2*Weighting!Z12+Indicator_db2_S1!M2*Weighting!Z13+Indicator_db2_S1!N2*Weighting!Z14+Indicator_db2_S1!O2*Weighting!Z15+Indicator_db2_S1!P2*Weighting!Z16+Indicator_db2_S1!Q2*Weighting!Z17</f>
        <v>2.7755687624011122E-2</v>
      </c>
      <c r="AA2" s="8">
        <f>+Indicator_db2_S1!B2*Weighting!AA2+Indicator_db2_S1!C2*Weighting!AA3+Indicator_db2_S1!D2*Weighting!AA4+Indicator_db2_S1!E2*Weighting!AA5+Indicator_db2_S1!F2*Weighting!AA6+Indicator_db2_S1!G2*Weighting!AA7+Indicator_db2_S1!H2*Weighting!AA8+Indicator_db2_S1!I2*Weighting!AA9+Indicator_db2_S1!J2*Weighting!AA10+Indicator_db2_S1!K2*Weighting!AA11+Indicator_db2_S1!L2*Weighting!AA12+Indicator_db2_S1!M2*Weighting!AA13+Indicator_db2_S1!N2*Weighting!AA14+Indicator_db2_S1!O2*Weighting!AA15+Indicator_db2_S1!P2*Weighting!AA16+Indicator_db2_S1!Q2*Weighting!AA17</f>
        <v>-1.4174718524868058E-2</v>
      </c>
    </row>
    <row r="3" spans="1:27" x14ac:dyDescent="0.35">
      <c r="A3" s="5" t="s">
        <v>2</v>
      </c>
      <c r="B3" s="8">
        <f ca="1">+Indicator_db2_S1!B3*Weighting!B2+Indicator_db2_S1!C3*Weighting!B3+Indicator_db2_S1!D3*Weighting!B4+Indicator_db2_S1!E3*Weighting!B5+Indicator_db2_S1!F3*Weighting!B6+Indicator_db2_S1!G3*Weighting!B7+Indicator_db2_S1!H3*Weighting!B8+Indicator_db2_S1!I3*Weighting!B9+Indicator_db2_S1!J3*Weighting!B10+Indicator_db2_S1!K3*Weighting!B11+Indicator_db2_S1!L3*Weighting!B12+Indicator_db2_S1!M3*Weighting!B13+Indicator_db2_S1!N3*Weighting!B14+Indicator_db2_S1!O3*Weighting!B15+Indicator_db2_S1!P3*Weighting!B16+Indicator_db2_S1!Q3*Weighting!B17</f>
        <v>7.6440009457170832E-2</v>
      </c>
      <c r="C3" s="8">
        <f ca="1">+Indicator_db2_S1!B3*Weighting!C2+Indicator_db2_S1!C3*Weighting!C3+Indicator_db2_S1!D3*Weighting!C4+Indicator_db2_S1!E3*Weighting!C5+Indicator_db2_S1!F3*Weighting!C6+Indicator_db2_S1!G3*Weighting!C7+Indicator_db2_S1!H3*Weighting!C8+Indicator_db2_S1!I3*Weighting!C9+Indicator_db2_S1!J3*Weighting!C10+Indicator_db2_S1!K3*Weighting!C11+Indicator_db2_S1!L3*Weighting!C12+Indicator_db2_S1!M3*Weighting!C13+Indicator_db2_S1!N3*Weighting!C14+Indicator_db2_S1!O3*Weighting!C15+Indicator_db2_S1!P3*Weighting!C16+Indicator_db2_S1!Q3*Weighting!C17</f>
        <v>7.530443701713356E-2</v>
      </c>
      <c r="D3" s="8">
        <f ca="1">+Indicator_db2_S1!B3*Weighting!D2+Indicator_db2_S1!C3*Weighting!D3+Indicator_db2_S1!D3*Weighting!D4+Indicator_db2_S1!E3*Weighting!D5+Indicator_db2_S1!F3*Weighting!D6+Indicator_db2_S1!G3*Weighting!D7+Indicator_db2_S1!H3*Weighting!D8+Indicator_db2_S1!I3*Weighting!D9+Indicator_db2_S1!J3*Weighting!D10+Indicator_db2_S1!K3*Weighting!D11+Indicator_db2_S1!L3*Weighting!D12+Indicator_db2_S1!M3*Weighting!D13+Indicator_db2_S1!N3*Weighting!D14+Indicator_db2_S1!O3*Weighting!D15+Indicator_db2_S1!P3*Weighting!D16+Indicator_db2_S1!Q3*Weighting!D17</f>
        <v>8.3011356937171946E-2</v>
      </c>
      <c r="E3" s="8">
        <f ca="1">+Indicator_db2_S1!B3*Weighting!E2+Indicator_db2_S1!C3*Weighting!E3+Indicator_db2_S1!D3*Weighting!E4+Indicator_db2_S1!E3*Weighting!E5+Indicator_db2_S1!F3*Weighting!E6+Indicator_db2_S1!G3*Weighting!E7+Indicator_db2_S1!H3*Weighting!E8+Indicator_db2_S1!I3*Weighting!E9+Indicator_db2_S1!J3*Weighting!E10+Indicator_db2_S1!K3*Weighting!E11+Indicator_db2_S1!L3*Weighting!E12+Indicator_db2_S1!M3*Weighting!E13+Indicator_db2_S1!N3*Weighting!E14+Indicator_db2_S1!O3*Weighting!E15+Indicator_db2_S1!P3*Weighting!E16+Indicator_db2_S1!Q3*Weighting!E17</f>
        <v>1.7819708583182953E-2</v>
      </c>
      <c r="F3" s="8">
        <f ca="1">+Indicator_db2_S1!B3*Weighting!F2+Indicator_db2_S1!C3*Weighting!F3+Indicator_db2_S1!D3*Weighting!F4+Indicator_db2_S1!E3*Weighting!F5+Indicator_db2_S1!F3*Weighting!F6+Indicator_db2_S1!G3*Weighting!F7+Indicator_db2_S1!H3*Weighting!F8+Indicator_db2_S1!I3*Weighting!F9+Indicator_db2_S1!J3*Weighting!F10+Indicator_db2_S1!K3*Weighting!F11+Indicator_db2_S1!L3*Weighting!F12+Indicator_db2_S1!M3*Weighting!F13+Indicator_db2_S1!N3*Weighting!F14+Indicator_db2_S1!O3*Weighting!F15+Indicator_db2_S1!P3*Weighting!F16+Indicator_db2_S1!Q3*Weighting!F17</f>
        <v>9.3518540831580427E-2</v>
      </c>
      <c r="G3" s="8">
        <f>+Indicator_db2_S1!B3*Weighting!G2+Indicator_db2_S1!C3*Weighting!G3+Indicator_db2_S1!D3*Weighting!G4+Indicator_db2_S1!E3*Weighting!G5+Indicator_db2_S1!F3*Weighting!G6+Indicator_db2_S1!G3*Weighting!G7+Indicator_db2_S1!H3*Weighting!G8+Indicator_db2_S1!I3*Weighting!G9+Indicator_db2_S1!J3*Weighting!G10+Indicator_db2_S1!K3*Weighting!G11+Indicator_db2_S1!L3*Weighting!G12+Indicator_db2_S1!M3*Weighting!G13+Indicator_db2_S1!N3*Weighting!G14+Indicator_db2_S1!O3*Weighting!G15+Indicator_db2_S1!P3*Weighting!G16+Indicator_db2_S1!Q3*Weighting!G17</f>
        <v>0.10313978642923154</v>
      </c>
      <c r="H3" s="8">
        <f>+Indicator_db2_S1!B3*Weighting!H2+Indicator_db2_S1!C3*Weighting!H3+Indicator_db2_S1!D3*Weighting!H4+Indicator_db2_S1!E3*Weighting!H5+Indicator_db2_S1!F3*Weighting!H6+Indicator_db2_S1!G3*Weighting!H7+Indicator_db2_S1!H3*Weighting!H8+Indicator_db2_S1!I3*Weighting!H9+Indicator_db2_S1!J3*Weighting!H10+Indicator_db2_S1!K3*Weighting!H11+Indicator_db2_S1!L3*Weighting!H12+Indicator_db2_S1!M3*Weighting!H13+Indicator_db2_S1!N3*Weighting!H14+Indicator_db2_S1!O3*Weighting!H15+Indicator_db2_S1!P3*Weighting!H16+Indicator_db2_S1!Q3*Weighting!H17</f>
        <v>0.11670152841936042</v>
      </c>
      <c r="I3" s="8">
        <f>+Indicator_db2_S1!B3*Weighting!I2+Indicator_db2_S1!C3*Weighting!I3+Indicator_db2_S1!D3*Weighting!I4+Indicator_db2_S1!E3*Weighting!I5+Indicator_db2_S1!F3*Weighting!I6+Indicator_db2_S1!G3*Weighting!I7+Indicator_db2_S1!H3*Weighting!I8+Indicator_db2_S1!I3*Weighting!I9+Indicator_db2_S1!J3*Weighting!I10+Indicator_db2_S1!K3*Weighting!I11+Indicator_db2_S1!L3*Weighting!I12+Indicator_db2_S1!M3*Weighting!I13+Indicator_db2_S1!N3*Weighting!I14+Indicator_db2_S1!O3*Weighting!I15+Indicator_db2_S1!P3*Weighting!I16+Indicator_db2_S1!Q3*Weighting!I17</f>
        <v>0.10912447668172355</v>
      </c>
      <c r="J3" s="8">
        <f>+Indicator_db2_S1!B3*Weighting!J2+Indicator_db2_S1!C3*Weighting!J3+Indicator_db2_S1!D3*Weighting!J4+Indicator_db2_S1!E3*Weighting!J5+Indicator_db2_S1!F3*Weighting!J6+Indicator_db2_S1!G3*Weighting!J7+Indicator_db2_S1!H3*Weighting!J8+Indicator_db2_S1!I3*Weighting!J9+Indicator_db2_S1!J3*Weighting!J10+Indicator_db2_S1!K3*Weighting!J11+Indicator_db2_S1!L3*Weighting!J12+Indicator_db2_S1!M3*Weighting!J13+Indicator_db2_S1!N3*Weighting!J14+Indicator_db2_S1!O3*Weighting!J15+Indicator_db2_S1!P3*Weighting!J16+Indicator_db2_S1!Q3*Weighting!J17</f>
        <v>4.0657449834275557E-2</v>
      </c>
      <c r="K3" s="8">
        <f>+Indicator_db2_S1!B3*Weighting!K2+Indicator_db2_S1!C3*Weighting!K3+Indicator_db2_S1!D3*Weighting!K4+Indicator_db2_S1!E3*Weighting!K5+Indicator_db2_S1!F3*Weighting!K6+Indicator_db2_S1!G3*Weighting!K7+Indicator_db2_S1!H3*Weighting!K8+Indicator_db2_S1!I3*Weighting!K9+Indicator_db2_S1!J3*Weighting!K10+Indicator_db2_S1!K3*Weighting!K11+Indicator_db2_S1!L3*Weighting!K12+Indicator_db2_S1!M3*Weighting!K13+Indicator_db2_S1!N3*Weighting!K14+Indicator_db2_S1!O3*Weighting!K15+Indicator_db2_S1!P3*Weighting!K16+Indicator_db2_S1!Q3*Weighting!K17</f>
        <v>0.11518556941654384</v>
      </c>
      <c r="L3" s="8">
        <f>+Indicator_db2_S1!B3*Weighting!L2+Indicator_db2_S1!C3*Weighting!L3+Indicator_db2_S1!D3*Weighting!L4+Indicator_db2_S1!E3*Weighting!L5+Indicator_db2_S1!F3*Weighting!L6+Indicator_db2_S1!G3*Weighting!L7+Indicator_db2_S1!H3*Weighting!L8+Indicator_db2_S1!I3*Weighting!L9+Indicator_db2_S1!J3*Weighting!L10+Indicator_db2_S1!K3*Weighting!L11+Indicator_db2_S1!L3*Weighting!L12+Indicator_db2_S1!M3*Weighting!L13+Indicator_db2_S1!N3*Weighting!L14+Indicator_db2_S1!O3*Weighting!L15+Indicator_db2_S1!P3*Weighting!L16+Indicator_db2_S1!Q3*Weighting!L17</f>
        <v>0.16382675649711426</v>
      </c>
      <c r="M3" s="8">
        <f>+Indicator_db2_S1!B3*Weighting!M2+Indicator_db2_S1!C3*Weighting!M3+Indicator_db2_S1!D3*Weighting!M4+Indicator_db2_S1!E3*Weighting!M5+Indicator_db2_S1!F3*Weighting!M6+Indicator_db2_S1!G3*Weighting!M7+Indicator_db2_S1!H3*Weighting!M8+Indicator_db2_S1!I3*Weighting!M9+Indicator_db2_S1!J3*Weighting!M10+Indicator_db2_S1!K3*Weighting!M11+Indicator_db2_S1!L3*Weighting!M12+Indicator_db2_S1!M3*Weighting!M13+Indicator_db2_S1!N3*Weighting!M14+Indicator_db2_S1!O3*Weighting!M15+Indicator_db2_S1!P3*Weighting!M16+Indicator_db2_S1!Q3*Weighting!M17</f>
        <v>3.6329691678039467E-3</v>
      </c>
      <c r="N3" s="8">
        <f>+Indicator_db2_S1!B3*Weighting!N2+Indicator_db2_S1!C3*Weighting!N3+Indicator_db2_S1!D3*Weighting!N4+Indicator_db2_S1!E3*Weighting!N5+Indicator_db2_S1!F3*Weighting!N6+Indicator_db2_S1!G3*Weighting!N7+Indicator_db2_S1!H3*Weighting!N8+Indicator_db2_S1!I3*Weighting!N9+Indicator_db2_S1!J3*Weighting!N10+Indicator_db2_S1!K3*Weighting!N11+Indicator_db2_S1!L3*Weighting!N12+Indicator_db2_S1!M3*Weighting!N13+Indicator_db2_S1!N3*Weighting!N14+Indicator_db2_S1!O3*Weighting!N15+Indicator_db2_S1!P3*Weighting!N16+Indicator_db2_S1!Q3*Weighting!N17</f>
        <v>8.02442582341375E-2</v>
      </c>
      <c r="O3" s="8">
        <f>+Indicator_db2_S1!B3*Weighting!O2+Indicator_db2_S1!C3*Weighting!O3+Indicator_db2_S1!D3*Weighting!O4+Indicator_db2_S1!E3*Weighting!O5+Indicator_db2_S1!F3*Weighting!O6+Indicator_db2_S1!G3*Weighting!O7+Indicator_db2_S1!H3*Weighting!O8+Indicator_db2_S1!I3*Weighting!O9+Indicator_db2_S1!J3*Weighting!O10+Indicator_db2_S1!K3*Weighting!O11+Indicator_db2_S1!L3*Weighting!O12+Indicator_db2_S1!M3*Weighting!O13+Indicator_db2_S1!N3*Weighting!O14+Indicator_db2_S1!O3*Weighting!O15+Indicator_db2_S1!P3*Weighting!O16+Indicator_db2_S1!Q3*Weighting!O17</f>
        <v>4.8035770376980858E-3</v>
      </c>
      <c r="P3" s="8">
        <f>+Indicator_db2_S1!B3*Weighting!P2+Indicator_db2_S1!C3*Weighting!P3+Indicator_db2_S1!D3*Weighting!P4+Indicator_db2_S1!E3*Weighting!P5+Indicator_db2_S1!F3*Weighting!P6+Indicator_db2_S1!G3*Weighting!P7+Indicator_db2_S1!H3*Weighting!P8+Indicator_db2_S1!I3*Weighting!P9+Indicator_db2_S1!J3*Weighting!P10+Indicator_db2_S1!K3*Weighting!P11+Indicator_db2_S1!L3*Weighting!P12+Indicator_db2_S1!M3*Weighting!P13+Indicator_db2_S1!N3*Weighting!P14+Indicator_db2_S1!O3*Weighting!P15+Indicator_db2_S1!P3*Weighting!P16+Indicator_db2_S1!Q3*Weighting!P17</f>
        <v>0.2441452956830106</v>
      </c>
      <c r="Q3" s="8">
        <f>+Indicator_db2_S1!B3*Weighting!Q2+Indicator_db2_S1!C3*Weighting!Q3+Indicator_db2_S1!D3*Weighting!Q4+Indicator_db2_S1!E3*Weighting!Q5+Indicator_db2_S1!F3*Weighting!Q6+Indicator_db2_S1!G3*Weighting!Q7+Indicator_db2_S1!H3*Weighting!Q8+Indicator_db2_S1!I3*Weighting!Q9+Indicator_db2_S1!J3*Weighting!Q10+Indicator_db2_S1!K3*Weighting!Q11+Indicator_db2_S1!L3*Weighting!Q12+Indicator_db2_S1!M3*Weighting!Q13+Indicator_db2_S1!N3*Weighting!Q14+Indicator_db2_S1!O3*Weighting!Q15+Indicator_db2_S1!P3*Weighting!Q16+Indicator_db2_S1!Q3*Weighting!Q17</f>
        <v>8.5957006461455945E-2</v>
      </c>
      <c r="R3" s="8">
        <f>+Indicator_db2_S1!B3*Weighting!R2+Indicator_db2_S1!C3*Weighting!R3+Indicator_db2_S1!D3*Weighting!R4+Indicator_db2_S1!E3*Weighting!R5+Indicator_db2_S1!F3*Weighting!R6+Indicator_db2_S1!G3*Weighting!R7+Indicator_db2_S1!H3*Weighting!R8+Indicator_db2_S1!I3*Weighting!R9+Indicator_db2_S1!J3*Weighting!R10+Indicator_db2_S1!K3*Weighting!R11+Indicator_db2_S1!L3*Weighting!R12+Indicator_db2_S1!M3*Weighting!R13+Indicator_db2_S1!N3*Weighting!R14+Indicator_db2_S1!O3*Weighting!R15+Indicator_db2_S1!P3*Weighting!R16+Indicator_db2_S1!Q3*Weighting!R17</f>
        <v>-3.3787861834187922E-2</v>
      </c>
      <c r="S3" s="8">
        <f>+Indicator_db2_S1!B3*Weighting!S2+Indicator_db2_S1!C3*Weighting!S3+Indicator_db2_S1!D3*Weighting!S4+Indicator_db2_S1!E3*Weighting!S5+Indicator_db2_S1!F3*Weighting!S6+Indicator_db2_S1!G3*Weighting!S7+Indicator_db2_S1!H3*Weighting!S8+Indicator_db2_S1!I3*Weighting!S9+Indicator_db2_S1!J3*Weighting!S10+Indicator_db2_S1!K3*Weighting!S11+Indicator_db2_S1!L3*Weighting!S12+Indicator_db2_S1!M3*Weighting!S13+Indicator_db2_S1!N3*Weighting!S14+Indicator_db2_S1!O3*Weighting!S15+Indicator_db2_S1!P3*Weighting!S16+Indicator_db2_S1!Q3*Weighting!S17</f>
        <v>0.48753889564453634</v>
      </c>
      <c r="T3" s="8">
        <f>+Indicator_db2_S1!B3*Weighting!T2+Indicator_db2_S1!C3*Weighting!T3+Indicator_db2_S1!D3*Weighting!T4+Indicator_db2_S1!E3*Weighting!T5+Indicator_db2_S1!F3*Weighting!T6+Indicator_db2_S1!G3*Weighting!T7+Indicator_db2_S1!H3*Weighting!T8+Indicator_db2_S1!I3*Weighting!T9+Indicator_db2_S1!J3*Weighting!T10+Indicator_db2_S1!K3*Weighting!T11+Indicator_db2_S1!L3*Weighting!T12+Indicator_db2_S1!M3*Weighting!T13+Indicator_db2_S1!N3*Weighting!T14+Indicator_db2_S1!O3*Weighting!T15+Indicator_db2_S1!P3*Weighting!T16+Indicator_db2_S1!Q3*Weighting!T17</f>
        <v>0.52136436159947352</v>
      </c>
      <c r="U3" s="8">
        <f>+Indicator_db2_S1!B3*Weighting!U2+Indicator_db2_S1!C3*Weighting!U3+Indicator_db2_S1!D3*Weighting!U4+Indicator_db2_S1!E3*Weighting!U5+Indicator_db2_S1!F3*Weighting!U6+Indicator_db2_S1!G3*Weighting!U7+Indicator_db2_S1!H3*Weighting!U8+Indicator_db2_S1!I3*Weighting!U9+Indicator_db2_S1!J3*Weighting!U10+Indicator_db2_S1!K3*Weighting!U11+Indicator_db2_S1!L3*Weighting!U12+Indicator_db2_S1!M3*Weighting!U13+Indicator_db2_S1!N3*Weighting!U14+Indicator_db2_S1!O3*Weighting!U15+Indicator_db2_S1!P3*Weighting!U16+Indicator_db2_S1!Q3*Weighting!U17</f>
        <v>4.3078521377286714E-3</v>
      </c>
      <c r="V3" s="8">
        <f>+Indicator_db2_S1!B3*Weighting!V2+Indicator_db2_S1!C3*Weighting!V3+Indicator_db2_S1!D3*Weighting!V4+Indicator_db2_S1!E3*Weighting!V5+Indicator_db2_S1!F3*Weighting!V6+Indicator_db2_S1!G3*Weighting!V7+Indicator_db2_S1!H3*Weighting!V8+Indicator_db2_S1!I3*Weighting!V9+Indicator_db2_S1!J3*Weighting!V10+Indicator_db2_S1!K3*Weighting!V11+Indicator_db2_S1!L3*Weighting!V12+Indicator_db2_S1!M3*Weighting!V13+Indicator_db2_S1!N3*Weighting!V14+Indicator_db2_S1!O3*Weighting!V15+Indicator_db2_S1!P3*Weighting!V16+Indicator_db2_S1!Q3*Weighting!V17</f>
        <v>1.8282403539932372E-2</v>
      </c>
      <c r="W3" s="8">
        <f>+Indicator_db2_S1!B3*Weighting!W2+Indicator_db2_S1!C3*Weighting!W3+Indicator_db2_S1!D3*Weighting!W4+Indicator_db2_S1!E3*Weighting!W5+Indicator_db2_S1!F3*Weighting!W6+Indicator_db2_S1!G3*Weighting!W7+Indicator_db2_S1!H3*Weighting!W8+Indicator_db2_S1!I3*Weighting!W9+Indicator_db2_S1!J3*Weighting!W10+Indicator_db2_S1!K3*Weighting!W11+Indicator_db2_S1!L3*Weighting!W12+Indicator_db2_S1!M3*Weighting!W13+Indicator_db2_S1!N3*Weighting!W14+Indicator_db2_S1!O3*Weighting!W15+Indicator_db2_S1!P3*Weighting!W16+Indicator_db2_S1!Q3*Weighting!W17</f>
        <v>1.5944116734997911E-3</v>
      </c>
      <c r="X3" s="8">
        <f>+Indicator_db2_S1!B3*Weighting!X2+Indicator_db2_S1!C3*Weighting!X3+Indicator_db2_S1!D3*Weighting!X4+Indicator_db2_S1!E3*Weighting!X5+Indicator_db2_S1!F3*Weighting!X6+Indicator_db2_S1!G3*Weighting!X7+Indicator_db2_S1!H3*Weighting!X8+Indicator_db2_S1!I3*Weighting!X9+Indicator_db2_S1!J3*Weighting!X10+Indicator_db2_S1!K3*Weighting!X11+Indicator_db2_S1!L3*Weighting!X12+Indicator_db2_S1!M3*Weighting!X13+Indicator_db2_S1!N3*Weighting!X14+Indicator_db2_S1!O3*Weighting!X15+Indicator_db2_S1!P3*Weighting!X16+Indicator_db2_S1!Q3*Weighting!X17</f>
        <v>3.7466108137234615E-3</v>
      </c>
      <c r="Y3" s="8">
        <f>+Indicator_db2_S1!B3*Weighting!Y2+Indicator_db2_S1!C3*Weighting!Y3+Indicator_db2_S1!D3*Weighting!Y4+Indicator_db2_S1!E3*Weighting!Y5+Indicator_db2_S1!F3*Weighting!Y6+Indicator_db2_S1!G3*Weighting!Y7+Indicator_db2_S1!H3*Weighting!Y8+Indicator_db2_S1!I3*Weighting!Y9+Indicator_db2_S1!J3*Weighting!Y10+Indicator_db2_S1!K3*Weighting!Y11+Indicator_db2_S1!L3*Weighting!Y12+Indicator_db2_S1!M3*Weighting!Y13+Indicator_db2_S1!N3*Weighting!Y14+Indicator_db2_S1!O3*Weighting!Y15+Indicator_db2_S1!P3*Weighting!Y16+Indicator_db2_S1!Q3*Weighting!Y17</f>
        <v>1.9205607058418895E-3</v>
      </c>
      <c r="Z3" s="8">
        <f>+Indicator_db2_S1!B3*Weighting!Z2+Indicator_db2_S1!C3*Weighting!Z3+Indicator_db2_S1!D3*Weighting!Z4+Indicator_db2_S1!E3*Weighting!Z5+Indicator_db2_S1!F3*Weighting!Z6+Indicator_db2_S1!G3*Weighting!Z7+Indicator_db2_S1!H3*Weighting!Z8+Indicator_db2_S1!I3*Weighting!Z9+Indicator_db2_S1!J3*Weighting!Z10+Indicator_db2_S1!K3*Weighting!Z11+Indicator_db2_S1!L3*Weighting!Z12+Indicator_db2_S1!M3*Weighting!Z13+Indicator_db2_S1!N3*Weighting!Z14+Indicator_db2_S1!O3*Weighting!Z15+Indicator_db2_S1!P3*Weighting!Z16+Indicator_db2_S1!Q3*Weighting!Z17</f>
        <v>2.6112800927804866E-2</v>
      </c>
      <c r="AA3" s="8">
        <f>+Indicator_db2_S1!B3*Weighting!AA2+Indicator_db2_S1!C3*Weighting!AA3+Indicator_db2_S1!D3*Weighting!AA4+Indicator_db2_S1!E3*Weighting!AA5+Indicator_db2_S1!F3*Weighting!AA6+Indicator_db2_S1!G3*Weighting!AA7+Indicator_db2_S1!H3*Weighting!AA8+Indicator_db2_S1!I3*Weighting!AA9+Indicator_db2_S1!J3*Weighting!AA10+Indicator_db2_S1!K3*Weighting!AA11+Indicator_db2_S1!L3*Weighting!AA12+Indicator_db2_S1!M3*Weighting!AA13+Indicator_db2_S1!N3*Weighting!AA14+Indicator_db2_S1!O3*Weighting!AA15+Indicator_db2_S1!P3*Weighting!AA16+Indicator_db2_S1!Q3*Weighting!AA17</f>
        <v>3.6546684578131226E-2</v>
      </c>
    </row>
    <row r="4" spans="1:27" x14ac:dyDescent="0.35">
      <c r="A4" s="5" t="s">
        <v>3</v>
      </c>
      <c r="B4" s="8">
        <f ca="1">+Indicator_db2_S1!B4*Weighting!B2+Indicator_db2_S1!C4*Weighting!B3+Indicator_db2_S1!D4*Weighting!B4+Indicator_db2_S1!E4*Weighting!B5+Indicator_db2_S1!F4*Weighting!B6+Indicator_db2_S1!G4*Weighting!B7+Indicator_db2_S1!H4*Weighting!B8+Indicator_db2_S1!I4*Weighting!B9+Indicator_db2_S1!J4*Weighting!B10+Indicator_db2_S1!K4*Weighting!B11+Indicator_db2_S1!L4*Weighting!B12+Indicator_db2_S1!M4*Weighting!B13+Indicator_db2_S1!N4*Weighting!B14+Indicator_db2_S1!O4*Weighting!B15+Indicator_db2_S1!P4*Weighting!B16+Indicator_db2_S1!Q4*Weighting!B17</f>
        <v>-5.9280291872672725E-3</v>
      </c>
      <c r="C4" s="8">
        <f ca="1">+Indicator_db2_S1!B4*Weighting!C2+Indicator_db2_S1!C4*Weighting!C3+Indicator_db2_S1!D4*Weighting!C4+Indicator_db2_S1!E4*Weighting!C5+Indicator_db2_S1!F4*Weighting!C6+Indicator_db2_S1!G4*Weighting!C7+Indicator_db2_S1!H4*Weighting!C8+Indicator_db2_S1!I4*Weighting!C9+Indicator_db2_S1!J4*Weighting!C10+Indicator_db2_S1!K4*Weighting!C11+Indicator_db2_S1!L4*Weighting!C12+Indicator_db2_S1!M4*Weighting!C13+Indicator_db2_S1!N4*Weighting!C14+Indicator_db2_S1!O4*Weighting!C15+Indicator_db2_S1!P4*Weighting!C16+Indicator_db2_S1!Q4*Weighting!C17</f>
        <v>-3.678784479852423E-4</v>
      </c>
      <c r="D4" s="8">
        <f ca="1">+Indicator_db2_S1!B4*Weighting!D2+Indicator_db2_S1!C4*Weighting!D3+Indicator_db2_S1!D4*Weighting!D4+Indicator_db2_S1!E4*Weighting!D5+Indicator_db2_S1!F4*Weighting!D6+Indicator_db2_S1!G4*Weighting!D7+Indicator_db2_S1!H4*Weighting!D8+Indicator_db2_S1!I4*Weighting!D9+Indicator_db2_S1!J4*Weighting!D10+Indicator_db2_S1!K4*Weighting!D11+Indicator_db2_S1!L4*Weighting!D12+Indicator_db2_S1!M4*Weighting!D13+Indicator_db2_S1!N4*Weighting!D14+Indicator_db2_S1!O4*Weighting!D15+Indicator_db2_S1!P4*Weighting!D16+Indicator_db2_S1!Q4*Weighting!D17</f>
        <v>-6.5193977810202117E-3</v>
      </c>
      <c r="E4" s="8">
        <f ca="1">+Indicator_db2_S1!B4*Weighting!E2+Indicator_db2_S1!C4*Weighting!E3+Indicator_db2_S1!D4*Weighting!E4+Indicator_db2_S1!E4*Weighting!E5+Indicator_db2_S1!F4*Weighting!E6+Indicator_db2_S1!G4*Weighting!E7+Indicator_db2_S1!H4*Weighting!E8+Indicator_db2_S1!I4*Weighting!E9+Indicator_db2_S1!J4*Weighting!E10+Indicator_db2_S1!K4*Weighting!E11+Indicator_db2_S1!L4*Weighting!E12+Indicator_db2_S1!M4*Weighting!E13+Indicator_db2_S1!N4*Weighting!E14+Indicator_db2_S1!O4*Weighting!E15+Indicator_db2_S1!P4*Weighting!E16+Indicator_db2_S1!Q4*Weighting!E17</f>
        <v>3.77784532183132E-3</v>
      </c>
      <c r="F4" s="8">
        <f ca="1">+Indicator_db2_S1!B4*Weighting!F2+Indicator_db2_S1!C4*Weighting!F3+Indicator_db2_S1!D4*Weighting!F4+Indicator_db2_S1!E4*Weighting!F5+Indicator_db2_S1!F4*Weighting!F6+Indicator_db2_S1!G4*Weighting!F7+Indicator_db2_S1!H4*Weighting!F8+Indicator_db2_S1!I4*Weighting!F9+Indicator_db2_S1!J4*Weighting!F10+Indicator_db2_S1!K4*Weighting!F11+Indicator_db2_S1!L4*Weighting!F12+Indicator_db2_S1!M4*Weighting!F13+Indicator_db2_S1!N4*Weighting!F14+Indicator_db2_S1!O4*Weighting!F15+Indicator_db2_S1!P4*Weighting!F16+Indicator_db2_S1!Q4*Weighting!F17</f>
        <v>-6.0289189570023249E-3</v>
      </c>
      <c r="G4" s="8">
        <f>+Indicator_db2_S1!B4*Weighting!G2+Indicator_db2_S1!C4*Weighting!G3+Indicator_db2_S1!D4*Weighting!G4+Indicator_db2_S1!E4*Weighting!G5+Indicator_db2_S1!F4*Weighting!G6+Indicator_db2_S1!G4*Weighting!G7+Indicator_db2_S1!H4*Weighting!G8+Indicator_db2_S1!I4*Weighting!G9+Indicator_db2_S1!J4*Weighting!G10+Indicator_db2_S1!K4*Weighting!G11+Indicator_db2_S1!L4*Weighting!G12+Indicator_db2_S1!M4*Weighting!G13+Indicator_db2_S1!N4*Weighting!G14+Indicator_db2_S1!O4*Weighting!G15+Indicator_db2_S1!P4*Weighting!G16+Indicator_db2_S1!Q4*Weighting!G17</f>
        <v>-2.2238715452018807E-2</v>
      </c>
      <c r="H4" s="8">
        <f>+Indicator_db2_S1!B4*Weighting!H2+Indicator_db2_S1!C4*Weighting!H3+Indicator_db2_S1!D4*Weighting!H4+Indicator_db2_S1!E4*Weighting!H5+Indicator_db2_S1!F4*Weighting!H6+Indicator_db2_S1!G4*Weighting!H7+Indicator_db2_S1!H4*Weighting!H8+Indicator_db2_S1!I4*Weighting!H9+Indicator_db2_S1!J4*Weighting!H10+Indicator_db2_S1!K4*Weighting!H11+Indicator_db2_S1!L4*Weighting!H12+Indicator_db2_S1!M4*Weighting!H13+Indicator_db2_S1!N4*Weighting!H14+Indicator_db2_S1!O4*Weighting!H15+Indicator_db2_S1!P4*Weighting!H16+Indicator_db2_S1!Q4*Weighting!H17</f>
        <v>5.0646639284569039E-3</v>
      </c>
      <c r="I4" s="8">
        <f>+Indicator_db2_S1!B4*Weighting!I2+Indicator_db2_S1!C4*Weighting!I3+Indicator_db2_S1!D4*Weighting!I4+Indicator_db2_S1!E4*Weighting!I5+Indicator_db2_S1!F4*Weighting!I6+Indicator_db2_S1!G4*Weighting!I7+Indicator_db2_S1!H4*Weighting!I8+Indicator_db2_S1!I4*Weighting!I9+Indicator_db2_S1!J4*Weighting!I10+Indicator_db2_S1!K4*Weighting!I11+Indicator_db2_S1!L4*Weighting!I12+Indicator_db2_S1!M4*Weighting!I13+Indicator_db2_S1!N4*Weighting!I14+Indicator_db2_S1!O4*Weighting!I15+Indicator_db2_S1!P4*Weighting!I16+Indicator_db2_S1!Q4*Weighting!I17</f>
        <v>-2.2365735924860318E-2</v>
      </c>
      <c r="J4" s="8">
        <f>+Indicator_db2_S1!B4*Weighting!J2+Indicator_db2_S1!C4*Weighting!J3+Indicator_db2_S1!D4*Weighting!J4+Indicator_db2_S1!E4*Weighting!J5+Indicator_db2_S1!F4*Weighting!J6+Indicator_db2_S1!G4*Weighting!J7+Indicator_db2_S1!H4*Weighting!J8+Indicator_db2_S1!I4*Weighting!J9+Indicator_db2_S1!J4*Weighting!J10+Indicator_db2_S1!K4*Weighting!J11+Indicator_db2_S1!L4*Weighting!J12+Indicator_db2_S1!M4*Weighting!J13+Indicator_db2_S1!N4*Weighting!J14+Indicator_db2_S1!O4*Weighting!J15+Indicator_db2_S1!P4*Weighting!J16+Indicator_db2_S1!Q4*Weighting!J17</f>
        <v>2.2124415353422935E-2</v>
      </c>
      <c r="K4" s="8">
        <f>+Indicator_db2_S1!B4*Weighting!K2+Indicator_db2_S1!C4*Weighting!K3+Indicator_db2_S1!D4*Weighting!K4+Indicator_db2_S1!E4*Weighting!K5+Indicator_db2_S1!F4*Weighting!K6+Indicator_db2_S1!G4*Weighting!K7+Indicator_db2_S1!H4*Weighting!K8+Indicator_db2_S1!I4*Weighting!K9+Indicator_db2_S1!J4*Weighting!K10+Indicator_db2_S1!K4*Weighting!K11+Indicator_db2_S1!L4*Weighting!K12+Indicator_db2_S1!M4*Weighting!K13+Indicator_db2_S1!N4*Weighting!K14+Indicator_db2_S1!O4*Weighting!K15+Indicator_db2_S1!P4*Weighting!K16+Indicator_db2_S1!Q4*Weighting!K17</f>
        <v>-1.8289933104958911E-2</v>
      </c>
      <c r="L4" s="8">
        <f>+Indicator_db2_S1!B4*Weighting!L2+Indicator_db2_S1!C4*Weighting!L3+Indicator_db2_S1!D4*Weighting!L4+Indicator_db2_S1!E4*Weighting!L5+Indicator_db2_S1!F4*Weighting!L6+Indicator_db2_S1!G4*Weighting!L7+Indicator_db2_S1!H4*Weighting!L8+Indicator_db2_S1!I4*Weighting!L9+Indicator_db2_S1!J4*Weighting!L10+Indicator_db2_S1!K4*Weighting!L11+Indicator_db2_S1!L4*Weighting!L12+Indicator_db2_S1!M4*Weighting!L13+Indicator_db2_S1!N4*Weighting!L14+Indicator_db2_S1!O4*Weighting!L15+Indicator_db2_S1!P4*Weighting!L16+Indicator_db2_S1!Q4*Weighting!L17</f>
        <v>0.18363764297741875</v>
      </c>
      <c r="M4" s="8">
        <f>+Indicator_db2_S1!B4*Weighting!M2+Indicator_db2_S1!C4*Weighting!M3+Indicator_db2_S1!D4*Weighting!M4+Indicator_db2_S1!E4*Weighting!M5+Indicator_db2_S1!F4*Weighting!M6+Indicator_db2_S1!G4*Weighting!M7+Indicator_db2_S1!H4*Weighting!M8+Indicator_db2_S1!I4*Weighting!M9+Indicator_db2_S1!J4*Weighting!M10+Indicator_db2_S1!K4*Weighting!M11+Indicator_db2_S1!L4*Weighting!M12+Indicator_db2_S1!M4*Weighting!M13+Indicator_db2_S1!N4*Weighting!M14+Indicator_db2_S1!O4*Weighting!M15+Indicator_db2_S1!P4*Weighting!M16+Indicator_db2_S1!Q4*Weighting!M17</f>
        <v>-7.1833720906356119E-2</v>
      </c>
      <c r="N4" s="8">
        <f>+Indicator_db2_S1!B4*Weighting!N2+Indicator_db2_S1!C4*Weighting!N3+Indicator_db2_S1!D4*Weighting!N4+Indicator_db2_S1!E4*Weighting!N5+Indicator_db2_S1!F4*Weighting!N6+Indicator_db2_S1!G4*Weighting!N7+Indicator_db2_S1!H4*Weighting!N8+Indicator_db2_S1!I4*Weighting!N9+Indicator_db2_S1!J4*Weighting!N10+Indicator_db2_S1!K4*Weighting!N11+Indicator_db2_S1!L4*Weighting!N12+Indicator_db2_S1!M4*Weighting!N13+Indicator_db2_S1!N4*Weighting!N14+Indicator_db2_S1!O4*Weighting!N15+Indicator_db2_S1!P4*Weighting!N16+Indicator_db2_S1!Q4*Weighting!N17</f>
        <v>2.2248568019333406E-2</v>
      </c>
      <c r="O4" s="8">
        <f>+Indicator_db2_S1!B4*Weighting!O2+Indicator_db2_S1!C4*Weighting!O3+Indicator_db2_S1!D4*Weighting!O4+Indicator_db2_S1!E4*Weighting!O5+Indicator_db2_S1!F4*Weighting!O6+Indicator_db2_S1!G4*Weighting!O7+Indicator_db2_S1!H4*Weighting!O8+Indicator_db2_S1!I4*Weighting!O9+Indicator_db2_S1!J4*Weighting!O10+Indicator_db2_S1!K4*Weighting!O11+Indicator_db2_S1!L4*Weighting!O12+Indicator_db2_S1!M4*Weighting!O13+Indicator_db2_S1!N4*Weighting!O14+Indicator_db2_S1!O4*Weighting!O15+Indicator_db2_S1!P4*Weighting!O16+Indicator_db2_S1!Q4*Weighting!O17</f>
        <v>-2.6020552577747016E-5</v>
      </c>
      <c r="P4" s="8">
        <f>+Indicator_db2_S1!B4*Weighting!P2+Indicator_db2_S1!C4*Weighting!P3+Indicator_db2_S1!D4*Weighting!P4+Indicator_db2_S1!E4*Weighting!P5+Indicator_db2_S1!F4*Weighting!P6+Indicator_db2_S1!G4*Weighting!P7+Indicator_db2_S1!H4*Weighting!P8+Indicator_db2_S1!I4*Weighting!P9+Indicator_db2_S1!J4*Weighting!P10+Indicator_db2_S1!K4*Weighting!P11+Indicator_db2_S1!L4*Weighting!P12+Indicator_db2_S1!M4*Weighting!P13+Indicator_db2_S1!N4*Weighting!P14+Indicator_db2_S1!O4*Weighting!P15+Indicator_db2_S1!P4*Weighting!P16+Indicator_db2_S1!Q4*Weighting!P17</f>
        <v>-7.8473193439338979E-2</v>
      </c>
      <c r="Q4" s="8">
        <f>+Indicator_db2_S1!B4*Weighting!Q2+Indicator_db2_S1!C4*Weighting!Q3+Indicator_db2_S1!D4*Weighting!Q4+Indicator_db2_S1!E4*Weighting!Q5+Indicator_db2_S1!F4*Weighting!Q6+Indicator_db2_S1!G4*Weighting!Q7+Indicator_db2_S1!H4*Weighting!Q8+Indicator_db2_S1!I4*Weighting!Q9+Indicator_db2_S1!J4*Weighting!Q10+Indicator_db2_S1!K4*Weighting!Q11+Indicator_db2_S1!L4*Weighting!Q12+Indicator_db2_S1!M4*Weighting!Q13+Indicator_db2_S1!N4*Weighting!Q14+Indicator_db2_S1!O4*Weighting!Q15+Indicator_db2_S1!P4*Weighting!Q16+Indicator_db2_S1!Q4*Weighting!Q17</f>
        <v>-8.8083975444438495E-2</v>
      </c>
      <c r="R4" s="8">
        <f>+Indicator_db2_S1!B4*Weighting!R2+Indicator_db2_S1!C4*Weighting!R3+Indicator_db2_S1!D4*Weighting!R4+Indicator_db2_S1!E4*Weighting!R5+Indicator_db2_S1!F4*Weighting!R6+Indicator_db2_S1!G4*Weighting!R7+Indicator_db2_S1!H4*Weighting!R8+Indicator_db2_S1!I4*Weighting!R9+Indicator_db2_S1!J4*Weighting!R10+Indicator_db2_S1!K4*Weighting!R11+Indicator_db2_S1!L4*Weighting!R12+Indicator_db2_S1!M4*Weighting!R13+Indicator_db2_S1!N4*Weighting!R14+Indicator_db2_S1!O4*Weighting!R15+Indicator_db2_S1!P4*Weighting!R16+Indicator_db2_S1!Q4*Weighting!R17</f>
        <v>-6.0730940755751014E-2</v>
      </c>
      <c r="S4" s="8">
        <f>+Indicator_db2_S1!B4*Weighting!S2+Indicator_db2_S1!C4*Weighting!S3+Indicator_db2_S1!D4*Weighting!S4+Indicator_db2_S1!E4*Weighting!S5+Indicator_db2_S1!F4*Weighting!S6+Indicator_db2_S1!G4*Weighting!S7+Indicator_db2_S1!H4*Weighting!S8+Indicator_db2_S1!I4*Weighting!S9+Indicator_db2_S1!J4*Weighting!S10+Indicator_db2_S1!K4*Weighting!S11+Indicator_db2_S1!L4*Weighting!S12+Indicator_db2_S1!M4*Weighting!S13+Indicator_db2_S1!N4*Weighting!S14+Indicator_db2_S1!O4*Weighting!S15+Indicator_db2_S1!P4*Weighting!S16+Indicator_db2_S1!Q4*Weighting!S17</f>
        <v>-7.9751543326323712E-2</v>
      </c>
      <c r="T4" s="8">
        <f>+Indicator_db2_S1!B4*Weighting!T2+Indicator_db2_S1!C4*Weighting!T3+Indicator_db2_S1!D4*Weighting!T4+Indicator_db2_S1!E4*Weighting!T5+Indicator_db2_S1!F4*Weighting!T6+Indicator_db2_S1!G4*Weighting!T7+Indicator_db2_S1!H4*Weighting!T8+Indicator_db2_S1!I4*Weighting!T9+Indicator_db2_S1!J4*Weighting!T10+Indicator_db2_S1!K4*Weighting!T11+Indicator_db2_S1!L4*Weighting!T12+Indicator_db2_S1!M4*Weighting!T13+Indicator_db2_S1!N4*Weighting!T14+Indicator_db2_S1!O4*Weighting!T15+Indicator_db2_S1!P4*Weighting!T16+Indicator_db2_S1!Q4*Weighting!T17</f>
        <v>-8.6309226135005454E-2</v>
      </c>
      <c r="U4" s="8">
        <f>+Indicator_db2_S1!B4*Weighting!U2+Indicator_db2_S1!C4*Weighting!U3+Indicator_db2_S1!D4*Weighting!U4+Indicator_db2_S1!E4*Weighting!U5+Indicator_db2_S1!F4*Weighting!U6+Indicator_db2_S1!G4*Weighting!U7+Indicator_db2_S1!H4*Weighting!U8+Indicator_db2_S1!I4*Weighting!U9+Indicator_db2_S1!J4*Weighting!U10+Indicator_db2_S1!K4*Weighting!U11+Indicator_db2_S1!L4*Weighting!U12+Indicator_db2_S1!M4*Weighting!U13+Indicator_db2_S1!N4*Weighting!U14+Indicator_db2_S1!O4*Weighting!U15+Indicator_db2_S1!P4*Weighting!U16+Indicator_db2_S1!Q4*Weighting!U17</f>
        <v>2.7638747544980174E-3</v>
      </c>
      <c r="V4" s="8">
        <f>+Indicator_db2_S1!B4*Weighting!V2+Indicator_db2_S1!C4*Weighting!V3+Indicator_db2_S1!D4*Weighting!V4+Indicator_db2_S1!E4*Weighting!V5+Indicator_db2_S1!F4*Weighting!V6+Indicator_db2_S1!G4*Weighting!V7+Indicator_db2_S1!H4*Weighting!V8+Indicator_db2_S1!I4*Weighting!V9+Indicator_db2_S1!J4*Weighting!V10+Indicator_db2_S1!K4*Weighting!V11+Indicator_db2_S1!L4*Weighting!V12+Indicator_db2_S1!M4*Weighting!V13+Indicator_db2_S1!N4*Weighting!V14+Indicator_db2_S1!O4*Weighting!V15+Indicator_db2_S1!P4*Weighting!V16+Indicator_db2_S1!Q4*Weighting!V17</f>
        <v>-1.1789134096628255E-2</v>
      </c>
      <c r="W4" s="8">
        <f>+Indicator_db2_S1!B4*Weighting!W2+Indicator_db2_S1!C4*Weighting!W3+Indicator_db2_S1!D4*Weighting!W4+Indicator_db2_S1!E4*Weighting!W5+Indicator_db2_S1!F4*Weighting!W6+Indicator_db2_S1!G4*Weighting!W7+Indicator_db2_S1!H4*Weighting!W8+Indicator_db2_S1!I4*Weighting!W9+Indicator_db2_S1!J4*Weighting!W10+Indicator_db2_S1!K4*Weighting!W11+Indicator_db2_S1!L4*Weighting!W12+Indicator_db2_S1!M4*Weighting!W13+Indicator_db2_S1!N4*Weighting!W14+Indicator_db2_S1!O4*Weighting!W15+Indicator_db2_S1!P4*Weighting!W16+Indicator_db2_S1!Q4*Weighting!W17</f>
        <v>-3.0814649913558146E-3</v>
      </c>
      <c r="X4" s="8">
        <f>+Indicator_db2_S1!B4*Weighting!X2+Indicator_db2_S1!C4*Weighting!X3+Indicator_db2_S1!D4*Weighting!X4+Indicator_db2_S1!E4*Weighting!X5+Indicator_db2_S1!F4*Weighting!X6+Indicator_db2_S1!G4*Weighting!X7+Indicator_db2_S1!H4*Weighting!X8+Indicator_db2_S1!I4*Weighting!X9+Indicator_db2_S1!J4*Weighting!X10+Indicator_db2_S1!K4*Weighting!X11+Indicator_db2_S1!L4*Weighting!X12+Indicator_db2_S1!M4*Weighting!X13+Indicator_db2_S1!N4*Weighting!X14+Indicator_db2_S1!O4*Weighting!X15+Indicator_db2_S1!P4*Weighting!X16+Indicator_db2_S1!Q4*Weighting!X17</f>
        <v>-5.8758128367560657E-3</v>
      </c>
      <c r="Y4" s="8">
        <f>+Indicator_db2_S1!B4*Weighting!Y2+Indicator_db2_S1!C4*Weighting!Y3+Indicator_db2_S1!D4*Weighting!Y4+Indicator_db2_S1!E4*Weighting!Y5+Indicator_db2_S1!F4*Weighting!Y6+Indicator_db2_S1!G4*Weighting!Y7+Indicator_db2_S1!H4*Weighting!Y8+Indicator_db2_S1!I4*Weighting!Y9+Indicator_db2_S1!J4*Weighting!Y10+Indicator_db2_S1!K4*Weighting!Y11+Indicator_db2_S1!L4*Weighting!Y12+Indicator_db2_S1!M4*Weighting!Y13+Indicator_db2_S1!N4*Weighting!Y14+Indicator_db2_S1!O4*Weighting!Y15+Indicator_db2_S1!P4*Weighting!Y16+Indicator_db2_S1!Q4*Weighting!Y17</f>
        <v>-5.0551266401571651E-5</v>
      </c>
      <c r="Z4" s="8">
        <f>+Indicator_db2_S1!B4*Weighting!Z2+Indicator_db2_S1!C4*Weighting!Z3+Indicator_db2_S1!D4*Weighting!Z4+Indicator_db2_S1!E4*Weighting!Z5+Indicator_db2_S1!F4*Weighting!Z6+Indicator_db2_S1!G4*Weighting!Z7+Indicator_db2_S1!H4*Weighting!Z8+Indicator_db2_S1!I4*Weighting!Z9+Indicator_db2_S1!J4*Weighting!Z10+Indicator_db2_S1!K4*Weighting!Z11+Indicator_db2_S1!L4*Weighting!Z12+Indicator_db2_S1!M4*Weighting!Z13+Indicator_db2_S1!N4*Weighting!Z14+Indicator_db2_S1!O4*Weighting!Z15+Indicator_db2_S1!P4*Weighting!Z16+Indicator_db2_S1!Q4*Weighting!Z17</f>
        <v>-1.3667132947302194E-2</v>
      </c>
      <c r="AA4" s="8">
        <f>+Indicator_db2_S1!B4*Weighting!AA2+Indicator_db2_S1!C4*Weighting!AA3+Indicator_db2_S1!D4*Weighting!AA4+Indicator_db2_S1!E4*Weighting!AA5+Indicator_db2_S1!F4*Weighting!AA6+Indicator_db2_S1!G4*Weighting!AA7+Indicator_db2_S1!H4*Weighting!AA8+Indicator_db2_S1!I4*Weighting!AA9+Indicator_db2_S1!J4*Weighting!AA10+Indicator_db2_S1!K4*Weighting!AA11+Indicator_db2_S1!L4*Weighting!AA12+Indicator_db2_S1!M4*Weighting!AA13+Indicator_db2_S1!N4*Weighting!AA14+Indicator_db2_S1!O4*Weighting!AA15+Indicator_db2_S1!P4*Weighting!AA16+Indicator_db2_S1!Q4*Weighting!AA17</f>
        <v>-6.4796816285315653E-2</v>
      </c>
    </row>
    <row r="5" spans="1:27" x14ac:dyDescent="0.35">
      <c r="A5" s="5" t="s">
        <v>4</v>
      </c>
      <c r="B5" s="8">
        <f ca="1">+Indicator_db2_S1!B5*Weighting!B2+Indicator_db2_S1!C5*Weighting!B3+Indicator_db2_S1!D5*Weighting!B4+Indicator_db2_S1!E5*Weighting!B5+Indicator_db2_S1!F5*Weighting!B6+Indicator_db2_S1!G5*Weighting!B7+Indicator_db2_S1!H5*Weighting!B8+Indicator_db2_S1!I5*Weighting!B9+Indicator_db2_S1!J5*Weighting!B10+Indicator_db2_S1!K5*Weighting!B11+Indicator_db2_S1!L5*Weighting!B12+Indicator_db2_S1!M5*Weighting!B13+Indicator_db2_S1!N5*Weighting!B14+Indicator_db2_S1!O5*Weighting!B15+Indicator_db2_S1!P5*Weighting!B16+Indicator_db2_S1!Q5*Weighting!B17</f>
        <v>0.82055100919247592</v>
      </c>
      <c r="C5" s="8">
        <f ca="1">+Indicator_db2_S1!B5*Weighting!C2+Indicator_db2_S1!C5*Weighting!C3+Indicator_db2_S1!D5*Weighting!C4+Indicator_db2_S1!E5*Weighting!C5+Indicator_db2_S1!F5*Weighting!C6+Indicator_db2_S1!G5*Weighting!C7+Indicator_db2_S1!H5*Weighting!C8+Indicator_db2_S1!I5*Weighting!C9+Indicator_db2_S1!J5*Weighting!C10+Indicator_db2_S1!K5*Weighting!C11+Indicator_db2_S1!L5*Weighting!C12+Indicator_db2_S1!M5*Weighting!C13+Indicator_db2_S1!N5*Weighting!C14+Indicator_db2_S1!O5*Weighting!C15+Indicator_db2_S1!P5*Weighting!C16+Indicator_db2_S1!Q5*Weighting!C17</f>
        <v>0.82150193457981946</v>
      </c>
      <c r="D5" s="8">
        <f ca="1">+Indicator_db2_S1!B5*Weighting!D2+Indicator_db2_S1!C5*Weighting!D3+Indicator_db2_S1!D5*Weighting!D4+Indicator_db2_S1!E5*Weighting!D5+Indicator_db2_S1!F5*Weighting!D6+Indicator_db2_S1!G5*Weighting!D7+Indicator_db2_S1!H5*Weighting!D8+Indicator_db2_S1!I5*Weighting!D9+Indicator_db2_S1!J5*Weighting!D10+Indicator_db2_S1!K5*Weighting!D11+Indicator_db2_S1!L5*Weighting!D12+Indicator_db2_S1!M5*Weighting!D13+Indicator_db2_S1!N5*Weighting!D14+Indicator_db2_S1!O5*Weighting!D15+Indicator_db2_S1!P5*Weighting!D16+Indicator_db2_S1!Q5*Weighting!D17</f>
        <v>0.81319015721674826</v>
      </c>
      <c r="E5" s="8">
        <f ca="1">+Indicator_db2_S1!B5*Weighting!E2+Indicator_db2_S1!C5*Weighting!E3+Indicator_db2_S1!D5*Weighting!E4+Indicator_db2_S1!E5*Weighting!E5+Indicator_db2_S1!F5*Weighting!E6+Indicator_db2_S1!G5*Weighting!E7+Indicator_db2_S1!H5*Weighting!E8+Indicator_db2_S1!I5*Weighting!E9+Indicator_db2_S1!J5*Weighting!E10+Indicator_db2_S1!K5*Weighting!E11+Indicator_db2_S1!L5*Weighting!E12+Indicator_db2_S1!M5*Weighting!E13+Indicator_db2_S1!N5*Weighting!E14+Indicator_db2_S1!O5*Weighting!E15+Indicator_db2_S1!P5*Weighting!E16+Indicator_db2_S1!Q5*Weighting!E17</f>
        <v>0.85596539557392093</v>
      </c>
      <c r="F5" s="8">
        <f ca="1">+Indicator_db2_S1!B5*Weighting!F2+Indicator_db2_S1!C5*Weighting!F3+Indicator_db2_S1!D5*Weighting!F4+Indicator_db2_S1!E5*Weighting!F5+Indicator_db2_S1!F5*Weighting!F6+Indicator_db2_S1!G5*Weighting!F7+Indicator_db2_S1!H5*Weighting!F8+Indicator_db2_S1!I5*Weighting!F9+Indicator_db2_S1!J5*Weighting!F10+Indicator_db2_S1!K5*Weighting!F11+Indicator_db2_S1!L5*Weighting!F12+Indicator_db2_S1!M5*Weighting!F13+Indicator_db2_S1!N5*Weighting!F14+Indicator_db2_S1!O5*Weighting!F15+Indicator_db2_S1!P5*Weighting!F16+Indicator_db2_S1!Q5*Weighting!F17</f>
        <v>0.79926124326484727</v>
      </c>
      <c r="G5" s="8">
        <f>+Indicator_db2_S1!B5*Weighting!G2+Indicator_db2_S1!C5*Weighting!G3+Indicator_db2_S1!D5*Weighting!G4+Indicator_db2_S1!E5*Weighting!G5+Indicator_db2_S1!F5*Weighting!G6+Indicator_db2_S1!G5*Weighting!G7+Indicator_db2_S1!H5*Weighting!G8+Indicator_db2_S1!I5*Weighting!G9+Indicator_db2_S1!J5*Weighting!G10+Indicator_db2_S1!K5*Weighting!G11+Indicator_db2_S1!L5*Weighting!G12+Indicator_db2_S1!M5*Weighting!G13+Indicator_db2_S1!N5*Weighting!G14+Indicator_db2_S1!O5*Weighting!G15+Indicator_db2_S1!P5*Weighting!G16+Indicator_db2_S1!Q5*Weighting!G17</f>
        <v>0.58273848512762583</v>
      </c>
      <c r="H5" s="8">
        <f>+Indicator_db2_S1!B5*Weighting!H2+Indicator_db2_S1!C5*Weighting!H3+Indicator_db2_S1!D5*Weighting!H4+Indicator_db2_S1!E5*Weighting!H5+Indicator_db2_S1!F5*Weighting!H6+Indicator_db2_S1!G5*Weighting!H7+Indicator_db2_S1!H5*Weighting!H8+Indicator_db2_S1!I5*Weighting!H9+Indicator_db2_S1!J5*Weighting!H10+Indicator_db2_S1!K5*Weighting!H11+Indicator_db2_S1!L5*Weighting!H12+Indicator_db2_S1!M5*Weighting!H13+Indicator_db2_S1!N5*Weighting!H14+Indicator_db2_S1!O5*Weighting!H15+Indicator_db2_S1!P5*Weighting!H16+Indicator_db2_S1!Q5*Weighting!H17</f>
        <v>0.48466419488667867</v>
      </c>
      <c r="I5" s="8">
        <f>+Indicator_db2_S1!B5*Weighting!I2+Indicator_db2_S1!C5*Weighting!I3+Indicator_db2_S1!D5*Weighting!I4+Indicator_db2_S1!E5*Weighting!I5+Indicator_db2_S1!F5*Weighting!I6+Indicator_db2_S1!G5*Weighting!I7+Indicator_db2_S1!H5*Weighting!I8+Indicator_db2_S1!I5*Weighting!I9+Indicator_db2_S1!J5*Weighting!I10+Indicator_db2_S1!K5*Weighting!I11+Indicator_db2_S1!L5*Weighting!I12+Indicator_db2_S1!M5*Weighting!I13+Indicator_db2_S1!N5*Weighting!I14+Indicator_db2_S1!O5*Weighting!I15+Indicator_db2_S1!P5*Weighting!I16+Indicator_db2_S1!Q5*Weighting!I17</f>
        <v>0.58740726582100666</v>
      </c>
      <c r="J5" s="8">
        <f>+Indicator_db2_S1!B5*Weighting!J2+Indicator_db2_S1!C5*Weighting!J3+Indicator_db2_S1!D5*Weighting!J4+Indicator_db2_S1!E5*Weighting!J5+Indicator_db2_S1!F5*Weighting!J6+Indicator_db2_S1!G5*Weighting!J7+Indicator_db2_S1!H5*Weighting!J8+Indicator_db2_S1!I5*Weighting!J9+Indicator_db2_S1!J5*Weighting!J10+Indicator_db2_S1!K5*Weighting!J11+Indicator_db2_S1!L5*Weighting!J12+Indicator_db2_S1!M5*Weighting!J13+Indicator_db2_S1!N5*Weighting!J14+Indicator_db2_S1!O5*Weighting!J15+Indicator_db2_S1!P5*Weighting!J16+Indicator_db2_S1!Q5*Weighting!J17</f>
        <v>0.61021585157917346</v>
      </c>
      <c r="K5" s="8">
        <f>+Indicator_db2_S1!B5*Weighting!K2+Indicator_db2_S1!C5*Weighting!K3+Indicator_db2_S1!D5*Weighting!K4+Indicator_db2_S1!E5*Weighting!K5+Indicator_db2_S1!F5*Weighting!K6+Indicator_db2_S1!G5*Weighting!K7+Indicator_db2_S1!H5*Weighting!K8+Indicator_db2_S1!I5*Weighting!K9+Indicator_db2_S1!J5*Weighting!K10+Indicator_db2_S1!K5*Weighting!K11+Indicator_db2_S1!L5*Weighting!K12+Indicator_db2_S1!M5*Weighting!K13+Indicator_db2_S1!N5*Weighting!K14+Indicator_db2_S1!O5*Weighting!K15+Indicator_db2_S1!P5*Weighting!K16+Indicator_db2_S1!Q5*Weighting!K17</f>
        <v>0.51176737015275919</v>
      </c>
      <c r="L5" s="8">
        <f>+Indicator_db2_S1!B5*Weighting!L2+Indicator_db2_S1!C5*Weighting!L3+Indicator_db2_S1!D5*Weighting!L4+Indicator_db2_S1!E5*Weighting!L5+Indicator_db2_S1!F5*Weighting!L6+Indicator_db2_S1!G5*Weighting!L7+Indicator_db2_S1!H5*Weighting!L8+Indicator_db2_S1!I5*Weighting!L9+Indicator_db2_S1!J5*Weighting!L10+Indicator_db2_S1!K5*Weighting!L11+Indicator_db2_S1!L5*Weighting!L12+Indicator_db2_S1!M5*Weighting!L13+Indicator_db2_S1!N5*Weighting!L14+Indicator_db2_S1!O5*Weighting!L15+Indicator_db2_S1!P5*Weighting!L16+Indicator_db2_S1!Q5*Weighting!L17</f>
        <v>0.25990120909960518</v>
      </c>
      <c r="M5" s="8">
        <f>+Indicator_db2_S1!B5*Weighting!M2+Indicator_db2_S1!C5*Weighting!M3+Indicator_db2_S1!D5*Weighting!M4+Indicator_db2_S1!E5*Weighting!M5+Indicator_db2_S1!F5*Weighting!M6+Indicator_db2_S1!G5*Weighting!M7+Indicator_db2_S1!H5*Weighting!M8+Indicator_db2_S1!I5*Weighting!M9+Indicator_db2_S1!J5*Weighting!M10+Indicator_db2_S1!K5*Weighting!M11+Indicator_db2_S1!L5*Weighting!M12+Indicator_db2_S1!M5*Weighting!M13+Indicator_db2_S1!N5*Weighting!M14+Indicator_db2_S1!O5*Weighting!M15+Indicator_db2_S1!P5*Weighting!M16+Indicator_db2_S1!Q5*Weighting!M17</f>
        <v>-0.15826159677066601</v>
      </c>
      <c r="N5" s="8">
        <f>+Indicator_db2_S1!B5*Weighting!N2+Indicator_db2_S1!C5*Weighting!N3+Indicator_db2_S1!D5*Weighting!N4+Indicator_db2_S1!E5*Weighting!N5+Indicator_db2_S1!F5*Weighting!N6+Indicator_db2_S1!G5*Weighting!N7+Indicator_db2_S1!H5*Weighting!N8+Indicator_db2_S1!I5*Weighting!N9+Indicator_db2_S1!J5*Weighting!N10+Indicator_db2_S1!K5*Weighting!N11+Indicator_db2_S1!L5*Weighting!N12+Indicator_db2_S1!M5*Weighting!N13+Indicator_db2_S1!N5*Weighting!N14+Indicator_db2_S1!O5*Weighting!N15+Indicator_db2_S1!P5*Weighting!N16+Indicator_db2_S1!Q5*Weighting!N17</f>
        <v>0.53221610861684088</v>
      </c>
      <c r="O5" s="8">
        <f>+Indicator_db2_S1!B5*Weighting!O2+Indicator_db2_S1!C5*Weighting!O3+Indicator_db2_S1!D5*Weighting!O4+Indicator_db2_S1!E5*Weighting!O5+Indicator_db2_S1!F5*Weighting!O6+Indicator_db2_S1!G5*Weighting!O7+Indicator_db2_S1!H5*Weighting!O8+Indicator_db2_S1!I5*Weighting!O9+Indicator_db2_S1!J5*Weighting!O10+Indicator_db2_S1!K5*Weighting!O11+Indicator_db2_S1!L5*Weighting!O12+Indicator_db2_S1!M5*Weighting!O13+Indicator_db2_S1!N5*Weighting!O14+Indicator_db2_S1!O5*Weighting!O15+Indicator_db2_S1!P5*Weighting!O16+Indicator_db2_S1!Q5*Weighting!O17</f>
        <v>0.93253012069541452</v>
      </c>
      <c r="P5" s="8">
        <f>+Indicator_db2_S1!B5*Weighting!P2+Indicator_db2_S1!C5*Weighting!P3+Indicator_db2_S1!D5*Weighting!P4+Indicator_db2_S1!E5*Weighting!P5+Indicator_db2_S1!F5*Weighting!P6+Indicator_db2_S1!G5*Weighting!P7+Indicator_db2_S1!H5*Weighting!P8+Indicator_db2_S1!I5*Weighting!P9+Indicator_db2_S1!J5*Weighting!P10+Indicator_db2_S1!K5*Weighting!P11+Indicator_db2_S1!L5*Weighting!P12+Indicator_db2_S1!M5*Weighting!P13+Indicator_db2_S1!N5*Weighting!P14+Indicator_db2_S1!O5*Weighting!P15+Indicator_db2_S1!P5*Weighting!P16+Indicator_db2_S1!Q5*Weighting!P17</f>
        <v>0.77162391425576171</v>
      </c>
      <c r="Q5" s="8">
        <f>+Indicator_db2_S1!B5*Weighting!Q2+Indicator_db2_S1!C5*Weighting!Q3+Indicator_db2_S1!D5*Weighting!Q4+Indicator_db2_S1!E5*Weighting!Q5+Indicator_db2_S1!F5*Weighting!Q6+Indicator_db2_S1!G5*Weighting!Q7+Indicator_db2_S1!H5*Weighting!Q8+Indicator_db2_S1!I5*Weighting!Q9+Indicator_db2_S1!J5*Weighting!Q10+Indicator_db2_S1!K5*Weighting!Q11+Indicator_db2_S1!L5*Weighting!Q12+Indicator_db2_S1!M5*Weighting!Q13+Indicator_db2_S1!N5*Weighting!Q14+Indicator_db2_S1!O5*Weighting!Q15+Indicator_db2_S1!P5*Weighting!Q16+Indicator_db2_S1!Q5*Weighting!Q17</f>
        <v>-3.217642206074766E-2</v>
      </c>
      <c r="R5" s="8">
        <f>+Indicator_db2_S1!B5*Weighting!R2+Indicator_db2_S1!C5*Weighting!R3+Indicator_db2_S1!D5*Weighting!R4+Indicator_db2_S1!E5*Weighting!R5+Indicator_db2_S1!F5*Weighting!R6+Indicator_db2_S1!G5*Weighting!R7+Indicator_db2_S1!H5*Weighting!R8+Indicator_db2_S1!I5*Weighting!R9+Indicator_db2_S1!J5*Weighting!R10+Indicator_db2_S1!K5*Weighting!R11+Indicator_db2_S1!L5*Weighting!R12+Indicator_db2_S1!M5*Weighting!R13+Indicator_db2_S1!N5*Weighting!R14+Indicator_db2_S1!O5*Weighting!R15+Indicator_db2_S1!P5*Weighting!R16+Indicator_db2_S1!Q5*Weighting!R17</f>
        <v>0.51386938855664643</v>
      </c>
      <c r="S5" s="8">
        <f>+Indicator_db2_S1!B5*Weighting!S2+Indicator_db2_S1!C5*Weighting!S3+Indicator_db2_S1!D5*Weighting!S4+Indicator_db2_S1!E5*Weighting!S5+Indicator_db2_S1!F5*Weighting!S6+Indicator_db2_S1!G5*Weighting!S7+Indicator_db2_S1!H5*Weighting!S8+Indicator_db2_S1!I5*Weighting!S9+Indicator_db2_S1!J5*Weighting!S10+Indicator_db2_S1!K5*Weighting!S11+Indicator_db2_S1!L5*Weighting!S12+Indicator_db2_S1!M5*Weighting!S13+Indicator_db2_S1!N5*Weighting!S14+Indicator_db2_S1!O5*Weighting!S15+Indicator_db2_S1!P5*Weighting!S16+Indicator_db2_S1!Q5*Weighting!S17</f>
        <v>0.81138426993629742</v>
      </c>
      <c r="T5" s="8">
        <f>+Indicator_db2_S1!B5*Weighting!T2+Indicator_db2_S1!C5*Weighting!T3+Indicator_db2_S1!D5*Weighting!T4+Indicator_db2_S1!E5*Weighting!T5+Indicator_db2_S1!F5*Weighting!T6+Indicator_db2_S1!G5*Weighting!T7+Indicator_db2_S1!H5*Weighting!T8+Indicator_db2_S1!I5*Weighting!T9+Indicator_db2_S1!J5*Weighting!T10+Indicator_db2_S1!K5*Weighting!T11+Indicator_db2_S1!L5*Weighting!T12+Indicator_db2_S1!M5*Weighting!T13+Indicator_db2_S1!N5*Weighting!T14+Indicator_db2_S1!O5*Weighting!T15+Indicator_db2_S1!P5*Weighting!T16+Indicator_db2_S1!Q5*Weighting!T17</f>
        <v>0.8481801435850802</v>
      </c>
      <c r="U5" s="8">
        <f>+Indicator_db2_S1!B5*Weighting!U2+Indicator_db2_S1!C5*Weighting!U3+Indicator_db2_S1!D5*Weighting!U4+Indicator_db2_S1!E5*Weighting!U5+Indicator_db2_S1!F5*Weighting!U6+Indicator_db2_S1!G5*Weighting!U7+Indicator_db2_S1!H5*Weighting!U8+Indicator_db2_S1!I5*Weighting!U9+Indicator_db2_S1!J5*Weighting!U10+Indicator_db2_S1!K5*Weighting!U11+Indicator_db2_S1!L5*Weighting!U12+Indicator_db2_S1!M5*Weighting!U13+Indicator_db2_S1!N5*Weighting!U14+Indicator_db2_S1!O5*Weighting!U15+Indicator_db2_S1!P5*Weighting!U16+Indicator_db2_S1!Q5*Weighting!U17</f>
        <v>0.97554531926118726</v>
      </c>
      <c r="V5" s="8">
        <f>+Indicator_db2_S1!B5*Weighting!V2+Indicator_db2_S1!C5*Weighting!V3+Indicator_db2_S1!D5*Weighting!V4+Indicator_db2_S1!E5*Weighting!V5+Indicator_db2_S1!F5*Weighting!V6+Indicator_db2_S1!G5*Weighting!V7+Indicator_db2_S1!H5*Weighting!V8+Indicator_db2_S1!I5*Weighting!V9+Indicator_db2_S1!J5*Weighting!V10+Indicator_db2_S1!K5*Weighting!V11+Indicator_db2_S1!L5*Weighting!V12+Indicator_db2_S1!M5*Weighting!V13+Indicator_db2_S1!N5*Weighting!V14+Indicator_db2_S1!O5*Weighting!V15+Indicator_db2_S1!P5*Weighting!V16+Indicator_db2_S1!Q5*Weighting!V17</f>
        <v>0.9154145797506128</v>
      </c>
      <c r="W5" s="8">
        <f>+Indicator_db2_S1!B5*Weighting!W2+Indicator_db2_S1!C5*Weighting!W3+Indicator_db2_S1!D5*Weighting!W4+Indicator_db2_S1!E5*Weighting!W5+Indicator_db2_S1!F5*Weighting!W6+Indicator_db2_S1!G5*Weighting!W7+Indicator_db2_S1!H5*Weighting!W8+Indicator_db2_S1!I5*Weighting!W9+Indicator_db2_S1!J5*Weighting!W10+Indicator_db2_S1!K5*Weighting!W11+Indicator_db2_S1!L5*Weighting!W12+Indicator_db2_S1!M5*Weighting!W13+Indicator_db2_S1!N5*Weighting!W14+Indicator_db2_S1!O5*Weighting!W15+Indicator_db2_S1!P5*Weighting!W16+Indicator_db2_S1!Q5*Weighting!W17</f>
        <v>0.91927229500226659</v>
      </c>
      <c r="X5" s="8">
        <f>+Indicator_db2_S1!B5*Weighting!X2+Indicator_db2_S1!C5*Weighting!X3+Indicator_db2_S1!D5*Weighting!X4+Indicator_db2_S1!E5*Weighting!X5+Indicator_db2_S1!F5*Weighting!X6+Indicator_db2_S1!G5*Weighting!X7+Indicator_db2_S1!H5*Weighting!X8+Indicator_db2_S1!I5*Weighting!X9+Indicator_db2_S1!J5*Weighting!X10+Indicator_db2_S1!K5*Weighting!X11+Indicator_db2_S1!L5*Weighting!X12+Indicator_db2_S1!M5*Weighting!X13+Indicator_db2_S1!N5*Weighting!X14+Indicator_db2_S1!O5*Weighting!X15+Indicator_db2_S1!P5*Weighting!X16+Indicator_db2_S1!Q5*Weighting!X17</f>
        <v>0.93926041542794148</v>
      </c>
      <c r="Y5" s="8">
        <f>+Indicator_db2_S1!B5*Weighting!Y2+Indicator_db2_S1!C5*Weighting!Y3+Indicator_db2_S1!D5*Weighting!Y4+Indicator_db2_S1!E5*Weighting!Y5+Indicator_db2_S1!F5*Weighting!Y6+Indicator_db2_S1!G5*Weighting!Y7+Indicator_db2_S1!H5*Weighting!Y8+Indicator_db2_S1!I5*Weighting!Y9+Indicator_db2_S1!J5*Weighting!Y10+Indicator_db2_S1!K5*Weighting!Y11+Indicator_db2_S1!L5*Weighting!Y12+Indicator_db2_S1!M5*Weighting!Y13+Indicator_db2_S1!N5*Weighting!Y14+Indicator_db2_S1!O5*Weighting!Y15+Indicator_db2_S1!P5*Weighting!Y16+Indicator_db2_S1!Q5*Weighting!Y17</f>
        <v>0.99554224373669298</v>
      </c>
      <c r="Z5" s="8">
        <f>+Indicator_db2_S1!B5*Weighting!Z2+Indicator_db2_S1!C5*Weighting!Z3+Indicator_db2_S1!D5*Weighting!Z4+Indicator_db2_S1!E5*Weighting!Z5+Indicator_db2_S1!F5*Weighting!Z6+Indicator_db2_S1!G5*Weighting!Z7+Indicator_db2_S1!H5*Weighting!Z8+Indicator_db2_S1!I5*Weighting!Z9+Indicator_db2_S1!J5*Weighting!Z10+Indicator_db2_S1!K5*Weighting!Z11+Indicator_db2_S1!L5*Weighting!Z12+Indicator_db2_S1!M5*Weighting!Z13+Indicator_db2_S1!N5*Weighting!Z14+Indicator_db2_S1!O5*Weighting!Z15+Indicator_db2_S1!P5*Weighting!Z16+Indicator_db2_S1!Q5*Weighting!Z17</f>
        <v>0.11388710215905026</v>
      </c>
      <c r="AA5" s="8">
        <f>+Indicator_db2_S1!B5*Weighting!AA2+Indicator_db2_S1!C5*Weighting!AA3+Indicator_db2_S1!D5*Weighting!AA4+Indicator_db2_S1!E5*Weighting!AA5+Indicator_db2_S1!F5*Weighting!AA6+Indicator_db2_S1!G5*Weighting!AA7+Indicator_db2_S1!H5*Weighting!AA8+Indicator_db2_S1!I5*Weighting!AA9+Indicator_db2_S1!J5*Weighting!AA10+Indicator_db2_S1!K5*Weighting!AA11+Indicator_db2_S1!L5*Weighting!AA12+Indicator_db2_S1!M5*Weighting!AA13+Indicator_db2_S1!N5*Weighting!AA14+Indicator_db2_S1!O5*Weighting!AA15+Indicator_db2_S1!P5*Weighting!AA16+Indicator_db2_S1!Q5*Weighting!AA17</f>
        <v>-1.4373329209971464E-2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2!B2*Weighting!B2+Indicator_db2_S2!C2*Weighting!B3+Indicator_db2_S2!D2*Weighting!B4+Indicator_db2_S2!E2*Weighting!B5+Indicator_db2_S2!F2*Weighting!B6+Indicator_db2_S2!G2*Weighting!B7+Indicator_db2_S2!H2*Weighting!B8+Indicator_db2_S2!I2*Weighting!B9+Indicator_db2_S2!J2*Weighting!B10+Indicator_db2_S2!K2*Weighting!B11+Indicator_db2_S2!L2*Weighting!B12+Indicator_db2_S2!M2*Weighting!B13+Indicator_db2_S2!N2*Weighting!B14+Indicator_db2_S2!O2*Weighting!B15+Indicator_db2_S2!P2*Weighting!B16+Indicator_db2_S2!Q2*Weighting!B17</f>
        <v>0.21727775786349174</v>
      </c>
      <c r="C2" s="8">
        <f ca="1">+Indicator_db2_S2!B2*Weighting!C2+Indicator_db2_S2!C2*Weighting!C3+Indicator_db2_S2!D2*Weighting!C4+Indicator_db2_S2!E2*Weighting!C5+Indicator_db2_S2!F2*Weighting!C6+Indicator_db2_S2!G2*Weighting!C7+Indicator_db2_S2!H2*Weighting!C8+Indicator_db2_S2!I2*Weighting!C9+Indicator_db2_S2!J2*Weighting!C10+Indicator_db2_S2!K2*Weighting!C11+Indicator_db2_S2!L2*Weighting!C12+Indicator_db2_S2!M2*Weighting!C13+Indicator_db2_S2!N2*Weighting!C14+Indicator_db2_S2!O2*Weighting!C15+Indicator_db2_S2!P2*Weighting!C16+Indicator_db2_S2!Q2*Weighting!C17</f>
        <v>0.21871534999801376</v>
      </c>
      <c r="D2" s="8">
        <f ca="1">+Indicator_db2_S2!B2*Weighting!D2+Indicator_db2_S2!C2*Weighting!D3+Indicator_db2_S2!D2*Weighting!D4+Indicator_db2_S2!E2*Weighting!D5+Indicator_db2_S2!F2*Weighting!D6+Indicator_db2_S2!G2*Weighting!D7+Indicator_db2_S2!H2*Weighting!D8+Indicator_db2_S2!I2*Weighting!D9+Indicator_db2_S2!J2*Weighting!D10+Indicator_db2_S2!K2*Weighting!D11+Indicator_db2_S2!L2*Weighting!D12+Indicator_db2_S2!M2*Weighting!D13+Indicator_db2_S2!N2*Weighting!D14+Indicator_db2_S2!O2*Weighting!D15+Indicator_db2_S2!P2*Weighting!D16+Indicator_db2_S2!Q2*Weighting!D17</f>
        <v>0.21922614618943212</v>
      </c>
      <c r="E2" s="8">
        <f ca="1">+Indicator_db2_S2!B2*Weighting!E2+Indicator_db2_S2!C2*Weighting!E3+Indicator_db2_S2!D2*Weighting!E4+Indicator_db2_S2!E2*Weighting!E5+Indicator_db2_S2!F2*Weighting!E6+Indicator_db2_S2!G2*Weighting!E7+Indicator_db2_S2!H2*Weighting!E8+Indicator_db2_S2!I2*Weighting!E9+Indicator_db2_S2!J2*Weighting!E10+Indicator_db2_S2!K2*Weighting!E11+Indicator_db2_S2!L2*Weighting!E12+Indicator_db2_S2!M2*Weighting!E13+Indicator_db2_S2!N2*Weighting!E14+Indicator_db2_S2!O2*Weighting!E15+Indicator_db2_S2!P2*Weighting!E16+Indicator_db2_S2!Q2*Weighting!E17</f>
        <v>0.19932725390329031</v>
      </c>
      <c r="F2" s="8">
        <f ca="1">+Indicator_db2_S2!B2*Weighting!F2+Indicator_db2_S2!C2*Weighting!F3+Indicator_db2_S2!D2*Weighting!F4+Indicator_db2_S2!E2*Weighting!F5+Indicator_db2_S2!F2*Weighting!F6+Indicator_db2_S2!G2*Weighting!F7+Indicator_db2_S2!H2*Weighting!F8+Indicator_db2_S2!I2*Weighting!F9+Indicator_db2_S2!J2*Weighting!F10+Indicator_db2_S2!K2*Weighting!F11+Indicator_db2_S2!L2*Weighting!F12+Indicator_db2_S2!M2*Weighting!F13+Indicator_db2_S2!N2*Weighting!F14+Indicator_db2_S2!O2*Weighting!F15+Indicator_db2_S2!P2*Weighting!F16+Indicator_db2_S2!Q2*Weighting!F17</f>
        <v>0.22257255911810195</v>
      </c>
      <c r="G2" s="8">
        <f>+Indicator_db2_S2!B2*Weighting!G2+Indicator_db2_S2!C2*Weighting!G3+Indicator_db2_S2!D2*Weighting!G4+Indicator_db2_S2!E2*Weighting!G5+Indicator_db2_S2!F2*Weighting!G6+Indicator_db2_S2!G2*Weighting!G7+Indicator_db2_S2!H2*Weighting!G8+Indicator_db2_S2!I2*Weighting!G9+Indicator_db2_S2!J2*Weighting!G10+Indicator_db2_S2!K2*Weighting!G11+Indicator_db2_S2!L2*Weighting!G12+Indicator_db2_S2!M2*Weighting!G13+Indicator_db2_S2!N2*Weighting!G14+Indicator_db2_S2!O2*Weighting!G15+Indicator_db2_S2!P2*Weighting!G16+Indicator_db2_S2!Q2*Weighting!G17</f>
        <v>0.20564938177988126</v>
      </c>
      <c r="H2" s="8">
        <f>+Indicator_db2_S2!B2*Weighting!H2+Indicator_db2_S2!C2*Weighting!H3+Indicator_db2_S2!D2*Weighting!H4+Indicator_db2_S2!E2*Weighting!H5+Indicator_db2_S2!F2*Weighting!H6+Indicator_db2_S2!G2*Weighting!H7+Indicator_db2_S2!H2*Weighting!H8+Indicator_db2_S2!I2*Weighting!H9+Indicator_db2_S2!J2*Weighting!H10+Indicator_db2_S2!K2*Weighting!H11+Indicator_db2_S2!L2*Weighting!H12+Indicator_db2_S2!M2*Weighting!H13+Indicator_db2_S2!N2*Weighting!H14+Indicator_db2_S2!O2*Weighting!H15+Indicator_db2_S2!P2*Weighting!H16+Indicator_db2_S2!Q2*Weighting!H17</f>
        <v>0.21542869791242525</v>
      </c>
      <c r="I2" s="8">
        <f>+Indicator_db2_S2!B2*Weighting!I2+Indicator_db2_S2!C2*Weighting!I3+Indicator_db2_S2!D2*Weighting!I4+Indicator_db2_S2!E2*Weighting!I5+Indicator_db2_S2!F2*Weighting!I6+Indicator_db2_S2!G2*Weighting!I7+Indicator_db2_S2!H2*Weighting!I8+Indicator_db2_S2!I2*Weighting!I9+Indicator_db2_S2!J2*Weighting!I10+Indicator_db2_S2!K2*Weighting!I11+Indicator_db2_S2!L2*Weighting!I12+Indicator_db2_S2!M2*Weighting!I13+Indicator_db2_S2!N2*Weighting!I14+Indicator_db2_S2!O2*Weighting!I15+Indicator_db2_S2!P2*Weighting!I16+Indicator_db2_S2!Q2*Weighting!I17</f>
        <v>0.20831385178234058</v>
      </c>
      <c r="J2" s="8">
        <f>+Indicator_db2_S2!B2*Weighting!J2+Indicator_db2_S2!C2*Weighting!J3+Indicator_db2_S2!D2*Weighting!J4+Indicator_db2_S2!E2*Weighting!J5+Indicator_db2_S2!F2*Weighting!J6+Indicator_db2_S2!G2*Weighting!J7+Indicator_db2_S2!H2*Weighting!J8+Indicator_db2_S2!I2*Weighting!J9+Indicator_db2_S2!J2*Weighting!J10+Indicator_db2_S2!K2*Weighting!J11+Indicator_db2_S2!L2*Weighting!J12+Indicator_db2_S2!M2*Weighting!J13+Indicator_db2_S2!N2*Weighting!J14+Indicator_db2_S2!O2*Weighting!J15+Indicator_db2_S2!P2*Weighting!J16+Indicator_db2_S2!Q2*Weighting!J17</f>
        <v>0.19960666919401357</v>
      </c>
      <c r="K2" s="8">
        <f>+Indicator_db2_S2!B2*Weighting!K2+Indicator_db2_S2!C2*Weighting!K3+Indicator_db2_S2!D2*Weighting!K4+Indicator_db2_S2!E2*Weighting!K5+Indicator_db2_S2!F2*Weighting!K6+Indicator_db2_S2!G2*Weighting!K7+Indicator_db2_S2!H2*Weighting!K8+Indicator_db2_S2!I2*Weighting!K9+Indicator_db2_S2!J2*Weighting!K10+Indicator_db2_S2!K2*Weighting!K11+Indicator_db2_S2!L2*Weighting!K12+Indicator_db2_S2!M2*Weighting!K13+Indicator_db2_S2!N2*Weighting!K14+Indicator_db2_S2!O2*Weighting!K15+Indicator_db2_S2!P2*Weighting!K16+Indicator_db2_S2!Q2*Weighting!K17</f>
        <v>0.20701092913063476</v>
      </c>
      <c r="L2" s="8">
        <f>+Indicator_db2_S2!B2*Weighting!L2+Indicator_db2_S2!C2*Weighting!L3+Indicator_db2_S2!D2*Weighting!L4+Indicator_db2_S2!E2*Weighting!L5+Indicator_db2_S2!F2*Weighting!L6+Indicator_db2_S2!G2*Weighting!L7+Indicator_db2_S2!H2*Weighting!L8+Indicator_db2_S2!I2*Weighting!L9+Indicator_db2_S2!J2*Weighting!L10+Indicator_db2_S2!K2*Weighting!L11+Indicator_db2_S2!L2*Weighting!L12+Indicator_db2_S2!M2*Weighting!L13+Indicator_db2_S2!N2*Weighting!L14+Indicator_db2_S2!O2*Weighting!L15+Indicator_db2_S2!P2*Weighting!L16+Indicator_db2_S2!Q2*Weighting!L17</f>
        <v>0.29023987592276379</v>
      </c>
      <c r="M2" s="8">
        <f>+Indicator_db2_S2!B2*Weighting!M2+Indicator_db2_S2!C2*Weighting!M3+Indicator_db2_S2!D2*Weighting!M4+Indicator_db2_S2!E2*Weighting!M5+Indicator_db2_S2!F2*Weighting!M6+Indicator_db2_S2!G2*Weighting!M7+Indicator_db2_S2!H2*Weighting!M8+Indicator_db2_S2!I2*Weighting!M9+Indicator_db2_S2!J2*Weighting!M10+Indicator_db2_S2!K2*Weighting!M11+Indicator_db2_S2!L2*Weighting!M12+Indicator_db2_S2!M2*Weighting!M13+Indicator_db2_S2!N2*Weighting!M14+Indicator_db2_S2!O2*Weighting!M15+Indicator_db2_S2!P2*Weighting!M16+Indicator_db2_S2!Q2*Weighting!M17</f>
        <v>9.4672392184828841E-2</v>
      </c>
      <c r="N2" s="8">
        <f>+Indicator_db2_S2!B2*Weighting!N2+Indicator_db2_S2!C2*Weighting!N3+Indicator_db2_S2!D2*Weighting!N4+Indicator_db2_S2!E2*Weighting!N5+Indicator_db2_S2!F2*Weighting!N6+Indicator_db2_S2!G2*Weighting!N7+Indicator_db2_S2!H2*Weighting!N8+Indicator_db2_S2!I2*Weighting!N9+Indicator_db2_S2!J2*Weighting!N10+Indicator_db2_S2!K2*Weighting!N11+Indicator_db2_S2!L2*Weighting!N12+Indicator_db2_S2!M2*Weighting!N13+Indicator_db2_S2!N2*Weighting!N14+Indicator_db2_S2!O2*Weighting!N15+Indicator_db2_S2!P2*Weighting!N16+Indicator_db2_S2!Q2*Weighting!N17</f>
        <v>0.21489031229166661</v>
      </c>
      <c r="O2" s="8">
        <f>+Indicator_db2_S2!B2*Weighting!O2+Indicator_db2_S2!C2*Weighting!O3+Indicator_db2_S2!D2*Weighting!O4+Indicator_db2_S2!E2*Weighting!O5+Indicator_db2_S2!F2*Weighting!O6+Indicator_db2_S2!G2*Weighting!O7+Indicator_db2_S2!H2*Weighting!O8+Indicator_db2_S2!I2*Weighting!O9+Indicator_db2_S2!J2*Weighting!O10+Indicator_db2_S2!K2*Weighting!O11+Indicator_db2_S2!L2*Weighting!O12+Indicator_db2_S2!M2*Weighting!O13+Indicator_db2_S2!N2*Weighting!O14+Indicator_db2_S2!O2*Weighting!O15+Indicator_db2_S2!P2*Weighting!O16+Indicator_db2_S2!Q2*Weighting!O17</f>
        <v>0.19708629414743761</v>
      </c>
      <c r="P2" s="8">
        <f>+Indicator_db2_S2!B2*Weighting!P2+Indicator_db2_S2!C2*Weighting!P3+Indicator_db2_S2!D2*Weighting!P4+Indicator_db2_S2!E2*Weighting!P5+Indicator_db2_S2!F2*Weighting!P6+Indicator_db2_S2!G2*Weighting!P7+Indicator_db2_S2!H2*Weighting!P8+Indicator_db2_S2!I2*Weighting!P9+Indicator_db2_S2!J2*Weighting!P10+Indicator_db2_S2!K2*Weighting!P11+Indicator_db2_S2!L2*Weighting!P12+Indicator_db2_S2!M2*Weighting!P13+Indicator_db2_S2!N2*Weighting!P14+Indicator_db2_S2!O2*Weighting!P15+Indicator_db2_S2!P2*Weighting!P16+Indicator_db2_S2!Q2*Weighting!P17</f>
        <v>0.24874583421784777</v>
      </c>
      <c r="Q2" s="8">
        <f>+Indicator_db2_S2!B2*Weighting!Q2+Indicator_db2_S2!C2*Weighting!Q3+Indicator_db2_S2!D2*Weighting!Q4+Indicator_db2_S2!E2*Weighting!Q5+Indicator_db2_S2!F2*Weighting!Q6+Indicator_db2_S2!G2*Weighting!Q7+Indicator_db2_S2!H2*Weighting!Q8+Indicator_db2_S2!I2*Weighting!Q9+Indicator_db2_S2!J2*Weighting!Q10+Indicator_db2_S2!K2*Weighting!Q11+Indicator_db2_S2!L2*Weighting!Q12+Indicator_db2_S2!M2*Weighting!Q13+Indicator_db2_S2!N2*Weighting!Q14+Indicator_db2_S2!O2*Weighting!Q15+Indicator_db2_S2!P2*Weighting!Q16+Indicator_db2_S2!Q2*Weighting!Q17</f>
        <v>0.13152151696797218</v>
      </c>
      <c r="R2" s="8">
        <f>+Indicator_db2_S2!B2*Weighting!R2+Indicator_db2_S2!C2*Weighting!R3+Indicator_db2_S2!D2*Weighting!R4+Indicator_db2_S2!E2*Weighting!R5+Indicator_db2_S2!F2*Weighting!R6+Indicator_db2_S2!G2*Weighting!R7+Indicator_db2_S2!H2*Weighting!R8+Indicator_db2_S2!I2*Weighting!R9+Indicator_db2_S2!J2*Weighting!R10+Indicator_db2_S2!K2*Weighting!R11+Indicator_db2_S2!L2*Weighting!R12+Indicator_db2_S2!M2*Weighting!R13+Indicator_db2_S2!N2*Weighting!R14+Indicator_db2_S2!O2*Weighting!R15+Indicator_db2_S2!P2*Weighting!R16+Indicator_db2_S2!Q2*Weighting!R17</f>
        <v>0.13052293435052439</v>
      </c>
      <c r="S2" s="8">
        <f>+Indicator_db2_S2!B2*Weighting!S2+Indicator_db2_S2!C2*Weighting!S3+Indicator_db2_S2!D2*Weighting!S4+Indicator_db2_S2!E2*Weighting!S5+Indicator_db2_S2!F2*Weighting!S6+Indicator_db2_S2!G2*Weighting!S7+Indicator_db2_S2!H2*Weighting!S8+Indicator_db2_S2!I2*Weighting!S9+Indicator_db2_S2!J2*Weighting!S10+Indicator_db2_S2!K2*Weighting!S11+Indicator_db2_S2!L2*Weighting!S12+Indicator_db2_S2!M2*Weighting!S13+Indicator_db2_S2!N2*Weighting!S14+Indicator_db2_S2!O2*Weighting!S15+Indicator_db2_S2!P2*Weighting!S16+Indicator_db2_S2!Q2*Weighting!S17</f>
        <v>0.35100153538710194</v>
      </c>
      <c r="T2" s="8">
        <f>+Indicator_db2_S2!B2*Weighting!T2+Indicator_db2_S2!C2*Weighting!T3+Indicator_db2_S2!D2*Weighting!T4+Indicator_db2_S2!E2*Weighting!T5+Indicator_db2_S2!F2*Weighting!T6+Indicator_db2_S2!G2*Weighting!T7+Indicator_db2_S2!H2*Weighting!T8+Indicator_db2_S2!I2*Weighting!T9+Indicator_db2_S2!J2*Weighting!T10+Indicator_db2_S2!K2*Weighting!T11+Indicator_db2_S2!L2*Weighting!T12+Indicator_db2_S2!M2*Weighting!T13+Indicator_db2_S2!N2*Weighting!T14+Indicator_db2_S2!O2*Weighting!T15+Indicator_db2_S2!P2*Weighting!T16+Indicator_db2_S2!Q2*Weighting!T17</f>
        <v>0.36407422135025047</v>
      </c>
      <c r="U2" s="8">
        <f>+Indicator_db2_S2!B2*Weighting!U2+Indicator_db2_S2!C2*Weighting!U3+Indicator_db2_S2!D2*Weighting!U4+Indicator_db2_S2!E2*Weighting!U5+Indicator_db2_S2!F2*Weighting!U6+Indicator_db2_S2!G2*Weighting!U7+Indicator_db2_S2!H2*Weighting!U8+Indicator_db2_S2!I2*Weighting!U9+Indicator_db2_S2!J2*Weighting!U10+Indicator_db2_S2!K2*Weighting!U11+Indicator_db2_S2!L2*Weighting!U12+Indicator_db2_S2!M2*Weighting!U13+Indicator_db2_S2!N2*Weighting!U14+Indicator_db2_S2!O2*Weighting!U15+Indicator_db2_S2!P2*Weighting!U16+Indicator_db2_S2!Q2*Weighting!U17</f>
        <v>0.20145210618693524</v>
      </c>
      <c r="V2" s="8">
        <f>+Indicator_db2_S2!B2*Weighting!V2+Indicator_db2_S2!C2*Weighting!V3+Indicator_db2_S2!D2*Weighting!V4+Indicator_db2_S2!E2*Weighting!V5+Indicator_db2_S2!F2*Weighting!V6+Indicator_db2_S2!G2*Weighting!V7+Indicator_db2_S2!H2*Weighting!V8+Indicator_db2_S2!I2*Weighting!V9+Indicator_db2_S2!J2*Weighting!V10+Indicator_db2_S2!K2*Weighting!V11+Indicator_db2_S2!L2*Weighting!V12+Indicator_db2_S2!M2*Weighting!V13+Indicator_db2_S2!N2*Weighting!V14+Indicator_db2_S2!O2*Weighting!V15+Indicator_db2_S2!P2*Weighting!V16+Indicator_db2_S2!Q2*Weighting!V17</f>
        <v>0.19704241612428988</v>
      </c>
      <c r="W2" s="8">
        <f>+Indicator_db2_S2!B2*Weighting!W2+Indicator_db2_S2!C2*Weighting!W3+Indicator_db2_S2!D2*Weighting!W4+Indicator_db2_S2!E2*Weighting!W5+Indicator_db2_S2!F2*Weighting!W6+Indicator_db2_S2!G2*Weighting!W7+Indicator_db2_S2!H2*Weighting!W8+Indicator_db2_S2!I2*Weighting!W9+Indicator_db2_S2!J2*Weighting!W10+Indicator_db2_S2!K2*Weighting!W11+Indicator_db2_S2!L2*Weighting!W12+Indicator_db2_S2!M2*Weighting!W13+Indicator_db2_S2!N2*Weighting!W14+Indicator_db2_S2!O2*Weighting!W15+Indicator_db2_S2!P2*Weighting!W16+Indicator_db2_S2!Q2*Weighting!W17</f>
        <v>0.19426760836902326</v>
      </c>
      <c r="X2" s="8">
        <f>+Indicator_db2_S2!B2*Weighting!X2+Indicator_db2_S2!C2*Weighting!X3+Indicator_db2_S2!D2*Weighting!X4+Indicator_db2_S2!E2*Weighting!X5+Indicator_db2_S2!F2*Weighting!X6+Indicator_db2_S2!G2*Weighting!X7+Indicator_db2_S2!H2*Weighting!X8+Indicator_db2_S2!I2*Weighting!X9+Indicator_db2_S2!J2*Weighting!X10+Indicator_db2_S2!K2*Weighting!X11+Indicator_db2_S2!L2*Weighting!X12+Indicator_db2_S2!M2*Weighting!X13+Indicator_db2_S2!N2*Weighting!X14+Indicator_db2_S2!O2*Weighting!X15+Indicator_db2_S2!P2*Weighting!X16+Indicator_db2_S2!Q2*Weighting!X17</f>
        <v>0.19492384968398618</v>
      </c>
      <c r="Y2" s="8">
        <f>+Indicator_db2_S2!B2*Weighting!Y2+Indicator_db2_S2!C2*Weighting!Y3+Indicator_db2_S2!D2*Weighting!Y4+Indicator_db2_S2!E2*Weighting!Y5+Indicator_db2_S2!F2*Weighting!Y6+Indicator_db2_S2!G2*Weighting!Y7+Indicator_db2_S2!H2*Weighting!Y8+Indicator_db2_S2!I2*Weighting!Y9+Indicator_db2_S2!J2*Weighting!Y10+Indicator_db2_S2!K2*Weighting!Y11+Indicator_db2_S2!L2*Weighting!Y12+Indicator_db2_S2!M2*Weighting!Y13+Indicator_db2_S2!N2*Weighting!Y14+Indicator_db2_S2!O2*Weighting!Y15+Indicator_db2_S2!P2*Weighting!Y16+Indicator_db2_S2!Q2*Weighting!Y17</f>
        <v>0.20049282409198851</v>
      </c>
      <c r="Z2" s="8">
        <f>+Indicator_db2_S2!B2*Weighting!Z2+Indicator_db2_S2!C2*Weighting!Z3+Indicator_db2_S2!D2*Weighting!Z4+Indicator_db2_S2!E2*Weighting!Z5+Indicator_db2_S2!F2*Weighting!Z6+Indicator_db2_S2!G2*Weighting!Z7+Indicator_db2_S2!H2*Weighting!Z8+Indicator_db2_S2!I2*Weighting!Z9+Indicator_db2_S2!J2*Weighting!Z10+Indicator_db2_S2!K2*Weighting!Z11+Indicator_db2_S2!L2*Weighting!Z12+Indicator_db2_S2!M2*Weighting!Z13+Indicator_db2_S2!N2*Weighting!Z14+Indicator_db2_S2!O2*Weighting!Z15+Indicator_db2_S2!P2*Weighting!Z16+Indicator_db2_S2!Q2*Weighting!Z17</f>
        <v>0.15733901770116374</v>
      </c>
      <c r="AA2" s="8">
        <f>+Indicator_db2_S2!B2*Weighting!AA2+Indicator_db2_S2!C2*Weighting!AA3+Indicator_db2_S2!D2*Weighting!AA4+Indicator_db2_S2!E2*Weighting!AA5+Indicator_db2_S2!F2*Weighting!AA6+Indicator_db2_S2!G2*Weighting!AA7+Indicator_db2_S2!H2*Weighting!AA8+Indicator_db2_S2!I2*Weighting!AA9+Indicator_db2_S2!J2*Weighting!AA10+Indicator_db2_S2!K2*Weighting!AA11+Indicator_db2_S2!L2*Weighting!AA12+Indicator_db2_S2!M2*Weighting!AA13+Indicator_db2_S2!N2*Weighting!AA14+Indicator_db2_S2!O2*Weighting!AA15+Indicator_db2_S2!P2*Weighting!AA16+Indicator_db2_S2!Q2*Weighting!AA17</f>
        <v>0.12211736950032043</v>
      </c>
    </row>
    <row r="3" spans="1:27" x14ac:dyDescent="0.35">
      <c r="A3" s="5" t="s">
        <v>2</v>
      </c>
      <c r="B3" s="8">
        <f ca="1">+Indicator_db2_S2!B3*Weighting!B2+Indicator_db2_S2!C3*Weighting!B3+Indicator_db2_S2!D3*Weighting!B4+Indicator_db2_S2!E3*Weighting!B5+Indicator_db2_S2!F3*Weighting!B6+Indicator_db2_S2!G3*Weighting!B7+Indicator_db2_S2!H3*Weighting!B8+Indicator_db2_S2!I3*Weighting!B9+Indicator_db2_S2!J3*Weighting!B10+Indicator_db2_S2!K3*Weighting!B11+Indicator_db2_S2!L3*Weighting!B12+Indicator_db2_S2!M3*Weighting!B13+Indicator_db2_S2!N3*Weighting!B14+Indicator_db2_S2!O3*Weighting!B15+Indicator_db2_S2!P3*Weighting!B16+Indicator_db2_S2!Q3*Weighting!B17</f>
        <v>7.1553547696937142E-2</v>
      </c>
      <c r="C3" s="8">
        <f ca="1">+Indicator_db2_S2!B3*Weighting!C2+Indicator_db2_S2!C3*Weighting!C3+Indicator_db2_S2!D3*Weighting!C4+Indicator_db2_S2!E3*Weighting!C5+Indicator_db2_S2!F3*Weighting!C6+Indicator_db2_S2!G3*Weighting!C7+Indicator_db2_S2!H3*Weighting!C8+Indicator_db2_S2!I3*Weighting!C9+Indicator_db2_S2!J3*Weighting!C10+Indicator_db2_S2!K3*Weighting!C11+Indicator_db2_S2!L3*Weighting!C12+Indicator_db2_S2!M3*Weighting!C13+Indicator_db2_S2!N3*Weighting!C14+Indicator_db2_S2!O3*Weighting!C15+Indicator_db2_S2!P3*Weighting!C16+Indicator_db2_S2!Q3*Weighting!C17</f>
        <v>6.9468511620542184E-2</v>
      </c>
      <c r="D3" s="8">
        <f ca="1">+Indicator_db2_S2!B3*Weighting!D2+Indicator_db2_S2!C3*Weighting!D3+Indicator_db2_S2!D3*Weighting!D4+Indicator_db2_S2!E3*Weighting!D5+Indicator_db2_S2!F3*Weighting!D6+Indicator_db2_S2!G3*Weighting!D7+Indicator_db2_S2!H3*Weighting!D8+Indicator_db2_S2!I3*Weighting!D9+Indicator_db2_S2!J3*Weighting!D10+Indicator_db2_S2!K3*Weighting!D11+Indicator_db2_S2!L3*Weighting!D12+Indicator_db2_S2!M3*Weighting!D13+Indicator_db2_S2!N3*Weighting!D14+Indicator_db2_S2!O3*Weighting!D15+Indicator_db2_S2!P3*Weighting!D16+Indicator_db2_S2!Q3*Weighting!D17</f>
        <v>7.7935993602506998E-2</v>
      </c>
      <c r="E3" s="8">
        <f ca="1">+Indicator_db2_S2!B3*Weighting!E2+Indicator_db2_S2!C3*Weighting!E3+Indicator_db2_S2!D3*Weighting!E4+Indicator_db2_S2!E3*Weighting!E5+Indicator_db2_S2!F3*Weighting!E6+Indicator_db2_S2!G3*Weighting!E7+Indicator_db2_S2!H3*Weighting!E8+Indicator_db2_S2!I3*Weighting!E9+Indicator_db2_S2!J3*Weighting!E10+Indicator_db2_S2!K3*Weighting!E11+Indicator_db2_S2!L3*Weighting!E12+Indicator_db2_S2!M3*Weighting!E13+Indicator_db2_S2!N3*Weighting!E14+Indicator_db2_S2!O3*Weighting!E15+Indicator_db2_S2!P3*Weighting!E16+Indicator_db2_S2!Q3*Weighting!E17</f>
        <v>1.254461498965433E-2</v>
      </c>
      <c r="F3" s="8">
        <f ca="1">+Indicator_db2_S2!B3*Weighting!F2+Indicator_db2_S2!C3*Weighting!F3+Indicator_db2_S2!D3*Weighting!F4+Indicator_db2_S2!E3*Weighting!F5+Indicator_db2_S2!F3*Weighting!F6+Indicator_db2_S2!G3*Weighting!F7+Indicator_db2_S2!H3*Weighting!F8+Indicator_db2_S2!I3*Weighting!F9+Indicator_db2_S2!J3*Weighting!F10+Indicator_db2_S2!K3*Weighting!F11+Indicator_db2_S2!L3*Weighting!F12+Indicator_db2_S2!M3*Weighting!F13+Indicator_db2_S2!N3*Weighting!F14+Indicator_db2_S2!O3*Weighting!F15+Indicator_db2_S2!P3*Weighting!F16+Indicator_db2_S2!Q3*Weighting!F17</f>
        <v>8.7552661344151322E-2</v>
      </c>
      <c r="G3" s="8">
        <f>+Indicator_db2_S2!B3*Weighting!G2+Indicator_db2_S2!C3*Weighting!G3+Indicator_db2_S2!D3*Weighting!G4+Indicator_db2_S2!E3*Weighting!G5+Indicator_db2_S2!F3*Weighting!G6+Indicator_db2_S2!G3*Weighting!G7+Indicator_db2_S2!H3*Weighting!G8+Indicator_db2_S2!I3*Weighting!G9+Indicator_db2_S2!J3*Weighting!G10+Indicator_db2_S2!K3*Weighting!G11+Indicator_db2_S2!L3*Weighting!G12+Indicator_db2_S2!M3*Weighting!G13+Indicator_db2_S2!N3*Weighting!G14+Indicator_db2_S2!O3*Weighting!G15+Indicator_db2_S2!P3*Weighting!G16+Indicator_db2_S2!Q3*Weighting!G17</f>
        <v>8.8519859260768816E-2</v>
      </c>
      <c r="H3" s="8">
        <f>+Indicator_db2_S2!B3*Weighting!H2+Indicator_db2_S2!C3*Weighting!H3+Indicator_db2_S2!D3*Weighting!H4+Indicator_db2_S2!E3*Weighting!H5+Indicator_db2_S2!F3*Weighting!H6+Indicator_db2_S2!G3*Weighting!H7+Indicator_db2_S2!H3*Weighting!H8+Indicator_db2_S2!I3*Weighting!H9+Indicator_db2_S2!J3*Weighting!H10+Indicator_db2_S2!K3*Weighting!H11+Indicator_db2_S2!L3*Weighting!H12+Indicator_db2_S2!M3*Weighting!H13+Indicator_db2_S2!N3*Weighting!H14+Indicator_db2_S2!O3*Weighting!H15+Indicator_db2_S2!P3*Weighting!H16+Indicator_db2_S2!Q3*Weighting!H17</f>
        <v>9.7924056491771341E-2</v>
      </c>
      <c r="I3" s="8">
        <f>+Indicator_db2_S2!B3*Weighting!I2+Indicator_db2_S2!C3*Weighting!I3+Indicator_db2_S2!D3*Weighting!I4+Indicator_db2_S2!E3*Weighting!I5+Indicator_db2_S2!F3*Weighting!I6+Indicator_db2_S2!G3*Weighting!I7+Indicator_db2_S2!H3*Weighting!I8+Indicator_db2_S2!I3*Weighting!I9+Indicator_db2_S2!J3*Weighting!I10+Indicator_db2_S2!K3*Weighting!I11+Indicator_db2_S2!L3*Weighting!I12+Indicator_db2_S2!M3*Weighting!I13+Indicator_db2_S2!N3*Weighting!I14+Indicator_db2_S2!O3*Weighting!I15+Indicator_db2_S2!P3*Weighting!I16+Indicator_db2_S2!Q3*Weighting!I17</f>
        <v>9.4536957153085979E-2</v>
      </c>
      <c r="J3" s="8">
        <f>+Indicator_db2_S2!B3*Weighting!J2+Indicator_db2_S2!C3*Weighting!J3+Indicator_db2_S2!D3*Weighting!J4+Indicator_db2_S2!E3*Weighting!J5+Indicator_db2_S2!F3*Weighting!J6+Indicator_db2_S2!G3*Weighting!J7+Indicator_db2_S2!H3*Weighting!J8+Indicator_db2_S2!I3*Weighting!J9+Indicator_db2_S2!J3*Weighting!J10+Indicator_db2_S2!K3*Weighting!J11+Indicator_db2_S2!L3*Weighting!J12+Indicator_db2_S2!M3*Weighting!J13+Indicator_db2_S2!N3*Weighting!J14+Indicator_db2_S2!O3*Weighting!J15+Indicator_db2_S2!P3*Weighting!J16+Indicator_db2_S2!Q3*Weighting!J17</f>
        <v>2.5615276184214195E-2</v>
      </c>
      <c r="K3" s="8">
        <f>+Indicator_db2_S2!B3*Weighting!K2+Indicator_db2_S2!C3*Weighting!K3+Indicator_db2_S2!D3*Weighting!K4+Indicator_db2_S2!E3*Weighting!K5+Indicator_db2_S2!F3*Weighting!K6+Indicator_db2_S2!G3*Weighting!K7+Indicator_db2_S2!H3*Weighting!K8+Indicator_db2_S2!I3*Weighting!K9+Indicator_db2_S2!J3*Weighting!K10+Indicator_db2_S2!K3*Weighting!K11+Indicator_db2_S2!L3*Weighting!K12+Indicator_db2_S2!M3*Weighting!K13+Indicator_db2_S2!N3*Weighting!K14+Indicator_db2_S2!O3*Weighting!K15+Indicator_db2_S2!P3*Weighting!K16+Indicator_db2_S2!Q3*Weighting!K17</f>
        <v>9.6846334662451017E-2</v>
      </c>
      <c r="L3" s="8">
        <f>+Indicator_db2_S2!B3*Weighting!L2+Indicator_db2_S2!C3*Weighting!L3+Indicator_db2_S2!D3*Weighting!L4+Indicator_db2_S2!E3*Weighting!L5+Indicator_db2_S2!F3*Weighting!L6+Indicator_db2_S2!G3*Weighting!L7+Indicator_db2_S2!H3*Weighting!L8+Indicator_db2_S2!I3*Weighting!L9+Indicator_db2_S2!J3*Weighting!L10+Indicator_db2_S2!K3*Weighting!L11+Indicator_db2_S2!L3*Weighting!L12+Indicator_db2_S2!M3*Weighting!L13+Indicator_db2_S2!N3*Weighting!L14+Indicator_db2_S2!O3*Weighting!L15+Indicator_db2_S2!P3*Weighting!L16+Indicator_db2_S2!Q3*Weighting!L17</f>
        <v>0.13447439569204009</v>
      </c>
      <c r="M3" s="8">
        <f>+Indicator_db2_S2!B3*Weighting!M2+Indicator_db2_S2!C3*Weighting!M3+Indicator_db2_S2!D3*Weighting!M4+Indicator_db2_S2!E3*Weighting!M5+Indicator_db2_S2!F3*Weighting!M6+Indicator_db2_S2!G3*Weighting!M7+Indicator_db2_S2!H3*Weighting!M8+Indicator_db2_S2!I3*Weighting!M9+Indicator_db2_S2!J3*Weighting!M10+Indicator_db2_S2!K3*Weighting!M11+Indicator_db2_S2!L3*Weighting!M12+Indicator_db2_S2!M3*Weighting!M13+Indicator_db2_S2!N3*Weighting!M14+Indicator_db2_S2!O3*Weighting!M15+Indicator_db2_S2!P3*Weighting!M16+Indicator_db2_S2!Q3*Weighting!M17</f>
        <v>-4.6702599035238497E-2</v>
      </c>
      <c r="N3" s="8">
        <f>+Indicator_db2_S2!B3*Weighting!N2+Indicator_db2_S2!C3*Weighting!N3+Indicator_db2_S2!D3*Weighting!N4+Indicator_db2_S2!E3*Weighting!N5+Indicator_db2_S2!F3*Weighting!N6+Indicator_db2_S2!G3*Weighting!N7+Indicator_db2_S2!H3*Weighting!N8+Indicator_db2_S2!I3*Weighting!N9+Indicator_db2_S2!J3*Weighting!N10+Indicator_db2_S2!K3*Weighting!N11+Indicator_db2_S2!L3*Weighting!N12+Indicator_db2_S2!M3*Weighting!N13+Indicator_db2_S2!N3*Weighting!N14+Indicator_db2_S2!O3*Weighting!N15+Indicator_db2_S2!P3*Weighting!N16+Indicator_db2_S2!Q3*Weighting!N17</f>
        <v>7.3450199132728045E-2</v>
      </c>
      <c r="O3" s="8">
        <f>+Indicator_db2_S2!B3*Weighting!O2+Indicator_db2_S2!C3*Weighting!O3+Indicator_db2_S2!D3*Weighting!O4+Indicator_db2_S2!E3*Weighting!O5+Indicator_db2_S2!F3*Weighting!O6+Indicator_db2_S2!G3*Weighting!O7+Indicator_db2_S2!H3*Weighting!O8+Indicator_db2_S2!I3*Weighting!O9+Indicator_db2_S2!J3*Weighting!O10+Indicator_db2_S2!K3*Weighting!O11+Indicator_db2_S2!L3*Weighting!O12+Indicator_db2_S2!M3*Weighting!O13+Indicator_db2_S2!N3*Weighting!O14+Indicator_db2_S2!O3*Weighting!O15+Indicator_db2_S2!P3*Weighting!O16+Indicator_db2_S2!Q3*Weighting!O17</f>
        <v>1.1754908342450523E-3</v>
      </c>
      <c r="P3" s="8">
        <f>+Indicator_db2_S2!B3*Weighting!P2+Indicator_db2_S2!C3*Weighting!P3+Indicator_db2_S2!D3*Weighting!P4+Indicator_db2_S2!E3*Weighting!P5+Indicator_db2_S2!F3*Weighting!P6+Indicator_db2_S2!G3*Weighting!P7+Indicator_db2_S2!H3*Weighting!P8+Indicator_db2_S2!I3*Weighting!P9+Indicator_db2_S2!J3*Weighting!P10+Indicator_db2_S2!K3*Weighting!P11+Indicator_db2_S2!L3*Weighting!P12+Indicator_db2_S2!M3*Weighting!P13+Indicator_db2_S2!N3*Weighting!P14+Indicator_db2_S2!O3*Weighting!P15+Indicator_db2_S2!P3*Weighting!P16+Indicator_db2_S2!Q3*Weighting!P17</f>
        <v>0.22888478970198808</v>
      </c>
      <c r="Q3" s="8">
        <f>+Indicator_db2_S2!B3*Weighting!Q2+Indicator_db2_S2!C3*Weighting!Q3+Indicator_db2_S2!D3*Weighting!Q4+Indicator_db2_S2!E3*Weighting!Q5+Indicator_db2_S2!F3*Weighting!Q6+Indicator_db2_S2!G3*Weighting!Q7+Indicator_db2_S2!H3*Weighting!Q8+Indicator_db2_S2!I3*Weighting!Q9+Indicator_db2_S2!J3*Weighting!Q10+Indicator_db2_S2!K3*Weighting!Q11+Indicator_db2_S2!L3*Weighting!Q12+Indicator_db2_S2!M3*Weighting!Q13+Indicator_db2_S2!N3*Weighting!Q14+Indicator_db2_S2!O3*Weighting!Q15+Indicator_db2_S2!P3*Weighting!Q16+Indicator_db2_S2!Q3*Weighting!Q17</f>
        <v>4.5909820621962243E-2</v>
      </c>
      <c r="R3" s="8">
        <f>+Indicator_db2_S2!B3*Weighting!R2+Indicator_db2_S2!C3*Weighting!R3+Indicator_db2_S2!D3*Weighting!R4+Indicator_db2_S2!E3*Weighting!R5+Indicator_db2_S2!F3*Weighting!R6+Indicator_db2_S2!G3*Weighting!R7+Indicator_db2_S2!H3*Weighting!R8+Indicator_db2_S2!I3*Weighting!R9+Indicator_db2_S2!J3*Weighting!R10+Indicator_db2_S2!K3*Weighting!R11+Indicator_db2_S2!L3*Weighting!R12+Indicator_db2_S2!M3*Weighting!R13+Indicator_db2_S2!N3*Weighting!R14+Indicator_db2_S2!O3*Weighting!R15+Indicator_db2_S2!P3*Weighting!R16+Indicator_db2_S2!Q3*Weighting!R17</f>
        <v>-5.2195396937518908E-2</v>
      </c>
      <c r="S3" s="8">
        <f>+Indicator_db2_S2!B3*Weighting!S2+Indicator_db2_S2!C3*Weighting!S3+Indicator_db2_S2!D3*Weighting!S4+Indicator_db2_S2!E3*Weighting!S5+Indicator_db2_S2!F3*Weighting!S6+Indicator_db2_S2!G3*Weighting!S7+Indicator_db2_S2!H3*Weighting!S8+Indicator_db2_S2!I3*Weighting!S9+Indicator_db2_S2!J3*Weighting!S10+Indicator_db2_S2!K3*Weighting!S11+Indicator_db2_S2!L3*Weighting!S12+Indicator_db2_S2!M3*Weighting!S13+Indicator_db2_S2!N3*Weighting!S14+Indicator_db2_S2!O3*Weighting!S15+Indicator_db2_S2!P3*Weighting!S16+Indicator_db2_S2!Q3*Weighting!S17</f>
        <v>0.4808323480520415</v>
      </c>
      <c r="T3" s="8">
        <f>+Indicator_db2_S2!B3*Weighting!T2+Indicator_db2_S2!C3*Weighting!T3+Indicator_db2_S2!D3*Weighting!T4+Indicator_db2_S2!E3*Weighting!T5+Indicator_db2_S2!F3*Weighting!T6+Indicator_db2_S2!G3*Weighting!T7+Indicator_db2_S2!H3*Weighting!T8+Indicator_db2_S2!I3*Weighting!T9+Indicator_db2_S2!J3*Weighting!T10+Indicator_db2_S2!K3*Weighting!T11+Indicator_db2_S2!L3*Weighting!T12+Indicator_db2_S2!M3*Weighting!T13+Indicator_db2_S2!N3*Weighting!T14+Indicator_db2_S2!O3*Weighting!T15+Indicator_db2_S2!P3*Weighting!T16+Indicator_db2_S2!Q3*Weighting!T17</f>
        <v>0.51547226156249648</v>
      </c>
      <c r="U3" s="8">
        <f>+Indicator_db2_S2!B3*Weighting!U2+Indicator_db2_S2!C3*Weighting!U3+Indicator_db2_S2!D3*Weighting!U4+Indicator_db2_S2!E3*Weighting!U5+Indicator_db2_S2!F3*Weighting!U6+Indicator_db2_S2!G3*Weighting!U7+Indicator_db2_S2!H3*Weighting!U8+Indicator_db2_S2!I3*Weighting!U9+Indicator_db2_S2!J3*Weighting!U10+Indicator_db2_S2!K3*Weighting!U11+Indicator_db2_S2!L3*Weighting!U12+Indicator_db2_S2!M3*Weighting!U13+Indicator_db2_S2!N3*Weighting!U14+Indicator_db2_S2!O3*Weighting!U15+Indicator_db2_S2!P3*Weighting!U16+Indicator_db2_S2!Q3*Weighting!U17</f>
        <v>3.9232258051915426E-3</v>
      </c>
      <c r="V3" s="8">
        <f>+Indicator_db2_S2!B3*Weighting!V2+Indicator_db2_S2!C3*Weighting!V3+Indicator_db2_S2!D3*Weighting!V4+Indicator_db2_S2!E3*Weighting!V5+Indicator_db2_S2!F3*Weighting!V6+Indicator_db2_S2!G3*Weighting!V7+Indicator_db2_S2!H3*Weighting!V8+Indicator_db2_S2!I3*Weighting!V9+Indicator_db2_S2!J3*Weighting!V10+Indicator_db2_S2!K3*Weighting!V11+Indicator_db2_S2!L3*Weighting!V12+Indicator_db2_S2!M3*Weighting!V13+Indicator_db2_S2!N3*Weighting!V14+Indicator_db2_S2!O3*Weighting!V15+Indicator_db2_S2!P3*Weighting!V16+Indicator_db2_S2!Q3*Weighting!V17</f>
        <v>1.4968351938526274E-2</v>
      </c>
      <c r="W3" s="8">
        <f>+Indicator_db2_S2!B3*Weighting!W2+Indicator_db2_S2!C3*Weighting!W3+Indicator_db2_S2!D3*Weighting!W4+Indicator_db2_S2!E3*Weighting!W5+Indicator_db2_S2!F3*Weighting!W6+Indicator_db2_S2!G3*Weighting!W7+Indicator_db2_S2!H3*Weighting!W8+Indicator_db2_S2!I3*Weighting!W9+Indicator_db2_S2!J3*Weighting!W10+Indicator_db2_S2!K3*Weighting!W11+Indicator_db2_S2!L3*Weighting!W12+Indicator_db2_S2!M3*Weighting!W13+Indicator_db2_S2!N3*Weighting!W14+Indicator_db2_S2!O3*Weighting!W15+Indicator_db2_S2!P3*Weighting!W16+Indicator_db2_S2!Q3*Weighting!W17</f>
        <v>-1.1585509613693287E-3</v>
      </c>
      <c r="X3" s="8">
        <f>+Indicator_db2_S2!B3*Weighting!X2+Indicator_db2_S2!C3*Weighting!X3+Indicator_db2_S2!D3*Weighting!X4+Indicator_db2_S2!E3*Weighting!X5+Indicator_db2_S2!F3*Weighting!X6+Indicator_db2_S2!G3*Weighting!X7+Indicator_db2_S2!H3*Weighting!X8+Indicator_db2_S2!I3*Weighting!X9+Indicator_db2_S2!J3*Weighting!X10+Indicator_db2_S2!K3*Weighting!X11+Indicator_db2_S2!L3*Weighting!X12+Indicator_db2_S2!M3*Weighting!X13+Indicator_db2_S2!N3*Weighting!X14+Indicator_db2_S2!O3*Weighting!X15+Indicator_db2_S2!P3*Weighting!X16+Indicator_db2_S2!Q3*Weighting!X17</f>
        <v>7.7788511822894613E-4</v>
      </c>
      <c r="Y3" s="8">
        <f>+Indicator_db2_S2!B3*Weighting!Y2+Indicator_db2_S2!C3*Weighting!Y3+Indicator_db2_S2!D3*Weighting!Y4+Indicator_db2_S2!E3*Weighting!Y5+Indicator_db2_S2!F3*Weighting!Y6+Indicator_db2_S2!G3*Weighting!Y7+Indicator_db2_S2!H3*Weighting!Y8+Indicator_db2_S2!I3*Weighting!Y9+Indicator_db2_S2!J3*Weighting!Y10+Indicator_db2_S2!K3*Weighting!Y11+Indicator_db2_S2!L3*Weighting!Y12+Indicator_db2_S2!M3*Weighting!Y13+Indicator_db2_S2!N3*Weighting!Y14+Indicator_db2_S2!O3*Weighting!Y15+Indicator_db2_S2!P3*Weighting!Y16+Indicator_db2_S2!Q3*Weighting!Y17</f>
        <v>1.8398310292862354E-3</v>
      </c>
      <c r="Z3" s="8">
        <f>+Indicator_db2_S2!B3*Weighting!Z2+Indicator_db2_S2!C3*Weighting!Z3+Indicator_db2_S2!D3*Weighting!Z4+Indicator_db2_S2!E3*Weighting!Z5+Indicator_db2_S2!F3*Weighting!Z6+Indicator_db2_S2!G3*Weighting!Z7+Indicator_db2_S2!H3*Weighting!Z8+Indicator_db2_S2!I3*Weighting!Z9+Indicator_db2_S2!J3*Weighting!Z10+Indicator_db2_S2!K3*Weighting!Z11+Indicator_db2_S2!L3*Weighting!Z12+Indicator_db2_S2!M3*Weighting!Z13+Indicator_db2_S2!N3*Weighting!Z14+Indicator_db2_S2!O3*Weighting!Z15+Indicator_db2_S2!P3*Weighting!Z16+Indicator_db2_S2!Q3*Weighting!Z17</f>
        <v>1.7778789430330302E-2</v>
      </c>
      <c r="AA3" s="8">
        <f>+Indicator_db2_S2!B3*Weighting!AA2+Indicator_db2_S2!C3*Weighting!AA3+Indicator_db2_S2!D3*Weighting!AA4+Indicator_db2_S2!E3*Weighting!AA5+Indicator_db2_S2!F3*Weighting!AA6+Indicator_db2_S2!G3*Weighting!AA7+Indicator_db2_S2!H3*Weighting!AA8+Indicator_db2_S2!I3*Weighting!AA9+Indicator_db2_S2!J3*Weighting!AA10+Indicator_db2_S2!K3*Weighting!AA11+Indicator_db2_S2!L3*Weighting!AA12+Indicator_db2_S2!M3*Weighting!AA13+Indicator_db2_S2!N3*Weighting!AA14+Indicator_db2_S2!O3*Weighting!AA15+Indicator_db2_S2!P3*Weighting!AA16+Indicator_db2_S2!Q3*Weighting!AA17</f>
        <v>-3.1130938126368666E-3</v>
      </c>
    </row>
    <row r="4" spans="1:27" x14ac:dyDescent="0.35">
      <c r="A4" s="5" t="s">
        <v>3</v>
      </c>
      <c r="B4" s="8">
        <f ca="1">+Indicator_db2_S2!B4*Weighting!B2+Indicator_db2_S2!C4*Weighting!B3+Indicator_db2_S2!D4*Weighting!B4+Indicator_db2_S2!E4*Weighting!B5+Indicator_db2_S2!F4*Weighting!B6+Indicator_db2_S2!G4*Weighting!B7+Indicator_db2_S2!H4*Weighting!B8+Indicator_db2_S2!I4*Weighting!B9+Indicator_db2_S2!J4*Weighting!B10+Indicator_db2_S2!K4*Weighting!B11+Indicator_db2_S2!L4*Weighting!B12+Indicator_db2_S2!M4*Weighting!B13+Indicator_db2_S2!N4*Weighting!B14+Indicator_db2_S2!O4*Weighting!B15+Indicator_db2_S2!P4*Weighting!B16+Indicator_db2_S2!Q4*Weighting!B17</f>
        <v>-5.9280291872672725E-3</v>
      </c>
      <c r="C4" s="8">
        <f ca="1">+Indicator_db2_S2!B4*Weighting!C2+Indicator_db2_S2!C4*Weighting!C3+Indicator_db2_S2!D4*Weighting!C4+Indicator_db2_S2!E4*Weighting!C5+Indicator_db2_S2!F4*Weighting!C6+Indicator_db2_S2!G4*Weighting!C7+Indicator_db2_S2!H4*Weighting!C8+Indicator_db2_S2!I4*Weighting!C9+Indicator_db2_S2!J4*Weighting!C10+Indicator_db2_S2!K4*Weighting!C11+Indicator_db2_S2!L4*Weighting!C12+Indicator_db2_S2!M4*Weighting!C13+Indicator_db2_S2!N4*Weighting!C14+Indicator_db2_S2!O4*Weighting!C15+Indicator_db2_S2!P4*Weighting!C16+Indicator_db2_S2!Q4*Weighting!C17</f>
        <v>-3.678784479852423E-4</v>
      </c>
      <c r="D4" s="8">
        <f ca="1">+Indicator_db2_S2!B4*Weighting!D2+Indicator_db2_S2!C4*Weighting!D3+Indicator_db2_S2!D4*Weighting!D4+Indicator_db2_S2!E4*Weighting!D5+Indicator_db2_S2!F4*Weighting!D6+Indicator_db2_S2!G4*Weighting!D7+Indicator_db2_S2!H4*Weighting!D8+Indicator_db2_S2!I4*Weighting!D9+Indicator_db2_S2!J4*Weighting!D10+Indicator_db2_S2!K4*Weighting!D11+Indicator_db2_S2!L4*Weighting!D12+Indicator_db2_S2!M4*Weighting!D13+Indicator_db2_S2!N4*Weighting!D14+Indicator_db2_S2!O4*Weighting!D15+Indicator_db2_S2!P4*Weighting!D16+Indicator_db2_S2!Q4*Weighting!D17</f>
        <v>-6.5193977810202117E-3</v>
      </c>
      <c r="E4" s="8">
        <f ca="1">+Indicator_db2_S2!B4*Weighting!E2+Indicator_db2_S2!C4*Weighting!E3+Indicator_db2_S2!D4*Weighting!E4+Indicator_db2_S2!E4*Weighting!E5+Indicator_db2_S2!F4*Weighting!E6+Indicator_db2_S2!G4*Weighting!E7+Indicator_db2_S2!H4*Weighting!E8+Indicator_db2_S2!I4*Weighting!E9+Indicator_db2_S2!J4*Weighting!E10+Indicator_db2_S2!K4*Weighting!E11+Indicator_db2_S2!L4*Weighting!E12+Indicator_db2_S2!M4*Weighting!E13+Indicator_db2_S2!N4*Weighting!E14+Indicator_db2_S2!O4*Weighting!E15+Indicator_db2_S2!P4*Weighting!E16+Indicator_db2_S2!Q4*Weighting!E17</f>
        <v>3.77784532183132E-3</v>
      </c>
      <c r="F4" s="8">
        <f ca="1">+Indicator_db2_S2!B4*Weighting!F2+Indicator_db2_S2!C4*Weighting!F3+Indicator_db2_S2!D4*Weighting!F4+Indicator_db2_S2!E4*Weighting!F5+Indicator_db2_S2!F4*Weighting!F6+Indicator_db2_S2!G4*Weighting!F7+Indicator_db2_S2!H4*Weighting!F8+Indicator_db2_S2!I4*Weighting!F9+Indicator_db2_S2!J4*Weighting!F10+Indicator_db2_S2!K4*Weighting!F11+Indicator_db2_S2!L4*Weighting!F12+Indicator_db2_S2!M4*Weighting!F13+Indicator_db2_S2!N4*Weighting!F14+Indicator_db2_S2!O4*Weighting!F15+Indicator_db2_S2!P4*Weighting!F16+Indicator_db2_S2!Q4*Weighting!F17</f>
        <v>-6.0289189570023249E-3</v>
      </c>
      <c r="G4" s="8">
        <f>+Indicator_db2_S2!B4*Weighting!G2+Indicator_db2_S2!C4*Weighting!G3+Indicator_db2_S2!D4*Weighting!G4+Indicator_db2_S2!E4*Weighting!G5+Indicator_db2_S2!F4*Weighting!G6+Indicator_db2_S2!G4*Weighting!G7+Indicator_db2_S2!H4*Weighting!G8+Indicator_db2_S2!I4*Weighting!G9+Indicator_db2_S2!J4*Weighting!G10+Indicator_db2_S2!K4*Weighting!G11+Indicator_db2_S2!L4*Weighting!G12+Indicator_db2_S2!M4*Weighting!G13+Indicator_db2_S2!N4*Weighting!G14+Indicator_db2_S2!O4*Weighting!G15+Indicator_db2_S2!P4*Weighting!G16+Indicator_db2_S2!Q4*Weighting!G17</f>
        <v>-2.2238715452018807E-2</v>
      </c>
      <c r="H4" s="8">
        <f>+Indicator_db2_S2!B4*Weighting!H2+Indicator_db2_S2!C4*Weighting!H3+Indicator_db2_S2!D4*Weighting!H4+Indicator_db2_S2!E4*Weighting!H5+Indicator_db2_S2!F4*Weighting!H6+Indicator_db2_S2!G4*Weighting!H7+Indicator_db2_S2!H4*Weighting!H8+Indicator_db2_S2!I4*Weighting!H9+Indicator_db2_S2!J4*Weighting!H10+Indicator_db2_S2!K4*Weighting!H11+Indicator_db2_S2!L4*Weighting!H12+Indicator_db2_S2!M4*Weighting!H13+Indicator_db2_S2!N4*Weighting!H14+Indicator_db2_S2!O4*Weighting!H15+Indicator_db2_S2!P4*Weighting!H16+Indicator_db2_S2!Q4*Weighting!H17</f>
        <v>5.0646639284569039E-3</v>
      </c>
      <c r="I4" s="8">
        <f>+Indicator_db2_S2!B4*Weighting!I2+Indicator_db2_S2!C4*Weighting!I3+Indicator_db2_S2!D4*Weighting!I4+Indicator_db2_S2!E4*Weighting!I5+Indicator_db2_S2!F4*Weighting!I6+Indicator_db2_S2!G4*Weighting!I7+Indicator_db2_S2!H4*Weighting!I8+Indicator_db2_S2!I4*Weighting!I9+Indicator_db2_S2!J4*Weighting!I10+Indicator_db2_S2!K4*Weighting!I11+Indicator_db2_S2!L4*Weighting!I12+Indicator_db2_S2!M4*Weighting!I13+Indicator_db2_S2!N4*Weighting!I14+Indicator_db2_S2!O4*Weighting!I15+Indicator_db2_S2!P4*Weighting!I16+Indicator_db2_S2!Q4*Weighting!I17</f>
        <v>-2.2365735924860318E-2</v>
      </c>
      <c r="J4" s="8">
        <f>+Indicator_db2_S2!B4*Weighting!J2+Indicator_db2_S2!C4*Weighting!J3+Indicator_db2_S2!D4*Weighting!J4+Indicator_db2_S2!E4*Weighting!J5+Indicator_db2_S2!F4*Weighting!J6+Indicator_db2_S2!G4*Weighting!J7+Indicator_db2_S2!H4*Weighting!J8+Indicator_db2_S2!I4*Weighting!J9+Indicator_db2_S2!J4*Weighting!J10+Indicator_db2_S2!K4*Weighting!J11+Indicator_db2_S2!L4*Weighting!J12+Indicator_db2_S2!M4*Weighting!J13+Indicator_db2_S2!N4*Weighting!J14+Indicator_db2_S2!O4*Weighting!J15+Indicator_db2_S2!P4*Weighting!J16+Indicator_db2_S2!Q4*Weighting!J17</f>
        <v>2.2124415353422935E-2</v>
      </c>
      <c r="K4" s="8">
        <f>+Indicator_db2_S2!B4*Weighting!K2+Indicator_db2_S2!C4*Weighting!K3+Indicator_db2_S2!D4*Weighting!K4+Indicator_db2_S2!E4*Weighting!K5+Indicator_db2_S2!F4*Weighting!K6+Indicator_db2_S2!G4*Weighting!K7+Indicator_db2_S2!H4*Weighting!K8+Indicator_db2_S2!I4*Weighting!K9+Indicator_db2_S2!J4*Weighting!K10+Indicator_db2_S2!K4*Weighting!K11+Indicator_db2_S2!L4*Weighting!K12+Indicator_db2_S2!M4*Weighting!K13+Indicator_db2_S2!N4*Weighting!K14+Indicator_db2_S2!O4*Weighting!K15+Indicator_db2_S2!P4*Weighting!K16+Indicator_db2_S2!Q4*Weighting!K17</f>
        <v>-1.8289933104958911E-2</v>
      </c>
      <c r="L4" s="8">
        <f>+Indicator_db2_S2!B4*Weighting!L2+Indicator_db2_S2!C4*Weighting!L3+Indicator_db2_S2!D4*Weighting!L4+Indicator_db2_S2!E4*Weighting!L5+Indicator_db2_S2!F4*Weighting!L6+Indicator_db2_S2!G4*Weighting!L7+Indicator_db2_S2!H4*Weighting!L8+Indicator_db2_S2!I4*Weighting!L9+Indicator_db2_S2!J4*Weighting!L10+Indicator_db2_S2!K4*Weighting!L11+Indicator_db2_S2!L4*Weighting!L12+Indicator_db2_S2!M4*Weighting!L13+Indicator_db2_S2!N4*Weighting!L14+Indicator_db2_S2!O4*Weighting!L15+Indicator_db2_S2!P4*Weighting!L16+Indicator_db2_S2!Q4*Weighting!L17</f>
        <v>0.18363764297741875</v>
      </c>
      <c r="M4" s="8">
        <f>+Indicator_db2_S2!B4*Weighting!M2+Indicator_db2_S2!C4*Weighting!M3+Indicator_db2_S2!D4*Weighting!M4+Indicator_db2_S2!E4*Weighting!M5+Indicator_db2_S2!F4*Weighting!M6+Indicator_db2_S2!G4*Weighting!M7+Indicator_db2_S2!H4*Weighting!M8+Indicator_db2_S2!I4*Weighting!M9+Indicator_db2_S2!J4*Weighting!M10+Indicator_db2_S2!K4*Weighting!M11+Indicator_db2_S2!L4*Weighting!M12+Indicator_db2_S2!M4*Weighting!M13+Indicator_db2_S2!N4*Weighting!M14+Indicator_db2_S2!O4*Weighting!M15+Indicator_db2_S2!P4*Weighting!M16+Indicator_db2_S2!Q4*Weighting!M17</f>
        <v>-7.1833720906356119E-2</v>
      </c>
      <c r="N4" s="8">
        <f>+Indicator_db2_S2!B4*Weighting!N2+Indicator_db2_S2!C4*Weighting!N3+Indicator_db2_S2!D4*Weighting!N4+Indicator_db2_S2!E4*Weighting!N5+Indicator_db2_S2!F4*Weighting!N6+Indicator_db2_S2!G4*Weighting!N7+Indicator_db2_S2!H4*Weighting!N8+Indicator_db2_S2!I4*Weighting!N9+Indicator_db2_S2!J4*Weighting!N10+Indicator_db2_S2!K4*Weighting!N11+Indicator_db2_S2!L4*Weighting!N12+Indicator_db2_S2!M4*Weighting!N13+Indicator_db2_S2!N4*Weighting!N14+Indicator_db2_S2!O4*Weighting!N15+Indicator_db2_S2!P4*Weighting!N16+Indicator_db2_S2!Q4*Weighting!N17</f>
        <v>2.2248568019333406E-2</v>
      </c>
      <c r="O4" s="8">
        <f>+Indicator_db2_S2!B4*Weighting!O2+Indicator_db2_S2!C4*Weighting!O3+Indicator_db2_S2!D4*Weighting!O4+Indicator_db2_S2!E4*Weighting!O5+Indicator_db2_S2!F4*Weighting!O6+Indicator_db2_S2!G4*Weighting!O7+Indicator_db2_S2!H4*Weighting!O8+Indicator_db2_S2!I4*Weighting!O9+Indicator_db2_S2!J4*Weighting!O10+Indicator_db2_S2!K4*Weighting!O11+Indicator_db2_S2!L4*Weighting!O12+Indicator_db2_S2!M4*Weighting!O13+Indicator_db2_S2!N4*Weighting!O14+Indicator_db2_S2!O4*Weighting!O15+Indicator_db2_S2!P4*Weighting!O16+Indicator_db2_S2!Q4*Weighting!O17</f>
        <v>-2.6020552577747016E-5</v>
      </c>
      <c r="P4" s="8">
        <f>+Indicator_db2_S2!B4*Weighting!P2+Indicator_db2_S2!C4*Weighting!P3+Indicator_db2_S2!D4*Weighting!P4+Indicator_db2_S2!E4*Weighting!P5+Indicator_db2_S2!F4*Weighting!P6+Indicator_db2_S2!G4*Weighting!P7+Indicator_db2_S2!H4*Weighting!P8+Indicator_db2_S2!I4*Weighting!P9+Indicator_db2_S2!J4*Weighting!P10+Indicator_db2_S2!K4*Weighting!P11+Indicator_db2_S2!L4*Weighting!P12+Indicator_db2_S2!M4*Weighting!P13+Indicator_db2_S2!N4*Weighting!P14+Indicator_db2_S2!O4*Weighting!P15+Indicator_db2_S2!P4*Weighting!P16+Indicator_db2_S2!Q4*Weighting!P17</f>
        <v>-7.8473193439338979E-2</v>
      </c>
      <c r="Q4" s="8">
        <f>+Indicator_db2_S2!B4*Weighting!Q2+Indicator_db2_S2!C4*Weighting!Q3+Indicator_db2_S2!D4*Weighting!Q4+Indicator_db2_S2!E4*Weighting!Q5+Indicator_db2_S2!F4*Weighting!Q6+Indicator_db2_S2!G4*Weighting!Q7+Indicator_db2_S2!H4*Weighting!Q8+Indicator_db2_S2!I4*Weighting!Q9+Indicator_db2_S2!J4*Weighting!Q10+Indicator_db2_S2!K4*Weighting!Q11+Indicator_db2_S2!L4*Weighting!Q12+Indicator_db2_S2!M4*Weighting!Q13+Indicator_db2_S2!N4*Weighting!Q14+Indicator_db2_S2!O4*Weighting!Q15+Indicator_db2_S2!P4*Weighting!Q16+Indicator_db2_S2!Q4*Weighting!Q17</f>
        <v>-8.8083975444438495E-2</v>
      </c>
      <c r="R4" s="8">
        <f>+Indicator_db2_S2!B4*Weighting!R2+Indicator_db2_S2!C4*Weighting!R3+Indicator_db2_S2!D4*Weighting!R4+Indicator_db2_S2!E4*Weighting!R5+Indicator_db2_S2!F4*Weighting!R6+Indicator_db2_S2!G4*Weighting!R7+Indicator_db2_S2!H4*Weighting!R8+Indicator_db2_S2!I4*Weighting!R9+Indicator_db2_S2!J4*Weighting!R10+Indicator_db2_S2!K4*Weighting!R11+Indicator_db2_S2!L4*Weighting!R12+Indicator_db2_S2!M4*Weighting!R13+Indicator_db2_S2!N4*Weighting!R14+Indicator_db2_S2!O4*Weighting!R15+Indicator_db2_S2!P4*Weighting!R16+Indicator_db2_S2!Q4*Weighting!R17</f>
        <v>-6.0730940755751014E-2</v>
      </c>
      <c r="S4" s="8">
        <f>+Indicator_db2_S2!B4*Weighting!S2+Indicator_db2_S2!C4*Weighting!S3+Indicator_db2_S2!D4*Weighting!S4+Indicator_db2_S2!E4*Weighting!S5+Indicator_db2_S2!F4*Weighting!S6+Indicator_db2_S2!G4*Weighting!S7+Indicator_db2_S2!H4*Weighting!S8+Indicator_db2_S2!I4*Weighting!S9+Indicator_db2_S2!J4*Weighting!S10+Indicator_db2_S2!K4*Weighting!S11+Indicator_db2_S2!L4*Weighting!S12+Indicator_db2_S2!M4*Weighting!S13+Indicator_db2_S2!N4*Weighting!S14+Indicator_db2_S2!O4*Weighting!S15+Indicator_db2_S2!P4*Weighting!S16+Indicator_db2_S2!Q4*Weighting!S17</f>
        <v>-7.9751543326323712E-2</v>
      </c>
      <c r="T4" s="8">
        <f>+Indicator_db2_S2!B4*Weighting!T2+Indicator_db2_S2!C4*Weighting!T3+Indicator_db2_S2!D4*Weighting!T4+Indicator_db2_S2!E4*Weighting!T5+Indicator_db2_S2!F4*Weighting!T6+Indicator_db2_S2!G4*Weighting!T7+Indicator_db2_S2!H4*Weighting!T8+Indicator_db2_S2!I4*Weighting!T9+Indicator_db2_S2!J4*Weighting!T10+Indicator_db2_S2!K4*Weighting!T11+Indicator_db2_S2!L4*Weighting!T12+Indicator_db2_S2!M4*Weighting!T13+Indicator_db2_S2!N4*Weighting!T14+Indicator_db2_S2!O4*Weighting!T15+Indicator_db2_S2!P4*Weighting!T16+Indicator_db2_S2!Q4*Weighting!T17</f>
        <v>-8.6309226135005454E-2</v>
      </c>
      <c r="U4" s="8">
        <f>+Indicator_db2_S2!B4*Weighting!U2+Indicator_db2_S2!C4*Weighting!U3+Indicator_db2_S2!D4*Weighting!U4+Indicator_db2_S2!E4*Weighting!U5+Indicator_db2_S2!F4*Weighting!U6+Indicator_db2_S2!G4*Weighting!U7+Indicator_db2_S2!H4*Weighting!U8+Indicator_db2_S2!I4*Weighting!U9+Indicator_db2_S2!J4*Weighting!U10+Indicator_db2_S2!K4*Weighting!U11+Indicator_db2_S2!L4*Weighting!U12+Indicator_db2_S2!M4*Weighting!U13+Indicator_db2_S2!N4*Weighting!U14+Indicator_db2_S2!O4*Weighting!U15+Indicator_db2_S2!P4*Weighting!U16+Indicator_db2_S2!Q4*Weighting!U17</f>
        <v>2.7638747544980174E-3</v>
      </c>
      <c r="V4" s="8">
        <f>+Indicator_db2_S2!B4*Weighting!V2+Indicator_db2_S2!C4*Weighting!V3+Indicator_db2_S2!D4*Weighting!V4+Indicator_db2_S2!E4*Weighting!V5+Indicator_db2_S2!F4*Weighting!V6+Indicator_db2_S2!G4*Weighting!V7+Indicator_db2_S2!H4*Weighting!V8+Indicator_db2_S2!I4*Weighting!V9+Indicator_db2_S2!J4*Weighting!V10+Indicator_db2_S2!K4*Weighting!V11+Indicator_db2_S2!L4*Weighting!V12+Indicator_db2_S2!M4*Weighting!V13+Indicator_db2_S2!N4*Weighting!V14+Indicator_db2_S2!O4*Weighting!V15+Indicator_db2_S2!P4*Weighting!V16+Indicator_db2_S2!Q4*Weighting!V17</f>
        <v>-1.1789134096628255E-2</v>
      </c>
      <c r="W4" s="8">
        <f>+Indicator_db2_S2!B4*Weighting!W2+Indicator_db2_S2!C4*Weighting!W3+Indicator_db2_S2!D4*Weighting!W4+Indicator_db2_S2!E4*Weighting!W5+Indicator_db2_S2!F4*Weighting!W6+Indicator_db2_S2!G4*Weighting!W7+Indicator_db2_S2!H4*Weighting!W8+Indicator_db2_S2!I4*Weighting!W9+Indicator_db2_S2!J4*Weighting!W10+Indicator_db2_S2!K4*Weighting!W11+Indicator_db2_S2!L4*Weighting!W12+Indicator_db2_S2!M4*Weighting!W13+Indicator_db2_S2!N4*Weighting!W14+Indicator_db2_S2!O4*Weighting!W15+Indicator_db2_S2!P4*Weighting!W16+Indicator_db2_S2!Q4*Weighting!W17</f>
        <v>-3.0814649913558146E-3</v>
      </c>
      <c r="X4" s="8">
        <f>+Indicator_db2_S2!B4*Weighting!X2+Indicator_db2_S2!C4*Weighting!X3+Indicator_db2_S2!D4*Weighting!X4+Indicator_db2_S2!E4*Weighting!X5+Indicator_db2_S2!F4*Weighting!X6+Indicator_db2_S2!G4*Weighting!X7+Indicator_db2_S2!H4*Weighting!X8+Indicator_db2_S2!I4*Weighting!X9+Indicator_db2_S2!J4*Weighting!X10+Indicator_db2_S2!K4*Weighting!X11+Indicator_db2_S2!L4*Weighting!X12+Indicator_db2_S2!M4*Weighting!X13+Indicator_db2_S2!N4*Weighting!X14+Indicator_db2_S2!O4*Weighting!X15+Indicator_db2_S2!P4*Weighting!X16+Indicator_db2_S2!Q4*Weighting!X17</f>
        <v>-5.8758128367560657E-3</v>
      </c>
      <c r="Y4" s="8">
        <f>+Indicator_db2_S2!B4*Weighting!Y2+Indicator_db2_S2!C4*Weighting!Y3+Indicator_db2_S2!D4*Weighting!Y4+Indicator_db2_S2!E4*Weighting!Y5+Indicator_db2_S2!F4*Weighting!Y6+Indicator_db2_S2!G4*Weighting!Y7+Indicator_db2_S2!H4*Weighting!Y8+Indicator_db2_S2!I4*Weighting!Y9+Indicator_db2_S2!J4*Weighting!Y10+Indicator_db2_S2!K4*Weighting!Y11+Indicator_db2_S2!L4*Weighting!Y12+Indicator_db2_S2!M4*Weighting!Y13+Indicator_db2_S2!N4*Weighting!Y14+Indicator_db2_S2!O4*Weighting!Y15+Indicator_db2_S2!P4*Weighting!Y16+Indicator_db2_S2!Q4*Weighting!Y17</f>
        <v>-5.0551266401571651E-5</v>
      </c>
      <c r="Z4" s="8">
        <f>+Indicator_db2_S2!B4*Weighting!Z2+Indicator_db2_S2!C4*Weighting!Z3+Indicator_db2_S2!D4*Weighting!Z4+Indicator_db2_S2!E4*Weighting!Z5+Indicator_db2_S2!F4*Weighting!Z6+Indicator_db2_S2!G4*Weighting!Z7+Indicator_db2_S2!H4*Weighting!Z8+Indicator_db2_S2!I4*Weighting!Z9+Indicator_db2_S2!J4*Weighting!Z10+Indicator_db2_S2!K4*Weighting!Z11+Indicator_db2_S2!L4*Weighting!Z12+Indicator_db2_S2!M4*Weighting!Z13+Indicator_db2_S2!N4*Weighting!Z14+Indicator_db2_S2!O4*Weighting!Z15+Indicator_db2_S2!P4*Weighting!Z16+Indicator_db2_S2!Q4*Weighting!Z17</f>
        <v>-1.3667132947302194E-2</v>
      </c>
      <c r="AA4" s="8">
        <f>+Indicator_db2_S2!B4*Weighting!AA2+Indicator_db2_S2!C4*Weighting!AA3+Indicator_db2_S2!D4*Weighting!AA4+Indicator_db2_S2!E4*Weighting!AA5+Indicator_db2_S2!F4*Weighting!AA6+Indicator_db2_S2!G4*Weighting!AA7+Indicator_db2_S2!H4*Weighting!AA8+Indicator_db2_S2!I4*Weighting!AA9+Indicator_db2_S2!J4*Weighting!AA10+Indicator_db2_S2!K4*Weighting!AA11+Indicator_db2_S2!L4*Weighting!AA12+Indicator_db2_S2!M4*Weighting!AA13+Indicator_db2_S2!N4*Weighting!AA14+Indicator_db2_S2!O4*Weighting!AA15+Indicator_db2_S2!P4*Weighting!AA16+Indicator_db2_S2!Q4*Weighting!AA17</f>
        <v>-6.4796816285315653E-2</v>
      </c>
    </row>
    <row r="5" spans="1:27" x14ac:dyDescent="0.35">
      <c r="A5" s="5" t="s">
        <v>4</v>
      </c>
      <c r="B5" s="8">
        <f ca="1">+Indicator_db2_S2!B5*Weighting!B2+Indicator_db2_S2!C5*Weighting!B3+Indicator_db2_S2!D5*Weighting!B4+Indicator_db2_S2!E5*Weighting!B5+Indicator_db2_S2!F5*Weighting!B6+Indicator_db2_S2!G5*Weighting!B7+Indicator_db2_S2!H5*Weighting!B8+Indicator_db2_S2!I5*Weighting!B9+Indicator_db2_S2!J5*Weighting!B10+Indicator_db2_S2!K5*Weighting!B11+Indicator_db2_S2!L5*Weighting!B12+Indicator_db2_S2!M5*Weighting!B13+Indicator_db2_S2!N5*Weighting!B14+Indicator_db2_S2!O5*Weighting!B15+Indicator_db2_S2!P5*Weighting!B16+Indicator_db2_S2!Q5*Weighting!B17</f>
        <v>0.95513775229811892</v>
      </c>
      <c r="C5" s="8">
        <f ca="1">+Indicator_db2_S2!B5*Weighting!C2+Indicator_db2_S2!C5*Weighting!C3+Indicator_db2_S2!D5*Weighting!C4+Indicator_db2_S2!E5*Weighting!C5+Indicator_db2_S2!F5*Weighting!C6+Indicator_db2_S2!G5*Weighting!C7+Indicator_db2_S2!H5*Weighting!C8+Indicator_db2_S2!I5*Weighting!C9+Indicator_db2_S2!J5*Weighting!C10+Indicator_db2_S2!K5*Weighting!C11+Indicator_db2_S2!L5*Weighting!C12+Indicator_db2_S2!M5*Weighting!C13+Indicator_db2_S2!N5*Weighting!C14+Indicator_db2_S2!O5*Weighting!C15+Indicator_db2_S2!P5*Weighting!C16+Indicator_db2_S2!Q5*Weighting!C17</f>
        <v>0.95537548364495462</v>
      </c>
      <c r="D5" s="8">
        <f ca="1">+Indicator_db2_S2!B5*Weighting!D2+Indicator_db2_S2!C5*Weighting!D3+Indicator_db2_S2!D5*Weighting!D4+Indicator_db2_S2!E5*Weighting!D5+Indicator_db2_S2!F5*Weighting!D6+Indicator_db2_S2!G5*Weighting!D7+Indicator_db2_S2!H5*Weighting!D8+Indicator_db2_S2!I5*Weighting!D9+Indicator_db2_S2!J5*Weighting!D10+Indicator_db2_S2!K5*Weighting!D11+Indicator_db2_S2!L5*Weighting!D12+Indicator_db2_S2!M5*Weighting!D13+Indicator_db2_S2!N5*Weighting!D14+Indicator_db2_S2!O5*Weighting!D15+Indicator_db2_S2!P5*Weighting!D16+Indicator_db2_S2!Q5*Weighting!D17</f>
        <v>0.95329753930418704</v>
      </c>
      <c r="E5" s="8">
        <f ca="1">+Indicator_db2_S2!B5*Weighting!E2+Indicator_db2_S2!C5*Weighting!E3+Indicator_db2_S2!D5*Weighting!E4+Indicator_db2_S2!E5*Weighting!E5+Indicator_db2_S2!F5*Weighting!E6+Indicator_db2_S2!G5*Weighting!E7+Indicator_db2_S2!H5*Weighting!E8+Indicator_db2_S2!I5*Weighting!E9+Indicator_db2_S2!J5*Weighting!E10+Indicator_db2_S2!K5*Weighting!E11+Indicator_db2_S2!L5*Weighting!E12+Indicator_db2_S2!M5*Weighting!E13+Indicator_db2_S2!N5*Weighting!E14+Indicator_db2_S2!O5*Weighting!E15+Indicator_db2_S2!P5*Weighting!E16+Indicator_db2_S2!Q5*Weighting!E17</f>
        <v>0.96399134889348026</v>
      </c>
      <c r="F5" s="8">
        <f ca="1">+Indicator_db2_S2!B5*Weighting!F2+Indicator_db2_S2!C5*Weighting!F3+Indicator_db2_S2!D5*Weighting!F4+Indicator_db2_S2!E5*Weighting!F5+Indicator_db2_S2!F5*Weighting!F6+Indicator_db2_S2!G5*Weighting!F7+Indicator_db2_S2!H5*Weighting!F8+Indicator_db2_S2!I5*Weighting!F9+Indicator_db2_S2!J5*Weighting!F10+Indicator_db2_S2!K5*Weighting!F11+Indicator_db2_S2!L5*Weighting!F12+Indicator_db2_S2!M5*Weighting!F13+Indicator_db2_S2!N5*Weighting!F14+Indicator_db2_S2!O5*Weighting!F15+Indicator_db2_S2!P5*Weighting!F16+Indicator_db2_S2!Q5*Weighting!F17</f>
        <v>0.94981531081621173</v>
      </c>
      <c r="G5" s="8">
        <f>+Indicator_db2_S2!B5*Weighting!G2+Indicator_db2_S2!C5*Weighting!G3+Indicator_db2_S2!D5*Weighting!G4+Indicator_db2_S2!E5*Weighting!G5+Indicator_db2_S2!F5*Weighting!G6+Indicator_db2_S2!G5*Weighting!G7+Indicator_db2_S2!H5*Weighting!G8+Indicator_db2_S2!I5*Weighting!G9+Indicator_db2_S2!J5*Weighting!G10+Indicator_db2_S2!K5*Weighting!G11+Indicator_db2_S2!L5*Weighting!G12+Indicator_db2_S2!M5*Weighting!G13+Indicator_db2_S2!N5*Weighting!G14+Indicator_db2_S2!O5*Weighting!G15+Indicator_db2_S2!P5*Weighting!G16+Indicator_db2_S2!Q5*Weighting!G17</f>
        <v>0.8956846212819064</v>
      </c>
      <c r="H5" s="8">
        <f>+Indicator_db2_S2!B5*Weighting!H2+Indicator_db2_S2!C5*Weighting!H3+Indicator_db2_S2!D5*Weighting!H4+Indicator_db2_S2!E5*Weighting!H5+Indicator_db2_S2!F5*Weighting!H6+Indicator_db2_S2!G5*Weighting!H7+Indicator_db2_S2!H5*Weighting!H8+Indicator_db2_S2!I5*Weighting!H9+Indicator_db2_S2!J5*Weighting!H10+Indicator_db2_S2!K5*Weighting!H11+Indicator_db2_S2!L5*Weighting!H12+Indicator_db2_S2!M5*Weighting!H13+Indicator_db2_S2!N5*Weighting!H14+Indicator_db2_S2!O5*Weighting!H15+Indicator_db2_S2!P5*Weighting!H16+Indicator_db2_S2!Q5*Weighting!H17</f>
        <v>0.87116604872166981</v>
      </c>
      <c r="I5" s="8">
        <f>+Indicator_db2_S2!B5*Weighting!I2+Indicator_db2_S2!C5*Weighting!I3+Indicator_db2_S2!D5*Weighting!I4+Indicator_db2_S2!E5*Weighting!I5+Indicator_db2_S2!F5*Weighting!I6+Indicator_db2_S2!G5*Weighting!I7+Indicator_db2_S2!H5*Weighting!I8+Indicator_db2_S2!I5*Weighting!I9+Indicator_db2_S2!J5*Weighting!I10+Indicator_db2_S2!K5*Weighting!I11+Indicator_db2_S2!L5*Weighting!I12+Indicator_db2_S2!M5*Weighting!I13+Indicator_db2_S2!N5*Weighting!I14+Indicator_db2_S2!O5*Weighting!I15+Indicator_db2_S2!P5*Weighting!I16+Indicator_db2_S2!Q5*Weighting!I17</f>
        <v>0.89722681645525182</v>
      </c>
      <c r="J5" s="8">
        <f>+Indicator_db2_S2!B5*Weighting!J2+Indicator_db2_S2!C5*Weighting!J3+Indicator_db2_S2!D5*Weighting!J4+Indicator_db2_S2!E5*Weighting!J5+Indicator_db2_S2!F5*Weighting!J6+Indicator_db2_S2!G5*Weighting!J7+Indicator_db2_S2!H5*Weighting!J8+Indicator_db2_S2!I5*Weighting!J9+Indicator_db2_S2!J5*Weighting!J10+Indicator_db2_S2!K5*Weighting!J11+Indicator_db2_S2!L5*Weighting!J12+Indicator_db2_S2!M5*Weighting!J13+Indicator_db2_S2!N5*Weighting!J14+Indicator_db2_S2!O5*Weighting!J15+Indicator_db2_S2!P5*Weighting!J16+Indicator_db2_S2!Q5*Weighting!J17</f>
        <v>0.90255396289479339</v>
      </c>
      <c r="K5" s="8">
        <f>+Indicator_db2_S2!B5*Weighting!K2+Indicator_db2_S2!C5*Weighting!K3+Indicator_db2_S2!D5*Weighting!K4+Indicator_db2_S2!E5*Weighting!K5+Indicator_db2_S2!F5*Weighting!K6+Indicator_db2_S2!G5*Weighting!K7+Indicator_db2_S2!H5*Weighting!K8+Indicator_db2_S2!I5*Weighting!K9+Indicator_db2_S2!J5*Weighting!K10+Indicator_db2_S2!K5*Weighting!K11+Indicator_db2_S2!L5*Weighting!K12+Indicator_db2_S2!M5*Weighting!K13+Indicator_db2_S2!N5*Weighting!K14+Indicator_db2_S2!O5*Weighting!K15+Indicator_db2_S2!P5*Weighting!K16+Indicator_db2_S2!Q5*Weighting!K17</f>
        <v>0.87794184253818985</v>
      </c>
      <c r="L5" s="8">
        <f>+Indicator_db2_S2!B5*Weighting!L2+Indicator_db2_S2!C5*Weighting!L3+Indicator_db2_S2!D5*Weighting!L4+Indicator_db2_S2!E5*Weighting!L5+Indicator_db2_S2!F5*Weighting!L6+Indicator_db2_S2!G5*Weighting!L7+Indicator_db2_S2!H5*Weighting!L8+Indicator_db2_S2!I5*Weighting!L9+Indicator_db2_S2!J5*Weighting!L10+Indicator_db2_S2!K5*Weighting!L11+Indicator_db2_S2!L5*Weighting!L12+Indicator_db2_S2!M5*Weighting!L13+Indicator_db2_S2!N5*Weighting!L14+Indicator_db2_S2!O5*Weighting!L15+Indicator_db2_S2!P5*Weighting!L16+Indicator_db2_S2!Q5*Weighting!L17</f>
        <v>0.81497530227490134</v>
      </c>
      <c r="M5" s="8">
        <f>+Indicator_db2_S2!B5*Weighting!M2+Indicator_db2_S2!C5*Weighting!M3+Indicator_db2_S2!D5*Weighting!M4+Indicator_db2_S2!E5*Weighting!M5+Indicator_db2_S2!F5*Weighting!M6+Indicator_db2_S2!G5*Weighting!M7+Indicator_db2_S2!H5*Weighting!M8+Indicator_db2_S2!I5*Weighting!M9+Indicator_db2_S2!J5*Weighting!M10+Indicator_db2_S2!K5*Weighting!M11+Indicator_db2_S2!L5*Weighting!M12+Indicator_db2_S2!M5*Weighting!M13+Indicator_db2_S2!N5*Weighting!M14+Indicator_db2_S2!O5*Weighting!M15+Indicator_db2_S2!P5*Weighting!M16+Indicator_db2_S2!Q5*Weighting!M17</f>
        <v>0.71043460080733323</v>
      </c>
      <c r="N5" s="8">
        <f>+Indicator_db2_S2!B5*Weighting!N2+Indicator_db2_S2!C5*Weighting!N3+Indicator_db2_S2!D5*Weighting!N4+Indicator_db2_S2!E5*Weighting!N5+Indicator_db2_S2!F5*Weighting!N6+Indicator_db2_S2!G5*Weighting!N7+Indicator_db2_S2!H5*Weighting!N8+Indicator_db2_S2!I5*Weighting!N9+Indicator_db2_S2!J5*Weighting!N10+Indicator_db2_S2!K5*Weighting!N11+Indicator_db2_S2!L5*Weighting!N12+Indicator_db2_S2!M5*Weighting!N13+Indicator_db2_S2!N5*Weighting!N14+Indicator_db2_S2!O5*Weighting!N15+Indicator_db2_S2!P5*Weighting!N16+Indicator_db2_S2!Q5*Weighting!N17</f>
        <v>0.88305402715421011</v>
      </c>
      <c r="O5" s="8">
        <f>+Indicator_db2_S2!B5*Weighting!O2+Indicator_db2_S2!C5*Weighting!O3+Indicator_db2_S2!D5*Weighting!O4+Indicator_db2_S2!E5*Weighting!O5+Indicator_db2_S2!F5*Weighting!O6+Indicator_db2_S2!G5*Weighting!O7+Indicator_db2_S2!H5*Weighting!O8+Indicator_db2_S2!I5*Weighting!O9+Indicator_db2_S2!J5*Weighting!O10+Indicator_db2_S2!K5*Weighting!O11+Indicator_db2_S2!L5*Weighting!O12+Indicator_db2_S2!M5*Weighting!O13+Indicator_db2_S2!N5*Weighting!O14+Indicator_db2_S2!O5*Weighting!O15+Indicator_db2_S2!P5*Weighting!O16+Indicator_db2_S2!Q5*Weighting!O17</f>
        <v>0.98313253017385338</v>
      </c>
      <c r="P5" s="8">
        <f>+Indicator_db2_S2!B5*Weighting!P2+Indicator_db2_S2!C5*Weighting!P3+Indicator_db2_S2!D5*Weighting!P4+Indicator_db2_S2!E5*Weighting!P5+Indicator_db2_S2!F5*Weighting!P6+Indicator_db2_S2!G5*Weighting!P7+Indicator_db2_S2!H5*Weighting!P8+Indicator_db2_S2!I5*Weighting!P9+Indicator_db2_S2!J5*Weighting!P10+Indicator_db2_S2!K5*Weighting!P11+Indicator_db2_S2!L5*Weighting!P12+Indicator_db2_S2!M5*Weighting!P13+Indicator_db2_S2!N5*Weighting!P14+Indicator_db2_S2!O5*Weighting!P15+Indicator_db2_S2!P5*Weighting!P16+Indicator_db2_S2!Q5*Weighting!P17</f>
        <v>0.94290597856394043</v>
      </c>
      <c r="Q5" s="8">
        <f>+Indicator_db2_S2!B5*Weighting!Q2+Indicator_db2_S2!C5*Weighting!Q3+Indicator_db2_S2!D5*Weighting!Q4+Indicator_db2_S2!E5*Weighting!Q5+Indicator_db2_S2!F5*Weighting!Q6+Indicator_db2_S2!G5*Weighting!Q7+Indicator_db2_S2!H5*Weighting!Q8+Indicator_db2_S2!I5*Weighting!Q9+Indicator_db2_S2!J5*Weighting!Q10+Indicator_db2_S2!K5*Weighting!Q11+Indicator_db2_S2!L5*Weighting!Q12+Indicator_db2_S2!M5*Weighting!Q13+Indicator_db2_S2!N5*Weighting!Q14+Indicator_db2_S2!O5*Weighting!Q15+Indicator_db2_S2!P5*Weighting!Q16+Indicator_db2_S2!Q5*Weighting!Q17</f>
        <v>0.74195589448481325</v>
      </c>
      <c r="R5" s="8">
        <f>+Indicator_db2_S2!B5*Weighting!R2+Indicator_db2_S2!C5*Weighting!R3+Indicator_db2_S2!D5*Weighting!R4+Indicator_db2_S2!E5*Weighting!R5+Indicator_db2_S2!F5*Weighting!R6+Indicator_db2_S2!G5*Weighting!R7+Indicator_db2_S2!H5*Weighting!R8+Indicator_db2_S2!I5*Weighting!R9+Indicator_db2_S2!J5*Weighting!R10+Indicator_db2_S2!K5*Weighting!R11+Indicator_db2_S2!L5*Weighting!R12+Indicator_db2_S2!M5*Weighting!R13+Indicator_db2_S2!N5*Weighting!R14+Indicator_db2_S2!O5*Weighting!R15+Indicator_db2_S2!P5*Weighting!R16+Indicator_db2_S2!Q5*Weighting!R17</f>
        <v>0.87846734713916175</v>
      </c>
      <c r="S5" s="8">
        <f>+Indicator_db2_S2!B5*Weighting!S2+Indicator_db2_S2!C5*Weighting!S3+Indicator_db2_S2!D5*Weighting!S4+Indicator_db2_S2!E5*Weighting!S5+Indicator_db2_S2!F5*Weighting!S6+Indicator_db2_S2!G5*Weighting!S7+Indicator_db2_S2!H5*Weighting!S8+Indicator_db2_S2!I5*Weighting!S9+Indicator_db2_S2!J5*Weighting!S10+Indicator_db2_S2!K5*Weighting!S11+Indicator_db2_S2!L5*Weighting!S12+Indicator_db2_S2!M5*Weighting!S13+Indicator_db2_S2!N5*Weighting!S14+Indicator_db2_S2!O5*Weighting!S15+Indicator_db2_S2!P5*Weighting!S16+Indicator_db2_S2!Q5*Weighting!S17</f>
        <v>0.95284606748407441</v>
      </c>
      <c r="T5" s="8">
        <f>+Indicator_db2_S2!B5*Weighting!T2+Indicator_db2_S2!C5*Weighting!T3+Indicator_db2_S2!D5*Weighting!T4+Indicator_db2_S2!E5*Weighting!T5+Indicator_db2_S2!F5*Weighting!T6+Indicator_db2_S2!G5*Weighting!T7+Indicator_db2_S2!H5*Weighting!T8+Indicator_db2_S2!I5*Weighting!T9+Indicator_db2_S2!J5*Weighting!T10+Indicator_db2_S2!K5*Weighting!T11+Indicator_db2_S2!L5*Weighting!T12+Indicator_db2_S2!M5*Weighting!T13+Indicator_db2_S2!N5*Weighting!T14+Indicator_db2_S2!O5*Weighting!T15+Indicator_db2_S2!P5*Weighting!T16+Indicator_db2_S2!Q5*Weighting!T17</f>
        <v>0.96204503589627011</v>
      </c>
      <c r="U5" s="8">
        <f>+Indicator_db2_S2!B5*Weighting!U2+Indicator_db2_S2!C5*Weighting!U3+Indicator_db2_S2!D5*Weighting!U4+Indicator_db2_S2!E5*Weighting!U5+Indicator_db2_S2!F5*Weighting!U6+Indicator_db2_S2!G5*Weighting!U7+Indicator_db2_S2!H5*Weighting!U8+Indicator_db2_S2!I5*Weighting!U9+Indicator_db2_S2!J5*Weighting!U10+Indicator_db2_S2!K5*Weighting!U11+Indicator_db2_S2!L5*Weighting!U12+Indicator_db2_S2!M5*Weighting!U13+Indicator_db2_S2!N5*Weighting!U14+Indicator_db2_S2!O5*Weighting!U15+Indicator_db2_S2!P5*Weighting!U16+Indicator_db2_S2!Q5*Weighting!U17</f>
        <v>0.99388632981529712</v>
      </c>
      <c r="V5" s="8">
        <f>+Indicator_db2_S2!B5*Weighting!V2+Indicator_db2_S2!C5*Weighting!V3+Indicator_db2_S2!D5*Weighting!V4+Indicator_db2_S2!E5*Weighting!V5+Indicator_db2_S2!F5*Weighting!V6+Indicator_db2_S2!G5*Weighting!V7+Indicator_db2_S2!H5*Weighting!V8+Indicator_db2_S2!I5*Weighting!V9+Indicator_db2_S2!J5*Weighting!V10+Indicator_db2_S2!K5*Weighting!V11+Indicator_db2_S2!L5*Weighting!V12+Indicator_db2_S2!M5*Weighting!V13+Indicator_db2_S2!N5*Weighting!V14+Indicator_db2_S2!O5*Weighting!V15+Indicator_db2_S2!P5*Weighting!V16+Indicator_db2_S2!Q5*Weighting!V17</f>
        <v>0.97885364493765326</v>
      </c>
      <c r="W5" s="8">
        <f>+Indicator_db2_S2!B5*Weighting!W2+Indicator_db2_S2!C5*Weighting!W3+Indicator_db2_S2!D5*Weighting!W4+Indicator_db2_S2!E5*Weighting!W5+Indicator_db2_S2!F5*Weighting!W6+Indicator_db2_S2!G5*Weighting!W7+Indicator_db2_S2!H5*Weighting!W8+Indicator_db2_S2!I5*Weighting!W9+Indicator_db2_S2!J5*Weighting!W10+Indicator_db2_S2!K5*Weighting!W11+Indicator_db2_S2!L5*Weighting!W12+Indicator_db2_S2!M5*Weighting!W13+Indicator_db2_S2!N5*Weighting!W14+Indicator_db2_S2!O5*Weighting!W15+Indicator_db2_S2!P5*Weighting!W16+Indicator_db2_S2!Q5*Weighting!W17</f>
        <v>0.97981807375056662</v>
      </c>
      <c r="X5" s="8">
        <f>+Indicator_db2_S2!B5*Weighting!X2+Indicator_db2_S2!C5*Weighting!X3+Indicator_db2_S2!D5*Weighting!X4+Indicator_db2_S2!E5*Weighting!X5+Indicator_db2_S2!F5*Weighting!X6+Indicator_db2_S2!G5*Weighting!X7+Indicator_db2_S2!H5*Weighting!X8+Indicator_db2_S2!I5*Weighting!X9+Indicator_db2_S2!J5*Weighting!X10+Indicator_db2_S2!K5*Weighting!X11+Indicator_db2_S2!L5*Weighting!X12+Indicator_db2_S2!M5*Weighting!X13+Indicator_db2_S2!N5*Weighting!X14+Indicator_db2_S2!O5*Weighting!X15+Indicator_db2_S2!P5*Weighting!X16+Indicator_db2_S2!Q5*Weighting!X17</f>
        <v>0.98481510385698545</v>
      </c>
      <c r="Y5" s="8">
        <f>+Indicator_db2_S2!B5*Weighting!Y2+Indicator_db2_S2!C5*Weighting!Y3+Indicator_db2_S2!D5*Weighting!Y4+Indicator_db2_S2!E5*Weighting!Y5+Indicator_db2_S2!F5*Weighting!Y6+Indicator_db2_S2!G5*Weighting!Y7+Indicator_db2_S2!H5*Weighting!Y8+Indicator_db2_S2!I5*Weighting!Y9+Indicator_db2_S2!J5*Weighting!Y10+Indicator_db2_S2!K5*Weighting!Y11+Indicator_db2_S2!L5*Weighting!Y12+Indicator_db2_S2!M5*Weighting!Y13+Indicator_db2_S2!N5*Weighting!Y14+Indicator_db2_S2!O5*Weighting!Y15+Indicator_db2_S2!P5*Weighting!Y16+Indicator_db2_S2!Q5*Weighting!Y17</f>
        <v>0.99888556093417324</v>
      </c>
      <c r="Z5" s="8">
        <f>+Indicator_db2_S2!B5*Weighting!Z2+Indicator_db2_S2!C5*Weighting!Z3+Indicator_db2_S2!D5*Weighting!Z4+Indicator_db2_S2!E5*Weighting!Z5+Indicator_db2_S2!F5*Weighting!Z6+Indicator_db2_S2!G5*Weighting!Z7+Indicator_db2_S2!H5*Weighting!Z8+Indicator_db2_S2!I5*Weighting!Z9+Indicator_db2_S2!J5*Weighting!Z10+Indicator_db2_S2!K5*Weighting!Z11+Indicator_db2_S2!L5*Weighting!Z12+Indicator_db2_S2!M5*Weighting!Z13+Indicator_db2_S2!N5*Weighting!Z14+Indicator_db2_S2!O5*Weighting!Z15+Indicator_db2_S2!P5*Weighting!Z16+Indicator_db2_S2!Q5*Weighting!Z17</f>
        <v>0.77847177553976243</v>
      </c>
      <c r="AA5" s="8">
        <f>+Indicator_db2_S2!B5*Weighting!AA2+Indicator_db2_S2!C5*Weighting!AA3+Indicator_db2_S2!D5*Weighting!AA4+Indicator_db2_S2!E5*Weighting!AA5+Indicator_db2_S2!F5*Weighting!AA6+Indicator_db2_S2!G5*Weighting!AA7+Indicator_db2_S2!H5*Weighting!AA8+Indicator_db2_S2!I5*Weighting!AA9+Indicator_db2_S2!J5*Weighting!AA10+Indicator_db2_S2!K5*Weighting!AA11+Indicator_db2_S2!L5*Weighting!AA12+Indicator_db2_S2!M5*Weighting!AA13+Indicator_db2_S2!N5*Weighting!AA14+Indicator_db2_S2!O5*Weighting!AA15+Indicator_db2_S2!P5*Weighting!AA16+Indicator_db2_S2!Q5*Weighting!AA17</f>
        <v>0.74640666769750719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3!B2*Weighting!B2+Indicator_db2_S3!C2*Weighting!B3+Indicator_db2_S3!D2*Weighting!B4+Indicator_db2_S3!E2*Weighting!B5+Indicator_db2_S3!F2*Weighting!B6+Indicator_db2_S3!G2*Weighting!B7+Indicator_db2_S3!H2*Weighting!B8+Indicator_db2_S3!I2*Weighting!B9+Indicator_db2_S3!J2*Weighting!B10+Indicator_db2_S3!K2*Weighting!B11+Indicator_db2_S3!L2*Weighting!B12+Indicator_db2_S3!M2*Weighting!B13+Indicator_db2_S3!N2*Weighting!B14+Indicator_db2_S3!O2*Weighting!B15+Indicator_db2_S3!P2*Weighting!B16+Indicator_db2_S3!Q2*Weighting!B17</f>
        <v>0.22079601033085999</v>
      </c>
      <c r="C2" s="8">
        <f ca="1">+Indicator_db2_S3!B2*Weighting!C2+Indicator_db2_S3!C2*Weighting!C3+Indicator_db2_S3!D2*Weighting!C4+Indicator_db2_S3!E2*Weighting!C5+Indicator_db2_S3!F2*Weighting!C6+Indicator_db2_S3!G2*Weighting!C7+Indicator_db2_S3!H2*Weighting!C8+Indicator_db2_S3!I2*Weighting!C9+Indicator_db2_S3!J2*Weighting!C10+Indicator_db2_S3!K2*Weighting!C11+Indicator_db2_S3!L2*Weighting!C12+Indicator_db2_S3!M2*Weighting!C13+Indicator_db2_S3!N2*Weighting!C14+Indicator_db2_S3!O2*Weighting!C15+Indicator_db2_S3!P2*Weighting!C16+Indicator_db2_S3!Q2*Weighting!C17</f>
        <v>0.22291721628355957</v>
      </c>
      <c r="D2" s="8">
        <f ca="1">+Indicator_db2_S3!B2*Weighting!D2+Indicator_db2_S3!C2*Weighting!D3+Indicator_db2_S3!D2*Weighting!D4+Indicator_db2_S3!E2*Weighting!D5+Indicator_db2_S3!F2*Weighting!D6+Indicator_db2_S3!G2*Weighting!D7+Indicator_db2_S3!H2*Weighting!D8+Indicator_db2_S3!I2*Weighting!D9+Indicator_db2_S3!J2*Weighting!D10+Indicator_db2_S3!K2*Weighting!D11+Indicator_db2_S3!L2*Weighting!D12+Indicator_db2_S3!M2*Weighting!D13+Indicator_db2_S3!N2*Weighting!D14+Indicator_db2_S3!O2*Weighting!D15+Indicator_db2_S3!P2*Weighting!D16+Indicator_db2_S3!Q2*Weighting!D17</f>
        <v>0.22288040779039092</v>
      </c>
      <c r="E2" s="8">
        <f ca="1">+Indicator_db2_S3!B2*Weighting!E2+Indicator_db2_S3!C2*Weighting!E3+Indicator_db2_S3!D2*Weighting!E4+Indicator_db2_S3!E2*Weighting!E5+Indicator_db2_S3!F2*Weighting!E6+Indicator_db2_S3!G2*Weighting!E7+Indicator_db2_S3!H2*Weighting!E8+Indicator_db2_S3!I2*Weighting!E9+Indicator_db2_S3!J2*Weighting!E10+Indicator_db2_S3!K2*Weighting!E11+Indicator_db2_S3!L2*Weighting!E12+Indicator_db2_S3!M2*Weighting!E13+Indicator_db2_S3!N2*Weighting!E14+Indicator_db2_S3!O2*Weighting!E15+Indicator_db2_S3!P2*Weighting!E16+Indicator_db2_S3!Q2*Weighting!E17</f>
        <v>0.20312532129063093</v>
      </c>
      <c r="F2" s="8">
        <f ca="1">+Indicator_db2_S3!B2*Weighting!F2+Indicator_db2_S3!C2*Weighting!F3+Indicator_db2_S3!D2*Weighting!F4+Indicator_db2_S3!E2*Weighting!F5+Indicator_db2_S3!F2*Weighting!F6+Indicator_db2_S3!G2*Weighting!F7+Indicator_db2_S3!H2*Weighting!F8+Indicator_db2_S3!I2*Weighting!F9+Indicator_db2_S3!J2*Weighting!F10+Indicator_db2_S3!K2*Weighting!F11+Indicator_db2_S3!L2*Weighting!F12+Indicator_db2_S3!M2*Weighting!F13+Indicator_db2_S3!N2*Weighting!F14+Indicator_db2_S3!O2*Weighting!F15+Indicator_db2_S3!P2*Weighting!F16+Indicator_db2_S3!Q2*Weighting!F17</f>
        <v>0.22686799234905089</v>
      </c>
      <c r="G2" s="8">
        <f>+Indicator_db2_S3!B2*Weighting!G2+Indicator_db2_S3!C2*Weighting!G3+Indicator_db2_S3!D2*Weighting!G4+Indicator_db2_S3!E2*Weighting!G5+Indicator_db2_S3!F2*Weighting!G6+Indicator_db2_S3!G2*Weighting!G7+Indicator_db2_S3!H2*Weighting!G8+Indicator_db2_S3!I2*Weighting!G9+Indicator_db2_S3!J2*Weighting!G10+Indicator_db2_S3!K2*Weighting!G11+Indicator_db2_S3!L2*Weighting!G12+Indicator_db2_S3!M2*Weighting!G13+Indicator_db2_S3!N2*Weighting!G14+Indicator_db2_S3!O2*Weighting!G15+Indicator_db2_S3!P2*Weighting!G16+Indicator_db2_S3!Q2*Weighting!G17</f>
        <v>0.21617572934117441</v>
      </c>
      <c r="H2" s="8">
        <f>+Indicator_db2_S3!B2*Weighting!H2+Indicator_db2_S3!C2*Weighting!H3+Indicator_db2_S3!D2*Weighting!H4+Indicator_db2_S3!E2*Weighting!H5+Indicator_db2_S3!F2*Weighting!H6+Indicator_db2_S3!G2*Weighting!H7+Indicator_db2_S3!H2*Weighting!H8+Indicator_db2_S3!I2*Weighting!H9+Indicator_db2_S3!J2*Weighting!H10+Indicator_db2_S3!K2*Weighting!H11+Indicator_db2_S3!L2*Weighting!H12+Indicator_db2_S3!M2*Weighting!H13+Indicator_db2_S3!N2*Weighting!H14+Indicator_db2_S3!O2*Weighting!H15+Indicator_db2_S3!P2*Weighting!H16+Indicator_db2_S3!Q2*Weighting!H17</f>
        <v>0.22894847770028939</v>
      </c>
      <c r="I2" s="8">
        <f>+Indicator_db2_S3!B2*Weighting!I2+Indicator_db2_S3!C2*Weighting!I3+Indicator_db2_S3!D2*Weighting!I4+Indicator_db2_S3!E2*Weighting!I5+Indicator_db2_S3!F2*Weighting!I6+Indicator_db2_S3!G2*Weighting!I7+Indicator_db2_S3!H2*Weighting!I8+Indicator_db2_S3!I2*Weighting!I9+Indicator_db2_S3!J2*Weighting!I10+Indicator_db2_S3!K2*Weighting!I11+Indicator_db2_S3!L2*Weighting!I12+Indicator_db2_S3!M2*Weighting!I13+Indicator_db2_S3!N2*Weighting!I14+Indicator_db2_S3!O2*Weighting!I15+Indicator_db2_S3!P2*Weighting!I16+Indicator_db2_S3!Q2*Weighting!I17</f>
        <v>0.21881686584295965</v>
      </c>
      <c r="J2" s="8">
        <f>+Indicator_db2_S3!B2*Weighting!J2+Indicator_db2_S3!C2*Weighting!J3+Indicator_db2_S3!D2*Weighting!J4+Indicator_db2_S3!E2*Weighting!J5+Indicator_db2_S3!F2*Weighting!J6+Indicator_db2_S3!G2*Weighting!J7+Indicator_db2_S3!H2*Weighting!J8+Indicator_db2_S3!I2*Weighting!J9+Indicator_db2_S3!J2*Weighting!J10+Indicator_db2_S3!K2*Weighting!J11+Indicator_db2_S3!L2*Weighting!J12+Indicator_db2_S3!M2*Weighting!J13+Indicator_db2_S3!N2*Weighting!J14+Indicator_db2_S3!O2*Weighting!J15+Indicator_db2_S3!P2*Weighting!J16+Indicator_db2_S3!Q2*Weighting!J17</f>
        <v>0.21043703422205776</v>
      </c>
      <c r="K2" s="8">
        <f>+Indicator_db2_S3!B2*Weighting!K2+Indicator_db2_S3!C2*Weighting!K3+Indicator_db2_S3!D2*Weighting!K4+Indicator_db2_S3!E2*Weighting!K5+Indicator_db2_S3!F2*Weighting!K6+Indicator_db2_S3!G2*Weighting!K7+Indicator_db2_S3!H2*Weighting!K8+Indicator_db2_S3!I2*Weighting!K9+Indicator_db2_S3!J2*Weighting!K10+Indicator_db2_S3!K2*Weighting!K11+Indicator_db2_S3!L2*Weighting!K12+Indicator_db2_S3!M2*Weighting!K13+Indicator_db2_S3!N2*Weighting!K14+Indicator_db2_S3!O2*Weighting!K15+Indicator_db2_S3!P2*Weighting!K16+Indicator_db2_S3!Q2*Weighting!K17</f>
        <v>0.2202151781535816</v>
      </c>
      <c r="L2" s="8">
        <f>+Indicator_db2_S3!B2*Weighting!L2+Indicator_db2_S3!C2*Weighting!L3+Indicator_db2_S3!D2*Weighting!L4+Indicator_db2_S3!E2*Weighting!L5+Indicator_db2_S3!F2*Weighting!L6+Indicator_db2_S3!G2*Weighting!L7+Indicator_db2_S3!H2*Weighting!L8+Indicator_db2_S3!I2*Weighting!L9+Indicator_db2_S3!J2*Weighting!L10+Indicator_db2_S3!K2*Weighting!L11+Indicator_db2_S3!L2*Weighting!L12+Indicator_db2_S3!M2*Weighting!L13+Indicator_db2_S3!N2*Weighting!L14+Indicator_db2_S3!O2*Weighting!L15+Indicator_db2_S3!P2*Weighting!L16+Indicator_db2_S3!Q2*Weighting!L17</f>
        <v>0.31137357570241725</v>
      </c>
      <c r="M2" s="8">
        <f>+Indicator_db2_S3!B2*Weighting!M2+Indicator_db2_S3!C2*Weighting!M3+Indicator_db2_S3!D2*Weighting!M4+Indicator_db2_S3!E2*Weighting!M5+Indicator_db2_S3!F2*Weighting!M6+Indicator_db2_S3!G2*Weighting!M7+Indicator_db2_S3!H2*Weighting!M8+Indicator_db2_S3!I2*Weighting!M9+Indicator_db2_S3!J2*Weighting!M10+Indicator_db2_S3!K2*Weighting!M11+Indicator_db2_S3!L2*Weighting!M12+Indicator_db2_S3!M2*Weighting!M13+Indicator_db2_S3!N2*Weighting!M14+Indicator_db2_S3!O2*Weighting!M15+Indicator_db2_S3!P2*Weighting!M16+Indicator_db2_S3!Q2*Weighting!M17</f>
        <v>0.13091400129101938</v>
      </c>
      <c r="N2" s="8">
        <f>+Indicator_db2_S3!B2*Weighting!N2+Indicator_db2_S3!C2*Weighting!N3+Indicator_db2_S3!D2*Weighting!N4+Indicator_db2_S3!E2*Weighting!N5+Indicator_db2_S3!F2*Weighting!N6+Indicator_db2_S3!G2*Weighting!N7+Indicator_db2_S3!H2*Weighting!N8+Indicator_db2_S3!I2*Weighting!N9+Indicator_db2_S3!J2*Weighting!N10+Indicator_db2_S3!K2*Weighting!N11+Indicator_db2_S3!L2*Weighting!N12+Indicator_db2_S3!M2*Weighting!N13+Indicator_db2_S3!N2*Weighting!N14+Indicator_db2_S3!O2*Weighting!N15+Indicator_db2_S3!P2*Weighting!N16+Indicator_db2_S3!Q2*Weighting!N17</f>
        <v>0.21978203484468145</v>
      </c>
      <c r="O2" s="8">
        <f>+Indicator_db2_S3!B2*Weighting!O2+Indicator_db2_S3!C2*Weighting!O3+Indicator_db2_S3!D2*Weighting!O4+Indicator_db2_S3!E2*Weighting!O5+Indicator_db2_S3!F2*Weighting!O6+Indicator_db2_S3!G2*Weighting!O7+Indicator_db2_S3!H2*Weighting!O8+Indicator_db2_S3!I2*Weighting!O9+Indicator_db2_S3!J2*Weighting!O10+Indicator_db2_S3!K2*Weighting!O11+Indicator_db2_S3!L2*Weighting!O12+Indicator_db2_S3!M2*Weighting!O13+Indicator_db2_S3!N2*Weighting!O14+Indicator_db2_S3!O2*Weighting!O15+Indicator_db2_S3!P2*Weighting!O16+Indicator_db2_S3!Q2*Weighting!O17</f>
        <v>0.19969851621392379</v>
      </c>
      <c r="P2" s="8">
        <f>+Indicator_db2_S3!B2*Weighting!P2+Indicator_db2_S3!C2*Weighting!P3+Indicator_db2_S3!D2*Weighting!P4+Indicator_db2_S3!E2*Weighting!P5+Indicator_db2_S3!F2*Weighting!P6+Indicator_db2_S3!G2*Weighting!P7+Indicator_db2_S3!H2*Weighting!P8+Indicator_db2_S3!I2*Weighting!P9+Indicator_db2_S3!J2*Weighting!P10+Indicator_db2_S3!K2*Weighting!P11+Indicator_db2_S3!L2*Weighting!P12+Indicator_db2_S3!M2*Weighting!P13+Indicator_db2_S3!N2*Weighting!P14+Indicator_db2_S3!O2*Weighting!P15+Indicator_db2_S3!P2*Weighting!P16+Indicator_db2_S3!Q2*Weighting!P17</f>
        <v>0.25973339852418392</v>
      </c>
      <c r="Q2" s="8">
        <f>+Indicator_db2_S3!B2*Weighting!Q2+Indicator_db2_S3!C2*Weighting!Q3+Indicator_db2_S3!D2*Weighting!Q4+Indicator_db2_S3!E2*Weighting!Q5+Indicator_db2_S3!F2*Weighting!Q6+Indicator_db2_S3!G2*Weighting!Q7+Indicator_db2_S3!H2*Weighting!Q8+Indicator_db2_S3!I2*Weighting!Q9+Indicator_db2_S3!J2*Weighting!Q10+Indicator_db2_S3!K2*Weighting!Q11+Indicator_db2_S3!L2*Weighting!Q12+Indicator_db2_S3!M2*Weighting!Q13+Indicator_db2_S3!N2*Weighting!Q14+Indicator_db2_S3!O2*Weighting!Q15+Indicator_db2_S3!P2*Weighting!Q16+Indicator_db2_S3!Q2*Weighting!Q17</f>
        <v>0.16035549077240766</v>
      </c>
      <c r="R2" s="8">
        <f>+Indicator_db2_S3!B2*Weighting!R2+Indicator_db2_S3!C2*Weighting!R3+Indicator_db2_S3!D2*Weighting!R4+Indicator_db2_S3!E2*Weighting!R5+Indicator_db2_S3!F2*Weighting!R6+Indicator_db2_S3!G2*Weighting!R7+Indicator_db2_S3!H2*Weighting!R8+Indicator_db2_S3!I2*Weighting!R9+Indicator_db2_S3!J2*Weighting!R10+Indicator_db2_S3!K2*Weighting!R11+Indicator_db2_S3!L2*Weighting!R12+Indicator_db2_S3!M2*Weighting!R13+Indicator_db2_S3!N2*Weighting!R14+Indicator_db2_S3!O2*Weighting!R15+Indicator_db2_S3!P2*Weighting!R16+Indicator_db2_S3!Q2*Weighting!R17</f>
        <v>0.14377635962492272</v>
      </c>
      <c r="S2" s="8">
        <f>+Indicator_db2_S3!B2*Weighting!S2+Indicator_db2_S3!C2*Weighting!S3+Indicator_db2_S3!D2*Weighting!S4+Indicator_db2_S3!E2*Weighting!S5+Indicator_db2_S3!F2*Weighting!S6+Indicator_db2_S3!G2*Weighting!S7+Indicator_db2_S3!H2*Weighting!S8+Indicator_db2_S3!I2*Weighting!S9+Indicator_db2_S3!J2*Weighting!S10+Indicator_db2_S3!K2*Weighting!S11+Indicator_db2_S3!L2*Weighting!S12+Indicator_db2_S3!M2*Weighting!S13+Indicator_db2_S3!N2*Weighting!S14+Indicator_db2_S3!O2*Weighting!S15+Indicator_db2_S3!P2*Weighting!S16+Indicator_db2_S3!Q2*Weighting!S17</f>
        <v>0.35583024965369831</v>
      </c>
      <c r="T2" s="8">
        <f>+Indicator_db2_S3!B2*Weighting!T2+Indicator_db2_S3!C2*Weighting!T3+Indicator_db2_S3!D2*Weighting!T4+Indicator_db2_S3!E2*Weighting!T5+Indicator_db2_S3!F2*Weighting!T6+Indicator_db2_S3!G2*Weighting!T7+Indicator_db2_S3!H2*Weighting!T8+Indicator_db2_S3!I2*Weighting!T9+Indicator_db2_S3!J2*Weighting!T10+Indicator_db2_S3!K2*Weighting!T11+Indicator_db2_S3!L2*Weighting!T12+Indicator_db2_S3!M2*Weighting!T13+Indicator_db2_S3!N2*Weighting!T14+Indicator_db2_S3!O2*Weighting!T15+Indicator_db2_S3!P2*Weighting!T16+Indicator_db2_S3!Q2*Weighting!T17</f>
        <v>0.36831653337687392</v>
      </c>
      <c r="U2" s="8">
        <f>+Indicator_db2_S3!B2*Weighting!U2+Indicator_db2_S3!C2*Weighting!U3+Indicator_db2_S3!D2*Weighting!U4+Indicator_db2_S3!E2*Weighting!U5+Indicator_db2_S3!F2*Weighting!U6+Indicator_db2_S3!G2*Weighting!U7+Indicator_db2_S3!H2*Weighting!U8+Indicator_db2_S3!I2*Weighting!U9+Indicator_db2_S3!J2*Weighting!U10+Indicator_db2_S3!K2*Weighting!U11+Indicator_db2_S3!L2*Weighting!U12+Indicator_db2_S3!M2*Weighting!U13+Indicator_db2_S3!N2*Weighting!U14+Indicator_db2_S3!O2*Weighting!U15+Indicator_db2_S3!P2*Weighting!U16+Indicator_db2_S3!Q2*Weighting!U17</f>
        <v>0.20172903714636198</v>
      </c>
      <c r="V2" s="8">
        <f>+Indicator_db2_S3!B2*Weighting!V2+Indicator_db2_S3!C2*Weighting!V3+Indicator_db2_S3!D2*Weighting!V4+Indicator_db2_S3!E2*Weighting!V5+Indicator_db2_S3!F2*Weighting!V6+Indicator_db2_S3!G2*Weighting!V7+Indicator_db2_S3!H2*Weighting!V8+Indicator_db2_S3!I2*Weighting!V9+Indicator_db2_S3!J2*Weighting!V10+Indicator_db2_S3!K2*Weighting!V11+Indicator_db2_S3!L2*Weighting!V12+Indicator_db2_S3!M2*Weighting!V13+Indicator_db2_S3!N2*Weighting!V14+Indicator_db2_S3!O2*Weighting!V15+Indicator_db2_S3!P2*Weighting!V16+Indicator_db2_S3!Q2*Weighting!V17</f>
        <v>0.19942853327730226</v>
      </c>
      <c r="W2" s="8">
        <f>+Indicator_db2_S3!B2*Weighting!W2+Indicator_db2_S3!C2*Weighting!W3+Indicator_db2_S3!D2*Weighting!W4+Indicator_db2_S3!E2*Weighting!W5+Indicator_db2_S3!F2*Weighting!W6+Indicator_db2_S3!G2*Weighting!W7+Indicator_db2_S3!H2*Weighting!W8+Indicator_db2_S3!I2*Weighting!W9+Indicator_db2_S3!J2*Weighting!W10+Indicator_db2_S3!K2*Weighting!W11+Indicator_db2_S3!L2*Weighting!W12+Indicator_db2_S3!M2*Weighting!W13+Indicator_db2_S3!N2*Weighting!W14+Indicator_db2_S3!O2*Weighting!W15+Indicator_db2_S3!P2*Weighting!W16+Indicator_db2_S3!Q2*Weighting!W17</f>
        <v>0.19624974146612903</v>
      </c>
      <c r="X2" s="8">
        <f>+Indicator_db2_S3!B2*Weighting!X2+Indicator_db2_S3!C2*Weighting!X3+Indicator_db2_S3!D2*Weighting!X4+Indicator_db2_S3!E2*Weighting!X5+Indicator_db2_S3!F2*Weighting!X6+Indicator_db2_S3!G2*Weighting!X7+Indicator_db2_S3!H2*Weighting!X8+Indicator_db2_S3!I2*Weighting!X9+Indicator_db2_S3!J2*Weighting!X10+Indicator_db2_S3!K2*Weighting!X11+Indicator_db2_S3!L2*Weighting!X12+Indicator_db2_S3!M2*Weighting!X13+Indicator_db2_S3!N2*Weighting!X14+Indicator_db2_S3!O2*Weighting!X15+Indicator_db2_S3!P2*Weighting!X16+Indicator_db2_S3!Q2*Weighting!X17</f>
        <v>0.19706133218474225</v>
      </c>
      <c r="Y2" s="8">
        <f>+Indicator_db2_S3!B2*Weighting!Y2+Indicator_db2_S3!C2*Weighting!Y3+Indicator_db2_S3!D2*Weighting!Y4+Indicator_db2_S3!E2*Weighting!Y5+Indicator_db2_S3!F2*Weighting!Y6+Indicator_db2_S3!G2*Weighting!Y7+Indicator_db2_S3!H2*Weighting!Y8+Indicator_db2_S3!I2*Weighting!Y9+Indicator_db2_S3!J2*Weighting!Y10+Indicator_db2_S3!K2*Weighting!Y11+Indicator_db2_S3!L2*Weighting!Y12+Indicator_db2_S3!M2*Weighting!Y13+Indicator_db2_S3!N2*Weighting!Y14+Indicator_db2_S3!O2*Weighting!Y15+Indicator_db2_S3!P2*Weighting!Y16+Indicator_db2_S3!Q2*Weighting!Y17</f>
        <v>0.20055094945910859</v>
      </c>
      <c r="Z2" s="8">
        <f>+Indicator_db2_S3!B2*Weighting!Z2+Indicator_db2_S3!C2*Weighting!Z3+Indicator_db2_S3!D2*Weighting!Z4+Indicator_db2_S3!E2*Weighting!Z5+Indicator_db2_S3!F2*Weighting!Z6+Indicator_db2_S3!G2*Weighting!Z7+Indicator_db2_S3!H2*Weighting!Z8+Indicator_db2_S3!I2*Weighting!Z9+Indicator_db2_S3!J2*Weighting!Z10+Indicator_db2_S3!K2*Weighting!Z11+Indicator_db2_S3!L2*Weighting!Z12+Indicator_db2_S3!M2*Weighting!Z13+Indicator_db2_S3!N2*Weighting!Z14+Indicator_db2_S3!O2*Weighting!Z15+Indicator_db2_S3!P2*Weighting!Z16+Indicator_db2_S3!Q2*Weighting!Z17</f>
        <v>0.16333950597934543</v>
      </c>
      <c r="AA2" s="8">
        <f>+Indicator_db2_S3!B2*Weighting!AA2+Indicator_db2_S3!C2*Weighting!AA3+Indicator_db2_S3!D2*Weighting!AA4+Indicator_db2_S3!E2*Weighting!AA5+Indicator_db2_S3!F2*Weighting!AA6+Indicator_db2_S3!G2*Weighting!AA7+Indicator_db2_S3!H2*Weighting!AA8+Indicator_db2_S3!I2*Weighting!AA9+Indicator_db2_S3!J2*Weighting!AA10+Indicator_db2_S3!K2*Weighting!AA11+Indicator_db2_S3!L2*Weighting!AA12+Indicator_db2_S3!M2*Weighting!AA13+Indicator_db2_S3!N2*Weighting!AA14+Indicator_db2_S3!O2*Weighting!AA15+Indicator_db2_S3!P2*Weighting!AA16+Indicator_db2_S3!Q2*Weighting!AA17</f>
        <v>0.15067240994167344</v>
      </c>
    </row>
    <row r="3" spans="1:27" x14ac:dyDescent="0.35">
      <c r="A3" s="5" t="s">
        <v>2</v>
      </c>
      <c r="B3" s="8">
        <f ca="1">+Indicator_db2_S3!B3*Weighting!B2+Indicator_db2_S3!C3*Weighting!B3+Indicator_db2_S3!D3*Weighting!B4+Indicator_db2_S3!E3*Weighting!B5+Indicator_db2_S3!F3*Weighting!B6+Indicator_db2_S3!G3*Weighting!B7+Indicator_db2_S3!H3*Weighting!B8+Indicator_db2_S3!I3*Weighting!B9+Indicator_db2_S3!J3*Weighting!B10+Indicator_db2_S3!K3*Weighting!B11+Indicator_db2_S3!L3*Weighting!B12+Indicator_db2_S3!M3*Weighting!B13+Indicator_db2_S3!N3*Weighting!B14+Indicator_db2_S3!O3*Weighting!B15+Indicator_db2_S3!P3*Weighting!B16+Indicator_db2_S3!Q3*Weighting!B17</f>
        <v>7.5951363281147474E-2</v>
      </c>
      <c r="C3" s="8">
        <f ca="1">+Indicator_db2_S3!B3*Weighting!C2+Indicator_db2_S3!C3*Weighting!C3+Indicator_db2_S3!D3*Weighting!C4+Indicator_db2_S3!E3*Weighting!C5+Indicator_db2_S3!F3*Weighting!C6+Indicator_db2_S3!G3*Weighting!C7+Indicator_db2_S3!H3*Weighting!C8+Indicator_db2_S3!I3*Weighting!C9+Indicator_db2_S3!J3*Weighting!C10+Indicator_db2_S3!K3*Weighting!C11+Indicator_db2_S3!L3*Weighting!C12+Indicator_db2_S3!M3*Weighting!C13+Indicator_db2_S3!N3*Weighting!C14+Indicator_db2_S3!O3*Weighting!C15+Indicator_db2_S3!P3*Weighting!C16+Indicator_db2_S3!Q3*Weighting!C17</f>
        <v>7.4720844477474457E-2</v>
      </c>
      <c r="D3" s="8">
        <f ca="1">+Indicator_db2_S3!B3*Weighting!D2+Indicator_db2_S3!C3*Weighting!D3+Indicator_db2_S3!D3*Weighting!D4+Indicator_db2_S3!E3*Weighting!D5+Indicator_db2_S3!F3*Weighting!D6+Indicator_db2_S3!G3*Weighting!D7+Indicator_db2_S3!H3*Weighting!D8+Indicator_db2_S3!I3*Weighting!D9+Indicator_db2_S3!J3*Weighting!D10+Indicator_db2_S3!K3*Weighting!D11+Indicator_db2_S3!L3*Weighting!D12+Indicator_db2_S3!M3*Weighting!D13+Indicator_db2_S3!N3*Weighting!D14+Indicator_db2_S3!O3*Weighting!D15+Indicator_db2_S3!P3*Weighting!D16+Indicator_db2_S3!Q3*Weighting!D17</f>
        <v>8.2503820603705452E-2</v>
      </c>
      <c r="E3" s="8">
        <f ca="1">+Indicator_db2_S3!B3*Weighting!E2+Indicator_db2_S3!C3*Weighting!E3+Indicator_db2_S3!D3*Weighting!E4+Indicator_db2_S3!E3*Weighting!E5+Indicator_db2_S3!F3*Weighting!E6+Indicator_db2_S3!G3*Weighting!E7+Indicator_db2_S3!H3*Weighting!E8+Indicator_db2_S3!I3*Weighting!E9+Indicator_db2_S3!J3*Weighting!E10+Indicator_db2_S3!K3*Weighting!E11+Indicator_db2_S3!L3*Weighting!E12+Indicator_db2_S3!M3*Weighting!E13+Indicator_db2_S3!N3*Weighting!E14+Indicator_db2_S3!O3*Weighting!E15+Indicator_db2_S3!P3*Weighting!E16+Indicator_db2_S3!Q3*Weighting!E17</f>
        <v>1.7292199223830095E-2</v>
      </c>
      <c r="F3" s="8">
        <f ca="1">+Indicator_db2_S3!B3*Weighting!F2+Indicator_db2_S3!C3*Weighting!F3+Indicator_db2_S3!D3*Weighting!F4+Indicator_db2_S3!E3*Weighting!F5+Indicator_db2_S3!F3*Weighting!F6+Indicator_db2_S3!G3*Weighting!F7+Indicator_db2_S3!H3*Weighting!F8+Indicator_db2_S3!I3*Weighting!F9+Indicator_db2_S3!J3*Weighting!F10+Indicator_db2_S3!K3*Weighting!F11+Indicator_db2_S3!L3*Weighting!F12+Indicator_db2_S3!M3*Weighting!F13+Indicator_db2_S3!N3*Weighting!F14+Indicator_db2_S3!O3*Weighting!F15+Indicator_db2_S3!P3*Weighting!F16+Indicator_db2_S3!Q3*Weighting!F17</f>
        <v>9.29219528828375E-2</v>
      </c>
      <c r="G3" s="8">
        <f>+Indicator_db2_S3!B3*Weighting!G2+Indicator_db2_S3!C3*Weighting!G3+Indicator_db2_S3!D3*Weighting!G4+Indicator_db2_S3!E3*Weighting!G5+Indicator_db2_S3!F3*Weighting!G6+Indicator_db2_S3!G3*Weighting!G7+Indicator_db2_S3!H3*Weighting!G8+Indicator_db2_S3!I3*Weighting!G9+Indicator_db2_S3!J3*Weighting!G10+Indicator_db2_S3!K3*Weighting!G11+Indicator_db2_S3!L3*Weighting!G12+Indicator_db2_S3!M3*Weighting!G13+Indicator_db2_S3!N3*Weighting!G14+Indicator_db2_S3!O3*Weighting!G15+Indicator_db2_S3!P3*Weighting!G16+Indicator_db2_S3!Q3*Weighting!G17</f>
        <v>0.10167779371238529</v>
      </c>
      <c r="H3" s="8">
        <f>+Indicator_db2_S3!B3*Weighting!H2+Indicator_db2_S3!C3*Weighting!H3+Indicator_db2_S3!D3*Weighting!H4+Indicator_db2_S3!E3*Weighting!H5+Indicator_db2_S3!F3*Weighting!H6+Indicator_db2_S3!G3*Weighting!H7+Indicator_db2_S3!H3*Weighting!H8+Indicator_db2_S3!I3*Weighting!H9+Indicator_db2_S3!J3*Weighting!H10+Indicator_db2_S3!K3*Weighting!H11+Indicator_db2_S3!L3*Weighting!H12+Indicator_db2_S3!M3*Weighting!H13+Indicator_db2_S3!N3*Weighting!H14+Indicator_db2_S3!O3*Weighting!H15+Indicator_db2_S3!P3*Weighting!H16+Indicator_db2_S3!Q3*Weighting!H17</f>
        <v>0.1148237812266015</v>
      </c>
      <c r="I3" s="8">
        <f>+Indicator_db2_S3!B3*Weighting!I2+Indicator_db2_S3!C3*Weighting!I3+Indicator_db2_S3!D3*Weighting!I4+Indicator_db2_S3!E3*Weighting!I5+Indicator_db2_S3!F3*Weighting!I6+Indicator_db2_S3!G3*Weighting!I7+Indicator_db2_S3!H3*Weighting!I8+Indicator_db2_S3!I3*Weighting!I9+Indicator_db2_S3!J3*Weighting!I10+Indicator_db2_S3!K3*Weighting!I11+Indicator_db2_S3!L3*Weighting!I12+Indicator_db2_S3!M3*Weighting!I13+Indicator_db2_S3!N3*Weighting!I14+Indicator_db2_S3!O3*Weighting!I15+Indicator_db2_S3!P3*Weighting!I16+Indicator_db2_S3!Q3*Weighting!I17</f>
        <v>0.10766572472885977</v>
      </c>
      <c r="J3" s="8">
        <f>+Indicator_db2_S3!B3*Weighting!J2+Indicator_db2_S3!C3*Weighting!J3+Indicator_db2_S3!D3*Weighting!J4+Indicator_db2_S3!E3*Weighting!J5+Indicator_db2_S3!F3*Weighting!J6+Indicator_db2_S3!G3*Weighting!J7+Indicator_db2_S3!H3*Weighting!J8+Indicator_db2_S3!I3*Weighting!J9+Indicator_db2_S3!J3*Weighting!J10+Indicator_db2_S3!K3*Weighting!J11+Indicator_db2_S3!L3*Weighting!J12+Indicator_db2_S3!M3*Weighting!J13+Indicator_db2_S3!N3*Weighting!J14+Indicator_db2_S3!O3*Weighting!J15+Indicator_db2_S3!P3*Weighting!J16+Indicator_db2_S3!Q3*Weighting!J17</f>
        <v>3.9153232469269411E-2</v>
      </c>
      <c r="K3" s="8">
        <f>+Indicator_db2_S3!B3*Weighting!K2+Indicator_db2_S3!C3*Weighting!K3+Indicator_db2_S3!D3*Weighting!K4+Indicator_db2_S3!E3*Weighting!K5+Indicator_db2_S3!F3*Weighting!K6+Indicator_db2_S3!G3*Weighting!K7+Indicator_db2_S3!H3*Weighting!K8+Indicator_db2_S3!I3*Weighting!K9+Indicator_db2_S3!J3*Weighting!K10+Indicator_db2_S3!K3*Weighting!K11+Indicator_db2_S3!L3*Weighting!K12+Indicator_db2_S3!M3*Weighting!K13+Indicator_db2_S3!N3*Weighting!K14+Indicator_db2_S3!O3*Weighting!K15+Indicator_db2_S3!P3*Weighting!K16+Indicator_db2_S3!Q3*Weighting!K17</f>
        <v>0.11335164594113459</v>
      </c>
      <c r="L3" s="8">
        <f>+Indicator_db2_S3!B3*Weighting!L2+Indicator_db2_S3!C3*Weighting!L3+Indicator_db2_S3!D3*Weighting!L4+Indicator_db2_S3!E3*Weighting!L5+Indicator_db2_S3!F3*Weighting!L6+Indicator_db2_S3!G3*Weighting!L7+Indicator_db2_S3!H3*Weighting!L8+Indicator_db2_S3!I3*Weighting!L9+Indicator_db2_S3!J3*Weighting!L10+Indicator_db2_S3!K3*Weighting!L11+Indicator_db2_S3!L3*Weighting!L12+Indicator_db2_S3!M3*Weighting!L13+Indicator_db2_S3!N3*Weighting!L14+Indicator_db2_S3!O3*Weighting!L15+Indicator_db2_S3!P3*Weighting!L16+Indicator_db2_S3!Q3*Weighting!L17</f>
        <v>0.16089152041660684</v>
      </c>
      <c r="M3" s="8">
        <f>+Indicator_db2_S3!B3*Weighting!M2+Indicator_db2_S3!C3*Weighting!M3+Indicator_db2_S3!D3*Weighting!M4+Indicator_db2_S3!E3*Weighting!M5+Indicator_db2_S3!F3*Weighting!M6+Indicator_db2_S3!G3*Weighting!M7+Indicator_db2_S3!H3*Weighting!M8+Indicator_db2_S3!I3*Weighting!M9+Indicator_db2_S3!J3*Weighting!M10+Indicator_db2_S3!K3*Weighting!M11+Indicator_db2_S3!L3*Weighting!M12+Indicator_db2_S3!M3*Weighting!M13+Indicator_db2_S3!N3*Weighting!M14+Indicator_db2_S3!O3*Weighting!M15+Indicator_db2_S3!P3*Weighting!M16+Indicator_db2_S3!Q3*Weighting!M17</f>
        <v>-1.4005876525002962E-3</v>
      </c>
      <c r="N3" s="8">
        <f>+Indicator_db2_S3!B3*Weighting!N2+Indicator_db2_S3!C3*Weighting!N3+Indicator_db2_S3!D3*Weighting!N4+Indicator_db2_S3!E3*Weighting!N5+Indicator_db2_S3!F3*Weighting!N6+Indicator_db2_S3!G3*Weighting!N7+Indicator_db2_S3!H3*Weighting!N8+Indicator_db2_S3!I3*Weighting!N9+Indicator_db2_S3!J3*Weighting!N10+Indicator_db2_S3!K3*Weighting!N11+Indicator_db2_S3!L3*Weighting!N12+Indicator_db2_S3!M3*Weighting!N13+Indicator_db2_S3!N3*Weighting!N14+Indicator_db2_S3!O3*Weighting!N15+Indicator_db2_S3!P3*Weighting!N16+Indicator_db2_S3!Q3*Weighting!N17</f>
        <v>7.9564852323996571E-2</v>
      </c>
      <c r="O3" s="8">
        <f>+Indicator_db2_S3!B3*Weighting!O2+Indicator_db2_S3!C3*Weighting!O3+Indicator_db2_S3!D3*Weighting!O4+Indicator_db2_S3!E3*Weighting!O5+Indicator_db2_S3!F3*Weighting!O6+Indicator_db2_S3!G3*Weighting!O7+Indicator_db2_S3!H3*Weighting!O8+Indicator_db2_S3!I3*Weighting!O9+Indicator_db2_S3!J3*Weighting!O10+Indicator_db2_S3!K3*Weighting!O11+Indicator_db2_S3!L3*Weighting!O12+Indicator_db2_S3!M3*Weighting!O13+Indicator_db2_S3!N3*Weighting!O14+Indicator_db2_S3!O3*Weighting!O15+Indicator_db2_S3!P3*Weighting!O16+Indicator_db2_S3!Q3*Weighting!O17</f>
        <v>4.4407684173527829E-3</v>
      </c>
      <c r="P3" s="8">
        <f>+Indicator_db2_S3!B3*Weighting!P2+Indicator_db2_S3!C3*Weighting!P3+Indicator_db2_S3!D3*Weighting!P4+Indicator_db2_S3!E3*Weighting!P5+Indicator_db2_S3!F3*Weighting!P6+Indicator_db2_S3!G3*Weighting!P7+Indicator_db2_S3!H3*Weighting!P8+Indicator_db2_S3!I3*Weighting!P9+Indicator_db2_S3!J3*Weighting!P10+Indicator_db2_S3!K3*Weighting!P11+Indicator_db2_S3!L3*Weighting!P12+Indicator_db2_S3!M3*Weighting!P13+Indicator_db2_S3!N3*Weighting!P14+Indicator_db2_S3!O3*Weighting!P15+Indicator_db2_S3!P3*Weighting!P16+Indicator_db2_S3!Q3*Weighting!P17</f>
        <v>0.24261924508490834</v>
      </c>
      <c r="Q3" s="8">
        <f>+Indicator_db2_S3!B3*Weighting!Q2+Indicator_db2_S3!C3*Weighting!Q3+Indicator_db2_S3!D3*Weighting!Q4+Indicator_db2_S3!E3*Weighting!Q5+Indicator_db2_S3!F3*Weighting!Q6+Indicator_db2_S3!G3*Weighting!Q7+Indicator_db2_S3!H3*Weighting!Q8+Indicator_db2_S3!I3*Weighting!Q9+Indicator_db2_S3!J3*Weighting!Q10+Indicator_db2_S3!K3*Weighting!Q11+Indicator_db2_S3!L3*Weighting!Q12+Indicator_db2_S3!M3*Weighting!Q13+Indicator_db2_S3!N3*Weighting!Q14+Indicator_db2_S3!O3*Weighting!Q15+Indicator_db2_S3!P3*Weighting!Q16+Indicator_db2_S3!Q3*Weighting!Q17</f>
        <v>8.195228787750658E-2</v>
      </c>
      <c r="R3" s="8">
        <f>+Indicator_db2_S3!B3*Weighting!R2+Indicator_db2_S3!C3*Weighting!R3+Indicator_db2_S3!D3*Weighting!R4+Indicator_db2_S3!E3*Weighting!R5+Indicator_db2_S3!F3*Weighting!R6+Indicator_db2_S3!G3*Weighting!R7+Indicator_db2_S3!H3*Weighting!R8+Indicator_db2_S3!I3*Weighting!R9+Indicator_db2_S3!J3*Weighting!R10+Indicator_db2_S3!K3*Weighting!R11+Indicator_db2_S3!L3*Weighting!R12+Indicator_db2_S3!M3*Weighting!R13+Indicator_db2_S3!N3*Weighting!R14+Indicator_db2_S3!O3*Weighting!R15+Indicator_db2_S3!P3*Weighting!R16+Indicator_db2_S3!Q3*Weighting!R17</f>
        <v>-3.5628615344521025E-2</v>
      </c>
      <c r="S3" s="8">
        <f>+Indicator_db2_S3!B3*Weighting!S2+Indicator_db2_S3!C3*Weighting!S3+Indicator_db2_S3!D3*Weighting!S4+Indicator_db2_S3!E3*Weighting!S5+Indicator_db2_S3!F3*Weighting!S6+Indicator_db2_S3!G3*Weighting!S7+Indicator_db2_S3!H3*Weighting!S8+Indicator_db2_S3!I3*Weighting!S9+Indicator_db2_S3!J3*Weighting!S10+Indicator_db2_S3!K3*Weighting!S11+Indicator_db2_S3!L3*Weighting!S12+Indicator_db2_S3!M3*Weighting!S13+Indicator_db2_S3!N3*Weighting!S14+Indicator_db2_S3!O3*Weighting!S15+Indicator_db2_S3!P3*Weighting!S16+Indicator_db2_S3!Q3*Weighting!S17</f>
        <v>0.48686824088528696</v>
      </c>
      <c r="T3" s="8">
        <f>+Indicator_db2_S3!B3*Weighting!T2+Indicator_db2_S3!C3*Weighting!T3+Indicator_db2_S3!D3*Weighting!T4+Indicator_db2_S3!E3*Weighting!T5+Indicator_db2_S3!F3*Weighting!T6+Indicator_db2_S3!G3*Weighting!T7+Indicator_db2_S3!H3*Weighting!T8+Indicator_db2_S3!I3*Weighting!T9+Indicator_db2_S3!J3*Weighting!T10+Indicator_db2_S3!K3*Weighting!T11+Indicator_db2_S3!L3*Weighting!T12+Indicator_db2_S3!M3*Weighting!T13+Indicator_db2_S3!N3*Weighting!T14+Indicator_db2_S3!O3*Weighting!T15+Indicator_db2_S3!P3*Weighting!T16+Indicator_db2_S3!Q3*Weighting!T17</f>
        <v>0.5207751515957757</v>
      </c>
      <c r="U3" s="8">
        <f>+Indicator_db2_S3!B3*Weighting!U2+Indicator_db2_S3!C3*Weighting!U3+Indicator_db2_S3!D3*Weighting!U4+Indicator_db2_S3!E3*Weighting!U5+Indicator_db2_S3!F3*Weighting!U6+Indicator_db2_S3!G3*Weighting!U7+Indicator_db2_S3!H3*Weighting!U8+Indicator_db2_S3!I3*Weighting!U9+Indicator_db2_S3!J3*Weighting!U10+Indicator_db2_S3!K3*Weighting!U11+Indicator_db2_S3!L3*Weighting!U12+Indicator_db2_S3!M3*Weighting!U13+Indicator_db2_S3!N3*Weighting!U14+Indicator_db2_S3!O3*Weighting!U15+Indicator_db2_S3!P3*Weighting!U16+Indicator_db2_S3!Q3*Weighting!U17</f>
        <v>4.2693895044749585E-3</v>
      </c>
      <c r="V3" s="8">
        <f>+Indicator_db2_S3!B3*Weighting!V2+Indicator_db2_S3!C3*Weighting!V3+Indicator_db2_S3!D3*Weighting!V4+Indicator_db2_S3!E3*Weighting!V5+Indicator_db2_S3!F3*Weighting!V6+Indicator_db2_S3!G3*Weighting!V7+Indicator_db2_S3!H3*Weighting!V8+Indicator_db2_S3!I3*Weighting!V9+Indicator_db2_S3!J3*Weighting!V10+Indicator_db2_S3!K3*Weighting!V11+Indicator_db2_S3!L3*Weighting!V12+Indicator_db2_S3!M3*Weighting!V13+Indicator_db2_S3!N3*Weighting!V14+Indicator_db2_S3!O3*Weighting!V15+Indicator_db2_S3!P3*Weighting!V16+Indicator_db2_S3!Q3*Weighting!V17</f>
        <v>1.7950998379791763E-2</v>
      </c>
      <c r="W3" s="8">
        <f>+Indicator_db2_S3!B3*Weighting!W2+Indicator_db2_S3!C3*Weighting!W3+Indicator_db2_S3!D3*Weighting!W4+Indicator_db2_S3!E3*Weighting!W5+Indicator_db2_S3!F3*Weighting!W6+Indicator_db2_S3!G3*Weighting!W7+Indicator_db2_S3!H3*Weighting!W8+Indicator_db2_S3!I3*Weighting!W9+Indicator_db2_S3!J3*Weighting!W10+Indicator_db2_S3!K3*Weighting!W11+Indicator_db2_S3!L3*Weighting!W12+Indicator_db2_S3!M3*Weighting!W13+Indicator_db2_S3!N3*Weighting!W14+Indicator_db2_S3!O3*Weighting!W15+Indicator_db2_S3!P3*Weighting!W16+Indicator_db2_S3!Q3*Weighting!W17</f>
        <v>1.3191154100128789E-3</v>
      </c>
      <c r="X3" s="8">
        <f>+Indicator_db2_S3!B3*Weighting!X2+Indicator_db2_S3!C3*Weighting!X3+Indicator_db2_S3!D3*Weighting!X4+Indicator_db2_S3!E3*Weighting!X5+Indicator_db2_S3!F3*Weighting!X6+Indicator_db2_S3!G3*Weighting!X7+Indicator_db2_S3!H3*Weighting!X8+Indicator_db2_S3!I3*Weighting!X9+Indicator_db2_S3!J3*Weighting!X10+Indicator_db2_S3!K3*Weighting!X11+Indicator_db2_S3!L3*Weighting!X12+Indicator_db2_S3!M3*Weighting!X13+Indicator_db2_S3!N3*Weighting!X14+Indicator_db2_S3!O3*Weighting!X15+Indicator_db2_S3!P3*Weighting!X16+Indicator_db2_S3!Q3*Weighting!X17</f>
        <v>3.4497382441740104E-3</v>
      </c>
      <c r="Y3" s="8">
        <f>+Indicator_db2_S3!B3*Weighting!Y2+Indicator_db2_S3!C3*Weighting!Y3+Indicator_db2_S3!D3*Weighting!Y4+Indicator_db2_S3!E3*Weighting!Y5+Indicator_db2_S3!F3*Weighting!Y6+Indicator_db2_S3!G3*Weighting!Y7+Indicator_db2_S3!H3*Weighting!Y8+Indicator_db2_S3!I3*Weighting!Y9+Indicator_db2_S3!J3*Weighting!Y10+Indicator_db2_S3!K3*Weighting!Y11+Indicator_db2_S3!L3*Weighting!Y12+Indicator_db2_S3!M3*Weighting!Y13+Indicator_db2_S3!N3*Weighting!Y14+Indicator_db2_S3!O3*Weighting!Y15+Indicator_db2_S3!P3*Weighting!Y16+Indicator_db2_S3!Q3*Weighting!Y17</f>
        <v>1.9124877381863237E-3</v>
      </c>
      <c r="Z3" s="8">
        <f>+Indicator_db2_S3!B3*Weighting!Z2+Indicator_db2_S3!C3*Weighting!Z3+Indicator_db2_S3!D3*Weighting!Z4+Indicator_db2_S3!E3*Weighting!Z5+Indicator_db2_S3!F3*Weighting!Z6+Indicator_db2_S3!G3*Weighting!Z7+Indicator_db2_S3!H3*Weighting!Z8+Indicator_db2_S3!I3*Weighting!Z9+Indicator_db2_S3!J3*Weighting!Z10+Indicator_db2_S3!K3*Weighting!Z11+Indicator_db2_S3!L3*Weighting!Z12+Indicator_db2_S3!M3*Weighting!Z13+Indicator_db2_S3!N3*Weighting!Z14+Indicator_db2_S3!O3*Weighting!Z15+Indicator_db2_S3!P3*Weighting!Z16+Indicator_db2_S3!Q3*Weighting!Z17</f>
        <v>2.5279399778057415E-2</v>
      </c>
      <c r="AA3" s="8">
        <f>+Indicator_db2_S3!B3*Weighting!AA2+Indicator_db2_S3!C3*Weighting!AA3+Indicator_db2_S3!D3*Weighting!AA4+Indicator_db2_S3!E3*Weighting!AA5+Indicator_db2_S3!F3*Weighting!AA6+Indicator_db2_S3!G3*Weighting!AA7+Indicator_db2_S3!H3*Weighting!AA8+Indicator_db2_S3!I3*Weighting!AA9+Indicator_db2_S3!J3*Weighting!AA10+Indicator_db2_S3!K3*Weighting!AA11+Indicator_db2_S3!L3*Weighting!AA12+Indicator_db2_S3!M3*Weighting!AA13+Indicator_db2_S3!N3*Weighting!AA14+Indicator_db2_S3!O3*Weighting!AA15+Indicator_db2_S3!P3*Weighting!AA16+Indicator_db2_S3!Q3*Weighting!AA17</f>
        <v>3.2580706739054416E-2</v>
      </c>
    </row>
    <row r="4" spans="1:27" x14ac:dyDescent="0.35">
      <c r="A4" s="5" t="s">
        <v>3</v>
      </c>
      <c r="B4" s="8">
        <f ca="1">+Indicator_db2_S3!B4*Weighting!B2+Indicator_db2_S3!C4*Weighting!B3+Indicator_db2_S3!D4*Weighting!B4+Indicator_db2_S3!E4*Weighting!B5+Indicator_db2_S3!F4*Weighting!B6+Indicator_db2_S3!G4*Weighting!B7+Indicator_db2_S3!H4*Weighting!B8+Indicator_db2_S3!I4*Weighting!B9+Indicator_db2_S3!J4*Weighting!B10+Indicator_db2_S3!K4*Weighting!B11+Indicator_db2_S3!L4*Weighting!B12+Indicator_db2_S3!M4*Weighting!B13+Indicator_db2_S3!N4*Weighting!B14+Indicator_db2_S3!O4*Weighting!B15+Indicator_db2_S3!P4*Weighting!B16+Indicator_db2_S3!Q4*Weighting!B17</f>
        <v>-1.5302136030569235E-3</v>
      </c>
      <c r="C4" s="8">
        <f ca="1">+Indicator_db2_S3!B4*Weighting!C2+Indicator_db2_S3!C4*Weighting!C3+Indicator_db2_S3!D4*Weighting!C4+Indicator_db2_S3!E4*Weighting!C5+Indicator_db2_S3!F4*Weighting!C6+Indicator_db2_S3!G4*Weighting!C7+Indicator_db2_S3!H4*Weighting!C8+Indicator_db2_S3!I4*Weighting!C9+Indicator_db2_S3!J4*Weighting!C10+Indicator_db2_S3!K4*Weighting!C11+Indicator_db2_S3!L4*Weighting!C12+Indicator_db2_S3!M4*Weighting!C13+Indicator_db2_S3!N4*Weighting!C14+Indicator_db2_S3!O4*Weighting!C15+Indicator_db2_S3!P4*Weighting!C16+Indicator_db2_S3!Q4*Weighting!C17</f>
        <v>4.8844544089470011E-3</v>
      </c>
      <c r="D4" s="8">
        <f ca="1">+Indicator_db2_S3!B4*Weighting!D2+Indicator_db2_S3!C4*Weighting!D3+Indicator_db2_S3!D4*Weighting!D4+Indicator_db2_S3!E4*Weighting!D5+Indicator_db2_S3!F4*Weighting!D6+Indicator_db2_S3!G4*Weighting!D7+Indicator_db2_S3!H4*Weighting!D8+Indicator_db2_S3!I4*Weighting!D9+Indicator_db2_S3!J4*Weighting!D10+Indicator_db2_S3!K4*Weighting!D11+Indicator_db2_S3!L4*Weighting!D12+Indicator_db2_S3!M4*Weighting!D13+Indicator_db2_S3!N4*Weighting!D14+Indicator_db2_S3!O4*Weighting!D15+Indicator_db2_S3!P4*Weighting!D16+Indicator_db2_S3!Q4*Weighting!D17</f>
        <v>-1.9515707798217715E-3</v>
      </c>
      <c r="E4" s="8">
        <f ca="1">+Indicator_db2_S3!B4*Weighting!E2+Indicator_db2_S3!C4*Weighting!E3+Indicator_db2_S3!D4*Weighting!E4+Indicator_db2_S3!E4*Weighting!E5+Indicator_db2_S3!F4*Weighting!E6+Indicator_db2_S3!G4*Weighting!E7+Indicator_db2_S3!H4*Weighting!E8+Indicator_db2_S3!I4*Weighting!E9+Indicator_db2_S3!J4*Weighting!E10+Indicator_db2_S3!K4*Weighting!E11+Indicator_db2_S3!L4*Weighting!E12+Indicator_db2_S3!M4*Weighting!E13+Indicator_db2_S3!N4*Weighting!E14+Indicator_db2_S3!O4*Weighting!E15+Indicator_db2_S3!P4*Weighting!E16+Indicator_db2_S3!Q4*Weighting!E17</f>
        <v>8.5254295560070852E-3</v>
      </c>
      <c r="F4" s="8">
        <f ca="1">+Indicator_db2_S3!B4*Weighting!F2+Indicator_db2_S3!C4*Weighting!F3+Indicator_db2_S3!D4*Weighting!F4+Indicator_db2_S3!E4*Weighting!F5+Indicator_db2_S3!F4*Weighting!F6+Indicator_db2_S3!G4*Weighting!F7+Indicator_db2_S3!H4*Weighting!F8+Indicator_db2_S3!I4*Weighting!F9+Indicator_db2_S3!J4*Weighting!F10+Indicator_db2_S3!K4*Weighting!F11+Indicator_db2_S3!L4*Weighting!F12+Indicator_db2_S3!M4*Weighting!F13+Indicator_db2_S3!N4*Weighting!F14+Indicator_db2_S3!O4*Weighting!F15+Indicator_db2_S3!P4*Weighting!F16+Indicator_db2_S3!Q4*Weighting!F17</f>
        <v>-6.5962741831616023E-4</v>
      </c>
      <c r="G4" s="8">
        <f>+Indicator_db2_S3!B4*Weighting!G2+Indicator_db2_S3!C4*Weighting!G3+Indicator_db2_S3!D4*Weighting!G4+Indicator_db2_S3!E4*Weighting!G5+Indicator_db2_S3!F4*Weighting!G6+Indicator_db2_S3!G4*Weighting!G7+Indicator_db2_S3!H4*Weighting!G8+Indicator_db2_S3!I4*Weighting!G9+Indicator_db2_S3!J4*Weighting!G10+Indicator_db2_S3!K4*Weighting!G11+Indicator_db2_S3!L4*Weighting!G12+Indicator_db2_S3!M4*Weighting!G13+Indicator_db2_S3!N4*Weighting!G14+Indicator_db2_S3!O4*Weighting!G15+Indicator_db2_S3!P4*Weighting!G16+Indicator_db2_S3!Q4*Weighting!G17</f>
        <v>-9.0807810004023722E-3</v>
      </c>
      <c r="H4" s="8">
        <f>+Indicator_db2_S3!B4*Weighting!H2+Indicator_db2_S3!C4*Weighting!H3+Indicator_db2_S3!D4*Weighting!H4+Indicator_db2_S3!E4*Weighting!H5+Indicator_db2_S3!F4*Weighting!H6+Indicator_db2_S3!G4*Weighting!H7+Indicator_db2_S3!H4*Weighting!H8+Indicator_db2_S3!I4*Weighting!H9+Indicator_db2_S3!J4*Weighting!H10+Indicator_db2_S3!K4*Weighting!H11+Indicator_db2_S3!L4*Weighting!H12+Indicator_db2_S3!M4*Weighting!H13+Indicator_db2_S3!N4*Weighting!H14+Indicator_db2_S3!O4*Weighting!H15+Indicator_db2_S3!P4*Weighting!H16+Indicator_db2_S3!Q4*Weighting!H17</f>
        <v>2.1964388663287031E-2</v>
      </c>
      <c r="I4" s="8">
        <f>+Indicator_db2_S3!B4*Weighting!I2+Indicator_db2_S3!C4*Weighting!I3+Indicator_db2_S3!D4*Weighting!I4+Indicator_db2_S3!E4*Weighting!I5+Indicator_db2_S3!F4*Weighting!I6+Indicator_db2_S3!G4*Weighting!I7+Indicator_db2_S3!H4*Weighting!I8+Indicator_db2_S3!I4*Weighting!I9+Indicator_db2_S3!J4*Weighting!I10+Indicator_db2_S3!K4*Weighting!I11+Indicator_db2_S3!L4*Weighting!I12+Indicator_db2_S3!M4*Weighting!I13+Indicator_db2_S3!N4*Weighting!I14+Indicator_db2_S3!O4*Weighting!I15+Indicator_db2_S3!P4*Weighting!I16+Indicator_db2_S3!Q4*Weighting!I17</f>
        <v>-9.2369683490865356E-3</v>
      </c>
      <c r="J4" s="8">
        <f>+Indicator_db2_S3!B4*Weighting!J2+Indicator_db2_S3!C4*Weighting!J3+Indicator_db2_S3!D4*Weighting!J4+Indicator_db2_S3!E4*Weighting!J5+Indicator_db2_S3!F4*Weighting!J6+Indicator_db2_S3!G4*Weighting!J7+Indicator_db2_S3!H4*Weighting!J8+Indicator_db2_S3!I4*Weighting!J9+Indicator_db2_S3!J4*Weighting!J10+Indicator_db2_S3!K4*Weighting!J11+Indicator_db2_S3!L4*Weighting!J12+Indicator_db2_S3!M4*Weighting!J13+Indicator_db2_S3!N4*Weighting!J14+Indicator_db2_S3!O4*Weighting!J15+Indicator_db2_S3!P4*Weighting!J16+Indicator_db2_S3!Q4*Weighting!J17</f>
        <v>3.5662371638478151E-2</v>
      </c>
      <c r="K4" s="8">
        <f>+Indicator_db2_S3!B4*Weighting!K2+Indicator_db2_S3!C4*Weighting!K3+Indicator_db2_S3!D4*Weighting!K4+Indicator_db2_S3!E4*Weighting!K5+Indicator_db2_S3!F4*Weighting!K6+Indicator_db2_S3!G4*Weighting!K7+Indicator_db2_S3!H4*Weighting!K8+Indicator_db2_S3!I4*Weighting!K9+Indicator_db2_S3!J4*Weighting!K10+Indicator_db2_S3!K4*Weighting!K11+Indicator_db2_S3!L4*Weighting!K12+Indicator_db2_S3!M4*Weighting!K13+Indicator_db2_S3!N4*Weighting!K14+Indicator_db2_S3!O4*Weighting!K15+Indicator_db2_S3!P4*Weighting!K16+Indicator_db2_S3!Q4*Weighting!K17</f>
        <v>-1.7846218262753853E-3</v>
      </c>
      <c r="L4" s="8">
        <f>+Indicator_db2_S3!B4*Weighting!L2+Indicator_db2_S3!C4*Weighting!L3+Indicator_db2_S3!D4*Weighting!L4+Indicator_db2_S3!E4*Weighting!L5+Indicator_db2_S3!F4*Weighting!L6+Indicator_db2_S3!G4*Weighting!L7+Indicator_db2_S3!H4*Weighting!L8+Indicator_db2_S3!I4*Weighting!L9+Indicator_db2_S3!J4*Weighting!L10+Indicator_db2_S3!K4*Weighting!L11+Indicator_db2_S3!L4*Weighting!L12+Indicator_db2_S3!M4*Weighting!L13+Indicator_db2_S3!N4*Weighting!L14+Indicator_db2_S3!O4*Weighting!L15+Indicator_db2_S3!P4*Weighting!L16+Indicator_db2_S3!Q4*Weighting!L17</f>
        <v>0.21005476770198547</v>
      </c>
      <c r="M4" s="8">
        <f>+Indicator_db2_S3!B4*Weighting!M2+Indicator_db2_S3!C4*Weighting!M3+Indicator_db2_S3!D4*Weighting!M4+Indicator_db2_S3!E4*Weighting!M5+Indicator_db2_S3!F4*Weighting!M6+Indicator_db2_S3!G4*Weighting!M7+Indicator_db2_S3!H4*Weighting!M8+Indicator_db2_S3!I4*Weighting!M9+Indicator_db2_S3!J4*Weighting!M10+Indicator_db2_S3!K4*Weighting!M11+Indicator_db2_S3!L4*Weighting!M12+Indicator_db2_S3!M4*Weighting!M13+Indicator_db2_S3!N4*Weighting!M14+Indicator_db2_S3!O4*Weighting!M15+Indicator_db2_S3!P4*Weighting!M16+Indicator_db2_S3!Q4*Weighting!M17</f>
        <v>-2.653170952361792E-2</v>
      </c>
      <c r="N4" s="8">
        <f>+Indicator_db2_S3!B4*Weighting!N2+Indicator_db2_S3!C4*Weighting!N3+Indicator_db2_S3!D4*Weighting!N4+Indicator_db2_S3!E4*Weighting!N5+Indicator_db2_S3!F4*Weighting!N6+Indicator_db2_S3!G4*Weighting!N7+Indicator_db2_S3!H4*Weighting!N8+Indicator_db2_S3!I4*Weighting!N9+Indicator_db2_S3!J4*Weighting!N10+Indicator_db2_S3!K4*Weighting!N11+Indicator_db2_S3!L4*Weighting!N12+Indicator_db2_S3!M4*Weighting!N13+Indicator_db2_S3!N4*Weighting!N14+Indicator_db2_S3!O4*Weighting!N15+Indicator_db2_S3!P4*Weighting!N16+Indicator_db2_S3!Q4*Weighting!N17</f>
        <v>2.8363221210601919E-2</v>
      </c>
      <c r="O4" s="8">
        <f>+Indicator_db2_S3!B4*Weighting!O2+Indicator_db2_S3!C4*Weighting!O3+Indicator_db2_S3!D4*Weighting!O4+Indicator_db2_S3!E4*Weighting!O5+Indicator_db2_S3!F4*Weighting!O6+Indicator_db2_S3!G4*Weighting!O7+Indicator_db2_S3!H4*Weighting!O8+Indicator_db2_S3!I4*Weighting!O9+Indicator_db2_S3!J4*Weighting!O10+Indicator_db2_S3!K4*Weighting!O11+Indicator_db2_S3!L4*Weighting!O12+Indicator_db2_S3!M4*Weighting!O13+Indicator_db2_S3!N4*Weighting!O14+Indicator_db2_S3!O4*Weighting!O15+Indicator_db2_S3!P4*Weighting!O16+Indicator_db2_S3!Q4*Weighting!O17</f>
        <v>3.2392570305299832E-3</v>
      </c>
      <c r="P4" s="8">
        <f>+Indicator_db2_S3!B4*Weighting!P2+Indicator_db2_S3!C4*Weighting!P3+Indicator_db2_S3!D4*Weighting!P4+Indicator_db2_S3!E4*Weighting!P5+Indicator_db2_S3!F4*Weighting!P6+Indicator_db2_S3!G4*Weighting!P7+Indicator_db2_S3!H4*Weighting!P8+Indicator_db2_S3!I4*Weighting!P9+Indicator_db2_S3!J4*Weighting!P10+Indicator_db2_S3!K4*Weighting!P11+Indicator_db2_S3!L4*Weighting!P12+Indicator_db2_S3!M4*Weighting!P13+Indicator_db2_S3!N4*Weighting!P14+Indicator_db2_S3!O4*Weighting!P15+Indicator_db2_S3!P4*Weighting!P16+Indicator_db2_S3!Q4*Weighting!P17</f>
        <v>-6.4738738056418763E-2</v>
      </c>
      <c r="Q4" s="8">
        <f>+Indicator_db2_S3!B4*Weighting!Q2+Indicator_db2_S3!C4*Weighting!Q3+Indicator_db2_S3!D4*Weighting!Q4+Indicator_db2_S3!E4*Weighting!Q5+Indicator_db2_S3!F4*Weighting!Q6+Indicator_db2_S3!G4*Weighting!Q7+Indicator_db2_S3!H4*Weighting!Q8+Indicator_db2_S3!I4*Weighting!Q9+Indicator_db2_S3!J4*Weighting!Q10+Indicator_db2_S3!K4*Weighting!Q11+Indicator_db2_S3!L4*Weighting!Q12+Indicator_db2_S3!M4*Weighting!Q13+Indicator_db2_S3!N4*Weighting!Q14+Indicator_db2_S3!O4*Weighting!Q15+Indicator_db2_S3!P4*Weighting!Q16+Indicator_db2_S3!Q4*Weighting!Q17</f>
        <v>-5.2041508188894171E-2</v>
      </c>
      <c r="R4" s="8">
        <f>+Indicator_db2_S3!B4*Weighting!R2+Indicator_db2_S3!C4*Weighting!R3+Indicator_db2_S3!D4*Weighting!R4+Indicator_db2_S3!E4*Weighting!R5+Indicator_db2_S3!F4*Weighting!R6+Indicator_db2_S3!G4*Weighting!R7+Indicator_db2_S3!H4*Weighting!R8+Indicator_db2_S3!I4*Weighting!R9+Indicator_db2_S3!J4*Weighting!R10+Indicator_db2_S3!K4*Weighting!R11+Indicator_db2_S3!L4*Weighting!R12+Indicator_db2_S3!M4*Weighting!R13+Indicator_db2_S3!N4*Weighting!R14+Indicator_db2_S3!O4*Weighting!R15+Indicator_db2_S3!P4*Weighting!R16+Indicator_db2_S3!Q4*Weighting!R17</f>
        <v>-4.4164159162753111E-2</v>
      </c>
      <c r="S4" s="8">
        <f>+Indicator_db2_S3!B4*Weighting!S2+Indicator_db2_S3!C4*Weighting!S3+Indicator_db2_S3!D4*Weighting!S4+Indicator_db2_S3!E4*Weighting!S5+Indicator_db2_S3!F4*Weighting!S6+Indicator_db2_S3!G4*Weighting!S7+Indicator_db2_S3!H4*Weighting!S8+Indicator_db2_S3!I4*Weighting!S9+Indicator_db2_S3!J4*Weighting!S10+Indicator_db2_S3!K4*Weighting!S11+Indicator_db2_S3!L4*Weighting!S12+Indicator_db2_S3!M4*Weighting!S13+Indicator_db2_S3!N4*Weighting!S14+Indicator_db2_S3!O4*Weighting!S15+Indicator_db2_S3!P4*Weighting!S16+Indicator_db2_S3!Q4*Weighting!S17</f>
        <v>-7.3715650493078377E-2</v>
      </c>
      <c r="T4" s="8">
        <f>+Indicator_db2_S3!B4*Weighting!T2+Indicator_db2_S3!C4*Weighting!T3+Indicator_db2_S3!D4*Weighting!T4+Indicator_db2_S3!E4*Weighting!T5+Indicator_db2_S3!F4*Weighting!T6+Indicator_db2_S3!G4*Weighting!T7+Indicator_db2_S3!H4*Weighting!T8+Indicator_db2_S3!I4*Weighting!T9+Indicator_db2_S3!J4*Weighting!T10+Indicator_db2_S3!K4*Weighting!T11+Indicator_db2_S3!L4*Weighting!T12+Indicator_db2_S3!M4*Weighting!T13+Indicator_db2_S3!N4*Weighting!T14+Indicator_db2_S3!O4*Weighting!T15+Indicator_db2_S3!P4*Weighting!T16+Indicator_db2_S3!Q4*Weighting!T17</f>
        <v>-8.1006336101726167E-2</v>
      </c>
      <c r="U4" s="8">
        <f>+Indicator_db2_S3!B4*Weighting!U2+Indicator_db2_S3!C4*Weighting!U3+Indicator_db2_S3!D4*Weighting!U4+Indicator_db2_S3!E4*Weighting!U5+Indicator_db2_S3!F4*Weighting!U6+Indicator_db2_S3!G4*Weighting!U7+Indicator_db2_S3!H4*Weighting!U8+Indicator_db2_S3!I4*Weighting!U9+Indicator_db2_S3!J4*Weighting!U10+Indicator_db2_S3!K4*Weighting!U11+Indicator_db2_S3!L4*Weighting!U12+Indicator_db2_S3!M4*Weighting!U13+Indicator_db2_S3!N4*Weighting!U14+Indicator_db2_S3!O4*Weighting!U15+Indicator_db2_S3!P4*Weighting!U16+Indicator_db2_S3!Q4*Weighting!U17</f>
        <v>3.1100384537814333E-3</v>
      </c>
      <c r="V4" s="8">
        <f>+Indicator_db2_S3!B4*Weighting!V2+Indicator_db2_S3!C4*Weighting!V3+Indicator_db2_S3!D4*Weighting!V4+Indicator_db2_S3!E4*Weighting!V5+Indicator_db2_S3!F4*Weighting!V6+Indicator_db2_S3!G4*Weighting!V7+Indicator_db2_S3!H4*Weighting!V8+Indicator_db2_S3!I4*Weighting!V9+Indicator_db2_S3!J4*Weighting!V10+Indicator_db2_S3!K4*Weighting!V11+Indicator_db2_S3!L4*Weighting!V12+Indicator_db2_S3!M4*Weighting!V13+Indicator_db2_S3!N4*Weighting!V14+Indicator_db2_S3!O4*Weighting!V15+Indicator_db2_S3!P4*Weighting!V16+Indicator_db2_S3!Q4*Weighting!V17</f>
        <v>-8.8064876553627641E-3</v>
      </c>
      <c r="W4" s="8">
        <f>+Indicator_db2_S3!B4*Weighting!W2+Indicator_db2_S3!C4*Weighting!W3+Indicator_db2_S3!D4*Weighting!W4+Indicator_db2_S3!E4*Weighting!W5+Indicator_db2_S3!F4*Weighting!W6+Indicator_db2_S3!G4*Weighting!W7+Indicator_db2_S3!H4*Weighting!W8+Indicator_db2_S3!I4*Weighting!W9+Indicator_db2_S3!J4*Weighting!W10+Indicator_db2_S3!K4*Weighting!W11+Indicator_db2_S3!L4*Weighting!W12+Indicator_db2_S3!M4*Weighting!W13+Indicator_db2_S3!N4*Weighting!W14+Indicator_db2_S3!O4*Weighting!W15+Indicator_db2_S3!P4*Weighting!W16+Indicator_db2_S3!Q4*Weighting!W17</f>
        <v>-6.0379861997360675E-4</v>
      </c>
      <c r="X4" s="8">
        <f>+Indicator_db2_S3!B4*Weighting!X2+Indicator_db2_S3!C4*Weighting!X3+Indicator_db2_S3!D4*Weighting!X4+Indicator_db2_S3!E4*Weighting!X5+Indicator_db2_S3!F4*Weighting!X6+Indicator_db2_S3!G4*Weighting!X7+Indicator_db2_S3!H4*Weighting!X8+Indicator_db2_S3!I4*Weighting!X9+Indicator_db2_S3!J4*Weighting!X10+Indicator_db2_S3!K4*Weighting!X11+Indicator_db2_S3!L4*Weighting!X12+Indicator_db2_S3!M4*Weighting!X13+Indicator_db2_S3!N4*Weighting!X14+Indicator_db2_S3!O4*Weighting!X15+Indicator_db2_S3!P4*Weighting!X16+Indicator_db2_S3!Q4*Weighting!X17</f>
        <v>-3.2039597108110014E-3</v>
      </c>
      <c r="Y4" s="8">
        <f>+Indicator_db2_S3!B4*Weighting!Y2+Indicator_db2_S3!C4*Weighting!Y3+Indicator_db2_S3!D4*Weighting!Y4+Indicator_db2_S3!E4*Weighting!Y5+Indicator_db2_S3!F4*Weighting!Y6+Indicator_db2_S3!G4*Weighting!Y7+Indicator_db2_S3!H4*Weighting!Y8+Indicator_db2_S3!I4*Weighting!Y9+Indicator_db2_S3!J4*Weighting!Y10+Indicator_db2_S3!K4*Weighting!Y11+Indicator_db2_S3!L4*Weighting!Y12+Indicator_db2_S3!M4*Weighting!Y13+Indicator_db2_S3!N4*Weighting!Y14+Indicator_db2_S3!O4*Weighting!Y15+Indicator_db2_S3!P4*Weighting!Y16+Indicator_db2_S3!Q4*Weighting!Y17</f>
        <v>2.2105442498516859E-5</v>
      </c>
      <c r="Z4" s="8">
        <f>+Indicator_db2_S3!B4*Weighting!Z2+Indicator_db2_S3!C4*Weighting!Z3+Indicator_db2_S3!D4*Weighting!Z4+Indicator_db2_S3!E4*Weighting!Z5+Indicator_db2_S3!F4*Weighting!Z6+Indicator_db2_S3!G4*Weighting!Z7+Indicator_db2_S3!H4*Weighting!Z8+Indicator_db2_S3!I4*Weighting!Z9+Indicator_db2_S3!J4*Weighting!Z10+Indicator_db2_S3!K4*Weighting!Z11+Indicator_db2_S3!L4*Weighting!Z12+Indicator_db2_S3!M4*Weighting!Z13+Indicator_db2_S3!N4*Weighting!Z14+Indicator_db2_S3!O4*Weighting!Z15+Indicator_db2_S3!P4*Weighting!Z16+Indicator_db2_S3!Q4*Weighting!Z17</f>
        <v>-6.1665225995750838E-3</v>
      </c>
      <c r="AA4" s="8">
        <f>+Indicator_db2_S3!B4*Weighting!AA2+Indicator_db2_S3!C4*Weighting!AA3+Indicator_db2_S3!D4*Weighting!AA4+Indicator_db2_S3!E4*Weighting!AA5+Indicator_db2_S3!F4*Weighting!AA6+Indicator_db2_S3!G4*Weighting!AA7+Indicator_db2_S3!H4*Weighting!AA8+Indicator_db2_S3!I4*Weighting!AA9+Indicator_db2_S3!J4*Weighting!AA10+Indicator_db2_S3!K4*Weighting!AA11+Indicator_db2_S3!L4*Weighting!AA12+Indicator_db2_S3!M4*Weighting!AA13+Indicator_db2_S3!N4*Weighting!AA14+Indicator_db2_S3!O4*Weighting!AA15+Indicator_db2_S3!P4*Weighting!AA16+Indicator_db2_S3!Q4*Weighting!AA17</f>
        <v>-2.9103015733624359E-2</v>
      </c>
    </row>
    <row r="5" spans="1:27" x14ac:dyDescent="0.35">
      <c r="A5" s="5" t="s">
        <v>4</v>
      </c>
      <c r="B5" s="8">
        <f ca="1">+Indicator_db2_S3!B5*Weighting!B2+Indicator_db2_S3!C5*Weighting!B3+Indicator_db2_S3!D5*Weighting!B4+Indicator_db2_S3!E5*Weighting!B5+Indicator_db2_S3!F5*Weighting!B6+Indicator_db2_S3!G5*Weighting!B7+Indicator_db2_S3!H5*Weighting!B8+Indicator_db2_S3!I5*Weighting!B9+Indicator_db2_S3!J5*Weighting!B10+Indicator_db2_S3!K5*Weighting!B11+Indicator_db2_S3!L5*Weighting!B12+Indicator_db2_S3!M5*Weighting!B13+Indicator_db2_S3!N5*Weighting!B14+Indicator_db2_S3!O5*Weighting!B15+Indicator_db2_S3!P5*Weighting!B16+Indicator_db2_S3!Q5*Weighting!B17</f>
        <v>0.95513775229811892</v>
      </c>
      <c r="C5" s="8">
        <f ca="1">+Indicator_db2_S3!B5*Weighting!C2+Indicator_db2_S3!C5*Weighting!C3+Indicator_db2_S3!D5*Weighting!C4+Indicator_db2_S3!E5*Weighting!C5+Indicator_db2_S3!F5*Weighting!C6+Indicator_db2_S3!G5*Weighting!C7+Indicator_db2_S3!H5*Weighting!C8+Indicator_db2_S3!I5*Weighting!C9+Indicator_db2_S3!J5*Weighting!C10+Indicator_db2_S3!K5*Weighting!C11+Indicator_db2_S3!L5*Weighting!C12+Indicator_db2_S3!M5*Weighting!C13+Indicator_db2_S3!N5*Weighting!C14+Indicator_db2_S3!O5*Weighting!C15+Indicator_db2_S3!P5*Weighting!C16+Indicator_db2_S3!Q5*Weighting!C17</f>
        <v>0.95537548364495462</v>
      </c>
      <c r="D5" s="8">
        <f ca="1">+Indicator_db2_S3!B5*Weighting!D2+Indicator_db2_S3!C5*Weighting!D3+Indicator_db2_S3!D5*Weighting!D4+Indicator_db2_S3!E5*Weighting!D5+Indicator_db2_S3!F5*Weighting!D6+Indicator_db2_S3!G5*Weighting!D7+Indicator_db2_S3!H5*Weighting!D8+Indicator_db2_S3!I5*Weighting!D9+Indicator_db2_S3!J5*Weighting!D10+Indicator_db2_S3!K5*Weighting!D11+Indicator_db2_S3!L5*Weighting!D12+Indicator_db2_S3!M5*Weighting!D13+Indicator_db2_S3!N5*Weighting!D14+Indicator_db2_S3!O5*Weighting!D15+Indicator_db2_S3!P5*Weighting!D16+Indicator_db2_S3!Q5*Weighting!D17</f>
        <v>0.95329753930418704</v>
      </c>
      <c r="E5" s="8">
        <f ca="1">+Indicator_db2_S3!B5*Weighting!E2+Indicator_db2_S3!C5*Weighting!E3+Indicator_db2_S3!D5*Weighting!E4+Indicator_db2_S3!E5*Weighting!E5+Indicator_db2_S3!F5*Weighting!E6+Indicator_db2_S3!G5*Weighting!E7+Indicator_db2_S3!H5*Weighting!E8+Indicator_db2_S3!I5*Weighting!E9+Indicator_db2_S3!J5*Weighting!E10+Indicator_db2_S3!K5*Weighting!E11+Indicator_db2_S3!L5*Weighting!E12+Indicator_db2_S3!M5*Weighting!E13+Indicator_db2_S3!N5*Weighting!E14+Indicator_db2_S3!O5*Weighting!E15+Indicator_db2_S3!P5*Weighting!E16+Indicator_db2_S3!Q5*Weighting!E17</f>
        <v>0.96399134889348026</v>
      </c>
      <c r="F5" s="8">
        <f ca="1">+Indicator_db2_S3!B5*Weighting!F2+Indicator_db2_S3!C5*Weighting!F3+Indicator_db2_S3!D5*Weighting!F4+Indicator_db2_S3!E5*Weighting!F5+Indicator_db2_S3!F5*Weighting!F6+Indicator_db2_S3!G5*Weighting!F7+Indicator_db2_S3!H5*Weighting!F8+Indicator_db2_S3!I5*Weighting!F9+Indicator_db2_S3!J5*Weighting!F10+Indicator_db2_S3!K5*Weighting!F11+Indicator_db2_S3!L5*Weighting!F12+Indicator_db2_S3!M5*Weighting!F13+Indicator_db2_S3!N5*Weighting!F14+Indicator_db2_S3!O5*Weighting!F15+Indicator_db2_S3!P5*Weighting!F16+Indicator_db2_S3!Q5*Weighting!F17</f>
        <v>0.94981531081621173</v>
      </c>
      <c r="G5" s="8">
        <f>+Indicator_db2_S3!B5*Weighting!G2+Indicator_db2_S3!C5*Weighting!G3+Indicator_db2_S3!D5*Weighting!G4+Indicator_db2_S3!E5*Weighting!G5+Indicator_db2_S3!F5*Weighting!G6+Indicator_db2_S3!G5*Weighting!G7+Indicator_db2_S3!H5*Weighting!G8+Indicator_db2_S3!I5*Weighting!G9+Indicator_db2_S3!J5*Weighting!G10+Indicator_db2_S3!K5*Weighting!G11+Indicator_db2_S3!L5*Weighting!G12+Indicator_db2_S3!M5*Weighting!G13+Indicator_db2_S3!N5*Weighting!G14+Indicator_db2_S3!O5*Weighting!G15+Indicator_db2_S3!P5*Weighting!G16+Indicator_db2_S3!Q5*Weighting!G17</f>
        <v>0.8956846212819064</v>
      </c>
      <c r="H5" s="8">
        <f>+Indicator_db2_S3!B5*Weighting!H2+Indicator_db2_S3!C5*Weighting!H3+Indicator_db2_S3!D5*Weighting!H4+Indicator_db2_S3!E5*Weighting!H5+Indicator_db2_S3!F5*Weighting!H6+Indicator_db2_S3!G5*Weighting!H7+Indicator_db2_S3!H5*Weighting!H8+Indicator_db2_S3!I5*Weighting!H9+Indicator_db2_S3!J5*Weighting!H10+Indicator_db2_S3!K5*Weighting!H11+Indicator_db2_S3!L5*Weighting!H12+Indicator_db2_S3!M5*Weighting!H13+Indicator_db2_S3!N5*Weighting!H14+Indicator_db2_S3!O5*Weighting!H15+Indicator_db2_S3!P5*Weighting!H16+Indicator_db2_S3!Q5*Weighting!H17</f>
        <v>0.87116604872166981</v>
      </c>
      <c r="I5" s="8">
        <f>+Indicator_db2_S3!B5*Weighting!I2+Indicator_db2_S3!C5*Weighting!I3+Indicator_db2_S3!D5*Weighting!I4+Indicator_db2_S3!E5*Weighting!I5+Indicator_db2_S3!F5*Weighting!I6+Indicator_db2_S3!G5*Weighting!I7+Indicator_db2_S3!H5*Weighting!I8+Indicator_db2_S3!I5*Weighting!I9+Indicator_db2_S3!J5*Weighting!I10+Indicator_db2_S3!K5*Weighting!I11+Indicator_db2_S3!L5*Weighting!I12+Indicator_db2_S3!M5*Weighting!I13+Indicator_db2_S3!N5*Weighting!I14+Indicator_db2_S3!O5*Weighting!I15+Indicator_db2_S3!P5*Weighting!I16+Indicator_db2_S3!Q5*Weighting!I17</f>
        <v>0.89722681645525182</v>
      </c>
      <c r="J5" s="8">
        <f>+Indicator_db2_S3!B5*Weighting!J2+Indicator_db2_S3!C5*Weighting!J3+Indicator_db2_S3!D5*Weighting!J4+Indicator_db2_S3!E5*Weighting!J5+Indicator_db2_S3!F5*Weighting!J6+Indicator_db2_S3!G5*Weighting!J7+Indicator_db2_S3!H5*Weighting!J8+Indicator_db2_S3!I5*Weighting!J9+Indicator_db2_S3!J5*Weighting!J10+Indicator_db2_S3!K5*Weighting!J11+Indicator_db2_S3!L5*Weighting!J12+Indicator_db2_S3!M5*Weighting!J13+Indicator_db2_S3!N5*Weighting!J14+Indicator_db2_S3!O5*Weighting!J15+Indicator_db2_S3!P5*Weighting!J16+Indicator_db2_S3!Q5*Weighting!J17</f>
        <v>0.90255396289479339</v>
      </c>
      <c r="K5" s="8">
        <f>+Indicator_db2_S3!B5*Weighting!K2+Indicator_db2_S3!C5*Weighting!K3+Indicator_db2_S3!D5*Weighting!K4+Indicator_db2_S3!E5*Weighting!K5+Indicator_db2_S3!F5*Weighting!K6+Indicator_db2_S3!G5*Weighting!K7+Indicator_db2_S3!H5*Weighting!K8+Indicator_db2_S3!I5*Weighting!K9+Indicator_db2_S3!J5*Weighting!K10+Indicator_db2_S3!K5*Weighting!K11+Indicator_db2_S3!L5*Weighting!K12+Indicator_db2_S3!M5*Weighting!K13+Indicator_db2_S3!N5*Weighting!K14+Indicator_db2_S3!O5*Weighting!K15+Indicator_db2_S3!P5*Weighting!K16+Indicator_db2_S3!Q5*Weighting!K17</f>
        <v>0.87794184253818985</v>
      </c>
      <c r="L5" s="8">
        <f>+Indicator_db2_S3!B5*Weighting!L2+Indicator_db2_S3!C5*Weighting!L3+Indicator_db2_S3!D5*Weighting!L4+Indicator_db2_S3!E5*Weighting!L5+Indicator_db2_S3!F5*Weighting!L6+Indicator_db2_S3!G5*Weighting!L7+Indicator_db2_S3!H5*Weighting!L8+Indicator_db2_S3!I5*Weighting!L9+Indicator_db2_S3!J5*Weighting!L10+Indicator_db2_S3!K5*Weighting!L11+Indicator_db2_S3!L5*Weighting!L12+Indicator_db2_S3!M5*Weighting!L13+Indicator_db2_S3!N5*Weighting!L14+Indicator_db2_S3!O5*Weighting!L15+Indicator_db2_S3!P5*Weighting!L16+Indicator_db2_S3!Q5*Weighting!L17</f>
        <v>0.81497530227490134</v>
      </c>
      <c r="M5" s="8">
        <f>+Indicator_db2_S3!B5*Weighting!M2+Indicator_db2_S3!C5*Weighting!M3+Indicator_db2_S3!D5*Weighting!M4+Indicator_db2_S3!E5*Weighting!M5+Indicator_db2_S3!F5*Weighting!M6+Indicator_db2_S3!G5*Weighting!M7+Indicator_db2_S3!H5*Weighting!M8+Indicator_db2_S3!I5*Weighting!M9+Indicator_db2_S3!J5*Weighting!M10+Indicator_db2_S3!K5*Weighting!M11+Indicator_db2_S3!L5*Weighting!M12+Indicator_db2_S3!M5*Weighting!M13+Indicator_db2_S3!N5*Weighting!M14+Indicator_db2_S3!O5*Weighting!M15+Indicator_db2_S3!P5*Weighting!M16+Indicator_db2_S3!Q5*Weighting!M17</f>
        <v>0.71043460080733323</v>
      </c>
      <c r="N5" s="8">
        <f>+Indicator_db2_S3!B5*Weighting!N2+Indicator_db2_S3!C5*Weighting!N3+Indicator_db2_S3!D5*Weighting!N4+Indicator_db2_S3!E5*Weighting!N5+Indicator_db2_S3!F5*Weighting!N6+Indicator_db2_S3!G5*Weighting!N7+Indicator_db2_S3!H5*Weighting!N8+Indicator_db2_S3!I5*Weighting!N9+Indicator_db2_S3!J5*Weighting!N10+Indicator_db2_S3!K5*Weighting!N11+Indicator_db2_S3!L5*Weighting!N12+Indicator_db2_S3!M5*Weighting!N13+Indicator_db2_S3!N5*Weighting!N14+Indicator_db2_S3!O5*Weighting!N15+Indicator_db2_S3!P5*Weighting!N16+Indicator_db2_S3!Q5*Weighting!N17</f>
        <v>0.88305402715421011</v>
      </c>
      <c r="O5" s="8">
        <f>+Indicator_db2_S3!B5*Weighting!O2+Indicator_db2_S3!C5*Weighting!O3+Indicator_db2_S3!D5*Weighting!O4+Indicator_db2_S3!E5*Weighting!O5+Indicator_db2_S3!F5*Weighting!O6+Indicator_db2_S3!G5*Weighting!O7+Indicator_db2_S3!H5*Weighting!O8+Indicator_db2_S3!I5*Weighting!O9+Indicator_db2_S3!J5*Weighting!O10+Indicator_db2_S3!K5*Weighting!O11+Indicator_db2_S3!L5*Weighting!O12+Indicator_db2_S3!M5*Weighting!O13+Indicator_db2_S3!N5*Weighting!O14+Indicator_db2_S3!O5*Weighting!O15+Indicator_db2_S3!P5*Weighting!O16+Indicator_db2_S3!Q5*Weighting!O17</f>
        <v>0.98313253017385338</v>
      </c>
      <c r="P5" s="8">
        <f>+Indicator_db2_S3!B5*Weighting!P2+Indicator_db2_S3!C5*Weighting!P3+Indicator_db2_S3!D5*Weighting!P4+Indicator_db2_S3!E5*Weighting!P5+Indicator_db2_S3!F5*Weighting!P6+Indicator_db2_S3!G5*Weighting!P7+Indicator_db2_S3!H5*Weighting!P8+Indicator_db2_S3!I5*Weighting!P9+Indicator_db2_S3!J5*Weighting!P10+Indicator_db2_S3!K5*Weighting!P11+Indicator_db2_S3!L5*Weighting!P12+Indicator_db2_S3!M5*Weighting!P13+Indicator_db2_S3!N5*Weighting!P14+Indicator_db2_S3!O5*Weighting!P15+Indicator_db2_S3!P5*Weighting!P16+Indicator_db2_S3!Q5*Weighting!P17</f>
        <v>0.94290597856394043</v>
      </c>
      <c r="Q5" s="8">
        <f>+Indicator_db2_S3!B5*Weighting!Q2+Indicator_db2_S3!C5*Weighting!Q3+Indicator_db2_S3!D5*Weighting!Q4+Indicator_db2_S3!E5*Weighting!Q5+Indicator_db2_S3!F5*Weighting!Q6+Indicator_db2_S3!G5*Weighting!Q7+Indicator_db2_S3!H5*Weighting!Q8+Indicator_db2_S3!I5*Weighting!Q9+Indicator_db2_S3!J5*Weighting!Q10+Indicator_db2_S3!K5*Weighting!Q11+Indicator_db2_S3!L5*Weighting!Q12+Indicator_db2_S3!M5*Weighting!Q13+Indicator_db2_S3!N5*Weighting!Q14+Indicator_db2_S3!O5*Weighting!Q15+Indicator_db2_S3!P5*Weighting!Q16+Indicator_db2_S3!Q5*Weighting!Q17</f>
        <v>0.74195589448481325</v>
      </c>
      <c r="R5" s="8">
        <f>+Indicator_db2_S3!B5*Weighting!R2+Indicator_db2_S3!C5*Weighting!R3+Indicator_db2_S3!D5*Weighting!R4+Indicator_db2_S3!E5*Weighting!R5+Indicator_db2_S3!F5*Weighting!R6+Indicator_db2_S3!G5*Weighting!R7+Indicator_db2_S3!H5*Weighting!R8+Indicator_db2_S3!I5*Weighting!R9+Indicator_db2_S3!J5*Weighting!R10+Indicator_db2_S3!K5*Weighting!R11+Indicator_db2_S3!L5*Weighting!R12+Indicator_db2_S3!M5*Weighting!R13+Indicator_db2_S3!N5*Weighting!R14+Indicator_db2_S3!O5*Weighting!R15+Indicator_db2_S3!P5*Weighting!R16+Indicator_db2_S3!Q5*Weighting!R17</f>
        <v>0.87846734713916175</v>
      </c>
      <c r="S5" s="8">
        <f>+Indicator_db2_S3!B5*Weighting!S2+Indicator_db2_S3!C5*Weighting!S3+Indicator_db2_S3!D5*Weighting!S4+Indicator_db2_S3!E5*Weighting!S5+Indicator_db2_S3!F5*Weighting!S6+Indicator_db2_S3!G5*Weighting!S7+Indicator_db2_S3!H5*Weighting!S8+Indicator_db2_S3!I5*Weighting!S9+Indicator_db2_S3!J5*Weighting!S10+Indicator_db2_S3!K5*Weighting!S11+Indicator_db2_S3!L5*Weighting!S12+Indicator_db2_S3!M5*Weighting!S13+Indicator_db2_S3!N5*Weighting!S14+Indicator_db2_S3!O5*Weighting!S15+Indicator_db2_S3!P5*Weighting!S16+Indicator_db2_S3!Q5*Weighting!S17</f>
        <v>0.95284606748407441</v>
      </c>
      <c r="T5" s="8">
        <f>+Indicator_db2_S3!B5*Weighting!T2+Indicator_db2_S3!C5*Weighting!T3+Indicator_db2_S3!D5*Weighting!T4+Indicator_db2_S3!E5*Weighting!T5+Indicator_db2_S3!F5*Weighting!T6+Indicator_db2_S3!G5*Weighting!T7+Indicator_db2_S3!H5*Weighting!T8+Indicator_db2_S3!I5*Weighting!T9+Indicator_db2_S3!J5*Weighting!T10+Indicator_db2_S3!K5*Weighting!T11+Indicator_db2_S3!L5*Weighting!T12+Indicator_db2_S3!M5*Weighting!T13+Indicator_db2_S3!N5*Weighting!T14+Indicator_db2_S3!O5*Weighting!T15+Indicator_db2_S3!P5*Weighting!T16+Indicator_db2_S3!Q5*Weighting!T17</f>
        <v>0.96204503589627011</v>
      </c>
      <c r="U5" s="8">
        <f>+Indicator_db2_S3!B5*Weighting!U2+Indicator_db2_S3!C5*Weighting!U3+Indicator_db2_S3!D5*Weighting!U4+Indicator_db2_S3!E5*Weighting!U5+Indicator_db2_S3!F5*Weighting!U6+Indicator_db2_S3!G5*Weighting!U7+Indicator_db2_S3!H5*Weighting!U8+Indicator_db2_S3!I5*Weighting!U9+Indicator_db2_S3!J5*Weighting!U10+Indicator_db2_S3!K5*Weighting!U11+Indicator_db2_S3!L5*Weighting!U12+Indicator_db2_S3!M5*Weighting!U13+Indicator_db2_S3!N5*Weighting!U14+Indicator_db2_S3!O5*Weighting!U15+Indicator_db2_S3!P5*Weighting!U16+Indicator_db2_S3!Q5*Weighting!U17</f>
        <v>0.99388632981529712</v>
      </c>
      <c r="V5" s="8">
        <f>+Indicator_db2_S3!B5*Weighting!V2+Indicator_db2_S3!C5*Weighting!V3+Indicator_db2_S3!D5*Weighting!V4+Indicator_db2_S3!E5*Weighting!V5+Indicator_db2_S3!F5*Weighting!V6+Indicator_db2_S3!G5*Weighting!V7+Indicator_db2_S3!H5*Weighting!V8+Indicator_db2_S3!I5*Weighting!V9+Indicator_db2_S3!J5*Weighting!V10+Indicator_db2_S3!K5*Weighting!V11+Indicator_db2_S3!L5*Weighting!V12+Indicator_db2_S3!M5*Weighting!V13+Indicator_db2_S3!N5*Weighting!V14+Indicator_db2_S3!O5*Weighting!V15+Indicator_db2_S3!P5*Weighting!V16+Indicator_db2_S3!Q5*Weighting!V17</f>
        <v>0.97885364493765326</v>
      </c>
      <c r="W5" s="8">
        <f>+Indicator_db2_S3!B5*Weighting!W2+Indicator_db2_S3!C5*Weighting!W3+Indicator_db2_S3!D5*Weighting!W4+Indicator_db2_S3!E5*Weighting!W5+Indicator_db2_S3!F5*Weighting!W6+Indicator_db2_S3!G5*Weighting!W7+Indicator_db2_S3!H5*Weighting!W8+Indicator_db2_S3!I5*Weighting!W9+Indicator_db2_S3!J5*Weighting!W10+Indicator_db2_S3!K5*Weighting!W11+Indicator_db2_S3!L5*Weighting!W12+Indicator_db2_S3!M5*Weighting!W13+Indicator_db2_S3!N5*Weighting!W14+Indicator_db2_S3!O5*Weighting!W15+Indicator_db2_S3!P5*Weighting!W16+Indicator_db2_S3!Q5*Weighting!W17</f>
        <v>0.97981807375056662</v>
      </c>
      <c r="X5" s="8">
        <f>+Indicator_db2_S3!B5*Weighting!X2+Indicator_db2_S3!C5*Weighting!X3+Indicator_db2_S3!D5*Weighting!X4+Indicator_db2_S3!E5*Weighting!X5+Indicator_db2_S3!F5*Weighting!X6+Indicator_db2_S3!G5*Weighting!X7+Indicator_db2_S3!H5*Weighting!X8+Indicator_db2_S3!I5*Weighting!X9+Indicator_db2_S3!J5*Weighting!X10+Indicator_db2_S3!K5*Weighting!X11+Indicator_db2_S3!L5*Weighting!X12+Indicator_db2_S3!M5*Weighting!X13+Indicator_db2_S3!N5*Weighting!X14+Indicator_db2_S3!O5*Weighting!X15+Indicator_db2_S3!P5*Weighting!X16+Indicator_db2_S3!Q5*Weighting!X17</f>
        <v>0.98481510385698545</v>
      </c>
      <c r="Y5" s="8">
        <f>+Indicator_db2_S3!B5*Weighting!Y2+Indicator_db2_S3!C5*Weighting!Y3+Indicator_db2_S3!D5*Weighting!Y4+Indicator_db2_S3!E5*Weighting!Y5+Indicator_db2_S3!F5*Weighting!Y6+Indicator_db2_S3!G5*Weighting!Y7+Indicator_db2_S3!H5*Weighting!Y8+Indicator_db2_S3!I5*Weighting!Y9+Indicator_db2_S3!J5*Weighting!Y10+Indicator_db2_S3!K5*Weighting!Y11+Indicator_db2_S3!L5*Weighting!Y12+Indicator_db2_S3!M5*Weighting!Y13+Indicator_db2_S3!N5*Weighting!Y14+Indicator_db2_S3!O5*Weighting!Y15+Indicator_db2_S3!P5*Weighting!Y16+Indicator_db2_S3!Q5*Weighting!Y17</f>
        <v>0.99888556093417324</v>
      </c>
      <c r="Z5" s="8">
        <f>+Indicator_db2_S3!B5*Weighting!Z2+Indicator_db2_S3!C5*Weighting!Z3+Indicator_db2_S3!D5*Weighting!Z4+Indicator_db2_S3!E5*Weighting!Z5+Indicator_db2_S3!F5*Weighting!Z6+Indicator_db2_S3!G5*Weighting!Z7+Indicator_db2_S3!H5*Weighting!Z8+Indicator_db2_S3!I5*Weighting!Z9+Indicator_db2_S3!J5*Weighting!Z10+Indicator_db2_S3!K5*Weighting!Z11+Indicator_db2_S3!L5*Weighting!Z12+Indicator_db2_S3!M5*Weighting!Z13+Indicator_db2_S3!N5*Weighting!Z14+Indicator_db2_S3!O5*Weighting!Z15+Indicator_db2_S3!P5*Weighting!Z16+Indicator_db2_S3!Q5*Weighting!Z17</f>
        <v>0.77847177553976243</v>
      </c>
      <c r="AA5" s="8">
        <f>+Indicator_db2_S3!B5*Weighting!AA2+Indicator_db2_S3!C5*Weighting!AA3+Indicator_db2_S3!D5*Weighting!AA4+Indicator_db2_S3!E5*Weighting!AA5+Indicator_db2_S3!F5*Weighting!AA6+Indicator_db2_S3!G5*Weighting!AA7+Indicator_db2_S3!H5*Weighting!AA8+Indicator_db2_S3!I5*Weighting!AA9+Indicator_db2_S3!J5*Weighting!AA10+Indicator_db2_S3!K5*Weighting!AA11+Indicator_db2_S3!L5*Weighting!AA12+Indicator_db2_S3!M5*Weighting!AA13+Indicator_db2_S3!N5*Weighting!AA14+Indicator_db2_S3!O5*Weighting!AA15+Indicator_db2_S3!P5*Weighting!AA16+Indicator_db2_S3!Q5*Weighting!AA17</f>
        <v>0.74640666769750719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4!B2*Weighting!B2+Indicator_db2_S4!C2*Weighting!B3+Indicator_db2_S4!D2*Weighting!B4+Indicator_db2_S4!E2*Weighting!B5+Indicator_db2_S4!F2*Weighting!B6+Indicator_db2_S4!G2*Weighting!B7+Indicator_db2_S4!H2*Weighting!B8+Indicator_db2_S4!I2*Weighting!B9+Indicator_db2_S4!J2*Weighting!B10+Indicator_db2_S4!K2*Weighting!B11+Indicator_db2_S4!L2*Weighting!B12+Indicator_db2_S4!M2*Weighting!B13+Indicator_db2_S4!N2*Weighting!B14+Indicator_db2_S4!O2*Weighting!B15+Indicator_db2_S4!P2*Weighting!B16+Indicator_db2_S4!Q2*Weighting!B17</f>
        <v>0.22417774378513741</v>
      </c>
      <c r="C2" s="8">
        <f ca="1">+Indicator_db2_S4!B2*Weighting!C2+Indicator_db2_S4!C2*Weighting!C3+Indicator_db2_S4!D2*Weighting!C4+Indicator_db2_S4!E2*Weighting!C5+Indicator_db2_S4!F2*Weighting!C6+Indicator_db2_S4!G2*Weighting!C7+Indicator_db2_S4!H2*Weighting!C8+Indicator_db2_S4!I2*Weighting!C9+Indicator_db2_S4!J2*Weighting!C10+Indicator_db2_S4!K2*Weighting!C11+Indicator_db2_S4!L2*Weighting!C12+Indicator_db2_S4!M2*Weighting!C13+Indicator_db2_S4!N2*Weighting!C14+Indicator_db2_S4!O2*Weighting!C15+Indicator_db2_S4!P2*Weighting!C16+Indicator_db2_S4!Q2*Weighting!C17</f>
        <v>0.22635905807228987</v>
      </c>
      <c r="D2" s="8">
        <f ca="1">+Indicator_db2_S4!B2*Weighting!D2+Indicator_db2_S4!C2*Weighting!D3+Indicator_db2_S4!D2*Weighting!D4+Indicator_db2_S4!E2*Weighting!D5+Indicator_db2_S4!F2*Weighting!D6+Indicator_db2_S4!G2*Weighting!D7+Indicator_db2_S4!H2*Weighting!D8+Indicator_db2_S4!I2*Weighting!D9+Indicator_db2_S4!J2*Weighting!D10+Indicator_db2_S4!K2*Weighting!D11+Indicator_db2_S4!L2*Weighting!D12+Indicator_db2_S4!M2*Weighting!D13+Indicator_db2_S4!N2*Weighting!D14+Indicator_db2_S4!O2*Weighting!D15+Indicator_db2_S4!P2*Weighting!D16+Indicator_db2_S4!Q2*Weighting!D17</f>
        <v>0.2263999342368849</v>
      </c>
      <c r="E2" s="8">
        <f ca="1">+Indicator_db2_S4!B2*Weighting!E2+Indicator_db2_S4!C2*Weighting!E3+Indicator_db2_S4!D2*Weighting!E4+Indicator_db2_S4!E2*Weighting!E5+Indicator_db2_S4!F2*Weighting!E6+Indicator_db2_S4!G2*Weighting!E7+Indicator_db2_S4!H2*Weighting!E8+Indicator_db2_S4!I2*Weighting!E9+Indicator_db2_S4!J2*Weighting!E10+Indicator_db2_S4!K2*Weighting!E11+Indicator_db2_S4!L2*Weighting!E12+Indicator_db2_S4!M2*Weighting!E13+Indicator_db2_S4!N2*Weighting!E14+Indicator_db2_S4!O2*Weighting!E15+Indicator_db2_S4!P2*Weighting!E16+Indicator_db2_S4!Q2*Weighting!E17</f>
        <v>0.20594790551854786</v>
      </c>
      <c r="F2" s="8">
        <f ca="1">+Indicator_db2_S4!B2*Weighting!F2+Indicator_db2_S4!C2*Weighting!F3+Indicator_db2_S4!D2*Weighting!F4+Indicator_db2_S4!E2*Weighting!F5+Indicator_db2_S4!F2*Weighting!F6+Indicator_db2_S4!G2*Weighting!F7+Indicator_db2_S4!H2*Weighting!F8+Indicator_db2_S4!I2*Weighting!F9+Indicator_db2_S4!J2*Weighting!F10+Indicator_db2_S4!K2*Weighting!F11+Indicator_db2_S4!L2*Weighting!F12+Indicator_db2_S4!M2*Weighting!F13+Indicator_db2_S4!N2*Weighting!F14+Indicator_db2_S4!O2*Weighting!F15+Indicator_db2_S4!P2*Weighting!F16+Indicator_db2_S4!Q2*Weighting!F17</f>
        <v>0.23069090865363101</v>
      </c>
      <c r="G2" s="8">
        <f>+Indicator_db2_S4!B2*Weighting!G2+Indicator_db2_S4!C2*Weighting!G3+Indicator_db2_S4!D2*Weighting!G4+Indicator_db2_S4!E2*Weighting!G5+Indicator_db2_S4!F2*Weighting!G6+Indicator_db2_S4!G2*Weighting!G7+Indicator_db2_S4!H2*Weighting!G8+Indicator_db2_S4!I2*Weighting!G9+Indicator_db2_S4!J2*Weighting!G10+Indicator_db2_S4!K2*Weighting!G11+Indicator_db2_S4!L2*Weighting!G12+Indicator_db2_S4!M2*Weighting!G13+Indicator_db2_S4!N2*Weighting!G14+Indicator_db2_S4!O2*Weighting!G15+Indicator_db2_S4!P2*Weighting!G16+Indicator_db2_S4!Q2*Weighting!G17</f>
        <v>0.22429968209585771</v>
      </c>
      <c r="H2" s="8">
        <f>+Indicator_db2_S4!B2*Weighting!H2+Indicator_db2_S4!C2*Weighting!H3+Indicator_db2_S4!D2*Weighting!H4+Indicator_db2_S4!E2*Weighting!H5+Indicator_db2_S4!F2*Weighting!H6+Indicator_db2_S4!G2*Weighting!H7+Indicator_db2_S4!H2*Weighting!H8+Indicator_db2_S4!I2*Weighting!H9+Indicator_db2_S4!J2*Weighting!H10+Indicator_db2_S4!K2*Weighting!H11+Indicator_db2_S4!L2*Weighting!H12+Indicator_db2_S4!M2*Weighting!H13+Indicator_db2_S4!N2*Weighting!H14+Indicator_db2_S4!O2*Weighting!H15+Indicator_db2_S4!P2*Weighting!H16+Indicator_db2_S4!Q2*Weighting!H17</f>
        <v>0.23903960553971845</v>
      </c>
      <c r="I2" s="8">
        <f>+Indicator_db2_S4!B2*Weighting!I2+Indicator_db2_S4!C2*Weighting!I3+Indicator_db2_S4!D2*Weighting!I4+Indicator_db2_S4!E2*Weighting!I5+Indicator_db2_S4!F2*Weighting!I6+Indicator_db2_S4!G2*Weighting!I7+Indicator_db2_S4!H2*Weighting!I8+Indicator_db2_S4!I2*Weighting!I9+Indicator_db2_S4!J2*Weighting!I10+Indicator_db2_S4!K2*Weighting!I11+Indicator_db2_S4!L2*Weighting!I12+Indicator_db2_S4!M2*Weighting!I13+Indicator_db2_S4!N2*Weighting!I14+Indicator_db2_S4!O2*Weighting!I15+Indicator_db2_S4!P2*Weighting!I16+Indicator_db2_S4!Q2*Weighting!I17</f>
        <v>0.22686874630823381</v>
      </c>
      <c r="J2" s="8">
        <f>+Indicator_db2_S4!B2*Weighting!J2+Indicator_db2_S4!C2*Weighting!J3+Indicator_db2_S4!D2*Weighting!J4+Indicator_db2_S4!E2*Weighting!J5+Indicator_db2_S4!F2*Weighting!J6+Indicator_db2_S4!G2*Weighting!J7+Indicator_db2_S4!H2*Weighting!J8+Indicator_db2_S4!I2*Weighting!J9+Indicator_db2_S4!J2*Weighting!J10+Indicator_db2_S4!K2*Weighting!J11+Indicator_db2_S4!L2*Weighting!J12+Indicator_db2_S4!M2*Weighting!J13+Indicator_db2_S4!N2*Weighting!J14+Indicator_db2_S4!O2*Weighting!J15+Indicator_db2_S4!P2*Weighting!J16+Indicator_db2_S4!Q2*Weighting!J17</f>
        <v>0.21813681058774304</v>
      </c>
      <c r="K2" s="8">
        <f>+Indicator_db2_S4!B2*Weighting!K2+Indicator_db2_S4!C2*Weighting!K3+Indicator_db2_S4!D2*Weighting!K4+Indicator_db2_S4!E2*Weighting!K5+Indicator_db2_S4!F2*Weighting!K6+Indicator_db2_S4!G2*Weighting!K7+Indicator_db2_S4!H2*Weighting!K8+Indicator_db2_S4!I2*Weighting!K9+Indicator_db2_S4!J2*Weighting!K10+Indicator_db2_S4!K2*Weighting!K11+Indicator_db2_S4!L2*Weighting!K12+Indicator_db2_S4!M2*Weighting!K13+Indicator_db2_S4!N2*Weighting!K14+Indicator_db2_S4!O2*Weighting!K15+Indicator_db2_S4!P2*Weighting!K16+Indicator_db2_S4!Q2*Weighting!K17</f>
        <v>0.22981952743136302</v>
      </c>
      <c r="L2" s="8">
        <f>+Indicator_db2_S4!B2*Weighting!L2+Indicator_db2_S4!C2*Weighting!L3+Indicator_db2_S4!D2*Weighting!L4+Indicator_db2_S4!E2*Weighting!L5+Indicator_db2_S4!F2*Weighting!L6+Indicator_db2_S4!G2*Weighting!L7+Indicator_db2_S4!H2*Weighting!L8+Indicator_db2_S4!I2*Weighting!L9+Indicator_db2_S4!J2*Weighting!L10+Indicator_db2_S4!K2*Weighting!L11+Indicator_db2_S4!L2*Weighting!L12+Indicator_db2_S4!M2*Weighting!L13+Indicator_db2_S4!N2*Weighting!L14+Indicator_db2_S4!O2*Weighting!L15+Indicator_db2_S4!P2*Weighting!L16+Indicator_db2_S4!Q2*Weighting!L17</f>
        <v>0.32605674441516302</v>
      </c>
      <c r="M2" s="8">
        <f>+Indicator_db2_S4!B2*Weighting!M2+Indicator_db2_S4!C2*Weighting!M3+Indicator_db2_S4!D2*Weighting!M4+Indicator_db2_S4!E2*Weighting!M5+Indicator_db2_S4!F2*Weighting!M6+Indicator_db2_S4!G2*Weighting!M7+Indicator_db2_S4!H2*Weighting!M8+Indicator_db2_S4!I2*Weighting!M9+Indicator_db2_S4!J2*Weighting!M10+Indicator_db2_S4!K2*Weighting!M11+Indicator_db2_S4!L2*Weighting!M12+Indicator_db2_S4!M2*Weighting!M13+Indicator_db2_S4!N2*Weighting!M14+Indicator_db2_S4!O2*Weighting!M15+Indicator_db2_S4!P2*Weighting!M16+Indicator_db2_S4!Q2*Weighting!M17</f>
        <v>0.15424520669344052</v>
      </c>
      <c r="N2" s="8">
        <f>+Indicator_db2_S4!B2*Weighting!N2+Indicator_db2_S4!C2*Weighting!N3+Indicator_db2_S4!D2*Weighting!N4+Indicator_db2_S4!E2*Weighting!N5+Indicator_db2_S4!F2*Weighting!N6+Indicator_db2_S4!G2*Weighting!N7+Indicator_db2_S4!H2*Weighting!N8+Indicator_db2_S4!I2*Weighting!N9+Indicator_db2_S4!J2*Weighting!N10+Indicator_db2_S4!K2*Weighting!N11+Indicator_db2_S4!L2*Weighting!N12+Indicator_db2_S4!M2*Weighting!N13+Indicator_db2_S4!N2*Weighting!N14+Indicator_db2_S4!O2*Weighting!N15+Indicator_db2_S4!P2*Weighting!N16+Indicator_db2_S4!Q2*Weighting!N17</f>
        <v>0.22812195776251354</v>
      </c>
      <c r="O2" s="8">
        <f>+Indicator_db2_S4!B2*Weighting!O2+Indicator_db2_S4!C2*Weighting!O3+Indicator_db2_S4!D2*Weighting!O4+Indicator_db2_S4!E2*Weighting!O5+Indicator_db2_S4!F2*Weighting!O6+Indicator_db2_S4!G2*Weighting!O7+Indicator_db2_S4!H2*Weighting!O8+Indicator_db2_S4!I2*Weighting!O9+Indicator_db2_S4!J2*Weighting!O10+Indicator_db2_S4!K2*Weighting!O11+Indicator_db2_S4!L2*Weighting!O12+Indicator_db2_S4!M2*Weighting!O13+Indicator_db2_S4!N2*Weighting!O14+Indicator_db2_S4!O2*Weighting!O15+Indicator_db2_S4!P2*Weighting!O16+Indicator_db2_S4!Q2*Weighting!O17</f>
        <v>0.2011132610986098</v>
      </c>
      <c r="P2" s="8">
        <f>+Indicator_db2_S4!B2*Weighting!P2+Indicator_db2_S4!C2*Weighting!P3+Indicator_db2_S4!D2*Weighting!P4+Indicator_db2_S4!E2*Weighting!P5+Indicator_db2_S4!F2*Weighting!P6+Indicator_db2_S4!G2*Weighting!P7+Indicator_db2_S4!H2*Weighting!P8+Indicator_db2_S4!I2*Weighting!P9+Indicator_db2_S4!J2*Weighting!P10+Indicator_db2_S4!K2*Weighting!P11+Indicator_db2_S4!L2*Weighting!P12+Indicator_db2_S4!M2*Weighting!P13+Indicator_db2_S4!N2*Weighting!P14+Indicator_db2_S4!O2*Weighting!P15+Indicator_db2_S4!P2*Weighting!P16+Indicator_db2_S4!Q2*Weighting!P17</f>
        <v>0.26476050709840304</v>
      </c>
      <c r="Q2" s="8">
        <f>+Indicator_db2_S4!B2*Weighting!Q2+Indicator_db2_S4!C2*Weighting!Q3+Indicator_db2_S4!D2*Weighting!Q4+Indicator_db2_S4!E2*Weighting!Q5+Indicator_db2_S4!F2*Weighting!Q6+Indicator_db2_S4!G2*Weighting!Q7+Indicator_db2_S4!H2*Weighting!Q8+Indicator_db2_S4!I2*Weighting!Q9+Indicator_db2_S4!J2*Weighting!Q10+Indicator_db2_S4!K2*Weighting!Q11+Indicator_db2_S4!L2*Weighting!Q12+Indicator_db2_S4!M2*Weighting!Q13+Indicator_db2_S4!N2*Weighting!Q14+Indicator_db2_S4!O2*Weighting!Q15+Indicator_db2_S4!P2*Weighting!Q16+Indicator_db2_S4!Q2*Weighting!Q17</f>
        <v>0.18076220600724621</v>
      </c>
      <c r="R2" s="8">
        <f>+Indicator_db2_S4!B2*Weighting!R2+Indicator_db2_S4!C2*Weighting!R3+Indicator_db2_S4!D2*Weighting!R4+Indicator_db2_S4!E2*Weighting!R5+Indicator_db2_S4!F2*Weighting!R6+Indicator_db2_S4!G2*Weighting!R7+Indicator_db2_S4!H2*Weighting!R8+Indicator_db2_S4!I2*Weighting!R9+Indicator_db2_S4!J2*Weighting!R10+Indicator_db2_S4!K2*Weighting!R11+Indicator_db2_S4!L2*Weighting!R12+Indicator_db2_S4!M2*Weighting!R13+Indicator_db2_S4!N2*Weighting!R14+Indicator_db2_S4!O2*Weighting!R15+Indicator_db2_S4!P2*Weighting!R16+Indicator_db2_S4!Q2*Weighting!R17</f>
        <v>0.15335113929057842</v>
      </c>
      <c r="S2" s="8">
        <f>+Indicator_db2_S4!B2*Weighting!S2+Indicator_db2_S4!C2*Weighting!S3+Indicator_db2_S4!D2*Weighting!S4+Indicator_db2_S4!E2*Weighting!S5+Indicator_db2_S4!F2*Weighting!S6+Indicator_db2_S4!G2*Weighting!S7+Indicator_db2_S4!H2*Weighting!S8+Indicator_db2_S4!I2*Weighting!S9+Indicator_db2_S4!J2*Weighting!S10+Indicator_db2_S4!K2*Weighting!S11+Indicator_db2_S4!L2*Weighting!S12+Indicator_db2_S4!M2*Weighting!S13+Indicator_db2_S4!N2*Weighting!S14+Indicator_db2_S4!O2*Weighting!S15+Indicator_db2_S4!P2*Weighting!S16+Indicator_db2_S4!Q2*Weighting!S17</f>
        <v>0.35951036896215954</v>
      </c>
      <c r="T2" s="8">
        <f>+Indicator_db2_S4!B2*Weighting!T2+Indicator_db2_S4!C2*Weighting!T3+Indicator_db2_S4!D2*Weighting!T4+Indicator_db2_S4!E2*Weighting!T5+Indicator_db2_S4!F2*Weighting!T6+Indicator_db2_S4!G2*Weighting!T7+Indicator_db2_S4!H2*Weighting!T8+Indicator_db2_S4!I2*Weighting!T9+Indicator_db2_S4!J2*Weighting!T10+Indicator_db2_S4!K2*Weighting!T11+Indicator_db2_S4!L2*Weighting!T12+Indicator_db2_S4!M2*Weighting!T13+Indicator_db2_S4!N2*Weighting!T14+Indicator_db2_S4!O2*Weighting!T15+Indicator_db2_S4!P2*Weighting!T16+Indicator_db2_S4!Q2*Weighting!T17</f>
        <v>0.37131823232008071</v>
      </c>
      <c r="U2" s="8">
        <f>+Indicator_db2_S4!B2*Weighting!U2+Indicator_db2_S4!C2*Weighting!U3+Indicator_db2_S4!D2*Weighting!U4+Indicator_db2_S4!E2*Weighting!U5+Indicator_db2_S4!F2*Weighting!U6+Indicator_db2_S4!G2*Weighting!U7+Indicator_db2_S4!H2*Weighting!U8+Indicator_db2_S4!I2*Weighting!U9+Indicator_db2_S4!J2*Weighting!U10+Indicator_db2_S4!K2*Weighting!U11+Indicator_db2_S4!L2*Weighting!U12+Indicator_db2_S4!M2*Weighting!U13+Indicator_db2_S4!N2*Weighting!U14+Indicator_db2_S4!O2*Weighting!U15+Indicator_db2_S4!P2*Weighting!U16+Indicator_db2_S4!Q2*Weighting!U17</f>
        <v>0.2021673852652785</v>
      </c>
      <c r="V2" s="8">
        <f>+Indicator_db2_S4!B2*Weighting!V2+Indicator_db2_S4!C2*Weighting!V3+Indicator_db2_S4!D2*Weighting!V4+Indicator_db2_S4!E2*Weighting!V5+Indicator_db2_S4!F2*Weighting!V6+Indicator_db2_S4!G2*Weighting!V7+Indicator_db2_S4!H2*Weighting!V8+Indicator_db2_S4!I2*Weighting!V9+Indicator_db2_S4!J2*Weighting!V10+Indicator_db2_S4!K2*Weighting!V11+Indicator_db2_S4!L2*Weighting!V12+Indicator_db2_S4!M2*Weighting!V13+Indicator_db2_S4!N2*Weighting!V14+Indicator_db2_S4!O2*Weighting!V15+Indicator_db2_S4!P2*Weighting!V16+Indicator_db2_S4!Q2*Weighting!V17</f>
        <v>0.20110341440957116</v>
      </c>
      <c r="W2" s="8">
        <f>+Indicator_db2_S4!B2*Weighting!W2+Indicator_db2_S4!C2*Weighting!W3+Indicator_db2_S4!D2*Weighting!W4+Indicator_db2_S4!E2*Weighting!W5+Indicator_db2_S4!F2*Weighting!W6+Indicator_db2_S4!G2*Weighting!W7+Indicator_db2_S4!H2*Weighting!W8+Indicator_db2_S4!I2*Weighting!W9+Indicator_db2_S4!J2*Weighting!W10+Indicator_db2_S4!K2*Weighting!W11+Indicator_db2_S4!L2*Weighting!W12+Indicator_db2_S4!M2*Weighting!W13+Indicator_db2_S4!N2*Weighting!W14+Indicator_db2_S4!O2*Weighting!W15+Indicator_db2_S4!P2*Weighting!W16+Indicator_db2_S4!Q2*Weighting!W17</f>
        <v>0.19781544022688077</v>
      </c>
      <c r="X2" s="8">
        <f>+Indicator_db2_S4!B2*Weighting!X2+Indicator_db2_S4!C2*Weighting!X3+Indicator_db2_S4!D2*Weighting!X4+Indicator_db2_S4!E2*Weighting!X5+Indicator_db2_S4!F2*Weighting!X6+Indicator_db2_S4!G2*Weighting!X7+Indicator_db2_S4!H2*Weighting!X8+Indicator_db2_S4!I2*Weighting!X9+Indicator_db2_S4!J2*Weighting!X10+Indicator_db2_S4!K2*Weighting!X11+Indicator_db2_S4!L2*Weighting!X12+Indicator_db2_S4!M2*Weighting!X13+Indicator_db2_S4!N2*Weighting!X14+Indicator_db2_S4!O2*Weighting!X15+Indicator_db2_S4!P2*Weighting!X16+Indicator_db2_S4!Q2*Weighting!X17</f>
        <v>0.19831115664991614</v>
      </c>
      <c r="Y2" s="8">
        <f>+Indicator_db2_S4!B2*Weighting!Y2+Indicator_db2_S4!C2*Weighting!Y3+Indicator_db2_S4!D2*Weighting!Y4+Indicator_db2_S4!E2*Weighting!Y5+Indicator_db2_S4!F2*Weighting!Y6+Indicator_db2_S4!G2*Weighting!Y7+Indicator_db2_S4!H2*Weighting!Y8+Indicator_db2_S4!I2*Weighting!Y9+Indicator_db2_S4!J2*Weighting!Y10+Indicator_db2_S4!K2*Weighting!Y11+Indicator_db2_S4!L2*Weighting!Y12+Indicator_db2_S4!M2*Weighting!Y13+Indicator_db2_S4!N2*Weighting!Y14+Indicator_db2_S4!O2*Weighting!Y15+Indicator_db2_S4!P2*Weighting!Y16+Indicator_db2_S4!Q2*Weighting!Y17</f>
        <v>0.20063170377095482</v>
      </c>
      <c r="Z2" s="8">
        <f>+Indicator_db2_S4!B2*Weighting!Z2+Indicator_db2_S4!C2*Weighting!Z3+Indicator_db2_S4!D2*Weighting!Z4+Indicator_db2_S4!E2*Weighting!Z5+Indicator_db2_S4!F2*Weighting!Z6+Indicator_db2_S4!G2*Weighting!Z7+Indicator_db2_S4!H2*Weighting!Z8+Indicator_db2_S4!I2*Weighting!Z9+Indicator_db2_S4!J2*Weighting!Z10+Indicator_db2_S4!K2*Weighting!Z11+Indicator_db2_S4!L2*Weighting!Z12+Indicator_db2_S4!M2*Weighting!Z13+Indicator_db2_S4!N2*Weighting!Z14+Indicator_db2_S4!O2*Weighting!Z15+Indicator_db2_S4!P2*Weighting!Z16+Indicator_db2_S4!Q2*Weighting!Z17</f>
        <v>0.17877477519649254</v>
      </c>
      <c r="AA2" s="8">
        <f>+Indicator_db2_S4!B2*Weighting!AA2+Indicator_db2_S4!C2*Weighting!AA3+Indicator_db2_S4!D2*Weighting!AA4+Indicator_db2_S4!E2*Weighting!AA5+Indicator_db2_S4!F2*Weighting!AA6+Indicator_db2_S4!G2*Weighting!AA7+Indicator_db2_S4!H2*Weighting!AA8+Indicator_db2_S4!I2*Weighting!AA9+Indicator_db2_S4!J2*Weighting!AA10+Indicator_db2_S4!K2*Weighting!AA11+Indicator_db2_S4!L2*Weighting!AA12+Indicator_db2_S4!M2*Weighting!AA13+Indicator_db2_S4!N2*Weighting!AA14+Indicator_db2_S4!O2*Weighting!AA15+Indicator_db2_S4!P2*Weighting!AA16+Indicator_db2_S4!Q2*Weighting!AA17</f>
        <v>0.17075141436643443</v>
      </c>
    </row>
    <row r="3" spans="1:27" x14ac:dyDescent="0.35">
      <c r="A3" s="5" t="s">
        <v>2</v>
      </c>
      <c r="B3" s="8">
        <f ca="1">+Indicator_db2_S4!B3*Weighting!B2+Indicator_db2_S4!C3*Weighting!B3+Indicator_db2_S4!D3*Weighting!B4+Indicator_db2_S4!E3*Weighting!B5+Indicator_db2_S4!F3*Weighting!B6+Indicator_db2_S4!G3*Weighting!B7+Indicator_db2_S4!H3*Weighting!B8+Indicator_db2_S4!I3*Weighting!B9+Indicator_db2_S4!J3*Weighting!B10+Indicator_db2_S4!K3*Weighting!B11+Indicator_db2_S4!L3*Weighting!B12+Indicator_db2_S4!M3*Weighting!B13+Indicator_db2_S4!N3*Weighting!B14+Indicator_db2_S4!O3*Weighting!B15+Indicator_db2_S4!P3*Weighting!B16+Indicator_db2_S4!Q3*Weighting!B17</f>
        <v>7.6440009457170832E-2</v>
      </c>
      <c r="C3" s="8">
        <f ca="1">+Indicator_db2_S4!B3*Weighting!C2+Indicator_db2_S4!C3*Weighting!C3+Indicator_db2_S4!D3*Weighting!C4+Indicator_db2_S4!E3*Weighting!C5+Indicator_db2_S4!F3*Weighting!C6+Indicator_db2_S4!G3*Weighting!C7+Indicator_db2_S4!H3*Weighting!C8+Indicator_db2_S4!I3*Weighting!C9+Indicator_db2_S4!J3*Weighting!C10+Indicator_db2_S4!K3*Weighting!C11+Indicator_db2_S4!L3*Weighting!C12+Indicator_db2_S4!M3*Weighting!C13+Indicator_db2_S4!N3*Weighting!C14+Indicator_db2_S4!O3*Weighting!C15+Indicator_db2_S4!P3*Weighting!C16+Indicator_db2_S4!Q3*Weighting!C17</f>
        <v>7.530443701713356E-2</v>
      </c>
      <c r="D3" s="8">
        <f ca="1">+Indicator_db2_S4!B3*Weighting!D2+Indicator_db2_S4!C3*Weighting!D3+Indicator_db2_S4!D3*Weighting!D4+Indicator_db2_S4!E3*Weighting!D5+Indicator_db2_S4!F3*Weighting!D6+Indicator_db2_S4!G3*Weighting!D7+Indicator_db2_S4!H3*Weighting!D8+Indicator_db2_S4!I3*Weighting!D9+Indicator_db2_S4!J3*Weighting!D10+Indicator_db2_S4!K3*Weighting!D11+Indicator_db2_S4!L3*Weighting!D12+Indicator_db2_S4!M3*Weighting!D13+Indicator_db2_S4!N3*Weighting!D14+Indicator_db2_S4!O3*Weighting!D15+Indicator_db2_S4!P3*Weighting!D16+Indicator_db2_S4!Q3*Weighting!D17</f>
        <v>8.3011356937171946E-2</v>
      </c>
      <c r="E3" s="8">
        <f ca="1">+Indicator_db2_S4!B3*Weighting!E2+Indicator_db2_S4!C3*Weighting!E3+Indicator_db2_S4!D3*Weighting!E4+Indicator_db2_S4!E3*Weighting!E5+Indicator_db2_S4!F3*Weighting!E6+Indicator_db2_S4!G3*Weighting!E7+Indicator_db2_S4!H3*Weighting!E8+Indicator_db2_S4!I3*Weighting!E9+Indicator_db2_S4!J3*Weighting!E10+Indicator_db2_S4!K3*Weighting!E11+Indicator_db2_S4!L3*Weighting!E12+Indicator_db2_S4!M3*Weighting!E13+Indicator_db2_S4!N3*Weighting!E14+Indicator_db2_S4!O3*Weighting!E15+Indicator_db2_S4!P3*Weighting!E16+Indicator_db2_S4!Q3*Weighting!E17</f>
        <v>1.7819708583182953E-2</v>
      </c>
      <c r="F3" s="8">
        <f ca="1">+Indicator_db2_S4!B3*Weighting!F2+Indicator_db2_S4!C3*Weighting!F3+Indicator_db2_S4!D3*Weighting!F4+Indicator_db2_S4!E3*Weighting!F5+Indicator_db2_S4!F3*Weighting!F6+Indicator_db2_S4!G3*Weighting!F7+Indicator_db2_S4!H3*Weighting!F8+Indicator_db2_S4!I3*Weighting!F9+Indicator_db2_S4!J3*Weighting!F10+Indicator_db2_S4!K3*Weighting!F11+Indicator_db2_S4!L3*Weighting!F12+Indicator_db2_S4!M3*Weighting!F13+Indicator_db2_S4!N3*Weighting!F14+Indicator_db2_S4!O3*Weighting!F15+Indicator_db2_S4!P3*Weighting!F16+Indicator_db2_S4!Q3*Weighting!F17</f>
        <v>9.3518540831580427E-2</v>
      </c>
      <c r="G3" s="8">
        <f>+Indicator_db2_S4!B3*Weighting!G2+Indicator_db2_S4!C3*Weighting!G3+Indicator_db2_S4!D3*Weighting!G4+Indicator_db2_S4!E3*Weighting!G5+Indicator_db2_S4!F3*Weighting!G6+Indicator_db2_S4!G3*Weighting!G7+Indicator_db2_S4!H3*Weighting!G8+Indicator_db2_S4!I3*Weighting!G9+Indicator_db2_S4!J3*Weighting!G10+Indicator_db2_S4!K3*Weighting!G11+Indicator_db2_S4!L3*Weighting!G12+Indicator_db2_S4!M3*Weighting!G13+Indicator_db2_S4!N3*Weighting!G14+Indicator_db2_S4!O3*Weighting!G15+Indicator_db2_S4!P3*Weighting!G16+Indicator_db2_S4!Q3*Weighting!G17</f>
        <v>0.10313978642923154</v>
      </c>
      <c r="H3" s="8">
        <f>+Indicator_db2_S4!B3*Weighting!H2+Indicator_db2_S4!C3*Weighting!H3+Indicator_db2_S4!D3*Weighting!H4+Indicator_db2_S4!E3*Weighting!H5+Indicator_db2_S4!F3*Weighting!H6+Indicator_db2_S4!G3*Weighting!H7+Indicator_db2_S4!H3*Weighting!H8+Indicator_db2_S4!I3*Weighting!H9+Indicator_db2_S4!J3*Weighting!H10+Indicator_db2_S4!K3*Weighting!H11+Indicator_db2_S4!L3*Weighting!H12+Indicator_db2_S4!M3*Weighting!H13+Indicator_db2_S4!N3*Weighting!H14+Indicator_db2_S4!O3*Weighting!H15+Indicator_db2_S4!P3*Weighting!H16+Indicator_db2_S4!Q3*Weighting!H17</f>
        <v>0.11670152841936042</v>
      </c>
      <c r="I3" s="8">
        <f>+Indicator_db2_S4!B3*Weighting!I2+Indicator_db2_S4!C3*Weighting!I3+Indicator_db2_S4!D3*Weighting!I4+Indicator_db2_S4!E3*Weighting!I5+Indicator_db2_S4!F3*Weighting!I6+Indicator_db2_S4!G3*Weighting!I7+Indicator_db2_S4!H3*Weighting!I8+Indicator_db2_S4!I3*Weighting!I9+Indicator_db2_S4!J3*Weighting!I10+Indicator_db2_S4!K3*Weighting!I11+Indicator_db2_S4!L3*Weighting!I12+Indicator_db2_S4!M3*Weighting!I13+Indicator_db2_S4!N3*Weighting!I14+Indicator_db2_S4!O3*Weighting!I15+Indicator_db2_S4!P3*Weighting!I16+Indicator_db2_S4!Q3*Weighting!I17</f>
        <v>0.10912447668172355</v>
      </c>
      <c r="J3" s="8">
        <f>+Indicator_db2_S4!B3*Weighting!J2+Indicator_db2_S4!C3*Weighting!J3+Indicator_db2_S4!D3*Weighting!J4+Indicator_db2_S4!E3*Weighting!J5+Indicator_db2_S4!F3*Weighting!J6+Indicator_db2_S4!G3*Weighting!J7+Indicator_db2_S4!H3*Weighting!J8+Indicator_db2_S4!I3*Weighting!J9+Indicator_db2_S4!J3*Weighting!J10+Indicator_db2_S4!K3*Weighting!J11+Indicator_db2_S4!L3*Weighting!J12+Indicator_db2_S4!M3*Weighting!J13+Indicator_db2_S4!N3*Weighting!J14+Indicator_db2_S4!O3*Weighting!J15+Indicator_db2_S4!P3*Weighting!J16+Indicator_db2_S4!Q3*Weighting!J17</f>
        <v>4.0657449834275557E-2</v>
      </c>
      <c r="K3" s="8">
        <f>+Indicator_db2_S4!B3*Weighting!K2+Indicator_db2_S4!C3*Weighting!K3+Indicator_db2_S4!D3*Weighting!K4+Indicator_db2_S4!E3*Weighting!K5+Indicator_db2_S4!F3*Weighting!K6+Indicator_db2_S4!G3*Weighting!K7+Indicator_db2_S4!H3*Weighting!K8+Indicator_db2_S4!I3*Weighting!K9+Indicator_db2_S4!J3*Weighting!K10+Indicator_db2_S4!K3*Weighting!K11+Indicator_db2_S4!L3*Weighting!K12+Indicator_db2_S4!M3*Weighting!K13+Indicator_db2_S4!N3*Weighting!K14+Indicator_db2_S4!O3*Weighting!K15+Indicator_db2_S4!P3*Weighting!K16+Indicator_db2_S4!Q3*Weighting!K17</f>
        <v>0.11518556941654384</v>
      </c>
      <c r="L3" s="8">
        <f>+Indicator_db2_S4!B3*Weighting!L2+Indicator_db2_S4!C3*Weighting!L3+Indicator_db2_S4!D3*Weighting!L4+Indicator_db2_S4!E3*Weighting!L5+Indicator_db2_S4!F3*Weighting!L6+Indicator_db2_S4!G3*Weighting!L7+Indicator_db2_S4!H3*Weighting!L8+Indicator_db2_S4!I3*Weighting!L9+Indicator_db2_S4!J3*Weighting!L10+Indicator_db2_S4!K3*Weighting!L11+Indicator_db2_S4!L3*Weighting!L12+Indicator_db2_S4!M3*Weighting!L13+Indicator_db2_S4!N3*Weighting!L14+Indicator_db2_S4!O3*Weighting!L15+Indicator_db2_S4!P3*Weighting!L16+Indicator_db2_S4!Q3*Weighting!L17</f>
        <v>0.16382675649711426</v>
      </c>
      <c r="M3" s="8">
        <f>+Indicator_db2_S4!B3*Weighting!M2+Indicator_db2_S4!C3*Weighting!M3+Indicator_db2_S4!D3*Weighting!M4+Indicator_db2_S4!E3*Weighting!M5+Indicator_db2_S4!F3*Weighting!M6+Indicator_db2_S4!G3*Weighting!M7+Indicator_db2_S4!H3*Weighting!M8+Indicator_db2_S4!I3*Weighting!M9+Indicator_db2_S4!J3*Weighting!M10+Indicator_db2_S4!K3*Weighting!M11+Indicator_db2_S4!L3*Weighting!M12+Indicator_db2_S4!M3*Weighting!M13+Indicator_db2_S4!N3*Weighting!M14+Indicator_db2_S4!O3*Weighting!M15+Indicator_db2_S4!P3*Weighting!M16+Indicator_db2_S4!Q3*Weighting!M17</f>
        <v>3.6329691678039467E-3</v>
      </c>
      <c r="N3" s="8">
        <f>+Indicator_db2_S4!B3*Weighting!N2+Indicator_db2_S4!C3*Weighting!N3+Indicator_db2_S4!D3*Weighting!N4+Indicator_db2_S4!E3*Weighting!N5+Indicator_db2_S4!F3*Weighting!N6+Indicator_db2_S4!G3*Weighting!N7+Indicator_db2_S4!H3*Weighting!N8+Indicator_db2_S4!I3*Weighting!N9+Indicator_db2_S4!J3*Weighting!N10+Indicator_db2_S4!K3*Weighting!N11+Indicator_db2_S4!L3*Weighting!N12+Indicator_db2_S4!M3*Weighting!N13+Indicator_db2_S4!N3*Weighting!N14+Indicator_db2_S4!O3*Weighting!N15+Indicator_db2_S4!P3*Weighting!N16+Indicator_db2_S4!Q3*Weighting!N17</f>
        <v>8.02442582341375E-2</v>
      </c>
      <c r="O3" s="8">
        <f>+Indicator_db2_S4!B3*Weighting!O2+Indicator_db2_S4!C3*Weighting!O3+Indicator_db2_S4!D3*Weighting!O4+Indicator_db2_S4!E3*Weighting!O5+Indicator_db2_S4!F3*Weighting!O6+Indicator_db2_S4!G3*Weighting!O7+Indicator_db2_S4!H3*Weighting!O8+Indicator_db2_S4!I3*Weighting!O9+Indicator_db2_S4!J3*Weighting!O10+Indicator_db2_S4!K3*Weighting!O11+Indicator_db2_S4!L3*Weighting!O12+Indicator_db2_S4!M3*Weighting!O13+Indicator_db2_S4!N3*Weighting!O14+Indicator_db2_S4!O3*Weighting!O15+Indicator_db2_S4!P3*Weighting!O16+Indicator_db2_S4!Q3*Weighting!O17</f>
        <v>4.8035770376980858E-3</v>
      </c>
      <c r="P3" s="8">
        <f>+Indicator_db2_S4!B3*Weighting!P2+Indicator_db2_S4!C3*Weighting!P3+Indicator_db2_S4!D3*Weighting!P4+Indicator_db2_S4!E3*Weighting!P5+Indicator_db2_S4!F3*Weighting!P6+Indicator_db2_S4!G3*Weighting!P7+Indicator_db2_S4!H3*Weighting!P8+Indicator_db2_S4!I3*Weighting!P9+Indicator_db2_S4!J3*Weighting!P10+Indicator_db2_S4!K3*Weighting!P11+Indicator_db2_S4!L3*Weighting!P12+Indicator_db2_S4!M3*Weighting!P13+Indicator_db2_S4!N3*Weighting!P14+Indicator_db2_S4!O3*Weighting!P15+Indicator_db2_S4!P3*Weighting!P16+Indicator_db2_S4!Q3*Weighting!P17</f>
        <v>0.2441452956830106</v>
      </c>
      <c r="Q3" s="8">
        <f>+Indicator_db2_S4!B3*Weighting!Q2+Indicator_db2_S4!C3*Weighting!Q3+Indicator_db2_S4!D3*Weighting!Q4+Indicator_db2_S4!E3*Weighting!Q5+Indicator_db2_S4!F3*Weighting!Q6+Indicator_db2_S4!G3*Weighting!Q7+Indicator_db2_S4!H3*Weighting!Q8+Indicator_db2_S4!I3*Weighting!Q9+Indicator_db2_S4!J3*Weighting!Q10+Indicator_db2_S4!K3*Weighting!Q11+Indicator_db2_S4!L3*Weighting!Q12+Indicator_db2_S4!M3*Weighting!Q13+Indicator_db2_S4!N3*Weighting!Q14+Indicator_db2_S4!O3*Weighting!Q15+Indicator_db2_S4!P3*Weighting!Q16+Indicator_db2_S4!Q3*Weighting!Q17</f>
        <v>8.5957006461455945E-2</v>
      </c>
      <c r="R3" s="8">
        <f>+Indicator_db2_S4!B3*Weighting!R2+Indicator_db2_S4!C3*Weighting!R3+Indicator_db2_S4!D3*Weighting!R4+Indicator_db2_S4!E3*Weighting!R5+Indicator_db2_S4!F3*Weighting!R6+Indicator_db2_S4!G3*Weighting!R7+Indicator_db2_S4!H3*Weighting!R8+Indicator_db2_S4!I3*Weighting!R9+Indicator_db2_S4!J3*Weighting!R10+Indicator_db2_S4!K3*Weighting!R11+Indicator_db2_S4!L3*Weighting!R12+Indicator_db2_S4!M3*Weighting!R13+Indicator_db2_S4!N3*Weighting!R14+Indicator_db2_S4!O3*Weighting!R15+Indicator_db2_S4!P3*Weighting!R16+Indicator_db2_S4!Q3*Weighting!R17</f>
        <v>-3.3787861834187922E-2</v>
      </c>
      <c r="S3" s="8">
        <f>+Indicator_db2_S4!B3*Weighting!S2+Indicator_db2_S4!C3*Weighting!S3+Indicator_db2_S4!D3*Weighting!S4+Indicator_db2_S4!E3*Weighting!S5+Indicator_db2_S4!F3*Weighting!S6+Indicator_db2_S4!G3*Weighting!S7+Indicator_db2_S4!H3*Weighting!S8+Indicator_db2_S4!I3*Weighting!S9+Indicator_db2_S4!J3*Weighting!S10+Indicator_db2_S4!K3*Weighting!S11+Indicator_db2_S4!L3*Weighting!S12+Indicator_db2_S4!M3*Weighting!S13+Indicator_db2_S4!N3*Weighting!S14+Indicator_db2_S4!O3*Weighting!S15+Indicator_db2_S4!P3*Weighting!S16+Indicator_db2_S4!Q3*Weighting!S17</f>
        <v>0.48753889564453634</v>
      </c>
      <c r="T3" s="8">
        <f>+Indicator_db2_S4!B3*Weighting!T2+Indicator_db2_S4!C3*Weighting!T3+Indicator_db2_S4!D3*Weighting!T4+Indicator_db2_S4!E3*Weighting!T5+Indicator_db2_S4!F3*Weighting!T6+Indicator_db2_S4!G3*Weighting!T7+Indicator_db2_S4!H3*Weighting!T8+Indicator_db2_S4!I3*Weighting!T9+Indicator_db2_S4!J3*Weighting!T10+Indicator_db2_S4!K3*Weighting!T11+Indicator_db2_S4!L3*Weighting!T12+Indicator_db2_S4!M3*Weighting!T13+Indicator_db2_S4!N3*Weighting!T14+Indicator_db2_S4!O3*Weighting!T15+Indicator_db2_S4!P3*Weighting!T16+Indicator_db2_S4!Q3*Weighting!T17</f>
        <v>0.52136436159947352</v>
      </c>
      <c r="U3" s="8">
        <f>+Indicator_db2_S4!B3*Weighting!U2+Indicator_db2_S4!C3*Weighting!U3+Indicator_db2_S4!D3*Weighting!U4+Indicator_db2_S4!E3*Weighting!U5+Indicator_db2_S4!F3*Weighting!U6+Indicator_db2_S4!G3*Weighting!U7+Indicator_db2_S4!H3*Weighting!U8+Indicator_db2_S4!I3*Weighting!U9+Indicator_db2_S4!J3*Weighting!U10+Indicator_db2_S4!K3*Weighting!U11+Indicator_db2_S4!L3*Weighting!U12+Indicator_db2_S4!M3*Weighting!U13+Indicator_db2_S4!N3*Weighting!U14+Indicator_db2_S4!O3*Weighting!U15+Indicator_db2_S4!P3*Weighting!U16+Indicator_db2_S4!Q3*Weighting!U17</f>
        <v>4.3078521377286714E-3</v>
      </c>
      <c r="V3" s="8">
        <f>+Indicator_db2_S4!B3*Weighting!V2+Indicator_db2_S4!C3*Weighting!V3+Indicator_db2_S4!D3*Weighting!V4+Indicator_db2_S4!E3*Weighting!V5+Indicator_db2_S4!F3*Weighting!V6+Indicator_db2_S4!G3*Weighting!V7+Indicator_db2_S4!H3*Weighting!V8+Indicator_db2_S4!I3*Weighting!V9+Indicator_db2_S4!J3*Weighting!V10+Indicator_db2_S4!K3*Weighting!V11+Indicator_db2_S4!L3*Weighting!V12+Indicator_db2_S4!M3*Weighting!V13+Indicator_db2_S4!N3*Weighting!V14+Indicator_db2_S4!O3*Weighting!V15+Indicator_db2_S4!P3*Weighting!V16+Indicator_db2_S4!Q3*Weighting!V17</f>
        <v>1.8282403539932372E-2</v>
      </c>
      <c r="W3" s="8">
        <f>+Indicator_db2_S4!B3*Weighting!W2+Indicator_db2_S4!C3*Weighting!W3+Indicator_db2_S4!D3*Weighting!W4+Indicator_db2_S4!E3*Weighting!W5+Indicator_db2_S4!F3*Weighting!W6+Indicator_db2_S4!G3*Weighting!W7+Indicator_db2_S4!H3*Weighting!W8+Indicator_db2_S4!I3*Weighting!W9+Indicator_db2_S4!J3*Weighting!W10+Indicator_db2_S4!K3*Weighting!W11+Indicator_db2_S4!L3*Weighting!W12+Indicator_db2_S4!M3*Weighting!W13+Indicator_db2_S4!N3*Weighting!W14+Indicator_db2_S4!O3*Weighting!W15+Indicator_db2_S4!P3*Weighting!W16+Indicator_db2_S4!Q3*Weighting!W17</f>
        <v>1.5944116734997911E-3</v>
      </c>
      <c r="X3" s="8">
        <f>+Indicator_db2_S4!B3*Weighting!X2+Indicator_db2_S4!C3*Weighting!X3+Indicator_db2_S4!D3*Weighting!X4+Indicator_db2_S4!E3*Weighting!X5+Indicator_db2_S4!F3*Weighting!X6+Indicator_db2_S4!G3*Weighting!X7+Indicator_db2_S4!H3*Weighting!X8+Indicator_db2_S4!I3*Weighting!X9+Indicator_db2_S4!J3*Weighting!X10+Indicator_db2_S4!K3*Weighting!X11+Indicator_db2_S4!L3*Weighting!X12+Indicator_db2_S4!M3*Weighting!X13+Indicator_db2_S4!N3*Weighting!X14+Indicator_db2_S4!O3*Weighting!X15+Indicator_db2_S4!P3*Weighting!X16+Indicator_db2_S4!Q3*Weighting!X17</f>
        <v>3.7466108137234615E-3</v>
      </c>
      <c r="Y3" s="8">
        <f>+Indicator_db2_S4!B3*Weighting!Y2+Indicator_db2_S4!C3*Weighting!Y3+Indicator_db2_S4!D3*Weighting!Y4+Indicator_db2_S4!E3*Weighting!Y5+Indicator_db2_S4!F3*Weighting!Y6+Indicator_db2_S4!G3*Weighting!Y7+Indicator_db2_S4!H3*Weighting!Y8+Indicator_db2_S4!I3*Weighting!Y9+Indicator_db2_S4!J3*Weighting!Y10+Indicator_db2_S4!K3*Weighting!Y11+Indicator_db2_S4!L3*Weighting!Y12+Indicator_db2_S4!M3*Weighting!Y13+Indicator_db2_S4!N3*Weighting!Y14+Indicator_db2_S4!O3*Weighting!Y15+Indicator_db2_S4!P3*Weighting!Y16+Indicator_db2_S4!Q3*Weighting!Y17</f>
        <v>1.9205607058418895E-3</v>
      </c>
      <c r="Z3" s="8">
        <f>+Indicator_db2_S4!B3*Weighting!Z2+Indicator_db2_S4!C3*Weighting!Z3+Indicator_db2_S4!D3*Weighting!Z4+Indicator_db2_S4!E3*Weighting!Z5+Indicator_db2_S4!F3*Weighting!Z6+Indicator_db2_S4!G3*Weighting!Z7+Indicator_db2_S4!H3*Weighting!Z8+Indicator_db2_S4!I3*Weighting!Z9+Indicator_db2_S4!J3*Weighting!Z10+Indicator_db2_S4!K3*Weighting!Z11+Indicator_db2_S4!L3*Weighting!Z12+Indicator_db2_S4!M3*Weighting!Z13+Indicator_db2_S4!N3*Weighting!Z14+Indicator_db2_S4!O3*Weighting!Z15+Indicator_db2_S4!P3*Weighting!Z16+Indicator_db2_S4!Q3*Weighting!Z17</f>
        <v>2.6112800927804866E-2</v>
      </c>
      <c r="AA3" s="8">
        <f>+Indicator_db2_S4!B3*Weighting!AA2+Indicator_db2_S4!C3*Weighting!AA3+Indicator_db2_S4!D3*Weighting!AA4+Indicator_db2_S4!E3*Weighting!AA5+Indicator_db2_S4!F3*Weighting!AA6+Indicator_db2_S4!G3*Weighting!AA7+Indicator_db2_S4!H3*Weighting!AA8+Indicator_db2_S4!I3*Weighting!AA9+Indicator_db2_S4!J3*Weighting!AA10+Indicator_db2_S4!K3*Weighting!AA11+Indicator_db2_S4!L3*Weighting!AA12+Indicator_db2_S4!M3*Weighting!AA13+Indicator_db2_S4!N3*Weighting!AA14+Indicator_db2_S4!O3*Weighting!AA15+Indicator_db2_S4!P3*Weighting!AA16+Indicator_db2_S4!Q3*Weighting!AA17</f>
        <v>3.6546684578131226E-2</v>
      </c>
    </row>
    <row r="4" spans="1:27" x14ac:dyDescent="0.35">
      <c r="A4" s="5" t="s">
        <v>3</v>
      </c>
      <c r="B4" s="8">
        <f ca="1">+Indicator_db2_S4!B4*Weighting!B2+Indicator_db2_S4!C4*Weighting!B3+Indicator_db2_S4!D4*Weighting!B4+Indicator_db2_S4!E4*Weighting!B5+Indicator_db2_S4!F4*Weighting!B6+Indicator_db2_S4!G4*Weighting!B7+Indicator_db2_S4!H4*Weighting!B8+Indicator_db2_S4!I4*Weighting!B9+Indicator_db2_S4!J4*Weighting!B10+Indicator_db2_S4!K4*Weighting!B11+Indicator_db2_S4!L4*Weighting!B12+Indicator_db2_S4!M4*Weighting!B13+Indicator_db2_S4!N4*Weighting!B14+Indicator_db2_S4!O4*Weighting!B15+Indicator_db2_S4!P4*Weighting!B16+Indicator_db2_S4!Q4*Weighting!B17</f>
        <v>-1.0415674270335522E-3</v>
      </c>
      <c r="C4" s="8">
        <f ca="1">+Indicator_db2_S4!B4*Weighting!C2+Indicator_db2_S4!C4*Weighting!C3+Indicator_db2_S4!D4*Weighting!C4+Indicator_db2_S4!E4*Weighting!C5+Indicator_db2_S4!F4*Weighting!C6+Indicator_db2_S4!G4*Weighting!C7+Indicator_db2_S4!H4*Weighting!C8+Indicator_db2_S4!I4*Weighting!C9+Indicator_db2_S4!J4*Weighting!C10+Indicator_db2_S4!K4*Weighting!C11+Indicator_db2_S4!L4*Weighting!C12+Indicator_db2_S4!M4*Weighting!C13+Indicator_db2_S4!N4*Weighting!C14+Indicator_db2_S4!O4*Weighting!C15+Indicator_db2_S4!P4*Weighting!C16+Indicator_db2_S4!Q4*Weighting!C17</f>
        <v>5.4680469486061388E-3</v>
      </c>
      <c r="D4" s="8">
        <f ca="1">+Indicator_db2_S4!B4*Weighting!D2+Indicator_db2_S4!C4*Weighting!D3+Indicator_db2_S4!D4*Weighting!D4+Indicator_db2_S4!E4*Weighting!D5+Indicator_db2_S4!F4*Weighting!D6+Indicator_db2_S4!G4*Weighting!D7+Indicator_db2_S4!H4*Weighting!D8+Indicator_db2_S4!I4*Weighting!D9+Indicator_db2_S4!J4*Weighting!D10+Indicator_db2_S4!K4*Weighting!D11+Indicator_db2_S4!L4*Weighting!D12+Indicator_db2_S4!M4*Weighting!D13+Indicator_db2_S4!N4*Weighting!D14+Indicator_db2_S4!O4*Weighting!D15+Indicator_db2_S4!P4*Weighting!D16+Indicator_db2_S4!Q4*Weighting!D17</f>
        <v>-1.4440344463552746E-3</v>
      </c>
      <c r="E4" s="8">
        <f ca="1">+Indicator_db2_S4!B4*Weighting!E2+Indicator_db2_S4!C4*Weighting!E3+Indicator_db2_S4!D4*Weighting!E4+Indicator_db2_S4!E4*Weighting!E5+Indicator_db2_S4!F4*Weighting!E6+Indicator_db2_S4!G4*Weighting!E7+Indicator_db2_S4!H4*Weighting!E8+Indicator_db2_S4!I4*Weighting!E9+Indicator_db2_S4!J4*Weighting!E10+Indicator_db2_S4!K4*Weighting!E11+Indicator_db2_S4!L4*Weighting!E12+Indicator_db2_S4!M4*Weighting!E13+Indicator_db2_S4!N4*Weighting!E14+Indicator_db2_S4!O4*Weighting!E15+Indicator_db2_S4!P4*Weighting!E16+Indicator_db2_S4!Q4*Weighting!E17</f>
        <v>9.0529389153599475E-3</v>
      </c>
      <c r="F4" s="8">
        <f ca="1">+Indicator_db2_S4!B4*Weighting!F2+Indicator_db2_S4!C4*Weighting!F3+Indicator_db2_S4!D4*Weighting!F4+Indicator_db2_S4!E4*Weighting!F5+Indicator_db2_S4!F4*Weighting!F6+Indicator_db2_S4!G4*Weighting!F7+Indicator_db2_S4!H4*Weighting!F8+Indicator_db2_S4!I4*Weighting!F9+Indicator_db2_S4!J4*Weighting!F10+Indicator_db2_S4!K4*Weighting!F11+Indicator_db2_S4!L4*Weighting!F12+Indicator_db2_S4!M4*Weighting!F13+Indicator_db2_S4!N4*Weighting!F14+Indicator_db2_S4!O4*Weighting!F15+Indicator_db2_S4!P4*Weighting!F16+Indicator_db2_S4!Q4*Weighting!F17</f>
        <v>-6.3039469573253793E-5</v>
      </c>
      <c r="G4" s="8">
        <f>+Indicator_db2_S4!B4*Weighting!G2+Indicator_db2_S4!C4*Weighting!G3+Indicator_db2_S4!D4*Weighting!G4+Indicator_db2_S4!E4*Weighting!G5+Indicator_db2_S4!F4*Weighting!G6+Indicator_db2_S4!G4*Weighting!G7+Indicator_db2_S4!H4*Weighting!G8+Indicator_db2_S4!I4*Weighting!G9+Indicator_db2_S4!J4*Weighting!G10+Indicator_db2_S4!K4*Weighting!G11+Indicator_db2_S4!L4*Weighting!G12+Indicator_db2_S4!M4*Weighting!G13+Indicator_db2_S4!N4*Weighting!G14+Indicator_db2_S4!O4*Weighting!G15+Indicator_db2_S4!P4*Weighting!G16+Indicator_db2_S4!Q4*Weighting!G17</f>
        <v>-7.6187882835561044E-3</v>
      </c>
      <c r="H4" s="8">
        <f>+Indicator_db2_S4!B4*Weighting!H2+Indicator_db2_S4!C4*Weighting!H3+Indicator_db2_S4!D4*Weighting!H4+Indicator_db2_S4!E4*Weighting!H5+Indicator_db2_S4!F4*Weighting!H6+Indicator_db2_S4!G4*Weighting!H7+Indicator_db2_S4!H4*Weighting!H8+Indicator_db2_S4!I4*Weighting!H9+Indicator_db2_S4!J4*Weighting!H10+Indicator_db2_S4!K4*Weighting!H11+Indicator_db2_S4!L4*Weighting!H12+Indicator_db2_S4!M4*Weighting!H13+Indicator_db2_S4!N4*Weighting!H14+Indicator_db2_S4!O4*Weighting!H15+Indicator_db2_S4!P4*Weighting!H16+Indicator_db2_S4!Q4*Weighting!H17</f>
        <v>2.3842135856045926E-2</v>
      </c>
      <c r="I4" s="8">
        <f>+Indicator_db2_S4!B4*Weighting!I2+Indicator_db2_S4!C4*Weighting!I3+Indicator_db2_S4!D4*Weighting!I4+Indicator_db2_S4!E4*Weighting!I5+Indicator_db2_S4!F4*Weighting!I6+Indicator_db2_S4!G4*Weighting!I7+Indicator_db2_S4!H4*Weighting!I8+Indicator_db2_S4!I4*Weighting!I9+Indicator_db2_S4!J4*Weighting!I10+Indicator_db2_S4!K4*Weighting!I11+Indicator_db2_S4!L4*Weighting!I12+Indicator_db2_S4!M4*Weighting!I13+Indicator_db2_S4!N4*Weighting!I14+Indicator_db2_S4!O4*Weighting!I15+Indicator_db2_S4!P4*Weighting!I16+Indicator_db2_S4!Q4*Weighting!I17</f>
        <v>-7.7782163962227795E-3</v>
      </c>
      <c r="J4" s="8">
        <f>+Indicator_db2_S4!B4*Weighting!J2+Indicator_db2_S4!C4*Weighting!J3+Indicator_db2_S4!D4*Weighting!J4+Indicator_db2_S4!E4*Weighting!J5+Indicator_db2_S4!F4*Weighting!J6+Indicator_db2_S4!G4*Weighting!J7+Indicator_db2_S4!H4*Weighting!J8+Indicator_db2_S4!I4*Weighting!J9+Indicator_db2_S4!J4*Weighting!J10+Indicator_db2_S4!K4*Weighting!J11+Indicator_db2_S4!L4*Weighting!J12+Indicator_db2_S4!M4*Weighting!J13+Indicator_db2_S4!N4*Weighting!J14+Indicator_db2_S4!O4*Weighting!J15+Indicator_db2_S4!P4*Weighting!J16+Indicator_db2_S4!Q4*Weighting!J17</f>
        <v>3.7166589003484303E-2</v>
      </c>
      <c r="K4" s="8">
        <f>+Indicator_db2_S4!B4*Weighting!K2+Indicator_db2_S4!C4*Weighting!K3+Indicator_db2_S4!D4*Weighting!K4+Indicator_db2_S4!E4*Weighting!K5+Indicator_db2_S4!F4*Weighting!K6+Indicator_db2_S4!G4*Weighting!K7+Indicator_db2_S4!H4*Weighting!K8+Indicator_db2_S4!I4*Weighting!K9+Indicator_db2_S4!J4*Weighting!K10+Indicator_db2_S4!K4*Weighting!K11+Indicator_db2_S4!L4*Weighting!K12+Indicator_db2_S4!M4*Weighting!K13+Indicator_db2_S4!N4*Weighting!K14+Indicator_db2_S4!O4*Weighting!K15+Indicator_db2_S4!P4*Weighting!K16+Indicator_db2_S4!Q4*Weighting!K17</f>
        <v>4.9301649133901438E-5</v>
      </c>
      <c r="L4" s="8">
        <f>+Indicator_db2_S4!B4*Weighting!L2+Indicator_db2_S4!C4*Weighting!L3+Indicator_db2_S4!D4*Weighting!L4+Indicator_db2_S4!E4*Weighting!L5+Indicator_db2_S4!F4*Weighting!L6+Indicator_db2_S4!G4*Weighting!L7+Indicator_db2_S4!H4*Weighting!L8+Indicator_db2_S4!I4*Weighting!L9+Indicator_db2_S4!J4*Weighting!L10+Indicator_db2_S4!K4*Weighting!L11+Indicator_db2_S4!L4*Weighting!L12+Indicator_db2_S4!M4*Weighting!L13+Indicator_db2_S4!N4*Weighting!L14+Indicator_db2_S4!O4*Weighting!L15+Indicator_db2_S4!P4*Weighting!L16+Indicator_db2_S4!Q4*Weighting!L17</f>
        <v>0.21299000378249289</v>
      </c>
      <c r="M4" s="8">
        <f>+Indicator_db2_S4!B4*Weighting!M2+Indicator_db2_S4!C4*Weighting!M3+Indicator_db2_S4!D4*Weighting!M4+Indicator_db2_S4!E4*Weighting!M5+Indicator_db2_S4!F4*Weighting!M6+Indicator_db2_S4!G4*Weighting!M7+Indicator_db2_S4!H4*Weighting!M8+Indicator_db2_S4!I4*Weighting!M9+Indicator_db2_S4!J4*Weighting!M10+Indicator_db2_S4!K4*Weighting!M11+Indicator_db2_S4!L4*Weighting!M12+Indicator_db2_S4!M4*Weighting!M13+Indicator_db2_S4!N4*Weighting!M14+Indicator_db2_S4!O4*Weighting!M15+Indicator_db2_S4!P4*Weighting!M16+Indicator_db2_S4!Q4*Weighting!M17</f>
        <v>-2.1498152703313674E-2</v>
      </c>
      <c r="N4" s="8">
        <f>+Indicator_db2_S4!B4*Weighting!N2+Indicator_db2_S4!C4*Weighting!N3+Indicator_db2_S4!D4*Weighting!N4+Indicator_db2_S4!E4*Weighting!N5+Indicator_db2_S4!F4*Weighting!N6+Indicator_db2_S4!G4*Weighting!N7+Indicator_db2_S4!H4*Weighting!N8+Indicator_db2_S4!I4*Weighting!N9+Indicator_db2_S4!J4*Weighting!N10+Indicator_db2_S4!K4*Weighting!N11+Indicator_db2_S4!L4*Weighting!N12+Indicator_db2_S4!M4*Weighting!N13+Indicator_db2_S4!N4*Weighting!N14+Indicator_db2_S4!O4*Weighting!N15+Indicator_db2_S4!P4*Weighting!N16+Indicator_db2_S4!Q4*Weighting!N17</f>
        <v>2.9042627120742869E-2</v>
      </c>
      <c r="O4" s="8">
        <f>+Indicator_db2_S4!B4*Weighting!O2+Indicator_db2_S4!C4*Weighting!O3+Indicator_db2_S4!D4*Weighting!O4+Indicator_db2_S4!E4*Weighting!O5+Indicator_db2_S4!F4*Weighting!O6+Indicator_db2_S4!G4*Weighting!O7+Indicator_db2_S4!H4*Weighting!O8+Indicator_db2_S4!I4*Weighting!O9+Indicator_db2_S4!J4*Weighting!O10+Indicator_db2_S4!K4*Weighting!O11+Indicator_db2_S4!L4*Weighting!O12+Indicator_db2_S4!M4*Weighting!O13+Indicator_db2_S4!N4*Weighting!O14+Indicator_db2_S4!O4*Weighting!O15+Indicator_db2_S4!P4*Weighting!O16+Indicator_db2_S4!Q4*Weighting!O17</f>
        <v>3.6020656508752866E-3</v>
      </c>
      <c r="P4" s="8">
        <f>+Indicator_db2_S4!B4*Weighting!P2+Indicator_db2_S4!C4*Weighting!P3+Indicator_db2_S4!D4*Weighting!P4+Indicator_db2_S4!E4*Weighting!P5+Indicator_db2_S4!F4*Weighting!P6+Indicator_db2_S4!G4*Weighting!P7+Indicator_db2_S4!H4*Weighting!P8+Indicator_db2_S4!I4*Weighting!P9+Indicator_db2_S4!J4*Weighting!P10+Indicator_db2_S4!K4*Weighting!P11+Indicator_db2_S4!L4*Weighting!P12+Indicator_db2_S4!M4*Weighting!P13+Indicator_db2_S4!N4*Weighting!P14+Indicator_db2_S4!O4*Weighting!P15+Indicator_db2_S4!P4*Weighting!P16+Indicator_db2_S4!Q4*Weighting!P17</f>
        <v>-6.3212687458316513E-2</v>
      </c>
      <c r="Q4" s="8">
        <f>+Indicator_db2_S4!B4*Weighting!Q2+Indicator_db2_S4!C4*Weighting!Q3+Indicator_db2_S4!D4*Weighting!Q4+Indicator_db2_S4!E4*Weighting!Q5+Indicator_db2_S4!F4*Weighting!Q6+Indicator_db2_S4!G4*Weighting!Q7+Indicator_db2_S4!H4*Weighting!Q8+Indicator_db2_S4!I4*Weighting!Q9+Indicator_db2_S4!J4*Weighting!Q10+Indicator_db2_S4!K4*Weighting!Q11+Indicator_db2_S4!L4*Weighting!Q12+Indicator_db2_S4!M4*Weighting!Q13+Indicator_db2_S4!N4*Weighting!Q14+Indicator_db2_S4!O4*Weighting!Q15+Indicator_db2_S4!P4*Weighting!Q16+Indicator_db2_S4!Q4*Weighting!Q17</f>
        <v>-4.8036789604944806E-2</v>
      </c>
      <c r="R4" s="8">
        <f>+Indicator_db2_S4!B4*Weighting!R2+Indicator_db2_S4!C4*Weighting!R3+Indicator_db2_S4!D4*Weighting!R4+Indicator_db2_S4!E4*Weighting!R5+Indicator_db2_S4!F4*Weighting!R6+Indicator_db2_S4!G4*Weighting!R7+Indicator_db2_S4!H4*Weighting!R8+Indicator_db2_S4!I4*Weighting!R9+Indicator_db2_S4!J4*Weighting!R10+Indicator_db2_S4!K4*Weighting!R11+Indicator_db2_S4!L4*Weighting!R12+Indicator_db2_S4!M4*Weighting!R13+Indicator_db2_S4!N4*Weighting!R14+Indicator_db2_S4!O4*Weighting!R15+Indicator_db2_S4!P4*Weighting!R16+Indicator_db2_S4!Q4*Weighting!R17</f>
        <v>-4.2323405652420008E-2</v>
      </c>
      <c r="S4" s="8">
        <f>+Indicator_db2_S4!B4*Weighting!S2+Indicator_db2_S4!C4*Weighting!S3+Indicator_db2_S4!D4*Weighting!S4+Indicator_db2_S4!E4*Weighting!S5+Indicator_db2_S4!F4*Weighting!S6+Indicator_db2_S4!G4*Weighting!S7+Indicator_db2_S4!H4*Weighting!S8+Indicator_db2_S4!I4*Weighting!S9+Indicator_db2_S4!J4*Weighting!S10+Indicator_db2_S4!K4*Weighting!S11+Indicator_db2_S4!L4*Weighting!S12+Indicator_db2_S4!M4*Weighting!S13+Indicator_db2_S4!N4*Weighting!S14+Indicator_db2_S4!O4*Weighting!S15+Indicator_db2_S4!P4*Weighting!S16+Indicator_db2_S4!Q4*Weighting!S17</f>
        <v>-7.3044995733828888E-2</v>
      </c>
      <c r="T4" s="8">
        <f>+Indicator_db2_S4!B4*Weighting!T2+Indicator_db2_S4!C4*Weighting!T3+Indicator_db2_S4!D4*Weighting!T4+Indicator_db2_S4!E4*Weighting!T5+Indicator_db2_S4!F4*Weighting!T6+Indicator_db2_S4!G4*Weighting!T7+Indicator_db2_S4!H4*Weighting!T8+Indicator_db2_S4!I4*Weighting!T9+Indicator_db2_S4!J4*Weighting!T10+Indicator_db2_S4!K4*Weighting!T11+Indicator_db2_S4!L4*Weighting!T12+Indicator_db2_S4!M4*Weighting!T13+Indicator_db2_S4!N4*Weighting!T14+Indicator_db2_S4!O4*Weighting!T15+Indicator_db2_S4!P4*Weighting!T16+Indicator_db2_S4!Q4*Weighting!T17</f>
        <v>-8.0417126098028466E-2</v>
      </c>
      <c r="U4" s="8">
        <f>+Indicator_db2_S4!B4*Weighting!U2+Indicator_db2_S4!C4*Weighting!U3+Indicator_db2_S4!D4*Weighting!U4+Indicator_db2_S4!E4*Weighting!U5+Indicator_db2_S4!F4*Weighting!U6+Indicator_db2_S4!G4*Weighting!U7+Indicator_db2_S4!H4*Weighting!U8+Indicator_db2_S4!I4*Weighting!U9+Indicator_db2_S4!J4*Weighting!U10+Indicator_db2_S4!K4*Weighting!U11+Indicator_db2_S4!L4*Weighting!U12+Indicator_db2_S4!M4*Weighting!U13+Indicator_db2_S4!N4*Weighting!U14+Indicator_db2_S4!O4*Weighting!U15+Indicator_db2_S4!P4*Weighting!U16+Indicator_db2_S4!Q4*Weighting!U17</f>
        <v>3.1485010870351457E-3</v>
      </c>
      <c r="V4" s="8">
        <f>+Indicator_db2_S4!B4*Weighting!V2+Indicator_db2_S4!C4*Weighting!V3+Indicator_db2_S4!D4*Weighting!V4+Indicator_db2_S4!E4*Weighting!V5+Indicator_db2_S4!F4*Weighting!V6+Indicator_db2_S4!G4*Weighting!V7+Indicator_db2_S4!H4*Weighting!V8+Indicator_db2_S4!I4*Weighting!V9+Indicator_db2_S4!J4*Weighting!V10+Indicator_db2_S4!K4*Weighting!V11+Indicator_db2_S4!L4*Weighting!V12+Indicator_db2_S4!M4*Weighting!V13+Indicator_db2_S4!N4*Weighting!V14+Indicator_db2_S4!O4*Weighting!V15+Indicator_db2_S4!P4*Weighting!V16+Indicator_db2_S4!Q4*Weighting!V17</f>
        <v>-8.4750824952221551E-3</v>
      </c>
      <c r="W4" s="8">
        <f>+Indicator_db2_S4!B4*Weighting!W2+Indicator_db2_S4!C4*Weighting!W3+Indicator_db2_S4!D4*Weighting!W4+Indicator_db2_S4!E4*Weighting!W5+Indicator_db2_S4!F4*Weighting!W6+Indicator_db2_S4!G4*Weighting!W7+Indicator_db2_S4!H4*Weighting!W8+Indicator_db2_S4!I4*Weighting!W9+Indicator_db2_S4!J4*Weighting!W10+Indicator_db2_S4!K4*Weighting!W11+Indicator_db2_S4!L4*Weighting!W12+Indicator_db2_S4!M4*Weighting!W13+Indicator_db2_S4!N4*Weighting!W14+Indicator_db2_S4!O4*Weighting!W15+Indicator_db2_S4!P4*Weighting!W16+Indicator_db2_S4!Q4*Weighting!W17</f>
        <v>-3.285023564866947E-4</v>
      </c>
      <c r="X4" s="8">
        <f>+Indicator_db2_S4!B4*Weighting!X2+Indicator_db2_S4!C4*Weighting!X3+Indicator_db2_S4!D4*Weighting!X4+Indicator_db2_S4!E4*Weighting!X5+Indicator_db2_S4!F4*Weighting!X6+Indicator_db2_S4!G4*Weighting!X7+Indicator_db2_S4!H4*Weighting!X8+Indicator_db2_S4!I4*Weighting!X9+Indicator_db2_S4!J4*Weighting!X10+Indicator_db2_S4!K4*Weighting!X11+Indicator_db2_S4!L4*Weighting!X12+Indicator_db2_S4!M4*Weighting!X13+Indicator_db2_S4!N4*Weighting!X14+Indicator_db2_S4!O4*Weighting!X15+Indicator_db2_S4!P4*Weighting!X16+Indicator_db2_S4!Q4*Weighting!X17</f>
        <v>-2.9070871412615502E-3</v>
      </c>
      <c r="Y4" s="8">
        <f>+Indicator_db2_S4!B4*Weighting!Y2+Indicator_db2_S4!C4*Weighting!Y3+Indicator_db2_S4!D4*Weighting!Y4+Indicator_db2_S4!E4*Weighting!Y5+Indicator_db2_S4!F4*Weighting!Y6+Indicator_db2_S4!G4*Weighting!Y7+Indicator_db2_S4!H4*Weighting!Y8+Indicator_db2_S4!I4*Weighting!Y9+Indicator_db2_S4!J4*Weighting!Y10+Indicator_db2_S4!K4*Weighting!Y11+Indicator_db2_S4!L4*Weighting!Y12+Indicator_db2_S4!M4*Weighting!Y13+Indicator_db2_S4!N4*Weighting!Y14+Indicator_db2_S4!O4*Weighting!Y15+Indicator_db2_S4!P4*Weighting!Y16+Indicator_db2_S4!Q4*Weighting!Y17</f>
        <v>3.0178410154082242E-5</v>
      </c>
      <c r="Z4" s="8">
        <f>+Indicator_db2_S4!B4*Weighting!Z2+Indicator_db2_S4!C4*Weighting!Z3+Indicator_db2_S4!D4*Weighting!Z4+Indicator_db2_S4!E4*Weighting!Z5+Indicator_db2_S4!F4*Weighting!Z6+Indicator_db2_S4!G4*Weighting!Z7+Indicator_db2_S4!H4*Weighting!Z8+Indicator_db2_S4!I4*Weighting!Z9+Indicator_db2_S4!J4*Weighting!Z10+Indicator_db2_S4!K4*Weighting!Z11+Indicator_db2_S4!L4*Weighting!Z12+Indicator_db2_S4!M4*Weighting!Z13+Indicator_db2_S4!N4*Weighting!Z14+Indicator_db2_S4!O4*Weighting!Z15+Indicator_db2_S4!P4*Weighting!Z16+Indicator_db2_S4!Q4*Weighting!Z17</f>
        <v>-5.3331214498276262E-3</v>
      </c>
      <c r="AA4" s="8">
        <f>+Indicator_db2_S4!B4*Weighting!AA2+Indicator_db2_S4!C4*Weighting!AA3+Indicator_db2_S4!D4*Weighting!AA4+Indicator_db2_S4!E4*Weighting!AA5+Indicator_db2_S4!F4*Weighting!AA6+Indicator_db2_S4!G4*Weighting!AA7+Indicator_db2_S4!H4*Weighting!AA8+Indicator_db2_S4!I4*Weighting!AA9+Indicator_db2_S4!J4*Weighting!AA10+Indicator_db2_S4!K4*Weighting!AA11+Indicator_db2_S4!L4*Weighting!AA12+Indicator_db2_S4!M4*Weighting!AA13+Indicator_db2_S4!N4*Weighting!AA14+Indicator_db2_S4!O4*Weighting!AA15+Indicator_db2_S4!P4*Weighting!AA16+Indicator_db2_S4!Q4*Weighting!AA17</f>
        <v>-2.5137037894547548E-2</v>
      </c>
    </row>
    <row r="5" spans="1:27" x14ac:dyDescent="0.35">
      <c r="A5" s="5" t="s">
        <v>4</v>
      </c>
      <c r="B5" s="8">
        <f ca="1">+Indicator_db2_S4!B5*Weighting!B2+Indicator_db2_S4!C5*Weighting!B3+Indicator_db2_S4!D5*Weighting!B4+Indicator_db2_S4!E5*Weighting!B5+Indicator_db2_S4!F5*Weighting!B6+Indicator_db2_S4!G5*Weighting!B7+Indicator_db2_S4!H5*Weighting!B8+Indicator_db2_S4!I5*Weighting!B9+Indicator_db2_S4!J5*Weighting!B10+Indicator_db2_S4!K5*Weighting!B11+Indicator_db2_S4!L5*Weighting!B12+Indicator_db2_S4!M5*Weighting!B13+Indicator_db2_S4!N5*Weighting!B14+Indicator_db2_S4!O5*Weighting!B15+Indicator_db2_S4!P5*Weighting!B16+Indicator_db2_S4!Q5*Weighting!B17</f>
        <v>0.97009183486541262</v>
      </c>
      <c r="C5" s="8">
        <f ca="1">+Indicator_db2_S4!B5*Weighting!C2+Indicator_db2_S4!C5*Weighting!C3+Indicator_db2_S4!D5*Weighting!C4+Indicator_db2_S4!E5*Weighting!C5+Indicator_db2_S4!F5*Weighting!C6+Indicator_db2_S4!G5*Weighting!C7+Indicator_db2_S4!H5*Weighting!C8+Indicator_db2_S4!I5*Weighting!C9+Indicator_db2_S4!J5*Weighting!C10+Indicator_db2_S4!K5*Weighting!C11+Indicator_db2_S4!L5*Weighting!C12+Indicator_db2_S4!M5*Weighting!C13+Indicator_db2_S4!N5*Weighting!C14+Indicator_db2_S4!O5*Weighting!C15+Indicator_db2_S4!P5*Weighting!C16+Indicator_db2_S4!Q5*Weighting!C17</f>
        <v>0.97025032242996989</v>
      </c>
      <c r="D5" s="8">
        <f ca="1">+Indicator_db2_S4!B5*Weighting!D2+Indicator_db2_S4!C5*Weighting!D3+Indicator_db2_S4!D5*Weighting!D4+Indicator_db2_S4!E5*Weighting!D5+Indicator_db2_S4!F5*Weighting!D6+Indicator_db2_S4!G5*Weighting!D7+Indicator_db2_S4!H5*Weighting!D8+Indicator_db2_S4!I5*Weighting!D9+Indicator_db2_S4!J5*Weighting!D10+Indicator_db2_S4!K5*Weighting!D11+Indicator_db2_S4!L5*Weighting!D12+Indicator_db2_S4!M5*Weighting!D13+Indicator_db2_S4!N5*Weighting!D14+Indicator_db2_S4!O5*Weighting!D15+Indicator_db2_S4!P5*Weighting!D16+Indicator_db2_S4!Q5*Weighting!D17</f>
        <v>0.96886502620279114</v>
      </c>
      <c r="E5" s="8">
        <f ca="1">+Indicator_db2_S4!B5*Weighting!E2+Indicator_db2_S4!C5*Weighting!E3+Indicator_db2_S4!D5*Weighting!E4+Indicator_db2_S4!E5*Weighting!E5+Indicator_db2_S4!F5*Weighting!E6+Indicator_db2_S4!G5*Weighting!E7+Indicator_db2_S4!H5*Weighting!E8+Indicator_db2_S4!I5*Weighting!E9+Indicator_db2_S4!J5*Weighting!E10+Indicator_db2_S4!K5*Weighting!E11+Indicator_db2_S4!L5*Weighting!E12+Indicator_db2_S4!M5*Weighting!E13+Indicator_db2_S4!N5*Weighting!E14+Indicator_db2_S4!O5*Weighting!E15+Indicator_db2_S4!P5*Weighting!E16+Indicator_db2_S4!Q5*Weighting!E17</f>
        <v>0.97599423259565343</v>
      </c>
      <c r="F5" s="8">
        <f ca="1">+Indicator_db2_S4!B5*Weighting!F2+Indicator_db2_S4!C5*Weighting!F3+Indicator_db2_S4!D5*Weighting!F4+Indicator_db2_S4!E5*Weighting!F5+Indicator_db2_S4!F5*Weighting!F6+Indicator_db2_S4!G5*Weighting!F7+Indicator_db2_S4!H5*Weighting!F8+Indicator_db2_S4!I5*Weighting!F9+Indicator_db2_S4!J5*Weighting!F10+Indicator_db2_S4!K5*Weighting!F11+Indicator_db2_S4!L5*Weighting!F12+Indicator_db2_S4!M5*Weighting!F13+Indicator_db2_S4!N5*Weighting!F14+Indicator_db2_S4!O5*Weighting!F15+Indicator_db2_S4!P5*Weighting!F16+Indicator_db2_S4!Q5*Weighting!F17</f>
        <v>0.96654354054414082</v>
      </c>
      <c r="G5" s="8">
        <f>+Indicator_db2_S4!B5*Weighting!G2+Indicator_db2_S4!C5*Weighting!G3+Indicator_db2_S4!D5*Weighting!G4+Indicator_db2_S4!E5*Weighting!G5+Indicator_db2_S4!F5*Weighting!G6+Indicator_db2_S4!G5*Weighting!G7+Indicator_db2_S4!H5*Weighting!G8+Indicator_db2_S4!I5*Weighting!G9+Indicator_db2_S4!J5*Weighting!G10+Indicator_db2_S4!K5*Weighting!G11+Indicator_db2_S4!L5*Weighting!G12+Indicator_db2_S4!M5*Weighting!G13+Indicator_db2_S4!N5*Weighting!G14+Indicator_db2_S4!O5*Weighting!G15+Indicator_db2_S4!P5*Weighting!G16+Indicator_db2_S4!Q5*Weighting!G17</f>
        <v>0.93045641418793767</v>
      </c>
      <c r="H5" s="8">
        <f>+Indicator_db2_S4!B5*Weighting!H2+Indicator_db2_S4!C5*Weighting!H3+Indicator_db2_S4!D5*Weighting!H4+Indicator_db2_S4!E5*Weighting!H5+Indicator_db2_S4!F5*Weighting!H6+Indicator_db2_S4!G5*Weighting!H7+Indicator_db2_S4!H5*Weighting!H8+Indicator_db2_S4!I5*Weighting!H9+Indicator_db2_S4!J5*Weighting!H10+Indicator_db2_S4!K5*Weighting!H11+Indicator_db2_S4!L5*Weighting!H12+Indicator_db2_S4!M5*Weighting!H13+Indicator_db2_S4!N5*Weighting!H14+Indicator_db2_S4!O5*Weighting!H15+Indicator_db2_S4!P5*Weighting!H16+Indicator_db2_S4!Q5*Weighting!H17</f>
        <v>0.91411069914777987</v>
      </c>
      <c r="I5" s="8">
        <f>+Indicator_db2_S4!B5*Weighting!I2+Indicator_db2_S4!C5*Weighting!I3+Indicator_db2_S4!D5*Weighting!I4+Indicator_db2_S4!E5*Weighting!I5+Indicator_db2_S4!F5*Weighting!I6+Indicator_db2_S4!G5*Weighting!I7+Indicator_db2_S4!H5*Weighting!I8+Indicator_db2_S4!I5*Weighting!I9+Indicator_db2_S4!J5*Weighting!I10+Indicator_db2_S4!K5*Weighting!I11+Indicator_db2_S4!L5*Weighting!I12+Indicator_db2_S4!M5*Weighting!I13+Indicator_db2_S4!N5*Weighting!I14+Indicator_db2_S4!O5*Weighting!I15+Indicator_db2_S4!P5*Weighting!I16+Indicator_db2_S4!Q5*Weighting!I17</f>
        <v>0.9316512109701679</v>
      </c>
      <c r="J5" s="8">
        <f>+Indicator_db2_S4!B5*Weighting!J2+Indicator_db2_S4!C5*Weighting!J3+Indicator_db2_S4!D5*Weighting!J4+Indicator_db2_S4!E5*Weighting!J5+Indicator_db2_S4!F5*Weighting!J6+Indicator_db2_S4!G5*Weighting!J7+Indicator_db2_S4!H5*Weighting!J8+Indicator_db2_S4!I5*Weighting!J9+Indicator_db2_S4!J5*Weighting!J10+Indicator_db2_S4!K5*Weighting!J11+Indicator_db2_S4!L5*Weighting!J12+Indicator_db2_S4!M5*Weighting!J13+Indicator_db2_S4!N5*Weighting!J14+Indicator_db2_S4!O5*Weighting!J15+Indicator_db2_S4!P5*Weighting!J16+Indicator_db2_S4!Q5*Weighting!J17</f>
        <v>0.9350359752631956</v>
      </c>
      <c r="K5" s="8">
        <f>+Indicator_db2_S4!B5*Weighting!K2+Indicator_db2_S4!C5*Weighting!K3+Indicator_db2_S4!D5*Weighting!K4+Indicator_db2_S4!E5*Weighting!K5+Indicator_db2_S4!F5*Weighting!K6+Indicator_db2_S4!G5*Weighting!K7+Indicator_db2_S4!H5*Weighting!K8+Indicator_db2_S4!I5*Weighting!K9+Indicator_db2_S4!J5*Weighting!K10+Indicator_db2_S4!K5*Weighting!K11+Indicator_db2_S4!L5*Weighting!K12+Indicator_db2_S4!M5*Weighting!K13+Indicator_db2_S4!N5*Weighting!K14+Indicator_db2_S4!O5*Weighting!K15+Indicator_db2_S4!P5*Weighting!K16+Indicator_db2_S4!Q5*Weighting!K17</f>
        <v>0.91862789502545972</v>
      </c>
      <c r="L5" s="8">
        <f>+Indicator_db2_S4!B5*Weighting!L2+Indicator_db2_S4!C5*Weighting!L3+Indicator_db2_S4!D5*Weighting!L4+Indicator_db2_S4!E5*Weighting!L5+Indicator_db2_S4!F5*Weighting!L6+Indicator_db2_S4!G5*Weighting!L7+Indicator_db2_S4!H5*Weighting!L8+Indicator_db2_S4!I5*Weighting!L9+Indicator_db2_S4!J5*Weighting!L10+Indicator_db2_S4!K5*Weighting!L11+Indicator_db2_S4!L5*Weighting!L12+Indicator_db2_S4!M5*Weighting!L13+Indicator_db2_S4!N5*Weighting!L14+Indicator_db2_S4!O5*Weighting!L15+Indicator_db2_S4!P5*Weighting!L16+Indicator_db2_S4!Q5*Weighting!L17</f>
        <v>0.876650201516601</v>
      </c>
      <c r="M5" s="8">
        <f>+Indicator_db2_S4!B5*Weighting!M2+Indicator_db2_S4!C5*Weighting!M3+Indicator_db2_S4!D5*Weighting!M4+Indicator_db2_S4!E5*Weighting!M5+Indicator_db2_S4!F5*Weighting!M6+Indicator_db2_S4!G5*Weighting!M7+Indicator_db2_S4!H5*Weighting!M8+Indicator_db2_S4!I5*Weighting!M9+Indicator_db2_S4!J5*Weighting!M10+Indicator_db2_S4!K5*Weighting!M11+Indicator_db2_S4!L5*Weighting!M12+Indicator_db2_S4!M5*Weighting!M13+Indicator_db2_S4!N5*Weighting!M14+Indicator_db2_S4!O5*Weighting!M15+Indicator_db2_S4!P5*Weighting!M16+Indicator_db2_S4!Q5*Weighting!M17</f>
        <v>0.80695640053822193</v>
      </c>
      <c r="N5" s="8">
        <f>+Indicator_db2_S4!B5*Weighting!N2+Indicator_db2_S4!C5*Weighting!N3+Indicator_db2_S4!D5*Weighting!N4+Indicator_db2_S4!E5*Weighting!N5+Indicator_db2_S4!F5*Weighting!N6+Indicator_db2_S4!G5*Weighting!N7+Indicator_db2_S4!H5*Weighting!N8+Indicator_db2_S4!I5*Weighting!N9+Indicator_db2_S4!J5*Weighting!N10+Indicator_db2_S4!K5*Weighting!N11+Indicator_db2_S4!L5*Weighting!N12+Indicator_db2_S4!M5*Weighting!N13+Indicator_db2_S4!N5*Weighting!N14+Indicator_db2_S4!O5*Weighting!N15+Indicator_db2_S4!P5*Weighting!N16+Indicator_db2_S4!Q5*Weighting!N17</f>
        <v>0.922036018102807</v>
      </c>
      <c r="O5" s="8">
        <f>+Indicator_db2_S4!B5*Weighting!O2+Indicator_db2_S4!C5*Weighting!O3+Indicator_db2_S4!D5*Weighting!O4+Indicator_db2_S4!E5*Weighting!O5+Indicator_db2_S4!F5*Weighting!O6+Indicator_db2_S4!G5*Weighting!O7+Indicator_db2_S4!H5*Weighting!O8+Indicator_db2_S4!I5*Weighting!O9+Indicator_db2_S4!J5*Weighting!O10+Indicator_db2_S4!K5*Weighting!O11+Indicator_db2_S4!L5*Weighting!O12+Indicator_db2_S4!M5*Weighting!O13+Indicator_db2_S4!N5*Weighting!O14+Indicator_db2_S4!O5*Weighting!O15+Indicator_db2_S4!P5*Weighting!O16+Indicator_db2_S4!Q5*Weighting!O17</f>
        <v>0.98875502011590222</v>
      </c>
      <c r="P5" s="8">
        <f>+Indicator_db2_S4!B5*Weighting!P2+Indicator_db2_S4!C5*Weighting!P3+Indicator_db2_S4!D5*Weighting!P4+Indicator_db2_S4!E5*Weighting!P5+Indicator_db2_S4!F5*Weighting!P6+Indicator_db2_S4!G5*Weighting!P7+Indicator_db2_S4!H5*Weighting!P8+Indicator_db2_S4!I5*Weighting!P9+Indicator_db2_S4!J5*Weighting!P10+Indicator_db2_S4!K5*Weighting!P11+Indicator_db2_S4!L5*Weighting!P12+Indicator_db2_S4!M5*Weighting!P13+Indicator_db2_S4!N5*Weighting!P14+Indicator_db2_S4!O5*Weighting!P15+Indicator_db2_S4!P5*Weighting!P16+Indicator_db2_S4!Q5*Weighting!P17</f>
        <v>0.96193731904262714</v>
      </c>
      <c r="Q5" s="8">
        <f>+Indicator_db2_S4!B5*Weighting!Q2+Indicator_db2_S4!C5*Weighting!Q3+Indicator_db2_S4!D5*Weighting!Q4+Indicator_db2_S4!E5*Weighting!Q5+Indicator_db2_S4!F5*Weighting!Q6+Indicator_db2_S4!G5*Weighting!Q7+Indicator_db2_S4!H5*Weighting!Q8+Indicator_db2_S4!I5*Weighting!Q9+Indicator_db2_S4!J5*Weighting!Q10+Indicator_db2_S4!K5*Weighting!Q11+Indicator_db2_S4!L5*Weighting!Q12+Indicator_db2_S4!M5*Weighting!Q13+Indicator_db2_S4!N5*Weighting!Q14+Indicator_db2_S4!O5*Weighting!Q15+Indicator_db2_S4!P5*Weighting!Q16+Indicator_db2_S4!Q5*Weighting!Q17</f>
        <v>0.82797059632320891</v>
      </c>
      <c r="R5" s="8">
        <f>+Indicator_db2_S4!B5*Weighting!R2+Indicator_db2_S4!C5*Weighting!R3+Indicator_db2_S4!D5*Weighting!R4+Indicator_db2_S4!E5*Weighting!R5+Indicator_db2_S4!F5*Weighting!R6+Indicator_db2_S4!G5*Weighting!R7+Indicator_db2_S4!H5*Weighting!R8+Indicator_db2_S4!I5*Weighting!R9+Indicator_db2_S4!J5*Weighting!R10+Indicator_db2_S4!K5*Weighting!R11+Indicator_db2_S4!L5*Weighting!R12+Indicator_db2_S4!M5*Weighting!R13+Indicator_db2_S4!N5*Weighting!R14+Indicator_db2_S4!O5*Weighting!R15+Indicator_db2_S4!P5*Weighting!R16+Indicator_db2_S4!Q5*Weighting!R17</f>
        <v>0.91897823142610779</v>
      </c>
      <c r="S5" s="8">
        <f>+Indicator_db2_S4!B5*Weighting!S2+Indicator_db2_S4!C5*Weighting!S3+Indicator_db2_S4!D5*Weighting!S4+Indicator_db2_S4!E5*Weighting!S5+Indicator_db2_S4!F5*Weighting!S6+Indicator_db2_S4!G5*Weighting!S7+Indicator_db2_S4!H5*Weighting!S8+Indicator_db2_S4!I5*Weighting!S9+Indicator_db2_S4!J5*Weighting!S10+Indicator_db2_S4!K5*Weighting!S11+Indicator_db2_S4!L5*Weighting!S12+Indicator_db2_S4!M5*Weighting!S13+Indicator_db2_S4!N5*Weighting!S14+Indicator_db2_S4!O5*Weighting!S15+Indicator_db2_S4!P5*Weighting!S16+Indicator_db2_S4!Q5*Weighting!S17</f>
        <v>0.96856404498938276</v>
      </c>
      <c r="T5" s="8">
        <f>+Indicator_db2_S4!B5*Weighting!T2+Indicator_db2_S4!C5*Weighting!T3+Indicator_db2_S4!D5*Weighting!T4+Indicator_db2_S4!E5*Weighting!T5+Indicator_db2_S4!F5*Weighting!T6+Indicator_db2_S4!G5*Weighting!T7+Indicator_db2_S4!H5*Weighting!T8+Indicator_db2_S4!I5*Weighting!T9+Indicator_db2_S4!J5*Weighting!T10+Indicator_db2_S4!K5*Weighting!T11+Indicator_db2_S4!L5*Weighting!T12+Indicator_db2_S4!M5*Weighting!T13+Indicator_db2_S4!N5*Weighting!T14+Indicator_db2_S4!O5*Weighting!T15+Indicator_db2_S4!P5*Weighting!T16+Indicator_db2_S4!Q5*Weighting!T17</f>
        <v>0.9746966905975134</v>
      </c>
      <c r="U5" s="8">
        <f>+Indicator_db2_S4!B5*Weighting!U2+Indicator_db2_S4!C5*Weighting!U3+Indicator_db2_S4!D5*Weighting!U4+Indicator_db2_S4!E5*Weighting!U5+Indicator_db2_S4!F5*Weighting!U6+Indicator_db2_S4!G5*Weighting!U7+Indicator_db2_S4!H5*Weighting!U8+Indicator_db2_S4!I5*Weighting!U9+Indicator_db2_S4!J5*Weighting!U10+Indicator_db2_S4!K5*Weighting!U11+Indicator_db2_S4!L5*Weighting!U12+Indicator_db2_S4!M5*Weighting!U13+Indicator_db2_S4!N5*Weighting!U14+Indicator_db2_S4!O5*Weighting!U15+Indicator_db2_S4!P5*Weighting!U16+Indicator_db2_S4!Q5*Weighting!U17</f>
        <v>0.99592421987686475</v>
      </c>
      <c r="V5" s="8">
        <f>+Indicator_db2_S4!B5*Weighting!V2+Indicator_db2_S4!C5*Weighting!V3+Indicator_db2_S4!D5*Weighting!V4+Indicator_db2_S4!E5*Weighting!V5+Indicator_db2_S4!F5*Weighting!V6+Indicator_db2_S4!G5*Weighting!V7+Indicator_db2_S4!H5*Weighting!V8+Indicator_db2_S4!I5*Weighting!V9+Indicator_db2_S4!J5*Weighting!V10+Indicator_db2_S4!K5*Weighting!V11+Indicator_db2_S4!L5*Weighting!V12+Indicator_db2_S4!M5*Weighting!V13+Indicator_db2_S4!N5*Weighting!V14+Indicator_db2_S4!O5*Weighting!V15+Indicator_db2_S4!P5*Weighting!V16+Indicator_db2_S4!Q5*Weighting!V17</f>
        <v>0.98590242995843536</v>
      </c>
      <c r="W5" s="8">
        <f>+Indicator_db2_S4!B5*Weighting!W2+Indicator_db2_S4!C5*Weighting!W3+Indicator_db2_S4!D5*Weighting!W4+Indicator_db2_S4!E5*Weighting!W5+Indicator_db2_S4!F5*Weighting!W6+Indicator_db2_S4!G5*Weighting!W7+Indicator_db2_S4!H5*Weighting!W8+Indicator_db2_S4!I5*Weighting!W9+Indicator_db2_S4!J5*Weighting!W10+Indicator_db2_S4!K5*Weighting!W11+Indicator_db2_S4!L5*Weighting!W12+Indicator_db2_S4!M5*Weighting!W13+Indicator_db2_S4!N5*Weighting!W14+Indicator_db2_S4!O5*Weighting!W15+Indicator_db2_S4!P5*Weighting!W16+Indicator_db2_S4!Q5*Weighting!W17</f>
        <v>0.9865453825003776</v>
      </c>
      <c r="X5" s="8">
        <f>+Indicator_db2_S4!B5*Weighting!X2+Indicator_db2_S4!C5*Weighting!X3+Indicator_db2_S4!D5*Weighting!X4+Indicator_db2_S4!E5*Weighting!X5+Indicator_db2_S4!F5*Weighting!X6+Indicator_db2_S4!G5*Weighting!X7+Indicator_db2_S4!H5*Weighting!X8+Indicator_db2_S4!I5*Weighting!X9+Indicator_db2_S4!J5*Weighting!X10+Indicator_db2_S4!K5*Weighting!X11+Indicator_db2_S4!L5*Weighting!X12+Indicator_db2_S4!M5*Weighting!X13+Indicator_db2_S4!N5*Weighting!X14+Indicator_db2_S4!O5*Weighting!X15+Indicator_db2_S4!P5*Weighting!X16+Indicator_db2_S4!Q5*Weighting!X17</f>
        <v>0.98987673590465697</v>
      </c>
      <c r="Y5" s="8">
        <f>+Indicator_db2_S4!B5*Weighting!Y2+Indicator_db2_S4!C5*Weighting!Y3+Indicator_db2_S4!D5*Weighting!Y4+Indicator_db2_S4!E5*Weighting!Y5+Indicator_db2_S4!F5*Weighting!Y6+Indicator_db2_S4!G5*Weighting!Y7+Indicator_db2_S4!H5*Weighting!Y8+Indicator_db2_S4!I5*Weighting!Y9+Indicator_db2_S4!J5*Weighting!Y10+Indicator_db2_S4!K5*Weighting!Y11+Indicator_db2_S4!L5*Weighting!Y12+Indicator_db2_S4!M5*Weighting!Y13+Indicator_db2_S4!N5*Weighting!Y14+Indicator_db2_S4!O5*Weighting!Y15+Indicator_db2_S4!P5*Weighting!Y16+Indicator_db2_S4!Q5*Weighting!Y17</f>
        <v>0.9992570406227822</v>
      </c>
      <c r="Z5" s="8">
        <f>+Indicator_db2_S4!B5*Weighting!Z2+Indicator_db2_S4!C5*Weighting!Z3+Indicator_db2_S4!D5*Weighting!Z4+Indicator_db2_S4!E5*Weighting!Z5+Indicator_db2_S4!F5*Weighting!Z6+Indicator_db2_S4!G5*Weighting!Z7+Indicator_db2_S4!H5*Weighting!Z8+Indicator_db2_S4!I5*Weighting!Z9+Indicator_db2_S4!J5*Weighting!Z10+Indicator_db2_S4!K5*Weighting!Z11+Indicator_db2_S4!L5*Weighting!Z12+Indicator_db2_S4!M5*Weighting!Z13+Indicator_db2_S4!N5*Weighting!Z14+Indicator_db2_S4!O5*Weighting!Z15+Indicator_db2_S4!P5*Weighting!Z16+Indicator_db2_S4!Q5*Weighting!Z17</f>
        <v>0.85231451702650818</v>
      </c>
      <c r="AA5" s="8">
        <f>+Indicator_db2_S4!B5*Weighting!AA2+Indicator_db2_S4!C5*Weighting!AA3+Indicator_db2_S4!D5*Weighting!AA4+Indicator_db2_S4!E5*Weighting!AA5+Indicator_db2_S4!F5*Weighting!AA6+Indicator_db2_S4!G5*Weighting!AA7+Indicator_db2_S4!H5*Weighting!AA8+Indicator_db2_S4!I5*Weighting!AA9+Indicator_db2_S4!J5*Weighting!AA10+Indicator_db2_S4!K5*Weighting!AA11+Indicator_db2_S4!L5*Weighting!AA12+Indicator_db2_S4!M5*Weighting!AA13+Indicator_db2_S4!N5*Weighting!AA14+Indicator_db2_S4!O5*Weighting!AA15+Indicator_db2_S4!P5*Weighting!AA16+Indicator_db2_S4!Q5*Weighting!AA17</f>
        <v>0.83093777846500472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5!B2*Weighting!B2+Indicator_db2_S5!C2*Weighting!B3+Indicator_db2_S5!D2*Weighting!B4+Indicator_db2_S5!E2*Weighting!B5+Indicator_db2_S5!F2*Weighting!B6+Indicator_db2_S5!G2*Weighting!B7+Indicator_db2_S5!H2*Weighting!B8+Indicator_db2_S5!I2*Weighting!B9+Indicator_db2_S5!J2*Weighting!B10+Indicator_db2_S5!K2*Weighting!B11+Indicator_db2_S5!L2*Weighting!B12+Indicator_db2_S5!M2*Weighting!B13+Indicator_db2_S5!N2*Weighting!B14+Indicator_db2_S5!O2*Weighting!B15+Indicator_db2_S5!P2*Weighting!B16+Indicator_db2_S5!Q2*Weighting!B17</f>
        <v>0.19036040924236311</v>
      </c>
      <c r="C2" s="8">
        <f ca="1">+Indicator_db2_S5!B2*Weighting!C2+Indicator_db2_S5!C2*Weighting!C3+Indicator_db2_S5!D2*Weighting!C4+Indicator_db2_S5!E2*Weighting!C5+Indicator_db2_S5!F2*Weighting!C6+Indicator_db2_S5!G2*Weighting!C7+Indicator_db2_S5!H2*Weighting!C8+Indicator_db2_S5!I2*Weighting!C9+Indicator_db2_S5!J2*Weighting!C10+Indicator_db2_S5!K2*Weighting!C11+Indicator_db2_S5!L2*Weighting!C12+Indicator_db2_S5!M2*Weighting!C13+Indicator_db2_S5!N2*Weighting!C14+Indicator_db2_S5!O2*Weighting!C15+Indicator_db2_S5!P2*Weighting!C16+Indicator_db2_S5!Q2*Weighting!C17</f>
        <v>0.19194064018498666</v>
      </c>
      <c r="D2" s="8">
        <f ca="1">+Indicator_db2_S5!B2*Weighting!D2+Indicator_db2_S5!C2*Weighting!D3+Indicator_db2_S5!D2*Weighting!D4+Indicator_db2_S5!E2*Weighting!D5+Indicator_db2_S5!F2*Weighting!D6+Indicator_db2_S5!G2*Weighting!D7+Indicator_db2_S5!H2*Weighting!D8+Indicator_db2_S5!I2*Weighting!D9+Indicator_db2_S5!J2*Weighting!D10+Indicator_db2_S5!K2*Weighting!D11+Indicator_db2_S5!L2*Weighting!D12+Indicator_db2_S5!M2*Weighting!D13+Indicator_db2_S5!N2*Weighting!D14+Indicator_db2_S5!O2*Weighting!D15+Indicator_db2_S5!P2*Weighting!D16+Indicator_db2_S5!Q2*Weighting!D17</f>
        <v>0.19120466977194436</v>
      </c>
      <c r="E2" s="8">
        <f ca="1">+Indicator_db2_S5!B2*Weighting!E2+Indicator_db2_S5!C2*Weighting!E3+Indicator_db2_S5!D2*Weighting!E4+Indicator_db2_S5!E2*Weighting!E5+Indicator_db2_S5!F2*Weighting!E6+Indicator_db2_S5!G2*Weighting!E7+Indicator_db2_S5!H2*Weighting!E8+Indicator_db2_S5!I2*Weighting!E9+Indicator_db2_S5!J2*Weighting!E10+Indicator_db2_S5!K2*Weighting!E11+Indicator_db2_S5!L2*Weighting!E12+Indicator_db2_S5!M2*Weighting!E13+Indicator_db2_S5!N2*Weighting!E14+Indicator_db2_S5!O2*Weighting!E15+Indicator_db2_S5!P2*Weighting!E16+Indicator_db2_S5!Q2*Weighting!E17</f>
        <v>0.17772206323937842</v>
      </c>
      <c r="F2" s="8">
        <f ca="1">+Indicator_db2_S5!B2*Weighting!F2+Indicator_db2_S5!C2*Weighting!F3+Indicator_db2_S5!D2*Weighting!F4+Indicator_db2_S5!E2*Weighting!F5+Indicator_db2_S5!F2*Weighting!F6+Indicator_db2_S5!G2*Weighting!F7+Indicator_db2_S5!H2*Weighting!F8+Indicator_db2_S5!I2*Weighting!F9+Indicator_db2_S5!J2*Weighting!F10+Indicator_db2_S5!K2*Weighting!F11+Indicator_db2_S5!L2*Weighting!F12+Indicator_db2_S5!M2*Weighting!F13+Indicator_db2_S5!N2*Weighting!F14+Indicator_db2_S5!O2*Weighting!F15+Indicator_db2_S5!P2*Weighting!F16+Indicator_db2_S5!Q2*Weighting!F17</f>
        <v>0.19246174560782903</v>
      </c>
      <c r="G2" s="8">
        <f>+Indicator_db2_S5!B2*Weighting!G2+Indicator_db2_S5!C2*Weighting!G3+Indicator_db2_S5!D2*Weighting!G4+Indicator_db2_S5!E2*Weighting!G5+Indicator_db2_S5!F2*Weighting!G6+Indicator_db2_S5!G2*Weighting!G7+Indicator_db2_S5!H2*Weighting!G8+Indicator_db2_S5!I2*Weighting!G9+Indicator_db2_S5!J2*Weighting!G10+Indicator_db2_S5!K2*Weighting!G11+Indicator_db2_S5!L2*Weighting!G12+Indicator_db2_S5!M2*Weighting!G13+Indicator_db2_S5!N2*Weighting!G14+Indicator_db2_S5!O2*Weighting!G15+Indicator_db2_S5!P2*Weighting!G16+Indicator_db2_S5!Q2*Weighting!G17</f>
        <v>0.14306015454902515</v>
      </c>
      <c r="H2" s="8">
        <f>+Indicator_db2_S5!B2*Weighting!H2+Indicator_db2_S5!C2*Weighting!H3+Indicator_db2_S5!D2*Weighting!H4+Indicator_db2_S5!E2*Weighting!H5+Indicator_db2_S5!F2*Weighting!H6+Indicator_db2_S5!G2*Weighting!H7+Indicator_db2_S5!H2*Weighting!H8+Indicator_db2_S5!I2*Weighting!H9+Indicator_db2_S5!J2*Weighting!H10+Indicator_db2_S5!K2*Weighting!H11+Indicator_db2_S5!L2*Weighting!H12+Indicator_db2_S5!M2*Weighting!H13+Indicator_db2_S5!N2*Weighting!H14+Indicator_db2_S5!O2*Weighting!H15+Indicator_db2_S5!P2*Weighting!H16+Indicator_db2_S5!Q2*Weighting!H17</f>
        <v>0.13812832714542705</v>
      </c>
      <c r="I2" s="8">
        <f>+Indicator_db2_S5!B2*Weighting!I2+Indicator_db2_S5!C2*Weighting!I3+Indicator_db2_S5!D2*Weighting!I4+Indicator_db2_S5!E2*Weighting!I5+Indicator_db2_S5!F2*Weighting!I6+Indicator_db2_S5!G2*Weighting!I7+Indicator_db2_S5!H2*Weighting!I8+Indicator_db2_S5!I2*Weighting!I9+Indicator_db2_S5!J2*Weighting!I10+Indicator_db2_S5!K2*Weighting!I11+Indicator_db2_S5!L2*Weighting!I12+Indicator_db2_S5!M2*Weighting!I13+Indicator_db2_S5!N2*Weighting!I14+Indicator_db2_S5!O2*Weighting!I15+Indicator_db2_S5!P2*Weighting!I16+Indicator_db2_S5!Q2*Weighting!I17</f>
        <v>0.14634994165549159</v>
      </c>
      <c r="J2" s="8">
        <f>+Indicator_db2_S5!B2*Weighting!J2+Indicator_db2_S5!C2*Weighting!J3+Indicator_db2_S5!D2*Weighting!J4+Indicator_db2_S5!E2*Weighting!J5+Indicator_db2_S5!F2*Weighting!J6+Indicator_db2_S5!G2*Weighting!J7+Indicator_db2_S5!H2*Weighting!J8+Indicator_db2_S5!I2*Weighting!J9+Indicator_db2_S5!J2*Weighting!J10+Indicator_db2_S5!K2*Weighting!J11+Indicator_db2_S5!L2*Weighting!J12+Indicator_db2_S5!M2*Weighting!J13+Indicator_db2_S5!N2*Weighting!J14+Indicator_db2_S5!O2*Weighting!J15+Indicator_db2_S5!P2*Weighting!J16+Indicator_db2_S5!Q2*Weighting!J17</f>
        <v>0.14113904693088958</v>
      </c>
      <c r="K2" s="8">
        <f>+Indicator_db2_S5!B2*Weighting!K2+Indicator_db2_S5!C2*Weighting!K3+Indicator_db2_S5!D2*Weighting!K4+Indicator_db2_S5!E2*Weighting!K5+Indicator_db2_S5!F2*Weighting!K6+Indicator_db2_S5!G2*Weighting!K7+Indicator_db2_S5!H2*Weighting!K8+Indicator_db2_S5!I2*Weighting!K9+Indicator_db2_S5!J2*Weighting!K10+Indicator_db2_S5!K2*Weighting!K11+Indicator_db2_S5!L2*Weighting!K12+Indicator_db2_S5!M2*Weighting!K13+Indicator_db2_S5!N2*Weighting!K14+Indicator_db2_S5!O2*Weighting!K15+Indicator_db2_S5!P2*Weighting!K16+Indicator_db2_S5!Q2*Weighting!K17</f>
        <v>0.1337760346535487</v>
      </c>
      <c r="L2" s="8">
        <f>+Indicator_db2_S5!B2*Weighting!L2+Indicator_db2_S5!C2*Weighting!L3+Indicator_db2_S5!D2*Weighting!L4+Indicator_db2_S5!E2*Weighting!L5+Indicator_db2_S5!F2*Weighting!L6+Indicator_db2_S5!G2*Weighting!L7+Indicator_db2_S5!H2*Weighting!L8+Indicator_db2_S5!I2*Weighting!L9+Indicator_db2_S5!J2*Weighting!L10+Indicator_db2_S5!K2*Weighting!L11+Indicator_db2_S5!L2*Weighting!L12+Indicator_db2_S5!M2*Weighting!L13+Indicator_db2_S5!N2*Weighting!L14+Indicator_db2_S5!O2*Weighting!L15+Indicator_db2_S5!P2*Weighting!L16+Indicator_db2_S5!Q2*Weighting!L17</f>
        <v>0.17922505728770458</v>
      </c>
      <c r="M2" s="8">
        <f>+Indicator_db2_S5!B2*Weighting!M2+Indicator_db2_S5!C2*Weighting!M3+Indicator_db2_S5!D2*Weighting!M4+Indicator_db2_S5!E2*Weighting!M5+Indicator_db2_S5!F2*Weighting!M6+Indicator_db2_S5!G2*Weighting!M7+Indicator_db2_S5!H2*Weighting!M8+Indicator_db2_S5!I2*Weighting!M9+Indicator_db2_S5!J2*Weighting!M10+Indicator_db2_S5!K2*Weighting!M11+Indicator_db2_S5!L2*Weighting!M12+Indicator_db2_S5!M2*Weighting!M13+Indicator_db2_S5!N2*Weighting!M14+Indicator_db2_S5!O2*Weighting!M15+Indicator_db2_S5!P2*Weighting!M16+Indicator_db2_S5!Q2*Weighting!M17</f>
        <v>-7.9066847330771031E-2</v>
      </c>
      <c r="N2" s="8">
        <f>+Indicator_db2_S5!B2*Weighting!N2+Indicator_db2_S5!C2*Weighting!N3+Indicator_db2_S5!D2*Weighting!N4+Indicator_db2_S5!E2*Weighting!N5+Indicator_db2_S5!F2*Weighting!N6+Indicator_db2_S5!G2*Weighting!N7+Indicator_db2_S5!H2*Weighting!N8+Indicator_db2_S5!I2*Weighting!N9+Indicator_db2_S5!J2*Weighting!N10+Indicator_db2_S5!K2*Weighting!N11+Indicator_db2_S5!L2*Weighting!N12+Indicator_db2_S5!M2*Weighting!N13+Indicator_db2_S5!N2*Weighting!N14+Indicator_db2_S5!O2*Weighting!N15+Indicator_db2_S5!P2*Weighting!N16+Indicator_db2_S5!Q2*Weighting!N17</f>
        <v>0.14472272858419274</v>
      </c>
      <c r="O2" s="8">
        <f>+Indicator_db2_S5!B2*Weighting!O2+Indicator_db2_S5!C2*Weighting!O3+Indicator_db2_S5!D2*Weighting!O4+Indicator_db2_S5!E2*Weighting!O5+Indicator_db2_S5!F2*Weighting!O6+Indicator_db2_S5!G2*Weighting!O7+Indicator_db2_S5!H2*Weighting!O8+Indicator_db2_S5!I2*Weighting!O9+Indicator_db2_S5!J2*Weighting!O10+Indicator_db2_S5!K2*Weighting!O11+Indicator_db2_S5!L2*Weighting!O12+Indicator_db2_S5!M2*Weighting!O13+Indicator_db2_S5!N2*Weighting!O14+Indicator_db2_S5!O2*Weighting!O15+Indicator_db2_S5!P2*Weighting!O16+Indicator_db2_S5!Q2*Weighting!O17</f>
        <v>0.1869658122517498</v>
      </c>
      <c r="P2" s="8">
        <f>+Indicator_db2_S5!B2*Weighting!P2+Indicator_db2_S5!C2*Weighting!P3+Indicator_db2_S5!D2*Weighting!P4+Indicator_db2_S5!E2*Weighting!P5+Indicator_db2_S5!F2*Weighting!P6+Indicator_db2_S5!G2*Weighting!P7+Indicator_db2_S5!H2*Weighting!P8+Indicator_db2_S5!I2*Weighting!P9+Indicator_db2_S5!J2*Weighting!P10+Indicator_db2_S5!K2*Weighting!P11+Indicator_db2_S5!L2*Weighting!P12+Indicator_db2_S5!M2*Weighting!P13+Indicator_db2_S5!N2*Weighting!P14+Indicator_db2_S5!O2*Weighting!P15+Indicator_db2_S5!P2*Weighting!P16+Indicator_db2_S5!Q2*Weighting!P17</f>
        <v>0.21448942135621205</v>
      </c>
      <c r="Q2" s="8">
        <f>+Indicator_db2_S5!B2*Weighting!Q2+Indicator_db2_S5!C2*Weighting!Q3+Indicator_db2_S5!D2*Weighting!Q4+Indicator_db2_S5!E2*Weighting!Q5+Indicator_db2_S5!F2*Weighting!Q6+Indicator_db2_S5!G2*Weighting!Q7+Indicator_db2_S5!H2*Weighting!Q8+Indicator_db2_S5!I2*Weighting!Q9+Indicator_db2_S5!J2*Weighting!Q10+Indicator_db2_S5!K2*Weighting!Q11+Indicator_db2_S5!L2*Weighting!Q12+Indicator_db2_S5!M2*Weighting!Q13+Indicator_db2_S5!N2*Weighting!Q14+Indicator_db2_S5!O2*Weighting!Q15+Indicator_db2_S5!P2*Weighting!Q16+Indicator_db2_S5!Q2*Weighting!Q17</f>
        <v>-2.3304946341140033E-2</v>
      </c>
      <c r="R2" s="8">
        <f>+Indicator_db2_S5!B2*Weighting!R2+Indicator_db2_S5!C2*Weighting!R3+Indicator_db2_S5!D2*Weighting!R4+Indicator_db2_S5!E2*Weighting!R5+Indicator_db2_S5!F2*Weighting!R6+Indicator_db2_S5!G2*Weighting!R7+Indicator_db2_S5!H2*Weighting!R8+Indicator_db2_S5!I2*Weighting!R9+Indicator_db2_S5!J2*Weighting!R10+Indicator_db2_S5!K2*Weighting!R11+Indicator_db2_S5!L2*Weighting!R12+Indicator_db2_S5!M2*Weighting!R13+Indicator_db2_S5!N2*Weighting!R14+Indicator_db2_S5!O2*Weighting!R15+Indicator_db2_S5!P2*Weighting!R16+Indicator_db2_S5!Q2*Weighting!R17</f>
        <v>5.7603342634021309E-2</v>
      </c>
      <c r="S2" s="8">
        <f>+Indicator_db2_S5!B2*Weighting!S2+Indicator_db2_S5!C2*Weighting!S3+Indicator_db2_S5!D2*Weighting!S4+Indicator_db2_S5!E2*Weighting!S5+Indicator_db2_S5!F2*Weighting!S6+Indicator_db2_S5!G2*Weighting!S7+Indicator_db2_S5!H2*Weighting!S8+Indicator_db2_S5!I2*Weighting!S9+Indicator_db2_S5!J2*Weighting!S10+Indicator_db2_S5!K2*Weighting!S11+Indicator_db2_S5!L2*Weighting!S12+Indicator_db2_S5!M2*Weighting!S13+Indicator_db2_S5!N2*Weighting!S14+Indicator_db2_S5!O2*Weighting!S15+Indicator_db2_S5!P2*Weighting!S16+Indicator_db2_S5!Q2*Weighting!S17</f>
        <v>0.32270917587754661</v>
      </c>
      <c r="T2" s="8">
        <f>+Indicator_db2_S5!B2*Weighting!T2+Indicator_db2_S5!C2*Weighting!T3+Indicator_db2_S5!D2*Weighting!T4+Indicator_db2_S5!E2*Weighting!T5+Indicator_db2_S5!F2*Weighting!T6+Indicator_db2_S5!G2*Weighting!T7+Indicator_db2_S5!H2*Weighting!T8+Indicator_db2_S5!I2*Weighting!T9+Indicator_db2_S5!J2*Weighting!T10+Indicator_db2_S5!K2*Weighting!T11+Indicator_db2_S5!L2*Weighting!T12+Indicator_db2_S5!M2*Weighting!T13+Indicator_db2_S5!N2*Weighting!T14+Indicator_db2_S5!O2*Weighting!T15+Indicator_db2_S5!P2*Weighting!T16+Indicator_db2_S5!Q2*Weighting!T17</f>
        <v>0.34130124288801245</v>
      </c>
      <c r="U2" s="8">
        <f>+Indicator_db2_S5!B2*Weighting!U2+Indicator_db2_S5!C2*Weighting!U3+Indicator_db2_S5!D2*Weighting!U4+Indicator_db2_S5!E2*Weighting!U5+Indicator_db2_S5!F2*Weighting!U6+Indicator_db2_S5!G2*Weighting!U7+Indicator_db2_S5!H2*Weighting!U8+Indicator_db2_S5!I2*Weighting!U9+Indicator_db2_S5!J2*Weighting!U10+Indicator_db2_S5!K2*Weighting!U11+Indicator_db2_S5!L2*Weighting!U12+Indicator_db2_S5!M2*Weighting!U13+Indicator_db2_S5!N2*Weighting!U14+Indicator_db2_S5!O2*Weighting!U15+Indicator_db2_S5!P2*Weighting!U16+Indicator_db2_S5!Q2*Weighting!U17</f>
        <v>0.19778390407611326</v>
      </c>
      <c r="V2" s="8">
        <f>+Indicator_db2_S5!B2*Weighting!V2+Indicator_db2_S5!C2*Weighting!V3+Indicator_db2_S5!D2*Weighting!V4+Indicator_db2_S5!E2*Weighting!V5+Indicator_db2_S5!F2*Weighting!V6+Indicator_db2_S5!G2*Weighting!V7+Indicator_db2_S5!H2*Weighting!V8+Indicator_db2_S5!I2*Weighting!V9+Indicator_db2_S5!J2*Weighting!V10+Indicator_db2_S5!K2*Weighting!V11+Indicator_db2_S5!L2*Weighting!V12+Indicator_db2_S5!M2*Weighting!V13+Indicator_db2_S5!N2*Weighting!V14+Indicator_db2_S5!O2*Weighting!V15+Indicator_db2_S5!P2*Weighting!V16+Indicator_db2_S5!Q2*Weighting!V17</f>
        <v>0.18435460308688184</v>
      </c>
      <c r="W2" s="8">
        <f>+Indicator_db2_S5!B2*Weighting!W2+Indicator_db2_S5!C2*Weighting!W3+Indicator_db2_S5!D2*Weighting!W4+Indicator_db2_S5!E2*Weighting!W5+Indicator_db2_S5!F2*Weighting!W6+Indicator_db2_S5!G2*Weighting!W7+Indicator_db2_S5!H2*Weighting!W8+Indicator_db2_S5!I2*Weighting!W9+Indicator_db2_S5!J2*Weighting!W10+Indicator_db2_S5!K2*Weighting!W11+Indicator_db2_S5!L2*Weighting!W12+Indicator_db2_S5!M2*Weighting!W13+Indicator_db2_S5!N2*Weighting!W14+Indicator_db2_S5!O2*Weighting!W15+Indicator_db2_S5!P2*Weighting!W16+Indicator_db2_S5!Q2*Weighting!W17</f>
        <v>0.18215845261936325</v>
      </c>
      <c r="X2" s="8">
        <f>+Indicator_db2_S5!B2*Weighting!X2+Indicator_db2_S5!C2*Weighting!X3+Indicator_db2_S5!D2*Weighting!X4+Indicator_db2_S5!E2*Weighting!X5+Indicator_db2_S5!F2*Weighting!X6+Indicator_db2_S5!G2*Weighting!X7+Indicator_db2_S5!H2*Weighting!X8+Indicator_db2_S5!I2*Weighting!X9+Indicator_db2_S5!J2*Weighting!X10+Indicator_db2_S5!K2*Weighting!X11+Indicator_db2_S5!L2*Weighting!X12+Indicator_db2_S5!M2*Weighting!X13+Indicator_db2_S5!N2*Weighting!X14+Indicator_db2_S5!O2*Weighting!X15+Indicator_db2_S5!P2*Weighting!X16+Indicator_db2_S5!Q2*Weighting!X17</f>
        <v>0.18581291199817745</v>
      </c>
      <c r="Y2" s="8">
        <f>+Indicator_db2_S5!B2*Weighting!Y2+Indicator_db2_S5!C2*Weighting!Y3+Indicator_db2_S5!D2*Weighting!Y4+Indicator_db2_S5!E2*Weighting!Y5+Indicator_db2_S5!F2*Weighting!Y6+Indicator_db2_S5!G2*Weighting!Y7+Indicator_db2_S5!H2*Weighting!Y8+Indicator_db2_S5!I2*Weighting!Y9+Indicator_db2_S5!J2*Weighting!Y10+Indicator_db2_S5!K2*Weighting!Y11+Indicator_db2_S5!L2*Weighting!Y12+Indicator_db2_S5!M2*Weighting!Y13+Indicator_db2_S5!N2*Weighting!Y14+Indicator_db2_S5!O2*Weighting!Y15+Indicator_db2_S5!P2*Weighting!Y16+Indicator_db2_S5!Q2*Weighting!Y17</f>
        <v>0.19982416065249242</v>
      </c>
      <c r="Z2" s="8">
        <f>+Indicator_db2_S5!B2*Weighting!Z2+Indicator_db2_S5!C2*Weighting!Z3+Indicator_db2_S5!D2*Weighting!Z4+Indicator_db2_S5!E2*Weighting!Z5+Indicator_db2_S5!F2*Weighting!Z6+Indicator_db2_S5!G2*Weighting!Z7+Indicator_db2_S5!H2*Weighting!Z8+Indicator_db2_S5!I2*Weighting!Z9+Indicator_db2_S5!J2*Weighting!Z10+Indicator_db2_S5!K2*Weighting!Z11+Indicator_db2_S5!L2*Weighting!Z12+Indicator_db2_S5!M2*Weighting!Z13+Indicator_db2_S5!N2*Weighting!Z14+Indicator_db2_S5!O2*Weighting!Z15+Indicator_db2_S5!P2*Weighting!Z16+Indicator_db2_S5!Q2*Weighting!Z17</f>
        <v>2.4422083025021295E-2</v>
      </c>
      <c r="AA2" s="8">
        <f>+Indicator_db2_S5!B2*Weighting!AA2+Indicator_db2_S5!C2*Weighting!AA3+Indicator_db2_S5!D2*Weighting!AA4+Indicator_db2_S5!E2*Weighting!AA5+Indicator_db2_S5!F2*Weighting!AA6+Indicator_db2_S5!G2*Weighting!AA7+Indicator_db2_S5!H2*Weighting!AA8+Indicator_db2_S5!I2*Weighting!AA9+Indicator_db2_S5!J2*Weighting!AA10+Indicator_db2_S5!K2*Weighting!AA11+Indicator_db2_S5!L2*Weighting!AA12+Indicator_db2_S5!M2*Weighting!AA13+Indicator_db2_S5!N2*Weighting!AA14+Indicator_db2_S5!O2*Weighting!AA15+Indicator_db2_S5!P2*Weighting!AA16+Indicator_db2_S5!Q2*Weighting!AA17</f>
        <v>-3.0038629881175297E-2</v>
      </c>
    </row>
    <row r="3" spans="1:27" x14ac:dyDescent="0.35">
      <c r="A3" s="5" t="s">
        <v>2</v>
      </c>
      <c r="B3" s="8">
        <f ca="1">+Indicator_db2_S5!B3*Weighting!B2+Indicator_db2_S5!C3*Weighting!B3+Indicator_db2_S5!D3*Weighting!B4+Indicator_db2_S5!E3*Weighting!B5+Indicator_db2_S5!F3*Weighting!B6+Indicator_db2_S5!G3*Weighting!B7+Indicator_db2_S5!H3*Weighting!B8+Indicator_db2_S5!I3*Weighting!B9+Indicator_db2_S5!J3*Weighting!B10+Indicator_db2_S5!K3*Weighting!B11+Indicator_db2_S5!L3*Weighting!B12+Indicator_db2_S5!M3*Weighting!B13+Indicator_db2_S5!N3*Weighting!B14+Indicator_db2_S5!O3*Weighting!B15+Indicator_db2_S5!P3*Weighting!B16+Indicator_db2_S5!Q3*Weighting!B17</f>
        <v>7.1553547696937142E-2</v>
      </c>
      <c r="C3" s="8">
        <f ca="1">+Indicator_db2_S5!B3*Weighting!C2+Indicator_db2_S5!C3*Weighting!C3+Indicator_db2_S5!D3*Weighting!C4+Indicator_db2_S5!E3*Weighting!C5+Indicator_db2_S5!F3*Weighting!C6+Indicator_db2_S5!G3*Weighting!C7+Indicator_db2_S5!H3*Weighting!C8+Indicator_db2_S5!I3*Weighting!C9+Indicator_db2_S5!J3*Weighting!C10+Indicator_db2_S5!K3*Weighting!C11+Indicator_db2_S5!L3*Weighting!C12+Indicator_db2_S5!M3*Weighting!C13+Indicator_db2_S5!N3*Weighting!C14+Indicator_db2_S5!O3*Weighting!C15+Indicator_db2_S5!P3*Weighting!C16+Indicator_db2_S5!Q3*Weighting!C17</f>
        <v>6.9468511620542184E-2</v>
      </c>
      <c r="D3" s="8">
        <f ca="1">+Indicator_db2_S5!B3*Weighting!D2+Indicator_db2_S5!C3*Weighting!D3+Indicator_db2_S5!D3*Weighting!D4+Indicator_db2_S5!E3*Weighting!D5+Indicator_db2_S5!F3*Weighting!D6+Indicator_db2_S5!G3*Weighting!D7+Indicator_db2_S5!H3*Weighting!D8+Indicator_db2_S5!I3*Weighting!D9+Indicator_db2_S5!J3*Weighting!D10+Indicator_db2_S5!K3*Weighting!D11+Indicator_db2_S5!L3*Weighting!D12+Indicator_db2_S5!M3*Weighting!D13+Indicator_db2_S5!N3*Weighting!D14+Indicator_db2_S5!O3*Weighting!D15+Indicator_db2_S5!P3*Weighting!D16+Indicator_db2_S5!Q3*Weighting!D17</f>
        <v>7.7935993602506998E-2</v>
      </c>
      <c r="E3" s="8">
        <f ca="1">+Indicator_db2_S5!B3*Weighting!E2+Indicator_db2_S5!C3*Weighting!E3+Indicator_db2_S5!D3*Weighting!E4+Indicator_db2_S5!E3*Weighting!E5+Indicator_db2_S5!F3*Weighting!E6+Indicator_db2_S5!G3*Weighting!E7+Indicator_db2_S5!H3*Weighting!E8+Indicator_db2_S5!I3*Weighting!E9+Indicator_db2_S5!J3*Weighting!E10+Indicator_db2_S5!K3*Weighting!E11+Indicator_db2_S5!L3*Weighting!E12+Indicator_db2_S5!M3*Weighting!E13+Indicator_db2_S5!N3*Weighting!E14+Indicator_db2_S5!O3*Weighting!E15+Indicator_db2_S5!P3*Weighting!E16+Indicator_db2_S5!Q3*Weighting!E17</f>
        <v>1.254461498965433E-2</v>
      </c>
      <c r="F3" s="8">
        <f ca="1">+Indicator_db2_S5!B3*Weighting!F2+Indicator_db2_S5!C3*Weighting!F3+Indicator_db2_S5!D3*Weighting!F4+Indicator_db2_S5!E3*Weighting!F5+Indicator_db2_S5!F3*Weighting!F6+Indicator_db2_S5!G3*Weighting!F7+Indicator_db2_S5!H3*Weighting!F8+Indicator_db2_S5!I3*Weighting!F9+Indicator_db2_S5!J3*Weighting!F10+Indicator_db2_S5!K3*Weighting!F11+Indicator_db2_S5!L3*Weighting!F12+Indicator_db2_S5!M3*Weighting!F13+Indicator_db2_S5!N3*Weighting!F14+Indicator_db2_S5!O3*Weighting!F15+Indicator_db2_S5!P3*Weighting!F16+Indicator_db2_S5!Q3*Weighting!F17</f>
        <v>8.7552661344151322E-2</v>
      </c>
      <c r="G3" s="8">
        <f>+Indicator_db2_S5!B3*Weighting!G2+Indicator_db2_S5!C3*Weighting!G3+Indicator_db2_S5!D3*Weighting!G4+Indicator_db2_S5!E3*Weighting!G5+Indicator_db2_S5!F3*Weighting!G6+Indicator_db2_S5!G3*Weighting!G7+Indicator_db2_S5!H3*Weighting!G8+Indicator_db2_S5!I3*Weighting!G9+Indicator_db2_S5!J3*Weighting!G10+Indicator_db2_S5!K3*Weighting!G11+Indicator_db2_S5!L3*Weighting!G12+Indicator_db2_S5!M3*Weighting!G13+Indicator_db2_S5!N3*Weighting!G14+Indicator_db2_S5!O3*Weighting!G15+Indicator_db2_S5!P3*Weighting!G16+Indicator_db2_S5!Q3*Weighting!G17</f>
        <v>8.8519859260768816E-2</v>
      </c>
      <c r="H3" s="8">
        <f>+Indicator_db2_S5!B3*Weighting!H2+Indicator_db2_S5!C3*Weighting!H3+Indicator_db2_S5!D3*Weighting!H4+Indicator_db2_S5!E3*Weighting!H5+Indicator_db2_S5!F3*Weighting!H6+Indicator_db2_S5!G3*Weighting!H7+Indicator_db2_S5!H3*Weighting!H8+Indicator_db2_S5!I3*Weighting!H9+Indicator_db2_S5!J3*Weighting!H10+Indicator_db2_S5!K3*Weighting!H11+Indicator_db2_S5!L3*Weighting!H12+Indicator_db2_S5!M3*Weighting!H13+Indicator_db2_S5!N3*Weighting!H14+Indicator_db2_S5!O3*Weighting!H15+Indicator_db2_S5!P3*Weighting!H16+Indicator_db2_S5!Q3*Weighting!H17</f>
        <v>9.7924056491771341E-2</v>
      </c>
      <c r="I3" s="8">
        <f>+Indicator_db2_S5!B3*Weighting!I2+Indicator_db2_S5!C3*Weighting!I3+Indicator_db2_S5!D3*Weighting!I4+Indicator_db2_S5!E3*Weighting!I5+Indicator_db2_S5!F3*Weighting!I6+Indicator_db2_S5!G3*Weighting!I7+Indicator_db2_S5!H3*Weighting!I8+Indicator_db2_S5!I3*Weighting!I9+Indicator_db2_S5!J3*Weighting!I10+Indicator_db2_S5!K3*Weighting!I11+Indicator_db2_S5!L3*Weighting!I12+Indicator_db2_S5!M3*Weighting!I13+Indicator_db2_S5!N3*Weighting!I14+Indicator_db2_S5!O3*Weighting!I15+Indicator_db2_S5!P3*Weighting!I16+Indicator_db2_S5!Q3*Weighting!I17</f>
        <v>9.4536957153085979E-2</v>
      </c>
      <c r="J3" s="8">
        <f>+Indicator_db2_S5!B3*Weighting!J2+Indicator_db2_S5!C3*Weighting!J3+Indicator_db2_S5!D3*Weighting!J4+Indicator_db2_S5!E3*Weighting!J5+Indicator_db2_S5!F3*Weighting!J6+Indicator_db2_S5!G3*Weighting!J7+Indicator_db2_S5!H3*Weighting!J8+Indicator_db2_S5!I3*Weighting!J9+Indicator_db2_S5!J3*Weighting!J10+Indicator_db2_S5!K3*Weighting!J11+Indicator_db2_S5!L3*Weighting!J12+Indicator_db2_S5!M3*Weighting!J13+Indicator_db2_S5!N3*Weighting!J14+Indicator_db2_S5!O3*Weighting!J15+Indicator_db2_S5!P3*Weighting!J16+Indicator_db2_S5!Q3*Weighting!J17</f>
        <v>2.5615276184214195E-2</v>
      </c>
      <c r="K3" s="8">
        <f>+Indicator_db2_S5!B3*Weighting!K2+Indicator_db2_S5!C3*Weighting!K3+Indicator_db2_S5!D3*Weighting!K4+Indicator_db2_S5!E3*Weighting!K5+Indicator_db2_S5!F3*Weighting!K6+Indicator_db2_S5!G3*Weighting!K7+Indicator_db2_S5!H3*Weighting!K8+Indicator_db2_S5!I3*Weighting!K9+Indicator_db2_S5!J3*Weighting!K10+Indicator_db2_S5!K3*Weighting!K11+Indicator_db2_S5!L3*Weighting!K12+Indicator_db2_S5!M3*Weighting!K13+Indicator_db2_S5!N3*Weighting!K14+Indicator_db2_S5!O3*Weighting!K15+Indicator_db2_S5!P3*Weighting!K16+Indicator_db2_S5!Q3*Weighting!K17</f>
        <v>9.6846334662451017E-2</v>
      </c>
      <c r="L3" s="8">
        <f>+Indicator_db2_S5!B3*Weighting!L2+Indicator_db2_S5!C3*Weighting!L3+Indicator_db2_S5!D3*Weighting!L4+Indicator_db2_S5!E3*Weighting!L5+Indicator_db2_S5!F3*Weighting!L6+Indicator_db2_S5!G3*Weighting!L7+Indicator_db2_S5!H3*Weighting!L8+Indicator_db2_S5!I3*Weighting!L9+Indicator_db2_S5!J3*Weighting!L10+Indicator_db2_S5!K3*Weighting!L11+Indicator_db2_S5!L3*Weighting!L12+Indicator_db2_S5!M3*Weighting!L13+Indicator_db2_S5!N3*Weighting!L14+Indicator_db2_S5!O3*Weighting!L15+Indicator_db2_S5!P3*Weighting!L16+Indicator_db2_S5!Q3*Weighting!L17</f>
        <v>0.13447439569204009</v>
      </c>
      <c r="M3" s="8">
        <f>+Indicator_db2_S5!B3*Weighting!M2+Indicator_db2_S5!C3*Weighting!M3+Indicator_db2_S5!D3*Weighting!M4+Indicator_db2_S5!E3*Weighting!M5+Indicator_db2_S5!F3*Weighting!M6+Indicator_db2_S5!G3*Weighting!M7+Indicator_db2_S5!H3*Weighting!M8+Indicator_db2_S5!I3*Weighting!M9+Indicator_db2_S5!J3*Weighting!M10+Indicator_db2_S5!K3*Weighting!M11+Indicator_db2_S5!L3*Weighting!M12+Indicator_db2_S5!M3*Weighting!M13+Indicator_db2_S5!N3*Weighting!M14+Indicator_db2_S5!O3*Weighting!M15+Indicator_db2_S5!P3*Weighting!M16+Indicator_db2_S5!Q3*Weighting!M17</f>
        <v>-4.6702599035238497E-2</v>
      </c>
      <c r="N3" s="8">
        <f>+Indicator_db2_S5!B3*Weighting!N2+Indicator_db2_S5!C3*Weighting!N3+Indicator_db2_S5!D3*Weighting!N4+Indicator_db2_S5!E3*Weighting!N5+Indicator_db2_S5!F3*Weighting!N6+Indicator_db2_S5!G3*Weighting!N7+Indicator_db2_S5!H3*Weighting!N8+Indicator_db2_S5!I3*Weighting!N9+Indicator_db2_S5!J3*Weighting!N10+Indicator_db2_S5!K3*Weighting!N11+Indicator_db2_S5!L3*Weighting!N12+Indicator_db2_S5!M3*Weighting!N13+Indicator_db2_S5!N3*Weighting!N14+Indicator_db2_S5!O3*Weighting!N15+Indicator_db2_S5!P3*Weighting!N16+Indicator_db2_S5!Q3*Weighting!N17</f>
        <v>7.3450199132728045E-2</v>
      </c>
      <c r="O3" s="8">
        <f>+Indicator_db2_S5!B3*Weighting!O2+Indicator_db2_S5!C3*Weighting!O3+Indicator_db2_S5!D3*Weighting!O4+Indicator_db2_S5!E3*Weighting!O5+Indicator_db2_S5!F3*Weighting!O6+Indicator_db2_S5!G3*Weighting!O7+Indicator_db2_S5!H3*Weighting!O8+Indicator_db2_S5!I3*Weighting!O9+Indicator_db2_S5!J3*Weighting!O10+Indicator_db2_S5!K3*Weighting!O11+Indicator_db2_S5!L3*Weighting!O12+Indicator_db2_S5!M3*Weighting!O13+Indicator_db2_S5!N3*Weighting!O14+Indicator_db2_S5!O3*Weighting!O15+Indicator_db2_S5!P3*Weighting!O16+Indicator_db2_S5!Q3*Weighting!O17</f>
        <v>1.1754908342450523E-3</v>
      </c>
      <c r="P3" s="8">
        <f>+Indicator_db2_S5!B3*Weighting!P2+Indicator_db2_S5!C3*Weighting!P3+Indicator_db2_S5!D3*Weighting!P4+Indicator_db2_S5!E3*Weighting!P5+Indicator_db2_S5!F3*Weighting!P6+Indicator_db2_S5!G3*Weighting!P7+Indicator_db2_S5!H3*Weighting!P8+Indicator_db2_S5!I3*Weighting!P9+Indicator_db2_S5!J3*Weighting!P10+Indicator_db2_S5!K3*Weighting!P11+Indicator_db2_S5!L3*Weighting!P12+Indicator_db2_S5!M3*Weighting!P13+Indicator_db2_S5!N3*Weighting!P14+Indicator_db2_S5!O3*Weighting!P15+Indicator_db2_S5!P3*Weighting!P16+Indicator_db2_S5!Q3*Weighting!P17</f>
        <v>0.22888478970198808</v>
      </c>
      <c r="Q3" s="8">
        <f>+Indicator_db2_S5!B3*Weighting!Q2+Indicator_db2_S5!C3*Weighting!Q3+Indicator_db2_S5!D3*Weighting!Q4+Indicator_db2_S5!E3*Weighting!Q5+Indicator_db2_S5!F3*Weighting!Q6+Indicator_db2_S5!G3*Weighting!Q7+Indicator_db2_S5!H3*Weighting!Q8+Indicator_db2_S5!I3*Weighting!Q9+Indicator_db2_S5!J3*Weighting!Q10+Indicator_db2_S5!K3*Weighting!Q11+Indicator_db2_S5!L3*Weighting!Q12+Indicator_db2_S5!M3*Weighting!Q13+Indicator_db2_S5!N3*Weighting!Q14+Indicator_db2_S5!O3*Weighting!Q15+Indicator_db2_S5!P3*Weighting!Q16+Indicator_db2_S5!Q3*Weighting!Q17</f>
        <v>4.5909820621962243E-2</v>
      </c>
      <c r="R3" s="8">
        <f>+Indicator_db2_S5!B3*Weighting!R2+Indicator_db2_S5!C3*Weighting!R3+Indicator_db2_S5!D3*Weighting!R4+Indicator_db2_S5!E3*Weighting!R5+Indicator_db2_S5!F3*Weighting!R6+Indicator_db2_S5!G3*Weighting!R7+Indicator_db2_S5!H3*Weighting!R8+Indicator_db2_S5!I3*Weighting!R9+Indicator_db2_S5!J3*Weighting!R10+Indicator_db2_S5!K3*Weighting!R11+Indicator_db2_S5!L3*Weighting!R12+Indicator_db2_S5!M3*Weighting!R13+Indicator_db2_S5!N3*Weighting!R14+Indicator_db2_S5!O3*Weighting!R15+Indicator_db2_S5!P3*Weighting!R16+Indicator_db2_S5!Q3*Weighting!R17</f>
        <v>-5.2195396937518908E-2</v>
      </c>
      <c r="S3" s="8">
        <f>+Indicator_db2_S5!B3*Weighting!S2+Indicator_db2_S5!C3*Weighting!S3+Indicator_db2_S5!D3*Weighting!S4+Indicator_db2_S5!E3*Weighting!S5+Indicator_db2_S5!F3*Weighting!S6+Indicator_db2_S5!G3*Weighting!S7+Indicator_db2_S5!H3*Weighting!S8+Indicator_db2_S5!I3*Weighting!S9+Indicator_db2_S5!J3*Weighting!S10+Indicator_db2_S5!K3*Weighting!S11+Indicator_db2_S5!L3*Weighting!S12+Indicator_db2_S5!M3*Weighting!S13+Indicator_db2_S5!N3*Weighting!S14+Indicator_db2_S5!O3*Weighting!S15+Indicator_db2_S5!P3*Weighting!S16+Indicator_db2_S5!Q3*Weighting!S17</f>
        <v>0.4808323480520415</v>
      </c>
      <c r="T3" s="8">
        <f>+Indicator_db2_S5!B3*Weighting!T2+Indicator_db2_S5!C3*Weighting!T3+Indicator_db2_S5!D3*Weighting!T4+Indicator_db2_S5!E3*Weighting!T5+Indicator_db2_S5!F3*Weighting!T6+Indicator_db2_S5!G3*Weighting!T7+Indicator_db2_S5!H3*Weighting!T8+Indicator_db2_S5!I3*Weighting!T9+Indicator_db2_S5!J3*Weighting!T10+Indicator_db2_S5!K3*Weighting!T11+Indicator_db2_S5!L3*Weighting!T12+Indicator_db2_S5!M3*Weighting!T13+Indicator_db2_S5!N3*Weighting!T14+Indicator_db2_S5!O3*Weighting!T15+Indicator_db2_S5!P3*Weighting!T16+Indicator_db2_S5!Q3*Weighting!T17</f>
        <v>0.51547226156249648</v>
      </c>
      <c r="U3" s="8">
        <f>+Indicator_db2_S5!B3*Weighting!U2+Indicator_db2_S5!C3*Weighting!U3+Indicator_db2_S5!D3*Weighting!U4+Indicator_db2_S5!E3*Weighting!U5+Indicator_db2_S5!F3*Weighting!U6+Indicator_db2_S5!G3*Weighting!U7+Indicator_db2_S5!H3*Weighting!U8+Indicator_db2_S5!I3*Weighting!U9+Indicator_db2_S5!J3*Weighting!U10+Indicator_db2_S5!K3*Weighting!U11+Indicator_db2_S5!L3*Weighting!U12+Indicator_db2_S5!M3*Weighting!U13+Indicator_db2_S5!N3*Weighting!U14+Indicator_db2_S5!O3*Weighting!U15+Indicator_db2_S5!P3*Weighting!U16+Indicator_db2_S5!Q3*Weighting!U17</f>
        <v>3.9232258051915426E-3</v>
      </c>
      <c r="V3" s="8">
        <f>+Indicator_db2_S5!B3*Weighting!V2+Indicator_db2_S5!C3*Weighting!V3+Indicator_db2_S5!D3*Weighting!V4+Indicator_db2_S5!E3*Weighting!V5+Indicator_db2_S5!F3*Weighting!V6+Indicator_db2_S5!G3*Weighting!V7+Indicator_db2_S5!H3*Weighting!V8+Indicator_db2_S5!I3*Weighting!V9+Indicator_db2_S5!J3*Weighting!V10+Indicator_db2_S5!K3*Weighting!V11+Indicator_db2_S5!L3*Weighting!V12+Indicator_db2_S5!M3*Weighting!V13+Indicator_db2_S5!N3*Weighting!V14+Indicator_db2_S5!O3*Weighting!V15+Indicator_db2_S5!P3*Weighting!V16+Indicator_db2_S5!Q3*Weighting!V17</f>
        <v>1.4968351938526274E-2</v>
      </c>
      <c r="W3" s="8">
        <f>+Indicator_db2_S5!B3*Weighting!W2+Indicator_db2_S5!C3*Weighting!W3+Indicator_db2_S5!D3*Weighting!W4+Indicator_db2_S5!E3*Weighting!W5+Indicator_db2_S5!F3*Weighting!W6+Indicator_db2_S5!G3*Weighting!W7+Indicator_db2_S5!H3*Weighting!W8+Indicator_db2_S5!I3*Weighting!W9+Indicator_db2_S5!J3*Weighting!W10+Indicator_db2_S5!K3*Weighting!W11+Indicator_db2_S5!L3*Weighting!W12+Indicator_db2_S5!M3*Weighting!W13+Indicator_db2_S5!N3*Weighting!W14+Indicator_db2_S5!O3*Weighting!W15+Indicator_db2_S5!P3*Weighting!W16+Indicator_db2_S5!Q3*Weighting!W17</f>
        <v>-1.1585509613693287E-3</v>
      </c>
      <c r="X3" s="8">
        <f>+Indicator_db2_S5!B3*Weighting!X2+Indicator_db2_S5!C3*Weighting!X3+Indicator_db2_S5!D3*Weighting!X4+Indicator_db2_S5!E3*Weighting!X5+Indicator_db2_S5!F3*Weighting!X6+Indicator_db2_S5!G3*Weighting!X7+Indicator_db2_S5!H3*Weighting!X8+Indicator_db2_S5!I3*Weighting!X9+Indicator_db2_S5!J3*Weighting!X10+Indicator_db2_S5!K3*Weighting!X11+Indicator_db2_S5!L3*Weighting!X12+Indicator_db2_S5!M3*Weighting!X13+Indicator_db2_S5!N3*Weighting!X14+Indicator_db2_S5!O3*Weighting!X15+Indicator_db2_S5!P3*Weighting!X16+Indicator_db2_S5!Q3*Weighting!X17</f>
        <v>7.7788511822894613E-4</v>
      </c>
      <c r="Y3" s="8">
        <f>+Indicator_db2_S5!B3*Weighting!Y2+Indicator_db2_S5!C3*Weighting!Y3+Indicator_db2_S5!D3*Weighting!Y4+Indicator_db2_S5!E3*Weighting!Y5+Indicator_db2_S5!F3*Weighting!Y6+Indicator_db2_S5!G3*Weighting!Y7+Indicator_db2_S5!H3*Weighting!Y8+Indicator_db2_S5!I3*Weighting!Y9+Indicator_db2_S5!J3*Weighting!Y10+Indicator_db2_S5!K3*Weighting!Y11+Indicator_db2_S5!L3*Weighting!Y12+Indicator_db2_S5!M3*Weighting!Y13+Indicator_db2_S5!N3*Weighting!Y14+Indicator_db2_S5!O3*Weighting!Y15+Indicator_db2_S5!P3*Weighting!Y16+Indicator_db2_S5!Q3*Weighting!Y17</f>
        <v>1.8398310292862354E-3</v>
      </c>
      <c r="Z3" s="8">
        <f>+Indicator_db2_S5!B3*Weighting!Z2+Indicator_db2_S5!C3*Weighting!Z3+Indicator_db2_S5!D3*Weighting!Z4+Indicator_db2_S5!E3*Weighting!Z5+Indicator_db2_S5!F3*Weighting!Z6+Indicator_db2_S5!G3*Weighting!Z7+Indicator_db2_S5!H3*Weighting!Z8+Indicator_db2_S5!I3*Weighting!Z9+Indicator_db2_S5!J3*Weighting!Z10+Indicator_db2_S5!K3*Weighting!Z11+Indicator_db2_S5!L3*Weighting!Z12+Indicator_db2_S5!M3*Weighting!Z13+Indicator_db2_S5!N3*Weighting!Z14+Indicator_db2_S5!O3*Weighting!Z15+Indicator_db2_S5!P3*Weighting!Z16+Indicator_db2_S5!Q3*Weighting!Z17</f>
        <v>1.7778789430330302E-2</v>
      </c>
      <c r="AA3" s="8">
        <f>+Indicator_db2_S5!B3*Weighting!AA2+Indicator_db2_S5!C3*Weighting!AA3+Indicator_db2_S5!D3*Weighting!AA4+Indicator_db2_S5!E3*Weighting!AA5+Indicator_db2_S5!F3*Weighting!AA6+Indicator_db2_S5!G3*Weighting!AA7+Indicator_db2_S5!H3*Weighting!AA8+Indicator_db2_S5!I3*Weighting!AA9+Indicator_db2_S5!J3*Weighting!AA10+Indicator_db2_S5!K3*Weighting!AA11+Indicator_db2_S5!L3*Weighting!AA12+Indicator_db2_S5!M3*Weighting!AA13+Indicator_db2_S5!N3*Weighting!AA14+Indicator_db2_S5!O3*Weighting!AA15+Indicator_db2_S5!P3*Weighting!AA16+Indicator_db2_S5!Q3*Weighting!AA17</f>
        <v>-3.1130938126368666E-3</v>
      </c>
    </row>
    <row r="4" spans="1:27" x14ac:dyDescent="0.35">
      <c r="A4" s="5" t="s">
        <v>3</v>
      </c>
      <c r="B4" s="8">
        <f ca="1">+Indicator_db2_S5!B4*Weighting!B2+Indicator_db2_S5!C4*Weighting!B3+Indicator_db2_S5!D4*Weighting!B4+Indicator_db2_S5!E4*Weighting!B5+Indicator_db2_S5!F4*Weighting!B6+Indicator_db2_S5!G4*Weighting!B7+Indicator_db2_S5!H4*Weighting!B8+Indicator_db2_S5!I4*Weighting!B9+Indicator_db2_S5!J4*Weighting!B10+Indicator_db2_S5!K4*Weighting!B11+Indicator_db2_S5!L4*Weighting!B12+Indicator_db2_S5!M4*Weighting!B13+Indicator_db2_S5!N4*Weighting!B14+Indicator_db2_S5!O4*Weighting!B15+Indicator_db2_S5!P4*Weighting!B16+Indicator_db2_S5!Q4*Weighting!B17</f>
        <v>-5.9280291872672725E-3</v>
      </c>
      <c r="C4" s="8">
        <f ca="1">+Indicator_db2_S5!B4*Weighting!C2+Indicator_db2_S5!C4*Weighting!C3+Indicator_db2_S5!D4*Weighting!C4+Indicator_db2_S5!E4*Weighting!C5+Indicator_db2_S5!F4*Weighting!C6+Indicator_db2_S5!G4*Weighting!C7+Indicator_db2_S5!H4*Weighting!C8+Indicator_db2_S5!I4*Weighting!C9+Indicator_db2_S5!J4*Weighting!C10+Indicator_db2_S5!K4*Weighting!C11+Indicator_db2_S5!L4*Weighting!C12+Indicator_db2_S5!M4*Weighting!C13+Indicator_db2_S5!N4*Weighting!C14+Indicator_db2_S5!O4*Weighting!C15+Indicator_db2_S5!P4*Weighting!C16+Indicator_db2_S5!Q4*Weighting!C17</f>
        <v>-3.678784479852423E-4</v>
      </c>
      <c r="D4" s="8">
        <f ca="1">+Indicator_db2_S5!B4*Weighting!D2+Indicator_db2_S5!C4*Weighting!D3+Indicator_db2_S5!D4*Weighting!D4+Indicator_db2_S5!E4*Weighting!D5+Indicator_db2_S5!F4*Weighting!D6+Indicator_db2_S5!G4*Weighting!D7+Indicator_db2_S5!H4*Weighting!D8+Indicator_db2_S5!I4*Weighting!D9+Indicator_db2_S5!J4*Weighting!D10+Indicator_db2_S5!K4*Weighting!D11+Indicator_db2_S5!L4*Weighting!D12+Indicator_db2_S5!M4*Weighting!D13+Indicator_db2_S5!N4*Weighting!D14+Indicator_db2_S5!O4*Weighting!D15+Indicator_db2_S5!P4*Weighting!D16+Indicator_db2_S5!Q4*Weighting!D17</f>
        <v>-6.5193977810202117E-3</v>
      </c>
      <c r="E4" s="8">
        <f ca="1">+Indicator_db2_S5!B4*Weighting!E2+Indicator_db2_S5!C4*Weighting!E3+Indicator_db2_S5!D4*Weighting!E4+Indicator_db2_S5!E4*Weighting!E5+Indicator_db2_S5!F4*Weighting!E6+Indicator_db2_S5!G4*Weighting!E7+Indicator_db2_S5!H4*Weighting!E8+Indicator_db2_S5!I4*Weighting!E9+Indicator_db2_S5!J4*Weighting!E10+Indicator_db2_S5!K4*Weighting!E11+Indicator_db2_S5!L4*Weighting!E12+Indicator_db2_S5!M4*Weighting!E13+Indicator_db2_S5!N4*Weighting!E14+Indicator_db2_S5!O4*Weighting!E15+Indicator_db2_S5!P4*Weighting!E16+Indicator_db2_S5!Q4*Weighting!E17</f>
        <v>3.77784532183132E-3</v>
      </c>
      <c r="F4" s="8">
        <f ca="1">+Indicator_db2_S5!B4*Weighting!F2+Indicator_db2_S5!C4*Weighting!F3+Indicator_db2_S5!D4*Weighting!F4+Indicator_db2_S5!E4*Weighting!F5+Indicator_db2_S5!F4*Weighting!F6+Indicator_db2_S5!G4*Weighting!F7+Indicator_db2_S5!H4*Weighting!F8+Indicator_db2_S5!I4*Weighting!F9+Indicator_db2_S5!J4*Weighting!F10+Indicator_db2_S5!K4*Weighting!F11+Indicator_db2_S5!L4*Weighting!F12+Indicator_db2_S5!M4*Weighting!F13+Indicator_db2_S5!N4*Weighting!F14+Indicator_db2_S5!O4*Weighting!F15+Indicator_db2_S5!P4*Weighting!F16+Indicator_db2_S5!Q4*Weighting!F17</f>
        <v>-6.0289189570023249E-3</v>
      </c>
      <c r="G4" s="8">
        <f>+Indicator_db2_S5!B4*Weighting!G2+Indicator_db2_S5!C4*Weighting!G3+Indicator_db2_S5!D4*Weighting!G4+Indicator_db2_S5!E4*Weighting!G5+Indicator_db2_S5!F4*Weighting!G6+Indicator_db2_S5!G4*Weighting!G7+Indicator_db2_S5!H4*Weighting!G8+Indicator_db2_S5!I4*Weighting!G9+Indicator_db2_S5!J4*Weighting!G10+Indicator_db2_S5!K4*Weighting!G11+Indicator_db2_S5!L4*Weighting!G12+Indicator_db2_S5!M4*Weighting!G13+Indicator_db2_S5!N4*Weighting!G14+Indicator_db2_S5!O4*Weighting!G15+Indicator_db2_S5!P4*Weighting!G16+Indicator_db2_S5!Q4*Weighting!G17</f>
        <v>-2.2238715452018807E-2</v>
      </c>
      <c r="H4" s="8">
        <f>+Indicator_db2_S5!B4*Weighting!H2+Indicator_db2_S5!C4*Weighting!H3+Indicator_db2_S5!D4*Weighting!H4+Indicator_db2_S5!E4*Weighting!H5+Indicator_db2_S5!F4*Weighting!H6+Indicator_db2_S5!G4*Weighting!H7+Indicator_db2_S5!H4*Weighting!H8+Indicator_db2_S5!I4*Weighting!H9+Indicator_db2_S5!J4*Weighting!H10+Indicator_db2_S5!K4*Weighting!H11+Indicator_db2_S5!L4*Weighting!H12+Indicator_db2_S5!M4*Weighting!H13+Indicator_db2_S5!N4*Weighting!H14+Indicator_db2_S5!O4*Weighting!H15+Indicator_db2_S5!P4*Weighting!H16+Indicator_db2_S5!Q4*Weighting!H17</f>
        <v>5.0646639284569039E-3</v>
      </c>
      <c r="I4" s="8">
        <f>+Indicator_db2_S5!B4*Weighting!I2+Indicator_db2_S5!C4*Weighting!I3+Indicator_db2_S5!D4*Weighting!I4+Indicator_db2_S5!E4*Weighting!I5+Indicator_db2_S5!F4*Weighting!I6+Indicator_db2_S5!G4*Weighting!I7+Indicator_db2_S5!H4*Weighting!I8+Indicator_db2_S5!I4*Weighting!I9+Indicator_db2_S5!J4*Weighting!I10+Indicator_db2_S5!K4*Weighting!I11+Indicator_db2_S5!L4*Weighting!I12+Indicator_db2_S5!M4*Weighting!I13+Indicator_db2_S5!N4*Weighting!I14+Indicator_db2_S5!O4*Weighting!I15+Indicator_db2_S5!P4*Weighting!I16+Indicator_db2_S5!Q4*Weighting!I17</f>
        <v>-2.2365735924860318E-2</v>
      </c>
      <c r="J4" s="8">
        <f>+Indicator_db2_S5!B4*Weighting!J2+Indicator_db2_S5!C4*Weighting!J3+Indicator_db2_S5!D4*Weighting!J4+Indicator_db2_S5!E4*Weighting!J5+Indicator_db2_S5!F4*Weighting!J6+Indicator_db2_S5!G4*Weighting!J7+Indicator_db2_S5!H4*Weighting!J8+Indicator_db2_S5!I4*Weighting!J9+Indicator_db2_S5!J4*Weighting!J10+Indicator_db2_S5!K4*Weighting!J11+Indicator_db2_S5!L4*Weighting!J12+Indicator_db2_S5!M4*Weighting!J13+Indicator_db2_S5!N4*Weighting!J14+Indicator_db2_S5!O4*Weighting!J15+Indicator_db2_S5!P4*Weighting!J16+Indicator_db2_S5!Q4*Weighting!J17</f>
        <v>2.2124415353422935E-2</v>
      </c>
      <c r="K4" s="8">
        <f>+Indicator_db2_S5!B4*Weighting!K2+Indicator_db2_S5!C4*Weighting!K3+Indicator_db2_S5!D4*Weighting!K4+Indicator_db2_S5!E4*Weighting!K5+Indicator_db2_S5!F4*Weighting!K6+Indicator_db2_S5!G4*Weighting!K7+Indicator_db2_S5!H4*Weighting!K8+Indicator_db2_S5!I4*Weighting!K9+Indicator_db2_S5!J4*Weighting!K10+Indicator_db2_S5!K4*Weighting!K11+Indicator_db2_S5!L4*Weighting!K12+Indicator_db2_S5!M4*Weighting!K13+Indicator_db2_S5!N4*Weighting!K14+Indicator_db2_S5!O4*Weighting!K15+Indicator_db2_S5!P4*Weighting!K16+Indicator_db2_S5!Q4*Weighting!K17</f>
        <v>-1.8289933104958911E-2</v>
      </c>
      <c r="L4" s="8">
        <f>+Indicator_db2_S5!B4*Weighting!L2+Indicator_db2_S5!C4*Weighting!L3+Indicator_db2_S5!D4*Weighting!L4+Indicator_db2_S5!E4*Weighting!L5+Indicator_db2_S5!F4*Weighting!L6+Indicator_db2_S5!G4*Weighting!L7+Indicator_db2_S5!H4*Weighting!L8+Indicator_db2_S5!I4*Weighting!L9+Indicator_db2_S5!J4*Weighting!L10+Indicator_db2_S5!K4*Weighting!L11+Indicator_db2_S5!L4*Weighting!L12+Indicator_db2_S5!M4*Weighting!L13+Indicator_db2_S5!N4*Weighting!L14+Indicator_db2_S5!O4*Weighting!L15+Indicator_db2_S5!P4*Weighting!L16+Indicator_db2_S5!Q4*Weighting!L17</f>
        <v>0.18363764297741875</v>
      </c>
      <c r="M4" s="8">
        <f>+Indicator_db2_S5!B4*Weighting!M2+Indicator_db2_S5!C4*Weighting!M3+Indicator_db2_S5!D4*Weighting!M4+Indicator_db2_S5!E4*Weighting!M5+Indicator_db2_S5!F4*Weighting!M6+Indicator_db2_S5!G4*Weighting!M7+Indicator_db2_S5!H4*Weighting!M8+Indicator_db2_S5!I4*Weighting!M9+Indicator_db2_S5!J4*Weighting!M10+Indicator_db2_S5!K4*Weighting!M11+Indicator_db2_S5!L4*Weighting!M12+Indicator_db2_S5!M4*Weighting!M13+Indicator_db2_S5!N4*Weighting!M14+Indicator_db2_S5!O4*Weighting!M15+Indicator_db2_S5!P4*Weighting!M16+Indicator_db2_S5!Q4*Weighting!M17</f>
        <v>-7.1833720906356119E-2</v>
      </c>
      <c r="N4" s="8">
        <f>+Indicator_db2_S5!B4*Weighting!N2+Indicator_db2_S5!C4*Weighting!N3+Indicator_db2_S5!D4*Weighting!N4+Indicator_db2_S5!E4*Weighting!N5+Indicator_db2_S5!F4*Weighting!N6+Indicator_db2_S5!G4*Weighting!N7+Indicator_db2_S5!H4*Weighting!N8+Indicator_db2_S5!I4*Weighting!N9+Indicator_db2_S5!J4*Weighting!N10+Indicator_db2_S5!K4*Weighting!N11+Indicator_db2_S5!L4*Weighting!N12+Indicator_db2_S5!M4*Weighting!N13+Indicator_db2_S5!N4*Weighting!N14+Indicator_db2_S5!O4*Weighting!N15+Indicator_db2_S5!P4*Weighting!N16+Indicator_db2_S5!Q4*Weighting!N17</f>
        <v>2.2248568019333406E-2</v>
      </c>
      <c r="O4" s="8">
        <f>+Indicator_db2_S5!B4*Weighting!O2+Indicator_db2_S5!C4*Weighting!O3+Indicator_db2_S5!D4*Weighting!O4+Indicator_db2_S5!E4*Weighting!O5+Indicator_db2_S5!F4*Weighting!O6+Indicator_db2_S5!G4*Weighting!O7+Indicator_db2_S5!H4*Weighting!O8+Indicator_db2_S5!I4*Weighting!O9+Indicator_db2_S5!J4*Weighting!O10+Indicator_db2_S5!K4*Weighting!O11+Indicator_db2_S5!L4*Weighting!O12+Indicator_db2_S5!M4*Weighting!O13+Indicator_db2_S5!N4*Weighting!O14+Indicator_db2_S5!O4*Weighting!O15+Indicator_db2_S5!P4*Weighting!O16+Indicator_db2_S5!Q4*Weighting!O17</f>
        <v>-2.6020552577747016E-5</v>
      </c>
      <c r="P4" s="8">
        <f>+Indicator_db2_S5!B4*Weighting!P2+Indicator_db2_S5!C4*Weighting!P3+Indicator_db2_S5!D4*Weighting!P4+Indicator_db2_S5!E4*Weighting!P5+Indicator_db2_S5!F4*Weighting!P6+Indicator_db2_S5!G4*Weighting!P7+Indicator_db2_S5!H4*Weighting!P8+Indicator_db2_S5!I4*Weighting!P9+Indicator_db2_S5!J4*Weighting!P10+Indicator_db2_S5!K4*Weighting!P11+Indicator_db2_S5!L4*Weighting!P12+Indicator_db2_S5!M4*Weighting!P13+Indicator_db2_S5!N4*Weighting!P14+Indicator_db2_S5!O4*Weighting!P15+Indicator_db2_S5!P4*Weighting!P16+Indicator_db2_S5!Q4*Weighting!P17</f>
        <v>-7.8473193439338979E-2</v>
      </c>
      <c r="Q4" s="8">
        <f>+Indicator_db2_S5!B4*Weighting!Q2+Indicator_db2_S5!C4*Weighting!Q3+Indicator_db2_S5!D4*Weighting!Q4+Indicator_db2_S5!E4*Weighting!Q5+Indicator_db2_S5!F4*Weighting!Q6+Indicator_db2_S5!G4*Weighting!Q7+Indicator_db2_S5!H4*Weighting!Q8+Indicator_db2_S5!I4*Weighting!Q9+Indicator_db2_S5!J4*Weighting!Q10+Indicator_db2_S5!K4*Weighting!Q11+Indicator_db2_S5!L4*Weighting!Q12+Indicator_db2_S5!M4*Weighting!Q13+Indicator_db2_S5!N4*Weighting!Q14+Indicator_db2_S5!O4*Weighting!Q15+Indicator_db2_S5!P4*Weighting!Q16+Indicator_db2_S5!Q4*Weighting!Q17</f>
        <v>-8.8083975444438495E-2</v>
      </c>
      <c r="R4" s="8">
        <f>+Indicator_db2_S5!B4*Weighting!R2+Indicator_db2_S5!C4*Weighting!R3+Indicator_db2_S5!D4*Weighting!R4+Indicator_db2_S5!E4*Weighting!R5+Indicator_db2_S5!F4*Weighting!R6+Indicator_db2_S5!G4*Weighting!R7+Indicator_db2_S5!H4*Weighting!R8+Indicator_db2_S5!I4*Weighting!R9+Indicator_db2_S5!J4*Weighting!R10+Indicator_db2_S5!K4*Weighting!R11+Indicator_db2_S5!L4*Weighting!R12+Indicator_db2_S5!M4*Weighting!R13+Indicator_db2_S5!N4*Weighting!R14+Indicator_db2_S5!O4*Weighting!R15+Indicator_db2_S5!P4*Weighting!R16+Indicator_db2_S5!Q4*Weighting!R17</f>
        <v>-6.0730940755751014E-2</v>
      </c>
      <c r="S4" s="8">
        <f>+Indicator_db2_S5!B4*Weighting!S2+Indicator_db2_S5!C4*Weighting!S3+Indicator_db2_S5!D4*Weighting!S4+Indicator_db2_S5!E4*Weighting!S5+Indicator_db2_S5!F4*Weighting!S6+Indicator_db2_S5!G4*Weighting!S7+Indicator_db2_S5!H4*Weighting!S8+Indicator_db2_S5!I4*Weighting!S9+Indicator_db2_S5!J4*Weighting!S10+Indicator_db2_S5!K4*Weighting!S11+Indicator_db2_S5!L4*Weighting!S12+Indicator_db2_S5!M4*Weighting!S13+Indicator_db2_S5!N4*Weighting!S14+Indicator_db2_S5!O4*Weighting!S15+Indicator_db2_S5!P4*Weighting!S16+Indicator_db2_S5!Q4*Weighting!S17</f>
        <v>-7.9751543326323712E-2</v>
      </c>
      <c r="T4" s="8">
        <f>+Indicator_db2_S5!B4*Weighting!T2+Indicator_db2_S5!C4*Weighting!T3+Indicator_db2_S5!D4*Weighting!T4+Indicator_db2_S5!E4*Weighting!T5+Indicator_db2_S5!F4*Weighting!T6+Indicator_db2_S5!G4*Weighting!T7+Indicator_db2_S5!H4*Weighting!T8+Indicator_db2_S5!I4*Weighting!T9+Indicator_db2_S5!J4*Weighting!T10+Indicator_db2_S5!K4*Weighting!T11+Indicator_db2_S5!L4*Weighting!T12+Indicator_db2_S5!M4*Weighting!T13+Indicator_db2_S5!N4*Weighting!T14+Indicator_db2_S5!O4*Weighting!T15+Indicator_db2_S5!P4*Weighting!T16+Indicator_db2_S5!Q4*Weighting!T17</f>
        <v>-8.6309226135005454E-2</v>
      </c>
      <c r="U4" s="8">
        <f>+Indicator_db2_S5!B4*Weighting!U2+Indicator_db2_S5!C4*Weighting!U3+Indicator_db2_S5!D4*Weighting!U4+Indicator_db2_S5!E4*Weighting!U5+Indicator_db2_S5!F4*Weighting!U6+Indicator_db2_S5!G4*Weighting!U7+Indicator_db2_S5!H4*Weighting!U8+Indicator_db2_S5!I4*Weighting!U9+Indicator_db2_S5!J4*Weighting!U10+Indicator_db2_S5!K4*Weighting!U11+Indicator_db2_S5!L4*Weighting!U12+Indicator_db2_S5!M4*Weighting!U13+Indicator_db2_S5!N4*Weighting!U14+Indicator_db2_S5!O4*Weighting!U15+Indicator_db2_S5!P4*Weighting!U16+Indicator_db2_S5!Q4*Weighting!U17</f>
        <v>2.7638747544980174E-3</v>
      </c>
      <c r="V4" s="8">
        <f>+Indicator_db2_S5!B4*Weighting!V2+Indicator_db2_S5!C4*Weighting!V3+Indicator_db2_S5!D4*Weighting!V4+Indicator_db2_S5!E4*Weighting!V5+Indicator_db2_S5!F4*Weighting!V6+Indicator_db2_S5!G4*Weighting!V7+Indicator_db2_S5!H4*Weighting!V8+Indicator_db2_S5!I4*Weighting!V9+Indicator_db2_S5!J4*Weighting!V10+Indicator_db2_S5!K4*Weighting!V11+Indicator_db2_S5!L4*Weighting!V12+Indicator_db2_S5!M4*Weighting!V13+Indicator_db2_S5!N4*Weighting!V14+Indicator_db2_S5!O4*Weighting!V15+Indicator_db2_S5!P4*Weighting!V16+Indicator_db2_S5!Q4*Weighting!V17</f>
        <v>-1.1789134096628255E-2</v>
      </c>
      <c r="W4" s="8">
        <f>+Indicator_db2_S5!B4*Weighting!W2+Indicator_db2_S5!C4*Weighting!W3+Indicator_db2_S5!D4*Weighting!W4+Indicator_db2_S5!E4*Weighting!W5+Indicator_db2_S5!F4*Weighting!W6+Indicator_db2_S5!G4*Weighting!W7+Indicator_db2_S5!H4*Weighting!W8+Indicator_db2_S5!I4*Weighting!W9+Indicator_db2_S5!J4*Weighting!W10+Indicator_db2_S5!K4*Weighting!W11+Indicator_db2_S5!L4*Weighting!W12+Indicator_db2_S5!M4*Weighting!W13+Indicator_db2_S5!N4*Weighting!W14+Indicator_db2_S5!O4*Weighting!W15+Indicator_db2_S5!P4*Weighting!W16+Indicator_db2_S5!Q4*Weighting!W17</f>
        <v>-3.0814649913558146E-3</v>
      </c>
      <c r="X4" s="8">
        <f>+Indicator_db2_S5!B4*Weighting!X2+Indicator_db2_S5!C4*Weighting!X3+Indicator_db2_S5!D4*Weighting!X4+Indicator_db2_S5!E4*Weighting!X5+Indicator_db2_S5!F4*Weighting!X6+Indicator_db2_S5!G4*Weighting!X7+Indicator_db2_S5!H4*Weighting!X8+Indicator_db2_S5!I4*Weighting!X9+Indicator_db2_S5!J4*Weighting!X10+Indicator_db2_S5!K4*Weighting!X11+Indicator_db2_S5!L4*Weighting!X12+Indicator_db2_S5!M4*Weighting!X13+Indicator_db2_S5!N4*Weighting!X14+Indicator_db2_S5!O4*Weighting!X15+Indicator_db2_S5!P4*Weighting!X16+Indicator_db2_S5!Q4*Weighting!X17</f>
        <v>-5.8758128367560657E-3</v>
      </c>
      <c r="Y4" s="8">
        <f>+Indicator_db2_S5!B4*Weighting!Y2+Indicator_db2_S5!C4*Weighting!Y3+Indicator_db2_S5!D4*Weighting!Y4+Indicator_db2_S5!E4*Weighting!Y5+Indicator_db2_S5!F4*Weighting!Y6+Indicator_db2_S5!G4*Weighting!Y7+Indicator_db2_S5!H4*Weighting!Y8+Indicator_db2_S5!I4*Weighting!Y9+Indicator_db2_S5!J4*Weighting!Y10+Indicator_db2_S5!K4*Weighting!Y11+Indicator_db2_S5!L4*Weighting!Y12+Indicator_db2_S5!M4*Weighting!Y13+Indicator_db2_S5!N4*Weighting!Y14+Indicator_db2_S5!O4*Weighting!Y15+Indicator_db2_S5!P4*Weighting!Y16+Indicator_db2_S5!Q4*Weighting!Y17</f>
        <v>-5.0551266401571651E-5</v>
      </c>
      <c r="Z4" s="8">
        <f>+Indicator_db2_S5!B4*Weighting!Z2+Indicator_db2_S5!C4*Weighting!Z3+Indicator_db2_S5!D4*Weighting!Z4+Indicator_db2_S5!E4*Weighting!Z5+Indicator_db2_S5!F4*Weighting!Z6+Indicator_db2_S5!G4*Weighting!Z7+Indicator_db2_S5!H4*Weighting!Z8+Indicator_db2_S5!I4*Weighting!Z9+Indicator_db2_S5!J4*Weighting!Z10+Indicator_db2_S5!K4*Weighting!Z11+Indicator_db2_S5!L4*Weighting!Z12+Indicator_db2_S5!M4*Weighting!Z13+Indicator_db2_S5!N4*Weighting!Z14+Indicator_db2_S5!O4*Weighting!Z15+Indicator_db2_S5!P4*Weighting!Z16+Indicator_db2_S5!Q4*Weighting!Z17</f>
        <v>-1.3667132947302194E-2</v>
      </c>
      <c r="AA4" s="8">
        <f>+Indicator_db2_S5!B4*Weighting!AA2+Indicator_db2_S5!C4*Weighting!AA3+Indicator_db2_S5!D4*Weighting!AA4+Indicator_db2_S5!E4*Weighting!AA5+Indicator_db2_S5!F4*Weighting!AA6+Indicator_db2_S5!G4*Weighting!AA7+Indicator_db2_S5!H4*Weighting!AA8+Indicator_db2_S5!I4*Weighting!AA9+Indicator_db2_S5!J4*Weighting!AA10+Indicator_db2_S5!K4*Weighting!AA11+Indicator_db2_S5!L4*Weighting!AA12+Indicator_db2_S5!M4*Weighting!AA13+Indicator_db2_S5!N4*Weighting!AA14+Indicator_db2_S5!O4*Weighting!AA15+Indicator_db2_S5!P4*Weighting!AA16+Indicator_db2_S5!Q4*Weighting!AA17</f>
        <v>-6.4796816285315653E-2</v>
      </c>
    </row>
    <row r="5" spans="1:27" x14ac:dyDescent="0.35">
      <c r="A5" s="5" t="s">
        <v>4</v>
      </c>
      <c r="B5" s="8">
        <f ca="1">+Indicator_db2_S5!B5*Weighting!B2+Indicator_db2_S5!C5*Weighting!B3+Indicator_db2_S5!D5*Weighting!B4+Indicator_db2_S5!E5*Weighting!B5+Indicator_db2_S5!F5*Weighting!B6+Indicator_db2_S5!G5*Weighting!B7+Indicator_db2_S5!H5*Weighting!B8+Indicator_db2_S5!I5*Weighting!B9+Indicator_db2_S5!J5*Weighting!B10+Indicator_db2_S5!K5*Weighting!B11+Indicator_db2_S5!L5*Weighting!B12+Indicator_db2_S5!M5*Weighting!B13+Indicator_db2_S5!N5*Weighting!B14+Indicator_db2_S5!O5*Weighting!B15+Indicator_db2_S5!P5*Weighting!B16+Indicator_db2_S5!Q5*Weighting!B17</f>
        <v>0.82055100919247592</v>
      </c>
      <c r="C5" s="8">
        <f ca="1">+Indicator_db2_S5!B5*Weighting!C2+Indicator_db2_S5!C5*Weighting!C3+Indicator_db2_S5!D5*Weighting!C4+Indicator_db2_S5!E5*Weighting!C5+Indicator_db2_S5!F5*Weighting!C6+Indicator_db2_S5!G5*Weighting!C7+Indicator_db2_S5!H5*Weighting!C8+Indicator_db2_S5!I5*Weighting!C9+Indicator_db2_S5!J5*Weighting!C10+Indicator_db2_S5!K5*Weighting!C11+Indicator_db2_S5!L5*Weighting!C12+Indicator_db2_S5!M5*Weighting!C13+Indicator_db2_S5!N5*Weighting!C14+Indicator_db2_S5!O5*Weighting!C15+Indicator_db2_S5!P5*Weighting!C16+Indicator_db2_S5!Q5*Weighting!C17</f>
        <v>0.82150193457981946</v>
      </c>
      <c r="D5" s="8">
        <f ca="1">+Indicator_db2_S5!B5*Weighting!D2+Indicator_db2_S5!C5*Weighting!D3+Indicator_db2_S5!D5*Weighting!D4+Indicator_db2_S5!E5*Weighting!D5+Indicator_db2_S5!F5*Weighting!D6+Indicator_db2_S5!G5*Weighting!D7+Indicator_db2_S5!H5*Weighting!D8+Indicator_db2_S5!I5*Weighting!D9+Indicator_db2_S5!J5*Weighting!D10+Indicator_db2_S5!K5*Weighting!D11+Indicator_db2_S5!L5*Weighting!D12+Indicator_db2_S5!M5*Weighting!D13+Indicator_db2_S5!N5*Weighting!D14+Indicator_db2_S5!O5*Weighting!D15+Indicator_db2_S5!P5*Weighting!D16+Indicator_db2_S5!Q5*Weighting!D17</f>
        <v>0.81319015721674826</v>
      </c>
      <c r="E5" s="8">
        <f ca="1">+Indicator_db2_S5!B5*Weighting!E2+Indicator_db2_S5!C5*Weighting!E3+Indicator_db2_S5!D5*Weighting!E4+Indicator_db2_S5!E5*Weighting!E5+Indicator_db2_S5!F5*Weighting!E6+Indicator_db2_S5!G5*Weighting!E7+Indicator_db2_S5!H5*Weighting!E8+Indicator_db2_S5!I5*Weighting!E9+Indicator_db2_S5!J5*Weighting!E10+Indicator_db2_S5!K5*Weighting!E11+Indicator_db2_S5!L5*Weighting!E12+Indicator_db2_S5!M5*Weighting!E13+Indicator_db2_S5!N5*Weighting!E14+Indicator_db2_S5!O5*Weighting!E15+Indicator_db2_S5!P5*Weighting!E16+Indicator_db2_S5!Q5*Weighting!E17</f>
        <v>0.85596539557392093</v>
      </c>
      <c r="F5" s="8">
        <f ca="1">+Indicator_db2_S5!B5*Weighting!F2+Indicator_db2_S5!C5*Weighting!F3+Indicator_db2_S5!D5*Weighting!F4+Indicator_db2_S5!E5*Weighting!F5+Indicator_db2_S5!F5*Weighting!F6+Indicator_db2_S5!G5*Weighting!F7+Indicator_db2_S5!H5*Weighting!F8+Indicator_db2_S5!I5*Weighting!F9+Indicator_db2_S5!J5*Weighting!F10+Indicator_db2_S5!K5*Weighting!F11+Indicator_db2_S5!L5*Weighting!F12+Indicator_db2_S5!M5*Weighting!F13+Indicator_db2_S5!N5*Weighting!F14+Indicator_db2_S5!O5*Weighting!F15+Indicator_db2_S5!P5*Weighting!F16+Indicator_db2_S5!Q5*Weighting!F17</f>
        <v>0.79926124326484727</v>
      </c>
      <c r="G5" s="8">
        <f>+Indicator_db2_S5!B5*Weighting!G2+Indicator_db2_S5!C5*Weighting!G3+Indicator_db2_S5!D5*Weighting!G4+Indicator_db2_S5!E5*Weighting!G5+Indicator_db2_S5!F5*Weighting!G6+Indicator_db2_S5!G5*Weighting!G7+Indicator_db2_S5!H5*Weighting!G8+Indicator_db2_S5!I5*Weighting!G9+Indicator_db2_S5!J5*Weighting!G10+Indicator_db2_S5!K5*Weighting!G11+Indicator_db2_S5!L5*Weighting!G12+Indicator_db2_S5!M5*Weighting!G13+Indicator_db2_S5!N5*Weighting!G14+Indicator_db2_S5!O5*Weighting!G15+Indicator_db2_S5!P5*Weighting!G16+Indicator_db2_S5!Q5*Weighting!G17</f>
        <v>0.58273848512762583</v>
      </c>
      <c r="H5" s="8">
        <f>+Indicator_db2_S5!B5*Weighting!H2+Indicator_db2_S5!C5*Weighting!H3+Indicator_db2_S5!D5*Weighting!H4+Indicator_db2_S5!E5*Weighting!H5+Indicator_db2_S5!F5*Weighting!H6+Indicator_db2_S5!G5*Weighting!H7+Indicator_db2_S5!H5*Weighting!H8+Indicator_db2_S5!I5*Weighting!H9+Indicator_db2_S5!J5*Weighting!H10+Indicator_db2_S5!K5*Weighting!H11+Indicator_db2_S5!L5*Weighting!H12+Indicator_db2_S5!M5*Weighting!H13+Indicator_db2_S5!N5*Weighting!H14+Indicator_db2_S5!O5*Weighting!H15+Indicator_db2_S5!P5*Weighting!H16+Indicator_db2_S5!Q5*Weighting!H17</f>
        <v>0.48466419488667867</v>
      </c>
      <c r="I5" s="8">
        <f>+Indicator_db2_S5!B5*Weighting!I2+Indicator_db2_S5!C5*Weighting!I3+Indicator_db2_S5!D5*Weighting!I4+Indicator_db2_S5!E5*Weighting!I5+Indicator_db2_S5!F5*Weighting!I6+Indicator_db2_S5!G5*Weighting!I7+Indicator_db2_S5!H5*Weighting!I8+Indicator_db2_S5!I5*Weighting!I9+Indicator_db2_S5!J5*Weighting!I10+Indicator_db2_S5!K5*Weighting!I11+Indicator_db2_S5!L5*Weighting!I12+Indicator_db2_S5!M5*Weighting!I13+Indicator_db2_S5!N5*Weighting!I14+Indicator_db2_S5!O5*Weighting!I15+Indicator_db2_S5!P5*Weighting!I16+Indicator_db2_S5!Q5*Weighting!I17</f>
        <v>0.58740726582100666</v>
      </c>
      <c r="J5" s="8">
        <f>+Indicator_db2_S5!B5*Weighting!J2+Indicator_db2_S5!C5*Weighting!J3+Indicator_db2_S5!D5*Weighting!J4+Indicator_db2_S5!E5*Weighting!J5+Indicator_db2_S5!F5*Weighting!J6+Indicator_db2_S5!G5*Weighting!J7+Indicator_db2_S5!H5*Weighting!J8+Indicator_db2_S5!I5*Weighting!J9+Indicator_db2_S5!J5*Weighting!J10+Indicator_db2_S5!K5*Weighting!J11+Indicator_db2_S5!L5*Weighting!J12+Indicator_db2_S5!M5*Weighting!J13+Indicator_db2_S5!N5*Weighting!J14+Indicator_db2_S5!O5*Weighting!J15+Indicator_db2_S5!P5*Weighting!J16+Indicator_db2_S5!Q5*Weighting!J17</f>
        <v>0.61021585157917346</v>
      </c>
      <c r="K5" s="8">
        <f>+Indicator_db2_S5!B5*Weighting!K2+Indicator_db2_S5!C5*Weighting!K3+Indicator_db2_S5!D5*Weighting!K4+Indicator_db2_S5!E5*Weighting!K5+Indicator_db2_S5!F5*Weighting!K6+Indicator_db2_S5!G5*Weighting!K7+Indicator_db2_S5!H5*Weighting!K8+Indicator_db2_S5!I5*Weighting!K9+Indicator_db2_S5!J5*Weighting!K10+Indicator_db2_S5!K5*Weighting!K11+Indicator_db2_S5!L5*Weighting!K12+Indicator_db2_S5!M5*Weighting!K13+Indicator_db2_S5!N5*Weighting!K14+Indicator_db2_S5!O5*Weighting!K15+Indicator_db2_S5!P5*Weighting!K16+Indicator_db2_S5!Q5*Weighting!K17</f>
        <v>0.51176737015275919</v>
      </c>
      <c r="L5" s="8">
        <f>+Indicator_db2_S5!B5*Weighting!L2+Indicator_db2_S5!C5*Weighting!L3+Indicator_db2_S5!D5*Weighting!L4+Indicator_db2_S5!E5*Weighting!L5+Indicator_db2_S5!F5*Weighting!L6+Indicator_db2_S5!G5*Weighting!L7+Indicator_db2_S5!H5*Weighting!L8+Indicator_db2_S5!I5*Weighting!L9+Indicator_db2_S5!J5*Weighting!L10+Indicator_db2_S5!K5*Weighting!L11+Indicator_db2_S5!L5*Weighting!L12+Indicator_db2_S5!M5*Weighting!L13+Indicator_db2_S5!N5*Weighting!L14+Indicator_db2_S5!O5*Weighting!L15+Indicator_db2_S5!P5*Weighting!L16+Indicator_db2_S5!Q5*Weighting!L17</f>
        <v>0.25990120909960518</v>
      </c>
      <c r="M5" s="8">
        <f>+Indicator_db2_S5!B5*Weighting!M2+Indicator_db2_S5!C5*Weighting!M3+Indicator_db2_S5!D5*Weighting!M4+Indicator_db2_S5!E5*Weighting!M5+Indicator_db2_S5!F5*Weighting!M6+Indicator_db2_S5!G5*Weighting!M7+Indicator_db2_S5!H5*Weighting!M8+Indicator_db2_S5!I5*Weighting!M9+Indicator_db2_S5!J5*Weighting!M10+Indicator_db2_S5!K5*Weighting!M11+Indicator_db2_S5!L5*Weighting!M12+Indicator_db2_S5!M5*Weighting!M13+Indicator_db2_S5!N5*Weighting!M14+Indicator_db2_S5!O5*Weighting!M15+Indicator_db2_S5!P5*Weighting!M16+Indicator_db2_S5!Q5*Weighting!M17</f>
        <v>-0.15826159677066601</v>
      </c>
      <c r="N5" s="8">
        <f>+Indicator_db2_S5!B5*Weighting!N2+Indicator_db2_S5!C5*Weighting!N3+Indicator_db2_S5!D5*Weighting!N4+Indicator_db2_S5!E5*Weighting!N5+Indicator_db2_S5!F5*Weighting!N6+Indicator_db2_S5!G5*Weighting!N7+Indicator_db2_S5!H5*Weighting!N8+Indicator_db2_S5!I5*Weighting!N9+Indicator_db2_S5!J5*Weighting!N10+Indicator_db2_S5!K5*Weighting!N11+Indicator_db2_S5!L5*Weighting!N12+Indicator_db2_S5!M5*Weighting!N13+Indicator_db2_S5!N5*Weighting!N14+Indicator_db2_S5!O5*Weighting!N15+Indicator_db2_S5!P5*Weighting!N16+Indicator_db2_S5!Q5*Weighting!N17</f>
        <v>0.53221610861684088</v>
      </c>
      <c r="O5" s="8">
        <f>+Indicator_db2_S5!B5*Weighting!O2+Indicator_db2_S5!C5*Weighting!O3+Indicator_db2_S5!D5*Weighting!O4+Indicator_db2_S5!E5*Weighting!O5+Indicator_db2_S5!F5*Weighting!O6+Indicator_db2_S5!G5*Weighting!O7+Indicator_db2_S5!H5*Weighting!O8+Indicator_db2_S5!I5*Weighting!O9+Indicator_db2_S5!J5*Weighting!O10+Indicator_db2_S5!K5*Weighting!O11+Indicator_db2_S5!L5*Weighting!O12+Indicator_db2_S5!M5*Weighting!O13+Indicator_db2_S5!N5*Weighting!O14+Indicator_db2_S5!O5*Weighting!O15+Indicator_db2_S5!P5*Weighting!O16+Indicator_db2_S5!Q5*Weighting!O17</f>
        <v>0.93253012069541452</v>
      </c>
      <c r="P5" s="8">
        <f>+Indicator_db2_S5!B5*Weighting!P2+Indicator_db2_S5!C5*Weighting!P3+Indicator_db2_S5!D5*Weighting!P4+Indicator_db2_S5!E5*Weighting!P5+Indicator_db2_S5!F5*Weighting!P6+Indicator_db2_S5!G5*Weighting!P7+Indicator_db2_S5!H5*Weighting!P8+Indicator_db2_S5!I5*Weighting!P9+Indicator_db2_S5!J5*Weighting!P10+Indicator_db2_S5!K5*Weighting!P11+Indicator_db2_S5!L5*Weighting!P12+Indicator_db2_S5!M5*Weighting!P13+Indicator_db2_S5!N5*Weighting!P14+Indicator_db2_S5!O5*Weighting!P15+Indicator_db2_S5!P5*Weighting!P16+Indicator_db2_S5!Q5*Weighting!P17</f>
        <v>0.77162391425576171</v>
      </c>
      <c r="Q5" s="8">
        <f>+Indicator_db2_S5!B5*Weighting!Q2+Indicator_db2_S5!C5*Weighting!Q3+Indicator_db2_S5!D5*Weighting!Q4+Indicator_db2_S5!E5*Weighting!Q5+Indicator_db2_S5!F5*Weighting!Q6+Indicator_db2_S5!G5*Weighting!Q7+Indicator_db2_S5!H5*Weighting!Q8+Indicator_db2_S5!I5*Weighting!Q9+Indicator_db2_S5!J5*Weighting!Q10+Indicator_db2_S5!K5*Weighting!Q11+Indicator_db2_S5!L5*Weighting!Q12+Indicator_db2_S5!M5*Weighting!Q13+Indicator_db2_S5!N5*Weighting!Q14+Indicator_db2_S5!O5*Weighting!Q15+Indicator_db2_S5!P5*Weighting!Q16+Indicator_db2_S5!Q5*Weighting!Q17</f>
        <v>-3.217642206074766E-2</v>
      </c>
      <c r="R5" s="8">
        <f>+Indicator_db2_S5!B5*Weighting!R2+Indicator_db2_S5!C5*Weighting!R3+Indicator_db2_S5!D5*Weighting!R4+Indicator_db2_S5!E5*Weighting!R5+Indicator_db2_S5!F5*Weighting!R6+Indicator_db2_S5!G5*Weighting!R7+Indicator_db2_S5!H5*Weighting!R8+Indicator_db2_S5!I5*Weighting!R9+Indicator_db2_S5!J5*Weighting!R10+Indicator_db2_S5!K5*Weighting!R11+Indicator_db2_S5!L5*Weighting!R12+Indicator_db2_S5!M5*Weighting!R13+Indicator_db2_S5!N5*Weighting!R14+Indicator_db2_S5!O5*Weighting!R15+Indicator_db2_S5!P5*Weighting!R16+Indicator_db2_S5!Q5*Weighting!R17</f>
        <v>0.51386938855664643</v>
      </c>
      <c r="S5" s="8">
        <f>+Indicator_db2_S5!B5*Weighting!S2+Indicator_db2_S5!C5*Weighting!S3+Indicator_db2_S5!D5*Weighting!S4+Indicator_db2_S5!E5*Weighting!S5+Indicator_db2_S5!F5*Weighting!S6+Indicator_db2_S5!G5*Weighting!S7+Indicator_db2_S5!H5*Weighting!S8+Indicator_db2_S5!I5*Weighting!S9+Indicator_db2_S5!J5*Weighting!S10+Indicator_db2_S5!K5*Weighting!S11+Indicator_db2_S5!L5*Weighting!S12+Indicator_db2_S5!M5*Weighting!S13+Indicator_db2_S5!N5*Weighting!S14+Indicator_db2_S5!O5*Weighting!S15+Indicator_db2_S5!P5*Weighting!S16+Indicator_db2_S5!Q5*Weighting!S17</f>
        <v>0.81138426993629742</v>
      </c>
      <c r="T5" s="8">
        <f>+Indicator_db2_S5!B5*Weighting!T2+Indicator_db2_S5!C5*Weighting!T3+Indicator_db2_S5!D5*Weighting!T4+Indicator_db2_S5!E5*Weighting!T5+Indicator_db2_S5!F5*Weighting!T6+Indicator_db2_S5!G5*Weighting!T7+Indicator_db2_S5!H5*Weighting!T8+Indicator_db2_S5!I5*Weighting!T9+Indicator_db2_S5!J5*Weighting!T10+Indicator_db2_S5!K5*Weighting!T11+Indicator_db2_S5!L5*Weighting!T12+Indicator_db2_S5!M5*Weighting!T13+Indicator_db2_S5!N5*Weighting!T14+Indicator_db2_S5!O5*Weighting!T15+Indicator_db2_S5!P5*Weighting!T16+Indicator_db2_S5!Q5*Weighting!T17</f>
        <v>0.8481801435850802</v>
      </c>
      <c r="U5" s="8">
        <f>+Indicator_db2_S5!B5*Weighting!U2+Indicator_db2_S5!C5*Weighting!U3+Indicator_db2_S5!D5*Weighting!U4+Indicator_db2_S5!E5*Weighting!U5+Indicator_db2_S5!F5*Weighting!U6+Indicator_db2_S5!G5*Weighting!U7+Indicator_db2_S5!H5*Weighting!U8+Indicator_db2_S5!I5*Weighting!U9+Indicator_db2_S5!J5*Weighting!U10+Indicator_db2_S5!K5*Weighting!U11+Indicator_db2_S5!L5*Weighting!U12+Indicator_db2_S5!M5*Weighting!U13+Indicator_db2_S5!N5*Weighting!U14+Indicator_db2_S5!O5*Weighting!U15+Indicator_db2_S5!P5*Weighting!U16+Indicator_db2_S5!Q5*Weighting!U17</f>
        <v>0.97554531926118726</v>
      </c>
      <c r="V5" s="8">
        <f>+Indicator_db2_S5!B5*Weighting!V2+Indicator_db2_S5!C5*Weighting!V3+Indicator_db2_S5!D5*Weighting!V4+Indicator_db2_S5!E5*Weighting!V5+Indicator_db2_S5!F5*Weighting!V6+Indicator_db2_S5!G5*Weighting!V7+Indicator_db2_S5!H5*Weighting!V8+Indicator_db2_S5!I5*Weighting!V9+Indicator_db2_S5!J5*Weighting!V10+Indicator_db2_S5!K5*Weighting!V11+Indicator_db2_S5!L5*Weighting!V12+Indicator_db2_S5!M5*Weighting!V13+Indicator_db2_S5!N5*Weighting!V14+Indicator_db2_S5!O5*Weighting!V15+Indicator_db2_S5!P5*Weighting!V16+Indicator_db2_S5!Q5*Weighting!V17</f>
        <v>0.9154145797506128</v>
      </c>
      <c r="W5" s="8">
        <f>+Indicator_db2_S5!B5*Weighting!W2+Indicator_db2_S5!C5*Weighting!W3+Indicator_db2_S5!D5*Weighting!W4+Indicator_db2_S5!E5*Weighting!W5+Indicator_db2_S5!F5*Weighting!W6+Indicator_db2_S5!G5*Weighting!W7+Indicator_db2_S5!H5*Weighting!W8+Indicator_db2_S5!I5*Weighting!W9+Indicator_db2_S5!J5*Weighting!W10+Indicator_db2_S5!K5*Weighting!W11+Indicator_db2_S5!L5*Weighting!W12+Indicator_db2_S5!M5*Weighting!W13+Indicator_db2_S5!N5*Weighting!W14+Indicator_db2_S5!O5*Weighting!W15+Indicator_db2_S5!P5*Weighting!W16+Indicator_db2_S5!Q5*Weighting!W17</f>
        <v>0.91927229500226659</v>
      </c>
      <c r="X5" s="8">
        <f>+Indicator_db2_S5!B5*Weighting!X2+Indicator_db2_S5!C5*Weighting!X3+Indicator_db2_S5!D5*Weighting!X4+Indicator_db2_S5!E5*Weighting!X5+Indicator_db2_S5!F5*Weighting!X6+Indicator_db2_S5!G5*Weighting!X7+Indicator_db2_S5!H5*Weighting!X8+Indicator_db2_S5!I5*Weighting!X9+Indicator_db2_S5!J5*Weighting!X10+Indicator_db2_S5!K5*Weighting!X11+Indicator_db2_S5!L5*Weighting!X12+Indicator_db2_S5!M5*Weighting!X13+Indicator_db2_S5!N5*Weighting!X14+Indicator_db2_S5!O5*Weighting!X15+Indicator_db2_S5!P5*Weighting!X16+Indicator_db2_S5!Q5*Weighting!X17</f>
        <v>0.93926041542794148</v>
      </c>
      <c r="Y5" s="8">
        <f>+Indicator_db2_S5!B5*Weighting!Y2+Indicator_db2_S5!C5*Weighting!Y3+Indicator_db2_S5!D5*Weighting!Y4+Indicator_db2_S5!E5*Weighting!Y5+Indicator_db2_S5!F5*Weighting!Y6+Indicator_db2_S5!G5*Weighting!Y7+Indicator_db2_S5!H5*Weighting!Y8+Indicator_db2_S5!I5*Weighting!Y9+Indicator_db2_S5!J5*Weighting!Y10+Indicator_db2_S5!K5*Weighting!Y11+Indicator_db2_S5!L5*Weighting!Y12+Indicator_db2_S5!M5*Weighting!Y13+Indicator_db2_S5!N5*Weighting!Y14+Indicator_db2_S5!O5*Weighting!Y15+Indicator_db2_S5!P5*Weighting!Y16+Indicator_db2_S5!Q5*Weighting!Y17</f>
        <v>0.99554224373669298</v>
      </c>
      <c r="Z5" s="8">
        <f>+Indicator_db2_S5!B5*Weighting!Z2+Indicator_db2_S5!C5*Weighting!Z3+Indicator_db2_S5!D5*Weighting!Z4+Indicator_db2_S5!E5*Weighting!Z5+Indicator_db2_S5!F5*Weighting!Z6+Indicator_db2_S5!G5*Weighting!Z7+Indicator_db2_S5!H5*Weighting!Z8+Indicator_db2_S5!I5*Weighting!Z9+Indicator_db2_S5!J5*Weighting!Z10+Indicator_db2_S5!K5*Weighting!Z11+Indicator_db2_S5!L5*Weighting!Z12+Indicator_db2_S5!M5*Weighting!Z13+Indicator_db2_S5!N5*Weighting!Z14+Indicator_db2_S5!O5*Weighting!Z15+Indicator_db2_S5!P5*Weighting!Z16+Indicator_db2_S5!Q5*Weighting!Z17</f>
        <v>0.11388710215905026</v>
      </c>
      <c r="AA5" s="8">
        <f>+Indicator_db2_S5!B5*Weighting!AA2+Indicator_db2_S5!C5*Weighting!AA3+Indicator_db2_S5!D5*Weighting!AA4+Indicator_db2_S5!E5*Weighting!AA5+Indicator_db2_S5!F5*Weighting!AA6+Indicator_db2_S5!G5*Weighting!AA7+Indicator_db2_S5!H5*Weighting!AA8+Indicator_db2_S5!I5*Weighting!AA9+Indicator_db2_S5!J5*Weighting!AA10+Indicator_db2_S5!K5*Weighting!AA11+Indicator_db2_S5!L5*Weighting!AA12+Indicator_db2_S5!M5*Weighting!AA13+Indicator_db2_S5!N5*Weighting!AA14+Indicator_db2_S5!O5*Weighting!AA15+Indicator_db2_S5!P5*Weighting!AA16+Indicator_db2_S5!Q5*Weighting!AA17</f>
        <v>-1.4373329209971464E-2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A17"/>
  <sheetViews>
    <sheetView workbookViewId="0"/>
  </sheetViews>
  <sheetFormatPr baseColWidth="10" defaultColWidth="8.7265625" defaultRowHeight="14.5" x14ac:dyDescent="0.35"/>
  <cols>
    <col min="1" max="28"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0</v>
      </c>
      <c r="B2" s="8">
        <f ca="1">ABS(Figure3_Data!B6)/SUMPRODUCT(ABS(Figure3_Data!B6:Q6))</f>
        <v>1.5674914548845995E-2</v>
      </c>
      <c r="C2" s="8">
        <f ca="1">B2*H2/SUMPRODUCT(B2:B17,H2:H17)</f>
        <v>6.4396777630445212E-2</v>
      </c>
      <c r="D2" s="8">
        <f ca="1">B2*I2/SUMPRODUCT(B2:B17,I2:I17)</f>
        <v>1.7294709096368596E-2</v>
      </c>
      <c r="E2" s="8">
        <f ca="1">B2*J2/SUMPRODUCT(B2:B17,J2:J17)</f>
        <v>6.1828015855194866E-2</v>
      </c>
      <c r="F2" s="8">
        <f ca="1">B2*K2/SUMPRODUCT(B2:B17,K2:K17)</f>
        <v>3.6486607699899989E-2</v>
      </c>
      <c r="G2" s="8">
        <v>6.25E-2</v>
      </c>
      <c r="H2" s="8">
        <v>0.21060000000000001</v>
      </c>
      <c r="I2" s="8">
        <v>6.7199999999999996E-2</v>
      </c>
      <c r="J2" s="8">
        <v>0.25</v>
      </c>
      <c r="K2" s="8">
        <v>0.112781954887218</v>
      </c>
      <c r="L2" s="8">
        <v>1</v>
      </c>
      <c r="M2" s="8">
        <v>0</v>
      </c>
      <c r="N2" s="8">
        <v>0</v>
      </c>
      <c r="O2" s="8">
        <v>0</v>
      </c>
      <c r="P2" s="8">
        <v>0</v>
      </c>
      <c r="Q2" s="8">
        <v>0</v>
      </c>
      <c r="R2" s="8">
        <v>0</v>
      </c>
      <c r="S2" s="8">
        <v>0</v>
      </c>
      <c r="T2" s="8">
        <v>0</v>
      </c>
      <c r="U2" s="8">
        <v>0</v>
      </c>
      <c r="V2" s="8">
        <v>0</v>
      </c>
      <c r="W2" s="8">
        <v>0</v>
      </c>
      <c r="X2" s="8">
        <v>0</v>
      </c>
      <c r="Y2" s="8">
        <v>0</v>
      </c>
      <c r="Z2" s="8">
        <v>0</v>
      </c>
      <c r="AA2" s="8">
        <v>0</v>
      </c>
    </row>
    <row r="3" spans="1:27" x14ac:dyDescent="0.35">
      <c r="A3" s="5" t="s">
        <v>5</v>
      </c>
      <c r="B3" s="8">
        <f ca="1">ABS(Figure3_Data!C6)/SUMPRODUCT(ABS(Figure3_Data!B6:Q6))</f>
        <v>3.2538776469040985E-4</v>
      </c>
      <c r="C3" s="8">
        <f ca="1">B3*H3/SUMPRODUCT(B2:B17,H2:H17)</f>
        <v>4.0052641648051057E-4</v>
      </c>
      <c r="D3" s="8">
        <f ca="1">B3*I3/SUMPRODUCT(B2:B17,I2:I17)</f>
        <v>3.2214940754788908E-4</v>
      </c>
      <c r="E3" s="8">
        <f ca="1">B3*J3/SUMPRODUCT(B2:B17,J2:J17)</f>
        <v>5.1338282736211006E-5</v>
      </c>
      <c r="F3" s="8">
        <f ca="1">B3*K3/SUMPRODUCT(B2:B17,K2:K17)</f>
        <v>7.5740736471704767E-4</v>
      </c>
      <c r="G3" s="8">
        <v>6.25E-2</v>
      </c>
      <c r="H3" s="8">
        <v>6.3099999999999989E-2</v>
      </c>
      <c r="I3" s="8">
        <v>6.0299999999999999E-2</v>
      </c>
      <c r="J3" s="8">
        <v>0.01</v>
      </c>
      <c r="K3" s="8">
        <v>0.112781954887218</v>
      </c>
      <c r="L3" s="8">
        <v>0</v>
      </c>
      <c r="M3" s="8">
        <v>1</v>
      </c>
      <c r="N3" s="8">
        <v>0</v>
      </c>
      <c r="O3" s="8">
        <v>0</v>
      </c>
      <c r="P3" s="8">
        <v>0</v>
      </c>
      <c r="Q3" s="8">
        <v>0</v>
      </c>
      <c r="R3" s="8">
        <v>0</v>
      </c>
      <c r="S3" s="8">
        <v>0</v>
      </c>
      <c r="T3" s="8">
        <v>0</v>
      </c>
      <c r="U3" s="8">
        <v>0</v>
      </c>
      <c r="V3" s="8">
        <v>0</v>
      </c>
      <c r="W3" s="8">
        <v>0</v>
      </c>
      <c r="X3" s="8">
        <v>0</v>
      </c>
      <c r="Y3" s="8">
        <v>0</v>
      </c>
      <c r="Z3" s="8">
        <v>0</v>
      </c>
      <c r="AA3" s="8">
        <v>0</v>
      </c>
    </row>
    <row r="4" spans="1:27" x14ac:dyDescent="0.35">
      <c r="A4" s="5" t="s">
        <v>6</v>
      </c>
      <c r="B4" s="8">
        <f ca="1">ABS(Figure3_Data!D6)/SUMPRODUCT(ABS(Figure3_Data!B6:Q6))</f>
        <v>0.17800716493847815</v>
      </c>
      <c r="C4" s="8">
        <f ca="1">B4*H4/SUMPRODUCT(B2:B17,H2:H17)</f>
        <v>7.3963537475364702E-2</v>
      </c>
      <c r="D4" s="8">
        <f ca="1">B4*I4/SUMPRODUCT(B2:B17,I2:I17)</f>
        <v>0.18880296391254589</v>
      </c>
      <c r="E4" s="8">
        <f ca="1">B4*J4/SUMPRODUCT(B2:B17,J2:J17)</f>
        <v>0</v>
      </c>
      <c r="F4" s="8">
        <f ca="1">B4*K4/SUMPRODUCT(B2:B17,K2:K17)</f>
        <v>0.16573940673532561</v>
      </c>
      <c r="G4" s="8">
        <v>6.25E-2</v>
      </c>
      <c r="H4" s="8">
        <v>2.1299999999999999E-2</v>
      </c>
      <c r="I4" s="8">
        <v>6.4600000000000005E-2</v>
      </c>
      <c r="J4" s="8">
        <v>0</v>
      </c>
      <c r="K4" s="8">
        <v>4.5112781954887222E-2</v>
      </c>
      <c r="L4" s="8">
        <v>0</v>
      </c>
      <c r="M4" s="8">
        <v>0</v>
      </c>
      <c r="N4" s="8">
        <v>1</v>
      </c>
      <c r="O4" s="8">
        <v>0</v>
      </c>
      <c r="P4" s="8">
        <v>0</v>
      </c>
      <c r="Q4" s="8">
        <v>0</v>
      </c>
      <c r="R4" s="8">
        <v>0</v>
      </c>
      <c r="S4" s="8">
        <v>0</v>
      </c>
      <c r="T4" s="8">
        <v>0</v>
      </c>
      <c r="U4" s="8">
        <v>0</v>
      </c>
      <c r="V4" s="8">
        <v>0</v>
      </c>
      <c r="W4" s="8">
        <v>0</v>
      </c>
      <c r="X4" s="8">
        <v>0</v>
      </c>
      <c r="Y4" s="8">
        <v>0</v>
      </c>
      <c r="Z4" s="8">
        <v>0</v>
      </c>
      <c r="AA4" s="8">
        <v>0</v>
      </c>
    </row>
    <row r="5" spans="1:27" x14ac:dyDescent="0.35">
      <c r="A5" s="5" t="s">
        <v>7</v>
      </c>
      <c r="B5" s="8">
        <f ca="1">ABS(Figure3_Data!E6)/SUMPRODUCT(ABS(Figure3_Data!B6:Q6))</f>
        <v>0.20959709359735756</v>
      </c>
      <c r="C5" s="8">
        <f ca="1">B5*H5/SUMPRODUCT(B2:B17,H2:H17)</f>
        <v>7.5232183451393292E-2</v>
      </c>
      <c r="D5" s="8">
        <f ca="1">B5*I5/SUMPRODUCT(B2:B17,I2:I17)</f>
        <v>0.20131675833103285</v>
      </c>
      <c r="E5" s="8">
        <f ca="1">B5*J5/SUMPRODUCT(B2:B17,J2:J17)</f>
        <v>0</v>
      </c>
      <c r="F5" s="8">
        <f ca="1">B5*K5/SUMPRODUCT(B2:B17,K2:K17)</f>
        <v>0.19515224546315699</v>
      </c>
      <c r="G5" s="8">
        <v>6.25E-2</v>
      </c>
      <c r="H5" s="8">
        <v>1.84E-2</v>
      </c>
      <c r="I5" s="8">
        <v>5.8500000000000003E-2</v>
      </c>
      <c r="J5" s="8">
        <v>0</v>
      </c>
      <c r="K5" s="8">
        <v>4.5112781954887222E-2</v>
      </c>
      <c r="L5" s="8">
        <v>0</v>
      </c>
      <c r="M5" s="8">
        <v>0</v>
      </c>
      <c r="N5" s="8">
        <v>0</v>
      </c>
      <c r="O5" s="8">
        <v>1</v>
      </c>
      <c r="P5" s="8">
        <v>0</v>
      </c>
      <c r="Q5" s="8">
        <v>0</v>
      </c>
      <c r="R5" s="8">
        <v>0</v>
      </c>
      <c r="S5" s="8">
        <v>0</v>
      </c>
      <c r="T5" s="8">
        <v>0</v>
      </c>
      <c r="U5" s="8">
        <v>0</v>
      </c>
      <c r="V5" s="8">
        <v>0</v>
      </c>
      <c r="W5" s="8">
        <v>0</v>
      </c>
      <c r="X5" s="8">
        <v>0</v>
      </c>
      <c r="Y5" s="8">
        <v>0</v>
      </c>
      <c r="Z5" s="8">
        <v>0</v>
      </c>
      <c r="AA5" s="8">
        <v>0</v>
      </c>
    </row>
    <row r="6" spans="1:27" x14ac:dyDescent="0.35">
      <c r="A6" s="5" t="s">
        <v>8</v>
      </c>
      <c r="B6" s="8">
        <f ca="1">ABS(Figure3_Data!F6)/SUMPRODUCT(ABS(Figure3_Data!B6:Q6))</f>
        <v>1.8792091895051578E-2</v>
      </c>
      <c r="C6" s="8">
        <f ca="1">B6*H6/SUMPRODUCT(B2:B17,H2:H17)</f>
        <v>3.284609347377606E-2</v>
      </c>
      <c r="D6" s="8">
        <f ca="1">B6*I6/SUMPRODUCT(B2:B17,I2:I17)</f>
        <v>2.1567068099500587E-2</v>
      </c>
      <c r="E6" s="8">
        <f ca="1">B6*J6/SUMPRODUCT(B2:B17,J2:J17)</f>
        <v>0</v>
      </c>
      <c r="F6" s="8">
        <f ca="1">B6*K6/SUMPRODUCT(B2:B17,K2:K17)</f>
        <v>4.3742483105638122E-2</v>
      </c>
      <c r="G6" s="8">
        <v>6.25E-2</v>
      </c>
      <c r="H6" s="8">
        <v>8.9600000000000013E-2</v>
      </c>
      <c r="I6" s="8">
        <v>6.9900000000000004E-2</v>
      </c>
      <c r="J6" s="8">
        <v>0</v>
      </c>
      <c r="K6" s="8">
        <v>0.112781954887218</v>
      </c>
      <c r="L6" s="8">
        <v>0</v>
      </c>
      <c r="M6" s="8">
        <v>0</v>
      </c>
      <c r="N6" s="8">
        <v>0</v>
      </c>
      <c r="O6" s="8">
        <v>0</v>
      </c>
      <c r="P6" s="8">
        <v>1</v>
      </c>
      <c r="Q6" s="8">
        <v>0</v>
      </c>
      <c r="R6" s="8">
        <v>0</v>
      </c>
      <c r="S6" s="8">
        <v>0</v>
      </c>
      <c r="T6" s="8">
        <v>0</v>
      </c>
      <c r="U6" s="8">
        <v>0</v>
      </c>
      <c r="V6" s="8">
        <v>0</v>
      </c>
      <c r="W6" s="8">
        <v>0</v>
      </c>
      <c r="X6" s="8">
        <v>0</v>
      </c>
      <c r="Y6" s="8">
        <v>0</v>
      </c>
      <c r="Z6" s="8">
        <v>0</v>
      </c>
      <c r="AA6" s="8">
        <v>0</v>
      </c>
    </row>
    <row r="7" spans="1:27" x14ac:dyDescent="0.35">
      <c r="A7" s="5" t="s">
        <v>9</v>
      </c>
      <c r="B7" s="8">
        <f ca="1">ABS(Figure3_Data!G6)/SUMPRODUCT(ABS(Figure3_Data!B6:Q6))</f>
        <v>5.641614952299227E-4</v>
      </c>
      <c r="C7" s="8">
        <f ca="1">B7*H7/SUMPRODUCT(B2:B17,H2:H17)</f>
        <v>5.5136825095000654E-4</v>
      </c>
      <c r="D7" s="8">
        <f ca="1">B7*I7/SUMPRODUCT(B2:B17,I2:I17)</f>
        <v>5.3446351208691811E-4</v>
      </c>
      <c r="E7" s="8">
        <f ca="1">B7*J7/SUMPRODUCT(B2:B17,J2:J17)</f>
        <v>0</v>
      </c>
      <c r="F7" s="8">
        <f ca="1">B7*K7/SUMPRODUCT(B2:B17,K2:K17)</f>
        <v>6.5660131963394478E-4</v>
      </c>
      <c r="G7" s="8">
        <v>6.25E-2</v>
      </c>
      <c r="H7" s="8">
        <v>5.0099999999999999E-2</v>
      </c>
      <c r="I7" s="8">
        <v>5.7699999999999987E-2</v>
      </c>
      <c r="J7" s="8">
        <v>0</v>
      </c>
      <c r="K7" s="8">
        <v>5.6390977443609019E-2</v>
      </c>
      <c r="L7" s="8">
        <v>0</v>
      </c>
      <c r="M7" s="8">
        <v>0</v>
      </c>
      <c r="N7" s="8">
        <v>0</v>
      </c>
      <c r="O7" s="8">
        <v>0</v>
      </c>
      <c r="P7" s="8">
        <v>0</v>
      </c>
      <c r="Q7" s="8">
        <v>1</v>
      </c>
      <c r="R7" s="8">
        <v>0</v>
      </c>
      <c r="S7" s="8">
        <v>0</v>
      </c>
      <c r="T7" s="8">
        <v>0</v>
      </c>
      <c r="U7" s="8">
        <v>0</v>
      </c>
      <c r="V7" s="8">
        <v>0</v>
      </c>
      <c r="W7" s="8">
        <v>0</v>
      </c>
      <c r="X7" s="8">
        <v>0</v>
      </c>
      <c r="Y7" s="8">
        <v>0</v>
      </c>
      <c r="Z7" s="8">
        <v>0</v>
      </c>
      <c r="AA7" s="8">
        <v>0</v>
      </c>
    </row>
    <row r="8" spans="1:27" x14ac:dyDescent="0.35">
      <c r="A8" s="5" t="s">
        <v>10</v>
      </c>
      <c r="B8" s="8">
        <f ca="1">ABS(Figure3_Data!H6)/SUMPRODUCT(ABS(Figure3_Data!B6:Q6))</f>
        <v>1.1913160339777858E-2</v>
      </c>
      <c r="C8" s="8">
        <f ca="1">B8*H8/SUMPRODUCT(B2:B17,H2:H17)</f>
        <v>1.1108501318645103E-2</v>
      </c>
      <c r="D8" s="8">
        <f ca="1">B8*I8/SUMPRODUCT(B2:B17,I2:I17)</f>
        <v>1.4415618526363225E-2</v>
      </c>
      <c r="E8" s="8">
        <f ca="1">B8*J8/SUMPRODUCT(B2:B17,J2:J17)</f>
        <v>6.3906645688310171E-2</v>
      </c>
      <c r="F8" s="8">
        <f ca="1">B8*K8/SUMPRODUCT(B2:B17,K2:K17)</f>
        <v>1.3865173121963946E-2</v>
      </c>
      <c r="G8" s="8">
        <v>6.25E-2</v>
      </c>
      <c r="H8" s="8">
        <v>4.7800000000000002E-2</v>
      </c>
      <c r="I8" s="8">
        <v>7.3700000000000002E-2</v>
      </c>
      <c r="J8" s="8">
        <v>0.34</v>
      </c>
      <c r="K8" s="8">
        <v>5.6390977443609019E-2</v>
      </c>
      <c r="L8" s="8">
        <v>0</v>
      </c>
      <c r="M8" s="8">
        <v>0</v>
      </c>
      <c r="N8" s="8">
        <v>0</v>
      </c>
      <c r="O8" s="8">
        <v>0</v>
      </c>
      <c r="P8" s="8">
        <v>0</v>
      </c>
      <c r="Q8" s="8">
        <v>0</v>
      </c>
      <c r="R8" s="8">
        <v>1</v>
      </c>
      <c r="S8" s="8">
        <v>0</v>
      </c>
      <c r="T8" s="8">
        <v>0</v>
      </c>
      <c r="U8" s="8">
        <v>0</v>
      </c>
      <c r="V8" s="8">
        <v>0</v>
      </c>
      <c r="W8" s="8">
        <v>0</v>
      </c>
      <c r="X8" s="8">
        <v>0</v>
      </c>
      <c r="Y8" s="8">
        <v>0</v>
      </c>
      <c r="Z8" s="8">
        <v>0</v>
      </c>
      <c r="AA8" s="8">
        <v>0</v>
      </c>
    </row>
    <row r="9" spans="1:27" x14ac:dyDescent="0.35">
      <c r="A9" s="5" t="s">
        <v>11</v>
      </c>
      <c r="B9" s="8">
        <f ca="1">ABS(Figure3_Data!I6)/SUMPRODUCT(ABS(Figure3_Data!B6:Q6))</f>
        <v>4.4105083189632757E-2</v>
      </c>
      <c r="C9" s="8">
        <f ca="1">B9*H9/SUMPRODUCT(B2:B17,H2:H17)</f>
        <v>5.3343428136577109E-2</v>
      </c>
      <c r="D9" s="8">
        <f ca="1">B9*I9/SUMPRODUCT(B2:B17,I2:I17)</f>
        <v>4.9242077197995809E-2</v>
      </c>
      <c r="E9" s="8">
        <f ca="1">B9*J9/SUMPRODUCT(B2:B17,J2:J17)</f>
        <v>6.9587104267667278E-3</v>
      </c>
      <c r="F9" s="8">
        <f ca="1">B9*K9/SUMPRODUCT(B2:B17,K2:K17)</f>
        <v>5.1331854565996961E-2</v>
      </c>
      <c r="G9" s="8">
        <v>6.25E-2</v>
      </c>
      <c r="H9" s="8">
        <v>6.2E-2</v>
      </c>
      <c r="I9" s="8">
        <v>6.8000000000000005E-2</v>
      </c>
      <c r="J9" s="8">
        <v>0.01</v>
      </c>
      <c r="K9" s="8">
        <v>5.6390977443609019E-2</v>
      </c>
      <c r="L9" s="8">
        <v>0</v>
      </c>
      <c r="M9" s="8">
        <v>0</v>
      </c>
      <c r="N9" s="8">
        <v>0</v>
      </c>
      <c r="O9" s="8">
        <v>0</v>
      </c>
      <c r="P9" s="8">
        <v>0</v>
      </c>
      <c r="Q9" s="8">
        <v>0</v>
      </c>
      <c r="R9" s="8">
        <v>0</v>
      </c>
      <c r="S9" s="8">
        <v>1</v>
      </c>
      <c r="T9" s="8">
        <v>0</v>
      </c>
      <c r="U9" s="8">
        <v>0</v>
      </c>
      <c r="V9" s="8">
        <v>0</v>
      </c>
      <c r="W9" s="8">
        <v>0</v>
      </c>
      <c r="X9" s="8">
        <v>0</v>
      </c>
      <c r="Y9" s="8">
        <v>0</v>
      </c>
      <c r="Z9" s="8">
        <v>0</v>
      </c>
      <c r="AA9" s="8">
        <v>0</v>
      </c>
    </row>
    <row r="10" spans="1:27" x14ac:dyDescent="0.35">
      <c r="A10" s="5" t="s">
        <v>12</v>
      </c>
      <c r="B10" s="8">
        <f ca="1">ABS(Figure3_Data!J6)/SUMPRODUCT(ABS(Figure3_Data!B6:Q6))</f>
        <v>5.8927972115009129E-2</v>
      </c>
      <c r="C10" s="8">
        <f ca="1">B10*H10/SUMPRODUCT(B2:B17,H2:H17)</f>
        <v>4.2647737156088356E-2</v>
      </c>
      <c r="D10" s="8">
        <f ca="1">B10*I10/SUMPRODUCT(B2:B17,I2:I17)</f>
        <v>6.3566115393120862E-2</v>
      </c>
      <c r="E10" s="8">
        <f ca="1">B10*J10/SUMPRODUCT(B2:B17,J2:J17)</f>
        <v>9.2974021207905006E-3</v>
      </c>
      <c r="F10" s="8">
        <f ca="1">B10*K10/SUMPRODUCT(B2:B17,K2:K17)</f>
        <v>6.8583525428828451E-2</v>
      </c>
      <c r="G10" s="8">
        <v>6.25E-2</v>
      </c>
      <c r="H10" s="8">
        <v>3.7100000000000001E-2</v>
      </c>
      <c r="I10" s="8">
        <v>6.5700000000000008E-2</v>
      </c>
      <c r="J10" s="8">
        <v>0.01</v>
      </c>
      <c r="K10" s="8">
        <v>5.6390977443609019E-2</v>
      </c>
      <c r="L10" s="8">
        <v>0</v>
      </c>
      <c r="M10" s="8">
        <v>0</v>
      </c>
      <c r="N10" s="8">
        <v>0</v>
      </c>
      <c r="O10" s="8">
        <v>0</v>
      </c>
      <c r="P10" s="8">
        <v>0</v>
      </c>
      <c r="Q10" s="8">
        <v>0</v>
      </c>
      <c r="R10" s="8">
        <v>0</v>
      </c>
      <c r="S10" s="8">
        <v>0</v>
      </c>
      <c r="T10" s="8">
        <v>1</v>
      </c>
      <c r="U10" s="8">
        <v>0</v>
      </c>
      <c r="V10" s="8">
        <v>0</v>
      </c>
      <c r="W10" s="8">
        <v>0</v>
      </c>
      <c r="X10" s="8">
        <v>0</v>
      </c>
      <c r="Y10" s="8">
        <v>0</v>
      </c>
      <c r="Z10" s="8">
        <v>0</v>
      </c>
      <c r="AA10" s="8">
        <v>0</v>
      </c>
    </row>
    <row r="11" spans="1:27" x14ac:dyDescent="0.35">
      <c r="A11" s="5" t="s">
        <v>13</v>
      </c>
      <c r="B11" s="8">
        <f ca="1">ABS(Figure3_Data!K6)/SUMPRODUCT(ABS(Figure3_Data!B6:Q6))</f>
        <v>3.5429281759180212E-2</v>
      </c>
      <c r="C11" s="8">
        <f ca="1">B11*H11/SUMPRODUCT(B2:B17,H2:H17)</f>
        <v>1.9351782169691828E-2</v>
      </c>
      <c r="D11" s="8">
        <f ca="1">B11*I11/SUMPRODUCT(B2:B17,I2:I17)</f>
        <v>3.3855102983896351E-2</v>
      </c>
      <c r="E11" s="8">
        <f ca="1">B11*J11/SUMPRODUCT(B2:B17,J2:J17)</f>
        <v>5.03089179533786E-2</v>
      </c>
      <c r="F11" s="8">
        <f ca="1">B11*K11/SUMPRODUCT(B2:B17,K2:K17)</f>
        <v>4.1234492877398207E-2</v>
      </c>
      <c r="G11" s="8">
        <v>6.25E-2</v>
      </c>
      <c r="H11" s="8">
        <v>2.8000000000000001E-2</v>
      </c>
      <c r="I11" s="8">
        <v>5.8200000000000002E-2</v>
      </c>
      <c r="J11" s="8">
        <v>0.09</v>
      </c>
      <c r="K11" s="8">
        <v>5.6390977443609019E-2</v>
      </c>
      <c r="L11" s="8">
        <v>0</v>
      </c>
      <c r="M11" s="8">
        <v>0</v>
      </c>
      <c r="N11" s="8">
        <v>0</v>
      </c>
      <c r="O11" s="8">
        <v>0</v>
      </c>
      <c r="P11" s="8">
        <v>0</v>
      </c>
      <c r="Q11" s="8">
        <v>0</v>
      </c>
      <c r="R11" s="8">
        <v>0</v>
      </c>
      <c r="S11" s="8">
        <v>0</v>
      </c>
      <c r="T11" s="8">
        <v>0</v>
      </c>
      <c r="U11" s="8">
        <v>1</v>
      </c>
      <c r="V11" s="8">
        <v>0</v>
      </c>
      <c r="W11" s="8">
        <v>0</v>
      </c>
      <c r="X11" s="8">
        <v>0</v>
      </c>
      <c r="Y11" s="8">
        <v>0</v>
      </c>
      <c r="Z11" s="8">
        <v>0</v>
      </c>
      <c r="AA11" s="8">
        <v>0</v>
      </c>
    </row>
    <row r="12" spans="1:27" x14ac:dyDescent="0.35">
      <c r="A12" s="5" t="s">
        <v>14</v>
      </c>
      <c r="B12" s="8">
        <f ca="1">ABS(Figure3_Data!L6)/SUMPRODUCT(ABS(Figure3_Data!B6:Q6))</f>
        <v>3.2253016318480404E-2</v>
      </c>
      <c r="C12" s="8">
        <f ca="1">B12*H12/SUMPRODUCT(B2:B17,H2:H17)</f>
        <v>1.8623557092907288E-2</v>
      </c>
      <c r="D12" s="8">
        <f ca="1">B12*I12/SUMPRODUCT(B2:B17,I2:I17)</f>
        <v>3.4579787807198441E-2</v>
      </c>
      <c r="E12" s="8">
        <f ca="1">B12*J12/SUMPRODUCT(B2:B17,J2:J17)</f>
        <v>5.0887422654911406E-3</v>
      </c>
      <c r="F12" s="8">
        <f ca="1">B12*K12/SUMPRODUCT(B2:B17,K2:K17)</f>
        <v>3.7537785290112001E-2</v>
      </c>
      <c r="G12" s="8">
        <v>6.25E-2</v>
      </c>
      <c r="H12" s="8">
        <v>2.9600000000000001E-2</v>
      </c>
      <c r="I12" s="8">
        <v>6.5299999999999997E-2</v>
      </c>
      <c r="J12" s="8">
        <v>0.01</v>
      </c>
      <c r="K12" s="8">
        <v>5.6390977443609019E-2</v>
      </c>
      <c r="L12" s="8">
        <v>0</v>
      </c>
      <c r="M12" s="8">
        <v>0</v>
      </c>
      <c r="N12" s="8">
        <v>0</v>
      </c>
      <c r="O12" s="8">
        <v>0</v>
      </c>
      <c r="P12" s="8">
        <v>0</v>
      </c>
      <c r="Q12" s="8">
        <v>0</v>
      </c>
      <c r="R12" s="8">
        <v>0</v>
      </c>
      <c r="S12" s="8">
        <v>0</v>
      </c>
      <c r="T12" s="8">
        <v>0</v>
      </c>
      <c r="U12" s="8">
        <v>0</v>
      </c>
      <c r="V12" s="8">
        <v>1</v>
      </c>
      <c r="W12" s="8">
        <v>0</v>
      </c>
      <c r="X12" s="8">
        <v>0</v>
      </c>
      <c r="Y12" s="8">
        <v>0</v>
      </c>
      <c r="Z12" s="8">
        <v>0</v>
      </c>
      <c r="AA12" s="8">
        <v>0</v>
      </c>
    </row>
    <row r="13" spans="1:27" x14ac:dyDescent="0.35">
      <c r="A13" s="5" t="s">
        <v>15</v>
      </c>
      <c r="B13" s="8">
        <f ca="1">ABS(Figure3_Data!M6)/SUMPRODUCT(ABS(Figure3_Data!B6:Q6))</f>
        <v>0.1956801680933459</v>
      </c>
      <c r="C13" s="8">
        <f ca="1">B13*H13/SUMPRODUCT(B2:B17,H2:H17)</f>
        <v>0.30308741416681295</v>
      </c>
      <c r="D13" s="8">
        <f ca="1">B13*I13/SUMPRODUCT(B2:B17,I2:I17)</f>
        <v>0.18537938297668688</v>
      </c>
      <c r="E13" s="8">
        <f ca="1">B13*J13/SUMPRODUCT(B2:B17,J2:J17)</f>
        <v>0.77183939330076246</v>
      </c>
      <c r="F13" s="8">
        <f ca="1">B13*K13/SUMPRODUCT(B2:B17,K2:K17)</f>
        <v>0.18219443571762339</v>
      </c>
      <c r="G13" s="8">
        <v>6.25E-2</v>
      </c>
      <c r="H13" s="8">
        <v>7.9399999999999998E-2</v>
      </c>
      <c r="I13" s="8">
        <v>5.7699999999999987E-2</v>
      </c>
      <c r="J13" s="8">
        <v>0.25</v>
      </c>
      <c r="K13" s="8">
        <v>4.5112781954887222E-2</v>
      </c>
      <c r="L13" s="8">
        <v>0</v>
      </c>
      <c r="M13" s="8">
        <v>0</v>
      </c>
      <c r="N13" s="8">
        <v>0</v>
      </c>
      <c r="O13" s="8">
        <v>0</v>
      </c>
      <c r="P13" s="8">
        <v>0</v>
      </c>
      <c r="Q13" s="8">
        <v>0</v>
      </c>
      <c r="R13" s="8">
        <v>0</v>
      </c>
      <c r="S13" s="8">
        <v>0</v>
      </c>
      <c r="T13" s="8">
        <v>0</v>
      </c>
      <c r="U13" s="8">
        <v>0</v>
      </c>
      <c r="V13" s="8">
        <v>0</v>
      </c>
      <c r="W13" s="8">
        <v>1</v>
      </c>
      <c r="X13" s="8">
        <v>0</v>
      </c>
      <c r="Y13" s="8">
        <v>0</v>
      </c>
      <c r="Z13" s="8">
        <v>0</v>
      </c>
      <c r="AA13" s="8">
        <v>0</v>
      </c>
    </row>
    <row r="14" spans="1:27" x14ac:dyDescent="0.35">
      <c r="A14" s="5" t="s">
        <v>16</v>
      </c>
      <c r="B14" s="8">
        <f ca="1">ABS(Figure3_Data!N6)/SUMPRODUCT(ABS(Figure3_Data!B6:Q6))</f>
        <v>1.7949599369640558E-2</v>
      </c>
      <c r="C14" s="8">
        <f ca="1">B14*H14/SUMPRODUCT(B2:B17,H2:H17)</f>
        <v>6.722898828225736E-3</v>
      </c>
      <c r="D14" s="8">
        <f ca="1">B14*I14/SUMPRODUCT(B2:B17,I2:I17)</f>
        <v>1.7859372278747156E-2</v>
      </c>
      <c r="E14" s="8">
        <f ca="1">B14*J14/SUMPRODUCT(B2:B17,J2:J17)</f>
        <v>5.6640212536392346E-3</v>
      </c>
      <c r="F14" s="8">
        <f ca="1">B14*K14/SUMPRODUCT(B2:B17,K2:K17)</f>
        <v>1.3927135796702286E-2</v>
      </c>
      <c r="G14" s="8">
        <v>6.25E-2</v>
      </c>
      <c r="H14" s="8">
        <v>1.9199999999999998E-2</v>
      </c>
      <c r="I14" s="8">
        <v>6.0599999999999987E-2</v>
      </c>
      <c r="J14" s="8">
        <v>0.02</v>
      </c>
      <c r="K14" s="8">
        <v>3.7593984962406013E-2</v>
      </c>
      <c r="L14" s="8">
        <v>0</v>
      </c>
      <c r="M14" s="8">
        <v>0</v>
      </c>
      <c r="N14" s="8">
        <v>0</v>
      </c>
      <c r="O14" s="8">
        <v>0</v>
      </c>
      <c r="P14" s="8">
        <v>0</v>
      </c>
      <c r="Q14" s="8">
        <v>0</v>
      </c>
      <c r="R14" s="8">
        <v>0</v>
      </c>
      <c r="S14" s="8">
        <v>0</v>
      </c>
      <c r="T14" s="8">
        <v>0</v>
      </c>
      <c r="U14" s="8">
        <v>0</v>
      </c>
      <c r="V14" s="8">
        <v>0</v>
      </c>
      <c r="W14" s="8">
        <v>0</v>
      </c>
      <c r="X14" s="8">
        <v>1</v>
      </c>
      <c r="Y14" s="8">
        <v>0</v>
      </c>
      <c r="Z14" s="8">
        <v>0</v>
      </c>
      <c r="AA14" s="8">
        <v>0</v>
      </c>
    </row>
    <row r="15" spans="1:27" x14ac:dyDescent="0.35">
      <c r="A15" s="5" t="s">
        <v>17</v>
      </c>
      <c r="B15" s="8">
        <f ca="1">ABS(Figure3_Data!O6)/SUMPRODUCT(ABS(Figure3_Data!B6:Q6))</f>
        <v>0.15881287588784324</v>
      </c>
      <c r="C15" s="8">
        <f ca="1">B15*H15/SUMPRODUCT(B2:B17,H2:H17)</f>
        <v>0.26364276497257905</v>
      </c>
      <c r="D15" s="8">
        <f ca="1">B15*I15/SUMPRODUCT(B2:B17,I2:I17)</f>
        <v>0.15045281914719827</v>
      </c>
      <c r="E15" s="8">
        <f ca="1">B15*J15/SUMPRODUCT(B2:B17,J2:J17)</f>
        <v>2.5056812852930183E-2</v>
      </c>
      <c r="F15" s="8">
        <f ca="1">B15*K15/SUMPRODUCT(B2:B17,K2:K17)</f>
        <v>0.12322327887138299</v>
      </c>
      <c r="G15" s="8">
        <v>6.25E-2</v>
      </c>
      <c r="H15" s="8">
        <v>8.5099999999999995E-2</v>
      </c>
      <c r="I15" s="8">
        <v>5.7699999999999987E-2</v>
      </c>
      <c r="J15" s="8">
        <v>0.01</v>
      </c>
      <c r="K15" s="8">
        <v>3.7593984962406013E-2</v>
      </c>
      <c r="L15" s="8">
        <v>0</v>
      </c>
      <c r="M15" s="8">
        <v>0</v>
      </c>
      <c r="N15" s="8">
        <v>0</v>
      </c>
      <c r="O15" s="8">
        <v>0</v>
      </c>
      <c r="P15" s="8">
        <v>0</v>
      </c>
      <c r="Q15" s="8">
        <v>0</v>
      </c>
      <c r="R15" s="8">
        <v>0</v>
      </c>
      <c r="S15" s="8">
        <v>0</v>
      </c>
      <c r="T15" s="8">
        <v>0</v>
      </c>
      <c r="U15" s="8">
        <v>0</v>
      </c>
      <c r="V15" s="8">
        <v>0</v>
      </c>
      <c r="W15" s="8">
        <v>0</v>
      </c>
      <c r="X15" s="8">
        <v>0</v>
      </c>
      <c r="Y15" s="8">
        <v>1</v>
      </c>
      <c r="Z15" s="8">
        <v>0</v>
      </c>
      <c r="AA15" s="8">
        <v>0</v>
      </c>
    </row>
    <row r="16" spans="1:27" x14ac:dyDescent="0.35">
      <c r="A16" s="5" t="s">
        <v>18</v>
      </c>
      <c r="B16" s="8">
        <f ca="1">ABS(Figure3_Data!P6)/SUMPRODUCT(ABS(Figure3_Data!B6:Q6))</f>
        <v>1.0473012453543602E-2</v>
      </c>
      <c r="C16" s="8">
        <f ca="1">B16*H16/SUMPRODUCT(B2:B17,H2:H17)</f>
        <v>1.5424786406146598E-2</v>
      </c>
      <c r="D16" s="8">
        <f ca="1">B16*I16/SUMPRODUCT(B2:B17,I2:I17)</f>
        <v>9.9217033870234641E-3</v>
      </c>
      <c r="E16" s="8">
        <f ca="1">B16*J16/SUMPRODUCT(B2:B17,J2:J17)</f>
        <v>0</v>
      </c>
      <c r="F16" s="8">
        <f ca="1">B16*K16/SUMPRODUCT(B2:B17,K2:K17)</f>
        <v>1.2189051992527294E-2</v>
      </c>
      <c r="G16" s="8">
        <v>6.25E-2</v>
      </c>
      <c r="H16" s="8">
        <v>7.5499999999999998E-2</v>
      </c>
      <c r="I16" s="8">
        <v>5.7699999999999987E-2</v>
      </c>
      <c r="J16" s="8">
        <v>0</v>
      </c>
      <c r="K16" s="8">
        <v>5.6390977443609019E-2</v>
      </c>
      <c r="L16" s="8">
        <v>0</v>
      </c>
      <c r="M16" s="8">
        <v>0</v>
      </c>
      <c r="N16" s="8">
        <v>0</v>
      </c>
      <c r="O16" s="8">
        <v>0</v>
      </c>
      <c r="P16" s="8">
        <v>0</v>
      </c>
      <c r="Q16" s="8">
        <v>0</v>
      </c>
      <c r="R16" s="8">
        <v>0</v>
      </c>
      <c r="S16" s="8">
        <v>0</v>
      </c>
      <c r="T16" s="8">
        <v>0</v>
      </c>
      <c r="U16" s="8">
        <v>0</v>
      </c>
      <c r="V16" s="8">
        <v>0</v>
      </c>
      <c r="W16" s="8">
        <v>0</v>
      </c>
      <c r="X16" s="8">
        <v>0</v>
      </c>
      <c r="Y16" s="8">
        <v>0</v>
      </c>
      <c r="Z16" s="8">
        <v>1</v>
      </c>
      <c r="AA16" s="8">
        <v>0</v>
      </c>
    </row>
    <row r="17" spans="1:27" x14ac:dyDescent="0.35">
      <c r="A17" s="5" t="s">
        <v>19</v>
      </c>
      <c r="B17" s="8">
        <f ca="1">ABS(Figure3_Data!Q6)/SUMPRODUCT(ABS(Figure3_Data!B6:Q6))</f>
        <v>1.1495016233892617E-2</v>
      </c>
      <c r="C17" s="8">
        <f ca="1">B17*H17/SUMPRODUCT(B2:B17,H2:H17)</f>
        <v>1.865664305391607E-2</v>
      </c>
      <c r="D17" s="8">
        <f ca="1">B17*I17/SUMPRODUCT(B2:B17,I2:I17)</f>
        <v>1.0889907942686784E-2</v>
      </c>
      <c r="E17" s="8">
        <f ca="1">B17*J17/SUMPRODUCT(B2:B17,J2:J17)</f>
        <v>0</v>
      </c>
      <c r="F17" s="8">
        <f ca="1">B17*K17/SUMPRODUCT(B2:B17,K2:K17)</f>
        <v>1.3378514649092607E-2</v>
      </c>
      <c r="G17" s="8">
        <v>6.25E-2</v>
      </c>
      <c r="H17" s="8">
        <v>8.3199999999999996E-2</v>
      </c>
      <c r="I17" s="8">
        <v>5.7699999999999987E-2</v>
      </c>
      <c r="J17" s="8">
        <v>0</v>
      </c>
      <c r="K17" s="8">
        <v>5.6390977443609019E-2</v>
      </c>
      <c r="L17" s="8">
        <v>0</v>
      </c>
      <c r="M17" s="8">
        <v>0</v>
      </c>
      <c r="N17" s="8">
        <v>0</v>
      </c>
      <c r="O17" s="8">
        <v>0</v>
      </c>
      <c r="P17" s="8">
        <v>0</v>
      </c>
      <c r="Q17" s="8">
        <v>0</v>
      </c>
      <c r="R17" s="8">
        <v>0</v>
      </c>
      <c r="S17" s="8">
        <v>0</v>
      </c>
      <c r="T17" s="8">
        <v>0</v>
      </c>
      <c r="U17" s="8">
        <v>0</v>
      </c>
      <c r="V17" s="8">
        <v>0</v>
      </c>
      <c r="W17" s="8">
        <v>0</v>
      </c>
      <c r="X17" s="8">
        <v>0</v>
      </c>
      <c r="Y17" s="8">
        <v>0</v>
      </c>
      <c r="Z17" s="8">
        <v>0</v>
      </c>
      <c r="AA17" s="8">
        <v>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LCI_default_default!AC2/LCIA_Methods!D2</f>
        <v>-1.0226246902692469E-5</v>
      </c>
      <c r="C2" s="6">
        <f>LCI_default_default!AD2/LCIA_Methods!D3</f>
        <v>-2.1228157962011375E-7</v>
      </c>
      <c r="D2" s="6">
        <f>LCI_default_default!AE2/LCIA_Methods!D4</f>
        <v>-1.1613110957872468E-4</v>
      </c>
      <c r="E2" s="6">
        <f>LCI_default_default!AF2/LCIA_Methods!D5</f>
        <v>-1.3674024330621445E-4</v>
      </c>
      <c r="F2" s="6">
        <f>LCI_default_default!AG2/LCIA_Methods!D6</f>
        <v>-1.2259880010065602E-5</v>
      </c>
      <c r="G2" s="6">
        <f>LCI_default_default!AH2/LCIA_Methods!D7</f>
        <v>-3.6805653550679734E-7</v>
      </c>
      <c r="H2" s="6">
        <f>LCI_default_default!AI2/LCIA_Methods!D8</f>
        <v>-7.7720946194823842E-6</v>
      </c>
      <c r="I2" s="6">
        <f>LCI_default_default!AJ2/LCIA_Methods!D9</f>
        <v>-2.8773966770631043E-5</v>
      </c>
      <c r="J2" s="6">
        <f>LCI_default_default!AK2/LCIA_Methods!D10</f>
        <v>-3.844435581739266E-5</v>
      </c>
      <c r="K2" s="6">
        <f>LCI_default_default!AL2/LCIA_Methods!D11</f>
        <v>-2.3113911193927948E-5</v>
      </c>
      <c r="L2" s="6">
        <f>LCI_default_default!AM2/LCIA_Methods!D12</f>
        <v>-2.1041729267585207E-5</v>
      </c>
      <c r="M2" s="6">
        <f>LCI_default_default!AN2/LCIA_Methods!D13</f>
        <v>-1.276609009029808E-4</v>
      </c>
      <c r="N2" s="6">
        <f>LCI_default_default!AO2/LCIA_Methods!D14</f>
        <v>-1.171024150634819E-5</v>
      </c>
      <c r="O2" s="6">
        <f>LCI_default_default!AP2/LCIA_Methods!D15</f>
        <v>-1.0360883787244034E-4</v>
      </c>
      <c r="P2" s="6">
        <f>LCI_default_default!AQ2/LCIA_Methods!D16</f>
        <v>-6.8325483262551335E-6</v>
      </c>
      <c r="Q2" s="6">
        <f>LCI_default_default!AR2/LCIA_Methods!D17</f>
        <v>-7.4992992014044687E-6</v>
      </c>
    </row>
    <row r="3" spans="1:17" x14ac:dyDescent="0.35">
      <c r="A3" s="5" t="s">
        <v>2</v>
      </c>
      <c r="B3" s="6">
        <f>LCI_default_default!AC6/LCIA_Methods!D2</f>
        <v>-4.7807356235678424E-6</v>
      </c>
      <c r="C3" s="6">
        <f>LCI_default_default!AD6/LCIA_Methods!D3</f>
        <v>6.2598175546482356E-9</v>
      </c>
      <c r="D3" s="6">
        <f>LCI_default_default!AE6/LCIA_Methods!D4</f>
        <v>-4.9480072657940219E-5</v>
      </c>
      <c r="E3" s="6">
        <f>LCI_default_default!AF6/LCIA_Methods!D5</f>
        <v>-2.9132341759259073E-6</v>
      </c>
      <c r="F3" s="6">
        <f>LCI_default_default!AG6/LCIA_Methods!D6</f>
        <v>-1.2601386822074187E-5</v>
      </c>
      <c r="G3" s="6">
        <f>LCI_default_default!AH6/LCIA_Methods!D7</f>
        <v>-2.804898389284075E-7</v>
      </c>
      <c r="H3" s="6">
        <f>LCI_default_default!AI6/LCIA_Methods!D8</f>
        <v>1.5297897261020386E-6</v>
      </c>
      <c r="I3" s="6">
        <f>LCI_default_default!AJ6/LCIA_Methods!D9</f>
        <v>-3.7587634857051821E-5</v>
      </c>
      <c r="J3" s="6">
        <f>LCI_default_default!AK6/LCIA_Methods!D10</f>
        <v>-5.2235209562452221E-5</v>
      </c>
      <c r="K3" s="6">
        <f>LCI_default_default!AL6/LCIA_Methods!D11</f>
        <v>-6.2373023995986023E-7</v>
      </c>
      <c r="L3" s="6">
        <f>LCI_default_default!AM6/LCIA_Methods!D12</f>
        <v>-1.8295842473381831E-6</v>
      </c>
      <c r="M3" s="6">
        <f>LCI_default_default!AN6/LCIA_Methods!D13</f>
        <v>-1.4685497891341256E-6</v>
      </c>
      <c r="N3" s="6">
        <f>LCI_default_default!AO6/LCIA_Methods!D14</f>
        <v>-2.7809219423226892E-7</v>
      </c>
      <c r="O3" s="6">
        <f>LCI_default_default!AP6/LCIA_Methods!D15</f>
        <v>-1.2699656850123104E-6</v>
      </c>
      <c r="P3" s="6">
        <f>LCI_default_default!AQ6/LCIA_Methods!D16</f>
        <v>-1.3821410499016274E-6</v>
      </c>
      <c r="Q3" s="6">
        <f>LCI_default_default!AR6/LCIA_Methods!D17</f>
        <v>-1.0590969477200047E-6</v>
      </c>
    </row>
    <row r="4" spans="1:17" x14ac:dyDescent="0.35">
      <c r="A4" s="5" t="s">
        <v>3</v>
      </c>
      <c r="B4" s="6">
        <f>LCI_default_default!AC17/LCIA_Methods!D2</f>
        <v>-4.909083935561604E-6</v>
      </c>
      <c r="C4" s="6">
        <f>LCI_default_default!AD17/LCIA_Methods!D3</f>
        <v>1.1627845733275424E-7</v>
      </c>
      <c r="D4" s="6">
        <f>LCI_default_default!AE17/LCIA_Methods!D4</f>
        <v>-1.1354901421606661E-5</v>
      </c>
      <c r="E4" s="6">
        <f>LCI_default_default!AF17/LCIA_Methods!D5</f>
        <v>9.2661438279832474E-8</v>
      </c>
      <c r="F4" s="6">
        <f>LCI_default_default!AG17/LCIA_Methods!D6</f>
        <v>4.0614478965841036E-6</v>
      </c>
      <c r="G4" s="6">
        <f>LCI_default_default!AH17/LCIA_Methods!D7</f>
        <v>2.9991739130227632E-7</v>
      </c>
      <c r="H4" s="6">
        <f>LCI_default_default!AI17/LCIA_Methods!D8</f>
        <v>2.7668135761278495E-6</v>
      </c>
      <c r="I4" s="6">
        <f>LCI_default_default!AJ17/LCIA_Methods!D9</f>
        <v>6.3615399141181151E-6</v>
      </c>
      <c r="J4" s="6">
        <f>LCI_default_default!AK17/LCIA_Methods!D10</f>
        <v>8.8047760050679338E-6</v>
      </c>
      <c r="K4" s="6">
        <f>LCI_default_default!AL17/LCIA_Methods!D11</f>
        <v>-2.2058984458785887E-7</v>
      </c>
      <c r="L4" s="6">
        <f>LCI_default_default!AM17/LCIA_Methods!D12</f>
        <v>1.2800764815948068E-6</v>
      </c>
      <c r="M4" s="6">
        <f>LCI_default_default!AN17/LCIA_Methods!D13</f>
        <v>1.7791946535895271E-6</v>
      </c>
      <c r="N4" s="6">
        <f>LCI_default_default!AO17/LCIA_Methods!D14</f>
        <v>5.7846443671576689E-8</v>
      </c>
      <c r="O4" s="6">
        <f>LCI_default_default!AP17/LCIA_Methods!D15</f>
        <v>1.5147567093157421E-7</v>
      </c>
      <c r="P4" s="6">
        <f>LCI_default_default!AQ17/LCIA_Methods!D16</f>
        <v>6.2837990725036266E-7</v>
      </c>
      <c r="Q4" s="6">
        <f>LCI_default_default!AR17/LCIA_Methods!D17</f>
        <v>3.1102471221200008E-6</v>
      </c>
    </row>
    <row r="5" spans="1:17" x14ac:dyDescent="0.35">
      <c r="A5" s="5" t="s">
        <v>4</v>
      </c>
      <c r="B5" s="6">
        <f>LCI_default_default!AC28/LCIA_Methods!D2</f>
        <v>-3.1751595395203451E-5</v>
      </c>
      <c r="C5" s="6">
        <f>LCI_default_default!AD28/LCIA_Methods!D3</f>
        <v>-1.3064844478753737E-6</v>
      </c>
      <c r="D5" s="6">
        <f>LCI_default_default!AE28/LCIA_Methods!D4</f>
        <v>-4.5898559973452959E-4</v>
      </c>
      <c r="E5" s="6">
        <f>LCI_default_default!AF28/LCIA_Methods!D5</f>
        <v>-6.7806007105578015E-4</v>
      </c>
      <c r="F5" s="6">
        <f>LCI_default_default!AG28/LCIA_Methods!D6</f>
        <v>-4.4219522199347828E-5</v>
      </c>
      <c r="G5" s="6">
        <f>LCI_default_default!AH28/LCIA_Methods!D7</f>
        <v>-1.8791377822817244E-6</v>
      </c>
      <c r="H5" s="6">
        <f>LCI_default_default!AI28/LCIA_Methods!D8</f>
        <v>-4.7453679701871699E-5</v>
      </c>
      <c r="I5" s="6">
        <f>LCI_default_default!AJ28/LCIA_Methods!D9</f>
        <v>-8.1417643967287803E-5</v>
      </c>
      <c r="J5" s="6">
        <f>LCI_default_default!AK28/LCIA_Methods!D10</f>
        <v>-1.0536091197219472E-4</v>
      </c>
      <c r="K5" s="6">
        <f>LCI_default_default!AL28/LCIA_Methods!D11</f>
        <v>-1.1388091580054431E-4</v>
      </c>
      <c r="L5" s="6">
        <f>LCI_default_default!AM28/LCIA_Methods!D12</f>
        <v>-1.0410963080643927E-4</v>
      </c>
      <c r="M5" s="6">
        <f>LCI_default_default!AN28/LCIA_Methods!D13</f>
        <v>-6.3892579424381485E-4</v>
      </c>
      <c r="N5" s="6">
        <f>LCI_default_default!AO28/LCIA_Methods!D14</f>
        <v>-5.8110716030619573E-5</v>
      </c>
      <c r="O5" s="6">
        <f>LCI_default_default!AP28/LCIA_Methods!D15</f>
        <v>-5.1580720933404019E-4</v>
      </c>
      <c r="P5" s="6">
        <f>LCI_default_default!AQ28/LCIA_Methods!D16</f>
        <v>-3.2655219345973139E-5</v>
      </c>
      <c r="Q5" s="6">
        <f>LCI_default_default!AR28/LCIA_Methods!D17</f>
        <v>-4.1598796355822334E-5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LCI_default_S1!AC2/LCIA_Methods!D2</f>
        <v>-6.0675469833768668E-6</v>
      </c>
      <c r="C2" s="6">
        <f>LCI_default_S1!AD2/LCIA_Methods!D3</f>
        <v>6.5855675148865885E-8</v>
      </c>
      <c r="D2" s="6">
        <f>LCI_default_S1!AE2/LCIA_Methods!D4</f>
        <v>-6.4510645637944221E-5</v>
      </c>
      <c r="E2" s="6">
        <f>LCI_default_S1!AF2/LCIA_Methods!D5</f>
        <v>-1.293152498589785E-4</v>
      </c>
      <c r="F2" s="6">
        <f>LCI_default_S1!AG2/LCIA_Methods!D6</f>
        <v>-1.0261486569887121E-5</v>
      </c>
      <c r="G2" s="6">
        <f>LCI_default_S1!AH2/LCIA_Methods!D7</f>
        <v>8.9581100216256212E-8</v>
      </c>
      <c r="H2" s="6">
        <f>LCI_default_S1!AI2/LCIA_Methods!D8</f>
        <v>-4.2391921457697816E-6</v>
      </c>
      <c r="I2" s="6">
        <f>LCI_default_S1!AJ2/LCIA_Methods!D9</f>
        <v>-2.591947694026324E-5</v>
      </c>
      <c r="J2" s="6">
        <f>LCI_default_S1!AK2/LCIA_Methods!D10</f>
        <v>-3.5814938051369898E-5</v>
      </c>
      <c r="K2" s="6">
        <f>LCI_default_S1!AL2/LCIA_Methods!D11</f>
        <v>-2.2297035484999281E-5</v>
      </c>
      <c r="L2" s="6">
        <f>LCI_default_S1!AM2/LCIA_Methods!D12</f>
        <v>-1.9556369706035477E-5</v>
      </c>
      <c r="M2" s="6">
        <f>LCI_default_S1!AN2/LCIA_Methods!D13</f>
        <v>-1.1887465452753635E-4</v>
      </c>
      <c r="N2" s="6">
        <f>LCI_default_S1!AO2/LCIA_Methods!D14</f>
        <v>-1.1494553627782104E-5</v>
      </c>
      <c r="O2" s="6">
        <f>LCI_default_S1!AP2/LCIA_Methods!D15</f>
        <v>-1.0322107976325388E-4</v>
      </c>
      <c r="P2" s="6">
        <f>LCI_default_S1!AQ2/LCIA_Methods!D16</f>
        <v>1.2645887287533821E-6</v>
      </c>
      <c r="Q2" s="6">
        <f>LCI_default_S1!AR2/LCIA_Methods!D17</f>
        <v>3.3304089857707624E-7</v>
      </c>
    </row>
    <row r="3" spans="1:17" x14ac:dyDescent="0.35">
      <c r="A3" s="5" t="s">
        <v>2</v>
      </c>
      <c r="B3" s="6">
        <f>LCI_default_S1!AC6/LCIA_Methods!D2</f>
        <v>-4.7807356235678424E-6</v>
      </c>
      <c r="C3" s="6">
        <f>LCI_default_S1!AD6/LCIA_Methods!D3</f>
        <v>6.2598175546482356E-9</v>
      </c>
      <c r="D3" s="6">
        <f>LCI_default_S1!AE6/LCIA_Methods!D4</f>
        <v>-4.9480072657940219E-5</v>
      </c>
      <c r="E3" s="6">
        <f>LCI_default_S1!AF6/LCIA_Methods!D5</f>
        <v>-2.9132341759259073E-6</v>
      </c>
      <c r="F3" s="6">
        <f>LCI_default_S1!AG6/LCIA_Methods!D6</f>
        <v>-1.2601386822074187E-5</v>
      </c>
      <c r="G3" s="6">
        <f>LCI_default_S1!AH6/LCIA_Methods!D7</f>
        <v>-2.804898389284075E-7</v>
      </c>
      <c r="H3" s="6">
        <f>LCI_default_S1!AI6/LCIA_Methods!D8</f>
        <v>1.5297897261020386E-6</v>
      </c>
      <c r="I3" s="6">
        <f>LCI_default_S1!AJ6/LCIA_Methods!D9</f>
        <v>-3.7587634857051821E-5</v>
      </c>
      <c r="J3" s="6">
        <f>LCI_default_S1!AK6/LCIA_Methods!D10</f>
        <v>-5.2235209562452221E-5</v>
      </c>
      <c r="K3" s="6">
        <f>LCI_default_S1!AL6/LCIA_Methods!D11</f>
        <v>-6.2373023995986023E-7</v>
      </c>
      <c r="L3" s="6">
        <f>LCI_default_S1!AM6/LCIA_Methods!D12</f>
        <v>-1.8295842473381831E-6</v>
      </c>
      <c r="M3" s="6">
        <f>LCI_default_S1!AN6/LCIA_Methods!D13</f>
        <v>-1.4685497891341256E-6</v>
      </c>
      <c r="N3" s="6">
        <f>LCI_default_S1!AO6/LCIA_Methods!D14</f>
        <v>-2.7809219423226892E-7</v>
      </c>
      <c r="O3" s="6">
        <f>LCI_default_S1!AP6/LCIA_Methods!D15</f>
        <v>-1.2699656850123104E-6</v>
      </c>
      <c r="P3" s="6">
        <f>LCI_default_S1!AQ6/LCIA_Methods!D16</f>
        <v>-1.3821410499016274E-6</v>
      </c>
      <c r="Q3" s="6">
        <f>LCI_default_S1!AR6/LCIA_Methods!D17</f>
        <v>-1.0590969477200047E-6</v>
      </c>
    </row>
    <row r="4" spans="1:17" x14ac:dyDescent="0.35">
      <c r="A4" s="5" t="s">
        <v>3</v>
      </c>
      <c r="B4" s="6">
        <f>LCI_default_S1!AC17/LCIA_Methods!D2</f>
        <v>-4.909083935561604E-6</v>
      </c>
      <c r="C4" s="6">
        <f>LCI_default_S1!AD17/LCIA_Methods!D3</f>
        <v>1.1627845733275424E-7</v>
      </c>
      <c r="D4" s="6">
        <f>LCI_default_S1!AE17/LCIA_Methods!D4</f>
        <v>-1.1354901421606661E-5</v>
      </c>
      <c r="E4" s="6">
        <f>LCI_default_S1!AF17/LCIA_Methods!D5</f>
        <v>9.2661438279832474E-8</v>
      </c>
      <c r="F4" s="6">
        <f>LCI_default_S1!AG17/LCIA_Methods!D6</f>
        <v>4.0614478965841036E-6</v>
      </c>
      <c r="G4" s="6">
        <f>LCI_default_S1!AH17/LCIA_Methods!D7</f>
        <v>2.9991739130227632E-7</v>
      </c>
      <c r="H4" s="6">
        <f>LCI_default_S1!AI17/LCIA_Methods!D8</f>
        <v>2.7668135761278495E-6</v>
      </c>
      <c r="I4" s="6">
        <f>LCI_default_S1!AJ17/LCIA_Methods!D9</f>
        <v>6.3615399141181151E-6</v>
      </c>
      <c r="J4" s="6">
        <f>LCI_default_S1!AK17/LCIA_Methods!D10</f>
        <v>8.8047760050679338E-6</v>
      </c>
      <c r="K4" s="6">
        <f>LCI_default_S1!AL17/LCIA_Methods!D11</f>
        <v>-2.2058984458785887E-7</v>
      </c>
      <c r="L4" s="6">
        <f>LCI_default_S1!AM17/LCIA_Methods!D12</f>
        <v>1.2800764815948068E-6</v>
      </c>
      <c r="M4" s="6">
        <f>LCI_default_S1!AN17/LCIA_Methods!D13</f>
        <v>1.7791946535895271E-6</v>
      </c>
      <c r="N4" s="6">
        <f>LCI_default_S1!AO17/LCIA_Methods!D14</f>
        <v>5.7846443671576689E-8</v>
      </c>
      <c r="O4" s="6">
        <f>LCI_default_S1!AP17/LCIA_Methods!D15</f>
        <v>1.5147567093157421E-7</v>
      </c>
      <c r="P4" s="6">
        <f>LCI_default_S1!AQ17/LCIA_Methods!D16</f>
        <v>6.2837990725036266E-7</v>
      </c>
      <c r="Q4" s="6">
        <f>LCI_default_S1!AR17/LCIA_Methods!D17</f>
        <v>3.1102471221200008E-6</v>
      </c>
    </row>
    <row r="5" spans="1:17" x14ac:dyDescent="0.35">
      <c r="A5" s="5" t="s">
        <v>4</v>
      </c>
      <c r="B5" s="6">
        <f>LCI_default_S1!AC28/LCIA_Methods!D2</f>
        <v>-1.0958095798625435E-5</v>
      </c>
      <c r="C5" s="6">
        <f>LCI_default_S1!AD28/LCIA_Methods!D3</f>
        <v>8.4201825969524462E-8</v>
      </c>
      <c r="D5" s="6">
        <f>LCI_default_S1!AE28/LCIA_Methods!D4</f>
        <v>-2.0088328003062736E-4</v>
      </c>
      <c r="E5" s="6">
        <f>LCI_default_S1!AF28/LCIA_Methods!D5</f>
        <v>-6.409351038196003E-4</v>
      </c>
      <c r="F5" s="6">
        <f>LCI_default_S1!AG28/LCIA_Methods!D6</f>
        <v>-3.4227554998455426E-5</v>
      </c>
      <c r="G5" s="6">
        <f>LCI_default_S1!AH28/LCIA_Methods!D7</f>
        <v>4.0905039633354334E-7</v>
      </c>
      <c r="H5" s="6">
        <f>LCI_default_S1!AI28/LCIA_Methods!D8</f>
        <v>-2.9789167333308687E-5</v>
      </c>
      <c r="I5" s="6">
        <f>LCI_default_S1!AJ28/LCIA_Methods!D9</f>
        <v>-6.7145194815448789E-5</v>
      </c>
      <c r="J5" s="6">
        <f>LCI_default_S1!AK28/LCIA_Methods!D10</f>
        <v>-9.2213823142080884E-5</v>
      </c>
      <c r="K5" s="6">
        <f>LCI_default_S1!AL28/LCIA_Methods!D11</f>
        <v>-1.0979653725590097E-4</v>
      </c>
      <c r="L5" s="6">
        <f>LCI_default_S1!AM28/LCIA_Methods!D12</f>
        <v>-9.6682832998690622E-5</v>
      </c>
      <c r="M5" s="6">
        <f>LCI_default_S1!AN28/LCIA_Methods!D13</f>
        <v>-5.9499456236659259E-4</v>
      </c>
      <c r="N5" s="6">
        <f>LCI_default_S1!AO28/LCIA_Methods!D14</f>
        <v>-5.7032276637789138E-5</v>
      </c>
      <c r="O5" s="6">
        <f>LCI_default_S1!AP28/LCIA_Methods!D15</f>
        <v>-5.1386841878810804E-4</v>
      </c>
      <c r="P5" s="6">
        <f>LCI_default_S1!AQ28/LCIA_Methods!D16</f>
        <v>7.83046592906944E-6</v>
      </c>
      <c r="Q5" s="6">
        <f>LCI_default_S1!AR28/LCIA_Methods!D17</f>
        <v>-2.4370958559146107E-6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LCI_default_S2!AC2/LCIA_Methods!D2</f>
        <v>-9.8137246563977364E-6</v>
      </c>
      <c r="C2" s="6">
        <f>LCI_default_S2!AD2/LCIA_Methods!D3</f>
        <v>-1.8022057788639233E-7</v>
      </c>
      <c r="D2" s="6">
        <f>LCI_default_S2!AE2/LCIA_Methods!D4</f>
        <v>-1.1440038600680028E-4</v>
      </c>
      <c r="E2" s="6">
        <f>LCI_default_S2!AF2/LCIA_Methods!D5</f>
        <v>-1.357037167321839E-4</v>
      </c>
      <c r="F2" s="6">
        <f>LCI_default_S2!AG2/LCIA_Methods!D6</f>
        <v>-1.192915232621905E-5</v>
      </c>
      <c r="G2" s="6">
        <f>LCI_default_S2!AH2/LCIA_Methods!D7</f>
        <v>-3.1776279064225555E-7</v>
      </c>
      <c r="H2" s="6">
        <f>LCI_default_S2!AI2/LCIA_Methods!D8</f>
        <v>-7.4263309035565637E-6</v>
      </c>
      <c r="I2" s="6">
        <f>LCI_default_S2!AJ2/LCIA_Methods!D9</f>
        <v>-2.8519588449918437E-5</v>
      </c>
      <c r="J2" s="6">
        <f>LCI_default_S2!AK2/LCIA_Methods!D10</f>
        <v>-3.8183193216308245E-5</v>
      </c>
      <c r="K2" s="6">
        <f>LCI_default_S2!AL2/LCIA_Methods!D11</f>
        <v>-2.3073009389390531E-5</v>
      </c>
      <c r="L2" s="6">
        <f>LCI_default_S2!AM2/LCIA_Methods!D12</f>
        <v>-2.0893519654247548E-5</v>
      </c>
      <c r="M2" s="6">
        <f>LCI_default_S2!AN2/LCIA_Methods!D13</f>
        <v>-1.2691044947513966E-4</v>
      </c>
      <c r="N2" s="6">
        <f>LCI_default_S2!AO2/LCIA_Methods!D14</f>
        <v>-1.167389942835496E-5</v>
      </c>
      <c r="O2" s="6">
        <f>LCI_default_S2!AP2/LCIA_Methods!D15</f>
        <v>-1.035898144939482E-4</v>
      </c>
      <c r="P2" s="6">
        <f>LCI_default_S2!AQ2/LCIA_Methods!D16</f>
        <v>-6.6428011019340595E-6</v>
      </c>
      <c r="Q2" s="6">
        <f>LCI_default_S2!AR2/LCIA_Methods!D17</f>
        <v>-6.7058384140117628E-6</v>
      </c>
    </row>
    <row r="3" spans="1:17" x14ac:dyDescent="0.35">
      <c r="A3" s="5" t="s">
        <v>2</v>
      </c>
      <c r="B3" s="6">
        <f>LCI_default_S2!AC6/LCIA_Methods!D2</f>
        <v>-3.7494300078310111E-6</v>
      </c>
      <c r="C3" s="6">
        <f>LCI_default_S2!AD6/LCIA_Methods!D3</f>
        <v>8.6412321888951807E-8</v>
      </c>
      <c r="D3" s="6">
        <f>LCI_default_S2!AE6/LCIA_Methods!D4</f>
        <v>-4.5153263728129212E-5</v>
      </c>
      <c r="E3" s="6">
        <f>LCI_default_S2!AF6/LCIA_Methods!D5</f>
        <v>-3.2191774084947999E-7</v>
      </c>
      <c r="F3" s="6">
        <f>LCI_default_S2!AG6/LCIA_Methods!D6</f>
        <v>-1.1774567612457813E-5</v>
      </c>
      <c r="G3" s="6">
        <f>LCI_default_S2!AH6/LCIA_Methods!D7</f>
        <v>-1.5475547676705302E-7</v>
      </c>
      <c r="H3" s="6">
        <f>LCI_default_S2!AI6/LCIA_Methods!D8</f>
        <v>2.3941990159165894E-6</v>
      </c>
      <c r="I3" s="6">
        <f>LCI_default_S2!AJ6/LCIA_Methods!D9</f>
        <v>-3.69516890552703E-5</v>
      </c>
      <c r="J3" s="6">
        <f>LCI_default_S2!AK6/LCIA_Methods!D10</f>
        <v>-5.1582303059741184E-5</v>
      </c>
      <c r="K3" s="6">
        <f>LCI_default_S2!AL6/LCIA_Methods!D11</f>
        <v>-5.2147572861631753E-7</v>
      </c>
      <c r="L3" s="6">
        <f>LCI_default_S2!AM6/LCIA_Methods!D12</f>
        <v>-1.4590602139940416E-6</v>
      </c>
      <c r="M3" s="6">
        <f>LCI_default_S2!AN6/LCIA_Methods!D13</f>
        <v>4.0757878046874371E-7</v>
      </c>
      <c r="N3" s="6">
        <f>LCI_default_S2!AO6/LCIA_Methods!D14</f>
        <v>-1.8723699924918854E-7</v>
      </c>
      <c r="O3" s="6">
        <f>LCI_default_S2!AP6/LCIA_Methods!D15</f>
        <v>-1.2224072387819221E-6</v>
      </c>
      <c r="P3" s="6">
        <f>LCI_default_S2!AQ6/LCIA_Methods!D16</f>
        <v>-9.0777298909894136E-7</v>
      </c>
      <c r="Q3" s="6">
        <f>LCI_default_S2!AR6/LCIA_Methods!D17</f>
        <v>9.2455502076175823E-7</v>
      </c>
    </row>
    <row r="4" spans="1:17" x14ac:dyDescent="0.35">
      <c r="A4" s="5" t="s">
        <v>3</v>
      </c>
      <c r="B4" s="6">
        <f>LCI_default_S2!AC17/LCIA_Methods!D2</f>
        <v>-4.909083935561604E-6</v>
      </c>
      <c r="C4" s="6">
        <f>LCI_default_S2!AD17/LCIA_Methods!D3</f>
        <v>1.1627845733275424E-7</v>
      </c>
      <c r="D4" s="6">
        <f>LCI_default_S2!AE17/LCIA_Methods!D4</f>
        <v>-1.1354901421606661E-5</v>
      </c>
      <c r="E4" s="6">
        <f>LCI_default_S2!AF17/LCIA_Methods!D5</f>
        <v>9.2661438279832474E-8</v>
      </c>
      <c r="F4" s="6">
        <f>LCI_default_S2!AG17/LCIA_Methods!D6</f>
        <v>4.0614478965841036E-6</v>
      </c>
      <c r="G4" s="6">
        <f>LCI_default_S2!AH17/LCIA_Methods!D7</f>
        <v>2.9991739130227632E-7</v>
      </c>
      <c r="H4" s="6">
        <f>LCI_default_S2!AI17/LCIA_Methods!D8</f>
        <v>2.7668135761278495E-6</v>
      </c>
      <c r="I4" s="6">
        <f>LCI_default_S2!AJ17/LCIA_Methods!D9</f>
        <v>6.3615399141181151E-6</v>
      </c>
      <c r="J4" s="6">
        <f>LCI_default_S2!AK17/LCIA_Methods!D10</f>
        <v>8.8047760050679338E-6</v>
      </c>
      <c r="K4" s="6">
        <f>LCI_default_S2!AL17/LCIA_Methods!D11</f>
        <v>-2.2058984458785887E-7</v>
      </c>
      <c r="L4" s="6">
        <f>LCI_default_S2!AM17/LCIA_Methods!D12</f>
        <v>1.2800764815948068E-6</v>
      </c>
      <c r="M4" s="6">
        <f>LCI_default_S2!AN17/LCIA_Methods!D13</f>
        <v>1.7791946535895271E-6</v>
      </c>
      <c r="N4" s="6">
        <f>LCI_default_S2!AO17/LCIA_Methods!D14</f>
        <v>5.7846443671576689E-8</v>
      </c>
      <c r="O4" s="6">
        <f>LCI_default_S2!AP17/LCIA_Methods!D15</f>
        <v>1.5147567093157421E-7</v>
      </c>
      <c r="P4" s="6">
        <f>LCI_default_S2!AQ17/LCIA_Methods!D16</f>
        <v>6.2837990725036266E-7</v>
      </c>
      <c r="Q4" s="6">
        <f>LCI_default_S2!AR17/LCIA_Methods!D17</f>
        <v>3.1102471221200008E-6</v>
      </c>
    </row>
    <row r="5" spans="1:17" x14ac:dyDescent="0.35">
      <c r="A5" s="5" t="s">
        <v>4</v>
      </c>
      <c r="B5" s="6">
        <f>LCI_default_S2!AC28/LCIA_Methods!D2</f>
        <v>-3.1751595395203451E-5</v>
      </c>
      <c r="C5" s="6">
        <f>LCI_default_S2!AD28/LCIA_Methods!D3</f>
        <v>-1.3064844478753737E-6</v>
      </c>
      <c r="D5" s="6">
        <f>LCI_default_S2!AE28/LCIA_Methods!D4</f>
        <v>-4.5898559973452959E-4</v>
      </c>
      <c r="E5" s="6">
        <f>LCI_default_S2!AF28/LCIA_Methods!D5</f>
        <v>-6.7806007105578015E-4</v>
      </c>
      <c r="F5" s="6">
        <f>LCI_default_S2!AG28/LCIA_Methods!D6</f>
        <v>-4.4219522199347828E-5</v>
      </c>
      <c r="G5" s="6">
        <f>LCI_default_S2!AH28/LCIA_Methods!D7</f>
        <v>-1.8791377822817244E-6</v>
      </c>
      <c r="H5" s="6">
        <f>LCI_default_S2!AI28/LCIA_Methods!D8</f>
        <v>-4.7453679701871699E-5</v>
      </c>
      <c r="I5" s="6">
        <f>LCI_default_S2!AJ28/LCIA_Methods!D9</f>
        <v>-8.1417643967287803E-5</v>
      </c>
      <c r="J5" s="6">
        <f>LCI_default_S2!AK28/LCIA_Methods!D10</f>
        <v>-1.0536091197219472E-4</v>
      </c>
      <c r="K5" s="6">
        <f>LCI_default_S2!AL28/LCIA_Methods!D11</f>
        <v>-1.1388091580054431E-4</v>
      </c>
      <c r="L5" s="6">
        <f>LCI_default_S2!AM28/LCIA_Methods!D12</f>
        <v>-1.0410963080643927E-4</v>
      </c>
      <c r="M5" s="6">
        <f>LCI_default_S2!AN28/LCIA_Methods!D13</f>
        <v>-6.3892579424381485E-4</v>
      </c>
      <c r="N5" s="6">
        <f>LCI_default_S2!AO28/LCIA_Methods!D14</f>
        <v>-5.8110716030619573E-5</v>
      </c>
      <c r="O5" s="6">
        <f>LCI_default_S2!AP28/LCIA_Methods!D15</f>
        <v>-5.1580720933404019E-4</v>
      </c>
      <c r="P5" s="6">
        <f>LCI_default_S2!AQ28/LCIA_Methods!D16</f>
        <v>-3.2655219345973139E-5</v>
      </c>
      <c r="Q5" s="6">
        <f>LCI_default_S2!AR28/LCIA_Methods!D17</f>
        <v>-4.1598796355822334E-5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LCI_default_S3!AC2/LCIA_Methods!D2</f>
        <v>-1.0556264699728255E-5</v>
      </c>
      <c r="C2" s="6">
        <f>LCI_default_S3!AD2/LCIA_Methods!D3</f>
        <v>-2.379303810070909E-7</v>
      </c>
      <c r="D2" s="6">
        <f>LCI_default_S3!AE2/LCIA_Methods!D4</f>
        <v>-1.175156884362642E-4</v>
      </c>
      <c r="E2" s="6">
        <f>LCI_default_S3!AF2/LCIA_Methods!D5</f>
        <v>-1.3756946456543892E-4</v>
      </c>
      <c r="F2" s="6">
        <f>LCI_default_S3!AG2/LCIA_Methods!D6</f>
        <v>-1.2524462157142841E-5</v>
      </c>
      <c r="G2" s="6">
        <f>LCI_default_S3!AH2/LCIA_Methods!D7</f>
        <v>-4.0829153139843081E-7</v>
      </c>
      <c r="H2" s="6">
        <f>LCI_default_S3!AI2/LCIA_Methods!D8</f>
        <v>-8.0487055922230412E-6</v>
      </c>
      <c r="I2" s="6">
        <f>LCI_default_S3!AJ2/LCIA_Methods!D9</f>
        <v>-2.8977469427201135E-5</v>
      </c>
      <c r="J2" s="6">
        <f>LCI_default_S3!AK2/LCIA_Methods!D10</f>
        <v>-3.8653285898260189E-5</v>
      </c>
      <c r="K2" s="6">
        <f>LCI_default_S3!AL2/LCIA_Methods!D11</f>
        <v>-2.3146632637557885E-5</v>
      </c>
      <c r="L2" s="6">
        <f>LCI_default_S3!AM2/LCIA_Methods!D12</f>
        <v>-2.1160296958255333E-5</v>
      </c>
      <c r="M2" s="6">
        <f>LCI_default_S3!AN2/LCIA_Methods!D13</f>
        <v>-1.2826126204525373E-4</v>
      </c>
      <c r="N2" s="6">
        <f>LCI_default_S3!AO2/LCIA_Methods!D14</f>
        <v>-1.1739315168742779E-5</v>
      </c>
      <c r="O2" s="6">
        <f>LCI_default_S3!AP2/LCIA_Methods!D15</f>
        <v>-1.0362405657523408E-4</v>
      </c>
      <c r="P2" s="6">
        <f>LCI_default_S3!AQ2/LCIA_Methods!D16</f>
        <v>-6.9843461057119931E-6</v>
      </c>
      <c r="Q2" s="6">
        <f>LCI_default_S3!AR2/LCIA_Methods!D17</f>
        <v>-8.1340678313186331E-6</v>
      </c>
    </row>
    <row r="3" spans="1:17" x14ac:dyDescent="0.35">
      <c r="A3" s="5" t="s">
        <v>2</v>
      </c>
      <c r="B3" s="6">
        <f>LCI_default_S3!AC6/LCIA_Methods!D2</f>
        <v>-4.6776050619941587E-6</v>
      </c>
      <c r="C3" s="6">
        <f>LCI_default_S3!AD6/LCIA_Methods!D3</f>
        <v>1.4275067988078593E-8</v>
      </c>
      <c r="D3" s="6">
        <f>LCI_default_S3!AE6/LCIA_Methods!D4</f>
        <v>-4.9047391764959117E-5</v>
      </c>
      <c r="E3" s="6">
        <f>LCI_default_S3!AF6/LCIA_Methods!D5</f>
        <v>-2.6541025324182649E-6</v>
      </c>
      <c r="F3" s="6">
        <f>LCI_default_S3!AG6/LCIA_Methods!D6</f>
        <v>-1.251870490111255E-5</v>
      </c>
      <c r="G3" s="6">
        <f>LCI_default_S3!AH6/LCIA_Methods!D7</f>
        <v>-2.6791640271227202E-7</v>
      </c>
      <c r="H3" s="6">
        <f>LCI_default_S3!AI6/LCIA_Methods!D8</f>
        <v>1.6162306550834937E-6</v>
      </c>
      <c r="I3" s="6">
        <f>LCI_default_S3!AJ6/LCIA_Methods!D9</f>
        <v>-3.7524040276873676E-5</v>
      </c>
      <c r="J3" s="6">
        <f>LCI_default_S3!AK6/LCIA_Methods!D10</f>
        <v>-5.2169918912181117E-5</v>
      </c>
      <c r="K3" s="6">
        <f>LCI_default_S3!AL6/LCIA_Methods!D11</f>
        <v>-6.1350478882550607E-7</v>
      </c>
      <c r="L3" s="6">
        <f>LCI_default_S3!AM6/LCIA_Methods!D12</f>
        <v>-1.792531844003769E-6</v>
      </c>
      <c r="M3" s="6">
        <f>LCI_default_S3!AN6/LCIA_Methods!D13</f>
        <v>-1.2809369321738389E-6</v>
      </c>
      <c r="N3" s="6">
        <f>LCI_default_S3!AO6/LCIA_Methods!D14</f>
        <v>-2.6900667473396088E-7</v>
      </c>
      <c r="O3" s="6">
        <f>LCI_default_S3!AP6/LCIA_Methods!D15</f>
        <v>-1.2652098403892717E-6</v>
      </c>
      <c r="P3" s="6">
        <f>LCI_default_S3!AQ6/LCIA_Methods!D16</f>
        <v>-1.3347042438213587E-6</v>
      </c>
      <c r="Q3" s="6">
        <f>LCI_default_S3!AR6/LCIA_Methods!D17</f>
        <v>-8.6073175087182841E-7</v>
      </c>
    </row>
    <row r="4" spans="1:17" x14ac:dyDescent="0.35">
      <c r="A4" s="5" t="s">
        <v>3</v>
      </c>
      <c r="B4" s="6">
        <f>LCI_default_S3!AC17/LCIA_Methods!D2</f>
        <v>-5.8372589897247521E-6</v>
      </c>
      <c r="C4" s="6">
        <f>LCI_default_S3!AD17/LCIA_Methods!D3</f>
        <v>4.4141203431881023E-8</v>
      </c>
      <c r="D4" s="6">
        <f>LCI_default_S3!AE17/LCIA_Methods!D4</f>
        <v>-1.5249029458436562E-5</v>
      </c>
      <c r="E4" s="6">
        <f>LCI_default_S3!AF17/LCIA_Methods!D5</f>
        <v>-2.2395233532889524E-6</v>
      </c>
      <c r="F4" s="6">
        <f>LCI_default_S3!AG17/LCIA_Methods!D6</f>
        <v>3.317310607929365E-6</v>
      </c>
      <c r="G4" s="6">
        <f>LCI_default_S3!AH17/LCIA_Methods!D7</f>
        <v>1.8675646535705729E-7</v>
      </c>
      <c r="H4" s="6">
        <f>LCI_default_S3!AI17/LCIA_Methods!D8</f>
        <v>1.9888452152947532E-6</v>
      </c>
      <c r="I4" s="6">
        <f>LCI_default_S3!AJ17/LCIA_Methods!D9</f>
        <v>5.7891886925147441E-6</v>
      </c>
      <c r="J4" s="6">
        <f>LCI_default_S3!AK17/LCIA_Methods!D10</f>
        <v>8.2171601526280141E-6</v>
      </c>
      <c r="K4" s="6">
        <f>LCI_default_S3!AL17/LCIA_Methods!D11</f>
        <v>-3.1261890479704731E-7</v>
      </c>
      <c r="L4" s="6">
        <f>LCI_default_S3!AM17/LCIA_Methods!D12</f>
        <v>9.4660485158507931E-7</v>
      </c>
      <c r="M4" s="6">
        <f>LCI_default_S3!AN17/LCIA_Methods!D13</f>
        <v>9.0678940946944515E-8</v>
      </c>
      <c r="N4" s="6">
        <f>LCI_default_S3!AO17/LCIA_Methods!D14</f>
        <v>-2.3923231813195668E-8</v>
      </c>
      <c r="O4" s="6">
        <f>LCI_default_S3!AP17/LCIA_Methods!D15</f>
        <v>1.0867306932422461E-7</v>
      </c>
      <c r="P4" s="6">
        <f>LCI_default_S3!AQ17/LCIA_Methods!D16</f>
        <v>2.0144865252794521E-7</v>
      </c>
      <c r="Q4" s="6">
        <f>LCI_default_S3!AR17/LCIA_Methods!D17</f>
        <v>1.3249603504864144E-6</v>
      </c>
    </row>
    <row r="5" spans="1:17" x14ac:dyDescent="0.35">
      <c r="A5" s="5" t="s">
        <v>4</v>
      </c>
      <c r="B5" s="6">
        <f>LCI_default_S3!AC28/LCIA_Methods!D2</f>
        <v>-3.1751595395203451E-5</v>
      </c>
      <c r="C5" s="6">
        <f>LCI_default_S3!AD28/LCIA_Methods!D3</f>
        <v>-1.3064844478753737E-6</v>
      </c>
      <c r="D5" s="6">
        <f>LCI_default_S3!AE28/LCIA_Methods!D4</f>
        <v>-4.5898559973452959E-4</v>
      </c>
      <c r="E5" s="6">
        <f>LCI_default_S3!AF28/LCIA_Methods!D5</f>
        <v>-6.7806007105578015E-4</v>
      </c>
      <c r="F5" s="6">
        <f>LCI_default_S3!AG28/LCIA_Methods!D6</f>
        <v>-4.4219522199347828E-5</v>
      </c>
      <c r="G5" s="6">
        <f>LCI_default_S3!AH28/LCIA_Methods!D7</f>
        <v>-1.8791377822817244E-6</v>
      </c>
      <c r="H5" s="6">
        <f>LCI_default_S3!AI28/LCIA_Methods!D8</f>
        <v>-4.7453679701871699E-5</v>
      </c>
      <c r="I5" s="6">
        <f>LCI_default_S3!AJ28/LCIA_Methods!D9</f>
        <v>-8.1417643967287803E-5</v>
      </c>
      <c r="J5" s="6">
        <f>LCI_default_S3!AK28/LCIA_Methods!D10</f>
        <v>-1.0536091197219472E-4</v>
      </c>
      <c r="K5" s="6">
        <f>LCI_default_S3!AL28/LCIA_Methods!D11</f>
        <v>-1.1388091580054431E-4</v>
      </c>
      <c r="L5" s="6">
        <f>LCI_default_S3!AM28/LCIA_Methods!D12</f>
        <v>-1.0410963080643927E-4</v>
      </c>
      <c r="M5" s="6">
        <f>LCI_default_S3!AN28/LCIA_Methods!D13</f>
        <v>-6.3892579424381485E-4</v>
      </c>
      <c r="N5" s="6">
        <f>LCI_default_S3!AO28/LCIA_Methods!D14</f>
        <v>-5.8110716030619573E-5</v>
      </c>
      <c r="O5" s="6">
        <f>LCI_default_S3!AP28/LCIA_Methods!D15</f>
        <v>-5.1580720933404019E-4</v>
      </c>
      <c r="P5" s="6">
        <f>LCI_default_S3!AQ28/LCIA_Methods!D16</f>
        <v>-3.2655219345973139E-5</v>
      </c>
      <c r="Q5" s="6">
        <f>LCI_default_S3!AR28/LCIA_Methods!D17</f>
        <v>-4.1598796355822334E-5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LCI_default_S4!AC2/LCIA_Methods!D2</f>
        <v>-1.1100846917800046E-5</v>
      </c>
      <c r="C2" s="6">
        <f>LCI_default_S4!AD2/LCIA_Methods!D3</f>
        <v>-2.7524672077261077E-7</v>
      </c>
      <c r="D2" s="6">
        <f>LCI_default_S4!AE2/LCIA_Methods!D4</f>
        <v>-1.2359744025518024E-4</v>
      </c>
      <c r="E2" s="6">
        <f>LCI_default_S4!AF2/LCIA_Methods!D5</f>
        <v>-1.3860176915216009E-4</v>
      </c>
      <c r="F2" s="6">
        <f>LCI_default_S4!AG2/LCIA_Methods!D6</f>
        <v>-1.2812651409487536E-5</v>
      </c>
      <c r="G2" s="6">
        <f>LCI_default_S4!AH2/LCIA_Methods!D7</f>
        <v>-4.691989065627896E-7</v>
      </c>
      <c r="H2" s="6">
        <f>LCI_default_S4!AI2/LCIA_Methods!D8</f>
        <v>-8.5104030547096045E-6</v>
      </c>
      <c r="I2" s="6">
        <f>LCI_default_S4!AJ2/LCIA_Methods!D9</f>
        <v>-2.9345510628051189E-5</v>
      </c>
      <c r="J2" s="6">
        <f>LCI_default_S4!AK2/LCIA_Methods!D10</f>
        <v>-3.8997675948035154E-5</v>
      </c>
      <c r="K2" s="6">
        <f>LCI_default_S4!AL2/LCIA_Methods!D11</f>
        <v>-2.324557696612411E-5</v>
      </c>
      <c r="L2" s="6">
        <f>LCI_default_S4!AM2/LCIA_Methods!D12</f>
        <v>-2.1354978832206169E-5</v>
      </c>
      <c r="M2" s="6">
        <f>LCI_default_S4!AN2/LCIA_Methods!D13</f>
        <v>-1.2938760192809356E-4</v>
      </c>
      <c r="N2" s="6">
        <f>LCI_default_S4!AO2/LCIA_Methods!D14</f>
        <v>-1.1770548904182097E-5</v>
      </c>
      <c r="O2" s="6">
        <f>LCI_default_S4!AP2/LCIA_Methods!D15</f>
        <v>-1.0367094548528657E-4</v>
      </c>
      <c r="P2" s="6">
        <f>LCI_default_S4!AQ2/LCIA_Methods!D16</f>
        <v>-7.9219774455771538E-6</v>
      </c>
      <c r="Q2" s="6">
        <f>LCI_default_S4!AR2/LCIA_Methods!D17</f>
        <v>-9.1630199999062333E-6</v>
      </c>
    </row>
    <row r="3" spans="1:17" x14ac:dyDescent="0.35">
      <c r="A3" s="5" t="s">
        <v>2</v>
      </c>
      <c r="B3" s="6">
        <f>LCI_default_S4!AC6/LCIA_Methods!D2</f>
        <v>-4.7807356235678424E-6</v>
      </c>
      <c r="C3" s="6">
        <f>LCI_default_S4!AD6/LCIA_Methods!D3</f>
        <v>6.2598175546482356E-9</v>
      </c>
      <c r="D3" s="6">
        <f>LCI_default_S4!AE6/LCIA_Methods!D4</f>
        <v>-4.9480072657940219E-5</v>
      </c>
      <c r="E3" s="6">
        <f>LCI_default_S4!AF6/LCIA_Methods!D5</f>
        <v>-2.9132341759259073E-6</v>
      </c>
      <c r="F3" s="6">
        <f>LCI_default_S4!AG6/LCIA_Methods!D6</f>
        <v>-1.2601386822074187E-5</v>
      </c>
      <c r="G3" s="6">
        <f>LCI_default_S4!AH6/LCIA_Methods!D7</f>
        <v>-2.804898389284075E-7</v>
      </c>
      <c r="H3" s="6">
        <f>LCI_default_S4!AI6/LCIA_Methods!D8</f>
        <v>1.5297897261020386E-6</v>
      </c>
      <c r="I3" s="6">
        <f>LCI_default_S4!AJ6/LCIA_Methods!D9</f>
        <v>-3.7587634857051821E-5</v>
      </c>
      <c r="J3" s="6">
        <f>LCI_default_S4!AK6/LCIA_Methods!D10</f>
        <v>-5.2235209562452221E-5</v>
      </c>
      <c r="K3" s="6">
        <f>LCI_default_S4!AL6/LCIA_Methods!D11</f>
        <v>-6.2373023995986023E-7</v>
      </c>
      <c r="L3" s="6">
        <f>LCI_default_S4!AM6/LCIA_Methods!D12</f>
        <v>-1.8295842473381831E-6</v>
      </c>
      <c r="M3" s="6">
        <f>LCI_default_S4!AN6/LCIA_Methods!D13</f>
        <v>-1.4685497891341256E-6</v>
      </c>
      <c r="N3" s="6">
        <f>LCI_default_S4!AO6/LCIA_Methods!D14</f>
        <v>-2.7809219423226892E-7</v>
      </c>
      <c r="O3" s="6">
        <f>LCI_default_S4!AP6/LCIA_Methods!D15</f>
        <v>-1.2699656850123104E-6</v>
      </c>
      <c r="P3" s="6">
        <f>LCI_default_S4!AQ6/LCIA_Methods!D16</f>
        <v>-1.3821410499016274E-6</v>
      </c>
      <c r="Q3" s="6">
        <f>LCI_default_S4!AR6/LCIA_Methods!D17</f>
        <v>-1.0590969477200047E-6</v>
      </c>
    </row>
    <row r="4" spans="1:17" x14ac:dyDescent="0.35">
      <c r="A4" s="5" t="s">
        <v>3</v>
      </c>
      <c r="B4" s="6">
        <f>LCI_default_S4!AC17/LCIA_Methods!D2</f>
        <v>-5.9403895512984358E-6</v>
      </c>
      <c r="C4" s="6">
        <f>LCI_default_S4!AD17/LCIA_Methods!D3</f>
        <v>3.6125952998450668E-8</v>
      </c>
      <c r="D4" s="6">
        <f>LCI_default_S4!AE17/LCIA_Methods!D4</f>
        <v>-1.5681710351417663E-5</v>
      </c>
      <c r="E4" s="6">
        <f>LCI_default_S4!AF17/LCIA_Methods!D5</f>
        <v>-2.4986549967965948E-6</v>
      </c>
      <c r="F4" s="6">
        <f>LCI_default_S4!AG17/LCIA_Methods!D6</f>
        <v>3.2346286869677275E-6</v>
      </c>
      <c r="G4" s="6">
        <f>LCI_default_S4!AH17/LCIA_Methods!D7</f>
        <v>1.7418302914092184E-7</v>
      </c>
      <c r="H4" s="6">
        <f>LCI_default_S4!AI17/LCIA_Methods!D8</f>
        <v>1.9024042863132981E-6</v>
      </c>
      <c r="I4" s="6">
        <f>LCI_default_S4!AJ17/LCIA_Methods!D9</f>
        <v>5.7255941123365911E-6</v>
      </c>
      <c r="J4" s="6">
        <f>LCI_default_S4!AK17/LCIA_Methods!D10</f>
        <v>8.1518695023569104E-6</v>
      </c>
      <c r="K4" s="6">
        <f>LCI_default_S4!AL17/LCIA_Methods!D11</f>
        <v>-3.2284435593140152E-7</v>
      </c>
      <c r="L4" s="6">
        <f>LCI_default_S4!AM17/LCIA_Methods!D12</f>
        <v>9.0955244825066513E-7</v>
      </c>
      <c r="M4" s="6">
        <f>LCI_default_S4!AN17/LCIA_Methods!D13</f>
        <v>-9.6933916013342383E-8</v>
      </c>
      <c r="N4" s="6">
        <f>LCI_default_S4!AO17/LCIA_Methods!D14</f>
        <v>-3.3008751311503703E-8</v>
      </c>
      <c r="O4" s="6">
        <f>LCI_default_S4!AP17/LCIA_Methods!D15</f>
        <v>1.0391722470118574E-7</v>
      </c>
      <c r="P4" s="6">
        <f>LCI_default_S4!AQ17/LCIA_Methods!D16</f>
        <v>1.5401184644767662E-7</v>
      </c>
      <c r="Q4" s="6">
        <f>LCI_default_S4!AR17/LCIA_Methods!D17</f>
        <v>1.1265951536382381E-6</v>
      </c>
    </row>
    <row r="5" spans="1:17" x14ac:dyDescent="0.35">
      <c r="A5" s="5" t="s">
        <v>4</v>
      </c>
      <c r="B5" s="6">
        <f>LCI_default_S4!AC28/LCIA_Methods!D2</f>
        <v>-3.4061984239267675E-5</v>
      </c>
      <c r="C5" s="6">
        <f>LCI_default_S4!AD28/LCIA_Methods!D3</f>
        <v>-1.4610051449692514E-6</v>
      </c>
      <c r="D5" s="6">
        <f>LCI_default_S4!AE28/LCIA_Methods!D4</f>
        <v>-4.8766363525718539E-4</v>
      </c>
      <c r="E5" s="6">
        <f>LCI_default_S4!AF28/LCIA_Methods!D5</f>
        <v>-6.821850674153555E-4</v>
      </c>
      <c r="F5" s="6">
        <f>LCI_default_S4!AG28/LCIA_Methods!D6</f>
        <v>-4.5329740777224764E-5</v>
      </c>
      <c r="G5" s="6">
        <f>LCI_default_S4!AH28/LCIA_Methods!D7</f>
        <v>-2.1333809132389763E-6</v>
      </c>
      <c r="H5" s="6">
        <f>LCI_default_S4!AI28/LCIA_Methods!D8</f>
        <v>-4.9416403298378691E-5</v>
      </c>
      <c r="I5" s="6">
        <f>LCI_default_S4!AJ28/LCIA_Methods!D9</f>
        <v>-8.3003471650825483E-5</v>
      </c>
      <c r="J5" s="6">
        <f>LCI_default_S4!AK28/LCIA_Methods!D10</f>
        <v>-1.0682169961998514E-4</v>
      </c>
      <c r="K5" s="6">
        <f>LCI_default_S4!AL28/LCIA_Methods!D11</f>
        <v>-1.1433473563883802E-4</v>
      </c>
      <c r="L5" s="6">
        <f>LCI_default_S4!AM28/LCIA_Methods!D12</f>
        <v>-1.049348305628558E-4</v>
      </c>
      <c r="M5" s="6">
        <f>LCI_default_S4!AN28/LCIA_Methods!D13</f>
        <v>-6.4380704223017285E-4</v>
      </c>
      <c r="N5" s="6">
        <f>LCI_default_S4!AO28/LCIA_Methods!D14</f>
        <v>-5.8230542629822941E-5</v>
      </c>
      <c r="O5" s="6">
        <f>LCI_default_S4!AP28/LCIA_Methods!D15</f>
        <v>-5.1602263050581053E-4</v>
      </c>
      <c r="P5" s="6">
        <f>LCI_default_S4!AQ28/LCIA_Methods!D16</f>
        <v>-3.7153628820977874E-5</v>
      </c>
      <c r="Q5" s="6">
        <f>LCI_default_S4!AR28/LCIA_Methods!D17</f>
        <v>-4.5950096411367631E-5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LCI_default_S5!AC2/LCIA_Methods!D2</f>
        <v>-5.6550247370821337E-6</v>
      </c>
      <c r="C2" s="6">
        <f>LCI_default_S5!AD2/LCIA_Methods!D3</f>
        <v>9.7916676882587319E-8</v>
      </c>
      <c r="D2" s="6">
        <f>LCI_default_S5!AE2/LCIA_Methods!D4</f>
        <v>-6.2779922066019827E-5</v>
      </c>
      <c r="E2" s="6">
        <f>LCI_default_S5!AF2/LCIA_Methods!D5</f>
        <v>-1.2827872328494792E-4</v>
      </c>
      <c r="F2" s="6">
        <f>LCI_default_S5!AG2/LCIA_Methods!D6</f>
        <v>-9.9307588860405695E-6</v>
      </c>
      <c r="G2" s="6">
        <f>LCI_default_S5!AH2/LCIA_Methods!D7</f>
        <v>1.3987484508079799E-7</v>
      </c>
      <c r="H2" s="6">
        <f>LCI_default_S5!AI2/LCIA_Methods!D8</f>
        <v>-3.8934284298439611E-6</v>
      </c>
      <c r="I2" s="6">
        <f>LCI_default_S5!AJ2/LCIA_Methods!D9</f>
        <v>-2.5665098619550635E-5</v>
      </c>
      <c r="J2" s="6">
        <f>LCI_default_S5!AK2/LCIA_Methods!D10</f>
        <v>-3.5553775450285476E-5</v>
      </c>
      <c r="K2" s="6">
        <f>LCI_default_S5!AL2/LCIA_Methods!D11</f>
        <v>-2.2256133680461864E-5</v>
      </c>
      <c r="L2" s="6">
        <f>LCI_default_S5!AM2/LCIA_Methods!D12</f>
        <v>-1.9408160092697818E-5</v>
      </c>
      <c r="M2" s="6">
        <f>LCI_default_S5!AN2/LCIA_Methods!D13</f>
        <v>-1.1812420309969522E-4</v>
      </c>
      <c r="N2" s="6">
        <f>LCI_default_S5!AO2/LCIA_Methods!D14</f>
        <v>-1.1458211549788874E-5</v>
      </c>
      <c r="O2" s="6">
        <f>LCI_default_S5!AP2/LCIA_Methods!D15</f>
        <v>-1.0320205638476175E-4</v>
      </c>
      <c r="P2" s="6">
        <f>LCI_default_S5!AQ2/LCIA_Methods!D16</f>
        <v>1.4543359530744566E-6</v>
      </c>
      <c r="Q2" s="6">
        <f>LCI_default_S5!AR2/LCIA_Methods!D17</f>
        <v>1.1265016859697816E-6</v>
      </c>
    </row>
    <row r="3" spans="1:17" x14ac:dyDescent="0.35">
      <c r="A3" s="5" t="s">
        <v>2</v>
      </c>
      <c r="B3" s="6">
        <f>LCI_default_S5!AC6/LCIA_Methods!D2</f>
        <v>-3.7494300078310111E-6</v>
      </c>
      <c r="C3" s="6">
        <f>LCI_default_S5!AD6/LCIA_Methods!D3</f>
        <v>8.6412321888951807E-8</v>
      </c>
      <c r="D3" s="6">
        <f>LCI_default_S5!AE6/LCIA_Methods!D4</f>
        <v>-4.5153263728129212E-5</v>
      </c>
      <c r="E3" s="6">
        <f>LCI_default_S5!AF6/LCIA_Methods!D5</f>
        <v>-3.2191774084947999E-7</v>
      </c>
      <c r="F3" s="6">
        <f>LCI_default_S5!AG6/LCIA_Methods!D6</f>
        <v>-1.1774567612457813E-5</v>
      </c>
      <c r="G3" s="6">
        <f>LCI_default_S5!AH6/LCIA_Methods!D7</f>
        <v>-1.5475547676705302E-7</v>
      </c>
      <c r="H3" s="6">
        <f>LCI_default_S5!AI6/LCIA_Methods!D8</f>
        <v>2.3941990159165894E-6</v>
      </c>
      <c r="I3" s="6">
        <f>LCI_default_S5!AJ6/LCIA_Methods!D9</f>
        <v>-3.69516890552703E-5</v>
      </c>
      <c r="J3" s="6">
        <f>LCI_default_S5!AK6/LCIA_Methods!D10</f>
        <v>-5.1582303059741184E-5</v>
      </c>
      <c r="K3" s="6">
        <f>LCI_default_S5!AL6/LCIA_Methods!D11</f>
        <v>-5.2147572861631753E-7</v>
      </c>
      <c r="L3" s="6">
        <f>LCI_default_S5!AM6/LCIA_Methods!D12</f>
        <v>-1.4590602139940416E-6</v>
      </c>
      <c r="M3" s="6">
        <f>LCI_default_S5!AN6/LCIA_Methods!D13</f>
        <v>4.0757878046874371E-7</v>
      </c>
      <c r="N3" s="6">
        <f>LCI_default_S5!AO6/LCIA_Methods!D14</f>
        <v>-1.8723699924918854E-7</v>
      </c>
      <c r="O3" s="6">
        <f>LCI_default_S5!AP6/LCIA_Methods!D15</f>
        <v>-1.2224072387819221E-6</v>
      </c>
      <c r="P3" s="6">
        <f>LCI_default_S5!AQ6/LCIA_Methods!D16</f>
        <v>-9.0777298909894136E-7</v>
      </c>
      <c r="Q3" s="6">
        <f>LCI_default_S5!AR6/LCIA_Methods!D17</f>
        <v>9.2455502076175823E-7</v>
      </c>
    </row>
    <row r="4" spans="1:17" x14ac:dyDescent="0.35">
      <c r="A4" s="5" t="s">
        <v>3</v>
      </c>
      <c r="B4" s="6">
        <f>LCI_default_S5!AC17/LCIA_Methods!D2</f>
        <v>-4.909083935561604E-6</v>
      </c>
      <c r="C4" s="6">
        <f>LCI_default_S5!AD17/LCIA_Methods!D3</f>
        <v>1.1627845733275424E-7</v>
      </c>
      <c r="D4" s="6">
        <f>LCI_default_S5!AE17/LCIA_Methods!D4</f>
        <v>-1.1354901421606661E-5</v>
      </c>
      <c r="E4" s="6">
        <f>LCI_default_S5!AF17/LCIA_Methods!D5</f>
        <v>9.2661438279832474E-8</v>
      </c>
      <c r="F4" s="6">
        <f>LCI_default_S5!AG17/LCIA_Methods!D6</f>
        <v>4.0614478965841036E-6</v>
      </c>
      <c r="G4" s="6">
        <f>LCI_default_S5!AH17/LCIA_Methods!D7</f>
        <v>2.9991739130227632E-7</v>
      </c>
      <c r="H4" s="6">
        <f>LCI_default_S5!AI17/LCIA_Methods!D8</f>
        <v>2.7668135761278495E-6</v>
      </c>
      <c r="I4" s="6">
        <f>LCI_default_S5!AJ17/LCIA_Methods!D9</f>
        <v>6.3615399141181151E-6</v>
      </c>
      <c r="J4" s="6">
        <f>LCI_default_S5!AK17/LCIA_Methods!D10</f>
        <v>8.8047760050679338E-6</v>
      </c>
      <c r="K4" s="6">
        <f>LCI_default_S5!AL17/LCIA_Methods!D11</f>
        <v>-2.2058984458785887E-7</v>
      </c>
      <c r="L4" s="6">
        <f>LCI_default_S5!AM17/LCIA_Methods!D12</f>
        <v>1.2800764815948068E-6</v>
      </c>
      <c r="M4" s="6">
        <f>LCI_default_S5!AN17/LCIA_Methods!D13</f>
        <v>1.7791946535895271E-6</v>
      </c>
      <c r="N4" s="6">
        <f>LCI_default_S5!AO17/LCIA_Methods!D14</f>
        <v>5.7846443671576689E-8</v>
      </c>
      <c r="O4" s="6">
        <f>LCI_default_S5!AP17/LCIA_Methods!D15</f>
        <v>1.5147567093157421E-7</v>
      </c>
      <c r="P4" s="6">
        <f>LCI_default_S5!AQ17/LCIA_Methods!D16</f>
        <v>6.2837990725036266E-7</v>
      </c>
      <c r="Q4" s="6">
        <f>LCI_default_S5!AR17/LCIA_Methods!D17</f>
        <v>3.1102471221200008E-6</v>
      </c>
    </row>
    <row r="5" spans="1:17" x14ac:dyDescent="0.35">
      <c r="A5" s="5" t="s">
        <v>4</v>
      </c>
      <c r="B5" s="6">
        <f>LCI_default_S5!AC28/LCIA_Methods!D2</f>
        <v>-1.0958095798625435E-5</v>
      </c>
      <c r="C5" s="6">
        <f>LCI_default_S5!AD28/LCIA_Methods!D3</f>
        <v>8.4201825969524462E-8</v>
      </c>
      <c r="D5" s="6">
        <f>LCI_default_S5!AE28/LCIA_Methods!D4</f>
        <v>-2.0088328003062736E-4</v>
      </c>
      <c r="E5" s="6">
        <f>LCI_default_S5!AF28/LCIA_Methods!D5</f>
        <v>-6.409351038196003E-4</v>
      </c>
      <c r="F5" s="6">
        <f>LCI_default_S5!AG28/LCIA_Methods!D6</f>
        <v>-3.4227554998455426E-5</v>
      </c>
      <c r="G5" s="6">
        <f>LCI_default_S5!AH28/LCIA_Methods!D7</f>
        <v>4.0905039633354334E-7</v>
      </c>
      <c r="H5" s="6">
        <f>LCI_default_S5!AI28/LCIA_Methods!D8</f>
        <v>-2.9789167333308687E-5</v>
      </c>
      <c r="I5" s="6">
        <f>LCI_default_S5!AJ28/LCIA_Methods!D9</f>
        <v>-6.7145194815448789E-5</v>
      </c>
      <c r="J5" s="6">
        <f>LCI_default_S5!AK28/LCIA_Methods!D10</f>
        <v>-9.2213823142080884E-5</v>
      </c>
      <c r="K5" s="6">
        <f>LCI_default_S5!AL28/LCIA_Methods!D11</f>
        <v>-1.0979653725590097E-4</v>
      </c>
      <c r="L5" s="6">
        <f>LCI_default_S5!AM28/LCIA_Methods!D12</f>
        <v>-9.6682832998690622E-5</v>
      </c>
      <c r="M5" s="6">
        <f>LCI_default_S5!AN28/LCIA_Methods!D13</f>
        <v>-5.9499456236659259E-4</v>
      </c>
      <c r="N5" s="6">
        <f>LCI_default_S5!AO28/LCIA_Methods!D14</f>
        <v>-5.7032276637789138E-5</v>
      </c>
      <c r="O5" s="6">
        <f>LCI_default_S5!AP28/LCIA_Methods!D15</f>
        <v>-5.1386841878810804E-4</v>
      </c>
      <c r="P5" s="6">
        <f>LCI_default_S5!AQ28/LCIA_Methods!D16</f>
        <v>7.83046592906944E-6</v>
      </c>
      <c r="Q5" s="6">
        <f>LCI_default_S5!AR28/LCIA_Methods!D17</f>
        <v>-2.4370958559146107E-6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LCI_db1_default!AC2/LCIA_Methods!D2</f>
        <v>-9.1749432331416329E-6</v>
      </c>
      <c r="C2" s="6">
        <f>LCI_db1_default!AD2/LCIA_Methods!D3</f>
        <v>-1.8591589234663541E-7</v>
      </c>
      <c r="D2" s="6">
        <f>LCI_db1_default!AE2/LCIA_Methods!D4</f>
        <v>-9.9064267033715505E-5</v>
      </c>
      <c r="E2" s="6">
        <f>LCI_db1_default!AF2/LCIA_Methods!D5</f>
        <v>-1.4034087887063897E-4</v>
      </c>
      <c r="F2" s="6">
        <f>LCI_db1_default!AG2/LCIA_Methods!D6</f>
        <v>-1.3433673852562833E-5</v>
      </c>
      <c r="G2" s="6">
        <f>LCI_db1_default!AH2/LCIA_Methods!D7</f>
        <v>-5.2652617159093912E-7</v>
      </c>
      <c r="H2" s="6">
        <f>LCI_db1_default!AI2/LCIA_Methods!D8</f>
        <v>-6.1060636148726034E-6</v>
      </c>
      <c r="I2" s="6">
        <f>LCI_db1_default!AJ2/LCIA_Methods!D9</f>
        <v>-2.7424068170042464E-5</v>
      </c>
      <c r="J2" s="6">
        <f>LCI_db1_default!AK2/LCIA_Methods!D10</f>
        <v>-3.6845784807842645E-5</v>
      </c>
      <c r="K2" s="6">
        <f>LCI_db1_default!AL2/LCIA_Methods!D11</f>
        <v>-2.2651880020462992E-5</v>
      </c>
      <c r="L2" s="6">
        <f>LCI_db1_default!AM2/LCIA_Methods!D12</f>
        <v>-2.0124809923121543E-5</v>
      </c>
      <c r="M2" s="6">
        <f>LCI_db1_default!AN2/LCIA_Methods!D13</f>
        <v>-1.3475366328726953E-4</v>
      </c>
      <c r="N2" s="6">
        <f>LCI_db1_default!AO2/LCIA_Methods!D14</f>
        <v>-1.1695092085434991E-5</v>
      </c>
      <c r="O2" s="6">
        <f>LCI_db1_default!AP2/LCIA_Methods!D15</f>
        <v>-1.0355720628907343E-4</v>
      </c>
      <c r="P2" s="6">
        <f>LCI_db1_default!AQ2/LCIA_Methods!D16</f>
        <v>-8.474673775126682E-6</v>
      </c>
      <c r="Q2" s="6">
        <f>LCI_db1_default!AR2/LCIA_Methods!D17</f>
        <v>-6.5791995991731407E-6</v>
      </c>
    </row>
    <row r="3" spans="1:17" x14ac:dyDescent="0.35">
      <c r="A3" s="5" t="s">
        <v>2</v>
      </c>
      <c r="B3" s="6">
        <f>LCI_db1_default!AC6/LCIA_Methods!D2</f>
        <v>-4.7492970456640787E-6</v>
      </c>
      <c r="C3" s="6">
        <f>LCI_db1_default!AD6/LCIA_Methods!D3</f>
        <v>3.1847384711046252E-9</v>
      </c>
      <c r="D3" s="6">
        <f>LCI_db1_default!AE6/LCIA_Methods!D4</f>
        <v>-3.5125909668603241E-5</v>
      </c>
      <c r="E3" s="6">
        <f>LCI_db1_default!AF6/LCIA_Methods!D5</f>
        <v>-3.0051225541219631E-6</v>
      </c>
      <c r="F3" s="6">
        <f>LCI_db1_default!AG6/LCIA_Methods!D6</f>
        <v>-1.2635390936972881E-5</v>
      </c>
      <c r="G3" s="6">
        <f>LCI_db1_default!AH6/LCIA_Methods!D7</f>
        <v>-3.3120931477217282E-7</v>
      </c>
      <c r="H3" s="6">
        <f>LCI_db1_default!AI6/LCIA_Methods!D8</f>
        <v>1.4770280889908774E-6</v>
      </c>
      <c r="I3" s="6">
        <f>LCI_db1_default!AJ6/LCIA_Methods!D9</f>
        <v>-3.7549895817026782E-5</v>
      </c>
      <c r="J3" s="6">
        <f>LCI_db1_default!AK6/LCIA_Methods!D10</f>
        <v>-5.2246392919840152E-5</v>
      </c>
      <c r="K3" s="6">
        <f>LCI_db1_default!AL6/LCIA_Methods!D11</f>
        <v>-5.2125414310757126E-7</v>
      </c>
      <c r="L3" s="6">
        <f>LCI_db1_default!AM6/LCIA_Methods!D12</f>
        <v>-1.8341195927720911E-6</v>
      </c>
      <c r="M3" s="6">
        <f>LCI_db1_default!AN6/LCIA_Methods!D13</f>
        <v>-9.7774557627996654E-7</v>
      </c>
      <c r="N3" s="6">
        <f>LCI_db1_default!AO6/LCIA_Methods!D14</f>
        <v>-2.6503067128141149E-7</v>
      </c>
      <c r="O3" s="6">
        <f>LCI_db1_default!AP6/LCIA_Methods!D15</f>
        <v>-1.0451489258222652E-6</v>
      </c>
      <c r="P3" s="6">
        <f>LCI_db1_default!AQ6/LCIA_Methods!D16</f>
        <v>-1.5778627650402564E-6</v>
      </c>
      <c r="Q3" s="6">
        <f>LCI_db1_default!AR6/LCIA_Methods!D17</f>
        <v>-1.5995246662563973E-6</v>
      </c>
    </row>
    <row r="4" spans="1:17" x14ac:dyDescent="0.35">
      <c r="A4" s="5" t="s">
        <v>3</v>
      </c>
      <c r="B4" s="6">
        <f>LCI_db1_default!AC17/LCIA_Methods!D2</f>
        <v>-5.0368012763035078E-6</v>
      </c>
      <c r="C4" s="6">
        <f>LCI_db1_default!AD17/LCIA_Methods!D3</f>
        <v>1.0996824685326065E-7</v>
      </c>
      <c r="D4" s="6">
        <f>LCI_db1_default!AE17/LCIA_Methods!D4</f>
        <v>-1.0253931320778152E-5</v>
      </c>
      <c r="E4" s="6">
        <f>LCI_db1_default!AF17/LCIA_Methods!D5</f>
        <v>-7.3352496610778087E-8</v>
      </c>
      <c r="F4" s="6">
        <f>LCI_db1_default!AG17/LCIA_Methods!D6</f>
        <v>4.0783850207853944E-6</v>
      </c>
      <c r="G4" s="6">
        <f>LCI_db1_default!AH17/LCIA_Methods!D7</f>
        <v>3.1892057915310521E-7</v>
      </c>
      <c r="H4" s="6">
        <f>LCI_db1_default!AI17/LCIA_Methods!D8</f>
        <v>2.6256733267819153E-6</v>
      </c>
      <c r="I4" s="6">
        <f>LCI_db1_default!AJ17/LCIA_Methods!D9</f>
        <v>6.1802935597085269E-6</v>
      </c>
      <c r="J4" s="6">
        <f>LCI_db1_default!AK17/LCIA_Methods!D10</f>
        <v>8.6540231594323327E-6</v>
      </c>
      <c r="K4" s="6">
        <f>LCI_db1_default!AL17/LCIA_Methods!D11</f>
        <v>-2.9836020113723074E-7</v>
      </c>
      <c r="L4" s="6">
        <f>LCI_db1_default!AM17/LCIA_Methods!D12</f>
        <v>1.1954020005718492E-6</v>
      </c>
      <c r="M4" s="6">
        <f>LCI_db1_default!AN17/LCIA_Methods!D13</f>
        <v>2.1695097468923853E-6</v>
      </c>
      <c r="N4" s="6">
        <f>LCI_db1_default!AO17/LCIA_Methods!D14</f>
        <v>1.893050485884708E-7</v>
      </c>
      <c r="O4" s="6">
        <f>LCI_db1_default!AP17/LCIA_Methods!D15</f>
        <v>4.97321173018989E-8</v>
      </c>
      <c r="P4" s="6">
        <f>LCI_db1_default!AQ17/LCIA_Methods!D16</f>
        <v>7.1607830618474645E-7</v>
      </c>
      <c r="Q4" s="6">
        <f>LCI_db1_default!AR17/LCIA_Methods!D17</f>
        <v>3.0426841828115953E-6</v>
      </c>
    </row>
    <row r="5" spans="1:17" x14ac:dyDescent="0.35">
      <c r="A5" s="5" t="s">
        <v>4</v>
      </c>
      <c r="B5" s="6">
        <f>LCI_db1_default!AC28/LCIA_Methods!D2</f>
        <v>-2.6302519521772996E-5</v>
      </c>
      <c r="C5" s="6">
        <f>LCI_db1_default!AD28/LCIA_Methods!D3</f>
        <v>-1.1558854323819076E-6</v>
      </c>
      <c r="D5" s="6">
        <f>LCI_db1_default!AE28/LCIA_Methods!D4</f>
        <v>-4.0456165318981469E-4</v>
      </c>
      <c r="E5" s="6">
        <f>LCI_db1_default!AF28/LCIA_Methods!D5</f>
        <v>-6.9554744425172929E-4</v>
      </c>
      <c r="F5" s="6">
        <f>LCI_db1_default!AG28/LCIA_Methods!D6</f>
        <v>-5.0054357430439195E-5</v>
      </c>
      <c r="G5" s="6">
        <f>LCI_db1_default!AH28/LCIA_Methods!D7</f>
        <v>-2.6080533867165604E-6</v>
      </c>
      <c r="H5" s="6">
        <f>LCI_db1_default!AI28/LCIA_Methods!D8</f>
        <v>-3.8735720905908605E-5</v>
      </c>
      <c r="I5" s="6">
        <f>LCI_db1_default!AJ28/LCIA_Methods!D9</f>
        <v>-7.4381136335575809E-5</v>
      </c>
      <c r="J5" s="6">
        <f>LCI_db1_default!AK28/LCIA_Methods!D10</f>
        <v>-9.7044184518397592E-5</v>
      </c>
      <c r="K5" s="6">
        <f>LCI_db1_default!AL28/LCIA_Methods!D11</f>
        <v>-1.1162017141382536E-4</v>
      </c>
      <c r="L5" s="6">
        <f>LCI_db1_default!AM28/LCIA_Methods!D12</f>
        <v>-9.9346614431207214E-5</v>
      </c>
      <c r="M5" s="6">
        <f>LCI_db1_default!AN28/LCIA_Methods!D13</f>
        <v>-6.7615184477757238E-4</v>
      </c>
      <c r="N5" s="6">
        <f>LCI_db1_default!AO28/LCIA_Methods!D14</f>
        <v>-5.832400918178907E-5</v>
      </c>
      <c r="O5" s="6">
        <f>LCI_db1_default!AP28/LCIA_Methods!D15</f>
        <v>-5.1579519782832641E-4</v>
      </c>
      <c r="P5" s="6">
        <f>LCI_db1_default!AQ28/LCIA_Methods!D16</f>
        <v>-4.064979995792239E-5</v>
      </c>
      <c r="Q5" s="6">
        <f>LCI_db1_default!AR28/LCIA_Methods!D17</f>
        <v>-3.57823170289761E-5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LCI_db1_S1!AC2/LCIA_Methods!D2</f>
        <v>-5.6188018153417742E-6</v>
      </c>
      <c r="C2" s="6">
        <f>LCI_db1_S1!AD2/LCIA_Methods!D3</f>
        <v>7.5520096022021965E-8</v>
      </c>
      <c r="D2" s="6">
        <f>LCI_db1_S1!AE2/LCIA_Methods!D4</f>
        <v>-6.9274188089691176E-5</v>
      </c>
      <c r="E2" s="6">
        <f>LCI_db1_S1!AF2/LCIA_Methods!D5</f>
        <v>-1.3344710985502568E-4</v>
      </c>
      <c r="F2" s="6">
        <f>LCI_db1_S1!AG2/LCIA_Methods!D6</f>
        <v>-1.1622307391786726E-5</v>
      </c>
      <c r="G2" s="6">
        <f>LCI_db1_S1!AH2/LCIA_Methods!D7</f>
        <v>-2.087758010410128E-9</v>
      </c>
      <c r="H2" s="6">
        <f>LCI_db1_S1!AI2/LCIA_Methods!D8</f>
        <v>-2.9215703158332353E-6</v>
      </c>
      <c r="I2" s="6">
        <f>LCI_db1_S1!AJ2/LCIA_Methods!D9</f>
        <v>-2.5140184781443937E-5</v>
      </c>
      <c r="J2" s="6">
        <f>LCI_db1_S1!AK2/LCIA_Methods!D10</f>
        <v>-3.4540810240201698E-5</v>
      </c>
      <c r="K2" s="6">
        <f>LCI_db1_S1!AL2/LCIA_Methods!D11</f>
        <v>-2.2195731041062944E-5</v>
      </c>
      <c r="L2" s="6">
        <f>LCI_db1_S1!AM2/LCIA_Methods!D12</f>
        <v>-1.8827530402140643E-5</v>
      </c>
      <c r="M2" s="6">
        <f>LCI_db1_S1!AN2/LCIA_Methods!D13</f>
        <v>-1.2655046323279396E-4</v>
      </c>
      <c r="N2" s="6">
        <f>LCI_db1_S1!AO2/LCIA_Methods!D14</f>
        <v>-1.1446889299629198E-5</v>
      </c>
      <c r="O2" s="6">
        <f>LCI_db1_S1!AP2/LCIA_Methods!D15</f>
        <v>-1.0319068133911804E-4</v>
      </c>
      <c r="P2" s="6">
        <f>LCI_db1_S1!AQ2/LCIA_Methods!D16</f>
        <v>-2.3520850421874761E-7</v>
      </c>
      <c r="Q2" s="6">
        <f>LCI_db1_S1!AR2/LCIA_Methods!D17</f>
        <v>3.6232475823537927E-7</v>
      </c>
    </row>
    <row r="3" spans="1:17" x14ac:dyDescent="0.35">
      <c r="A3" s="5" t="s">
        <v>2</v>
      </c>
      <c r="B3" s="6">
        <f>LCI_db1_S1!AC6/LCIA_Methods!D2</f>
        <v>-4.7492970456640787E-6</v>
      </c>
      <c r="C3" s="6">
        <f>LCI_db1_S1!AD6/LCIA_Methods!D3</f>
        <v>3.1847384711046252E-9</v>
      </c>
      <c r="D3" s="6">
        <f>LCI_db1_S1!AE6/LCIA_Methods!D4</f>
        <v>-3.5125909668603241E-5</v>
      </c>
      <c r="E3" s="6">
        <f>LCI_db1_S1!AF6/LCIA_Methods!D5</f>
        <v>-3.0051225541219631E-6</v>
      </c>
      <c r="F3" s="6">
        <f>LCI_db1_S1!AG6/LCIA_Methods!D6</f>
        <v>-1.2635390936972881E-5</v>
      </c>
      <c r="G3" s="6">
        <f>LCI_db1_S1!AH6/LCIA_Methods!D7</f>
        <v>-3.3120931477217282E-7</v>
      </c>
      <c r="H3" s="6">
        <f>LCI_db1_S1!AI6/LCIA_Methods!D8</f>
        <v>1.4770280889908774E-6</v>
      </c>
      <c r="I3" s="6">
        <f>LCI_db1_S1!AJ6/LCIA_Methods!D9</f>
        <v>-3.7549895817026782E-5</v>
      </c>
      <c r="J3" s="6">
        <f>LCI_db1_S1!AK6/LCIA_Methods!D10</f>
        <v>-5.2246392919840152E-5</v>
      </c>
      <c r="K3" s="6">
        <f>LCI_db1_S1!AL6/LCIA_Methods!D11</f>
        <v>-5.2125414310757126E-7</v>
      </c>
      <c r="L3" s="6">
        <f>LCI_db1_S1!AM6/LCIA_Methods!D12</f>
        <v>-1.8341195927720911E-6</v>
      </c>
      <c r="M3" s="6">
        <f>LCI_db1_S1!AN6/LCIA_Methods!D13</f>
        <v>-9.7774557627996654E-7</v>
      </c>
      <c r="N3" s="6">
        <f>LCI_db1_S1!AO6/LCIA_Methods!D14</f>
        <v>-2.6503067128141149E-7</v>
      </c>
      <c r="O3" s="6">
        <f>LCI_db1_S1!AP6/LCIA_Methods!D15</f>
        <v>-1.0451489258222652E-6</v>
      </c>
      <c r="P3" s="6">
        <f>LCI_db1_S1!AQ6/LCIA_Methods!D16</f>
        <v>-1.5778627650402564E-6</v>
      </c>
      <c r="Q3" s="6">
        <f>LCI_db1_S1!AR6/LCIA_Methods!D17</f>
        <v>-1.5995246662563973E-6</v>
      </c>
    </row>
    <row r="4" spans="1:17" x14ac:dyDescent="0.35">
      <c r="A4" s="5" t="s">
        <v>3</v>
      </c>
      <c r="B4" s="6">
        <f>LCI_db1_S1!AC17/LCIA_Methods!D2</f>
        <v>-5.0368012763035078E-6</v>
      </c>
      <c r="C4" s="6">
        <f>LCI_db1_S1!AD17/LCIA_Methods!D3</f>
        <v>1.0996824685326065E-7</v>
      </c>
      <c r="D4" s="6">
        <f>LCI_db1_S1!AE17/LCIA_Methods!D4</f>
        <v>-1.0253931320778152E-5</v>
      </c>
      <c r="E4" s="6">
        <f>LCI_db1_S1!AF17/LCIA_Methods!D5</f>
        <v>-7.3352496610778087E-8</v>
      </c>
      <c r="F4" s="6">
        <f>LCI_db1_S1!AG17/LCIA_Methods!D6</f>
        <v>4.0783850207853944E-6</v>
      </c>
      <c r="G4" s="6">
        <f>LCI_db1_S1!AH17/LCIA_Methods!D7</f>
        <v>3.1892057915310521E-7</v>
      </c>
      <c r="H4" s="6">
        <f>LCI_db1_S1!AI17/LCIA_Methods!D8</f>
        <v>2.6256733267819153E-6</v>
      </c>
      <c r="I4" s="6">
        <f>LCI_db1_S1!AJ17/LCIA_Methods!D9</f>
        <v>6.1802935597085269E-6</v>
      </c>
      <c r="J4" s="6">
        <f>LCI_db1_S1!AK17/LCIA_Methods!D10</f>
        <v>8.6540231594323327E-6</v>
      </c>
      <c r="K4" s="6">
        <f>LCI_db1_S1!AL17/LCIA_Methods!D11</f>
        <v>-2.9836020113723074E-7</v>
      </c>
      <c r="L4" s="6">
        <f>LCI_db1_S1!AM17/LCIA_Methods!D12</f>
        <v>1.1954020005718492E-6</v>
      </c>
      <c r="M4" s="6">
        <f>LCI_db1_S1!AN17/LCIA_Methods!D13</f>
        <v>2.1695097468923853E-6</v>
      </c>
      <c r="N4" s="6">
        <f>LCI_db1_S1!AO17/LCIA_Methods!D14</f>
        <v>1.893050485884708E-7</v>
      </c>
      <c r="O4" s="6">
        <f>LCI_db1_S1!AP17/LCIA_Methods!D15</f>
        <v>4.97321173018989E-8</v>
      </c>
      <c r="P4" s="6">
        <f>LCI_db1_S1!AQ17/LCIA_Methods!D16</f>
        <v>7.1607830618474645E-7</v>
      </c>
      <c r="Q4" s="6">
        <f>LCI_db1_S1!AR17/LCIA_Methods!D17</f>
        <v>3.0426841828115953E-6</v>
      </c>
    </row>
    <row r="5" spans="1:17" x14ac:dyDescent="0.35">
      <c r="A5" s="5" t="s">
        <v>4</v>
      </c>
      <c r="B5" s="6">
        <f>LCI_db1_S1!AC28/LCIA_Methods!D2</f>
        <v>-8.5218124327736999E-6</v>
      </c>
      <c r="C5" s="6">
        <f>LCI_db1_S1!AD28/LCIA_Methods!D3</f>
        <v>1.5129450946137924E-7</v>
      </c>
      <c r="D5" s="6">
        <f>LCI_db1_S1!AE28/LCIA_Methods!D4</f>
        <v>-2.5561125846969307E-4</v>
      </c>
      <c r="E5" s="6">
        <f>LCI_db1_S1!AF28/LCIA_Methods!D5</f>
        <v>-6.61078599173663E-4</v>
      </c>
      <c r="F5" s="6">
        <f>LCI_db1_S1!AG28/LCIA_Methods!D6</f>
        <v>-4.0997525126558645E-5</v>
      </c>
      <c r="G5" s="6">
        <f>LCI_db1_S1!AH28/LCIA_Methods!D7</f>
        <v>1.4138681186084507E-8</v>
      </c>
      <c r="H5" s="6">
        <f>LCI_db1_S1!AI28/LCIA_Methods!D8</f>
        <v>-2.2813254410711759E-5</v>
      </c>
      <c r="I5" s="6">
        <f>LCI_db1_S1!AJ28/LCIA_Methods!D9</f>
        <v>-6.2961719392583165E-5</v>
      </c>
      <c r="J5" s="6">
        <f>LCI_db1_S1!AK28/LCIA_Methods!D10</f>
        <v>-8.5519311680192864E-5</v>
      </c>
      <c r="K5" s="6">
        <f>LCI_db1_S1!AL28/LCIA_Methods!D11</f>
        <v>-1.0933942651682513E-4</v>
      </c>
      <c r="L5" s="6">
        <f>LCI_db1_S1!AM28/LCIA_Methods!D12</f>
        <v>-9.286021682630275E-5</v>
      </c>
      <c r="M5" s="6">
        <f>LCI_db1_S1!AN28/LCIA_Methods!D13</f>
        <v>-6.3513584450519472E-4</v>
      </c>
      <c r="N5" s="6">
        <f>LCI_db1_S1!AO28/LCIA_Methods!D14</f>
        <v>-5.7082995252760102E-5</v>
      </c>
      <c r="O5" s="6">
        <f>LCI_db1_S1!AP28/LCIA_Methods!D15</f>
        <v>-5.1396257307854943E-4</v>
      </c>
      <c r="P5" s="6">
        <f>LCI_db1_S1!AQ28/LCIA_Methods!D16</f>
        <v>5.475263966172816E-7</v>
      </c>
      <c r="Q5" s="6">
        <f>LCI_db1_S1!AR28/LCIA_Methods!D17</f>
        <v>-1.0746952419335002E-6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LCI_db1_S2!AC2/LCIA_Methods!D2</f>
        <v>-8.8047525581604814E-6</v>
      </c>
      <c r="C2" s="6">
        <f>LCI_db1_S2!AD2/LCIA_Methods!D3</f>
        <v>-1.5565704508098737E-7</v>
      </c>
      <c r="D2" s="6">
        <f>LCI_db1_S2!AE2/LCIA_Methods!D4</f>
        <v>-9.7899100180476862E-5</v>
      </c>
      <c r="E2" s="6">
        <f>LCI_db1_S2!AF2/LCIA_Methods!D5</f>
        <v>-1.3933179049219096E-4</v>
      </c>
      <c r="F2" s="6">
        <f>LCI_db1_S2!AG2/LCIA_Methods!D6</f>
        <v>-1.3114553882390418E-5</v>
      </c>
      <c r="G2" s="6">
        <f>LCI_db1_S2!AH2/LCIA_Methods!D7</f>
        <v>-4.7318397339884994E-7</v>
      </c>
      <c r="H2" s="6">
        <f>LCI_db1_S2!AI2/LCIA_Methods!D8</f>
        <v>-5.7856031093182001E-6</v>
      </c>
      <c r="I2" s="6">
        <f>LCI_db1_S2!AJ2/LCIA_Methods!D9</f>
        <v>-2.7208751118716013E-5</v>
      </c>
      <c r="J2" s="6">
        <f>LCI_db1_S2!AK2/LCIA_Methods!D10</f>
        <v>-3.6607493101363422E-5</v>
      </c>
      <c r="K2" s="6">
        <f>LCI_db1_S2!AL2/LCIA_Methods!D11</f>
        <v>-2.2633565404642679E-5</v>
      </c>
      <c r="L2" s="6">
        <f>LCI_db1_S2!AM2/LCIA_Methods!D12</f>
        <v>-1.9989578360531035E-5</v>
      </c>
      <c r="M2" s="6">
        <f>LCI_db1_S2!AN2/LCIA_Methods!D13</f>
        <v>-1.3400216531759781E-4</v>
      </c>
      <c r="N2" s="6">
        <f>LCI_db1_S2!AO2/LCIA_Methods!D14</f>
        <v>-1.165567978567113E-5</v>
      </c>
      <c r="O2" s="6">
        <f>LCI_db1_S2!AP2/LCIA_Methods!D15</f>
        <v>-1.0353963293508103E-4</v>
      </c>
      <c r="P2" s="6">
        <f>LCI_db1_S2!AQ2/LCIA_Methods!D16</f>
        <v>-8.2782515442771674E-6</v>
      </c>
      <c r="Q2" s="6">
        <f>LCI_db1_S2!AR2/LCIA_Methods!D17</f>
        <v>-5.8603533873699385E-6</v>
      </c>
    </row>
    <row r="3" spans="1:17" x14ac:dyDescent="0.35">
      <c r="A3" s="5" t="s">
        <v>2</v>
      </c>
      <c r="B3" s="6">
        <f>LCI_db1_S2!AC6/LCIA_Methods!D2</f>
        <v>-3.8238203582111976E-6</v>
      </c>
      <c r="C3" s="6">
        <f>LCI_db1_S2!AD6/LCIA_Methods!D3</f>
        <v>7.883185663522473E-8</v>
      </c>
      <c r="D3" s="6">
        <f>LCI_db1_S2!AE6/LCIA_Methods!D4</f>
        <v>-3.221299253550666E-5</v>
      </c>
      <c r="E3" s="6">
        <f>LCI_db1_S2!AF6/LCIA_Methods!D5</f>
        <v>-4.824016080019623E-7</v>
      </c>
      <c r="F3" s="6">
        <f>LCI_db1_S2!AG6/LCIA_Methods!D6</f>
        <v>-1.1837591011541842E-5</v>
      </c>
      <c r="G3" s="6">
        <f>LCI_db1_S2!AH6/LCIA_Methods!D7</f>
        <v>-1.9785381929194968E-7</v>
      </c>
      <c r="H3" s="6">
        <f>LCI_db1_S2!AI6/LCIA_Methods!D8</f>
        <v>2.2781793528768867E-6</v>
      </c>
      <c r="I3" s="6">
        <f>LCI_db1_S2!AJ6/LCIA_Methods!D9</f>
        <v>-3.7011603188710658E-5</v>
      </c>
      <c r="J3" s="6">
        <f>LCI_db1_S2!AK6/LCIA_Methods!D10</f>
        <v>-5.16506636536421E-5</v>
      </c>
      <c r="K3" s="6">
        <f>LCI_db1_S2!AL6/LCIA_Methods!D11</f>
        <v>-4.7546760355678599E-7</v>
      </c>
      <c r="L3" s="6">
        <f>LCI_db1_S2!AM6/LCIA_Methods!D12</f>
        <v>-1.4960406862958251E-6</v>
      </c>
      <c r="M3" s="6">
        <f>LCI_db1_S2!AN6/LCIA_Methods!D13</f>
        <v>9.0099934789933723E-7</v>
      </c>
      <c r="N3" s="6">
        <f>LCI_db1_S2!AO6/LCIA_Methods!D14</f>
        <v>-1.6649992187175241E-7</v>
      </c>
      <c r="O3" s="6">
        <f>LCI_db1_S2!AP6/LCIA_Methods!D15</f>
        <v>-1.001215540841276E-6</v>
      </c>
      <c r="P3" s="6">
        <f>LCI_db1_S2!AQ6/LCIA_Methods!D16</f>
        <v>-1.0868071879164728E-6</v>
      </c>
      <c r="Q3" s="6">
        <f>LCI_db1_S2!AR6/LCIA_Methods!D17</f>
        <v>1.9759086325160777E-7</v>
      </c>
    </row>
    <row r="4" spans="1:17" x14ac:dyDescent="0.35">
      <c r="A4" s="5" t="s">
        <v>3</v>
      </c>
      <c r="B4" s="6">
        <f>LCI_db1_S2!AC17/LCIA_Methods!D2</f>
        <v>-5.0368012763035078E-6</v>
      </c>
      <c r="C4" s="6">
        <f>LCI_db1_S2!AD17/LCIA_Methods!D3</f>
        <v>1.0996824685326065E-7</v>
      </c>
      <c r="D4" s="6">
        <f>LCI_db1_S2!AE17/LCIA_Methods!D4</f>
        <v>-1.0253931320778152E-5</v>
      </c>
      <c r="E4" s="6">
        <f>LCI_db1_S2!AF17/LCIA_Methods!D5</f>
        <v>-7.3352496610778087E-8</v>
      </c>
      <c r="F4" s="6">
        <f>LCI_db1_S2!AG17/LCIA_Methods!D6</f>
        <v>4.0783850207853944E-6</v>
      </c>
      <c r="G4" s="6">
        <f>LCI_db1_S2!AH17/LCIA_Methods!D7</f>
        <v>3.1892057915310521E-7</v>
      </c>
      <c r="H4" s="6">
        <f>LCI_db1_S2!AI17/LCIA_Methods!D8</f>
        <v>2.6256733267819153E-6</v>
      </c>
      <c r="I4" s="6">
        <f>LCI_db1_S2!AJ17/LCIA_Methods!D9</f>
        <v>6.1802935597085269E-6</v>
      </c>
      <c r="J4" s="6">
        <f>LCI_db1_S2!AK17/LCIA_Methods!D10</f>
        <v>8.6540231594323327E-6</v>
      </c>
      <c r="K4" s="6">
        <f>LCI_db1_S2!AL17/LCIA_Methods!D11</f>
        <v>-2.9836020113723074E-7</v>
      </c>
      <c r="L4" s="6">
        <f>LCI_db1_S2!AM17/LCIA_Methods!D12</f>
        <v>1.1954020005718492E-6</v>
      </c>
      <c r="M4" s="6">
        <f>LCI_db1_S2!AN17/LCIA_Methods!D13</f>
        <v>2.1695097468923853E-6</v>
      </c>
      <c r="N4" s="6">
        <f>LCI_db1_S2!AO17/LCIA_Methods!D14</f>
        <v>1.893050485884708E-7</v>
      </c>
      <c r="O4" s="6">
        <f>LCI_db1_S2!AP17/LCIA_Methods!D15</f>
        <v>4.97321173018989E-8</v>
      </c>
      <c r="P4" s="6">
        <f>LCI_db1_S2!AQ17/LCIA_Methods!D16</f>
        <v>7.1607830618474645E-7</v>
      </c>
      <c r="Q4" s="6">
        <f>LCI_db1_S2!AR17/LCIA_Methods!D17</f>
        <v>3.0426841828115953E-6</v>
      </c>
    </row>
    <row r="5" spans="1:17" x14ac:dyDescent="0.35">
      <c r="A5" s="5" t="s">
        <v>4</v>
      </c>
      <c r="B5" s="6">
        <f>LCI_db1_S2!AC28/LCIA_Methods!D2</f>
        <v>-2.6302519521772996E-5</v>
      </c>
      <c r="C5" s="6">
        <f>LCI_db1_S2!AD28/LCIA_Methods!D3</f>
        <v>-1.1558854323819076E-6</v>
      </c>
      <c r="D5" s="6">
        <f>LCI_db1_S2!AE28/LCIA_Methods!D4</f>
        <v>-4.0456165318981469E-4</v>
      </c>
      <c r="E5" s="6">
        <f>LCI_db1_S2!AF28/LCIA_Methods!D5</f>
        <v>-6.9554744425172929E-4</v>
      </c>
      <c r="F5" s="6">
        <f>LCI_db1_S2!AG28/LCIA_Methods!D6</f>
        <v>-5.0054357430439195E-5</v>
      </c>
      <c r="G5" s="6">
        <f>LCI_db1_S2!AH28/LCIA_Methods!D7</f>
        <v>-2.6080533867165604E-6</v>
      </c>
      <c r="H5" s="6">
        <f>LCI_db1_S2!AI28/LCIA_Methods!D8</f>
        <v>-3.8735720905908605E-5</v>
      </c>
      <c r="I5" s="6">
        <f>LCI_db1_S2!AJ28/LCIA_Methods!D9</f>
        <v>-7.4381136335575809E-5</v>
      </c>
      <c r="J5" s="6">
        <f>LCI_db1_S2!AK28/LCIA_Methods!D10</f>
        <v>-9.7044184518397592E-5</v>
      </c>
      <c r="K5" s="6">
        <f>LCI_db1_S2!AL28/LCIA_Methods!D11</f>
        <v>-1.1162017141382536E-4</v>
      </c>
      <c r="L5" s="6">
        <f>LCI_db1_S2!AM28/LCIA_Methods!D12</f>
        <v>-9.9346614431207214E-5</v>
      </c>
      <c r="M5" s="6">
        <f>LCI_db1_S2!AN28/LCIA_Methods!D13</f>
        <v>-6.7615184477757238E-4</v>
      </c>
      <c r="N5" s="6">
        <f>LCI_db1_S2!AO28/LCIA_Methods!D14</f>
        <v>-5.832400918178907E-5</v>
      </c>
      <c r="O5" s="6">
        <f>LCI_db1_S2!AP28/LCIA_Methods!D15</f>
        <v>-5.1579519782832641E-4</v>
      </c>
      <c r="P5" s="6">
        <f>LCI_db1_S2!AQ28/LCIA_Methods!D16</f>
        <v>-4.064979995792239E-5</v>
      </c>
      <c r="Q5" s="6">
        <f>LCI_db1_S2!AR28/LCIA_Methods!D17</f>
        <v>-3.57823170289761E-5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LCI_db1_S3!AC2/LCIA_Methods!D2</f>
        <v>-9.4710957731265557E-6</v>
      </c>
      <c r="C2" s="6">
        <f>LCI_db1_S3!AD2/LCIA_Methods!D3</f>
        <v>-2.1012297015915384E-7</v>
      </c>
      <c r="D2" s="6">
        <f>LCI_db1_S3!AE2/LCIA_Methods!D4</f>
        <v>-9.9996400516306396E-5</v>
      </c>
      <c r="E2" s="6">
        <f>LCI_db1_S3!AF2/LCIA_Methods!D5</f>
        <v>-1.4114814957339738E-4</v>
      </c>
      <c r="F2" s="6">
        <f>LCI_db1_S3!AG2/LCIA_Methods!D6</f>
        <v>-1.3688969828700765E-5</v>
      </c>
      <c r="G2" s="6">
        <f>LCI_db1_S3!AH2/LCIA_Methods!D7</f>
        <v>-5.691999301446106E-7</v>
      </c>
      <c r="H2" s="6">
        <f>LCI_db1_S3!AI2/LCIA_Methods!D8</f>
        <v>-6.3624320193161276E-6</v>
      </c>
      <c r="I2" s="6">
        <f>LCI_db1_S3!AJ2/LCIA_Methods!D9</f>
        <v>-2.7596321811103622E-5</v>
      </c>
      <c r="J2" s="6">
        <f>LCI_db1_S3!AK2/LCIA_Methods!D10</f>
        <v>-3.7036418173026021E-5</v>
      </c>
      <c r="K2" s="6">
        <f>LCI_db1_S3!AL2/LCIA_Methods!D11</f>
        <v>-2.2666531713119243E-5</v>
      </c>
      <c r="L2" s="6">
        <f>LCI_db1_S3!AM2/LCIA_Methods!D12</f>
        <v>-2.0232995173193949E-5</v>
      </c>
      <c r="M2" s="6">
        <f>LCI_db1_S3!AN2/LCIA_Methods!D13</f>
        <v>-1.3535486166300689E-4</v>
      </c>
      <c r="N2" s="6">
        <f>LCI_db1_S3!AO2/LCIA_Methods!D14</f>
        <v>-1.1726621925246084E-5</v>
      </c>
      <c r="O2" s="6">
        <f>LCI_db1_S3!AP2/LCIA_Methods!D15</f>
        <v>-1.0357126497226736E-4</v>
      </c>
      <c r="P2" s="6">
        <f>LCI_db1_S3!AQ2/LCIA_Methods!D16</f>
        <v>-8.6318115598062934E-6</v>
      </c>
      <c r="Q2" s="6">
        <f>LCI_db1_S3!AR2/LCIA_Methods!D17</f>
        <v>-7.1542765686157023E-6</v>
      </c>
    </row>
    <row r="3" spans="1:17" x14ac:dyDescent="0.35">
      <c r="A3" s="5" t="s">
        <v>2</v>
      </c>
      <c r="B3" s="6">
        <f>LCI_db1_S3!AC6/LCIA_Methods!D2</f>
        <v>-4.6567493769187912E-6</v>
      </c>
      <c r="C3" s="6">
        <f>LCI_db1_S3!AD6/LCIA_Methods!D3</f>
        <v>1.0749450287516637E-8</v>
      </c>
      <c r="D3" s="6">
        <f>LCI_db1_S3!AE6/LCIA_Methods!D4</f>
        <v>-3.4834617955293584E-5</v>
      </c>
      <c r="E3" s="6">
        <f>LCI_db1_S3!AF6/LCIA_Methods!D5</f>
        <v>-2.7528504595099629E-6</v>
      </c>
      <c r="F3" s="6">
        <f>LCI_db1_S3!AG6/LCIA_Methods!D6</f>
        <v>-1.2555610944429776E-5</v>
      </c>
      <c r="G3" s="6">
        <f>LCI_db1_S3!AH6/LCIA_Methods!D7</f>
        <v>-3.1787376522415046E-7</v>
      </c>
      <c r="H3" s="6">
        <f>LCI_db1_S3!AI6/LCIA_Methods!D8</f>
        <v>1.5571432153794784E-6</v>
      </c>
      <c r="I3" s="6">
        <f>LCI_db1_S3!AJ6/LCIA_Methods!D9</f>
        <v>-3.7496066554195167E-5</v>
      </c>
      <c r="J3" s="6">
        <f>LCI_db1_S3!AK6/LCIA_Methods!D10</f>
        <v>-5.2186819993220343E-5</v>
      </c>
      <c r="K3" s="6">
        <f>LCI_db1_S3!AL6/LCIA_Methods!D11</f>
        <v>-5.1667548915249281E-7</v>
      </c>
      <c r="L3" s="6">
        <f>LCI_db1_S3!AM6/LCIA_Methods!D12</f>
        <v>-1.8003117021244645E-6</v>
      </c>
      <c r="M3" s="6">
        <f>LCI_db1_S3!AN6/LCIA_Methods!D13</f>
        <v>-7.8987108386203621E-7</v>
      </c>
      <c r="N3" s="6">
        <f>LCI_db1_S3!AO6/LCIA_Methods!D14</f>
        <v>-2.5517759634044557E-7</v>
      </c>
      <c r="O3" s="6">
        <f>LCI_db1_S3!AP6/LCIA_Methods!D15</f>
        <v>-1.0407555873241661E-6</v>
      </c>
      <c r="P3" s="6">
        <f>LCI_db1_S3!AQ6/LCIA_Methods!D16</f>
        <v>-1.5287572073278779E-6</v>
      </c>
      <c r="Q3" s="6">
        <f>LCI_db1_S3!AR6/LCIA_Methods!D17</f>
        <v>-1.419813113305597E-6</v>
      </c>
    </row>
    <row r="4" spans="1:17" x14ac:dyDescent="0.35">
      <c r="A4" s="5" t="s">
        <v>3</v>
      </c>
      <c r="B4" s="6">
        <f>LCI_db1_S3!AC17/LCIA_Methods!D2</f>
        <v>-5.8697302950111014E-6</v>
      </c>
      <c r="C4" s="6">
        <f>LCI_db1_S3!AD17/LCIA_Methods!D3</f>
        <v>4.1885840505552552E-8</v>
      </c>
      <c r="D4" s="6">
        <f>LCI_db1_S3!AE17/LCIA_Methods!D4</f>
        <v>-1.2875556740565077E-5</v>
      </c>
      <c r="E4" s="6">
        <f>LCI_db1_S3!AF17/LCIA_Methods!D5</f>
        <v>-2.3438013481187787E-6</v>
      </c>
      <c r="F4" s="6">
        <f>LCI_db1_S3!AG17/LCIA_Methods!D6</f>
        <v>3.3603650878974587E-6</v>
      </c>
      <c r="G4" s="6">
        <f>LCI_db1_S3!AH17/LCIA_Methods!D7</f>
        <v>1.989006332209044E-7</v>
      </c>
      <c r="H4" s="6">
        <f>LCI_db1_S3!AI17/LCIA_Methods!D8</f>
        <v>1.9046371892845068E-6</v>
      </c>
      <c r="I4" s="6">
        <f>LCI_db1_S3!AJ17/LCIA_Methods!D9</f>
        <v>5.6958301942240163E-6</v>
      </c>
      <c r="J4" s="6">
        <f>LCI_db1_S3!AK17/LCIA_Methods!D10</f>
        <v>8.1178668198540886E-6</v>
      </c>
      <c r="K4" s="6">
        <f>LCI_db1_S3!AL17/LCIA_Methods!D11</f>
        <v>-3.3956808673293756E-7</v>
      </c>
      <c r="L4" s="6">
        <f>LCI_db1_S3!AM17/LCIA_Methods!D12</f>
        <v>8.9113098474320967E-7</v>
      </c>
      <c r="M4" s="6">
        <f>LCI_db1_S3!AN17/LCIA_Methods!D13</f>
        <v>4.7863931513101192E-7</v>
      </c>
      <c r="N4" s="6">
        <f>LCI_db1_S3!AO17/LCIA_Methods!D14</f>
        <v>1.0062737411977763E-7</v>
      </c>
      <c r="O4" s="6">
        <f>LCI_db1_S3!AP17/LCIA_Methods!D15</f>
        <v>1.0192070819008608E-8</v>
      </c>
      <c r="P4" s="6">
        <f>LCI_db1_S3!AQ17/LCIA_Methods!D16</f>
        <v>2.7412828677334114E-7</v>
      </c>
      <c r="Q4" s="6">
        <f>LCI_db1_S3!AR17/LCIA_Methods!D17</f>
        <v>1.4252802062543906E-6</v>
      </c>
    </row>
    <row r="5" spans="1:17" x14ac:dyDescent="0.35">
      <c r="A5" s="5" t="s">
        <v>4</v>
      </c>
      <c r="B5" s="6">
        <f>LCI_db1_S3!AC28/LCIA_Methods!D2</f>
        <v>-2.6302519521772996E-5</v>
      </c>
      <c r="C5" s="6">
        <f>LCI_db1_S3!AD28/LCIA_Methods!D3</f>
        <v>-1.1558854323819076E-6</v>
      </c>
      <c r="D5" s="6">
        <f>LCI_db1_S3!AE28/LCIA_Methods!D4</f>
        <v>-4.0456165318981469E-4</v>
      </c>
      <c r="E5" s="6">
        <f>LCI_db1_S3!AF28/LCIA_Methods!D5</f>
        <v>-6.9554744425172929E-4</v>
      </c>
      <c r="F5" s="6">
        <f>LCI_db1_S3!AG28/LCIA_Methods!D6</f>
        <v>-5.0054357430439195E-5</v>
      </c>
      <c r="G5" s="6">
        <f>LCI_db1_S3!AH28/LCIA_Methods!D7</f>
        <v>-2.6080533867165604E-6</v>
      </c>
      <c r="H5" s="6">
        <f>LCI_db1_S3!AI28/LCIA_Methods!D8</f>
        <v>-3.8735720905908605E-5</v>
      </c>
      <c r="I5" s="6">
        <f>LCI_db1_S3!AJ28/LCIA_Methods!D9</f>
        <v>-7.4381136335575809E-5</v>
      </c>
      <c r="J5" s="6">
        <f>LCI_db1_S3!AK28/LCIA_Methods!D10</f>
        <v>-9.7044184518397592E-5</v>
      </c>
      <c r="K5" s="6">
        <f>LCI_db1_S3!AL28/LCIA_Methods!D11</f>
        <v>-1.1162017141382536E-4</v>
      </c>
      <c r="L5" s="6">
        <f>LCI_db1_S3!AM28/LCIA_Methods!D12</f>
        <v>-9.9346614431207214E-5</v>
      </c>
      <c r="M5" s="6">
        <f>LCI_db1_S3!AN28/LCIA_Methods!D13</f>
        <v>-6.7615184477757238E-4</v>
      </c>
      <c r="N5" s="6">
        <f>LCI_db1_S3!AO28/LCIA_Methods!D14</f>
        <v>-5.832400918178907E-5</v>
      </c>
      <c r="O5" s="6">
        <f>LCI_db1_S3!AP28/LCIA_Methods!D15</f>
        <v>-5.1579519782832641E-4</v>
      </c>
      <c r="P5" s="6">
        <f>LCI_db1_S3!AQ28/LCIA_Methods!D16</f>
        <v>-4.064979995792239E-5</v>
      </c>
      <c r="Q5" s="6">
        <f>LCI_db1_S3!AR28/LCIA_Methods!D17</f>
        <v>-3.57823170289761E-5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LCI_db1_S4!AC2/LCIA_Methods!D2</f>
        <v>-9.9402607323227727E-6</v>
      </c>
      <c r="C2" s="6">
        <f>LCI_db1_S4!AD2/LCIA_Methods!D3</f>
        <v>-2.4522318276435652E-7</v>
      </c>
      <c r="D2" s="6">
        <f>LCI_db1_S4!AE2/LCIA_Methods!D4</f>
        <v>-1.035394426585124E-4</v>
      </c>
      <c r="E2" s="6">
        <f>LCI_db1_S4!AF2/LCIA_Methods!D5</f>
        <v>-1.4211594158415513E-4</v>
      </c>
      <c r="F2" s="6">
        <f>LCI_db1_S4!AG2/LCIA_Methods!D6</f>
        <v>-1.3954056762821483E-5</v>
      </c>
      <c r="G2" s="6">
        <f>LCI_db1_S4!AH2/LCIA_Methods!D7</f>
        <v>-6.3813930462530941E-7</v>
      </c>
      <c r="H2" s="6">
        <f>LCI_db1_S4!AI2/LCIA_Methods!D8</f>
        <v>-6.7803567092091603E-6</v>
      </c>
      <c r="I2" s="6">
        <f>LCI_db1_S4!AJ2/LCIA_Methods!D9</f>
        <v>-2.7893150042324311E-5</v>
      </c>
      <c r="J2" s="6">
        <f>LCI_db1_S4!AK2/LCIA_Methods!D10</f>
        <v>-3.7340184799615306E-5</v>
      </c>
      <c r="K2" s="6">
        <f>LCI_db1_S4!AL2/LCIA_Methods!D11</f>
        <v>-2.2720877856216646E-5</v>
      </c>
      <c r="L2" s="6">
        <f>LCI_db1_S4!AM2/LCIA_Methods!D12</f>
        <v>-2.0404183654709922E-5</v>
      </c>
      <c r="M2" s="6">
        <f>LCI_db1_S4!AN2/LCIA_Methods!D13</f>
        <v>-1.3641662792966076E-4</v>
      </c>
      <c r="N2" s="6">
        <f>LCI_db1_S4!AO2/LCIA_Methods!D14</f>
        <v>-1.176208247251061E-5</v>
      </c>
      <c r="O2" s="6">
        <f>LCI_db1_S4!AP2/LCIA_Methods!D15</f>
        <v>-1.036155046375053E-4</v>
      </c>
      <c r="P2" s="6">
        <f>LCI_db1_S4!AQ2/LCIA_Methods!D16</f>
        <v>-9.5865921471881889E-6</v>
      </c>
      <c r="Q2" s="6">
        <f>LCI_db1_S4!AR2/LCIA_Methods!D17</f>
        <v>-8.0693262951328437E-6</v>
      </c>
    </row>
    <row r="3" spans="1:17" x14ac:dyDescent="0.35">
      <c r="A3" s="5" t="s">
        <v>2</v>
      </c>
      <c r="B3" s="6">
        <f>LCI_db1_S4!AC6/LCIA_Methods!D2</f>
        <v>-4.7492970456640787E-6</v>
      </c>
      <c r="C3" s="6">
        <f>LCI_db1_S4!AD6/LCIA_Methods!D3</f>
        <v>3.1847384711046252E-9</v>
      </c>
      <c r="D3" s="6">
        <f>LCI_db1_S4!AE6/LCIA_Methods!D4</f>
        <v>-3.5125909668603241E-5</v>
      </c>
      <c r="E3" s="6">
        <f>LCI_db1_S4!AF6/LCIA_Methods!D5</f>
        <v>-3.0051225541219631E-6</v>
      </c>
      <c r="F3" s="6">
        <f>LCI_db1_S4!AG6/LCIA_Methods!D6</f>
        <v>-1.2635390936972881E-5</v>
      </c>
      <c r="G3" s="6">
        <f>LCI_db1_S4!AH6/LCIA_Methods!D7</f>
        <v>-3.3120931477217282E-7</v>
      </c>
      <c r="H3" s="6">
        <f>LCI_db1_S4!AI6/LCIA_Methods!D8</f>
        <v>1.4770280889908774E-6</v>
      </c>
      <c r="I3" s="6">
        <f>LCI_db1_S4!AJ6/LCIA_Methods!D9</f>
        <v>-3.7549895817026782E-5</v>
      </c>
      <c r="J3" s="6">
        <f>LCI_db1_S4!AK6/LCIA_Methods!D10</f>
        <v>-5.2246392919840152E-5</v>
      </c>
      <c r="K3" s="6">
        <f>LCI_db1_S4!AL6/LCIA_Methods!D11</f>
        <v>-5.2125414310757126E-7</v>
      </c>
      <c r="L3" s="6">
        <f>LCI_db1_S4!AM6/LCIA_Methods!D12</f>
        <v>-1.8341195927720911E-6</v>
      </c>
      <c r="M3" s="6">
        <f>LCI_db1_S4!AN6/LCIA_Methods!D13</f>
        <v>-9.7774557627996654E-7</v>
      </c>
      <c r="N3" s="6">
        <f>LCI_db1_S4!AO6/LCIA_Methods!D14</f>
        <v>-2.6503067128141149E-7</v>
      </c>
      <c r="O3" s="6">
        <f>LCI_db1_S4!AP6/LCIA_Methods!D15</f>
        <v>-1.0451489258222652E-6</v>
      </c>
      <c r="P3" s="6">
        <f>LCI_db1_S4!AQ6/LCIA_Methods!D16</f>
        <v>-1.5778627650402564E-6</v>
      </c>
      <c r="Q3" s="6">
        <f>LCI_db1_S4!AR6/LCIA_Methods!D17</f>
        <v>-1.5995246662563973E-6</v>
      </c>
    </row>
    <row r="4" spans="1:17" x14ac:dyDescent="0.35">
      <c r="A4" s="5" t="s">
        <v>3</v>
      </c>
      <c r="B4" s="6">
        <f>LCI_db1_S4!AC17/LCIA_Methods!D2</f>
        <v>-5.9622779637563888E-6</v>
      </c>
      <c r="C4" s="6">
        <f>LCI_db1_S4!AD17/LCIA_Methods!D3</f>
        <v>3.4321128689140548E-8</v>
      </c>
      <c r="D4" s="6">
        <f>LCI_db1_S4!AE17/LCIA_Methods!D4</f>
        <v>-1.3166848453874735E-5</v>
      </c>
      <c r="E4" s="6">
        <f>LCI_db1_S4!AF17/LCIA_Methods!D5</f>
        <v>-2.596073442730779E-6</v>
      </c>
      <c r="F4" s="6">
        <f>LCI_db1_S4!AG17/LCIA_Methods!D6</f>
        <v>3.2805850953543543E-6</v>
      </c>
      <c r="G4" s="6">
        <f>LCI_db1_S4!AH17/LCIA_Methods!D7</f>
        <v>1.8556508367288206E-7</v>
      </c>
      <c r="H4" s="6">
        <f>LCI_db1_S4!AI17/LCIA_Methods!D8</f>
        <v>1.8245220628959057E-6</v>
      </c>
      <c r="I4" s="6">
        <f>LCI_db1_S4!AJ17/LCIA_Methods!D9</f>
        <v>5.6420009313924046E-6</v>
      </c>
      <c r="J4" s="6">
        <f>LCI_db1_S4!AK17/LCIA_Methods!D10</f>
        <v>8.0582938932342827E-6</v>
      </c>
      <c r="K4" s="6">
        <f>LCI_db1_S4!AL17/LCIA_Methods!D11</f>
        <v>-3.4414674068801606E-7</v>
      </c>
      <c r="L4" s="6">
        <f>LCI_db1_S4!AM17/LCIA_Methods!D12</f>
        <v>8.5732309409558307E-7</v>
      </c>
      <c r="M4" s="6">
        <f>LCI_db1_S4!AN17/LCIA_Methods!D13</f>
        <v>2.9076482271308153E-7</v>
      </c>
      <c r="N4" s="6">
        <f>LCI_db1_S4!AO17/LCIA_Methods!D14</f>
        <v>9.0774299178811741E-8</v>
      </c>
      <c r="O4" s="6">
        <f>LCI_db1_S4!AP17/LCIA_Methods!D15</f>
        <v>5.798732320909686E-9</v>
      </c>
      <c r="P4" s="6">
        <f>LCI_db1_S4!AQ17/LCIA_Methods!D16</f>
        <v>2.250227290609628E-7</v>
      </c>
      <c r="Q4" s="6">
        <f>LCI_db1_S4!AR17/LCIA_Methods!D17</f>
        <v>1.2455686533035903E-6</v>
      </c>
    </row>
    <row r="5" spans="1:17" x14ac:dyDescent="0.35">
      <c r="A5" s="5" t="s">
        <v>4</v>
      </c>
      <c r="B5" s="6">
        <f>LCI_db1_S4!AC28/LCIA_Methods!D2</f>
        <v>-2.8278153642772922E-5</v>
      </c>
      <c r="C5" s="6">
        <f>LCI_db1_S4!AD28/LCIA_Methods!D3</f>
        <v>-1.3011276481422728E-6</v>
      </c>
      <c r="D5" s="6">
        <f>LCI_db1_S4!AE28/LCIA_Methods!D4</f>
        <v>-4.21111697047606E-4</v>
      </c>
      <c r="E5" s="6">
        <f>LCI_db1_S4!AF28/LCIA_Methods!D5</f>
        <v>-6.9937731592707004E-4</v>
      </c>
      <c r="F5" s="6">
        <f>LCI_db1_S4!AG28/LCIA_Methods!D6</f>
        <v>-5.1060672130870365E-5</v>
      </c>
      <c r="G5" s="6">
        <f>LCI_db1_S4!AH28/LCIA_Methods!D7</f>
        <v>-2.8994080609279654E-6</v>
      </c>
      <c r="H5" s="6">
        <f>LCI_db1_S4!AI28/LCIA_Methods!D8</f>
        <v>-4.0504883849819373E-5</v>
      </c>
      <c r="I5" s="6">
        <f>LCI_db1_S4!AJ28/LCIA_Methods!D9</f>
        <v>-7.5649960440352785E-5</v>
      </c>
      <c r="J5" s="6">
        <f>LCI_db1_S4!AK28/LCIA_Methods!D10</f>
        <v>-9.8324725944864771E-5</v>
      </c>
      <c r="K5" s="6">
        <f>LCI_db1_S4!AL28/LCIA_Methods!D11</f>
        <v>-1.1187358751349204E-4</v>
      </c>
      <c r="L5" s="6">
        <f>LCI_db1_S4!AM28/LCIA_Methods!D12</f>
        <v>-1.0006732527619659E-4</v>
      </c>
      <c r="M5" s="6">
        <f>LCI_db1_S4!AN28/LCIA_Methods!D13</f>
        <v>-6.8070917814116994E-4</v>
      </c>
      <c r="N5" s="6">
        <f>LCI_db1_S4!AO28/LCIA_Methods!D14</f>
        <v>-5.8461899618347855E-5</v>
      </c>
      <c r="O5" s="6">
        <f>LCI_db1_S4!AP28/LCIA_Methods!D15</f>
        <v>-5.1599882280052383E-4</v>
      </c>
      <c r="P5" s="6">
        <f>LCI_db1_S4!AQ28/LCIA_Methods!D16</f>
        <v>-4.5227280663982356E-5</v>
      </c>
      <c r="Q5" s="6">
        <f>LCI_db1_S4!AR28/LCIA_Methods!D17</f>
        <v>-3.9638719449758594E-5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LCI_db1_S5!AC2/LCIA_Methods!D2</f>
        <v>-5.2486111403606219E-6</v>
      </c>
      <c r="C2" s="6">
        <f>LCI_db1_S5!AD2/LCIA_Methods!D3</f>
        <v>1.0577894328767002E-7</v>
      </c>
      <c r="D2" s="6">
        <f>LCI_db1_S5!AE2/LCIA_Methods!D4</f>
        <v>-6.8109021236452532E-5</v>
      </c>
      <c r="E2" s="6">
        <f>LCI_db1_S5!AF2/LCIA_Methods!D5</f>
        <v>-1.324380214765777E-4</v>
      </c>
      <c r="F2" s="6">
        <f>LCI_db1_S5!AG2/LCIA_Methods!D6</f>
        <v>-1.130318742161431E-5</v>
      </c>
      <c r="G2" s="6">
        <f>LCI_db1_S5!AH2/LCIA_Methods!D7</f>
        <v>5.1254440181679116E-8</v>
      </c>
      <c r="H2" s="6">
        <f>LCI_db1_S5!AI2/LCIA_Methods!D8</f>
        <v>-2.6011098102788312E-6</v>
      </c>
      <c r="I2" s="6">
        <f>LCI_db1_S5!AJ2/LCIA_Methods!D9</f>
        <v>-2.4924867730117486E-5</v>
      </c>
      <c r="J2" s="6">
        <f>LCI_db1_S5!AK2/LCIA_Methods!D10</f>
        <v>-3.4302518533722482E-5</v>
      </c>
      <c r="K2" s="6">
        <f>LCI_db1_S5!AL2/LCIA_Methods!D11</f>
        <v>-2.2177416425242631E-5</v>
      </c>
      <c r="L2" s="6">
        <f>LCI_db1_S5!AM2/LCIA_Methods!D12</f>
        <v>-1.8692298839550138E-5</v>
      </c>
      <c r="M2" s="6">
        <f>LCI_db1_S5!AN2/LCIA_Methods!D13</f>
        <v>-1.2579896526312224E-4</v>
      </c>
      <c r="N2" s="6">
        <f>LCI_db1_S5!AO2/LCIA_Methods!D14</f>
        <v>-1.1407476999865335E-5</v>
      </c>
      <c r="O2" s="6">
        <f>LCI_db1_S5!AP2/LCIA_Methods!D15</f>
        <v>-1.0317310798512563E-4</v>
      </c>
      <c r="P2" s="6">
        <f>LCI_db1_S5!AQ2/LCIA_Methods!D16</f>
        <v>-3.8786273369234187E-8</v>
      </c>
      <c r="Q2" s="6">
        <f>LCI_db1_S5!AR2/LCIA_Methods!D17</f>
        <v>1.0811709700385814E-6</v>
      </c>
    </row>
    <row r="3" spans="1:17" x14ac:dyDescent="0.35">
      <c r="A3" s="5" t="s">
        <v>2</v>
      </c>
      <c r="B3" s="6">
        <f>LCI_db1_S5!AC6/LCIA_Methods!D2</f>
        <v>-3.8238203582111976E-6</v>
      </c>
      <c r="C3" s="6">
        <f>LCI_db1_S5!AD6/LCIA_Methods!D3</f>
        <v>7.883185663522473E-8</v>
      </c>
      <c r="D3" s="6">
        <f>LCI_db1_S5!AE6/LCIA_Methods!D4</f>
        <v>-3.221299253550666E-5</v>
      </c>
      <c r="E3" s="6">
        <f>LCI_db1_S5!AF6/LCIA_Methods!D5</f>
        <v>-4.824016080019623E-7</v>
      </c>
      <c r="F3" s="6">
        <f>LCI_db1_S5!AG6/LCIA_Methods!D6</f>
        <v>-1.1837591011541842E-5</v>
      </c>
      <c r="G3" s="6">
        <f>LCI_db1_S5!AH6/LCIA_Methods!D7</f>
        <v>-1.9785381929194968E-7</v>
      </c>
      <c r="H3" s="6">
        <f>LCI_db1_S5!AI6/LCIA_Methods!D8</f>
        <v>2.2781793528768867E-6</v>
      </c>
      <c r="I3" s="6">
        <f>LCI_db1_S5!AJ6/LCIA_Methods!D9</f>
        <v>-3.7011603188710658E-5</v>
      </c>
      <c r="J3" s="6">
        <f>LCI_db1_S5!AK6/LCIA_Methods!D10</f>
        <v>-5.16506636536421E-5</v>
      </c>
      <c r="K3" s="6">
        <f>LCI_db1_S5!AL6/LCIA_Methods!D11</f>
        <v>-4.7546760355678599E-7</v>
      </c>
      <c r="L3" s="6">
        <f>LCI_db1_S5!AM6/LCIA_Methods!D12</f>
        <v>-1.4960406862958251E-6</v>
      </c>
      <c r="M3" s="6">
        <f>LCI_db1_S5!AN6/LCIA_Methods!D13</f>
        <v>9.0099934789933723E-7</v>
      </c>
      <c r="N3" s="6">
        <f>LCI_db1_S5!AO6/LCIA_Methods!D14</f>
        <v>-1.6649992187175241E-7</v>
      </c>
      <c r="O3" s="6">
        <f>LCI_db1_S5!AP6/LCIA_Methods!D15</f>
        <v>-1.001215540841276E-6</v>
      </c>
      <c r="P3" s="6">
        <f>LCI_db1_S5!AQ6/LCIA_Methods!D16</f>
        <v>-1.0868071879164728E-6</v>
      </c>
      <c r="Q3" s="6">
        <f>LCI_db1_S5!AR6/LCIA_Methods!D17</f>
        <v>1.9759086325160777E-7</v>
      </c>
    </row>
    <row r="4" spans="1:17" x14ac:dyDescent="0.35">
      <c r="A4" s="5" t="s">
        <v>3</v>
      </c>
      <c r="B4" s="6">
        <f>LCI_db1_S5!AC17/LCIA_Methods!D2</f>
        <v>-5.0368012763035078E-6</v>
      </c>
      <c r="C4" s="6">
        <f>LCI_db1_S5!AD17/LCIA_Methods!D3</f>
        <v>1.0996824685326065E-7</v>
      </c>
      <c r="D4" s="6">
        <f>LCI_db1_S5!AE17/LCIA_Methods!D4</f>
        <v>-1.0253931320778152E-5</v>
      </c>
      <c r="E4" s="6">
        <f>LCI_db1_S5!AF17/LCIA_Methods!D5</f>
        <v>-7.3352496610778087E-8</v>
      </c>
      <c r="F4" s="6">
        <f>LCI_db1_S5!AG17/LCIA_Methods!D6</f>
        <v>4.0783850207853944E-6</v>
      </c>
      <c r="G4" s="6">
        <f>LCI_db1_S5!AH17/LCIA_Methods!D7</f>
        <v>3.1892057915310521E-7</v>
      </c>
      <c r="H4" s="6">
        <f>LCI_db1_S5!AI17/LCIA_Methods!D8</f>
        <v>2.6256733267819153E-6</v>
      </c>
      <c r="I4" s="6">
        <f>LCI_db1_S5!AJ17/LCIA_Methods!D9</f>
        <v>6.1802935597085269E-6</v>
      </c>
      <c r="J4" s="6">
        <f>LCI_db1_S5!AK17/LCIA_Methods!D10</f>
        <v>8.6540231594323327E-6</v>
      </c>
      <c r="K4" s="6">
        <f>LCI_db1_S5!AL17/LCIA_Methods!D11</f>
        <v>-2.9836020113723074E-7</v>
      </c>
      <c r="L4" s="6">
        <f>LCI_db1_S5!AM17/LCIA_Methods!D12</f>
        <v>1.1954020005718492E-6</v>
      </c>
      <c r="M4" s="6">
        <f>LCI_db1_S5!AN17/LCIA_Methods!D13</f>
        <v>2.1695097468923853E-6</v>
      </c>
      <c r="N4" s="6">
        <f>LCI_db1_S5!AO17/LCIA_Methods!D14</f>
        <v>1.893050485884708E-7</v>
      </c>
      <c r="O4" s="6">
        <f>LCI_db1_S5!AP17/LCIA_Methods!D15</f>
        <v>4.97321173018989E-8</v>
      </c>
      <c r="P4" s="6">
        <f>LCI_db1_S5!AQ17/LCIA_Methods!D16</f>
        <v>7.1607830618474645E-7</v>
      </c>
      <c r="Q4" s="6">
        <f>LCI_db1_S5!AR17/LCIA_Methods!D17</f>
        <v>3.0426841828115953E-6</v>
      </c>
    </row>
    <row r="5" spans="1:17" x14ac:dyDescent="0.35">
      <c r="A5" s="5" t="s">
        <v>4</v>
      </c>
      <c r="B5" s="6">
        <f>LCI_db1_S5!AC28/LCIA_Methods!D2</f>
        <v>-8.5218124327736999E-6</v>
      </c>
      <c r="C5" s="6">
        <f>LCI_db1_S5!AD28/LCIA_Methods!D3</f>
        <v>1.5129450946137924E-7</v>
      </c>
      <c r="D5" s="6">
        <f>LCI_db1_S5!AE28/LCIA_Methods!D4</f>
        <v>-2.5561125846969307E-4</v>
      </c>
      <c r="E5" s="6">
        <f>LCI_db1_S5!AF28/LCIA_Methods!D5</f>
        <v>-6.61078599173663E-4</v>
      </c>
      <c r="F5" s="6">
        <f>LCI_db1_S5!AG28/LCIA_Methods!D6</f>
        <v>-4.0997525126558645E-5</v>
      </c>
      <c r="G5" s="6">
        <f>LCI_db1_S5!AH28/LCIA_Methods!D7</f>
        <v>1.4138681186084507E-8</v>
      </c>
      <c r="H5" s="6">
        <f>LCI_db1_S5!AI28/LCIA_Methods!D8</f>
        <v>-2.2813254410711759E-5</v>
      </c>
      <c r="I5" s="6">
        <f>LCI_db1_S5!AJ28/LCIA_Methods!D9</f>
        <v>-6.2961719392583165E-5</v>
      </c>
      <c r="J5" s="6">
        <f>LCI_db1_S5!AK28/LCIA_Methods!D10</f>
        <v>-8.5519311680192864E-5</v>
      </c>
      <c r="K5" s="6">
        <f>LCI_db1_S5!AL28/LCIA_Methods!D11</f>
        <v>-1.0933942651682513E-4</v>
      </c>
      <c r="L5" s="6">
        <f>LCI_db1_S5!AM28/LCIA_Methods!D12</f>
        <v>-9.286021682630275E-5</v>
      </c>
      <c r="M5" s="6">
        <f>LCI_db1_S5!AN28/LCIA_Methods!D13</f>
        <v>-6.3513584450519472E-4</v>
      </c>
      <c r="N5" s="6">
        <f>LCI_db1_S5!AO28/LCIA_Methods!D14</f>
        <v>-5.7082995252760102E-5</v>
      </c>
      <c r="O5" s="6">
        <f>LCI_db1_S5!AP28/LCIA_Methods!D15</f>
        <v>-5.1396257307854943E-4</v>
      </c>
      <c r="P5" s="6">
        <f>LCI_db1_S5!AQ28/LCIA_Methods!D16</f>
        <v>5.475263966172816E-7</v>
      </c>
      <c r="Q5" s="6">
        <f>LCI_db1_S5!AR28/LCIA_Methods!D17</f>
        <v>-1.0746952419335002E-6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LCI_db2_default!AC2/LCIA_Methods!D2</f>
        <v>-8.5768105590712029E-6</v>
      </c>
      <c r="C2" s="6">
        <f>LCI_db2_default!AD2/LCIA_Methods!D3</f>
        <v>-1.5950107192580094E-7</v>
      </c>
      <c r="D2" s="6">
        <f>LCI_db2_default!AE2/LCIA_Methods!D4</f>
        <v>-9.9980732817710067E-5</v>
      </c>
      <c r="E2" s="6">
        <f>LCI_db2_default!AF2/LCIA_Methods!D5</f>
        <v>-1.3992965339120926E-4</v>
      </c>
      <c r="F2" s="6">
        <f>LCI_db2_default!AG2/LCIA_Methods!D6</f>
        <v>-1.322403409073821E-5</v>
      </c>
      <c r="G2" s="6">
        <f>LCI_db2_default!AH2/LCIA_Methods!D7</f>
        <v>-4.5569139509490639E-7</v>
      </c>
      <c r="H2" s="6">
        <f>LCI_db2_default!AI2/LCIA_Methods!D8</f>
        <v>-5.930790167460545E-6</v>
      </c>
      <c r="I2" s="6">
        <f>LCI_db2_default!AJ2/LCIA_Methods!D9</f>
        <v>-2.7256830294200162E-5</v>
      </c>
      <c r="J2" s="6">
        <f>LCI_db2_default!AK2/LCIA_Methods!D10</f>
        <v>-3.6749952914450523E-5</v>
      </c>
      <c r="K2" s="6">
        <f>LCI_db2_default!AL2/LCIA_Methods!D11</f>
        <v>-2.2563898722953128E-5</v>
      </c>
      <c r="L2" s="6">
        <f>LCI_db2_default!AM2/LCIA_Methods!D12</f>
        <v>-2.0060627511967753E-5</v>
      </c>
      <c r="M2" s="6">
        <f>LCI_db2_default!AN2/LCIA_Methods!D13</f>
        <v>-1.3323375927035909E-4</v>
      </c>
      <c r="N2" s="6">
        <f>LCI_db2_default!AO2/LCIA_Methods!D14</f>
        <v>-1.1720366049830039E-5</v>
      </c>
      <c r="O2" s="6">
        <f>LCI_db2_default!AP2/LCIA_Methods!D15</f>
        <v>-1.0351489729504432E-4</v>
      </c>
      <c r="P2" s="6">
        <f>LCI_db2_default!AQ2/LCIA_Methods!D16</f>
        <v>-1.0110413275840314E-5</v>
      </c>
      <c r="Q2" s="6">
        <f>LCI_db2_default!AR2/LCIA_Methods!D17</f>
        <v>-5.7829093855498097E-6</v>
      </c>
    </row>
    <row r="3" spans="1:17" x14ac:dyDescent="0.35">
      <c r="A3" s="5" t="s">
        <v>2</v>
      </c>
      <c r="B3" s="6">
        <f>LCI_db2_default!AC6/LCIA_Methods!D2</f>
        <v>-4.6529811192771009E-6</v>
      </c>
      <c r="C3" s="6">
        <f>LCI_db2_default!AD6/LCIA_Methods!D3</f>
        <v>-5.0472915171018615E-9</v>
      </c>
      <c r="D3" s="6">
        <f>LCI_db2_default!AE6/LCIA_Methods!D4</f>
        <v>-3.6868507153899002E-5</v>
      </c>
      <c r="E3" s="6">
        <f>LCI_db2_default!AF6/LCIA_Methods!D5</f>
        <v>-3.3855708518449675E-6</v>
      </c>
      <c r="F3" s="6">
        <f>LCI_db2_default!AG6/LCIA_Methods!D6</f>
        <v>-1.2668570725547835E-5</v>
      </c>
      <c r="G3" s="6">
        <f>LCI_db2_default!AH6/LCIA_Methods!D7</f>
        <v>-2.6548572798587905E-7</v>
      </c>
      <c r="H3" s="6">
        <f>LCI_db2_default!AI6/LCIA_Methods!D8</f>
        <v>1.4532932549169862E-6</v>
      </c>
      <c r="I3" s="6">
        <f>LCI_db2_default!AJ6/LCIA_Methods!D9</f>
        <v>-3.7572406832991549E-5</v>
      </c>
      <c r="J3" s="6">
        <f>LCI_db2_default!AK6/LCIA_Methods!D10</f>
        <v>-5.2288459577300306E-5</v>
      </c>
      <c r="K3" s="6">
        <f>LCI_db2_default!AL6/LCIA_Methods!D11</f>
        <v>-4.821382310850548E-7</v>
      </c>
      <c r="L3" s="6">
        <f>LCI_db2_default!AM6/LCIA_Methods!D12</f>
        <v>-1.8488688672803737E-6</v>
      </c>
      <c r="M3" s="6">
        <f>LCI_db2_default!AN6/LCIA_Methods!D13</f>
        <v>-1.087325449285109E-6</v>
      </c>
      <c r="N3" s="6">
        <f>LCI_db2_default!AO6/LCIA_Methods!D14</f>
        <v>-2.239118359578696E-7</v>
      </c>
      <c r="O3" s="6">
        <f>LCI_db2_default!AP6/LCIA_Methods!D15</f>
        <v>-9.9143014210344519E-7</v>
      </c>
      <c r="P3" s="6">
        <f>LCI_db2_default!AQ6/LCIA_Methods!D16</f>
        <v>-1.6431623844207417E-6</v>
      </c>
      <c r="Q3" s="6">
        <f>LCI_db2_default!AR6/LCIA_Methods!D17</f>
        <v>-1.5317017203022431E-6</v>
      </c>
    </row>
    <row r="4" spans="1:17" x14ac:dyDescent="0.35">
      <c r="A4" s="5" t="s">
        <v>3</v>
      </c>
      <c r="B4" s="6">
        <f>LCI_db2_default!AC17/LCIA_Methods!D2</f>
        <v>-5.2156467223809653E-6</v>
      </c>
      <c r="C4" s="6">
        <f>LCI_db2_default!AD17/LCIA_Methods!D3</f>
        <v>9.9798735806964528E-8</v>
      </c>
      <c r="D4" s="6">
        <f>LCI_db2_default!AE17/LCIA_Methods!D4</f>
        <v>-1.0222182960323539E-5</v>
      </c>
      <c r="E4" s="6">
        <f>LCI_db2_default!AF17/LCIA_Methods!D5</f>
        <v>1.8339338302427917E-8</v>
      </c>
      <c r="F4" s="6">
        <f>LCI_db2_default!AG17/LCIA_Methods!D6</f>
        <v>4.0719326512709945E-6</v>
      </c>
      <c r="G4" s="6">
        <f>LCI_db2_default!AH17/LCIA_Methods!D7</f>
        <v>2.7205505760886579E-7</v>
      </c>
      <c r="H4" s="6">
        <f>LCI_db2_default!AI17/LCIA_Methods!D8</f>
        <v>2.6121767337106593E-6</v>
      </c>
      <c r="I4" s="6">
        <f>LCI_db2_default!AJ17/LCIA_Methods!D9</f>
        <v>6.1460889750226156E-6</v>
      </c>
      <c r="J4" s="6">
        <f>LCI_db2_default!AK17/LCIA_Methods!D10</f>
        <v>8.6560893193065945E-6</v>
      </c>
      <c r="K4" s="6">
        <f>LCI_db2_default!AL17/LCIA_Methods!D11</f>
        <v>-3.0933505665236593E-7</v>
      </c>
      <c r="L4" s="6">
        <f>LCI_db2_default!AM17/LCIA_Methods!D12</f>
        <v>1.1922153974909001E-6</v>
      </c>
      <c r="M4" s="6">
        <f>LCI_db2_default!AN17/LCIA_Methods!D13</f>
        <v>2.1014367630837186E-6</v>
      </c>
      <c r="N4" s="6">
        <f>LCI_db2_default!AO17/LCIA_Methods!D14</f>
        <v>3.5116111745680191E-7</v>
      </c>
      <c r="O4" s="6">
        <f>LCI_db2_default!AP17/LCIA_Methods!D15</f>
        <v>2.609552985207502E-8</v>
      </c>
      <c r="P4" s="6">
        <f>LCI_db2_default!AQ17/LCIA_Methods!D16</f>
        <v>8.6001187019244016E-7</v>
      </c>
      <c r="Q4" s="6">
        <f>LCI_db2_default!AR17/LCIA_Methods!D17</f>
        <v>2.7156880609004722E-6</v>
      </c>
    </row>
    <row r="5" spans="1:17" x14ac:dyDescent="0.35">
      <c r="A5" s="5" t="s">
        <v>4</v>
      </c>
      <c r="B5" s="6">
        <f>LCI_db2_default!AC28/LCIA_Methods!D2</f>
        <v>-2.3146797112039872E-5</v>
      </c>
      <c r="C5" s="6">
        <f>LCI_db2_default!AD28/LCIA_Methods!D3</f>
        <v>-9.8700824820872977E-7</v>
      </c>
      <c r="D5" s="6">
        <f>LCI_db2_default!AE28/LCIA_Methods!D4</f>
        <v>-4.057222838601052E-4</v>
      </c>
      <c r="E5" s="6">
        <f>LCI_db2_default!AF28/LCIA_Methods!D5</f>
        <v>-6.9291380392896113E-4</v>
      </c>
      <c r="F5" s="6">
        <f>LCI_db2_default!AG28/LCIA_Methods!D6</f>
        <v>-4.8926894305137369E-5</v>
      </c>
      <c r="G5" s="6">
        <f>LCI_db2_default!AH28/LCIA_Methods!D7</f>
        <v>-2.2915956347205051E-6</v>
      </c>
      <c r="H5" s="6">
        <f>LCI_db2_default!AI28/LCIA_Methods!D8</f>
        <v>-3.7784890814558013E-5</v>
      </c>
      <c r="I5" s="6">
        <f>LCI_db2_default!AJ28/LCIA_Methods!D9</f>
        <v>-7.3431515755062948E-5</v>
      </c>
      <c r="J5" s="6">
        <f>LCI_db2_default!AK28/LCIA_Methods!D10</f>
        <v>-9.6485024056265181E-5</v>
      </c>
      <c r="K5" s="6">
        <f>LCI_db2_default!AL28/LCIA_Methods!D11</f>
        <v>-1.1123654703929078E-4</v>
      </c>
      <c r="L5" s="6">
        <f>LCI_db2_default!AM28/LCIA_Methods!D12</f>
        <v>-9.8989830620259812E-5</v>
      </c>
      <c r="M5" s="6">
        <f>LCI_db2_default!AN28/LCIA_Methods!D13</f>
        <v>-6.6819701897939253E-4</v>
      </c>
      <c r="N5" s="6">
        <f>LCI_db2_default!AO28/LCIA_Methods!D14</f>
        <v>-5.8856328812148055E-5</v>
      </c>
      <c r="O5" s="6">
        <f>LCI_db2_default!AP28/LCIA_Methods!D15</f>
        <v>-5.156438172507189E-4</v>
      </c>
      <c r="P5" s="6">
        <f>LCI_db2_default!AQ28/LCIA_Methods!D16</f>
        <v>-4.8985765350744958E-5</v>
      </c>
      <c r="Q5" s="6">
        <f>LCI_db2_default!AR28/LCIA_Methods!D17</f>
        <v>-3.1282519608945507E-5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LCI_db2_S1!AC2/LCIA_Methods!D2</f>
        <v>-5.4237855824825878E-6</v>
      </c>
      <c r="C2" s="6">
        <f>LCI_db2_S1!AD2/LCIA_Methods!D3</f>
        <v>8.1875209922715554E-8</v>
      </c>
      <c r="D2" s="6">
        <f>LCI_db2_S1!AE2/LCIA_Methods!D4</f>
        <v>-6.7741989276178297E-5</v>
      </c>
      <c r="E2" s="6">
        <f>LCI_db2_S1!AF2/LCIA_Methods!D5</f>
        <v>-1.3279671719725061E-4</v>
      </c>
      <c r="F2" s="6">
        <f>LCI_db2_S1!AG2/LCIA_Methods!D6</f>
        <v>-1.144648688088059E-5</v>
      </c>
      <c r="G2" s="6">
        <f>LCI_db2_S1!AH2/LCIA_Methods!D7</f>
        <v>2.2503670266405615E-8</v>
      </c>
      <c r="H2" s="6">
        <f>LCI_db2_S1!AI2/LCIA_Methods!D8</f>
        <v>-2.7943516643982959E-6</v>
      </c>
      <c r="I2" s="6">
        <f>LCI_db2_S1!AJ2/LCIA_Methods!D9</f>
        <v>-2.5076466734995421E-5</v>
      </c>
      <c r="J2" s="6">
        <f>LCI_db2_S1!AK2/LCIA_Methods!D10</f>
        <v>-3.446601474858824E-5</v>
      </c>
      <c r="K2" s="6">
        <f>LCI_db2_S1!AL2/LCIA_Methods!D11</f>
        <v>-2.2153350630671883E-5</v>
      </c>
      <c r="L2" s="6">
        <f>LCI_db2_S1!AM2/LCIA_Methods!D12</f>
        <v>-1.8777530217484528E-5</v>
      </c>
      <c r="M2" s="6">
        <f>LCI_db2_S1!AN2/LCIA_Methods!D13</f>
        <v>-1.2497579588812839E-4</v>
      </c>
      <c r="N2" s="6">
        <f>LCI_db2_S1!AO2/LCIA_Methods!D14</f>
        <v>-1.1175861459960523E-5</v>
      </c>
      <c r="O2" s="6">
        <f>LCI_db2_S1!AP2/LCIA_Methods!D15</f>
        <v>-1.0316972044808371E-4</v>
      </c>
      <c r="P2" s="6">
        <f>LCI_db2_S1!AQ2/LCIA_Methods!D16</f>
        <v>-1.7465419348770442E-6</v>
      </c>
      <c r="Q2" s="6">
        <f>LCI_db2_S1!AR2/LCIA_Methods!D17</f>
        <v>5.9407415474103366E-7</v>
      </c>
    </row>
    <row r="3" spans="1:17" x14ac:dyDescent="0.35">
      <c r="A3" s="5" t="s">
        <v>2</v>
      </c>
      <c r="B3" s="6">
        <f>LCI_db2_S1!AC6/LCIA_Methods!D2</f>
        <v>-4.6529811192771009E-6</v>
      </c>
      <c r="C3" s="6">
        <f>LCI_db2_S1!AD6/LCIA_Methods!D3</f>
        <v>-5.0472915171018615E-9</v>
      </c>
      <c r="D3" s="6">
        <f>LCI_db2_S1!AE6/LCIA_Methods!D4</f>
        <v>-3.6868507153899002E-5</v>
      </c>
      <c r="E3" s="6">
        <f>LCI_db2_S1!AF6/LCIA_Methods!D5</f>
        <v>-3.3855708518449675E-6</v>
      </c>
      <c r="F3" s="6">
        <f>LCI_db2_S1!AG6/LCIA_Methods!D6</f>
        <v>-1.2668570725547835E-5</v>
      </c>
      <c r="G3" s="6">
        <f>LCI_db2_S1!AH6/LCIA_Methods!D7</f>
        <v>-2.6548572798587905E-7</v>
      </c>
      <c r="H3" s="6">
        <f>LCI_db2_S1!AI6/LCIA_Methods!D8</f>
        <v>1.4532932549169862E-6</v>
      </c>
      <c r="I3" s="6">
        <f>LCI_db2_S1!AJ6/LCIA_Methods!D9</f>
        <v>-3.7572406832991549E-5</v>
      </c>
      <c r="J3" s="6">
        <f>LCI_db2_S1!AK6/LCIA_Methods!D10</f>
        <v>-5.2288459577300306E-5</v>
      </c>
      <c r="K3" s="6">
        <f>LCI_db2_S1!AL6/LCIA_Methods!D11</f>
        <v>-4.821382310850548E-7</v>
      </c>
      <c r="L3" s="6">
        <f>LCI_db2_S1!AM6/LCIA_Methods!D12</f>
        <v>-1.8488688672803737E-6</v>
      </c>
      <c r="M3" s="6">
        <f>LCI_db2_S1!AN6/LCIA_Methods!D13</f>
        <v>-1.087325449285109E-6</v>
      </c>
      <c r="N3" s="6">
        <f>LCI_db2_S1!AO6/LCIA_Methods!D14</f>
        <v>-2.239118359578696E-7</v>
      </c>
      <c r="O3" s="6">
        <f>LCI_db2_S1!AP6/LCIA_Methods!D15</f>
        <v>-9.9143014210344519E-7</v>
      </c>
      <c r="P3" s="6">
        <f>LCI_db2_S1!AQ6/LCIA_Methods!D16</f>
        <v>-1.6431623844207417E-6</v>
      </c>
      <c r="Q3" s="6">
        <f>LCI_db2_S1!AR6/LCIA_Methods!D17</f>
        <v>-1.5317017203022431E-6</v>
      </c>
    </row>
    <row r="4" spans="1:17" x14ac:dyDescent="0.35">
      <c r="A4" s="5" t="s">
        <v>3</v>
      </c>
      <c r="B4" s="6">
        <f>LCI_db2_S1!AC17/LCIA_Methods!D2</f>
        <v>-5.2156467223809653E-6</v>
      </c>
      <c r="C4" s="6">
        <f>LCI_db2_S1!AD17/LCIA_Methods!D3</f>
        <v>9.9798735806964528E-8</v>
      </c>
      <c r="D4" s="6">
        <f>LCI_db2_S1!AE17/LCIA_Methods!D4</f>
        <v>-1.0222182960323539E-5</v>
      </c>
      <c r="E4" s="6">
        <f>LCI_db2_S1!AF17/LCIA_Methods!D5</f>
        <v>1.8339338302427917E-8</v>
      </c>
      <c r="F4" s="6">
        <f>LCI_db2_S1!AG17/LCIA_Methods!D6</f>
        <v>4.0719326512709945E-6</v>
      </c>
      <c r="G4" s="6">
        <f>LCI_db2_S1!AH17/LCIA_Methods!D7</f>
        <v>2.7205505760886579E-7</v>
      </c>
      <c r="H4" s="6">
        <f>LCI_db2_S1!AI17/LCIA_Methods!D8</f>
        <v>2.6121767337106593E-6</v>
      </c>
      <c r="I4" s="6">
        <f>LCI_db2_S1!AJ17/LCIA_Methods!D9</f>
        <v>6.1460889750226156E-6</v>
      </c>
      <c r="J4" s="6">
        <f>LCI_db2_S1!AK17/LCIA_Methods!D10</f>
        <v>8.6560893193065945E-6</v>
      </c>
      <c r="K4" s="6">
        <f>LCI_db2_S1!AL17/LCIA_Methods!D11</f>
        <v>-3.0933505665236593E-7</v>
      </c>
      <c r="L4" s="6">
        <f>LCI_db2_S1!AM17/LCIA_Methods!D12</f>
        <v>1.1922153974909001E-6</v>
      </c>
      <c r="M4" s="6">
        <f>LCI_db2_S1!AN17/LCIA_Methods!D13</f>
        <v>2.1014367630837186E-6</v>
      </c>
      <c r="N4" s="6">
        <f>LCI_db2_S1!AO17/LCIA_Methods!D14</f>
        <v>3.5116111745680191E-7</v>
      </c>
      <c r="O4" s="6">
        <f>LCI_db2_S1!AP17/LCIA_Methods!D15</f>
        <v>2.609552985207502E-8</v>
      </c>
      <c r="P4" s="6">
        <f>LCI_db2_S1!AQ17/LCIA_Methods!D16</f>
        <v>8.6001187019244016E-7</v>
      </c>
      <c r="Q4" s="6">
        <f>LCI_db2_S1!AR17/LCIA_Methods!D17</f>
        <v>2.7156880609004722E-6</v>
      </c>
    </row>
    <row r="5" spans="1:17" x14ac:dyDescent="0.35">
      <c r="A5" s="5" t="s">
        <v>4</v>
      </c>
      <c r="B5" s="6">
        <f>LCI_db2_S1!AC28/LCIA_Methods!D2</f>
        <v>-7.3816722290968039E-6</v>
      </c>
      <c r="C5" s="6">
        <f>LCI_db2_S1!AD28/LCIA_Methods!D3</f>
        <v>2.1987316103385239E-7</v>
      </c>
      <c r="D5" s="6">
        <f>LCI_db2_S1!AE28/LCIA_Methods!D4</f>
        <v>-2.4452856615244642E-4</v>
      </c>
      <c r="E5" s="6">
        <f>LCI_db2_S1!AF28/LCIA_Methods!D5</f>
        <v>-6.5724912295916796E-4</v>
      </c>
      <c r="F5" s="6">
        <f>LCI_db2_S1!AG28/LCIA_Methods!D6</f>
        <v>-4.0039158255849276E-5</v>
      </c>
      <c r="G5" s="6">
        <f>LCI_db2_S1!AH28/LCIA_Methods!D7</f>
        <v>9.9379692086054526E-8</v>
      </c>
      <c r="H5" s="6">
        <f>LCI_db2_S1!AI28/LCIA_Methods!D8</f>
        <v>-2.2102698299246768E-5</v>
      </c>
      <c r="I5" s="6">
        <f>LCI_db2_S1!AJ28/LCIA_Methods!D9</f>
        <v>-6.2529697959039221E-5</v>
      </c>
      <c r="J5" s="6">
        <f>LCI_db2_S1!AK28/LCIA_Methods!D10</f>
        <v>-8.5065333226953775E-5</v>
      </c>
      <c r="K5" s="6">
        <f>LCI_db2_S1!AL28/LCIA_Methods!D11</f>
        <v>-1.0918380657788459E-4</v>
      </c>
      <c r="L5" s="6">
        <f>LCI_db2_S1!AM28/LCIA_Methods!D12</f>
        <v>-9.2574344147843671E-5</v>
      </c>
      <c r="M5" s="6">
        <f>LCI_db2_S1!AN28/LCIA_Methods!D13</f>
        <v>-6.269072020682391E-4</v>
      </c>
      <c r="N5" s="6">
        <f>LCI_db2_S1!AO28/LCIA_Methods!D14</f>
        <v>-5.6133805862800474E-5</v>
      </c>
      <c r="O5" s="6">
        <f>LCI_db2_S1!AP28/LCIA_Methods!D15</f>
        <v>-5.1391793301591585E-4</v>
      </c>
      <c r="P5" s="6">
        <f>LCI_db2_S1!AQ28/LCIA_Methods!D16</f>
        <v>-7.1664086459286179E-6</v>
      </c>
      <c r="Q5" s="6">
        <f>LCI_db2_S1!AR28/LCIA_Methods!D17</f>
        <v>6.0239809250871095E-7</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LCI_db2_S2!AC2/LCIA_Methods!D2</f>
        <v>-8.2433461517852653E-6</v>
      </c>
      <c r="C2" s="6">
        <f>LCI_db2_S2!AD2/LCIA_Methods!D3</f>
        <v>-1.3152854866287535E-7</v>
      </c>
      <c r="D2" s="6">
        <f>LCI_db2_S2!AE2/LCIA_Methods!D4</f>
        <v>-9.8732111061604076E-5</v>
      </c>
      <c r="E2" s="6">
        <f>LCI_db2_S2!AF2/LCIA_Methods!D5</f>
        <v>-1.3890682038139227E-4</v>
      </c>
      <c r="F2" s="6">
        <f>LCI_db2_S2!AG2/LCIA_Methods!D6</f>
        <v>-1.2907290245582595E-5</v>
      </c>
      <c r="G2" s="6">
        <f>LCI_db2_S2!AH2/LCIA_Methods!D7</f>
        <v>-4.0621570149382102E-7</v>
      </c>
      <c r="H2" s="6">
        <f>LCI_db2_S2!AI2/LCIA_Methods!D8</f>
        <v>-5.6140900846130378E-6</v>
      </c>
      <c r="I2" s="6">
        <f>LCI_db2_S2!AJ2/LCIA_Methods!D9</f>
        <v>-2.7050093037467514E-5</v>
      </c>
      <c r="J2" s="6">
        <f>LCI_db2_S2!AK2/LCIA_Methods!D10</f>
        <v>-3.651358168749231E-5</v>
      </c>
      <c r="K2" s="6">
        <f>LCI_db2_S2!AL2/LCIA_Methods!D11</f>
        <v>-2.2546679649162356E-5</v>
      </c>
      <c r="L2" s="6">
        <f>LCI_db2_S2!AM2/LCIA_Methods!D12</f>
        <v>-1.9926569715529397E-5</v>
      </c>
      <c r="M2" s="6">
        <f>LCI_db2_S2!AN2/LCIA_Methods!D13</f>
        <v>-1.3248279479021233E-4</v>
      </c>
      <c r="N2" s="6">
        <f>LCI_db2_S2!AO2/LCIA_Methods!D14</f>
        <v>-1.1649397075043691E-5</v>
      </c>
      <c r="O2" s="6">
        <f>LCI_db2_S2!AP2/LCIA_Methods!D15</f>
        <v>-1.0349822761426702E-4</v>
      </c>
      <c r="P2" s="6">
        <f>LCI_db2_S2!AQ2/LCIA_Methods!D16</f>
        <v>-9.9006443699027085E-6</v>
      </c>
      <c r="Q2" s="6">
        <f>LCI_db2_S2!AR2/LCIA_Methods!D17</f>
        <v>-5.1180397647985486E-6</v>
      </c>
    </row>
    <row r="3" spans="1:17" x14ac:dyDescent="0.35">
      <c r="A3" s="5" t="s">
        <v>2</v>
      </c>
      <c r="B3" s="6">
        <f>LCI_db2_S2!AC6/LCIA_Methods!D2</f>
        <v>-3.8193201010622586E-6</v>
      </c>
      <c r="C3" s="6">
        <f>LCI_db2_S2!AD6/LCIA_Methods!D3</f>
        <v>6.4884016640212111E-8</v>
      </c>
      <c r="D3" s="6">
        <f>LCI_db2_S2!AE6/LCIA_Methods!D4</f>
        <v>-3.3746952763634039E-5</v>
      </c>
      <c r="E3" s="6">
        <f>LCI_db2_S2!AF6/LCIA_Methods!D5</f>
        <v>-8.2848832730245598E-7</v>
      </c>
      <c r="F3" s="6">
        <f>LCI_db2_S2!AG6/LCIA_Methods!D6</f>
        <v>-1.1876711112658793E-5</v>
      </c>
      <c r="G3" s="6">
        <f>LCI_db2_S2!AH6/LCIA_Methods!D7</f>
        <v>-1.4179649398316564E-7</v>
      </c>
      <c r="H3" s="6">
        <f>LCI_db2_S2!AI6/LCIA_Methods!D8</f>
        <v>2.2450434620357533E-6</v>
      </c>
      <c r="I3" s="6">
        <f>LCI_db2_S2!AJ6/LCIA_Methods!D9</f>
        <v>-3.7055563691159935E-5</v>
      </c>
      <c r="J3" s="6">
        <f>LCI_db2_S2!AK6/LCIA_Methods!D10</f>
        <v>-5.169753150990477E-5</v>
      </c>
      <c r="K3" s="6">
        <f>LCI_db2_S2!AL6/LCIA_Methods!D11</f>
        <v>-4.390905466081315E-7</v>
      </c>
      <c r="L3" s="6">
        <f>LCI_db2_S2!AM6/LCIA_Methods!D12</f>
        <v>-1.5137243761844799E-6</v>
      </c>
      <c r="M3" s="6">
        <f>LCI_db2_S2!AN6/LCIA_Methods!D13</f>
        <v>7.9008575108175503E-7</v>
      </c>
      <c r="N3" s="6">
        <f>LCI_db2_S2!AO6/LCIA_Methods!D14</f>
        <v>-4.6489398992004272E-8</v>
      </c>
      <c r="O3" s="6">
        <f>LCI_db2_S2!AP6/LCIA_Methods!D15</f>
        <v>-9.4975594016018922E-7</v>
      </c>
      <c r="P3" s="6">
        <f>LCI_db2_S2!AQ6/LCIA_Methods!D16</f>
        <v>-1.1187401195767322E-6</v>
      </c>
      <c r="Q3" s="6">
        <f>LCI_db2_S2!AR6/LCIA_Methods!D17</f>
        <v>1.3047233157591066E-7</v>
      </c>
    </row>
    <row r="4" spans="1:17" x14ac:dyDescent="0.35">
      <c r="A4" s="5" t="s">
        <v>3</v>
      </c>
      <c r="B4" s="6">
        <f>LCI_db2_S2!AC17/LCIA_Methods!D2</f>
        <v>-5.2156467223809653E-6</v>
      </c>
      <c r="C4" s="6">
        <f>LCI_db2_S2!AD17/LCIA_Methods!D3</f>
        <v>9.9798735806964528E-8</v>
      </c>
      <c r="D4" s="6">
        <f>LCI_db2_S2!AE17/LCIA_Methods!D4</f>
        <v>-1.0222182960323539E-5</v>
      </c>
      <c r="E4" s="6">
        <f>LCI_db2_S2!AF17/LCIA_Methods!D5</f>
        <v>1.8339338302427917E-8</v>
      </c>
      <c r="F4" s="6">
        <f>LCI_db2_S2!AG17/LCIA_Methods!D6</f>
        <v>4.0719326512709945E-6</v>
      </c>
      <c r="G4" s="6">
        <f>LCI_db2_S2!AH17/LCIA_Methods!D7</f>
        <v>2.7205505760886579E-7</v>
      </c>
      <c r="H4" s="6">
        <f>LCI_db2_S2!AI17/LCIA_Methods!D8</f>
        <v>2.6121767337106593E-6</v>
      </c>
      <c r="I4" s="6">
        <f>LCI_db2_S2!AJ17/LCIA_Methods!D9</f>
        <v>6.1460889750226156E-6</v>
      </c>
      <c r="J4" s="6">
        <f>LCI_db2_S2!AK17/LCIA_Methods!D10</f>
        <v>8.6560893193065945E-6</v>
      </c>
      <c r="K4" s="6">
        <f>LCI_db2_S2!AL17/LCIA_Methods!D11</f>
        <v>-3.0933505665236593E-7</v>
      </c>
      <c r="L4" s="6">
        <f>LCI_db2_S2!AM17/LCIA_Methods!D12</f>
        <v>1.1922153974909001E-6</v>
      </c>
      <c r="M4" s="6">
        <f>LCI_db2_S2!AN17/LCIA_Methods!D13</f>
        <v>2.1014367630837186E-6</v>
      </c>
      <c r="N4" s="6">
        <f>LCI_db2_S2!AO17/LCIA_Methods!D14</f>
        <v>3.5116111745680191E-7</v>
      </c>
      <c r="O4" s="6">
        <f>LCI_db2_S2!AP17/LCIA_Methods!D15</f>
        <v>2.609552985207502E-8</v>
      </c>
      <c r="P4" s="6">
        <f>LCI_db2_S2!AQ17/LCIA_Methods!D16</f>
        <v>8.6001187019244016E-7</v>
      </c>
      <c r="Q4" s="6">
        <f>LCI_db2_S2!AR17/LCIA_Methods!D17</f>
        <v>2.7156880609004722E-6</v>
      </c>
    </row>
    <row r="5" spans="1:17" x14ac:dyDescent="0.35">
      <c r="A5" s="5" t="s">
        <v>4</v>
      </c>
      <c r="B5" s="6">
        <f>LCI_db2_S2!AC28/LCIA_Methods!D2</f>
        <v>-2.3146797112039872E-5</v>
      </c>
      <c r="C5" s="6">
        <f>LCI_db2_S2!AD28/LCIA_Methods!D3</f>
        <v>-9.8700824820872977E-7</v>
      </c>
      <c r="D5" s="6">
        <f>LCI_db2_S2!AE28/LCIA_Methods!D4</f>
        <v>-4.057222838601052E-4</v>
      </c>
      <c r="E5" s="6">
        <f>LCI_db2_S2!AF28/LCIA_Methods!D5</f>
        <v>-6.9291380392896113E-4</v>
      </c>
      <c r="F5" s="6">
        <f>LCI_db2_S2!AG28/LCIA_Methods!D6</f>
        <v>-4.8926894305137369E-5</v>
      </c>
      <c r="G5" s="6">
        <f>LCI_db2_S2!AH28/LCIA_Methods!D7</f>
        <v>-2.2915956347205051E-6</v>
      </c>
      <c r="H5" s="6">
        <f>LCI_db2_S2!AI28/LCIA_Methods!D8</f>
        <v>-3.7784890814558013E-5</v>
      </c>
      <c r="I5" s="6">
        <f>LCI_db2_S2!AJ28/LCIA_Methods!D9</f>
        <v>-7.3431515755062948E-5</v>
      </c>
      <c r="J5" s="6">
        <f>LCI_db2_S2!AK28/LCIA_Methods!D10</f>
        <v>-9.6485024056265181E-5</v>
      </c>
      <c r="K5" s="6">
        <f>LCI_db2_S2!AL28/LCIA_Methods!D11</f>
        <v>-1.1123654703929078E-4</v>
      </c>
      <c r="L5" s="6">
        <f>LCI_db2_S2!AM28/LCIA_Methods!D12</f>
        <v>-9.8989830620259812E-5</v>
      </c>
      <c r="M5" s="6">
        <f>LCI_db2_S2!AN28/LCIA_Methods!D13</f>
        <v>-6.6819701897939253E-4</v>
      </c>
      <c r="N5" s="6">
        <f>LCI_db2_S2!AO28/LCIA_Methods!D14</f>
        <v>-5.8856328812148055E-5</v>
      </c>
      <c r="O5" s="6">
        <f>LCI_db2_S2!AP28/LCIA_Methods!D15</f>
        <v>-5.156438172507189E-4</v>
      </c>
      <c r="P5" s="6">
        <f>LCI_db2_S2!AQ28/LCIA_Methods!D16</f>
        <v>-4.8985765350744958E-5</v>
      </c>
      <c r="Q5" s="6">
        <f>LCI_db2_S2!AR28/LCIA_Methods!D17</f>
        <v>-3.1282519608945507E-5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LCI_db2_S3!AC2/LCIA_Methods!D2</f>
        <v>-8.8435820848999523E-6</v>
      </c>
      <c r="C2" s="6">
        <f>LCI_db2_S3!AD2/LCIA_Methods!D3</f>
        <v>-1.8187909053614138E-7</v>
      </c>
      <c r="D2" s="6">
        <f>LCI_db2_S3!AE2/LCIA_Methods!D4</f>
        <v>-1.0097963022259486E-4</v>
      </c>
      <c r="E2" s="6">
        <f>LCI_db2_S3!AF2/LCIA_Methods!D5</f>
        <v>-1.4074791979906286E-4</v>
      </c>
      <c r="F2" s="6">
        <f>LCI_db2_S3!AG2/LCIA_Methods!D6</f>
        <v>-1.3477429166862702E-5</v>
      </c>
      <c r="G2" s="6">
        <f>LCI_db2_S3!AH2/LCIA_Methods!D7</f>
        <v>-4.9527194997577469E-7</v>
      </c>
      <c r="H2" s="6">
        <f>LCI_db2_S3!AI2/LCIA_Methods!D8</f>
        <v>-6.1841502337385511E-6</v>
      </c>
      <c r="I2" s="6">
        <f>LCI_db2_S3!AJ2/LCIA_Methods!D9</f>
        <v>-2.7422220099586281E-5</v>
      </c>
      <c r="J2" s="6">
        <f>LCI_db2_S3!AK2/LCIA_Methods!D10</f>
        <v>-3.6939049896017094E-5</v>
      </c>
      <c r="K2" s="6">
        <f>LCI_db2_S3!AL2/LCIA_Methods!D11</f>
        <v>-2.2577673981985742E-5</v>
      </c>
      <c r="L2" s="6">
        <f>LCI_db2_S3!AM2/LCIA_Methods!D12</f>
        <v>-2.0167873749118439E-5</v>
      </c>
      <c r="M2" s="6">
        <f>LCI_db2_S3!AN2/LCIA_Methods!D13</f>
        <v>-1.3383453085447647E-4</v>
      </c>
      <c r="N2" s="6">
        <f>LCI_db2_S3!AO2/LCIA_Methods!D14</f>
        <v>-1.1777141229659114E-5</v>
      </c>
      <c r="O2" s="6">
        <f>LCI_db2_S3!AP2/LCIA_Methods!D15</f>
        <v>-1.0352823303966617E-4</v>
      </c>
      <c r="P2" s="6">
        <f>LCI_db2_S3!AQ2/LCIA_Methods!D16</f>
        <v>-1.0278228400590396E-5</v>
      </c>
      <c r="Q2" s="6">
        <f>LCI_db2_S3!AR2/LCIA_Methods!D17</f>
        <v>-6.314805082150819E-6</v>
      </c>
    </row>
    <row r="3" spans="1:17" x14ac:dyDescent="0.35">
      <c r="A3" s="5" t="s">
        <v>2</v>
      </c>
      <c r="B3" s="6">
        <f>LCI_db2_S3!AC6/LCIA_Methods!D2</f>
        <v>-4.5696150174556165E-6</v>
      </c>
      <c r="C3" s="6">
        <f>LCI_db2_S3!AD6/LCIA_Methods!D3</f>
        <v>1.9458392986295344E-9</v>
      </c>
      <c r="D3" s="6">
        <f>LCI_db2_S3!AE6/LCIA_Methods!D4</f>
        <v>-3.6556351714872511E-5</v>
      </c>
      <c r="E3" s="6">
        <f>LCI_db2_S3!AF6/LCIA_Methods!D5</f>
        <v>-3.1298625993907167E-6</v>
      </c>
      <c r="F3" s="6">
        <f>LCI_db2_S3!AG6/LCIA_Methods!D6</f>
        <v>-1.2589384764258931E-5</v>
      </c>
      <c r="G3" s="6">
        <f>LCI_db2_S3!AH6/LCIA_Methods!D7</f>
        <v>-2.531168045856077E-7</v>
      </c>
      <c r="H3" s="6">
        <f>LCI_db2_S3!AI6/LCIA_Methods!D8</f>
        <v>1.532468275628863E-6</v>
      </c>
      <c r="I3" s="6">
        <f>LCI_db2_S3!AJ6/LCIA_Methods!D9</f>
        <v>-3.7520722518808393E-5</v>
      </c>
      <c r="J3" s="6">
        <f>LCI_db2_S3!AK6/LCIA_Methods!D10</f>
        <v>-5.2229366770560745E-5</v>
      </c>
      <c r="K3" s="6">
        <f>LCI_db2_S3!AL6/LCIA_Methods!D11</f>
        <v>-4.7783346263736248E-7</v>
      </c>
      <c r="L3" s="6">
        <f>LCI_db2_S3!AM6/LCIA_Methods!D12</f>
        <v>-1.8153544181707843E-6</v>
      </c>
      <c r="M3" s="6">
        <f>LCI_db2_S3!AN6/LCIA_Methods!D13</f>
        <v>-8.9958432924842253E-7</v>
      </c>
      <c r="N3" s="6">
        <f>LCI_db2_S3!AO6/LCIA_Methods!D14</f>
        <v>-2.0616959226128309E-7</v>
      </c>
      <c r="O3" s="6">
        <f>LCI_db2_S3!AP6/LCIA_Methods!D15</f>
        <v>-9.8726272190911944E-7</v>
      </c>
      <c r="P3" s="6">
        <f>LCI_db2_S3!AQ6/LCIA_Methods!D16</f>
        <v>-1.590720157936341E-6</v>
      </c>
      <c r="Q3" s="6">
        <f>LCI_db2_S3!AR6/LCIA_Methods!D17</f>
        <v>-1.3654843151144279E-6</v>
      </c>
    </row>
    <row r="4" spans="1:17" x14ac:dyDescent="0.35">
      <c r="A4" s="5" t="s">
        <v>3</v>
      </c>
      <c r="B4" s="6">
        <f>LCI_db2_S3!AC17/LCIA_Methods!D2</f>
        <v>-5.9659416387743223E-6</v>
      </c>
      <c r="C4" s="6">
        <f>LCI_db2_S3!AD17/LCIA_Methods!D3</f>
        <v>3.686055846538195E-8</v>
      </c>
      <c r="D4" s="6">
        <f>LCI_db2_S3!AE17/LCIA_Methods!D4</f>
        <v>-1.3031581911562005E-5</v>
      </c>
      <c r="E4" s="6">
        <f>LCI_db2_S3!AF17/LCIA_Methods!D5</f>
        <v>-2.2830349337858327E-6</v>
      </c>
      <c r="F4" s="6">
        <f>LCI_db2_S3!AG17/LCIA_Methods!D6</f>
        <v>3.3592589996708592E-6</v>
      </c>
      <c r="G4" s="6">
        <f>LCI_db2_S3!AH17/LCIA_Methods!D7</f>
        <v>1.6073474700642376E-7</v>
      </c>
      <c r="H4" s="6">
        <f>LCI_db2_S3!AI17/LCIA_Methods!D8</f>
        <v>1.8996015473037682E-6</v>
      </c>
      <c r="I4" s="6">
        <f>LCI_db2_S3!AJ17/LCIA_Methods!D9</f>
        <v>5.6809301473741678E-6</v>
      </c>
      <c r="J4" s="6">
        <f>LCI_db2_S3!AK17/LCIA_Methods!D10</f>
        <v>8.1242540586506182E-6</v>
      </c>
      <c r="K4" s="6">
        <f>LCI_db2_S3!AL17/LCIA_Methods!D11</f>
        <v>-3.4807797268159691E-7</v>
      </c>
      <c r="L4" s="6">
        <f>LCI_db2_S3!AM17/LCIA_Methods!D12</f>
        <v>8.9058535550459555E-7</v>
      </c>
      <c r="M4" s="6">
        <f>LCI_db2_S3!AN17/LCIA_Methods!D13</f>
        <v>4.1176668275354091E-7</v>
      </c>
      <c r="N4" s="6">
        <f>LCI_db2_S3!AO17/LCIA_Methods!D14</f>
        <v>1.9148092418752307E-7</v>
      </c>
      <c r="O4" s="6">
        <f>LCI_db2_S3!AP17/LCIA_Methods!D15</f>
        <v>-1.1411251896855347E-8</v>
      </c>
      <c r="P4" s="6">
        <f>LCI_db2_S3!AQ17/LCIA_Methods!D16</f>
        <v>3.8803183183283153E-7</v>
      </c>
      <c r="Q4" s="6">
        <f>LCI_db2_S3!AR17/LCIA_Methods!D17</f>
        <v>1.2197314142101336E-6</v>
      </c>
    </row>
    <row r="5" spans="1:17" x14ac:dyDescent="0.35">
      <c r="A5" s="5" t="s">
        <v>4</v>
      </c>
      <c r="B5" s="6">
        <f>LCI_db2_S3!AC28/LCIA_Methods!D2</f>
        <v>-2.3146797112039872E-5</v>
      </c>
      <c r="C5" s="6">
        <f>LCI_db2_S3!AD28/LCIA_Methods!D3</f>
        <v>-9.8700824820872977E-7</v>
      </c>
      <c r="D5" s="6">
        <f>LCI_db2_S3!AE28/LCIA_Methods!D4</f>
        <v>-4.057222838601052E-4</v>
      </c>
      <c r="E5" s="6">
        <f>LCI_db2_S3!AF28/LCIA_Methods!D5</f>
        <v>-6.9291380392896113E-4</v>
      </c>
      <c r="F5" s="6">
        <f>LCI_db2_S3!AG28/LCIA_Methods!D6</f>
        <v>-4.8926894305137369E-5</v>
      </c>
      <c r="G5" s="6">
        <f>LCI_db2_S3!AH28/LCIA_Methods!D7</f>
        <v>-2.2915956347205051E-6</v>
      </c>
      <c r="H5" s="6">
        <f>LCI_db2_S3!AI28/LCIA_Methods!D8</f>
        <v>-3.7784890814558013E-5</v>
      </c>
      <c r="I5" s="6">
        <f>LCI_db2_S3!AJ28/LCIA_Methods!D9</f>
        <v>-7.3431515755062948E-5</v>
      </c>
      <c r="J5" s="6">
        <f>LCI_db2_S3!AK28/LCIA_Methods!D10</f>
        <v>-9.6485024056265181E-5</v>
      </c>
      <c r="K5" s="6">
        <f>LCI_db2_S3!AL28/LCIA_Methods!D11</f>
        <v>-1.1123654703929078E-4</v>
      </c>
      <c r="L5" s="6">
        <f>LCI_db2_S3!AM28/LCIA_Methods!D12</f>
        <v>-9.8989830620259812E-5</v>
      </c>
      <c r="M5" s="6">
        <f>LCI_db2_S3!AN28/LCIA_Methods!D13</f>
        <v>-6.6819701897939253E-4</v>
      </c>
      <c r="N5" s="6">
        <f>LCI_db2_S3!AO28/LCIA_Methods!D14</f>
        <v>-5.8856328812148055E-5</v>
      </c>
      <c r="O5" s="6">
        <f>LCI_db2_S3!AP28/LCIA_Methods!D15</f>
        <v>-5.156438172507189E-4</v>
      </c>
      <c r="P5" s="6">
        <f>LCI_db2_S3!AQ28/LCIA_Methods!D16</f>
        <v>-4.8985765350744958E-5</v>
      </c>
      <c r="Q5" s="6">
        <f>LCI_db2_S3!AR28/LCIA_Methods!D17</f>
        <v>-3.1282519608945507E-5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LCI_db2_S4!AC2/LCIA_Methods!D2</f>
        <v>-9.2606110748669849E-6</v>
      </c>
      <c r="C2" s="6">
        <f>LCI_db2_S4!AD2/LCIA_Methods!D3</f>
        <v>-2.1429318206078385E-7</v>
      </c>
      <c r="D2" s="6">
        <f>LCI_db2_S4!AE2/LCIA_Methods!D4</f>
        <v>-1.0481143718954181E-4</v>
      </c>
      <c r="E2" s="6">
        <f>LCI_db2_S4!AF2/LCIA_Methods!D5</f>
        <v>-1.4174503486702168E-4</v>
      </c>
      <c r="F2" s="6">
        <f>LCI_db2_S4!AG2/LCIA_Methods!D6</f>
        <v>-1.3738283181433563E-5</v>
      </c>
      <c r="G2" s="6">
        <f>LCI_db2_S4!AH2/LCIA_Methods!D7</f>
        <v>-5.5829987373613736E-7</v>
      </c>
      <c r="H2" s="6">
        <f>LCI_db2_S4!AI2/LCIA_Methods!D8</f>
        <v>-6.5959834173149687E-6</v>
      </c>
      <c r="I2" s="6">
        <f>LCI_db2_S4!AJ2/LCIA_Methods!D9</f>
        <v>-2.770583016862222E-5</v>
      </c>
      <c r="J2" s="6">
        <f>LCI_db2_S4!AK2/LCIA_Methods!D10</f>
        <v>-3.7240095048726765E-5</v>
      </c>
      <c r="K2" s="6">
        <f>LCI_db2_S4!AL2/LCIA_Methods!D11</f>
        <v>-2.2626734251441809E-5</v>
      </c>
      <c r="L2" s="6">
        <f>LCI_db2_S4!AM2/LCIA_Methods!D12</f>
        <v>-2.0337251674459798E-5</v>
      </c>
      <c r="M2" s="6">
        <f>LCI_db2_S4!AN2/LCIA_Methods!D13</f>
        <v>-1.3490227523742034E-4</v>
      </c>
      <c r="N2" s="6">
        <f>LCI_db2_S4!AO2/LCIA_Methods!D14</f>
        <v>-1.1851835534601886E-5</v>
      </c>
      <c r="O2" s="6">
        <f>LCI_db2_S4!AP2/LCIA_Methods!D15</f>
        <v>-1.0356991995881725E-4</v>
      </c>
      <c r="P2" s="6">
        <f>LCI_db2_S4!AQ2/LCIA_Methods!D16</f>
        <v>-1.1249501219662724E-5</v>
      </c>
      <c r="Q2" s="6">
        <f>LCI_db2_S4!AR2/LCIA_Methods!D17</f>
        <v>-7.1563327330000538E-6</v>
      </c>
    </row>
    <row r="3" spans="1:17" x14ac:dyDescent="0.35">
      <c r="A3" s="5" t="s">
        <v>2</v>
      </c>
      <c r="B3" s="6">
        <f>LCI_db2_S4!AC6/LCIA_Methods!D2</f>
        <v>-4.6529811192771009E-6</v>
      </c>
      <c r="C3" s="6">
        <f>LCI_db2_S4!AD6/LCIA_Methods!D3</f>
        <v>-5.0472915171018615E-9</v>
      </c>
      <c r="D3" s="6">
        <f>LCI_db2_S4!AE6/LCIA_Methods!D4</f>
        <v>-3.6868507153899002E-5</v>
      </c>
      <c r="E3" s="6">
        <f>LCI_db2_S4!AF6/LCIA_Methods!D5</f>
        <v>-3.3855708518449675E-6</v>
      </c>
      <c r="F3" s="6">
        <f>LCI_db2_S4!AG6/LCIA_Methods!D6</f>
        <v>-1.2668570725547835E-5</v>
      </c>
      <c r="G3" s="6">
        <f>LCI_db2_S4!AH6/LCIA_Methods!D7</f>
        <v>-2.6548572798587905E-7</v>
      </c>
      <c r="H3" s="6">
        <f>LCI_db2_S4!AI6/LCIA_Methods!D8</f>
        <v>1.4532932549169862E-6</v>
      </c>
      <c r="I3" s="6">
        <f>LCI_db2_S4!AJ6/LCIA_Methods!D9</f>
        <v>-3.7572406832991549E-5</v>
      </c>
      <c r="J3" s="6">
        <f>LCI_db2_S4!AK6/LCIA_Methods!D10</f>
        <v>-5.2288459577300306E-5</v>
      </c>
      <c r="K3" s="6">
        <f>LCI_db2_S4!AL6/LCIA_Methods!D11</f>
        <v>-4.821382310850548E-7</v>
      </c>
      <c r="L3" s="6">
        <f>LCI_db2_S4!AM6/LCIA_Methods!D12</f>
        <v>-1.8488688672803737E-6</v>
      </c>
      <c r="M3" s="6">
        <f>LCI_db2_S4!AN6/LCIA_Methods!D13</f>
        <v>-1.087325449285109E-6</v>
      </c>
      <c r="N3" s="6">
        <f>LCI_db2_S4!AO6/LCIA_Methods!D14</f>
        <v>-2.239118359578696E-7</v>
      </c>
      <c r="O3" s="6">
        <f>LCI_db2_S4!AP6/LCIA_Methods!D15</f>
        <v>-9.9143014210344519E-7</v>
      </c>
      <c r="P3" s="6">
        <f>LCI_db2_S4!AQ6/LCIA_Methods!D16</f>
        <v>-1.6431623844207417E-6</v>
      </c>
      <c r="Q3" s="6">
        <f>LCI_db2_S4!AR6/LCIA_Methods!D17</f>
        <v>-1.5317017203022431E-6</v>
      </c>
    </row>
    <row r="4" spans="1:17" x14ac:dyDescent="0.35">
      <c r="A4" s="5" t="s">
        <v>3</v>
      </c>
      <c r="B4" s="6">
        <f>LCI_db2_S4!AC17/LCIA_Methods!D2</f>
        <v>-6.0493077405958067E-6</v>
      </c>
      <c r="C4" s="6">
        <f>LCI_db2_S4!AD17/LCIA_Methods!D3</f>
        <v>2.9867427649650553E-8</v>
      </c>
      <c r="D4" s="6">
        <f>LCI_db2_S4!AE17/LCIA_Methods!D4</f>
        <v>-1.3343737350588502E-5</v>
      </c>
      <c r="E4" s="6">
        <f>LCI_db2_S4!AF17/LCIA_Methods!D5</f>
        <v>-2.538743186240084E-6</v>
      </c>
      <c r="F4" s="6">
        <f>LCI_db2_S4!AG17/LCIA_Methods!D6</f>
        <v>3.2800730383819551E-6</v>
      </c>
      <c r="G4" s="6">
        <f>LCI_db2_S4!AH17/LCIA_Methods!D7</f>
        <v>1.4836582360615243E-7</v>
      </c>
      <c r="H4" s="6">
        <f>LCI_db2_S4!AI17/LCIA_Methods!D8</f>
        <v>1.8204265265918912E-6</v>
      </c>
      <c r="I4" s="6">
        <f>LCI_db2_S4!AJ17/LCIA_Methods!D9</f>
        <v>5.6292458331910059E-6</v>
      </c>
      <c r="J4" s="6">
        <f>LCI_db2_S4!AK17/LCIA_Methods!D10</f>
        <v>8.0651612519110649E-6</v>
      </c>
      <c r="K4" s="6">
        <f>LCI_db2_S4!AL17/LCIA_Methods!D11</f>
        <v>-3.5238274112928918E-7</v>
      </c>
      <c r="L4" s="6">
        <f>LCI_db2_S4!AM17/LCIA_Methods!D12</f>
        <v>8.5707090639500613E-7</v>
      </c>
      <c r="M4" s="6">
        <f>LCI_db2_S4!AN17/LCIA_Methods!D13</f>
        <v>2.2402556271685449E-7</v>
      </c>
      <c r="N4" s="6">
        <f>LCI_db2_S4!AO17/LCIA_Methods!D14</f>
        <v>1.7373868049093656E-7</v>
      </c>
      <c r="O4" s="6">
        <f>LCI_db2_S4!AP17/LCIA_Methods!D15</f>
        <v>-1.5578672091180941E-8</v>
      </c>
      <c r="P4" s="6">
        <f>LCI_db2_S4!AQ17/LCIA_Methods!D16</f>
        <v>3.355896053484305E-7</v>
      </c>
      <c r="Q4" s="6">
        <f>LCI_db2_S4!AR17/LCIA_Methods!D17</f>
        <v>1.0535140090223181E-6</v>
      </c>
    </row>
    <row r="5" spans="1:17" x14ac:dyDescent="0.35">
      <c r="A5" s="5" t="s">
        <v>4</v>
      </c>
      <c r="B5" s="6">
        <f>LCI_db2_S4!AC28/LCIA_Methods!D2</f>
        <v>-2.4898477654589104E-5</v>
      </c>
      <c r="C5" s="6">
        <f>LCI_db2_S4!AD28/LCIA_Methods!D3</f>
        <v>-1.1211061825690165E-6</v>
      </c>
      <c r="D5" s="6">
        <f>LCI_db2_S4!AE28/LCIA_Methods!D4</f>
        <v>-4.2363269693873406E-4</v>
      </c>
      <c r="E5" s="6">
        <f>LCI_db2_S4!AF28/LCIA_Methods!D5</f>
        <v>-6.9687654625893818E-4</v>
      </c>
      <c r="F5" s="6">
        <f>LCI_db2_S4!AG28/LCIA_Methods!D6</f>
        <v>-4.9914420532836056E-5</v>
      </c>
      <c r="G5" s="6">
        <f>LCI_db2_S4!AH28/LCIA_Methods!D7</f>
        <v>-2.5572595599212339E-6</v>
      </c>
      <c r="H5" s="6">
        <f>LCI_db2_S4!AI28/LCIA_Methods!D8</f>
        <v>-3.9527356649592593E-5</v>
      </c>
      <c r="I5" s="6">
        <f>LCI_db2_S4!AJ28/LCIA_Methods!D9</f>
        <v>-7.4642828843510015E-5</v>
      </c>
      <c r="J5" s="6">
        <f>LCI_db2_S4!AK28/LCIA_Methods!D10</f>
        <v>-9.775387859285534E-5</v>
      </c>
      <c r="K5" s="6">
        <f>LCI_db2_S4!AL28/LCIA_Methods!D11</f>
        <v>-1.1146462931278036E-4</v>
      </c>
      <c r="L5" s="6">
        <f>LCI_db2_S4!AM28/LCIA_Methods!D12</f>
        <v>-9.9702662450528259E-5</v>
      </c>
      <c r="M5" s="6">
        <f>LCI_db2_S4!AN28/LCIA_Methods!D13</f>
        <v>-6.7278477641396508E-4</v>
      </c>
      <c r="N5" s="6">
        <f>LCI_db2_S4!AO28/LCIA_Methods!D14</f>
        <v>-5.9158831362075568E-5</v>
      </c>
      <c r="O5" s="6">
        <f>LCI_db2_S4!AP28/LCIA_Methods!D15</f>
        <v>-5.1583558216569702E-4</v>
      </c>
      <c r="P5" s="6">
        <f>LCI_db2_S4!AQ28/LCIA_Methods!D16</f>
        <v>-5.3632360540168993E-5</v>
      </c>
      <c r="Q5" s="6">
        <f>LCI_db2_S4!AR28/LCIA_Methods!D17</f>
        <v>-3.482528824244042E-5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LCI_db2_S5!AC2/LCIA_Methods!D2</f>
        <v>-5.090321175196651E-6</v>
      </c>
      <c r="C2" s="6">
        <f>LCI_db2_S5!AD2/LCIA_Methods!D3</f>
        <v>1.0984773318564112E-7</v>
      </c>
      <c r="D2" s="6">
        <f>LCI_db2_S5!AE2/LCIA_Methods!D4</f>
        <v>-6.6493367520072306E-5</v>
      </c>
      <c r="E2" s="6">
        <f>LCI_db2_S5!AF2/LCIA_Methods!D5</f>
        <v>-1.317738841874336E-4</v>
      </c>
      <c r="F2" s="6">
        <f>LCI_db2_S5!AG2/LCIA_Methods!D6</f>
        <v>-1.1129743035724977E-5</v>
      </c>
      <c r="G2" s="6">
        <f>LCI_db2_S5!AH2/LCIA_Methods!D7</f>
        <v>7.1979363867490969E-8</v>
      </c>
      <c r="H2" s="6">
        <f>LCI_db2_S5!AI2/LCIA_Methods!D8</f>
        <v>-2.4776515815507887E-6</v>
      </c>
      <c r="I2" s="6">
        <f>LCI_db2_S5!AJ2/LCIA_Methods!D9</f>
        <v>-2.4869729478262774E-5</v>
      </c>
      <c r="J2" s="6">
        <f>LCI_db2_S5!AK2/LCIA_Methods!D10</f>
        <v>-3.4229643521630027E-5</v>
      </c>
      <c r="K2" s="6">
        <f>LCI_db2_S5!AL2/LCIA_Methods!D11</f>
        <v>-2.2136131556881114E-5</v>
      </c>
      <c r="L2" s="6">
        <f>LCI_db2_S5!AM2/LCIA_Methods!D12</f>
        <v>-1.8643472421046172E-5</v>
      </c>
      <c r="M2" s="6">
        <f>LCI_db2_S5!AN2/LCIA_Methods!D13</f>
        <v>-1.2422483140798164E-4</v>
      </c>
      <c r="N2" s="6">
        <f>LCI_db2_S5!AO2/LCIA_Methods!D14</f>
        <v>-1.1104892485174178E-5</v>
      </c>
      <c r="O2" s="6">
        <f>LCI_db2_S5!AP2/LCIA_Methods!D15</f>
        <v>-1.0315305076730639E-4</v>
      </c>
      <c r="P2" s="6">
        <f>LCI_db2_S5!AQ2/LCIA_Methods!D16</f>
        <v>-1.5367730289394403E-6</v>
      </c>
      <c r="Q2" s="6">
        <f>LCI_db2_S5!AR2/LCIA_Methods!D17</f>
        <v>1.2589437754922953E-6</v>
      </c>
    </row>
    <row r="3" spans="1:17" x14ac:dyDescent="0.35">
      <c r="A3" s="5" t="s">
        <v>2</v>
      </c>
      <c r="B3" s="6">
        <f>LCI_db2_S5!AC6/LCIA_Methods!D2</f>
        <v>-3.8193201010622586E-6</v>
      </c>
      <c r="C3" s="6">
        <f>LCI_db2_S5!AD6/LCIA_Methods!D3</f>
        <v>6.4884016640212111E-8</v>
      </c>
      <c r="D3" s="6">
        <f>LCI_db2_S5!AE6/LCIA_Methods!D4</f>
        <v>-3.3746952763634039E-5</v>
      </c>
      <c r="E3" s="6">
        <f>LCI_db2_S5!AF6/LCIA_Methods!D5</f>
        <v>-8.2848832730245598E-7</v>
      </c>
      <c r="F3" s="6">
        <f>LCI_db2_S5!AG6/LCIA_Methods!D6</f>
        <v>-1.1876711112658793E-5</v>
      </c>
      <c r="G3" s="6">
        <f>LCI_db2_S5!AH6/LCIA_Methods!D7</f>
        <v>-1.4179649398316564E-7</v>
      </c>
      <c r="H3" s="6">
        <f>LCI_db2_S5!AI6/LCIA_Methods!D8</f>
        <v>2.2450434620357533E-6</v>
      </c>
      <c r="I3" s="6">
        <f>LCI_db2_S5!AJ6/LCIA_Methods!D9</f>
        <v>-3.7055563691159935E-5</v>
      </c>
      <c r="J3" s="6">
        <f>LCI_db2_S5!AK6/LCIA_Methods!D10</f>
        <v>-5.169753150990477E-5</v>
      </c>
      <c r="K3" s="6">
        <f>LCI_db2_S5!AL6/LCIA_Methods!D11</f>
        <v>-4.390905466081315E-7</v>
      </c>
      <c r="L3" s="6">
        <f>LCI_db2_S5!AM6/LCIA_Methods!D12</f>
        <v>-1.5137243761844799E-6</v>
      </c>
      <c r="M3" s="6">
        <f>LCI_db2_S5!AN6/LCIA_Methods!D13</f>
        <v>7.9008575108175503E-7</v>
      </c>
      <c r="N3" s="6">
        <f>LCI_db2_S5!AO6/LCIA_Methods!D14</f>
        <v>-4.6489398992004272E-8</v>
      </c>
      <c r="O3" s="6">
        <f>LCI_db2_S5!AP6/LCIA_Methods!D15</f>
        <v>-9.4975594016018922E-7</v>
      </c>
      <c r="P3" s="6">
        <f>LCI_db2_S5!AQ6/LCIA_Methods!D16</f>
        <v>-1.1187401195767322E-6</v>
      </c>
      <c r="Q3" s="6">
        <f>LCI_db2_S5!AR6/LCIA_Methods!D17</f>
        <v>1.3047233157591066E-7</v>
      </c>
    </row>
    <row r="4" spans="1:17" x14ac:dyDescent="0.35">
      <c r="A4" s="5" t="s">
        <v>3</v>
      </c>
      <c r="B4" s="6">
        <f>LCI_db2_S5!AC17/LCIA_Methods!D2</f>
        <v>-5.2156467223809653E-6</v>
      </c>
      <c r="C4" s="6">
        <f>LCI_db2_S5!AD17/LCIA_Methods!D3</f>
        <v>9.9798735806964528E-8</v>
      </c>
      <c r="D4" s="6">
        <f>LCI_db2_S5!AE17/LCIA_Methods!D4</f>
        <v>-1.0222182960323539E-5</v>
      </c>
      <c r="E4" s="6">
        <f>LCI_db2_S5!AF17/LCIA_Methods!D5</f>
        <v>1.8339338302427917E-8</v>
      </c>
      <c r="F4" s="6">
        <f>LCI_db2_S5!AG17/LCIA_Methods!D6</f>
        <v>4.0719326512709945E-6</v>
      </c>
      <c r="G4" s="6">
        <f>LCI_db2_S5!AH17/LCIA_Methods!D7</f>
        <v>2.7205505760886579E-7</v>
      </c>
      <c r="H4" s="6">
        <f>LCI_db2_S5!AI17/LCIA_Methods!D8</f>
        <v>2.6121767337106593E-6</v>
      </c>
      <c r="I4" s="6">
        <f>LCI_db2_S5!AJ17/LCIA_Methods!D9</f>
        <v>6.1460889750226156E-6</v>
      </c>
      <c r="J4" s="6">
        <f>LCI_db2_S5!AK17/LCIA_Methods!D10</f>
        <v>8.6560893193065945E-6</v>
      </c>
      <c r="K4" s="6">
        <f>LCI_db2_S5!AL17/LCIA_Methods!D11</f>
        <v>-3.0933505665236593E-7</v>
      </c>
      <c r="L4" s="6">
        <f>LCI_db2_S5!AM17/LCIA_Methods!D12</f>
        <v>1.1922153974909001E-6</v>
      </c>
      <c r="M4" s="6">
        <f>LCI_db2_S5!AN17/LCIA_Methods!D13</f>
        <v>2.1014367630837186E-6</v>
      </c>
      <c r="N4" s="6">
        <f>LCI_db2_S5!AO17/LCIA_Methods!D14</f>
        <v>3.5116111745680191E-7</v>
      </c>
      <c r="O4" s="6">
        <f>LCI_db2_S5!AP17/LCIA_Methods!D15</f>
        <v>2.609552985207502E-8</v>
      </c>
      <c r="P4" s="6">
        <f>LCI_db2_S5!AQ17/LCIA_Methods!D16</f>
        <v>8.6001187019244016E-7</v>
      </c>
      <c r="Q4" s="6">
        <f>LCI_db2_S5!AR17/LCIA_Methods!D17</f>
        <v>2.7156880609004722E-6</v>
      </c>
    </row>
    <row r="5" spans="1:17" x14ac:dyDescent="0.35">
      <c r="A5" s="5" t="s">
        <v>4</v>
      </c>
      <c r="B5" s="6">
        <f>LCI_db2_S5!AC28/LCIA_Methods!D2</f>
        <v>-7.3816722290968039E-6</v>
      </c>
      <c r="C5" s="6">
        <f>LCI_db2_S5!AD28/LCIA_Methods!D3</f>
        <v>2.1987316103385239E-7</v>
      </c>
      <c r="D5" s="6">
        <f>LCI_db2_S5!AE28/LCIA_Methods!D4</f>
        <v>-2.4452856615244642E-4</v>
      </c>
      <c r="E5" s="6">
        <f>LCI_db2_S5!AF28/LCIA_Methods!D5</f>
        <v>-6.5724912295916796E-4</v>
      </c>
      <c r="F5" s="6">
        <f>LCI_db2_S5!AG28/LCIA_Methods!D6</f>
        <v>-4.0039158255849276E-5</v>
      </c>
      <c r="G5" s="6">
        <f>LCI_db2_S5!AH28/LCIA_Methods!D7</f>
        <v>9.9379692086054526E-8</v>
      </c>
      <c r="H5" s="6">
        <f>LCI_db2_S5!AI28/LCIA_Methods!D8</f>
        <v>-2.2102698299246768E-5</v>
      </c>
      <c r="I5" s="6">
        <f>LCI_db2_S5!AJ28/LCIA_Methods!D9</f>
        <v>-6.2529697959039221E-5</v>
      </c>
      <c r="J5" s="6">
        <f>LCI_db2_S5!AK28/LCIA_Methods!D10</f>
        <v>-8.5065333226953775E-5</v>
      </c>
      <c r="K5" s="6">
        <f>LCI_db2_S5!AL28/LCIA_Methods!D11</f>
        <v>-1.0918380657788459E-4</v>
      </c>
      <c r="L5" s="6">
        <f>LCI_db2_S5!AM28/LCIA_Methods!D12</f>
        <v>-9.2574344147843671E-5</v>
      </c>
      <c r="M5" s="6">
        <f>LCI_db2_S5!AN28/LCIA_Methods!D13</f>
        <v>-6.269072020682391E-4</v>
      </c>
      <c r="N5" s="6">
        <f>LCI_db2_S5!AO28/LCIA_Methods!D14</f>
        <v>-5.6133805862800474E-5</v>
      </c>
      <c r="O5" s="6">
        <f>LCI_db2_S5!AP28/LCIA_Methods!D15</f>
        <v>-5.1391793301591585E-4</v>
      </c>
      <c r="P5" s="6">
        <f>LCI_db2_S5!AQ28/LCIA_Methods!D16</f>
        <v>-7.1664086459286179E-6</v>
      </c>
      <c r="Q5" s="6">
        <f>LCI_db2_S5!AR28/LCIA_Methods!D17</f>
        <v>6.0239809250871095E-7</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LCA_default_default!B2*Waste_Generation_default!C2</f>
        <v>-15.339370354038705</v>
      </c>
      <c r="C2" s="6">
        <f>LCA_default_default!C2*Waste_Generation_default!C2</f>
        <v>-0.3184223694301706</v>
      </c>
      <c r="D2" s="6">
        <f>LCA_default_default!D2*Waste_Generation_default!C2</f>
        <v>-174.19666436808703</v>
      </c>
      <c r="E2" s="6">
        <f>LCA_default_default!E2*Waste_Generation_default!C2</f>
        <v>-205.11036495932166</v>
      </c>
      <c r="F2" s="6">
        <f>LCA_default_default!F2*Waste_Generation_default!C2</f>
        <v>-18.389820015098405</v>
      </c>
      <c r="G2" s="6">
        <f>LCA_default_default!G2*Waste_Generation_default!C2</f>
        <v>-0.55208480326019604</v>
      </c>
      <c r="H2" s="6">
        <f>LCA_default_default!H2*Waste_Generation_default!C2</f>
        <v>-11.658141929223577</v>
      </c>
      <c r="I2" s="6">
        <f>LCA_default_default!I2*Waste_Generation_default!C2</f>
        <v>-43.160950155946566</v>
      </c>
      <c r="J2" s="6">
        <f>LCA_default_default!J2*Waste_Generation_default!C2</f>
        <v>-57.666533726088993</v>
      </c>
      <c r="K2" s="6">
        <f>LCA_default_default!K2*Waste_Generation_default!C2</f>
        <v>-34.670866790891921</v>
      </c>
      <c r="L2" s="6">
        <f>LCA_default_default!L2*Waste_Generation_default!C2</f>
        <v>-31.562593901377813</v>
      </c>
      <c r="M2" s="6">
        <f>LCA_default_default!M2*Waste_Generation_default!C2</f>
        <v>-191.49135135447122</v>
      </c>
      <c r="N2" s="6">
        <f>LCA_default_default!N2*Waste_Generation_default!C2</f>
        <v>-17.565362259522285</v>
      </c>
      <c r="O2" s="6">
        <f>LCA_default_default!O2*Waste_Generation_default!C2</f>
        <v>-155.41325680866049</v>
      </c>
      <c r="P2" s="6">
        <f>LCA_default_default!P2*Waste_Generation_default!C2</f>
        <v>-10.2488224893827</v>
      </c>
      <c r="Q2" s="6">
        <f>LCA_default_default!Q2*Waste_Generation_default!C2</f>
        <v>-11.248948802106703</v>
      </c>
    </row>
    <row r="3" spans="1:17" x14ac:dyDescent="0.35">
      <c r="A3" s="5" t="s">
        <v>2</v>
      </c>
      <c r="B3" s="6">
        <f>LCA_default_default!B3*Waste_Generation_default!C3</f>
        <v>-2.8684413741407053</v>
      </c>
      <c r="C3" s="6">
        <f>LCA_default_default!C3*Waste_Generation_default!C3</f>
        <v>3.7558905327889414E-3</v>
      </c>
      <c r="D3" s="6">
        <f>LCA_default_default!D3*Waste_Generation_default!C3</f>
        <v>-29.688043594764132</v>
      </c>
      <c r="E3" s="6">
        <f>LCA_default_default!E3*Waste_Generation_default!C3</f>
        <v>-1.7479405055555444</v>
      </c>
      <c r="F3" s="6">
        <f>LCA_default_default!F3*Waste_Generation_default!C3</f>
        <v>-7.5608320932445121</v>
      </c>
      <c r="G3" s="6">
        <f>LCA_default_default!G3*Waste_Generation_default!C3</f>
        <v>-0.1682939033570445</v>
      </c>
      <c r="H3" s="6">
        <f>LCA_default_default!H3*Waste_Generation_default!C3</f>
        <v>0.91787383566122316</v>
      </c>
      <c r="I3" s="6">
        <f>LCA_default_default!I3*Waste_Generation_default!C3</f>
        <v>-22.552580914231093</v>
      </c>
      <c r="J3" s="6">
        <f>LCA_default_default!J3*Waste_Generation_default!C3</f>
        <v>-31.341125737471334</v>
      </c>
      <c r="K3" s="6">
        <f>LCA_default_default!K3*Waste_Generation_default!C3</f>
        <v>-0.37423814397591615</v>
      </c>
      <c r="L3" s="6">
        <f>LCA_default_default!L3*Waste_Generation_default!C3</f>
        <v>-1.09775054840291</v>
      </c>
      <c r="M3" s="6">
        <f>LCA_default_default!M3*Waste_Generation_default!C3</f>
        <v>-0.88112987348047533</v>
      </c>
      <c r="N3" s="6">
        <f>LCA_default_default!N3*Waste_Generation_default!C3</f>
        <v>-0.16685531653936134</v>
      </c>
      <c r="O3" s="6">
        <f>LCA_default_default!O3*Waste_Generation_default!C3</f>
        <v>-0.7619794110073862</v>
      </c>
      <c r="P3" s="6">
        <f>LCA_default_default!P3*Waste_Generation_default!C3</f>
        <v>-0.8292846299409764</v>
      </c>
      <c r="Q3" s="6">
        <f>LCA_default_default!Q3*Waste_Generation_default!C3</f>
        <v>-0.63545816863200277</v>
      </c>
    </row>
    <row r="4" spans="1:17" x14ac:dyDescent="0.35">
      <c r="A4" s="5" t="s">
        <v>3</v>
      </c>
      <c r="B4" s="6">
        <f>LCA_default_default!B4*Waste_Generation_default!C4</f>
        <v>-2.9454503613369623</v>
      </c>
      <c r="C4" s="6">
        <f>LCA_default_default!C4*Waste_Generation_default!C4</f>
        <v>6.9767074399652546E-2</v>
      </c>
      <c r="D4" s="6">
        <f>LCA_default_default!D4*Waste_Generation_default!C4</f>
        <v>-6.8129408529639965</v>
      </c>
      <c r="E4" s="6">
        <f>LCA_default_default!E4*Waste_Generation_default!C4</f>
        <v>5.5596862967899487E-2</v>
      </c>
      <c r="F4" s="6">
        <f>LCA_default_default!F4*Waste_Generation_default!C4</f>
        <v>2.4368687379504621</v>
      </c>
      <c r="G4" s="6">
        <f>LCA_default_default!G4*Waste_Generation_default!C4</f>
        <v>0.1799504347813658</v>
      </c>
      <c r="H4" s="6">
        <f>LCA_default_default!H4*Waste_Generation_default!C4</f>
        <v>1.6600881456767096</v>
      </c>
      <c r="I4" s="6">
        <f>LCA_default_default!I4*Waste_Generation_default!C4</f>
        <v>3.816923948470869</v>
      </c>
      <c r="J4" s="6">
        <f>LCA_default_default!J4*Waste_Generation_default!C4</f>
        <v>5.2828656030407606</v>
      </c>
      <c r="K4" s="6">
        <f>LCA_default_default!K4*Waste_Generation_default!C4</f>
        <v>-0.13235390675271533</v>
      </c>
      <c r="L4" s="6">
        <f>LCA_default_default!L4*Waste_Generation_default!C4</f>
        <v>0.76804588895688408</v>
      </c>
      <c r="M4" s="6">
        <f>LCA_default_default!M4*Waste_Generation_default!C4</f>
        <v>1.0675167921537163</v>
      </c>
      <c r="N4" s="6">
        <f>LCA_default_default!N4*Waste_Generation_default!C4</f>
        <v>3.4707866202946011E-2</v>
      </c>
      <c r="O4" s="6">
        <f>LCA_default_default!O4*Waste_Generation_default!C4</f>
        <v>9.0885402558944534E-2</v>
      </c>
      <c r="P4" s="6">
        <f>LCA_default_default!P4*Waste_Generation_default!C4</f>
        <v>0.37702794435021758</v>
      </c>
      <c r="Q4" s="6">
        <f>LCA_default_default!Q4*Waste_Generation_default!C4</f>
        <v>1.8661482732720005</v>
      </c>
    </row>
    <row r="5" spans="1:17" x14ac:dyDescent="0.35">
      <c r="A5" s="5" t="s">
        <v>4</v>
      </c>
      <c r="B5" s="6">
        <f>LCA_default_default!B5*Waste_Generation_default!C5</f>
        <v>-9.5254786185610349</v>
      </c>
      <c r="C5" s="6">
        <f>LCA_default_default!C5*Waste_Generation_default!C5</f>
        <v>-0.39194533436261214</v>
      </c>
      <c r="D5" s="6">
        <f>LCA_default_default!D5*Waste_Generation_default!C5</f>
        <v>-137.69567992035888</v>
      </c>
      <c r="E5" s="6">
        <f>LCA_default_default!E5*Waste_Generation_default!C5</f>
        <v>-203.41802131673404</v>
      </c>
      <c r="F5" s="6">
        <f>LCA_default_default!F5*Waste_Generation_default!C5</f>
        <v>-13.265856659804347</v>
      </c>
      <c r="G5" s="6">
        <f>LCA_default_default!G5*Waste_Generation_default!C5</f>
        <v>-0.56374133468451737</v>
      </c>
      <c r="H5" s="6">
        <f>LCA_default_default!H5*Waste_Generation_default!C5</f>
        <v>-14.236103910561509</v>
      </c>
      <c r="I5" s="6">
        <f>LCA_default_default!I5*Waste_Generation_default!C5</f>
        <v>-24.425293190186341</v>
      </c>
      <c r="J5" s="6">
        <f>LCA_default_default!J5*Waste_Generation_default!C5</f>
        <v>-31.608273591658417</v>
      </c>
      <c r="K5" s="6">
        <f>LCA_default_default!K5*Waste_Generation_default!C5</f>
        <v>-34.164274740163293</v>
      </c>
      <c r="L5" s="6">
        <f>LCA_default_default!L5*Waste_Generation_default!C5</f>
        <v>-31.232889241931783</v>
      </c>
      <c r="M5" s="6">
        <f>LCA_default_default!M5*Waste_Generation_default!C5</f>
        <v>-191.67773827314446</v>
      </c>
      <c r="N5" s="6">
        <f>LCA_default_default!N5*Waste_Generation_default!C5</f>
        <v>-17.433214809185873</v>
      </c>
      <c r="O5" s="6">
        <f>LCA_default_default!O5*Waste_Generation_default!C5</f>
        <v>-154.74216280021207</v>
      </c>
      <c r="P5" s="6">
        <f>LCA_default_default!P5*Waste_Generation_default!C5</f>
        <v>-9.7965658037919425</v>
      </c>
      <c r="Q5" s="6">
        <f>LCA_default_default!Q5*Waste_Generation_default!C5</f>
        <v>-12.4796389067467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LCA_default_S1!B2*Waste_Generation_S1!C2</f>
        <v>-9.1013204750653003</v>
      </c>
      <c r="C2" s="6">
        <f>LCA_default_S1!C2*Waste_Generation_S1!C2</f>
        <v>9.8783512723298827E-2</v>
      </c>
      <c r="D2" s="6">
        <f>LCA_default_S1!D2*Waste_Generation_S1!C2</f>
        <v>-96.765968456916326</v>
      </c>
      <c r="E2" s="6">
        <f>LCA_default_S1!E2*Waste_Generation_S1!C2</f>
        <v>-193.97287478846775</v>
      </c>
      <c r="F2" s="6">
        <f>LCA_default_S1!F2*Waste_Generation_S1!C2</f>
        <v>-15.392229854830681</v>
      </c>
      <c r="G2" s="6">
        <f>LCA_default_S1!G2*Waste_Generation_S1!C2</f>
        <v>0.13437165032438431</v>
      </c>
      <c r="H2" s="6">
        <f>LCA_default_S1!H2*Waste_Generation_S1!C2</f>
        <v>-6.3587882186546727</v>
      </c>
      <c r="I2" s="6">
        <f>LCA_default_S1!I2*Waste_Generation_S1!C2</f>
        <v>-38.879215410394863</v>
      </c>
      <c r="J2" s="6">
        <f>LCA_default_S1!J2*Waste_Generation_S1!C2</f>
        <v>-53.722407077054847</v>
      </c>
      <c r="K2" s="6">
        <f>LCA_default_S1!K2*Waste_Generation_S1!C2</f>
        <v>-33.44555322749892</v>
      </c>
      <c r="L2" s="6">
        <f>LCA_default_S1!L2*Waste_Generation_S1!C2</f>
        <v>-29.334554559053217</v>
      </c>
      <c r="M2" s="6">
        <f>LCA_default_S1!M2*Waste_Generation_S1!C2</f>
        <v>-178.31198179130453</v>
      </c>
      <c r="N2" s="6">
        <f>LCA_default_S1!N2*Waste_Generation_S1!C2</f>
        <v>-17.241830441673155</v>
      </c>
      <c r="O2" s="6">
        <f>LCA_default_S1!O2*Waste_Generation_S1!C2</f>
        <v>-154.83161964488082</v>
      </c>
      <c r="P2" s="6">
        <f>LCA_default_S1!P2*Waste_Generation_S1!C2</f>
        <v>1.8968830931300733</v>
      </c>
      <c r="Q2" s="6">
        <f>LCA_default_S1!Q2*Waste_Generation_S1!C2</f>
        <v>0.49956134786561435</v>
      </c>
    </row>
    <row r="3" spans="1:17" x14ac:dyDescent="0.35">
      <c r="A3" s="5" t="s">
        <v>2</v>
      </c>
      <c r="B3" s="6">
        <f>LCA_default_S1!B3*Waste_Generation_S1!C3</f>
        <v>-2.8684413741407053</v>
      </c>
      <c r="C3" s="6">
        <f>LCA_default_S1!C3*Waste_Generation_S1!C3</f>
        <v>3.7558905327889414E-3</v>
      </c>
      <c r="D3" s="6">
        <f>LCA_default_S1!D3*Waste_Generation_S1!C3</f>
        <v>-29.688043594764132</v>
      </c>
      <c r="E3" s="6">
        <f>LCA_default_S1!E3*Waste_Generation_S1!C3</f>
        <v>-1.7479405055555444</v>
      </c>
      <c r="F3" s="6">
        <f>LCA_default_S1!F3*Waste_Generation_S1!C3</f>
        <v>-7.5608320932445121</v>
      </c>
      <c r="G3" s="6">
        <f>LCA_default_S1!G3*Waste_Generation_S1!C3</f>
        <v>-0.1682939033570445</v>
      </c>
      <c r="H3" s="6">
        <f>LCA_default_S1!H3*Waste_Generation_S1!C3</f>
        <v>0.91787383566122316</v>
      </c>
      <c r="I3" s="6">
        <f>LCA_default_S1!I3*Waste_Generation_S1!C3</f>
        <v>-22.552580914231093</v>
      </c>
      <c r="J3" s="6">
        <f>LCA_default_S1!J3*Waste_Generation_S1!C3</f>
        <v>-31.341125737471334</v>
      </c>
      <c r="K3" s="6">
        <f>LCA_default_S1!K3*Waste_Generation_S1!C3</f>
        <v>-0.37423814397591615</v>
      </c>
      <c r="L3" s="6">
        <f>LCA_default_S1!L3*Waste_Generation_S1!C3</f>
        <v>-1.09775054840291</v>
      </c>
      <c r="M3" s="6">
        <f>LCA_default_S1!M3*Waste_Generation_S1!C3</f>
        <v>-0.88112987348047533</v>
      </c>
      <c r="N3" s="6">
        <f>LCA_default_S1!N3*Waste_Generation_S1!C3</f>
        <v>-0.16685531653936134</v>
      </c>
      <c r="O3" s="6">
        <f>LCA_default_S1!O3*Waste_Generation_S1!C3</f>
        <v>-0.7619794110073862</v>
      </c>
      <c r="P3" s="6">
        <f>LCA_default_S1!P3*Waste_Generation_S1!C3</f>
        <v>-0.8292846299409764</v>
      </c>
      <c r="Q3" s="6">
        <f>LCA_default_S1!Q3*Waste_Generation_S1!C3</f>
        <v>-0.63545816863200277</v>
      </c>
    </row>
    <row r="4" spans="1:17" x14ac:dyDescent="0.35">
      <c r="A4" s="5" t="s">
        <v>3</v>
      </c>
      <c r="B4" s="6">
        <f>LCA_default_S1!B4*Waste_Generation_S1!C4</f>
        <v>-2.9454503613369623</v>
      </c>
      <c r="C4" s="6">
        <f>LCA_default_S1!C4*Waste_Generation_S1!C4</f>
        <v>6.9767074399652546E-2</v>
      </c>
      <c r="D4" s="6">
        <f>LCA_default_S1!D4*Waste_Generation_S1!C4</f>
        <v>-6.8129408529639965</v>
      </c>
      <c r="E4" s="6">
        <f>LCA_default_S1!E4*Waste_Generation_S1!C4</f>
        <v>5.5596862967899487E-2</v>
      </c>
      <c r="F4" s="6">
        <f>LCA_default_S1!F4*Waste_Generation_S1!C4</f>
        <v>2.4368687379504621</v>
      </c>
      <c r="G4" s="6">
        <f>LCA_default_S1!G4*Waste_Generation_S1!C4</f>
        <v>0.1799504347813658</v>
      </c>
      <c r="H4" s="6">
        <f>LCA_default_S1!H4*Waste_Generation_S1!C4</f>
        <v>1.6600881456767096</v>
      </c>
      <c r="I4" s="6">
        <f>LCA_default_S1!I4*Waste_Generation_S1!C4</f>
        <v>3.816923948470869</v>
      </c>
      <c r="J4" s="6">
        <f>LCA_default_S1!J4*Waste_Generation_S1!C4</f>
        <v>5.2828656030407606</v>
      </c>
      <c r="K4" s="6">
        <f>LCA_default_S1!K4*Waste_Generation_S1!C4</f>
        <v>-0.13235390675271533</v>
      </c>
      <c r="L4" s="6">
        <f>LCA_default_S1!L4*Waste_Generation_S1!C4</f>
        <v>0.76804588895688408</v>
      </c>
      <c r="M4" s="6">
        <f>LCA_default_S1!M4*Waste_Generation_S1!C4</f>
        <v>1.0675167921537163</v>
      </c>
      <c r="N4" s="6">
        <f>LCA_default_S1!N4*Waste_Generation_S1!C4</f>
        <v>3.4707866202946011E-2</v>
      </c>
      <c r="O4" s="6">
        <f>LCA_default_S1!O4*Waste_Generation_S1!C4</f>
        <v>9.0885402558944534E-2</v>
      </c>
      <c r="P4" s="6">
        <f>LCA_default_S1!P4*Waste_Generation_S1!C4</f>
        <v>0.37702794435021758</v>
      </c>
      <c r="Q4" s="6">
        <f>LCA_default_S1!Q4*Waste_Generation_S1!C4</f>
        <v>1.8661482732720005</v>
      </c>
    </row>
    <row r="5" spans="1:17" x14ac:dyDescent="0.35">
      <c r="A5" s="5" t="s">
        <v>4</v>
      </c>
      <c r="B5" s="6">
        <f>LCA_default_S1!B5*Waste_Generation_S1!C5</f>
        <v>-3.2874287395876305</v>
      </c>
      <c r="C5" s="6">
        <f>LCA_default_S1!C5*Waste_Generation_S1!C5</f>
        <v>2.5260547790857339E-2</v>
      </c>
      <c r="D5" s="6">
        <f>LCA_default_S1!D5*Waste_Generation_S1!C5</f>
        <v>-60.264984009188204</v>
      </c>
      <c r="E5" s="6">
        <f>LCA_default_S1!E5*Waste_Generation_S1!C5</f>
        <v>-192.28053114588008</v>
      </c>
      <c r="F5" s="6">
        <f>LCA_default_S1!F5*Waste_Generation_S1!C5</f>
        <v>-10.268266499536628</v>
      </c>
      <c r="G5" s="6">
        <f>LCA_default_S1!G5*Waste_Generation_S1!C5</f>
        <v>0.12271511890006301</v>
      </c>
      <c r="H5" s="6">
        <f>LCA_default_S1!H5*Waste_Generation_S1!C5</f>
        <v>-8.9367501999926056</v>
      </c>
      <c r="I5" s="6">
        <f>LCA_default_S1!I5*Waste_Generation_S1!C5</f>
        <v>-20.143558444634635</v>
      </c>
      <c r="J5" s="6">
        <f>LCA_default_S1!J5*Waste_Generation_S1!C5</f>
        <v>-27.664146942624264</v>
      </c>
      <c r="K5" s="6">
        <f>LCA_default_S1!K5*Waste_Generation_S1!C5</f>
        <v>-32.938961176770292</v>
      </c>
      <c r="L5" s="6">
        <f>LCA_default_S1!L5*Waste_Generation_S1!C5</f>
        <v>-29.004849899607187</v>
      </c>
      <c r="M5" s="6">
        <f>LCA_default_S1!M5*Waste_Generation_S1!C5</f>
        <v>-178.49836870997777</v>
      </c>
      <c r="N5" s="6">
        <f>LCA_default_S1!N5*Waste_Generation_S1!C5</f>
        <v>-17.10968299133674</v>
      </c>
      <c r="O5" s="6">
        <f>LCA_default_S1!O5*Waste_Generation_S1!C5</f>
        <v>-154.16052563643242</v>
      </c>
      <c r="P5" s="6">
        <f>LCA_default_S1!P5*Waste_Generation_S1!C5</f>
        <v>2.3491397787208319</v>
      </c>
      <c r="Q5" s="6">
        <f>LCA_default_S1!Q5*Waste_Generation_S1!C5</f>
        <v>-0.73112875677438327</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LCA_default_S2!B2*Waste_Generation_S2!C2</f>
        <v>-14.720586984596604</v>
      </c>
      <c r="C2" s="6">
        <f>LCA_default_S2!C2*Waste_Generation_S2!C2</f>
        <v>-0.27033086682958851</v>
      </c>
      <c r="D2" s="6">
        <f>LCA_default_S2!D2*Waste_Generation_S2!C2</f>
        <v>-171.60057901020042</v>
      </c>
      <c r="E2" s="6">
        <f>LCA_default_S2!E2*Waste_Generation_S2!C2</f>
        <v>-203.55557509827585</v>
      </c>
      <c r="F2" s="6">
        <f>LCA_default_S2!F2*Waste_Generation_S2!C2</f>
        <v>-17.893728489328577</v>
      </c>
      <c r="G2" s="6">
        <f>LCA_default_S2!G2*Waste_Generation_S2!C2</f>
        <v>-0.47664418596338332</v>
      </c>
      <c r="H2" s="6">
        <f>LCA_default_S2!H2*Waste_Generation_S2!C2</f>
        <v>-11.139496355334845</v>
      </c>
      <c r="I2" s="6">
        <f>LCA_default_S2!I2*Waste_Generation_S2!C2</f>
        <v>-42.77938267487766</v>
      </c>
      <c r="J2" s="6">
        <f>LCA_default_S2!J2*Waste_Generation_S2!C2</f>
        <v>-57.274789824462367</v>
      </c>
      <c r="K2" s="6">
        <f>LCA_default_S2!K2*Waste_Generation_S2!C2</f>
        <v>-34.609514084085795</v>
      </c>
      <c r="L2" s="6">
        <f>LCA_default_S2!L2*Waste_Generation_S2!C2</f>
        <v>-31.340279481371322</v>
      </c>
      <c r="M2" s="6">
        <f>LCA_default_S2!M2*Waste_Generation_S2!C2</f>
        <v>-190.36567421270948</v>
      </c>
      <c r="N2" s="6">
        <f>LCA_default_S2!N2*Waste_Generation_S2!C2</f>
        <v>-17.51084914253244</v>
      </c>
      <c r="O2" s="6">
        <f>LCA_default_S2!O2*Waste_Generation_S2!C2</f>
        <v>-155.38472174092229</v>
      </c>
      <c r="P2" s="6">
        <f>LCA_default_S2!P2*Waste_Generation_S2!C2</f>
        <v>-9.9642016529010888</v>
      </c>
      <c r="Q2" s="6">
        <f>LCA_default_S2!Q2*Waste_Generation_S2!C2</f>
        <v>-10.058757621017644</v>
      </c>
    </row>
    <row r="3" spans="1:17" x14ac:dyDescent="0.35">
      <c r="A3" s="5" t="s">
        <v>2</v>
      </c>
      <c r="B3" s="6">
        <f>LCA_default_S2!B3*Waste_Generation_S2!C3</f>
        <v>-2.2496580046986066</v>
      </c>
      <c r="C3" s="6">
        <f>LCA_default_S2!C3*Waste_Generation_S2!C3</f>
        <v>5.1847393133371084E-2</v>
      </c>
      <c r="D3" s="6">
        <f>LCA_default_S2!D3*Waste_Generation_S2!C3</f>
        <v>-27.091958236877527</v>
      </c>
      <c r="E3" s="6">
        <f>LCA_default_S2!E3*Waste_Generation_S2!C3</f>
        <v>-0.193150644509688</v>
      </c>
      <c r="F3" s="6">
        <f>LCA_default_S2!F3*Waste_Generation_S2!C3</f>
        <v>-7.0647405674746881</v>
      </c>
      <c r="G3" s="6">
        <f>LCA_default_S2!G3*Waste_Generation_S2!C3</f>
        <v>-9.2853286060231813E-2</v>
      </c>
      <c r="H3" s="6">
        <f>LCA_default_S2!H3*Waste_Generation_S2!C3</f>
        <v>1.4365194095499536</v>
      </c>
      <c r="I3" s="6">
        <f>LCA_default_S2!I3*Waste_Generation_S2!C3</f>
        <v>-22.17101343316218</v>
      </c>
      <c r="J3" s="6">
        <f>LCA_default_S2!J3*Waste_Generation_S2!C3</f>
        <v>-30.949381835844711</v>
      </c>
      <c r="K3" s="6">
        <f>LCA_default_S2!K3*Waste_Generation_S2!C3</f>
        <v>-0.3128854371697905</v>
      </c>
      <c r="L3" s="6">
        <f>LCA_default_S2!L3*Waste_Generation_S2!C3</f>
        <v>-0.87543612839642493</v>
      </c>
      <c r="M3" s="6">
        <f>LCA_default_S2!M3*Waste_Generation_S2!C3</f>
        <v>0.24454726828124623</v>
      </c>
      <c r="N3" s="6">
        <f>LCA_default_S2!N3*Waste_Generation_S2!C3</f>
        <v>-0.11234219954951312</v>
      </c>
      <c r="O3" s="6">
        <f>LCA_default_S2!O3*Waste_Generation_S2!C3</f>
        <v>-0.73344434326915331</v>
      </c>
      <c r="P3" s="6">
        <f>LCA_default_S2!P3*Waste_Generation_S2!C3</f>
        <v>-0.54466379345936478</v>
      </c>
      <c r="Q3" s="6">
        <f>LCA_default_S2!Q3*Waste_Generation_S2!C3</f>
        <v>0.55473301245705497</v>
      </c>
    </row>
    <row r="4" spans="1:17" x14ac:dyDescent="0.35">
      <c r="A4" s="5" t="s">
        <v>3</v>
      </c>
      <c r="B4" s="6">
        <f>LCA_default_S2!B4*Waste_Generation_S2!C4</f>
        <v>-2.9454503613369623</v>
      </c>
      <c r="C4" s="6">
        <f>LCA_default_S2!C4*Waste_Generation_S2!C4</f>
        <v>6.9767074399652546E-2</v>
      </c>
      <c r="D4" s="6">
        <f>LCA_default_S2!D4*Waste_Generation_S2!C4</f>
        <v>-6.8129408529639965</v>
      </c>
      <c r="E4" s="6">
        <f>LCA_default_S2!E4*Waste_Generation_S2!C4</f>
        <v>5.5596862967899487E-2</v>
      </c>
      <c r="F4" s="6">
        <f>LCA_default_S2!F4*Waste_Generation_S2!C4</f>
        <v>2.4368687379504621</v>
      </c>
      <c r="G4" s="6">
        <f>LCA_default_S2!G4*Waste_Generation_S2!C4</f>
        <v>0.1799504347813658</v>
      </c>
      <c r="H4" s="6">
        <f>LCA_default_S2!H4*Waste_Generation_S2!C4</f>
        <v>1.6600881456767096</v>
      </c>
      <c r="I4" s="6">
        <f>LCA_default_S2!I4*Waste_Generation_S2!C4</f>
        <v>3.816923948470869</v>
      </c>
      <c r="J4" s="6">
        <f>LCA_default_S2!J4*Waste_Generation_S2!C4</f>
        <v>5.2828656030407606</v>
      </c>
      <c r="K4" s="6">
        <f>LCA_default_S2!K4*Waste_Generation_S2!C4</f>
        <v>-0.13235390675271533</v>
      </c>
      <c r="L4" s="6">
        <f>LCA_default_S2!L4*Waste_Generation_S2!C4</f>
        <v>0.76804588895688408</v>
      </c>
      <c r="M4" s="6">
        <f>LCA_default_S2!M4*Waste_Generation_S2!C4</f>
        <v>1.0675167921537163</v>
      </c>
      <c r="N4" s="6">
        <f>LCA_default_S2!N4*Waste_Generation_S2!C4</f>
        <v>3.4707866202946011E-2</v>
      </c>
      <c r="O4" s="6">
        <f>LCA_default_S2!O4*Waste_Generation_S2!C4</f>
        <v>9.0885402558944534E-2</v>
      </c>
      <c r="P4" s="6">
        <f>LCA_default_S2!P4*Waste_Generation_S2!C4</f>
        <v>0.37702794435021758</v>
      </c>
      <c r="Q4" s="6">
        <f>LCA_default_S2!Q4*Waste_Generation_S2!C4</f>
        <v>1.8661482732720005</v>
      </c>
    </row>
    <row r="5" spans="1:17" x14ac:dyDescent="0.35">
      <c r="A5" s="5" t="s">
        <v>4</v>
      </c>
      <c r="B5" s="6">
        <f>LCA_default_S2!B5*Waste_Generation_S2!C5</f>
        <v>-9.5254786185610349</v>
      </c>
      <c r="C5" s="6">
        <f>LCA_default_S2!C5*Waste_Generation_S2!C5</f>
        <v>-0.39194533436261214</v>
      </c>
      <c r="D5" s="6">
        <f>LCA_default_S2!D5*Waste_Generation_S2!C5</f>
        <v>-137.69567992035888</v>
      </c>
      <c r="E5" s="6">
        <f>LCA_default_S2!E5*Waste_Generation_S2!C5</f>
        <v>-203.41802131673404</v>
      </c>
      <c r="F5" s="6">
        <f>LCA_default_S2!F5*Waste_Generation_S2!C5</f>
        <v>-13.265856659804347</v>
      </c>
      <c r="G5" s="6">
        <f>LCA_default_S2!G5*Waste_Generation_S2!C5</f>
        <v>-0.56374133468451737</v>
      </c>
      <c r="H5" s="6">
        <f>LCA_default_S2!H5*Waste_Generation_S2!C5</f>
        <v>-14.236103910561509</v>
      </c>
      <c r="I5" s="6">
        <f>LCA_default_S2!I5*Waste_Generation_S2!C5</f>
        <v>-24.425293190186341</v>
      </c>
      <c r="J5" s="6">
        <f>LCA_default_S2!J5*Waste_Generation_S2!C5</f>
        <v>-31.608273591658417</v>
      </c>
      <c r="K5" s="6">
        <f>LCA_default_S2!K5*Waste_Generation_S2!C5</f>
        <v>-34.164274740163293</v>
      </c>
      <c r="L5" s="6">
        <f>LCA_default_S2!L5*Waste_Generation_S2!C5</f>
        <v>-31.232889241931783</v>
      </c>
      <c r="M5" s="6">
        <f>LCA_default_S2!M5*Waste_Generation_S2!C5</f>
        <v>-191.67773827314446</v>
      </c>
      <c r="N5" s="6">
        <f>LCA_default_S2!N5*Waste_Generation_S2!C5</f>
        <v>-17.433214809185873</v>
      </c>
      <c r="O5" s="6">
        <f>LCA_default_S2!O5*Waste_Generation_S2!C5</f>
        <v>-154.74216280021207</v>
      </c>
      <c r="P5" s="6">
        <f>LCA_default_S2!P5*Waste_Generation_S2!C5</f>
        <v>-9.7965658037919425</v>
      </c>
      <c r="Q5" s="6">
        <f>LCA_default_S2!Q5*Waste_Generation_S2!C5</f>
        <v>-12.4796389067467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LCA_default_S3!B2*Waste_Generation_S3!C2</f>
        <v>-15.834397049592383</v>
      </c>
      <c r="C2" s="6">
        <f>LCA_default_S3!C2*Waste_Generation_S3!C2</f>
        <v>-0.35689557151063633</v>
      </c>
      <c r="D2" s="6">
        <f>LCA_default_S3!D2*Waste_Generation_S3!C2</f>
        <v>-176.27353265439629</v>
      </c>
      <c r="E2" s="6">
        <f>LCA_default_S3!E2*Waste_Generation_S3!C2</f>
        <v>-206.35419684815838</v>
      </c>
      <c r="F2" s="6">
        <f>LCA_default_S3!F2*Waste_Generation_S3!C2</f>
        <v>-18.78669323571426</v>
      </c>
      <c r="G2" s="6">
        <f>LCA_default_S3!G2*Waste_Generation_S3!C2</f>
        <v>-0.61243729709764616</v>
      </c>
      <c r="H2" s="6">
        <f>LCA_default_S3!H2*Waste_Generation_S3!C2</f>
        <v>-12.073058388334562</v>
      </c>
      <c r="I2" s="6">
        <f>LCA_default_S3!I2*Waste_Generation_S3!C2</f>
        <v>-43.4662041408017</v>
      </c>
      <c r="J2" s="6">
        <f>LCA_default_S3!J2*Waste_Generation_S3!C2</f>
        <v>-57.979928847390283</v>
      </c>
      <c r="K2" s="6">
        <f>LCA_default_S3!K2*Waste_Generation_S3!C2</f>
        <v>-34.719948956336829</v>
      </c>
      <c r="L2" s="6">
        <f>LCA_default_S3!L2*Waste_Generation_S3!C2</f>
        <v>-31.740445437382999</v>
      </c>
      <c r="M2" s="6">
        <f>LCA_default_S3!M2*Waste_Generation_S3!C2</f>
        <v>-192.3918930678806</v>
      </c>
      <c r="N2" s="6">
        <f>LCA_default_S3!N2*Waste_Generation_S3!C2</f>
        <v>-17.60897275311417</v>
      </c>
      <c r="O2" s="6">
        <f>LCA_default_S3!O2*Waste_Generation_S3!C2</f>
        <v>-155.43608486285112</v>
      </c>
      <c r="P2" s="6">
        <f>LCA_default_S3!P2*Waste_Generation_S3!C2</f>
        <v>-10.47651915856799</v>
      </c>
      <c r="Q2" s="6">
        <f>LCA_default_S3!Q2*Waste_Generation_S3!C2</f>
        <v>-12.201101746977949</v>
      </c>
    </row>
    <row r="3" spans="1:17" x14ac:dyDescent="0.35">
      <c r="A3" s="5" t="s">
        <v>2</v>
      </c>
      <c r="B3" s="6">
        <f>LCA_default_S3!B3*Waste_Generation_S3!C3</f>
        <v>-2.8065630371964954</v>
      </c>
      <c r="C3" s="6">
        <f>LCA_default_S3!C3*Waste_Generation_S3!C3</f>
        <v>8.5650407928471554E-3</v>
      </c>
      <c r="D3" s="6">
        <f>LCA_default_S3!D3*Waste_Generation_S3!C3</f>
        <v>-29.42843505897547</v>
      </c>
      <c r="E3" s="6">
        <f>LCA_default_S3!E3*Waste_Generation_S3!C3</f>
        <v>-1.5924615194509588</v>
      </c>
      <c r="F3" s="6">
        <f>LCA_default_S3!F3*Waste_Generation_S3!C3</f>
        <v>-7.5112229406675306</v>
      </c>
      <c r="G3" s="6">
        <f>LCA_default_S3!G3*Waste_Generation_S3!C3</f>
        <v>-0.16074984162736322</v>
      </c>
      <c r="H3" s="6">
        <f>LCA_default_S3!H3*Waste_Generation_S3!C3</f>
        <v>0.96973839305009624</v>
      </c>
      <c r="I3" s="6">
        <f>LCA_default_S3!I3*Waste_Generation_S3!C3</f>
        <v>-22.514424166124204</v>
      </c>
      <c r="J3" s="6">
        <f>LCA_default_S3!J3*Waste_Generation_S3!C3</f>
        <v>-31.30195134730867</v>
      </c>
      <c r="K3" s="6">
        <f>LCA_default_S3!K3*Waste_Generation_S3!C3</f>
        <v>-0.36810287329530367</v>
      </c>
      <c r="L3" s="6">
        <f>LCA_default_S3!L3*Waste_Generation_S3!C3</f>
        <v>-1.0755191064022613</v>
      </c>
      <c r="M3" s="6">
        <f>LCA_default_S3!M3*Waste_Generation_S3!C3</f>
        <v>-0.76856215930430338</v>
      </c>
      <c r="N3" s="6">
        <f>LCA_default_S3!N3*Waste_Generation_S3!C3</f>
        <v>-0.16140400484037654</v>
      </c>
      <c r="O3" s="6">
        <f>LCA_default_S3!O3*Waste_Generation_S3!C3</f>
        <v>-0.75912590423356296</v>
      </c>
      <c r="P3" s="6">
        <f>LCA_default_S3!P3*Waste_Generation_S3!C3</f>
        <v>-0.80082254629281524</v>
      </c>
      <c r="Q3" s="6">
        <f>LCA_default_S3!Q3*Waste_Generation_S3!C3</f>
        <v>-0.51643905052309702</v>
      </c>
    </row>
    <row r="4" spans="1:17" x14ac:dyDescent="0.35">
      <c r="A4" s="5" t="s">
        <v>3</v>
      </c>
      <c r="B4" s="6">
        <f>LCA_default_S3!B4*Waste_Generation_S3!C4</f>
        <v>-3.5023553938348511</v>
      </c>
      <c r="C4" s="6">
        <f>LCA_default_S3!C4*Waste_Generation_S3!C4</f>
        <v>2.6484722059128614E-2</v>
      </c>
      <c r="D4" s="6">
        <f>LCA_default_S3!D4*Waste_Generation_S3!C4</f>
        <v>-9.1494176750619367</v>
      </c>
      <c r="E4" s="6">
        <f>LCA_default_S3!E4*Waste_Generation_S3!C4</f>
        <v>-1.3437140119733715</v>
      </c>
      <c r="F4" s="6">
        <f>LCA_default_S3!F4*Waste_Generation_S3!C4</f>
        <v>1.990386364757619</v>
      </c>
      <c r="G4" s="6">
        <f>LCA_default_S3!G4*Waste_Generation_S3!C4</f>
        <v>0.11205387921423438</v>
      </c>
      <c r="H4" s="6">
        <f>LCA_default_S3!H4*Waste_Generation_S3!C4</f>
        <v>1.193307129176852</v>
      </c>
      <c r="I4" s="6">
        <f>LCA_default_S3!I4*Waste_Generation_S3!C4</f>
        <v>3.4735132155088464</v>
      </c>
      <c r="J4" s="6">
        <f>LCA_default_S3!J4*Waste_Generation_S3!C4</f>
        <v>4.9302960915768086</v>
      </c>
      <c r="K4" s="6">
        <f>LCA_default_S3!K4*Waste_Generation_S3!C4</f>
        <v>-0.18757134287822838</v>
      </c>
      <c r="L4" s="6">
        <f>LCA_default_S3!L4*Waste_Generation_S3!C4</f>
        <v>0.56796291095104756</v>
      </c>
      <c r="M4" s="6">
        <f>LCA_default_S3!M4*Waste_Generation_S3!C4</f>
        <v>5.4407364568166708E-2</v>
      </c>
      <c r="N4" s="6">
        <f>LCA_default_S3!N4*Waste_Generation_S3!C4</f>
        <v>-1.43539390879174E-2</v>
      </c>
      <c r="O4" s="6">
        <f>LCA_default_S3!O4*Waste_Generation_S3!C4</f>
        <v>6.5203841594534767E-2</v>
      </c>
      <c r="P4" s="6">
        <f>LCA_default_S3!P4*Waste_Generation_S3!C4</f>
        <v>0.12086919151676713</v>
      </c>
      <c r="Q4" s="6">
        <f>LCA_default_S3!Q4*Waste_Generation_S3!C4</f>
        <v>0.79497621029184862</v>
      </c>
    </row>
    <row r="5" spans="1:17" x14ac:dyDescent="0.35">
      <c r="A5" s="5" t="s">
        <v>4</v>
      </c>
      <c r="B5" s="6">
        <f>LCA_default_S3!B5*Waste_Generation_S3!C5</f>
        <v>-9.5254786185610349</v>
      </c>
      <c r="C5" s="6">
        <f>LCA_default_S3!C5*Waste_Generation_S3!C5</f>
        <v>-0.39194533436261214</v>
      </c>
      <c r="D5" s="6">
        <f>LCA_default_S3!D5*Waste_Generation_S3!C5</f>
        <v>-137.69567992035888</v>
      </c>
      <c r="E5" s="6">
        <f>LCA_default_S3!E5*Waste_Generation_S3!C5</f>
        <v>-203.41802131673404</v>
      </c>
      <c r="F5" s="6">
        <f>LCA_default_S3!F5*Waste_Generation_S3!C5</f>
        <v>-13.265856659804347</v>
      </c>
      <c r="G5" s="6">
        <f>LCA_default_S3!G5*Waste_Generation_S3!C5</f>
        <v>-0.56374133468451737</v>
      </c>
      <c r="H5" s="6">
        <f>LCA_default_S3!H5*Waste_Generation_S3!C5</f>
        <v>-14.236103910561509</v>
      </c>
      <c r="I5" s="6">
        <f>LCA_default_S3!I5*Waste_Generation_S3!C5</f>
        <v>-24.425293190186341</v>
      </c>
      <c r="J5" s="6">
        <f>LCA_default_S3!J5*Waste_Generation_S3!C5</f>
        <v>-31.608273591658417</v>
      </c>
      <c r="K5" s="6">
        <f>LCA_default_S3!K5*Waste_Generation_S3!C5</f>
        <v>-34.164274740163293</v>
      </c>
      <c r="L5" s="6">
        <f>LCA_default_S3!L5*Waste_Generation_S3!C5</f>
        <v>-31.232889241931783</v>
      </c>
      <c r="M5" s="6">
        <f>LCA_default_S3!M5*Waste_Generation_S3!C5</f>
        <v>-191.67773827314446</v>
      </c>
      <c r="N5" s="6">
        <f>LCA_default_S3!N5*Waste_Generation_S3!C5</f>
        <v>-17.433214809185873</v>
      </c>
      <c r="O5" s="6">
        <f>LCA_default_S3!O5*Waste_Generation_S3!C5</f>
        <v>-154.74216280021207</v>
      </c>
      <c r="P5" s="6">
        <f>LCA_default_S3!P5*Waste_Generation_S3!C5</f>
        <v>-9.7965658037919425</v>
      </c>
      <c r="Q5" s="6">
        <f>LCA_default_S3!Q5*Waste_Generation_S3!C5</f>
        <v>-12.4796389067467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LCA_default_S4!B2*Waste_Generation_S4!C2</f>
        <v>-16.651270376700069</v>
      </c>
      <c r="C2" s="6">
        <f>LCA_default_S4!C2*Waste_Generation_S4!C2</f>
        <v>-0.41287008115891616</v>
      </c>
      <c r="D2" s="6">
        <f>LCA_default_S4!D2*Waste_Generation_S4!C2</f>
        <v>-185.39616038277038</v>
      </c>
      <c r="E2" s="6">
        <f>LCA_default_S4!E2*Waste_Generation_S4!C2</f>
        <v>-207.90265372824013</v>
      </c>
      <c r="F2" s="6">
        <f>LCA_default_S4!F2*Waste_Generation_S4!C2</f>
        <v>-19.218977114231304</v>
      </c>
      <c r="G2" s="6">
        <f>LCA_default_S4!G2*Waste_Generation_S4!C2</f>
        <v>-0.70379835984418437</v>
      </c>
      <c r="H2" s="6">
        <f>LCA_default_S4!H2*Waste_Generation_S4!C2</f>
        <v>-12.765604582064407</v>
      </c>
      <c r="I2" s="6">
        <f>LCA_default_S4!I2*Waste_Generation_S4!C2</f>
        <v>-44.018265942076781</v>
      </c>
      <c r="J2" s="6">
        <f>LCA_default_S4!J2*Waste_Generation_S4!C2</f>
        <v>-58.496513922052728</v>
      </c>
      <c r="K2" s="6">
        <f>LCA_default_S4!K2*Waste_Generation_S4!C2</f>
        <v>-34.868365449186165</v>
      </c>
      <c r="L2" s="6">
        <f>LCA_default_S4!L2*Waste_Generation_S4!C2</f>
        <v>-32.03246824830925</v>
      </c>
      <c r="M2" s="6">
        <f>LCA_default_S4!M2*Waste_Generation_S4!C2</f>
        <v>-194.08140289214035</v>
      </c>
      <c r="N2" s="6">
        <f>LCA_default_S4!N2*Waste_Generation_S4!C2</f>
        <v>-17.655823356273146</v>
      </c>
      <c r="O2" s="6">
        <f>LCA_default_S4!O2*Waste_Generation_S4!C2</f>
        <v>-155.50641822792986</v>
      </c>
      <c r="P2" s="6">
        <f>LCA_default_S4!P2*Waste_Generation_S4!C2</f>
        <v>-11.88296616836573</v>
      </c>
      <c r="Q2" s="6">
        <f>LCA_default_S4!Q2*Waste_Generation_S4!C2</f>
        <v>-13.744529999859351</v>
      </c>
    </row>
    <row r="3" spans="1:17" x14ac:dyDescent="0.35">
      <c r="A3" s="5" t="s">
        <v>2</v>
      </c>
      <c r="B3" s="6">
        <f>LCA_default_S4!B3*Waste_Generation_S4!C3</f>
        <v>-2.8684413741407053</v>
      </c>
      <c r="C3" s="6">
        <f>LCA_default_S4!C3*Waste_Generation_S4!C3</f>
        <v>3.7558905327889414E-3</v>
      </c>
      <c r="D3" s="6">
        <f>LCA_default_S4!D3*Waste_Generation_S4!C3</f>
        <v>-29.688043594764132</v>
      </c>
      <c r="E3" s="6">
        <f>LCA_default_S4!E3*Waste_Generation_S4!C3</f>
        <v>-1.7479405055555444</v>
      </c>
      <c r="F3" s="6">
        <f>LCA_default_S4!F3*Waste_Generation_S4!C3</f>
        <v>-7.5608320932445121</v>
      </c>
      <c r="G3" s="6">
        <f>LCA_default_S4!G3*Waste_Generation_S4!C3</f>
        <v>-0.1682939033570445</v>
      </c>
      <c r="H3" s="6">
        <f>LCA_default_S4!H3*Waste_Generation_S4!C3</f>
        <v>0.91787383566122316</v>
      </c>
      <c r="I3" s="6">
        <f>LCA_default_S4!I3*Waste_Generation_S4!C3</f>
        <v>-22.552580914231093</v>
      </c>
      <c r="J3" s="6">
        <f>LCA_default_S4!J3*Waste_Generation_S4!C3</f>
        <v>-31.341125737471334</v>
      </c>
      <c r="K3" s="6">
        <f>LCA_default_S4!K3*Waste_Generation_S4!C3</f>
        <v>-0.37423814397591615</v>
      </c>
      <c r="L3" s="6">
        <f>LCA_default_S4!L3*Waste_Generation_S4!C3</f>
        <v>-1.09775054840291</v>
      </c>
      <c r="M3" s="6">
        <f>LCA_default_S4!M3*Waste_Generation_S4!C3</f>
        <v>-0.88112987348047533</v>
      </c>
      <c r="N3" s="6">
        <f>LCA_default_S4!N3*Waste_Generation_S4!C3</f>
        <v>-0.16685531653936134</v>
      </c>
      <c r="O3" s="6">
        <f>LCA_default_S4!O3*Waste_Generation_S4!C3</f>
        <v>-0.7619794110073862</v>
      </c>
      <c r="P3" s="6">
        <f>LCA_default_S4!P3*Waste_Generation_S4!C3</f>
        <v>-0.8292846299409764</v>
      </c>
      <c r="Q3" s="6">
        <f>LCA_default_S4!Q3*Waste_Generation_S4!C3</f>
        <v>-0.63545816863200277</v>
      </c>
    </row>
    <row r="4" spans="1:17" x14ac:dyDescent="0.35">
      <c r="A4" s="5" t="s">
        <v>3</v>
      </c>
      <c r="B4" s="6">
        <f>LCA_default_S4!B4*Waste_Generation_S4!C4</f>
        <v>-3.5642337307790615</v>
      </c>
      <c r="C4" s="6">
        <f>LCA_default_S4!C4*Waste_Generation_S4!C4</f>
        <v>2.1675571799070401E-2</v>
      </c>
      <c r="D4" s="6">
        <f>LCA_default_S4!D4*Waste_Generation_S4!C4</f>
        <v>-9.4090262108505982</v>
      </c>
      <c r="E4" s="6">
        <f>LCA_default_S4!E4*Waste_Generation_S4!C4</f>
        <v>-1.4991929980779568</v>
      </c>
      <c r="F4" s="6">
        <f>LCA_default_S4!F4*Waste_Generation_S4!C4</f>
        <v>1.9407772121806366</v>
      </c>
      <c r="G4" s="6">
        <f>LCA_default_S4!G4*Waste_Generation_S4!C4</f>
        <v>0.10450981748455311</v>
      </c>
      <c r="H4" s="6">
        <f>LCA_default_S4!H4*Waste_Generation_S4!C4</f>
        <v>1.1414425717879788</v>
      </c>
      <c r="I4" s="6">
        <f>LCA_default_S4!I4*Waste_Generation_S4!C4</f>
        <v>3.4353564674019545</v>
      </c>
      <c r="J4" s="6">
        <f>LCA_default_S4!J4*Waste_Generation_S4!C4</f>
        <v>4.8911217014141464</v>
      </c>
      <c r="K4" s="6">
        <f>LCA_default_S4!K4*Waste_Generation_S4!C4</f>
        <v>-0.19370661355884092</v>
      </c>
      <c r="L4" s="6">
        <f>LCA_default_S4!L4*Waste_Generation_S4!C4</f>
        <v>0.54573146895039903</v>
      </c>
      <c r="M4" s="6">
        <f>LCA_default_S4!M4*Waste_Generation_S4!C4</f>
        <v>-5.8160349608005431E-2</v>
      </c>
      <c r="N4" s="6">
        <f>LCA_default_S4!N4*Waste_Generation_S4!C4</f>
        <v>-1.980525078690222E-2</v>
      </c>
      <c r="O4" s="6">
        <f>LCA_default_S4!O4*Waste_Generation_S4!C4</f>
        <v>6.2350334820711444E-2</v>
      </c>
      <c r="P4" s="6">
        <f>LCA_default_S4!P4*Waste_Generation_S4!C4</f>
        <v>9.2407107868605967E-2</v>
      </c>
      <c r="Q4" s="6">
        <f>LCA_default_S4!Q4*Waste_Generation_S4!C4</f>
        <v>0.67595709218294286</v>
      </c>
    </row>
    <row r="5" spans="1:17" x14ac:dyDescent="0.35">
      <c r="A5" s="5" t="s">
        <v>4</v>
      </c>
      <c r="B5" s="6">
        <f>LCA_default_S4!B5*Waste_Generation_S4!C5</f>
        <v>-10.218595271780302</v>
      </c>
      <c r="C5" s="6">
        <f>LCA_default_S4!C5*Waste_Generation_S4!C5</f>
        <v>-0.43830154349077544</v>
      </c>
      <c r="D5" s="6">
        <f>LCA_default_S4!D5*Waste_Generation_S4!C5</f>
        <v>-146.29909057715562</v>
      </c>
      <c r="E5" s="6">
        <f>LCA_default_S4!E5*Waste_Generation_S4!C5</f>
        <v>-204.65552022460665</v>
      </c>
      <c r="F5" s="6">
        <f>LCA_default_S4!F5*Waste_Generation_S4!C5</f>
        <v>-13.598922233167428</v>
      </c>
      <c r="G5" s="6">
        <f>LCA_default_S4!G5*Waste_Generation_S4!C5</f>
        <v>-0.64001427397169286</v>
      </c>
      <c r="H5" s="6">
        <f>LCA_default_S4!H5*Waste_Generation_S4!C5</f>
        <v>-14.824920989513608</v>
      </c>
      <c r="I5" s="6">
        <f>LCA_default_S4!I5*Waste_Generation_S4!C5</f>
        <v>-24.901041495247647</v>
      </c>
      <c r="J5" s="6">
        <f>LCA_default_S4!J5*Waste_Generation_S4!C5</f>
        <v>-32.04650988599554</v>
      </c>
      <c r="K5" s="6">
        <f>LCA_default_S4!K5*Waste_Generation_S4!C5</f>
        <v>-34.300420691651404</v>
      </c>
      <c r="L5" s="6">
        <f>LCA_default_S4!L5*Waste_Generation_S4!C5</f>
        <v>-31.48044916885674</v>
      </c>
      <c r="M5" s="6">
        <f>LCA_default_S4!M5*Waste_Generation_S4!C5</f>
        <v>-193.14211266905184</v>
      </c>
      <c r="N5" s="6">
        <f>LCA_default_S4!N5*Waste_Generation_S4!C5</f>
        <v>-17.469162788946882</v>
      </c>
      <c r="O5" s="6">
        <f>LCA_default_S4!O5*Waste_Generation_S4!C5</f>
        <v>-154.80678915174315</v>
      </c>
      <c r="P5" s="6">
        <f>LCA_default_S4!P5*Waste_Generation_S4!C5</f>
        <v>-11.146088646293363</v>
      </c>
      <c r="Q5" s="6">
        <f>LCA_default_S4!Q5*Waste_Generation_S4!C5</f>
        <v>-13.785028923410289</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LCA_default_S5!B2*Waste_Generation_S5!C2</f>
        <v>-8.4825371056231997</v>
      </c>
      <c r="C2" s="6">
        <f>LCA_default_S5!C2*Waste_Generation_S5!C2</f>
        <v>0.14687501532388098</v>
      </c>
      <c r="D2" s="6">
        <f>LCA_default_S5!D2*Waste_Generation_S5!C2</f>
        <v>-94.169883099029747</v>
      </c>
      <c r="E2" s="6">
        <f>LCA_default_S5!E2*Waste_Generation_S5!C2</f>
        <v>-192.41808492742189</v>
      </c>
      <c r="F2" s="6">
        <f>LCA_default_S5!F2*Waste_Generation_S5!C2</f>
        <v>-14.896138329060854</v>
      </c>
      <c r="G2" s="6">
        <f>LCA_default_S5!G2*Waste_Generation_S5!C2</f>
        <v>0.20981226762119698</v>
      </c>
      <c r="H2" s="6">
        <f>LCA_default_S5!H2*Waste_Generation_S5!C2</f>
        <v>-5.8401426447659421</v>
      </c>
      <c r="I2" s="6">
        <f>LCA_default_S5!I2*Waste_Generation_S5!C2</f>
        <v>-38.49764792932595</v>
      </c>
      <c r="J2" s="6">
        <f>LCA_default_S5!J2*Waste_Generation_S5!C2</f>
        <v>-53.330663175428214</v>
      </c>
      <c r="K2" s="6">
        <f>LCA_default_S5!K2*Waste_Generation_S5!C2</f>
        <v>-33.384200520692794</v>
      </c>
      <c r="L2" s="6">
        <f>LCA_default_S5!L2*Waste_Generation_S5!C2</f>
        <v>-29.112240139046726</v>
      </c>
      <c r="M2" s="6">
        <f>LCA_default_S5!M2*Waste_Generation_S5!C2</f>
        <v>-177.18630464954282</v>
      </c>
      <c r="N2" s="6">
        <f>LCA_default_S5!N2*Waste_Generation_S5!C2</f>
        <v>-17.18731732468331</v>
      </c>
      <c r="O2" s="6">
        <f>LCA_default_S5!O2*Waste_Generation_S5!C2</f>
        <v>-154.80308457714261</v>
      </c>
      <c r="P2" s="6">
        <f>LCA_default_S5!P2*Waste_Generation_S5!C2</f>
        <v>2.1815039296116847</v>
      </c>
      <c r="Q2" s="6">
        <f>LCA_default_S5!Q2*Waste_Generation_S5!C2</f>
        <v>1.6897525289546724</v>
      </c>
    </row>
    <row r="3" spans="1:17" x14ac:dyDescent="0.35">
      <c r="A3" s="5" t="s">
        <v>2</v>
      </c>
      <c r="B3" s="6">
        <f>LCA_default_S5!B3*Waste_Generation_S5!C3</f>
        <v>-2.2496580046986066</v>
      </c>
      <c r="C3" s="6">
        <f>LCA_default_S5!C3*Waste_Generation_S5!C3</f>
        <v>5.1847393133371084E-2</v>
      </c>
      <c r="D3" s="6">
        <f>LCA_default_S5!D3*Waste_Generation_S5!C3</f>
        <v>-27.091958236877527</v>
      </c>
      <c r="E3" s="6">
        <f>LCA_default_S5!E3*Waste_Generation_S5!C3</f>
        <v>-0.193150644509688</v>
      </c>
      <c r="F3" s="6">
        <f>LCA_default_S5!F3*Waste_Generation_S5!C3</f>
        <v>-7.0647405674746881</v>
      </c>
      <c r="G3" s="6">
        <f>LCA_default_S5!G3*Waste_Generation_S5!C3</f>
        <v>-9.2853286060231813E-2</v>
      </c>
      <c r="H3" s="6">
        <f>LCA_default_S5!H3*Waste_Generation_S5!C3</f>
        <v>1.4365194095499536</v>
      </c>
      <c r="I3" s="6">
        <f>LCA_default_S5!I3*Waste_Generation_S5!C3</f>
        <v>-22.17101343316218</v>
      </c>
      <c r="J3" s="6">
        <f>LCA_default_S5!J3*Waste_Generation_S5!C3</f>
        <v>-30.949381835844711</v>
      </c>
      <c r="K3" s="6">
        <f>LCA_default_S5!K3*Waste_Generation_S5!C3</f>
        <v>-0.3128854371697905</v>
      </c>
      <c r="L3" s="6">
        <f>LCA_default_S5!L3*Waste_Generation_S5!C3</f>
        <v>-0.87543612839642493</v>
      </c>
      <c r="M3" s="6">
        <f>LCA_default_S5!M3*Waste_Generation_S5!C3</f>
        <v>0.24454726828124623</v>
      </c>
      <c r="N3" s="6">
        <f>LCA_default_S5!N3*Waste_Generation_S5!C3</f>
        <v>-0.11234219954951312</v>
      </c>
      <c r="O3" s="6">
        <f>LCA_default_S5!O3*Waste_Generation_S5!C3</f>
        <v>-0.73344434326915331</v>
      </c>
      <c r="P3" s="6">
        <f>LCA_default_S5!P3*Waste_Generation_S5!C3</f>
        <v>-0.54466379345936478</v>
      </c>
      <c r="Q3" s="6">
        <f>LCA_default_S5!Q3*Waste_Generation_S5!C3</f>
        <v>0.55473301245705497</v>
      </c>
    </row>
    <row r="4" spans="1:17" x14ac:dyDescent="0.35">
      <c r="A4" s="5" t="s">
        <v>3</v>
      </c>
      <c r="B4" s="6">
        <f>LCA_default_S5!B4*Waste_Generation_S5!C4</f>
        <v>-2.9454503613369623</v>
      </c>
      <c r="C4" s="6">
        <f>LCA_default_S5!C4*Waste_Generation_S5!C4</f>
        <v>6.9767074399652546E-2</v>
      </c>
      <c r="D4" s="6">
        <f>LCA_default_S5!D4*Waste_Generation_S5!C4</f>
        <v>-6.8129408529639965</v>
      </c>
      <c r="E4" s="6">
        <f>LCA_default_S5!E4*Waste_Generation_S5!C4</f>
        <v>5.5596862967899487E-2</v>
      </c>
      <c r="F4" s="6">
        <f>LCA_default_S5!F4*Waste_Generation_S5!C4</f>
        <v>2.4368687379504621</v>
      </c>
      <c r="G4" s="6">
        <f>LCA_default_S5!G4*Waste_Generation_S5!C4</f>
        <v>0.1799504347813658</v>
      </c>
      <c r="H4" s="6">
        <f>LCA_default_S5!H4*Waste_Generation_S5!C4</f>
        <v>1.6600881456767096</v>
      </c>
      <c r="I4" s="6">
        <f>LCA_default_S5!I4*Waste_Generation_S5!C4</f>
        <v>3.816923948470869</v>
      </c>
      <c r="J4" s="6">
        <f>LCA_default_S5!J4*Waste_Generation_S5!C4</f>
        <v>5.2828656030407606</v>
      </c>
      <c r="K4" s="6">
        <f>LCA_default_S5!K4*Waste_Generation_S5!C4</f>
        <v>-0.13235390675271533</v>
      </c>
      <c r="L4" s="6">
        <f>LCA_default_S5!L4*Waste_Generation_S5!C4</f>
        <v>0.76804588895688408</v>
      </c>
      <c r="M4" s="6">
        <f>LCA_default_S5!M4*Waste_Generation_S5!C4</f>
        <v>1.0675167921537163</v>
      </c>
      <c r="N4" s="6">
        <f>LCA_default_S5!N4*Waste_Generation_S5!C4</f>
        <v>3.4707866202946011E-2</v>
      </c>
      <c r="O4" s="6">
        <f>LCA_default_S5!O4*Waste_Generation_S5!C4</f>
        <v>9.0885402558944534E-2</v>
      </c>
      <c r="P4" s="6">
        <f>LCA_default_S5!P4*Waste_Generation_S5!C4</f>
        <v>0.37702794435021758</v>
      </c>
      <c r="Q4" s="6">
        <f>LCA_default_S5!Q4*Waste_Generation_S5!C4</f>
        <v>1.8661482732720005</v>
      </c>
    </row>
    <row r="5" spans="1:17" x14ac:dyDescent="0.35">
      <c r="A5" s="5" t="s">
        <v>4</v>
      </c>
      <c r="B5" s="6">
        <f>LCA_default_S5!B5*Waste_Generation_S5!C5</f>
        <v>-3.2874287395876305</v>
      </c>
      <c r="C5" s="6">
        <f>LCA_default_S5!C5*Waste_Generation_S5!C5</f>
        <v>2.5260547790857339E-2</v>
      </c>
      <c r="D5" s="6">
        <f>LCA_default_S5!D5*Waste_Generation_S5!C5</f>
        <v>-60.264984009188204</v>
      </c>
      <c r="E5" s="6">
        <f>LCA_default_S5!E5*Waste_Generation_S5!C5</f>
        <v>-192.28053114588008</v>
      </c>
      <c r="F5" s="6">
        <f>LCA_default_S5!F5*Waste_Generation_S5!C5</f>
        <v>-10.268266499536628</v>
      </c>
      <c r="G5" s="6">
        <f>LCA_default_S5!G5*Waste_Generation_S5!C5</f>
        <v>0.12271511890006301</v>
      </c>
      <c r="H5" s="6">
        <f>LCA_default_S5!H5*Waste_Generation_S5!C5</f>
        <v>-8.9367501999926056</v>
      </c>
      <c r="I5" s="6">
        <f>LCA_default_S5!I5*Waste_Generation_S5!C5</f>
        <v>-20.143558444634635</v>
      </c>
      <c r="J5" s="6">
        <f>LCA_default_S5!J5*Waste_Generation_S5!C5</f>
        <v>-27.664146942624264</v>
      </c>
      <c r="K5" s="6">
        <f>LCA_default_S5!K5*Waste_Generation_S5!C5</f>
        <v>-32.938961176770292</v>
      </c>
      <c r="L5" s="6">
        <f>LCA_default_S5!L5*Waste_Generation_S5!C5</f>
        <v>-29.004849899607187</v>
      </c>
      <c r="M5" s="6">
        <f>LCA_default_S5!M5*Waste_Generation_S5!C5</f>
        <v>-178.49836870997777</v>
      </c>
      <c r="N5" s="6">
        <f>LCA_default_S5!N5*Waste_Generation_S5!C5</f>
        <v>-17.10968299133674</v>
      </c>
      <c r="O5" s="6">
        <f>LCA_default_S5!O5*Waste_Generation_S5!C5</f>
        <v>-154.16052563643242</v>
      </c>
      <c r="P5" s="6">
        <f>LCA_default_S5!P5*Waste_Generation_S5!C5</f>
        <v>2.3491397787208319</v>
      </c>
      <c r="Q5" s="6">
        <f>LCA_default_S5!Q5*Waste_Generation_S5!C5</f>
        <v>-0.73112875677438327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LCA_db1_default!B2*Waste_Generation_default!C2</f>
        <v>-13.762414849712449</v>
      </c>
      <c r="C2" s="6">
        <f>LCA_db1_default!C2*Waste_Generation_default!C2</f>
        <v>-0.27887383851995312</v>
      </c>
      <c r="D2" s="6">
        <f>LCA_db1_default!D2*Waste_Generation_default!C2</f>
        <v>-148.59640055057326</v>
      </c>
      <c r="E2" s="6">
        <f>LCA_db1_default!E2*Waste_Generation_default!C2</f>
        <v>-210.51131830595847</v>
      </c>
      <c r="F2" s="6">
        <f>LCA_db1_default!F2*Waste_Generation_default!C2</f>
        <v>-20.15051077884425</v>
      </c>
      <c r="G2" s="6">
        <f>LCA_db1_default!G2*Waste_Generation_default!C2</f>
        <v>-0.78978925738640871</v>
      </c>
      <c r="H2" s="6">
        <f>LCA_db1_default!H2*Waste_Generation_default!C2</f>
        <v>-9.1590954223089049</v>
      </c>
      <c r="I2" s="6">
        <f>LCA_db1_default!I2*Waste_Generation_default!C2</f>
        <v>-41.136102255063697</v>
      </c>
      <c r="J2" s="6">
        <f>LCA_db1_default!J2*Waste_Generation_default!C2</f>
        <v>-55.268677211763965</v>
      </c>
      <c r="K2" s="6">
        <f>LCA_db1_default!K2*Waste_Generation_default!C2</f>
        <v>-33.977820030694488</v>
      </c>
      <c r="L2" s="6">
        <f>LCA_db1_default!L2*Waste_Generation_default!C2</f>
        <v>-30.187214884682316</v>
      </c>
      <c r="M2" s="6">
        <f>LCA_db1_default!M2*Waste_Generation_default!C2</f>
        <v>-202.13049493090429</v>
      </c>
      <c r="N2" s="6">
        <f>LCA_db1_default!N2*Waste_Generation_default!C2</f>
        <v>-17.542638128152486</v>
      </c>
      <c r="O2" s="6">
        <f>LCA_db1_default!O2*Waste_Generation_default!C2</f>
        <v>-155.33580943361014</v>
      </c>
      <c r="P2" s="6">
        <f>LCA_db1_default!P2*Waste_Generation_default!C2</f>
        <v>-12.712010662690023</v>
      </c>
      <c r="Q2" s="6">
        <f>LCA_db1_default!Q2*Waste_Generation_default!C2</f>
        <v>-9.8687993987597107</v>
      </c>
    </row>
    <row r="3" spans="1:17" x14ac:dyDescent="0.35">
      <c r="A3" s="5" t="s">
        <v>2</v>
      </c>
      <c r="B3" s="6">
        <f>LCA_db1_default!B3*Waste_Generation_default!C3</f>
        <v>-2.8495782273984473</v>
      </c>
      <c r="C3" s="6">
        <f>LCA_db1_default!C3*Waste_Generation_default!C3</f>
        <v>1.910843082662775E-3</v>
      </c>
      <c r="D3" s="6">
        <f>LCA_db1_default!D3*Waste_Generation_default!C3</f>
        <v>-21.075545801161944</v>
      </c>
      <c r="E3" s="6">
        <f>LCA_db1_default!E3*Waste_Generation_default!C3</f>
        <v>-1.8030735324731779</v>
      </c>
      <c r="F3" s="6">
        <f>LCA_db1_default!F3*Waste_Generation_default!C3</f>
        <v>-7.5812345621837292</v>
      </c>
      <c r="G3" s="6">
        <f>LCA_db1_default!G3*Waste_Generation_default!C3</f>
        <v>-0.19872558886330369</v>
      </c>
      <c r="H3" s="6">
        <f>LCA_db1_default!H3*Waste_Generation_default!C3</f>
        <v>0.88621685339452638</v>
      </c>
      <c r="I3" s="6">
        <f>LCA_db1_default!I3*Waste_Generation_default!C3</f>
        <v>-22.529937490216071</v>
      </c>
      <c r="J3" s="6">
        <f>LCA_db1_default!J3*Waste_Generation_default!C3</f>
        <v>-31.347835751904093</v>
      </c>
      <c r="K3" s="6">
        <f>LCA_db1_default!K3*Waste_Generation_default!C3</f>
        <v>-0.31275248586454274</v>
      </c>
      <c r="L3" s="6">
        <f>LCA_db1_default!L3*Waste_Generation_default!C3</f>
        <v>-1.1004717556632546</v>
      </c>
      <c r="M3" s="6">
        <f>LCA_db1_default!M3*Waste_Generation_default!C3</f>
        <v>-0.58664734576797994</v>
      </c>
      <c r="N3" s="6">
        <f>LCA_db1_default!N3*Waste_Generation_default!C3</f>
        <v>-0.15901840276884691</v>
      </c>
      <c r="O3" s="6">
        <f>LCA_db1_default!O3*Waste_Generation_default!C3</f>
        <v>-0.62708935549335909</v>
      </c>
      <c r="P3" s="6">
        <f>LCA_db1_default!P3*Waste_Generation_default!C3</f>
        <v>-0.94671765902415383</v>
      </c>
      <c r="Q3" s="6">
        <f>LCA_db1_default!Q3*Waste_Generation_default!C3</f>
        <v>-0.95971479975383833</v>
      </c>
    </row>
    <row r="4" spans="1:17" x14ac:dyDescent="0.35">
      <c r="A4" s="5" t="s">
        <v>3</v>
      </c>
      <c r="B4" s="6">
        <f>LCA_db1_default!B4*Waste_Generation_default!C4</f>
        <v>-3.0220807657821047</v>
      </c>
      <c r="C4" s="6">
        <f>LCA_db1_default!C4*Waste_Generation_default!C4</f>
        <v>6.5980948111956386E-2</v>
      </c>
      <c r="D4" s="6">
        <f>LCA_db1_default!D4*Waste_Generation_default!C4</f>
        <v>-6.1523587924668908</v>
      </c>
      <c r="E4" s="6">
        <f>LCA_db1_default!E4*Waste_Generation_default!C4</f>
        <v>-4.4011497966466855E-2</v>
      </c>
      <c r="F4" s="6">
        <f>LCA_db1_default!F4*Waste_Generation_default!C4</f>
        <v>2.4470310124712364</v>
      </c>
      <c r="G4" s="6">
        <f>LCA_db1_default!G4*Waste_Generation_default!C4</f>
        <v>0.19135234749186314</v>
      </c>
      <c r="H4" s="6">
        <f>LCA_db1_default!H4*Waste_Generation_default!C4</f>
        <v>1.5754039960691493</v>
      </c>
      <c r="I4" s="6">
        <f>LCA_db1_default!I4*Waste_Generation_default!C4</f>
        <v>3.708176135825116</v>
      </c>
      <c r="J4" s="6">
        <f>LCA_db1_default!J4*Waste_Generation_default!C4</f>
        <v>5.1924138956593993</v>
      </c>
      <c r="K4" s="6">
        <f>LCA_db1_default!K4*Waste_Generation_default!C4</f>
        <v>-0.17901612068233844</v>
      </c>
      <c r="L4" s="6">
        <f>LCA_db1_default!L4*Waste_Generation_default!C4</f>
        <v>0.71724120034310945</v>
      </c>
      <c r="M4" s="6">
        <f>LCA_db1_default!M4*Waste_Generation_default!C4</f>
        <v>1.3017058481354311</v>
      </c>
      <c r="N4" s="6">
        <f>LCA_db1_default!N4*Waste_Generation_default!C4</f>
        <v>0.11358302915308248</v>
      </c>
      <c r="O4" s="6">
        <f>LCA_db1_default!O4*Waste_Generation_default!C4</f>
        <v>2.983927038113934E-2</v>
      </c>
      <c r="P4" s="6">
        <f>LCA_db1_default!P4*Waste_Generation_default!C4</f>
        <v>0.42964698371084786</v>
      </c>
      <c r="Q4" s="6">
        <f>LCA_db1_default!Q4*Waste_Generation_default!C4</f>
        <v>1.8256105096869573</v>
      </c>
    </row>
    <row r="5" spans="1:17" x14ac:dyDescent="0.35">
      <c r="A5" s="5" t="s">
        <v>4</v>
      </c>
      <c r="B5" s="6">
        <f>LCA_db1_default!B5*Waste_Generation_default!C5</f>
        <v>-7.8907558565318991</v>
      </c>
      <c r="C5" s="6">
        <f>LCA_db1_default!C5*Waste_Generation_default!C5</f>
        <v>-0.34676562971457225</v>
      </c>
      <c r="D5" s="6">
        <f>LCA_db1_default!D5*Waste_Generation_default!C5</f>
        <v>-121.3684959569444</v>
      </c>
      <c r="E5" s="6">
        <f>LCA_db1_default!E5*Waste_Generation_default!C5</f>
        <v>-208.6642332755188</v>
      </c>
      <c r="F5" s="6">
        <f>LCA_db1_default!F5*Waste_Generation_default!C5</f>
        <v>-15.016307229131758</v>
      </c>
      <c r="G5" s="6">
        <f>LCA_db1_default!G5*Waste_Generation_default!C5</f>
        <v>-0.78241601601496813</v>
      </c>
      <c r="H5" s="6">
        <f>LCA_db1_default!H5*Waste_Generation_default!C5</f>
        <v>-11.620716271772581</v>
      </c>
      <c r="I5" s="6">
        <f>LCA_db1_default!I5*Waste_Generation_default!C5</f>
        <v>-22.314340900672743</v>
      </c>
      <c r="J5" s="6">
        <f>LCA_db1_default!J5*Waste_Generation_default!C5</f>
        <v>-29.113255355519279</v>
      </c>
      <c r="K5" s="6">
        <f>LCA_db1_default!K5*Waste_Generation_default!C5</f>
        <v>-33.486051424147611</v>
      </c>
      <c r="L5" s="6">
        <f>LCA_db1_default!L5*Waste_Generation_default!C5</f>
        <v>-29.803984329362166</v>
      </c>
      <c r="M5" s="6">
        <f>LCA_db1_default!M5*Waste_Generation_default!C5</f>
        <v>-202.8455534332717</v>
      </c>
      <c r="N5" s="6">
        <f>LCA_db1_default!N5*Waste_Generation_default!C5</f>
        <v>-17.497202754536723</v>
      </c>
      <c r="O5" s="6">
        <f>LCA_db1_default!O5*Waste_Generation_default!C5</f>
        <v>-154.73855934849792</v>
      </c>
      <c r="P5" s="6">
        <f>LCA_db1_default!P5*Waste_Generation_default!C5</f>
        <v>-12.194939987376717</v>
      </c>
      <c r="Q5" s="6">
        <f>LCA_db1_default!Q5*Waste_Generation_default!C5</f>
        <v>-10.734695108692829</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LCA_db1_S1!B2*Waste_Generation_S1!C2</f>
        <v>-8.4282027230126619</v>
      </c>
      <c r="C2" s="6">
        <f>LCA_db1_S1!C2*Waste_Generation_S1!C2</f>
        <v>0.11328014403303295</v>
      </c>
      <c r="D2" s="6">
        <f>LCA_db1_S1!D2*Waste_Generation_S1!C2</f>
        <v>-103.91128213453676</v>
      </c>
      <c r="E2" s="6">
        <f>LCA_db1_S1!E2*Waste_Generation_S1!C2</f>
        <v>-200.17066478253852</v>
      </c>
      <c r="F2" s="6">
        <f>LCA_db1_S1!F2*Waste_Generation_S1!C2</f>
        <v>-17.43346108768009</v>
      </c>
      <c r="G2" s="6">
        <f>LCA_db1_S1!G2*Waste_Generation_S1!C2</f>
        <v>-3.1316370156151919E-3</v>
      </c>
      <c r="H2" s="6">
        <f>LCA_db1_S1!H2*Waste_Generation_S1!C2</f>
        <v>-4.3823554737498531</v>
      </c>
      <c r="I2" s="6">
        <f>LCA_db1_S1!I2*Waste_Generation_S1!C2</f>
        <v>-37.710277172165902</v>
      </c>
      <c r="J2" s="6">
        <f>LCA_db1_S1!J2*Waste_Generation_S1!C2</f>
        <v>-51.811215360302548</v>
      </c>
      <c r="K2" s="6">
        <f>LCA_db1_S1!K2*Waste_Generation_S1!C2</f>
        <v>-33.293596561594413</v>
      </c>
      <c r="L2" s="6">
        <f>LCA_db1_S1!L2*Waste_Generation_S1!C2</f>
        <v>-28.241295603210965</v>
      </c>
      <c r="M2" s="6">
        <f>LCA_db1_S1!M2*Waste_Generation_S1!C2</f>
        <v>-189.82569484919094</v>
      </c>
      <c r="N2" s="6">
        <f>LCA_db1_S1!N2*Waste_Generation_S1!C2</f>
        <v>-17.170333949443798</v>
      </c>
      <c r="O2" s="6">
        <f>LCA_db1_S1!O2*Waste_Generation_S1!C2</f>
        <v>-154.78602200867707</v>
      </c>
      <c r="P2" s="6">
        <f>LCA_db1_S1!P2*Waste_Generation_S1!C2</f>
        <v>-0.35281275632812142</v>
      </c>
      <c r="Q2" s="6">
        <f>LCA_db1_S1!Q2*Waste_Generation_S1!C2</f>
        <v>0.54348713735306886</v>
      </c>
    </row>
    <row r="3" spans="1:17" x14ac:dyDescent="0.35">
      <c r="A3" s="5" t="s">
        <v>2</v>
      </c>
      <c r="B3" s="6">
        <f>LCA_db1_S1!B3*Waste_Generation_S1!C3</f>
        <v>-2.8495782273984473</v>
      </c>
      <c r="C3" s="6">
        <f>LCA_db1_S1!C3*Waste_Generation_S1!C3</f>
        <v>1.910843082662775E-3</v>
      </c>
      <c r="D3" s="6">
        <f>LCA_db1_S1!D3*Waste_Generation_S1!C3</f>
        <v>-21.075545801161944</v>
      </c>
      <c r="E3" s="6">
        <f>LCA_db1_S1!E3*Waste_Generation_S1!C3</f>
        <v>-1.8030735324731779</v>
      </c>
      <c r="F3" s="6">
        <f>LCA_db1_S1!F3*Waste_Generation_S1!C3</f>
        <v>-7.5812345621837292</v>
      </c>
      <c r="G3" s="6">
        <f>LCA_db1_S1!G3*Waste_Generation_S1!C3</f>
        <v>-0.19872558886330369</v>
      </c>
      <c r="H3" s="6">
        <f>LCA_db1_S1!H3*Waste_Generation_S1!C3</f>
        <v>0.88621685339452638</v>
      </c>
      <c r="I3" s="6">
        <f>LCA_db1_S1!I3*Waste_Generation_S1!C3</f>
        <v>-22.529937490216071</v>
      </c>
      <c r="J3" s="6">
        <f>LCA_db1_S1!J3*Waste_Generation_S1!C3</f>
        <v>-31.347835751904093</v>
      </c>
      <c r="K3" s="6">
        <f>LCA_db1_S1!K3*Waste_Generation_S1!C3</f>
        <v>-0.31275248586454274</v>
      </c>
      <c r="L3" s="6">
        <f>LCA_db1_S1!L3*Waste_Generation_S1!C3</f>
        <v>-1.1004717556632546</v>
      </c>
      <c r="M3" s="6">
        <f>LCA_db1_S1!M3*Waste_Generation_S1!C3</f>
        <v>-0.58664734576797994</v>
      </c>
      <c r="N3" s="6">
        <f>LCA_db1_S1!N3*Waste_Generation_S1!C3</f>
        <v>-0.15901840276884691</v>
      </c>
      <c r="O3" s="6">
        <f>LCA_db1_S1!O3*Waste_Generation_S1!C3</f>
        <v>-0.62708935549335909</v>
      </c>
      <c r="P3" s="6">
        <f>LCA_db1_S1!P3*Waste_Generation_S1!C3</f>
        <v>-0.94671765902415383</v>
      </c>
      <c r="Q3" s="6">
        <f>LCA_db1_S1!Q3*Waste_Generation_S1!C3</f>
        <v>-0.95971479975383833</v>
      </c>
    </row>
    <row r="4" spans="1:17" x14ac:dyDescent="0.35">
      <c r="A4" s="5" t="s">
        <v>3</v>
      </c>
      <c r="B4" s="6">
        <f>LCA_db1_S1!B4*Waste_Generation_S1!C4</f>
        <v>-3.0220807657821047</v>
      </c>
      <c r="C4" s="6">
        <f>LCA_db1_S1!C4*Waste_Generation_S1!C4</f>
        <v>6.5980948111956386E-2</v>
      </c>
      <c r="D4" s="6">
        <f>LCA_db1_S1!D4*Waste_Generation_S1!C4</f>
        <v>-6.1523587924668908</v>
      </c>
      <c r="E4" s="6">
        <f>LCA_db1_S1!E4*Waste_Generation_S1!C4</f>
        <v>-4.4011497966466855E-2</v>
      </c>
      <c r="F4" s="6">
        <f>LCA_db1_S1!F4*Waste_Generation_S1!C4</f>
        <v>2.4470310124712364</v>
      </c>
      <c r="G4" s="6">
        <f>LCA_db1_S1!G4*Waste_Generation_S1!C4</f>
        <v>0.19135234749186314</v>
      </c>
      <c r="H4" s="6">
        <f>LCA_db1_S1!H4*Waste_Generation_S1!C4</f>
        <v>1.5754039960691493</v>
      </c>
      <c r="I4" s="6">
        <f>LCA_db1_S1!I4*Waste_Generation_S1!C4</f>
        <v>3.708176135825116</v>
      </c>
      <c r="J4" s="6">
        <f>LCA_db1_S1!J4*Waste_Generation_S1!C4</f>
        <v>5.1924138956593993</v>
      </c>
      <c r="K4" s="6">
        <f>LCA_db1_S1!K4*Waste_Generation_S1!C4</f>
        <v>-0.17901612068233844</v>
      </c>
      <c r="L4" s="6">
        <f>LCA_db1_S1!L4*Waste_Generation_S1!C4</f>
        <v>0.71724120034310945</v>
      </c>
      <c r="M4" s="6">
        <f>LCA_db1_S1!M4*Waste_Generation_S1!C4</f>
        <v>1.3017058481354311</v>
      </c>
      <c r="N4" s="6">
        <f>LCA_db1_S1!N4*Waste_Generation_S1!C4</f>
        <v>0.11358302915308248</v>
      </c>
      <c r="O4" s="6">
        <f>LCA_db1_S1!O4*Waste_Generation_S1!C4</f>
        <v>2.983927038113934E-2</v>
      </c>
      <c r="P4" s="6">
        <f>LCA_db1_S1!P4*Waste_Generation_S1!C4</f>
        <v>0.42964698371084786</v>
      </c>
      <c r="Q4" s="6">
        <f>LCA_db1_S1!Q4*Waste_Generation_S1!C4</f>
        <v>1.8256105096869573</v>
      </c>
    </row>
    <row r="5" spans="1:17" x14ac:dyDescent="0.35">
      <c r="A5" s="5" t="s">
        <v>4</v>
      </c>
      <c r="B5" s="6">
        <f>LCA_db1_S1!B5*Waste_Generation_S1!C5</f>
        <v>-2.5565437298321099</v>
      </c>
      <c r="C5" s="6">
        <f>LCA_db1_S1!C5*Waste_Generation_S1!C5</f>
        <v>4.5388352838413776E-2</v>
      </c>
      <c r="D5" s="6">
        <f>LCA_db1_S1!D5*Waste_Generation_S1!C5</f>
        <v>-76.683377540907927</v>
      </c>
      <c r="E5" s="6">
        <f>LCA_db1_S1!E5*Waste_Generation_S1!C5</f>
        <v>-198.32357975209891</v>
      </c>
      <c r="F5" s="6">
        <f>LCA_db1_S1!F5*Waste_Generation_S1!C5</f>
        <v>-12.299257537967593</v>
      </c>
      <c r="G5" s="6">
        <f>LCA_db1_S1!G5*Waste_Generation_S1!C5</f>
        <v>4.2416043558253522E-3</v>
      </c>
      <c r="H5" s="6">
        <f>LCA_db1_S1!H5*Waste_Generation_S1!C5</f>
        <v>-6.8439763232135276</v>
      </c>
      <c r="I5" s="6">
        <f>LCA_db1_S1!I5*Waste_Generation_S1!C5</f>
        <v>-18.888515817774948</v>
      </c>
      <c r="J5" s="6">
        <f>LCA_db1_S1!J5*Waste_Generation_S1!C5</f>
        <v>-25.655793504057858</v>
      </c>
      <c r="K5" s="6">
        <f>LCA_db1_S1!K5*Waste_Generation_S1!C5</f>
        <v>-32.801827955047543</v>
      </c>
      <c r="L5" s="6">
        <f>LCA_db1_S1!L5*Waste_Generation_S1!C5</f>
        <v>-27.858065047890825</v>
      </c>
      <c r="M5" s="6">
        <f>LCA_db1_S1!M5*Waste_Generation_S1!C5</f>
        <v>-190.54075335155841</v>
      </c>
      <c r="N5" s="6">
        <f>LCA_db1_S1!N5*Waste_Generation_S1!C5</f>
        <v>-17.124898575828031</v>
      </c>
      <c r="O5" s="6">
        <f>LCA_db1_S1!O5*Waste_Generation_S1!C5</f>
        <v>-154.18877192356481</v>
      </c>
      <c r="P5" s="6">
        <f>LCA_db1_S1!P5*Waste_Generation_S1!C5</f>
        <v>0.16425791898518449</v>
      </c>
      <c r="Q5" s="6">
        <f>LCA_db1_S1!Q5*Waste_Generation_S1!C5</f>
        <v>-0.32240857258005007</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LCA_db1_S2!B2*Waste_Generation_S2!C2</f>
        <v>-13.207128837240722</v>
      </c>
      <c r="C2" s="6">
        <f>LCA_db1_S2!C2*Waste_Generation_S2!C2</f>
        <v>-0.23348556762148104</v>
      </c>
      <c r="D2" s="6">
        <f>LCA_db1_S2!D2*Waste_Generation_S2!C2</f>
        <v>-146.8486502707153</v>
      </c>
      <c r="E2" s="6">
        <f>LCA_db1_S2!E2*Waste_Generation_S2!C2</f>
        <v>-208.99768573828644</v>
      </c>
      <c r="F2" s="6">
        <f>LCA_db1_S2!F2*Waste_Generation_S2!C2</f>
        <v>-19.671830823585626</v>
      </c>
      <c r="G2" s="6">
        <f>LCA_db1_S2!G2*Waste_Generation_S2!C2</f>
        <v>-0.70977596009827493</v>
      </c>
      <c r="H2" s="6">
        <f>LCA_db1_S2!H2*Waste_Generation_S2!C2</f>
        <v>-8.6784046639773003</v>
      </c>
      <c r="I2" s="6">
        <f>LCA_db1_S2!I2*Waste_Generation_S2!C2</f>
        <v>-40.813126678074021</v>
      </c>
      <c r="J2" s="6">
        <f>LCA_db1_S2!J2*Waste_Generation_S2!C2</f>
        <v>-54.911239652045133</v>
      </c>
      <c r="K2" s="6">
        <f>LCA_db1_S2!K2*Waste_Generation_S2!C2</f>
        <v>-33.950348106964022</v>
      </c>
      <c r="L2" s="6">
        <f>LCA_db1_S2!L2*Waste_Generation_S2!C2</f>
        <v>-29.984367540796551</v>
      </c>
      <c r="M2" s="6">
        <f>LCA_db1_S2!M2*Waste_Generation_S2!C2</f>
        <v>-201.00324797639672</v>
      </c>
      <c r="N2" s="6">
        <f>LCA_db1_S2!N2*Waste_Generation_S2!C2</f>
        <v>-17.483519678506696</v>
      </c>
      <c r="O2" s="6">
        <f>LCA_db1_S2!O2*Waste_Generation_S2!C2</f>
        <v>-155.30944940262154</v>
      </c>
      <c r="P2" s="6">
        <f>LCA_db1_S2!P2*Waste_Generation_S2!C2</f>
        <v>-12.417377316415751</v>
      </c>
      <c r="Q2" s="6">
        <f>LCA_db1_S2!Q2*Waste_Generation_S2!C2</f>
        <v>-8.7905300810549072</v>
      </c>
    </row>
    <row r="3" spans="1:17" x14ac:dyDescent="0.35">
      <c r="A3" s="5" t="s">
        <v>2</v>
      </c>
      <c r="B3" s="6">
        <f>LCA_db1_S2!B3*Waste_Generation_S2!C3</f>
        <v>-2.2942922149267186</v>
      </c>
      <c r="C3" s="6">
        <f>LCA_db1_S2!C3*Waste_Generation_S2!C3</f>
        <v>4.7299113981134837E-2</v>
      </c>
      <c r="D3" s="6">
        <f>LCA_db1_S2!D3*Waste_Generation_S2!C3</f>
        <v>-19.327795521303997</v>
      </c>
      <c r="E3" s="6">
        <f>LCA_db1_S2!E3*Waste_Generation_S2!C3</f>
        <v>-0.28944096480117737</v>
      </c>
      <c r="F3" s="6">
        <f>LCA_db1_S2!F3*Waste_Generation_S2!C3</f>
        <v>-7.1025546069251053</v>
      </c>
      <c r="G3" s="6">
        <f>LCA_db1_S2!G3*Waste_Generation_S2!C3</f>
        <v>-0.11871229157516981</v>
      </c>
      <c r="H3" s="6">
        <f>LCA_db1_S2!H3*Waste_Generation_S2!C3</f>
        <v>1.3669076117261321</v>
      </c>
      <c r="I3" s="6">
        <f>LCA_db1_S2!I3*Waste_Generation_S2!C3</f>
        <v>-22.206961913226394</v>
      </c>
      <c r="J3" s="6">
        <f>LCA_db1_S2!J3*Waste_Generation_S2!C3</f>
        <v>-30.99039819218526</v>
      </c>
      <c r="K3" s="6">
        <f>LCA_db1_S2!K3*Waste_Generation_S2!C3</f>
        <v>-0.2852805621340716</v>
      </c>
      <c r="L3" s="6">
        <f>LCA_db1_S2!L3*Waste_Generation_S2!C3</f>
        <v>-0.89762441177749508</v>
      </c>
      <c r="M3" s="6">
        <f>LCA_db1_S2!M3*Waste_Generation_S2!C3</f>
        <v>0.54059960873960233</v>
      </c>
      <c r="N3" s="6">
        <f>LCA_db1_S2!N3*Waste_Generation_S2!C3</f>
        <v>-9.9899953123051444E-2</v>
      </c>
      <c r="O3" s="6">
        <f>LCA_db1_S2!O3*Waste_Generation_S2!C3</f>
        <v>-0.60072932450476557</v>
      </c>
      <c r="P3" s="6">
        <f>LCA_db1_S2!P3*Waste_Generation_S2!C3</f>
        <v>-0.65208431274988365</v>
      </c>
      <c r="Q3" s="6">
        <f>LCA_db1_S2!Q3*Waste_Generation_S2!C3</f>
        <v>0.11855451795096467</v>
      </c>
    </row>
    <row r="4" spans="1:17" x14ac:dyDescent="0.35">
      <c r="A4" s="5" t="s">
        <v>3</v>
      </c>
      <c r="B4" s="6">
        <f>LCA_db1_S2!B4*Waste_Generation_S2!C4</f>
        <v>-3.0220807657821047</v>
      </c>
      <c r="C4" s="6">
        <f>LCA_db1_S2!C4*Waste_Generation_S2!C4</f>
        <v>6.5980948111956386E-2</v>
      </c>
      <c r="D4" s="6">
        <f>LCA_db1_S2!D4*Waste_Generation_S2!C4</f>
        <v>-6.1523587924668908</v>
      </c>
      <c r="E4" s="6">
        <f>LCA_db1_S2!E4*Waste_Generation_S2!C4</f>
        <v>-4.4011497966466855E-2</v>
      </c>
      <c r="F4" s="6">
        <f>LCA_db1_S2!F4*Waste_Generation_S2!C4</f>
        <v>2.4470310124712364</v>
      </c>
      <c r="G4" s="6">
        <f>LCA_db1_S2!G4*Waste_Generation_S2!C4</f>
        <v>0.19135234749186314</v>
      </c>
      <c r="H4" s="6">
        <f>LCA_db1_S2!H4*Waste_Generation_S2!C4</f>
        <v>1.5754039960691493</v>
      </c>
      <c r="I4" s="6">
        <f>LCA_db1_S2!I4*Waste_Generation_S2!C4</f>
        <v>3.708176135825116</v>
      </c>
      <c r="J4" s="6">
        <f>LCA_db1_S2!J4*Waste_Generation_S2!C4</f>
        <v>5.1924138956593993</v>
      </c>
      <c r="K4" s="6">
        <f>LCA_db1_S2!K4*Waste_Generation_S2!C4</f>
        <v>-0.17901612068233844</v>
      </c>
      <c r="L4" s="6">
        <f>LCA_db1_S2!L4*Waste_Generation_S2!C4</f>
        <v>0.71724120034310945</v>
      </c>
      <c r="M4" s="6">
        <f>LCA_db1_S2!M4*Waste_Generation_S2!C4</f>
        <v>1.3017058481354311</v>
      </c>
      <c r="N4" s="6">
        <f>LCA_db1_S2!N4*Waste_Generation_S2!C4</f>
        <v>0.11358302915308248</v>
      </c>
      <c r="O4" s="6">
        <f>LCA_db1_S2!O4*Waste_Generation_S2!C4</f>
        <v>2.983927038113934E-2</v>
      </c>
      <c r="P4" s="6">
        <f>LCA_db1_S2!P4*Waste_Generation_S2!C4</f>
        <v>0.42964698371084786</v>
      </c>
      <c r="Q4" s="6">
        <f>LCA_db1_S2!Q4*Waste_Generation_S2!C4</f>
        <v>1.8256105096869573</v>
      </c>
    </row>
    <row r="5" spans="1:17" x14ac:dyDescent="0.35">
      <c r="A5" s="5" t="s">
        <v>4</v>
      </c>
      <c r="B5" s="6">
        <f>LCA_db1_S2!B5*Waste_Generation_S2!C5</f>
        <v>-7.8907558565318991</v>
      </c>
      <c r="C5" s="6">
        <f>LCA_db1_S2!C5*Waste_Generation_S2!C5</f>
        <v>-0.34676562971457225</v>
      </c>
      <c r="D5" s="6">
        <f>LCA_db1_S2!D5*Waste_Generation_S2!C5</f>
        <v>-121.3684959569444</v>
      </c>
      <c r="E5" s="6">
        <f>LCA_db1_S2!E5*Waste_Generation_S2!C5</f>
        <v>-208.6642332755188</v>
      </c>
      <c r="F5" s="6">
        <f>LCA_db1_S2!F5*Waste_Generation_S2!C5</f>
        <v>-15.016307229131758</v>
      </c>
      <c r="G5" s="6">
        <f>LCA_db1_S2!G5*Waste_Generation_S2!C5</f>
        <v>-0.78241601601496813</v>
      </c>
      <c r="H5" s="6">
        <f>LCA_db1_S2!H5*Waste_Generation_S2!C5</f>
        <v>-11.620716271772581</v>
      </c>
      <c r="I5" s="6">
        <f>LCA_db1_S2!I5*Waste_Generation_S2!C5</f>
        <v>-22.314340900672743</v>
      </c>
      <c r="J5" s="6">
        <f>LCA_db1_S2!J5*Waste_Generation_S2!C5</f>
        <v>-29.113255355519279</v>
      </c>
      <c r="K5" s="6">
        <f>LCA_db1_S2!K5*Waste_Generation_S2!C5</f>
        <v>-33.486051424147611</v>
      </c>
      <c r="L5" s="6">
        <f>LCA_db1_S2!L5*Waste_Generation_S2!C5</f>
        <v>-29.803984329362166</v>
      </c>
      <c r="M5" s="6">
        <f>LCA_db1_S2!M5*Waste_Generation_S2!C5</f>
        <v>-202.8455534332717</v>
      </c>
      <c r="N5" s="6">
        <f>LCA_db1_S2!N5*Waste_Generation_S2!C5</f>
        <v>-17.497202754536723</v>
      </c>
      <c r="O5" s="6">
        <f>LCA_db1_S2!O5*Waste_Generation_S2!C5</f>
        <v>-154.73855934849792</v>
      </c>
      <c r="P5" s="6">
        <f>LCA_db1_S2!P5*Waste_Generation_S2!C5</f>
        <v>-12.194939987376717</v>
      </c>
      <c r="Q5" s="6">
        <f>LCA_db1_S2!Q5*Waste_Generation_S2!C5</f>
        <v>-10.734695108692829</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LCA_db1_S3!B2*Waste_Generation_S3!C2</f>
        <v>-14.206643659689833</v>
      </c>
      <c r="C2" s="6">
        <f>LCA_db1_S3!C2*Waste_Generation_S3!C2</f>
        <v>-0.31518445523873079</v>
      </c>
      <c r="D2" s="6">
        <f>LCA_db1_S3!D2*Waste_Generation_S3!C2</f>
        <v>-149.9946007744596</v>
      </c>
      <c r="E2" s="6">
        <f>LCA_db1_S3!E2*Waste_Generation_S3!C2</f>
        <v>-211.72222436009608</v>
      </c>
      <c r="F2" s="6">
        <f>LCA_db1_S3!F2*Waste_Generation_S3!C2</f>
        <v>-20.533454743051148</v>
      </c>
      <c r="G2" s="6">
        <f>LCA_db1_S3!G2*Waste_Generation_S3!C2</f>
        <v>-0.85379989521691591</v>
      </c>
      <c r="H2" s="6">
        <f>LCA_db1_S3!H2*Waste_Generation_S3!C2</f>
        <v>-9.5436480289741912</v>
      </c>
      <c r="I2" s="6">
        <f>LCA_db1_S3!I2*Waste_Generation_S3!C2</f>
        <v>-41.394482716655432</v>
      </c>
      <c r="J2" s="6">
        <f>LCA_db1_S3!J2*Waste_Generation_S3!C2</f>
        <v>-55.554627259539032</v>
      </c>
      <c r="K2" s="6">
        <f>LCA_db1_S3!K2*Waste_Generation_S3!C2</f>
        <v>-33.999797569678861</v>
      </c>
      <c r="L2" s="6">
        <f>LCA_db1_S3!L2*Waste_Generation_S3!C2</f>
        <v>-30.349492759790923</v>
      </c>
      <c r="M2" s="6">
        <f>LCA_db1_S3!M2*Waste_Generation_S3!C2</f>
        <v>-203.03229249451033</v>
      </c>
      <c r="N2" s="6">
        <f>LCA_db1_S3!N2*Waste_Generation_S3!C2</f>
        <v>-17.589932887869125</v>
      </c>
      <c r="O2" s="6">
        <f>LCA_db1_S3!O2*Waste_Generation_S3!C2</f>
        <v>-155.35689745840102</v>
      </c>
      <c r="P2" s="6">
        <f>LCA_db1_S3!P2*Waste_Generation_S3!C2</f>
        <v>-12.94771733970944</v>
      </c>
      <c r="Q2" s="6">
        <f>LCA_db1_S3!Q2*Waste_Generation_S3!C2</f>
        <v>-10.731414852923553</v>
      </c>
    </row>
    <row r="3" spans="1:17" x14ac:dyDescent="0.35">
      <c r="A3" s="5" t="s">
        <v>2</v>
      </c>
      <c r="B3" s="6">
        <f>LCA_db1_S3!B3*Waste_Generation_S3!C3</f>
        <v>-2.7940496261512746</v>
      </c>
      <c r="C3" s="6">
        <f>LCA_db1_S3!C3*Waste_Generation_S3!C3</f>
        <v>6.4496701725099822E-3</v>
      </c>
      <c r="D3" s="6">
        <f>LCA_db1_S3!D3*Waste_Generation_S3!C3</f>
        <v>-20.900770773176149</v>
      </c>
      <c r="E3" s="6">
        <f>LCA_db1_S3!E3*Waste_Generation_S3!C3</f>
        <v>-1.6517102757059776</v>
      </c>
      <c r="F3" s="6">
        <f>LCA_db1_S3!F3*Waste_Generation_S3!C3</f>
        <v>-7.5333665666578655</v>
      </c>
      <c r="G3" s="6">
        <f>LCA_db1_S3!G3*Waste_Generation_S3!C3</f>
        <v>-0.19072425913449029</v>
      </c>
      <c r="H3" s="6">
        <f>LCA_db1_S3!H3*Waste_Generation_S3!C3</f>
        <v>0.93428592922768705</v>
      </c>
      <c r="I3" s="6">
        <f>LCA_db1_S3!I3*Waste_Generation_S3!C3</f>
        <v>-22.497639932517099</v>
      </c>
      <c r="J3" s="6">
        <f>LCA_db1_S3!J3*Waste_Generation_S3!C3</f>
        <v>-31.312091995932207</v>
      </c>
      <c r="K3" s="6">
        <f>LCA_db1_S3!K3*Waste_Generation_S3!C3</f>
        <v>-0.31000529349149569</v>
      </c>
      <c r="L3" s="6">
        <f>LCA_db1_S3!L3*Waste_Generation_S3!C3</f>
        <v>-1.0801870212746787</v>
      </c>
      <c r="M3" s="6">
        <f>LCA_db1_S3!M3*Waste_Generation_S3!C3</f>
        <v>-0.47392265031722175</v>
      </c>
      <c r="N3" s="6">
        <f>LCA_db1_S3!N3*Waste_Generation_S3!C3</f>
        <v>-0.15310655780426735</v>
      </c>
      <c r="O3" s="6">
        <f>LCA_db1_S3!O3*Waste_Generation_S3!C3</f>
        <v>-0.62445335239449962</v>
      </c>
      <c r="P3" s="6">
        <f>LCA_db1_S3!P3*Waste_Generation_S3!C3</f>
        <v>-0.91725432439672672</v>
      </c>
      <c r="Q3" s="6">
        <f>LCA_db1_S3!Q3*Waste_Generation_S3!C3</f>
        <v>-0.85188786798335814</v>
      </c>
    </row>
    <row r="4" spans="1:17" x14ac:dyDescent="0.35">
      <c r="A4" s="5" t="s">
        <v>3</v>
      </c>
      <c r="B4" s="6">
        <f>LCA_db1_S3!B4*Waste_Generation_S3!C4</f>
        <v>-3.5218381770066607</v>
      </c>
      <c r="C4" s="6">
        <f>LCA_db1_S3!C4*Waste_Generation_S3!C4</f>
        <v>2.5131504303331532E-2</v>
      </c>
      <c r="D4" s="6">
        <f>LCA_db1_S3!D4*Waste_Generation_S3!C4</f>
        <v>-7.7253340443390464</v>
      </c>
      <c r="E4" s="6">
        <f>LCA_db1_S3!E4*Waste_Generation_S3!C4</f>
        <v>-1.4062808088712673</v>
      </c>
      <c r="F4" s="6">
        <f>LCA_db1_S3!F4*Waste_Generation_S3!C4</f>
        <v>2.0162190527384753</v>
      </c>
      <c r="G4" s="6">
        <f>LCA_db1_S3!G4*Waste_Generation_S3!C4</f>
        <v>0.11934037993254264</v>
      </c>
      <c r="H4" s="6">
        <f>LCA_db1_S3!H4*Waste_Generation_S3!C4</f>
        <v>1.142782313570704</v>
      </c>
      <c r="I4" s="6">
        <f>LCA_db1_S3!I4*Waste_Generation_S3!C4</f>
        <v>3.4174981165344098</v>
      </c>
      <c r="J4" s="6">
        <f>LCA_db1_S3!J4*Waste_Generation_S3!C4</f>
        <v>4.8707200919124531</v>
      </c>
      <c r="K4" s="6">
        <f>LCA_db1_S3!K4*Waste_Generation_S3!C4</f>
        <v>-0.20374085203976253</v>
      </c>
      <c r="L4" s="6">
        <f>LCA_db1_S3!L4*Waste_Generation_S3!C4</f>
        <v>0.53467859084592584</v>
      </c>
      <c r="M4" s="6">
        <f>LCA_db1_S3!M4*Waste_Generation_S3!C4</f>
        <v>0.28718358907860714</v>
      </c>
      <c r="N4" s="6">
        <f>LCA_db1_S3!N4*Waste_Generation_S3!C4</f>
        <v>6.0376424471866579E-2</v>
      </c>
      <c r="O4" s="6">
        <f>LCA_db1_S3!O4*Waste_Generation_S3!C4</f>
        <v>6.1152424914051647E-3</v>
      </c>
      <c r="P4" s="6">
        <f>LCA_db1_S3!P4*Waste_Generation_S3!C4</f>
        <v>0.16447697206400469</v>
      </c>
      <c r="Q4" s="6">
        <f>LCA_db1_S3!Q4*Waste_Generation_S3!C4</f>
        <v>0.8551681237526344</v>
      </c>
    </row>
    <row r="5" spans="1:17" x14ac:dyDescent="0.35">
      <c r="A5" s="5" t="s">
        <v>4</v>
      </c>
      <c r="B5" s="6">
        <f>LCA_db1_S3!B5*Waste_Generation_S3!C5</f>
        <v>-7.8907558565318991</v>
      </c>
      <c r="C5" s="6">
        <f>LCA_db1_S3!C5*Waste_Generation_S3!C5</f>
        <v>-0.34676562971457225</v>
      </c>
      <c r="D5" s="6">
        <f>LCA_db1_S3!D5*Waste_Generation_S3!C5</f>
        <v>-121.3684959569444</v>
      </c>
      <c r="E5" s="6">
        <f>LCA_db1_S3!E5*Waste_Generation_S3!C5</f>
        <v>-208.6642332755188</v>
      </c>
      <c r="F5" s="6">
        <f>LCA_db1_S3!F5*Waste_Generation_S3!C5</f>
        <v>-15.016307229131758</v>
      </c>
      <c r="G5" s="6">
        <f>LCA_db1_S3!G5*Waste_Generation_S3!C5</f>
        <v>-0.78241601601496813</v>
      </c>
      <c r="H5" s="6">
        <f>LCA_db1_S3!H5*Waste_Generation_S3!C5</f>
        <v>-11.620716271772581</v>
      </c>
      <c r="I5" s="6">
        <f>LCA_db1_S3!I5*Waste_Generation_S3!C5</f>
        <v>-22.314340900672743</v>
      </c>
      <c r="J5" s="6">
        <f>LCA_db1_S3!J5*Waste_Generation_S3!C5</f>
        <v>-29.113255355519279</v>
      </c>
      <c r="K5" s="6">
        <f>LCA_db1_S3!K5*Waste_Generation_S3!C5</f>
        <v>-33.486051424147611</v>
      </c>
      <c r="L5" s="6">
        <f>LCA_db1_S3!L5*Waste_Generation_S3!C5</f>
        <v>-29.803984329362166</v>
      </c>
      <c r="M5" s="6">
        <f>LCA_db1_S3!M5*Waste_Generation_S3!C5</f>
        <v>-202.8455534332717</v>
      </c>
      <c r="N5" s="6">
        <f>LCA_db1_S3!N5*Waste_Generation_S3!C5</f>
        <v>-17.497202754536723</v>
      </c>
      <c r="O5" s="6">
        <f>LCA_db1_S3!O5*Waste_Generation_S3!C5</f>
        <v>-154.73855934849792</v>
      </c>
      <c r="P5" s="6">
        <f>LCA_db1_S3!P5*Waste_Generation_S3!C5</f>
        <v>-12.194939987376717</v>
      </c>
      <c r="Q5" s="6">
        <f>LCA_db1_S3!Q5*Waste_Generation_S3!C5</f>
        <v>-10.734695108692829</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LCA_db1_S4!B2*Waste_Generation_S4!C2</f>
        <v>-14.910391098484158</v>
      </c>
      <c r="C2" s="6">
        <f>LCA_db1_S4!C2*Waste_Generation_S4!C2</f>
        <v>-0.36783477414653476</v>
      </c>
      <c r="D2" s="6">
        <f>LCA_db1_S4!D2*Waste_Generation_S4!C2</f>
        <v>-155.30916398776859</v>
      </c>
      <c r="E2" s="6">
        <f>LCA_db1_S4!E2*Waste_Generation_S4!C2</f>
        <v>-213.17391237623269</v>
      </c>
      <c r="F2" s="6">
        <f>LCA_db1_S4!F2*Waste_Generation_S4!C2</f>
        <v>-20.931085144232224</v>
      </c>
      <c r="G2" s="6">
        <f>LCA_db1_S4!G2*Waste_Generation_S4!C2</f>
        <v>-0.95720895693796415</v>
      </c>
      <c r="H2" s="6">
        <f>LCA_db1_S4!H2*Waste_Generation_S4!C2</f>
        <v>-10.170535063813741</v>
      </c>
      <c r="I2" s="6">
        <f>LCA_db1_S4!I2*Waste_Generation_S4!C2</f>
        <v>-41.839725063486469</v>
      </c>
      <c r="J2" s="6">
        <f>LCA_db1_S4!J2*Waste_Generation_S4!C2</f>
        <v>-56.010277199422958</v>
      </c>
      <c r="K2" s="6">
        <f>LCA_db1_S4!K2*Waste_Generation_S4!C2</f>
        <v>-34.081316784324969</v>
      </c>
      <c r="L2" s="6">
        <f>LCA_db1_S4!L2*Waste_Generation_S4!C2</f>
        <v>-30.606275482064884</v>
      </c>
      <c r="M2" s="6">
        <f>LCA_db1_S4!M2*Waste_Generation_S4!C2</f>
        <v>-204.62494189449114</v>
      </c>
      <c r="N2" s="6">
        <f>LCA_db1_S4!N2*Waste_Generation_S4!C2</f>
        <v>-17.643123708765916</v>
      </c>
      <c r="O2" s="6">
        <f>LCA_db1_S4!O2*Waste_Generation_S4!C2</f>
        <v>-155.42325695625794</v>
      </c>
      <c r="P2" s="6">
        <f>LCA_db1_S4!P2*Waste_Generation_S4!C2</f>
        <v>-14.379888220782284</v>
      </c>
      <c r="Q2" s="6">
        <f>LCA_db1_S4!Q2*Waste_Generation_S4!C2</f>
        <v>-12.103989442699266</v>
      </c>
    </row>
    <row r="3" spans="1:17" x14ac:dyDescent="0.35">
      <c r="A3" s="5" t="s">
        <v>2</v>
      </c>
      <c r="B3" s="6">
        <f>LCA_db1_S4!B3*Waste_Generation_S4!C3</f>
        <v>-2.8495782273984473</v>
      </c>
      <c r="C3" s="6">
        <f>LCA_db1_S4!C3*Waste_Generation_S4!C3</f>
        <v>1.910843082662775E-3</v>
      </c>
      <c r="D3" s="6">
        <f>LCA_db1_S4!D3*Waste_Generation_S4!C3</f>
        <v>-21.075545801161944</v>
      </c>
      <c r="E3" s="6">
        <f>LCA_db1_S4!E3*Waste_Generation_S4!C3</f>
        <v>-1.8030735324731779</v>
      </c>
      <c r="F3" s="6">
        <f>LCA_db1_S4!F3*Waste_Generation_S4!C3</f>
        <v>-7.5812345621837292</v>
      </c>
      <c r="G3" s="6">
        <f>LCA_db1_S4!G3*Waste_Generation_S4!C3</f>
        <v>-0.19872558886330369</v>
      </c>
      <c r="H3" s="6">
        <f>LCA_db1_S4!H3*Waste_Generation_S4!C3</f>
        <v>0.88621685339452638</v>
      </c>
      <c r="I3" s="6">
        <f>LCA_db1_S4!I3*Waste_Generation_S4!C3</f>
        <v>-22.529937490216071</v>
      </c>
      <c r="J3" s="6">
        <f>LCA_db1_S4!J3*Waste_Generation_S4!C3</f>
        <v>-31.347835751904093</v>
      </c>
      <c r="K3" s="6">
        <f>LCA_db1_S4!K3*Waste_Generation_S4!C3</f>
        <v>-0.31275248586454274</v>
      </c>
      <c r="L3" s="6">
        <f>LCA_db1_S4!L3*Waste_Generation_S4!C3</f>
        <v>-1.1004717556632546</v>
      </c>
      <c r="M3" s="6">
        <f>LCA_db1_S4!M3*Waste_Generation_S4!C3</f>
        <v>-0.58664734576797994</v>
      </c>
      <c r="N3" s="6">
        <f>LCA_db1_S4!N3*Waste_Generation_S4!C3</f>
        <v>-0.15901840276884691</v>
      </c>
      <c r="O3" s="6">
        <f>LCA_db1_S4!O3*Waste_Generation_S4!C3</f>
        <v>-0.62708935549335909</v>
      </c>
      <c r="P3" s="6">
        <f>LCA_db1_S4!P3*Waste_Generation_S4!C3</f>
        <v>-0.94671765902415383</v>
      </c>
      <c r="Q3" s="6">
        <f>LCA_db1_S4!Q3*Waste_Generation_S4!C3</f>
        <v>-0.95971479975383833</v>
      </c>
    </row>
    <row r="4" spans="1:17" x14ac:dyDescent="0.35">
      <c r="A4" s="5" t="s">
        <v>3</v>
      </c>
      <c r="B4" s="6">
        <f>LCA_db1_S4!B4*Waste_Generation_S4!C4</f>
        <v>-3.5773667782538334</v>
      </c>
      <c r="C4" s="6">
        <f>LCA_db1_S4!C4*Waste_Generation_S4!C4</f>
        <v>2.0592677213484328E-2</v>
      </c>
      <c r="D4" s="6">
        <f>LCA_db1_S4!D4*Waste_Generation_S4!C4</f>
        <v>-7.9001090723248408</v>
      </c>
      <c r="E4" s="6">
        <f>LCA_db1_S4!E4*Waste_Generation_S4!C4</f>
        <v>-1.5576440656384674</v>
      </c>
      <c r="F4" s="6">
        <f>LCA_db1_S4!F4*Waste_Generation_S4!C4</f>
        <v>1.9683510572126126</v>
      </c>
      <c r="G4" s="6">
        <f>LCA_db1_S4!G4*Waste_Generation_S4!C4</f>
        <v>0.11133905020372924</v>
      </c>
      <c r="H4" s="6">
        <f>LCA_db1_S4!H4*Waste_Generation_S4!C4</f>
        <v>1.0947132377375435</v>
      </c>
      <c r="I4" s="6">
        <f>LCA_db1_S4!I4*Waste_Generation_S4!C4</f>
        <v>3.3852005588354426</v>
      </c>
      <c r="J4" s="6">
        <f>LCA_db1_S4!J4*Waste_Generation_S4!C4</f>
        <v>4.8349763359405697</v>
      </c>
      <c r="K4" s="6">
        <f>LCA_db1_S4!K4*Waste_Generation_S4!C4</f>
        <v>-0.20648804441280963</v>
      </c>
      <c r="L4" s="6">
        <f>LCA_db1_S4!L4*Waste_Generation_S4!C4</f>
        <v>0.51439385645734981</v>
      </c>
      <c r="M4" s="6">
        <f>LCA_db1_S4!M4*Waste_Generation_S4!C4</f>
        <v>0.17445889362784892</v>
      </c>
      <c r="N4" s="6">
        <f>LCA_db1_S4!N4*Waste_Generation_S4!C4</f>
        <v>5.4464579507287045E-2</v>
      </c>
      <c r="O4" s="6">
        <f>LCA_db1_S4!O4*Waste_Generation_S4!C4</f>
        <v>3.4792393925458117E-3</v>
      </c>
      <c r="P4" s="6">
        <f>LCA_db1_S4!P4*Waste_Generation_S4!C4</f>
        <v>0.13501363743657768</v>
      </c>
      <c r="Q4" s="6">
        <f>LCA_db1_S4!Q4*Waste_Generation_S4!C4</f>
        <v>0.74734119198215421</v>
      </c>
    </row>
    <row r="5" spans="1:17" x14ac:dyDescent="0.35">
      <c r="A5" s="5" t="s">
        <v>4</v>
      </c>
      <c r="B5" s="6">
        <f>LCA_db1_S4!B5*Waste_Generation_S4!C5</f>
        <v>-8.4834460928318762</v>
      </c>
      <c r="C5" s="6">
        <f>LCA_db1_S4!C5*Waste_Generation_S4!C5</f>
        <v>-0.39033829444268181</v>
      </c>
      <c r="D5" s="6">
        <f>LCA_db1_S4!D5*Waste_Generation_S4!C5</f>
        <v>-126.3335091142818</v>
      </c>
      <c r="E5" s="6">
        <f>LCA_db1_S4!E5*Waste_Generation_S4!C5</f>
        <v>-209.81319477812102</v>
      </c>
      <c r="F5" s="6">
        <f>LCA_db1_S4!F5*Waste_Generation_S4!C5</f>
        <v>-15.31820163926111</v>
      </c>
      <c r="G5" s="6">
        <f>LCA_db1_S4!G5*Waste_Generation_S4!C5</f>
        <v>-0.86982241827838958</v>
      </c>
      <c r="H5" s="6">
        <f>LCA_db1_S4!H5*Waste_Generation_S4!C5</f>
        <v>-12.151465154945813</v>
      </c>
      <c r="I5" s="6">
        <f>LCA_db1_S4!I5*Waste_Generation_S4!C5</f>
        <v>-22.694988132105834</v>
      </c>
      <c r="J5" s="6">
        <f>LCA_db1_S4!J5*Waste_Generation_S4!C5</f>
        <v>-29.497417783459433</v>
      </c>
      <c r="K5" s="6">
        <f>LCA_db1_S4!K5*Waste_Generation_S4!C5</f>
        <v>-33.562076254047611</v>
      </c>
      <c r="L5" s="6">
        <f>LCA_db1_S4!L5*Waste_Generation_S4!C5</f>
        <v>-30.020197582858977</v>
      </c>
      <c r="M5" s="6">
        <f>LCA_db1_S4!M5*Waste_Generation_S4!C5</f>
        <v>-204.21275344235099</v>
      </c>
      <c r="N5" s="6">
        <f>LCA_db1_S4!N5*Waste_Generation_S4!C5</f>
        <v>-17.538569885504355</v>
      </c>
      <c r="O5" s="6">
        <f>LCA_db1_S4!O5*Waste_Generation_S4!C5</f>
        <v>-154.79964684015715</v>
      </c>
      <c r="P5" s="6">
        <f>LCA_db1_S4!P5*Waste_Generation_S4!C5</f>
        <v>-13.568184199194707</v>
      </c>
      <c r="Q5" s="6">
        <f>LCA_db1_S4!Q5*Waste_Generation_S4!C5</f>
        <v>-11.891615834927578</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LCA_db1_S5!B2*Waste_Generation_S5!C2</f>
        <v>-7.8729167105409328</v>
      </c>
      <c r="C2" s="6">
        <f>LCA_db1_S5!C2*Waste_Generation_S5!C2</f>
        <v>0.15866841493150502</v>
      </c>
      <c r="D2" s="6">
        <f>LCA_db1_S5!D2*Waste_Generation_S5!C2</f>
        <v>-102.16353185467879</v>
      </c>
      <c r="E2" s="6">
        <f>LCA_db1_S5!E2*Waste_Generation_S5!C2</f>
        <v>-198.65703221486655</v>
      </c>
      <c r="F2" s="6">
        <f>LCA_db1_S5!F2*Waste_Generation_S5!C2</f>
        <v>-16.954781132421466</v>
      </c>
      <c r="G2" s="6">
        <f>LCA_db1_S5!G2*Waste_Generation_S5!C2</f>
        <v>7.6881660272518679E-2</v>
      </c>
      <c r="H2" s="6">
        <f>LCA_db1_S5!H2*Waste_Generation_S5!C2</f>
        <v>-3.9016647154182467</v>
      </c>
      <c r="I2" s="6">
        <f>LCA_db1_S5!I2*Waste_Generation_S5!C2</f>
        <v>-37.387301595176233</v>
      </c>
      <c r="J2" s="6">
        <f>LCA_db1_S5!J2*Waste_Generation_S5!C2</f>
        <v>-51.453777800583723</v>
      </c>
      <c r="K2" s="6">
        <f>LCA_db1_S5!K2*Waste_Generation_S5!C2</f>
        <v>-33.266124637863946</v>
      </c>
      <c r="L2" s="6">
        <f>LCA_db1_S5!L2*Waste_Generation_S5!C2</f>
        <v>-28.038448259325207</v>
      </c>
      <c r="M2" s="6">
        <f>LCA_db1_S5!M2*Waste_Generation_S5!C2</f>
        <v>-188.69844789468337</v>
      </c>
      <c r="N2" s="6">
        <f>LCA_db1_S5!N2*Waste_Generation_S5!C2</f>
        <v>-17.111215499798003</v>
      </c>
      <c r="O2" s="6">
        <f>LCA_db1_S5!O2*Waste_Generation_S5!C2</f>
        <v>-154.75966197768844</v>
      </c>
      <c r="P2" s="6">
        <f>LCA_db1_S5!P2*Waste_Generation_S5!C2</f>
        <v>-5.8179410053851278E-2</v>
      </c>
      <c r="Q2" s="6">
        <f>LCA_db1_S5!Q2*Waste_Generation_S5!C2</f>
        <v>1.621756455057872</v>
      </c>
    </row>
    <row r="3" spans="1:17" x14ac:dyDescent="0.35">
      <c r="A3" s="5" t="s">
        <v>2</v>
      </c>
      <c r="B3" s="6">
        <f>LCA_db1_S5!B3*Waste_Generation_S5!C3</f>
        <v>-2.2942922149267186</v>
      </c>
      <c r="C3" s="6">
        <f>LCA_db1_S5!C3*Waste_Generation_S5!C3</f>
        <v>4.7299113981134837E-2</v>
      </c>
      <c r="D3" s="6">
        <f>LCA_db1_S5!D3*Waste_Generation_S5!C3</f>
        <v>-19.327795521303997</v>
      </c>
      <c r="E3" s="6">
        <f>LCA_db1_S5!E3*Waste_Generation_S5!C3</f>
        <v>-0.28944096480117737</v>
      </c>
      <c r="F3" s="6">
        <f>LCA_db1_S5!F3*Waste_Generation_S5!C3</f>
        <v>-7.1025546069251053</v>
      </c>
      <c r="G3" s="6">
        <f>LCA_db1_S5!G3*Waste_Generation_S5!C3</f>
        <v>-0.11871229157516981</v>
      </c>
      <c r="H3" s="6">
        <f>LCA_db1_S5!H3*Waste_Generation_S5!C3</f>
        <v>1.3669076117261321</v>
      </c>
      <c r="I3" s="6">
        <f>LCA_db1_S5!I3*Waste_Generation_S5!C3</f>
        <v>-22.206961913226394</v>
      </c>
      <c r="J3" s="6">
        <f>LCA_db1_S5!J3*Waste_Generation_S5!C3</f>
        <v>-30.99039819218526</v>
      </c>
      <c r="K3" s="6">
        <f>LCA_db1_S5!K3*Waste_Generation_S5!C3</f>
        <v>-0.2852805621340716</v>
      </c>
      <c r="L3" s="6">
        <f>LCA_db1_S5!L3*Waste_Generation_S5!C3</f>
        <v>-0.89762441177749508</v>
      </c>
      <c r="M3" s="6">
        <f>LCA_db1_S5!M3*Waste_Generation_S5!C3</f>
        <v>0.54059960873960233</v>
      </c>
      <c r="N3" s="6">
        <f>LCA_db1_S5!N3*Waste_Generation_S5!C3</f>
        <v>-9.9899953123051444E-2</v>
      </c>
      <c r="O3" s="6">
        <f>LCA_db1_S5!O3*Waste_Generation_S5!C3</f>
        <v>-0.60072932450476557</v>
      </c>
      <c r="P3" s="6">
        <f>LCA_db1_S5!P3*Waste_Generation_S5!C3</f>
        <v>-0.65208431274988365</v>
      </c>
      <c r="Q3" s="6">
        <f>LCA_db1_S5!Q3*Waste_Generation_S5!C3</f>
        <v>0.11855451795096467</v>
      </c>
    </row>
    <row r="4" spans="1:17" x14ac:dyDescent="0.35">
      <c r="A4" s="5" t="s">
        <v>3</v>
      </c>
      <c r="B4" s="6">
        <f>LCA_db1_S5!B4*Waste_Generation_S5!C4</f>
        <v>-3.0220807657821047</v>
      </c>
      <c r="C4" s="6">
        <f>LCA_db1_S5!C4*Waste_Generation_S5!C4</f>
        <v>6.5980948111956386E-2</v>
      </c>
      <c r="D4" s="6">
        <f>LCA_db1_S5!D4*Waste_Generation_S5!C4</f>
        <v>-6.1523587924668908</v>
      </c>
      <c r="E4" s="6">
        <f>LCA_db1_S5!E4*Waste_Generation_S5!C4</f>
        <v>-4.4011497966466855E-2</v>
      </c>
      <c r="F4" s="6">
        <f>LCA_db1_S5!F4*Waste_Generation_S5!C4</f>
        <v>2.4470310124712364</v>
      </c>
      <c r="G4" s="6">
        <f>LCA_db1_S5!G4*Waste_Generation_S5!C4</f>
        <v>0.19135234749186314</v>
      </c>
      <c r="H4" s="6">
        <f>LCA_db1_S5!H4*Waste_Generation_S5!C4</f>
        <v>1.5754039960691493</v>
      </c>
      <c r="I4" s="6">
        <f>LCA_db1_S5!I4*Waste_Generation_S5!C4</f>
        <v>3.708176135825116</v>
      </c>
      <c r="J4" s="6">
        <f>LCA_db1_S5!J4*Waste_Generation_S5!C4</f>
        <v>5.1924138956593993</v>
      </c>
      <c r="K4" s="6">
        <f>LCA_db1_S5!K4*Waste_Generation_S5!C4</f>
        <v>-0.17901612068233844</v>
      </c>
      <c r="L4" s="6">
        <f>LCA_db1_S5!L4*Waste_Generation_S5!C4</f>
        <v>0.71724120034310945</v>
      </c>
      <c r="M4" s="6">
        <f>LCA_db1_S5!M4*Waste_Generation_S5!C4</f>
        <v>1.3017058481354311</v>
      </c>
      <c r="N4" s="6">
        <f>LCA_db1_S5!N4*Waste_Generation_S5!C4</f>
        <v>0.11358302915308248</v>
      </c>
      <c r="O4" s="6">
        <f>LCA_db1_S5!O4*Waste_Generation_S5!C4</f>
        <v>2.983927038113934E-2</v>
      </c>
      <c r="P4" s="6">
        <f>LCA_db1_S5!P4*Waste_Generation_S5!C4</f>
        <v>0.42964698371084786</v>
      </c>
      <c r="Q4" s="6">
        <f>LCA_db1_S5!Q4*Waste_Generation_S5!C4</f>
        <v>1.8256105096869573</v>
      </c>
    </row>
    <row r="5" spans="1:17" x14ac:dyDescent="0.35">
      <c r="A5" s="5" t="s">
        <v>4</v>
      </c>
      <c r="B5" s="6">
        <f>LCA_db1_S5!B5*Waste_Generation_S5!C5</f>
        <v>-2.5565437298321099</v>
      </c>
      <c r="C5" s="6">
        <f>LCA_db1_S5!C5*Waste_Generation_S5!C5</f>
        <v>4.5388352838413776E-2</v>
      </c>
      <c r="D5" s="6">
        <f>LCA_db1_S5!D5*Waste_Generation_S5!C5</f>
        <v>-76.683377540907927</v>
      </c>
      <c r="E5" s="6">
        <f>LCA_db1_S5!E5*Waste_Generation_S5!C5</f>
        <v>-198.32357975209891</v>
      </c>
      <c r="F5" s="6">
        <f>LCA_db1_S5!F5*Waste_Generation_S5!C5</f>
        <v>-12.299257537967593</v>
      </c>
      <c r="G5" s="6">
        <f>LCA_db1_S5!G5*Waste_Generation_S5!C5</f>
        <v>4.2416043558253522E-3</v>
      </c>
      <c r="H5" s="6">
        <f>LCA_db1_S5!H5*Waste_Generation_S5!C5</f>
        <v>-6.8439763232135276</v>
      </c>
      <c r="I5" s="6">
        <f>LCA_db1_S5!I5*Waste_Generation_S5!C5</f>
        <v>-18.888515817774948</v>
      </c>
      <c r="J5" s="6">
        <f>LCA_db1_S5!J5*Waste_Generation_S5!C5</f>
        <v>-25.655793504057858</v>
      </c>
      <c r="K5" s="6">
        <f>LCA_db1_S5!K5*Waste_Generation_S5!C5</f>
        <v>-32.801827955047543</v>
      </c>
      <c r="L5" s="6">
        <f>LCA_db1_S5!L5*Waste_Generation_S5!C5</f>
        <v>-27.858065047890825</v>
      </c>
      <c r="M5" s="6">
        <f>LCA_db1_S5!M5*Waste_Generation_S5!C5</f>
        <v>-190.54075335155841</v>
      </c>
      <c r="N5" s="6">
        <f>LCA_db1_S5!N5*Waste_Generation_S5!C5</f>
        <v>-17.124898575828031</v>
      </c>
      <c r="O5" s="6">
        <f>LCA_db1_S5!O5*Waste_Generation_S5!C5</f>
        <v>-154.18877192356481</v>
      </c>
      <c r="P5" s="6">
        <f>LCA_db1_S5!P5*Waste_Generation_S5!C5</f>
        <v>0.16425791898518449</v>
      </c>
      <c r="Q5" s="6">
        <f>LCA_db1_S5!Q5*Waste_Generation_S5!C5</f>
        <v>-0.32240857258005007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LCA_db2_default!B2*Waste_Generation_default!C2</f>
        <v>-12.865215838606805</v>
      </c>
      <c r="C2" s="6">
        <f>LCA_db2_default!C2*Waste_Generation_default!C2</f>
        <v>-0.2392516078887014</v>
      </c>
      <c r="D2" s="6">
        <f>LCA_db2_default!D2*Waste_Generation_default!C2</f>
        <v>-149.97109922656509</v>
      </c>
      <c r="E2" s="6">
        <f>LCA_db2_default!E2*Waste_Generation_default!C2</f>
        <v>-209.89448008681387</v>
      </c>
      <c r="F2" s="6">
        <f>LCA_db2_default!F2*Waste_Generation_default!C2</f>
        <v>-19.836051136107315</v>
      </c>
      <c r="G2" s="6">
        <f>LCA_db2_default!G2*Waste_Generation_default!C2</f>
        <v>-0.68353709264235962</v>
      </c>
      <c r="H2" s="6">
        <f>LCA_db2_default!H2*Waste_Generation_default!C2</f>
        <v>-8.8961852511908166</v>
      </c>
      <c r="I2" s="6">
        <f>LCA_db2_default!I2*Waste_Generation_default!C2</f>
        <v>-40.885245441300242</v>
      </c>
      <c r="J2" s="6">
        <f>LCA_db2_default!J2*Waste_Generation_default!C2</f>
        <v>-55.124929371675783</v>
      </c>
      <c r="K2" s="6">
        <f>LCA_db2_default!K2*Waste_Generation_default!C2</f>
        <v>-33.84584808442969</v>
      </c>
      <c r="L2" s="6">
        <f>LCA_db2_default!L2*Waste_Generation_default!C2</f>
        <v>-30.090941267951628</v>
      </c>
      <c r="M2" s="6">
        <f>LCA_db2_default!M2*Waste_Generation_default!C2</f>
        <v>-199.85063890553863</v>
      </c>
      <c r="N2" s="6">
        <f>LCA_db2_default!N2*Waste_Generation_default!C2</f>
        <v>-17.580549074745058</v>
      </c>
      <c r="O2" s="6">
        <f>LCA_db2_default!O2*Waste_Generation_default!C2</f>
        <v>-155.27234594256649</v>
      </c>
      <c r="P2" s="6">
        <f>LCA_db2_default!P2*Waste_Generation_default!C2</f>
        <v>-15.165619913760471</v>
      </c>
      <c r="Q2" s="6">
        <f>LCA_db2_default!Q2*Waste_Generation_default!C2</f>
        <v>-8.6743640783247145</v>
      </c>
    </row>
    <row r="3" spans="1:17" x14ac:dyDescent="0.35">
      <c r="A3" s="5" t="s">
        <v>2</v>
      </c>
      <c r="B3" s="6">
        <f>LCA_db2_default!B3*Waste_Generation_default!C3</f>
        <v>-2.7917886715662603</v>
      </c>
      <c r="C3" s="6">
        <f>LCA_db2_default!C3*Waste_Generation_default!C3</f>
        <v>-3.0283749102611168E-3</v>
      </c>
      <c r="D3" s="6">
        <f>LCA_db2_default!D3*Waste_Generation_default!C3</f>
        <v>-22.1211042923394</v>
      </c>
      <c r="E3" s="6">
        <f>LCA_db2_default!E3*Waste_Generation_default!C3</f>
        <v>-2.0313425111069807</v>
      </c>
      <c r="F3" s="6">
        <f>LCA_db2_default!F3*Waste_Generation_default!C3</f>
        <v>-7.6011424353287014</v>
      </c>
      <c r="G3" s="6">
        <f>LCA_db2_default!G3*Waste_Generation_default!C3</f>
        <v>-0.15929143679152744</v>
      </c>
      <c r="H3" s="6">
        <f>LCA_db2_default!H3*Waste_Generation_default!C3</f>
        <v>0.8719759529501917</v>
      </c>
      <c r="I3" s="6">
        <f>LCA_db2_default!I3*Waste_Generation_default!C3</f>
        <v>-22.543444099794929</v>
      </c>
      <c r="J3" s="6">
        <f>LCA_db2_default!J3*Waste_Generation_default!C3</f>
        <v>-31.373075746380184</v>
      </c>
      <c r="K3" s="6">
        <f>LCA_db2_default!K3*Waste_Generation_default!C3</f>
        <v>-0.28928293865103288</v>
      </c>
      <c r="L3" s="6">
        <f>LCA_db2_default!L3*Waste_Generation_default!C3</f>
        <v>-1.1093213203682242</v>
      </c>
      <c r="M3" s="6">
        <f>LCA_db2_default!M3*Waste_Generation_default!C3</f>
        <v>-0.65239526957106542</v>
      </c>
      <c r="N3" s="6">
        <f>LCA_db2_default!N3*Waste_Generation_default!C3</f>
        <v>-0.13434710157472177</v>
      </c>
      <c r="O3" s="6">
        <f>LCA_db2_default!O3*Waste_Generation_default!C3</f>
        <v>-0.59485808526206707</v>
      </c>
      <c r="P3" s="6">
        <f>LCA_db2_default!P3*Waste_Generation_default!C3</f>
        <v>-0.98589743065244506</v>
      </c>
      <c r="Q3" s="6">
        <f>LCA_db2_default!Q3*Waste_Generation_default!C3</f>
        <v>-0.9190210321813459</v>
      </c>
    </row>
    <row r="4" spans="1:17" x14ac:dyDescent="0.35">
      <c r="A4" s="5" t="s">
        <v>3</v>
      </c>
      <c r="B4" s="6">
        <f>LCA_db2_default!B4*Waste_Generation_default!C4</f>
        <v>-3.1293880334285791</v>
      </c>
      <c r="C4" s="6">
        <f>LCA_db2_default!C4*Waste_Generation_default!C4</f>
        <v>5.9879241484178718E-2</v>
      </c>
      <c r="D4" s="6">
        <f>LCA_db2_default!D4*Waste_Generation_default!C4</f>
        <v>-6.1333097761941229</v>
      </c>
      <c r="E4" s="6">
        <f>LCA_db2_default!E4*Waste_Generation_default!C4</f>
        <v>1.100360298145675E-2</v>
      </c>
      <c r="F4" s="6">
        <f>LCA_db2_default!F4*Waste_Generation_default!C4</f>
        <v>2.4431595907625967</v>
      </c>
      <c r="G4" s="6">
        <f>LCA_db2_default!G4*Waste_Generation_default!C4</f>
        <v>0.16323303456531948</v>
      </c>
      <c r="H4" s="6">
        <f>LCA_db2_default!H4*Waste_Generation_default!C4</f>
        <v>1.5673060402263956</v>
      </c>
      <c r="I4" s="6">
        <f>LCA_db2_default!I4*Waste_Generation_default!C4</f>
        <v>3.6876533850135695</v>
      </c>
      <c r="J4" s="6">
        <f>LCA_db2_default!J4*Waste_Generation_default!C4</f>
        <v>5.1936535915839563</v>
      </c>
      <c r="K4" s="6">
        <f>LCA_db2_default!K4*Waste_Generation_default!C4</f>
        <v>-0.18560103399141956</v>
      </c>
      <c r="L4" s="6">
        <f>LCA_db2_default!L4*Waste_Generation_default!C4</f>
        <v>0.71532923849454011</v>
      </c>
      <c r="M4" s="6">
        <f>LCA_db2_default!M4*Waste_Generation_default!C4</f>
        <v>1.2608620578502312</v>
      </c>
      <c r="N4" s="6">
        <f>LCA_db2_default!N4*Waste_Generation_default!C4</f>
        <v>0.21069667047408114</v>
      </c>
      <c r="O4" s="6">
        <f>LCA_db2_default!O4*Waste_Generation_default!C4</f>
        <v>1.565731791124501E-2</v>
      </c>
      <c r="P4" s="6">
        <f>LCA_db2_default!P4*Waste_Generation_default!C4</f>
        <v>0.51600712211546407</v>
      </c>
      <c r="Q4" s="6">
        <f>LCA_db2_default!Q4*Waste_Generation_default!C4</f>
        <v>1.6294128365402833</v>
      </c>
    </row>
    <row r="5" spans="1:17" x14ac:dyDescent="0.35">
      <c r="A5" s="5" t="s">
        <v>4</v>
      </c>
      <c r="B5" s="6">
        <f>LCA_db2_default!B5*Waste_Generation_default!C5</f>
        <v>-6.9440391336119616</v>
      </c>
      <c r="C5" s="6">
        <f>LCA_db2_default!C5*Waste_Generation_default!C5</f>
        <v>-0.29610247446261895</v>
      </c>
      <c r="D5" s="6">
        <f>LCA_db2_default!D5*Waste_Generation_default!C5</f>
        <v>-121.71668515803155</v>
      </c>
      <c r="E5" s="6">
        <f>LCA_db2_default!E5*Waste_Generation_default!C5</f>
        <v>-207.87414117868835</v>
      </c>
      <c r="F5" s="6">
        <f>LCA_db2_default!F5*Waste_Generation_default!C5</f>
        <v>-14.67806829154121</v>
      </c>
      <c r="G5" s="6">
        <f>LCA_db2_default!G5*Waste_Generation_default!C5</f>
        <v>-0.68747869041615151</v>
      </c>
      <c r="H5" s="6">
        <f>LCA_db2_default!H5*Waste_Generation_default!C5</f>
        <v>-11.335467244367404</v>
      </c>
      <c r="I5" s="6">
        <f>LCA_db2_default!I5*Waste_Generation_default!C5</f>
        <v>-22.029454726518885</v>
      </c>
      <c r="J5" s="6">
        <f>LCA_db2_default!J5*Waste_Generation_default!C5</f>
        <v>-28.945507216879555</v>
      </c>
      <c r="K5" s="6">
        <f>LCA_db2_default!K5*Waste_Generation_default!C5</f>
        <v>-33.370964111787238</v>
      </c>
      <c r="L5" s="6">
        <f>LCA_db2_default!L5*Waste_Generation_default!C5</f>
        <v>-29.696949186077944</v>
      </c>
      <c r="M5" s="6">
        <f>LCA_db2_default!M5*Waste_Generation_default!C5</f>
        <v>-200.45910569381775</v>
      </c>
      <c r="N5" s="6">
        <f>LCA_db2_default!N5*Waste_Generation_default!C5</f>
        <v>-17.656898643644418</v>
      </c>
      <c r="O5" s="6">
        <f>LCA_db2_default!O5*Waste_Generation_default!C5</f>
        <v>-154.69314517521568</v>
      </c>
      <c r="P5" s="6">
        <f>LCA_db2_default!P5*Waste_Generation_default!C5</f>
        <v>-14.695729605223487</v>
      </c>
      <c r="Q5" s="6">
        <f>LCA_db2_default!Q5*Waste_Generation_default!C5</f>
        <v>-9.3847558826836526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LCA_db2_S1!B2*Waste_Generation_S1!C2</f>
        <v>-8.1356783737238825</v>
      </c>
      <c r="C2" s="6">
        <f>LCA_db2_S1!C2*Waste_Generation_S1!C2</f>
        <v>0.12281281488407333</v>
      </c>
      <c r="D2" s="6">
        <f>LCA_db2_S1!D2*Waste_Generation_S1!C2</f>
        <v>-101.61298391426745</v>
      </c>
      <c r="E2" s="6">
        <f>LCA_db2_S1!E2*Waste_Generation_S1!C2</f>
        <v>-199.19507579587591</v>
      </c>
      <c r="F2" s="6">
        <f>LCA_db2_S1!F2*Waste_Generation_S1!C2</f>
        <v>-17.169730321320884</v>
      </c>
      <c r="G2" s="6">
        <f>LCA_db2_S1!G2*Waste_Generation_S1!C2</f>
        <v>3.3755505399608421E-2</v>
      </c>
      <c r="H2" s="6">
        <f>LCA_db2_S1!H2*Waste_Generation_S1!C2</f>
        <v>-4.1915274965974438</v>
      </c>
      <c r="I2" s="6">
        <f>LCA_db2_S1!I2*Waste_Generation_S1!C2</f>
        <v>-37.614700102493131</v>
      </c>
      <c r="J2" s="6">
        <f>LCA_db2_S1!J2*Waste_Generation_S1!C2</f>
        <v>-51.699022122882361</v>
      </c>
      <c r="K2" s="6">
        <f>LCA_db2_S1!K2*Waste_Generation_S1!C2</f>
        <v>-33.230025946007821</v>
      </c>
      <c r="L2" s="6">
        <f>LCA_db2_S1!L2*Waste_Generation_S1!C2</f>
        <v>-28.166295326226791</v>
      </c>
      <c r="M2" s="6">
        <f>LCA_db2_S1!M2*Waste_Generation_S1!C2</f>
        <v>-187.4636938321926</v>
      </c>
      <c r="N2" s="6">
        <f>LCA_db2_S1!N2*Waste_Generation_S1!C2</f>
        <v>-16.763792189940784</v>
      </c>
      <c r="O2" s="6">
        <f>LCA_db2_S1!O2*Waste_Generation_S1!C2</f>
        <v>-154.75458067212557</v>
      </c>
      <c r="P2" s="6">
        <f>LCA_db2_S1!P2*Waste_Generation_S1!C2</f>
        <v>-2.6198129023155663</v>
      </c>
      <c r="Q2" s="6">
        <f>LCA_db2_S1!Q2*Waste_Generation_S1!C2</f>
        <v>0.89111123211155052</v>
      </c>
    </row>
    <row r="3" spans="1:17" x14ac:dyDescent="0.35">
      <c r="A3" s="5" t="s">
        <v>2</v>
      </c>
      <c r="B3" s="6">
        <f>LCA_db2_S1!B3*Waste_Generation_S1!C3</f>
        <v>-2.7917886715662603</v>
      </c>
      <c r="C3" s="6">
        <f>LCA_db2_S1!C3*Waste_Generation_S1!C3</f>
        <v>-3.0283749102611168E-3</v>
      </c>
      <c r="D3" s="6">
        <f>LCA_db2_S1!D3*Waste_Generation_S1!C3</f>
        <v>-22.1211042923394</v>
      </c>
      <c r="E3" s="6">
        <f>LCA_db2_S1!E3*Waste_Generation_S1!C3</f>
        <v>-2.0313425111069807</v>
      </c>
      <c r="F3" s="6">
        <f>LCA_db2_S1!F3*Waste_Generation_S1!C3</f>
        <v>-7.6011424353287014</v>
      </c>
      <c r="G3" s="6">
        <f>LCA_db2_S1!G3*Waste_Generation_S1!C3</f>
        <v>-0.15929143679152744</v>
      </c>
      <c r="H3" s="6">
        <f>LCA_db2_S1!H3*Waste_Generation_S1!C3</f>
        <v>0.8719759529501917</v>
      </c>
      <c r="I3" s="6">
        <f>LCA_db2_S1!I3*Waste_Generation_S1!C3</f>
        <v>-22.543444099794929</v>
      </c>
      <c r="J3" s="6">
        <f>LCA_db2_S1!J3*Waste_Generation_S1!C3</f>
        <v>-31.373075746380184</v>
      </c>
      <c r="K3" s="6">
        <f>LCA_db2_S1!K3*Waste_Generation_S1!C3</f>
        <v>-0.28928293865103288</v>
      </c>
      <c r="L3" s="6">
        <f>LCA_db2_S1!L3*Waste_Generation_S1!C3</f>
        <v>-1.1093213203682242</v>
      </c>
      <c r="M3" s="6">
        <f>LCA_db2_S1!M3*Waste_Generation_S1!C3</f>
        <v>-0.65239526957106542</v>
      </c>
      <c r="N3" s="6">
        <f>LCA_db2_S1!N3*Waste_Generation_S1!C3</f>
        <v>-0.13434710157472177</v>
      </c>
      <c r="O3" s="6">
        <f>LCA_db2_S1!O3*Waste_Generation_S1!C3</f>
        <v>-0.59485808526206707</v>
      </c>
      <c r="P3" s="6">
        <f>LCA_db2_S1!P3*Waste_Generation_S1!C3</f>
        <v>-0.98589743065244506</v>
      </c>
      <c r="Q3" s="6">
        <f>LCA_db2_S1!Q3*Waste_Generation_S1!C3</f>
        <v>-0.9190210321813459</v>
      </c>
    </row>
    <row r="4" spans="1:17" x14ac:dyDescent="0.35">
      <c r="A4" s="5" t="s">
        <v>3</v>
      </c>
      <c r="B4" s="6">
        <f>LCA_db2_S1!B4*Waste_Generation_S1!C4</f>
        <v>-3.1293880334285791</v>
      </c>
      <c r="C4" s="6">
        <f>LCA_db2_S1!C4*Waste_Generation_S1!C4</f>
        <v>5.9879241484178718E-2</v>
      </c>
      <c r="D4" s="6">
        <f>LCA_db2_S1!D4*Waste_Generation_S1!C4</f>
        <v>-6.1333097761941229</v>
      </c>
      <c r="E4" s="6">
        <f>LCA_db2_S1!E4*Waste_Generation_S1!C4</f>
        <v>1.100360298145675E-2</v>
      </c>
      <c r="F4" s="6">
        <f>LCA_db2_S1!F4*Waste_Generation_S1!C4</f>
        <v>2.4431595907625967</v>
      </c>
      <c r="G4" s="6">
        <f>LCA_db2_S1!G4*Waste_Generation_S1!C4</f>
        <v>0.16323303456531948</v>
      </c>
      <c r="H4" s="6">
        <f>LCA_db2_S1!H4*Waste_Generation_S1!C4</f>
        <v>1.5673060402263956</v>
      </c>
      <c r="I4" s="6">
        <f>LCA_db2_S1!I4*Waste_Generation_S1!C4</f>
        <v>3.6876533850135695</v>
      </c>
      <c r="J4" s="6">
        <f>LCA_db2_S1!J4*Waste_Generation_S1!C4</f>
        <v>5.1936535915839563</v>
      </c>
      <c r="K4" s="6">
        <f>LCA_db2_S1!K4*Waste_Generation_S1!C4</f>
        <v>-0.18560103399141956</v>
      </c>
      <c r="L4" s="6">
        <f>LCA_db2_S1!L4*Waste_Generation_S1!C4</f>
        <v>0.71532923849454011</v>
      </c>
      <c r="M4" s="6">
        <f>LCA_db2_S1!M4*Waste_Generation_S1!C4</f>
        <v>1.2608620578502312</v>
      </c>
      <c r="N4" s="6">
        <f>LCA_db2_S1!N4*Waste_Generation_S1!C4</f>
        <v>0.21069667047408114</v>
      </c>
      <c r="O4" s="6">
        <f>LCA_db2_S1!O4*Waste_Generation_S1!C4</f>
        <v>1.565731791124501E-2</v>
      </c>
      <c r="P4" s="6">
        <f>LCA_db2_S1!P4*Waste_Generation_S1!C4</f>
        <v>0.51600712211546407</v>
      </c>
      <c r="Q4" s="6">
        <f>LCA_db2_S1!Q4*Waste_Generation_S1!C4</f>
        <v>1.6294128365402833</v>
      </c>
    </row>
    <row r="5" spans="1:17" x14ac:dyDescent="0.35">
      <c r="A5" s="5" t="s">
        <v>4</v>
      </c>
      <c r="B5" s="6">
        <f>LCA_db2_S1!B5*Waste_Generation_S1!C5</f>
        <v>-2.2145016687290413</v>
      </c>
      <c r="C5" s="6">
        <f>LCA_db2_S1!C5*Waste_Generation_S1!C5</f>
        <v>6.5961948310155713E-2</v>
      </c>
      <c r="D5" s="6">
        <f>LCA_db2_S1!D5*Waste_Generation_S1!C5</f>
        <v>-73.358569845733925</v>
      </c>
      <c r="E5" s="6">
        <f>LCA_db2_S1!E5*Waste_Generation_S1!C5</f>
        <v>-197.17473688775038</v>
      </c>
      <c r="F5" s="6">
        <f>LCA_db2_S1!F5*Waste_Generation_S1!C5</f>
        <v>-12.011747476754783</v>
      </c>
      <c r="G5" s="6">
        <f>LCA_db2_S1!G5*Waste_Generation_S1!C5</f>
        <v>2.9813907625816358E-2</v>
      </c>
      <c r="H5" s="6">
        <f>LCA_db2_S1!H5*Waste_Generation_S1!C5</f>
        <v>-6.6308094897740304</v>
      </c>
      <c r="I5" s="6">
        <f>LCA_db2_S1!I5*Waste_Generation_S1!C5</f>
        <v>-18.758909387711768</v>
      </c>
      <c r="J5" s="6">
        <f>LCA_db2_S1!J5*Waste_Generation_S1!C5</f>
        <v>-25.519599968086133</v>
      </c>
      <c r="K5" s="6">
        <f>LCA_db2_S1!K5*Waste_Generation_S1!C5</f>
        <v>-32.755141973365376</v>
      </c>
      <c r="L5" s="6">
        <f>LCA_db2_S1!L5*Waste_Generation_S1!C5</f>
        <v>-27.7723032443531</v>
      </c>
      <c r="M5" s="6">
        <f>LCA_db2_S1!M5*Waste_Generation_S1!C5</f>
        <v>-188.07216062047172</v>
      </c>
      <c r="N5" s="6">
        <f>LCA_db2_S1!N5*Waste_Generation_S1!C5</f>
        <v>-16.840141758840144</v>
      </c>
      <c r="O5" s="6">
        <f>LCA_db2_S1!O5*Waste_Generation_S1!C5</f>
        <v>-154.17537990477476</v>
      </c>
      <c r="P5" s="6">
        <f>LCA_db2_S1!P5*Waste_Generation_S1!C5</f>
        <v>-2.1499225937785855</v>
      </c>
      <c r="Q5" s="6">
        <f>LCA_db2_S1!Q5*Waste_Generation_S1!C5</f>
        <v>0.18071942775261329</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LCA_db2_S2!B2*Waste_Generation_S2!C2</f>
        <v>-12.365019227677898</v>
      </c>
      <c r="C2" s="6">
        <f>LCA_db2_S2!C2*Waste_Generation_S2!C2</f>
        <v>-0.19729282299431303</v>
      </c>
      <c r="D2" s="6">
        <f>LCA_db2_S2!D2*Waste_Generation_S2!C2</f>
        <v>-148.0981665924061</v>
      </c>
      <c r="E2" s="6">
        <f>LCA_db2_S2!E2*Waste_Generation_S2!C2</f>
        <v>-208.3602305720884</v>
      </c>
      <c r="F2" s="6">
        <f>LCA_db2_S2!F2*Waste_Generation_S2!C2</f>
        <v>-19.360935368373895</v>
      </c>
      <c r="G2" s="6">
        <f>LCA_db2_S2!G2*Waste_Generation_S2!C2</f>
        <v>-0.60932355224073154</v>
      </c>
      <c r="H2" s="6">
        <f>LCA_db2_S2!H2*Waste_Generation_S2!C2</f>
        <v>-8.4211351269195571</v>
      </c>
      <c r="I2" s="6">
        <f>LCA_db2_S2!I2*Waste_Generation_S2!C2</f>
        <v>-40.575139556201272</v>
      </c>
      <c r="J2" s="6">
        <f>LCA_db2_S2!J2*Waste_Generation_S2!C2</f>
        <v>-54.770372531238465</v>
      </c>
      <c r="K2" s="6">
        <f>LCA_db2_S2!K2*Waste_Generation_S2!C2</f>
        <v>-33.820019473743535</v>
      </c>
      <c r="L2" s="6">
        <f>LCA_db2_S2!L2*Waste_Generation_S2!C2</f>
        <v>-29.889854573294095</v>
      </c>
      <c r="M2" s="6">
        <f>LCA_db2_S2!M2*Waste_Generation_S2!C2</f>
        <v>-198.72419218531849</v>
      </c>
      <c r="N2" s="6">
        <f>LCA_db2_S2!N2*Waste_Generation_S2!C2</f>
        <v>-17.474095612565538</v>
      </c>
      <c r="O2" s="6">
        <f>LCA_db2_S2!O2*Waste_Generation_S2!C2</f>
        <v>-155.24734142140053</v>
      </c>
      <c r="P2" s="6">
        <f>LCA_db2_S2!P2*Waste_Generation_S2!C2</f>
        <v>-14.850966554854063</v>
      </c>
      <c r="Q2" s="6">
        <f>LCA_db2_S2!Q2*Waste_Generation_S2!C2</f>
        <v>-7.6770596471978232</v>
      </c>
    </row>
    <row r="3" spans="1:17" x14ac:dyDescent="0.35">
      <c r="A3" s="5" t="s">
        <v>2</v>
      </c>
      <c r="B3" s="6">
        <f>LCA_db2_S2!B3*Waste_Generation_S2!C3</f>
        <v>-2.2915920606373552</v>
      </c>
      <c r="C3" s="6">
        <f>LCA_db2_S2!C3*Waste_Generation_S2!C3</f>
        <v>3.8930409984127265E-2</v>
      </c>
      <c r="D3" s="6">
        <f>LCA_db2_S2!D3*Waste_Generation_S2!C3</f>
        <v>-20.248171658180421</v>
      </c>
      <c r="E3" s="6">
        <f>LCA_db2_S2!E3*Waste_Generation_S2!C3</f>
        <v>-0.49709299638147358</v>
      </c>
      <c r="F3" s="6">
        <f>LCA_db2_S2!F3*Waste_Generation_S2!C3</f>
        <v>-7.1260266675952764</v>
      </c>
      <c r="G3" s="6">
        <f>LCA_db2_S2!G3*Waste_Generation_S2!C3</f>
        <v>-8.5077896389899391E-2</v>
      </c>
      <c r="H3" s="6">
        <f>LCA_db2_S2!H3*Waste_Generation_S2!C3</f>
        <v>1.347026077221452</v>
      </c>
      <c r="I3" s="6">
        <f>LCA_db2_S2!I3*Waste_Generation_S2!C3</f>
        <v>-22.233338214695962</v>
      </c>
      <c r="J3" s="6">
        <f>LCA_db2_S2!J3*Waste_Generation_S2!C3</f>
        <v>-31.018518905942862</v>
      </c>
      <c r="K3" s="6">
        <f>LCA_db2_S2!K3*Waste_Generation_S2!C3</f>
        <v>-0.26345432796487889</v>
      </c>
      <c r="L3" s="6">
        <f>LCA_db2_S2!L3*Waste_Generation_S2!C3</f>
        <v>-0.90823462571068792</v>
      </c>
      <c r="M3" s="6">
        <f>LCA_db2_S2!M3*Waste_Generation_S2!C3</f>
        <v>0.47405145064905302</v>
      </c>
      <c r="N3" s="6">
        <f>LCA_db2_S2!N3*Waste_Generation_S2!C3</f>
        <v>-2.7893639395202563E-2</v>
      </c>
      <c r="O3" s="6">
        <f>LCA_db2_S2!O3*Waste_Generation_S2!C3</f>
        <v>-0.56985356409611354</v>
      </c>
      <c r="P3" s="6">
        <f>LCA_db2_S2!P3*Waste_Generation_S2!C3</f>
        <v>-0.67124407174603928</v>
      </c>
      <c r="Q3" s="6">
        <f>LCA_db2_S2!Q3*Waste_Generation_S2!C3</f>
        <v>7.8283398945546395E-2</v>
      </c>
    </row>
    <row r="4" spans="1:17" x14ac:dyDescent="0.35">
      <c r="A4" s="5" t="s">
        <v>3</v>
      </c>
      <c r="B4" s="6">
        <f>LCA_db2_S2!B4*Waste_Generation_S2!C4</f>
        <v>-3.1293880334285791</v>
      </c>
      <c r="C4" s="6">
        <f>LCA_db2_S2!C4*Waste_Generation_S2!C4</f>
        <v>5.9879241484178718E-2</v>
      </c>
      <c r="D4" s="6">
        <f>LCA_db2_S2!D4*Waste_Generation_S2!C4</f>
        <v>-6.1333097761941229</v>
      </c>
      <c r="E4" s="6">
        <f>LCA_db2_S2!E4*Waste_Generation_S2!C4</f>
        <v>1.100360298145675E-2</v>
      </c>
      <c r="F4" s="6">
        <f>LCA_db2_S2!F4*Waste_Generation_S2!C4</f>
        <v>2.4431595907625967</v>
      </c>
      <c r="G4" s="6">
        <f>LCA_db2_S2!G4*Waste_Generation_S2!C4</f>
        <v>0.16323303456531948</v>
      </c>
      <c r="H4" s="6">
        <f>LCA_db2_S2!H4*Waste_Generation_S2!C4</f>
        <v>1.5673060402263956</v>
      </c>
      <c r="I4" s="6">
        <f>LCA_db2_S2!I4*Waste_Generation_S2!C4</f>
        <v>3.6876533850135695</v>
      </c>
      <c r="J4" s="6">
        <f>LCA_db2_S2!J4*Waste_Generation_S2!C4</f>
        <v>5.1936535915839563</v>
      </c>
      <c r="K4" s="6">
        <f>LCA_db2_S2!K4*Waste_Generation_S2!C4</f>
        <v>-0.18560103399141956</v>
      </c>
      <c r="L4" s="6">
        <f>LCA_db2_S2!L4*Waste_Generation_S2!C4</f>
        <v>0.71532923849454011</v>
      </c>
      <c r="M4" s="6">
        <f>LCA_db2_S2!M4*Waste_Generation_S2!C4</f>
        <v>1.2608620578502312</v>
      </c>
      <c r="N4" s="6">
        <f>LCA_db2_S2!N4*Waste_Generation_S2!C4</f>
        <v>0.21069667047408114</v>
      </c>
      <c r="O4" s="6">
        <f>LCA_db2_S2!O4*Waste_Generation_S2!C4</f>
        <v>1.565731791124501E-2</v>
      </c>
      <c r="P4" s="6">
        <f>LCA_db2_S2!P4*Waste_Generation_S2!C4</f>
        <v>0.51600712211546407</v>
      </c>
      <c r="Q4" s="6">
        <f>LCA_db2_S2!Q4*Waste_Generation_S2!C4</f>
        <v>1.6294128365402833</v>
      </c>
    </row>
    <row r="5" spans="1:17" x14ac:dyDescent="0.35">
      <c r="A5" s="5" t="s">
        <v>4</v>
      </c>
      <c r="B5" s="6">
        <f>LCA_db2_S2!B5*Waste_Generation_S2!C5</f>
        <v>-6.9440391336119616</v>
      </c>
      <c r="C5" s="6">
        <f>LCA_db2_S2!C5*Waste_Generation_S2!C5</f>
        <v>-0.29610247446261895</v>
      </c>
      <c r="D5" s="6">
        <f>LCA_db2_S2!D5*Waste_Generation_S2!C5</f>
        <v>-121.71668515803155</v>
      </c>
      <c r="E5" s="6">
        <f>LCA_db2_S2!E5*Waste_Generation_S2!C5</f>
        <v>-207.87414117868835</v>
      </c>
      <c r="F5" s="6">
        <f>LCA_db2_S2!F5*Waste_Generation_S2!C5</f>
        <v>-14.67806829154121</v>
      </c>
      <c r="G5" s="6">
        <f>LCA_db2_S2!G5*Waste_Generation_S2!C5</f>
        <v>-0.68747869041615151</v>
      </c>
      <c r="H5" s="6">
        <f>LCA_db2_S2!H5*Waste_Generation_S2!C5</f>
        <v>-11.335467244367404</v>
      </c>
      <c r="I5" s="6">
        <f>LCA_db2_S2!I5*Waste_Generation_S2!C5</f>
        <v>-22.029454726518885</v>
      </c>
      <c r="J5" s="6">
        <f>LCA_db2_S2!J5*Waste_Generation_S2!C5</f>
        <v>-28.945507216879555</v>
      </c>
      <c r="K5" s="6">
        <f>LCA_db2_S2!K5*Waste_Generation_S2!C5</f>
        <v>-33.370964111787238</v>
      </c>
      <c r="L5" s="6">
        <f>LCA_db2_S2!L5*Waste_Generation_S2!C5</f>
        <v>-29.696949186077944</v>
      </c>
      <c r="M5" s="6">
        <f>LCA_db2_S2!M5*Waste_Generation_S2!C5</f>
        <v>-200.45910569381775</v>
      </c>
      <c r="N5" s="6">
        <f>LCA_db2_S2!N5*Waste_Generation_S2!C5</f>
        <v>-17.656898643644418</v>
      </c>
      <c r="O5" s="6">
        <f>LCA_db2_S2!O5*Waste_Generation_S2!C5</f>
        <v>-154.69314517521568</v>
      </c>
      <c r="P5" s="6">
        <f>LCA_db2_S2!P5*Waste_Generation_S2!C5</f>
        <v>-14.695729605223487</v>
      </c>
      <c r="Q5" s="6">
        <f>LCA_db2_S2!Q5*Waste_Generation_S2!C5</f>
        <v>-9.3847558826836526</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LCA_db2_S3!B2*Waste_Generation_S3!C2</f>
        <v>-13.265373127349928</v>
      </c>
      <c r="C2" s="6">
        <f>LCA_db2_S3!C2*Waste_Generation_S3!C2</f>
        <v>-0.27281863580421206</v>
      </c>
      <c r="D2" s="6">
        <f>LCA_db2_S3!D2*Waste_Generation_S3!C2</f>
        <v>-151.46944533389231</v>
      </c>
      <c r="E2" s="6">
        <f>LCA_db2_S3!E2*Waste_Generation_S3!C2</f>
        <v>-211.12187969859428</v>
      </c>
      <c r="F2" s="6">
        <f>LCA_db2_S3!F2*Waste_Generation_S3!C2</f>
        <v>-20.216143750294055</v>
      </c>
      <c r="G2" s="6">
        <f>LCA_db2_S3!G2*Waste_Generation_S3!C2</f>
        <v>-0.74290792496366209</v>
      </c>
      <c r="H2" s="6">
        <f>LCA_db2_S3!H2*Waste_Generation_S3!C2</f>
        <v>-9.2762253506078274</v>
      </c>
      <c r="I2" s="6">
        <f>LCA_db2_S3!I2*Waste_Generation_S3!C2</f>
        <v>-41.133330149379425</v>
      </c>
      <c r="J2" s="6">
        <f>LCA_db2_S3!J2*Waste_Generation_S3!C2</f>
        <v>-55.408574844025644</v>
      </c>
      <c r="K2" s="6">
        <f>LCA_db2_S3!K2*Waste_Generation_S3!C2</f>
        <v>-33.86651097297861</v>
      </c>
      <c r="L2" s="6">
        <f>LCA_db2_S3!L2*Waste_Generation_S3!C2</f>
        <v>-30.25181062367766</v>
      </c>
      <c r="M2" s="6">
        <f>LCA_db2_S3!M2*Waste_Generation_S3!C2</f>
        <v>-200.75179628171472</v>
      </c>
      <c r="N2" s="6">
        <f>LCA_db2_S3!N2*Waste_Generation_S3!C2</f>
        <v>-17.665711844488673</v>
      </c>
      <c r="O2" s="6">
        <f>LCA_db2_S3!O2*Waste_Generation_S3!C2</f>
        <v>-155.29234955949926</v>
      </c>
      <c r="P2" s="6">
        <f>LCA_db2_S3!P2*Waste_Generation_S3!C2</f>
        <v>-15.417342600885593</v>
      </c>
      <c r="Q2" s="6">
        <f>LCA_db2_S3!Q2*Waste_Generation_S3!C2</f>
        <v>-9.4722076232262289</v>
      </c>
    </row>
    <row r="3" spans="1:17" x14ac:dyDescent="0.35">
      <c r="A3" s="5" t="s">
        <v>2</v>
      </c>
      <c r="B3" s="6">
        <f>LCA_db2_S3!B3*Waste_Generation_S3!C3</f>
        <v>-2.7417690104733698</v>
      </c>
      <c r="C3" s="6">
        <f>LCA_db2_S3!C3*Waste_Generation_S3!C3</f>
        <v>1.1675035791777206E-3</v>
      </c>
      <c r="D3" s="6">
        <f>LCA_db2_S3!D3*Waste_Generation_S3!C3</f>
        <v>-21.933811028923508</v>
      </c>
      <c r="E3" s="6">
        <f>LCA_db2_S3!E3*Waste_Generation_S3!C3</f>
        <v>-1.87791755963443</v>
      </c>
      <c r="F3" s="6">
        <f>LCA_db2_S3!F3*Waste_Generation_S3!C3</f>
        <v>-7.5536308585553584</v>
      </c>
      <c r="G3" s="6">
        <f>LCA_db2_S3!G3*Waste_Generation_S3!C3</f>
        <v>-0.15187008275136463</v>
      </c>
      <c r="H3" s="6">
        <f>LCA_db2_S3!H3*Waste_Generation_S3!C3</f>
        <v>0.91948096537731783</v>
      </c>
      <c r="I3" s="6">
        <f>LCA_db2_S3!I3*Waste_Generation_S3!C3</f>
        <v>-22.512433511285035</v>
      </c>
      <c r="J3" s="6">
        <f>LCA_db2_S3!J3*Waste_Generation_S3!C3</f>
        <v>-31.337620062336448</v>
      </c>
      <c r="K3" s="6">
        <f>LCA_db2_S3!K3*Waste_Generation_S3!C3</f>
        <v>-0.2867000775824175</v>
      </c>
      <c r="L3" s="6">
        <f>LCA_db2_S3!L3*Waste_Generation_S3!C3</f>
        <v>-1.0892126509024707</v>
      </c>
      <c r="M3" s="6">
        <f>LCA_db2_S3!M3*Waste_Generation_S3!C3</f>
        <v>-0.53975059754905352</v>
      </c>
      <c r="N3" s="6">
        <f>LCA_db2_S3!N3*Waste_Generation_S3!C3</f>
        <v>-0.12370175535676986</v>
      </c>
      <c r="O3" s="6">
        <f>LCA_db2_S3!O3*Waste_Generation_S3!C3</f>
        <v>-0.59235763314547163</v>
      </c>
      <c r="P3" s="6">
        <f>LCA_db2_S3!P3*Waste_Generation_S3!C3</f>
        <v>-0.95443209476180457</v>
      </c>
      <c r="Q3" s="6">
        <f>LCA_db2_S3!Q3*Waste_Generation_S3!C3</f>
        <v>-0.8192905890686567</v>
      </c>
    </row>
    <row r="4" spans="1:17" x14ac:dyDescent="0.35">
      <c r="A4" s="5" t="s">
        <v>3</v>
      </c>
      <c r="B4" s="6">
        <f>LCA_db2_S3!B4*Waste_Generation_S3!C4</f>
        <v>-3.5795649832645933</v>
      </c>
      <c r="C4" s="6">
        <f>LCA_db2_S3!C4*Waste_Generation_S3!C4</f>
        <v>2.2116335079229169E-2</v>
      </c>
      <c r="D4" s="6">
        <f>LCA_db2_S3!D4*Waste_Generation_S3!C4</f>
        <v>-7.8189491469372028</v>
      </c>
      <c r="E4" s="6">
        <f>LCA_db2_S3!E4*Waste_Generation_S3!C4</f>
        <v>-1.3698209602714997</v>
      </c>
      <c r="F4" s="6">
        <f>LCA_db2_S3!F4*Waste_Generation_S3!C4</f>
        <v>2.0155553998025155</v>
      </c>
      <c r="G4" s="6">
        <f>LCA_db2_S3!G4*Waste_Generation_S3!C4</f>
        <v>9.6440848203854262E-2</v>
      </c>
      <c r="H4" s="6">
        <f>LCA_db2_S3!H4*Waste_Generation_S3!C4</f>
        <v>1.139760928382261</v>
      </c>
      <c r="I4" s="6">
        <f>LCA_db2_S3!I4*Waste_Generation_S3!C4</f>
        <v>3.4085580884245008</v>
      </c>
      <c r="J4" s="6">
        <f>LCA_db2_S3!J4*Waste_Generation_S3!C4</f>
        <v>4.8745524351903713</v>
      </c>
      <c r="K4" s="6">
        <f>LCA_db2_S3!K4*Waste_Generation_S3!C4</f>
        <v>-0.20884678360895814</v>
      </c>
      <c r="L4" s="6">
        <f>LCA_db2_S3!L4*Waste_Generation_S3!C4</f>
        <v>0.53435121330275737</v>
      </c>
      <c r="M4" s="6">
        <f>LCA_db2_S3!M4*Waste_Generation_S3!C4</f>
        <v>0.24706000965212455</v>
      </c>
      <c r="N4" s="6">
        <f>LCA_db2_S3!N4*Waste_Generation_S3!C4</f>
        <v>0.11488855451251384</v>
      </c>
      <c r="O4" s="6">
        <f>LCA_db2_S3!O4*Waste_Generation_S3!C4</f>
        <v>-6.8467511381132082E-3</v>
      </c>
      <c r="P4" s="6">
        <f>LCA_db2_S3!P4*Waste_Generation_S3!C4</f>
        <v>0.23281909909969892</v>
      </c>
      <c r="Q4" s="6">
        <f>LCA_db2_S3!Q4*Waste_Generation_S3!C4</f>
        <v>0.73183884852608017</v>
      </c>
    </row>
    <row r="5" spans="1:17" x14ac:dyDescent="0.35">
      <c r="A5" s="5" t="s">
        <v>4</v>
      </c>
      <c r="B5" s="6">
        <f>LCA_db2_S3!B5*Waste_Generation_S3!C5</f>
        <v>-6.9440391336119616</v>
      </c>
      <c r="C5" s="6">
        <f>LCA_db2_S3!C5*Waste_Generation_S3!C5</f>
        <v>-0.29610247446261895</v>
      </c>
      <c r="D5" s="6">
        <f>LCA_db2_S3!D5*Waste_Generation_S3!C5</f>
        <v>-121.71668515803155</v>
      </c>
      <c r="E5" s="6">
        <f>LCA_db2_S3!E5*Waste_Generation_S3!C5</f>
        <v>-207.87414117868835</v>
      </c>
      <c r="F5" s="6">
        <f>LCA_db2_S3!F5*Waste_Generation_S3!C5</f>
        <v>-14.67806829154121</v>
      </c>
      <c r="G5" s="6">
        <f>LCA_db2_S3!G5*Waste_Generation_S3!C5</f>
        <v>-0.68747869041615151</v>
      </c>
      <c r="H5" s="6">
        <f>LCA_db2_S3!H5*Waste_Generation_S3!C5</f>
        <v>-11.335467244367404</v>
      </c>
      <c r="I5" s="6">
        <f>LCA_db2_S3!I5*Waste_Generation_S3!C5</f>
        <v>-22.029454726518885</v>
      </c>
      <c r="J5" s="6">
        <f>LCA_db2_S3!J5*Waste_Generation_S3!C5</f>
        <v>-28.945507216879555</v>
      </c>
      <c r="K5" s="6">
        <f>LCA_db2_S3!K5*Waste_Generation_S3!C5</f>
        <v>-33.370964111787238</v>
      </c>
      <c r="L5" s="6">
        <f>LCA_db2_S3!L5*Waste_Generation_S3!C5</f>
        <v>-29.696949186077944</v>
      </c>
      <c r="M5" s="6">
        <f>LCA_db2_S3!M5*Waste_Generation_S3!C5</f>
        <v>-200.45910569381775</v>
      </c>
      <c r="N5" s="6">
        <f>LCA_db2_S3!N5*Waste_Generation_S3!C5</f>
        <v>-17.656898643644418</v>
      </c>
      <c r="O5" s="6">
        <f>LCA_db2_S3!O5*Waste_Generation_S3!C5</f>
        <v>-154.69314517521568</v>
      </c>
      <c r="P5" s="6">
        <f>LCA_db2_S3!P5*Waste_Generation_S3!C5</f>
        <v>-14.695729605223487</v>
      </c>
      <c r="Q5" s="6">
        <f>LCA_db2_S3!Q5*Waste_Generation_S3!C5</f>
        <v>-9.3847558826836526</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LCA_db2_S4!B2*Waste_Generation_S4!C2</f>
        <v>-13.890916612300478</v>
      </c>
      <c r="C2" s="6">
        <f>LCA_db2_S4!C2*Waste_Generation_S4!C2</f>
        <v>-0.32143977309117577</v>
      </c>
      <c r="D2" s="6">
        <f>LCA_db2_S4!D2*Waste_Generation_S4!C2</f>
        <v>-157.21715578431272</v>
      </c>
      <c r="E2" s="6">
        <f>LCA_db2_S4!E2*Waste_Generation_S4!C2</f>
        <v>-212.61755230053254</v>
      </c>
      <c r="F2" s="6">
        <f>LCA_db2_S4!F2*Waste_Generation_S4!C2</f>
        <v>-20.607424772150345</v>
      </c>
      <c r="G2" s="6">
        <f>LCA_db2_S4!G2*Waste_Generation_S4!C2</f>
        <v>-0.83744981060420609</v>
      </c>
      <c r="H2" s="6">
        <f>LCA_db2_S4!H2*Waste_Generation_S4!C2</f>
        <v>-9.8939751259724531</v>
      </c>
      <c r="I2" s="6">
        <f>LCA_db2_S4!I2*Waste_Generation_S4!C2</f>
        <v>-41.558745252933328</v>
      </c>
      <c r="J2" s="6">
        <f>LCA_db2_S4!J2*Waste_Generation_S4!C2</f>
        <v>-55.860142573090151</v>
      </c>
      <c r="K2" s="6">
        <f>LCA_db2_S4!K2*Waste_Generation_S4!C2</f>
        <v>-33.940101377162712</v>
      </c>
      <c r="L2" s="6">
        <f>LCA_db2_S4!L2*Waste_Generation_S4!C2</f>
        <v>-30.505877511689697</v>
      </c>
      <c r="M2" s="6">
        <f>LCA_db2_S4!M2*Waste_Generation_S4!C2</f>
        <v>-202.35341285613052</v>
      </c>
      <c r="N2" s="6">
        <f>LCA_db2_S4!N2*Waste_Generation_S4!C2</f>
        <v>-17.77775330190283</v>
      </c>
      <c r="O2" s="6">
        <f>LCA_db2_S4!O2*Waste_Generation_S4!C2</f>
        <v>-155.35487993822588</v>
      </c>
      <c r="P2" s="6">
        <f>LCA_db2_S4!P2*Waste_Generation_S4!C2</f>
        <v>-16.874251829494085</v>
      </c>
      <c r="Q2" s="6">
        <f>LCA_db2_S4!Q2*Waste_Generation_S4!C2</f>
        <v>-10.734499099500081</v>
      </c>
    </row>
    <row r="3" spans="1:17" x14ac:dyDescent="0.35">
      <c r="A3" s="5" t="s">
        <v>2</v>
      </c>
      <c r="B3" s="6">
        <f>LCA_db2_S4!B3*Waste_Generation_S4!C3</f>
        <v>-2.7917886715662603</v>
      </c>
      <c r="C3" s="6">
        <f>LCA_db2_S4!C3*Waste_Generation_S4!C3</f>
        <v>-3.0283749102611168E-3</v>
      </c>
      <c r="D3" s="6">
        <f>LCA_db2_S4!D3*Waste_Generation_S4!C3</f>
        <v>-22.1211042923394</v>
      </c>
      <c r="E3" s="6">
        <f>LCA_db2_S4!E3*Waste_Generation_S4!C3</f>
        <v>-2.0313425111069807</v>
      </c>
      <c r="F3" s="6">
        <f>LCA_db2_S4!F3*Waste_Generation_S4!C3</f>
        <v>-7.6011424353287014</v>
      </c>
      <c r="G3" s="6">
        <f>LCA_db2_S4!G3*Waste_Generation_S4!C3</f>
        <v>-0.15929143679152744</v>
      </c>
      <c r="H3" s="6">
        <f>LCA_db2_S4!H3*Waste_Generation_S4!C3</f>
        <v>0.8719759529501917</v>
      </c>
      <c r="I3" s="6">
        <f>LCA_db2_S4!I3*Waste_Generation_S4!C3</f>
        <v>-22.543444099794929</v>
      </c>
      <c r="J3" s="6">
        <f>LCA_db2_S4!J3*Waste_Generation_S4!C3</f>
        <v>-31.373075746380184</v>
      </c>
      <c r="K3" s="6">
        <f>LCA_db2_S4!K3*Waste_Generation_S4!C3</f>
        <v>-0.28928293865103288</v>
      </c>
      <c r="L3" s="6">
        <f>LCA_db2_S4!L3*Waste_Generation_S4!C3</f>
        <v>-1.1093213203682242</v>
      </c>
      <c r="M3" s="6">
        <f>LCA_db2_S4!M3*Waste_Generation_S4!C3</f>
        <v>-0.65239526957106542</v>
      </c>
      <c r="N3" s="6">
        <f>LCA_db2_S4!N3*Waste_Generation_S4!C3</f>
        <v>-0.13434710157472177</v>
      </c>
      <c r="O3" s="6">
        <f>LCA_db2_S4!O3*Waste_Generation_S4!C3</f>
        <v>-0.59485808526206707</v>
      </c>
      <c r="P3" s="6">
        <f>LCA_db2_S4!P3*Waste_Generation_S4!C3</f>
        <v>-0.98589743065244506</v>
      </c>
      <c r="Q3" s="6">
        <f>LCA_db2_S4!Q3*Waste_Generation_S4!C3</f>
        <v>-0.9190210321813459</v>
      </c>
    </row>
    <row r="4" spans="1:17" x14ac:dyDescent="0.35">
      <c r="A4" s="5" t="s">
        <v>3</v>
      </c>
      <c r="B4" s="6">
        <f>LCA_db2_S4!B4*Waste_Generation_S4!C4</f>
        <v>-3.6295846443574842</v>
      </c>
      <c r="C4" s="6">
        <f>LCA_db2_S4!C4*Waste_Generation_S4!C4</f>
        <v>1.7920456589790332E-2</v>
      </c>
      <c r="D4" s="6">
        <f>LCA_db2_S4!D4*Waste_Generation_S4!C4</f>
        <v>-8.0062424103531011</v>
      </c>
      <c r="E4" s="6">
        <f>LCA_db2_S4!E4*Waste_Generation_S4!C4</f>
        <v>-1.5232459117440504</v>
      </c>
      <c r="F4" s="6">
        <f>LCA_db2_S4!F4*Waste_Generation_S4!C4</f>
        <v>1.968043823029173</v>
      </c>
      <c r="G4" s="6">
        <f>LCA_db2_S4!G4*Waste_Generation_S4!C4</f>
        <v>8.9019494163691454E-2</v>
      </c>
      <c r="H4" s="6">
        <f>LCA_db2_S4!H4*Waste_Generation_S4!C4</f>
        <v>1.0922559159551348</v>
      </c>
      <c r="I4" s="6">
        <f>LCA_db2_S4!I4*Waste_Generation_S4!C4</f>
        <v>3.3775474999146033</v>
      </c>
      <c r="J4" s="6">
        <f>LCA_db2_S4!J4*Waste_Generation_S4!C4</f>
        <v>4.8390967511466387</v>
      </c>
      <c r="K4" s="6">
        <f>LCA_db2_S4!K4*Waste_Generation_S4!C4</f>
        <v>-0.2114296446775735</v>
      </c>
      <c r="L4" s="6">
        <f>LCA_db2_S4!L4*Waste_Generation_S4!C4</f>
        <v>0.51424254383700363</v>
      </c>
      <c r="M4" s="6">
        <f>LCA_db2_S4!M4*Waste_Generation_S4!C4</f>
        <v>0.13441533763011268</v>
      </c>
      <c r="N4" s="6">
        <f>LCA_db2_S4!N4*Waste_Generation_S4!C4</f>
        <v>0.10424320829456193</v>
      </c>
      <c r="O4" s="6">
        <f>LCA_db2_S4!O4*Waste_Generation_S4!C4</f>
        <v>-9.3472032547085651E-3</v>
      </c>
      <c r="P4" s="6">
        <f>LCA_db2_S4!P4*Waste_Generation_S4!C4</f>
        <v>0.20135376320905829</v>
      </c>
      <c r="Q4" s="6">
        <f>LCA_db2_S4!Q4*Waste_Generation_S4!C4</f>
        <v>0.63210840541339086</v>
      </c>
    </row>
    <row r="5" spans="1:17" x14ac:dyDescent="0.35">
      <c r="A5" s="5" t="s">
        <v>4</v>
      </c>
      <c r="B5" s="6">
        <f>LCA_db2_S4!B5*Waste_Generation_S4!C5</f>
        <v>-7.469543296376731</v>
      </c>
      <c r="C5" s="6">
        <f>LCA_db2_S4!C5*Waste_Generation_S4!C5</f>
        <v>-0.33633185477070499</v>
      </c>
      <c r="D5" s="6">
        <f>LCA_db2_S4!D5*Waste_Generation_S4!C5</f>
        <v>-127.08980908162022</v>
      </c>
      <c r="E5" s="6">
        <f>LCA_db2_S4!E5*Waste_Generation_S4!C5</f>
        <v>-209.06296387768145</v>
      </c>
      <c r="F5" s="6">
        <f>LCA_db2_S4!F5*Waste_Generation_S4!C5</f>
        <v>-14.974326159850817</v>
      </c>
      <c r="G5" s="6">
        <f>LCA_db2_S4!G5*Waste_Generation_S4!C5</f>
        <v>-0.76717786797637022</v>
      </c>
      <c r="H5" s="6">
        <f>LCA_db2_S4!H5*Waste_Generation_S4!C5</f>
        <v>-11.858206994877778</v>
      </c>
      <c r="I5" s="6">
        <f>LCA_db2_S4!I5*Waste_Generation_S4!C5</f>
        <v>-22.392848653053004</v>
      </c>
      <c r="J5" s="6">
        <f>LCA_db2_S4!J5*Waste_Generation_S4!C5</f>
        <v>-29.326163577856601</v>
      </c>
      <c r="K5" s="6">
        <f>LCA_db2_S4!K5*Waste_Generation_S4!C5</f>
        <v>-33.439388793834105</v>
      </c>
      <c r="L5" s="6">
        <f>LCA_db2_S4!L5*Waste_Generation_S4!C5</f>
        <v>-29.910798735158476</v>
      </c>
      <c r="M5" s="6">
        <f>LCA_db2_S4!M5*Waste_Generation_S4!C5</f>
        <v>-201.83543292418952</v>
      </c>
      <c r="N5" s="6">
        <f>LCA_db2_S4!N5*Waste_Generation_S4!C5</f>
        <v>-17.747649408622671</v>
      </c>
      <c r="O5" s="6">
        <f>LCA_db2_S4!O5*Waste_Generation_S4!C5</f>
        <v>-154.75067464970911</v>
      </c>
      <c r="P5" s="6">
        <f>LCA_db2_S4!P5*Waste_Generation_S4!C5</f>
        <v>-16.089708162050698</v>
      </c>
      <c r="Q5" s="6">
        <f>LCA_db2_S4!Q5*Waste_Generation_S4!C5</f>
        <v>-10.447586472732127</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LCA_db2_S5!B2*Waste_Generation_S5!C2</f>
        <v>-7.6354817627949769</v>
      </c>
      <c r="C2" s="6">
        <f>LCA_db2_S5!C2*Waste_Generation_S5!C2</f>
        <v>0.16477159977846167</v>
      </c>
      <c r="D2" s="6">
        <f>LCA_db2_S5!D2*Waste_Generation_S5!C2</f>
        <v>-99.74005128010846</v>
      </c>
      <c r="E2" s="6">
        <f>LCA_db2_S5!E2*Waste_Generation_S5!C2</f>
        <v>-197.66082628115041</v>
      </c>
      <c r="F2" s="6">
        <f>LCA_db2_S5!F2*Waste_Generation_S5!C2</f>
        <v>-16.694614553587467</v>
      </c>
      <c r="G2" s="6">
        <f>LCA_db2_S5!G2*Waste_Generation_S5!C2</f>
        <v>0.10796904580123645</v>
      </c>
      <c r="H2" s="6">
        <f>LCA_db2_S5!H2*Waste_Generation_S5!C2</f>
        <v>-3.716477372326183</v>
      </c>
      <c r="I2" s="6">
        <f>LCA_db2_S5!I2*Waste_Generation_S5!C2</f>
        <v>-37.304594217394161</v>
      </c>
      <c r="J2" s="6">
        <f>LCA_db2_S5!J2*Waste_Generation_S5!C2</f>
        <v>-51.344465282445043</v>
      </c>
      <c r="K2" s="6">
        <f>LCA_db2_S5!K2*Waste_Generation_S5!C2</f>
        <v>-33.204197335321673</v>
      </c>
      <c r="L2" s="6">
        <f>LCA_db2_S5!L2*Waste_Generation_S5!C2</f>
        <v>-27.965208631569258</v>
      </c>
      <c r="M2" s="6">
        <f>LCA_db2_S5!M2*Waste_Generation_S5!C2</f>
        <v>-186.33724711197246</v>
      </c>
      <c r="N2" s="6">
        <f>LCA_db2_S5!N2*Waste_Generation_S5!C2</f>
        <v>-16.657338727761267</v>
      </c>
      <c r="O2" s="6">
        <f>LCA_db2_S5!O2*Waste_Generation_S5!C2</f>
        <v>-154.72957615095959</v>
      </c>
      <c r="P2" s="6">
        <f>LCA_db2_S5!P2*Waste_Generation_S5!C2</f>
        <v>-2.3051595434091605</v>
      </c>
      <c r="Q2" s="6">
        <f>LCA_db2_S5!Q2*Waste_Generation_S5!C2</f>
        <v>1.888415663238443</v>
      </c>
    </row>
    <row r="3" spans="1:17" x14ac:dyDescent="0.35">
      <c r="A3" s="5" t="s">
        <v>2</v>
      </c>
      <c r="B3" s="6">
        <f>LCA_db2_S5!B3*Waste_Generation_S5!C3</f>
        <v>-2.2915920606373552</v>
      </c>
      <c r="C3" s="6">
        <f>LCA_db2_S5!C3*Waste_Generation_S5!C3</f>
        <v>3.8930409984127265E-2</v>
      </c>
      <c r="D3" s="6">
        <f>LCA_db2_S5!D3*Waste_Generation_S5!C3</f>
        <v>-20.248171658180421</v>
      </c>
      <c r="E3" s="6">
        <f>LCA_db2_S5!E3*Waste_Generation_S5!C3</f>
        <v>-0.49709299638147358</v>
      </c>
      <c r="F3" s="6">
        <f>LCA_db2_S5!F3*Waste_Generation_S5!C3</f>
        <v>-7.1260266675952764</v>
      </c>
      <c r="G3" s="6">
        <f>LCA_db2_S5!G3*Waste_Generation_S5!C3</f>
        <v>-8.5077896389899391E-2</v>
      </c>
      <c r="H3" s="6">
        <f>LCA_db2_S5!H3*Waste_Generation_S5!C3</f>
        <v>1.347026077221452</v>
      </c>
      <c r="I3" s="6">
        <f>LCA_db2_S5!I3*Waste_Generation_S5!C3</f>
        <v>-22.233338214695962</v>
      </c>
      <c r="J3" s="6">
        <f>LCA_db2_S5!J3*Waste_Generation_S5!C3</f>
        <v>-31.018518905942862</v>
      </c>
      <c r="K3" s="6">
        <f>LCA_db2_S5!K3*Waste_Generation_S5!C3</f>
        <v>-0.26345432796487889</v>
      </c>
      <c r="L3" s="6">
        <f>LCA_db2_S5!L3*Waste_Generation_S5!C3</f>
        <v>-0.90823462571068792</v>
      </c>
      <c r="M3" s="6">
        <f>LCA_db2_S5!M3*Waste_Generation_S5!C3</f>
        <v>0.47405145064905302</v>
      </c>
      <c r="N3" s="6">
        <f>LCA_db2_S5!N3*Waste_Generation_S5!C3</f>
        <v>-2.7893639395202563E-2</v>
      </c>
      <c r="O3" s="6">
        <f>LCA_db2_S5!O3*Waste_Generation_S5!C3</f>
        <v>-0.56985356409611354</v>
      </c>
      <c r="P3" s="6">
        <f>LCA_db2_S5!P3*Waste_Generation_S5!C3</f>
        <v>-0.67124407174603928</v>
      </c>
      <c r="Q3" s="6">
        <f>LCA_db2_S5!Q3*Waste_Generation_S5!C3</f>
        <v>7.8283398945546395E-2</v>
      </c>
    </row>
    <row r="4" spans="1:17" x14ac:dyDescent="0.35">
      <c r="A4" s="5" t="s">
        <v>3</v>
      </c>
      <c r="B4" s="6">
        <f>LCA_db2_S5!B4*Waste_Generation_S5!C4</f>
        <v>-3.1293880334285791</v>
      </c>
      <c r="C4" s="6">
        <f>LCA_db2_S5!C4*Waste_Generation_S5!C4</f>
        <v>5.9879241484178718E-2</v>
      </c>
      <c r="D4" s="6">
        <f>LCA_db2_S5!D4*Waste_Generation_S5!C4</f>
        <v>-6.1333097761941229</v>
      </c>
      <c r="E4" s="6">
        <f>LCA_db2_S5!E4*Waste_Generation_S5!C4</f>
        <v>1.100360298145675E-2</v>
      </c>
      <c r="F4" s="6">
        <f>LCA_db2_S5!F4*Waste_Generation_S5!C4</f>
        <v>2.4431595907625967</v>
      </c>
      <c r="G4" s="6">
        <f>LCA_db2_S5!G4*Waste_Generation_S5!C4</f>
        <v>0.16323303456531948</v>
      </c>
      <c r="H4" s="6">
        <f>LCA_db2_S5!H4*Waste_Generation_S5!C4</f>
        <v>1.5673060402263956</v>
      </c>
      <c r="I4" s="6">
        <f>LCA_db2_S5!I4*Waste_Generation_S5!C4</f>
        <v>3.6876533850135695</v>
      </c>
      <c r="J4" s="6">
        <f>LCA_db2_S5!J4*Waste_Generation_S5!C4</f>
        <v>5.1936535915839563</v>
      </c>
      <c r="K4" s="6">
        <f>LCA_db2_S5!K4*Waste_Generation_S5!C4</f>
        <v>-0.18560103399141956</v>
      </c>
      <c r="L4" s="6">
        <f>LCA_db2_S5!L4*Waste_Generation_S5!C4</f>
        <v>0.71532923849454011</v>
      </c>
      <c r="M4" s="6">
        <f>LCA_db2_S5!M4*Waste_Generation_S5!C4</f>
        <v>1.2608620578502312</v>
      </c>
      <c r="N4" s="6">
        <f>LCA_db2_S5!N4*Waste_Generation_S5!C4</f>
        <v>0.21069667047408114</v>
      </c>
      <c r="O4" s="6">
        <f>LCA_db2_S5!O4*Waste_Generation_S5!C4</f>
        <v>1.565731791124501E-2</v>
      </c>
      <c r="P4" s="6">
        <f>LCA_db2_S5!P4*Waste_Generation_S5!C4</f>
        <v>0.51600712211546407</v>
      </c>
      <c r="Q4" s="6">
        <f>LCA_db2_S5!Q4*Waste_Generation_S5!C4</f>
        <v>1.6294128365402833</v>
      </c>
    </row>
    <row r="5" spans="1:17" x14ac:dyDescent="0.35">
      <c r="A5" s="5" t="s">
        <v>4</v>
      </c>
      <c r="B5" s="6">
        <f>LCA_db2_S5!B5*Waste_Generation_S5!C5</f>
        <v>-2.2145016687290413</v>
      </c>
      <c r="C5" s="6">
        <f>LCA_db2_S5!C5*Waste_Generation_S5!C5</f>
        <v>6.5961948310155713E-2</v>
      </c>
      <c r="D5" s="6">
        <f>LCA_db2_S5!D5*Waste_Generation_S5!C5</f>
        <v>-73.358569845733925</v>
      </c>
      <c r="E5" s="6">
        <f>LCA_db2_S5!E5*Waste_Generation_S5!C5</f>
        <v>-197.17473688775038</v>
      </c>
      <c r="F5" s="6">
        <f>LCA_db2_S5!F5*Waste_Generation_S5!C5</f>
        <v>-12.011747476754783</v>
      </c>
      <c r="G5" s="6">
        <f>LCA_db2_S5!G5*Waste_Generation_S5!C5</f>
        <v>2.9813907625816358E-2</v>
      </c>
      <c r="H5" s="6">
        <f>LCA_db2_S5!H5*Waste_Generation_S5!C5</f>
        <v>-6.6308094897740304</v>
      </c>
      <c r="I5" s="6">
        <f>LCA_db2_S5!I5*Waste_Generation_S5!C5</f>
        <v>-18.758909387711768</v>
      </c>
      <c r="J5" s="6">
        <f>LCA_db2_S5!J5*Waste_Generation_S5!C5</f>
        <v>-25.519599968086133</v>
      </c>
      <c r="K5" s="6">
        <f>LCA_db2_S5!K5*Waste_Generation_S5!C5</f>
        <v>-32.755141973365376</v>
      </c>
      <c r="L5" s="6">
        <f>LCA_db2_S5!L5*Waste_Generation_S5!C5</f>
        <v>-27.7723032443531</v>
      </c>
      <c r="M5" s="6">
        <f>LCA_db2_S5!M5*Waste_Generation_S5!C5</f>
        <v>-188.07216062047172</v>
      </c>
      <c r="N5" s="6">
        <f>LCA_db2_S5!N5*Waste_Generation_S5!C5</f>
        <v>-16.840141758840144</v>
      </c>
      <c r="O5" s="6">
        <f>LCA_db2_S5!O5*Waste_Generation_S5!C5</f>
        <v>-154.17537990477476</v>
      </c>
      <c r="P5" s="6">
        <f>LCA_db2_S5!P5*Waste_Generation_S5!C5</f>
        <v>-2.1499225937785855</v>
      </c>
      <c r="Q5" s="6">
        <f>LCA_db2_S5!Q5*Waste_Generation_S5!C5</f>
        <v>0.18071942775261329</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(supply_chain_default_BWM!B8*(LCI_default_default!AC37-LCI_default_default!AC43)/LCI_default_default!AB37+supply_chain_default_BWM!B11*(LCI_default_default!AC68-LCI_default_default!AC74)/LCI_default_default!AB68)/LCIA_Methods!D2</f>
        <v>-4.0057716531166436</v>
      </c>
      <c r="C2" s="6">
        <f>(supply_chain_default_BWM!B8*(LCI_default_default!AD37-LCI_default_default!AD43)/LCI_default_default!AB37+supply_chain_default_BWM!B11*(LCI_default_default!AD68-LCI_default_default!AD74)/LCI_default_default!AB68)/LCIA_Methods!D3</f>
        <v>-8.4778589761534393E-2</v>
      </c>
      <c r="D2" s="6">
        <f>(supply_chain_default_BWM!B8*(LCI_default_default!AE37-LCI_default_default!AE43)/LCI_default_default!AB37+supply_chain_default_BWM!B11*(LCI_default_default!AE68-LCI_default_default!AE74)/LCI_default_default!AB68)/LCIA_Methods!D4</f>
        <v>-32.098591218401367</v>
      </c>
      <c r="E2" s="6">
        <f>(supply_chain_default_BWM!B8*(LCI_default_default!AF37-LCI_default_default!AF43)/LCI_default_default!AB37+supply_chain_default_BWM!B11*(LCI_default_default!AF68-LCI_default_default!AF74)/LCI_default_default!AB68)/LCIA_Methods!D5</f>
        <v>-3.1935132903431565</v>
      </c>
      <c r="F2" s="6">
        <f>(supply_chain_default_BWM!B8*(LCI_default_default!AG37-LCI_default_default!AG43)/LCI_default_default!AB37+supply_chain_default_BWM!B11*(LCI_default_default!AG68-LCI_default_default!AG74)/LCI_default_default!AB68)/LCIA_Methods!D6</f>
        <v>-9.2178865823251854</v>
      </c>
      <c r="G2" s="6">
        <f>(supply_chain_default_BWM!B8*(LCI_default_default!AH37-LCI_default_default!AH43)/LCI_default_default!AB37+supply_chain_default_BWM!B11*(LCI_default_default!AH68-LCI_default_default!AH74)/LCI_default_default!AB68)/LCIA_Methods!D7</f>
        <v>-0.30327736790108878</v>
      </c>
      <c r="H2" s="6">
        <f>(supply_chain_default_BWM!B8*(LCI_default_default!AI37-LCI_default_default!AI43)/LCI_default_default!AB37+supply_chain_default_BWM!B11*(LCI_default_default!AI68-LCI_default_default!AI74)/LCI_default_default!AB68)/LCIA_Methods!D8</f>
        <v>-1.1910773830734851</v>
      </c>
      <c r="I2" s="6">
        <f>(supply_chain_default_BWM!B8*(LCI_default_default!AJ37-LCI_default_default!AJ43)/LCI_default_default!AB37+supply_chain_default_BWM!B11*(LCI_default_default!AJ68-LCI_default_default!AJ74)/LCI_default_default!AB68)/LCIA_Methods!D9</f>
        <v>-23.598999976382796</v>
      </c>
      <c r="J2" s="6">
        <f>(supply_chain_default_BWM!B8*(LCI_default_default!AK37-LCI_default_default!AK43)/LCI_default_default!AB37+supply_chain_default_BWM!B11*(LCI_default_default!AK68-LCI_default_default!AK74)/LCI_default_default!AB68)/LCIA_Methods!D10</f>
        <v>-32.750835931784152</v>
      </c>
      <c r="K2" s="6">
        <f>(supply_chain_default_BWM!B8*(LCI_default_default!AL37-LCI_default_default!AL43)/LCI_default_default!AB37+supply_chain_default_BWM!B11*(LCI_default_default!AL68-LCI_default_default!AL74)/LCI_default_default!AB68)/LCIA_Methods!D11</f>
        <v>-0.42216431436391977</v>
      </c>
      <c r="L2" s="6">
        <f>(supply_chain_default_BWM!B8*(LCI_default_default!AM37-LCI_default_default!AM43)/LCI_default_default!AB37+supply_chain_default_BWM!B11*(LCI_default_default!AM68-LCI_default_default!AM74)/LCI_default_default!AB68)/LCIA_Methods!D12</f>
        <v>-1.9001543775499665</v>
      </c>
      <c r="M2" s="6">
        <f>(supply_chain_default_BWM!B8*(LCI_default_default!AN37-LCI_default_default!AN43)/LCI_default_default!AB37+supply_chain_default_BWM!B11*(LCI_default_default!AN68-LCI_default_default!AN74)/LCI_default_default!AB68)/LCIA_Methods!D13</f>
        <v>-1.4590363118008904</v>
      </c>
      <c r="N2" s="6">
        <f>(supply_chain_default_BWM!B8*(LCI_default_default!AO37-LCI_default_default!AO43)/LCI_default_default!AB37+supply_chain_default_BWM!B11*(LCI_default_default!AO68-LCI_default_default!AO74)/LCI_default_default!AB68)/LCIA_Methods!D14</f>
        <v>-0.19901933507932928</v>
      </c>
      <c r="O2" s="6">
        <f>(supply_chain_default_BWM!B8*(LCI_default_default!AP37-LCI_default_default!AP43)/LCI_default_default!AB37+supply_chain_default_BWM!B11*(LCI_default_default!AP68-LCI_default_default!AP74)/LCI_default_default!AB68)/LCIA_Methods!D15</f>
        <v>-0.78956353311403593</v>
      </c>
      <c r="P2" s="6">
        <f>(supply_chain_default_BWM!B8*(LCI_default_default!AQ37-LCI_default_default!AQ43)/LCI_default_default!AB37+supply_chain_default_BWM!B11*(LCI_default_default!AQ68-LCI_default_default!AQ74)/LCI_default_default!AB68)/LCIA_Methods!D16</f>
        <v>-1.0396307033023742</v>
      </c>
      <c r="Q2" s="6">
        <f>(supply_chain_default_BWM!B8*(LCI_default_default!AR37-LCI_default_default!AR43)/LCI_default_default!AB37+supply_chain_default_BWM!B11*(LCI_default_default!AR68-LCI_default_default!AR74)/LCI_default_default!AB68)/LCIA_Methods!D17</f>
        <v>-2.650180191572447</v>
      </c>
    </row>
    <row r="3" spans="1:17" ht="39.5" x14ac:dyDescent="0.35">
      <c r="A3" s="5" t="s">
        <v>47</v>
      </c>
      <c r="B3" s="6">
        <f>(supply_chain_default_BWM!B14*(LCI_default_default!AC50-LCI_default_default!AC58)/LCI_default_default!AB50+supply_chain_default_BWM!B15*(LCI_default_default!AC81-LCI_default_default!AC89)/LCI_default_default!AB81)/LCIA_Methods!D2</f>
        <v>-8.1282354676652613</v>
      </c>
      <c r="C3" s="6">
        <f>(supply_chain_default_BWM!B14*(LCI_default_default!AD50-LCI_default_default!AD58)/LCI_default_default!AB50+supply_chain_default_BWM!B15*(LCI_default_default!AD81-LCI_default_default!AD89)/LCI_default_default!AB81)/LCIA_Methods!D3</f>
        <v>-0.11444830274550596</v>
      </c>
      <c r="D3" s="6">
        <f>(supply_chain_default_BWM!B14*(LCI_default_default!AE50-LCI_default_default!AE58)/LCI_default_default!AB50+supply_chain_default_BWM!B15*(LCI_default_default!AE81-LCI_default_default!AE89)/LCI_default_default!AB81)/LCIA_Methods!D4</f>
        <v>-18.505067470744937</v>
      </c>
      <c r="E3" s="6">
        <f>(supply_chain_default_BWM!B14*(LCI_default_default!AF50-LCI_default_default!AF58)/LCI_default_default!AB50+supply_chain_default_BWM!B15*(LCI_default_default!AF81-LCI_default_default!AF89)/LCI_default_default!AB81)/LCIA_Methods!D5</f>
        <v>-7.0129528565188428</v>
      </c>
      <c r="F3" s="6">
        <f>(supply_chain_default_BWM!B14*(LCI_default_default!AG50-LCI_default_default!AG58)/LCI_default_default!AB50+supply_chain_default_BWM!B15*(LCI_default_default!AG81-LCI_default_default!AG89)/LCI_default_default!AB81)/LCIA_Methods!D6</f>
        <v>-3.3215459442019366</v>
      </c>
      <c r="G3" s="6">
        <f>(supply_chain_default_BWM!B14*(LCI_default_default!AH50-LCI_default_default!AH58)/LCI_default_default!AB50+supply_chain_default_BWM!B15*(LCI_default_default!AH81-LCI_default_default!AH89)/LCI_default_default!AB81)/LCIA_Methods!D7</f>
        <v>-0.22657168360344848</v>
      </c>
      <c r="H3" s="6">
        <f>(supply_chain_default_BWM!B14*(LCI_default_default!AI50-LCI_default_default!AI58)/LCI_default_default!AB50+supply_chain_default_BWM!B15*(LCI_default_default!AI81-LCI_default_default!AI89)/LCI_default_default!AB81)/LCIA_Methods!D8</f>
        <v>-1.6363016901035234</v>
      </c>
      <c r="I3" s="6">
        <f>(supply_chain_default_BWM!B14*(LCI_default_default!AJ50-LCI_default_default!AJ58)/LCI_default_default!AB50+supply_chain_default_BWM!B15*(LCI_default_default!AJ81-LCI_default_default!AJ89)/LCI_default_default!AB81)/LCIA_Methods!D9</f>
        <v>-0.92237581620474862</v>
      </c>
      <c r="J3" s="6">
        <f>(supply_chain_default_BWM!B14*(LCI_default_default!AK50-LCI_default_default!AK58)/LCI_default_default!AB50+supply_chain_default_BWM!B15*(LCI_default_default!AK81-LCI_default_default!AK89)/LCI_default_default!AB81)/LCIA_Methods!D10</f>
        <v>-0.91282422535225072</v>
      </c>
      <c r="K3" s="6">
        <f>(supply_chain_default_BWM!B14*(LCI_default_default!AL50-LCI_default_default!AL58)/LCI_default_default!AB50+supply_chain_default_BWM!B15*(LCI_default_default!AL81-LCI_default_default!AL89)/LCI_default_default!AB81)/LCIA_Methods!D11</f>
        <v>-0.42320498621373165</v>
      </c>
      <c r="L3" s="6">
        <f>(supply_chain_default_BWM!B14*(LCI_default_default!AM50-LCI_default_default!AM58)/LCI_default_default!AB50+supply_chain_default_BWM!B15*(LCI_default_default!AM81-LCI_default_default!AM89)/LCI_default_default!AB81)/LCIA_Methods!D12</f>
        <v>-0.62313265548025565</v>
      </c>
      <c r="M3" s="6">
        <f>(supply_chain_default_BWM!B14*(LCI_default_default!AN50-LCI_default_default!AN58)/LCI_default_default!AB50+supply_chain_default_BWM!B15*(LCI_default_default!AN81-LCI_default_default!AN89)/LCI_default_default!AB81)/LCIA_Methods!D13</f>
        <v>-1.019492912053005</v>
      </c>
      <c r="N3" s="6">
        <f>(supply_chain_default_BWM!B14*(LCI_default_default!AO50-LCI_default_default!AO58)/LCI_default_default!AB50+supply_chain_default_BWM!B15*(LCI_default_default!AO81-LCI_default_default!AO89)/LCI_default_default!AB81)/LCIA_Methods!D14</f>
        <v>-0.43813245321629884</v>
      </c>
      <c r="O3" s="6">
        <f>(supply_chain_default_BWM!B14*(LCI_default_default!AP50-LCI_default_default!AP58)/LCI_default_default!AB50+supply_chain_default_BWM!B15*(LCI_default_default!AP81-LCI_default_default!AP89)/LCI_default_default!AB81)/LCIA_Methods!D15</f>
        <v>-0.20263160642640357</v>
      </c>
      <c r="P3" s="6">
        <f>(supply_chain_default_BWM!B14*(LCI_default_default!AQ50-LCI_default_default!AQ58)/LCI_default_default!AB50+supply_chain_default_BWM!B15*(LCI_default_default!AQ81-LCI_default_default!AQ89)/LCI_default_default!AB81)/LCIA_Methods!D16</f>
        <v>-1.1109087157945241</v>
      </c>
      <c r="Q3" s="6">
        <f>(supply_chain_default_BWM!B14*(LCI_default_default!AR50-LCI_default_default!AR58)/LCI_default_default!AB50+supply_chain_default_BWM!B15*(LCI_default_default!AR81-LCI_default_default!AR89)/LCI_default_default!AB81)/LCIA_Methods!D17</f>
        <v>-2.831575279802875</v>
      </c>
    </row>
    <row r="4" spans="1:17" ht="52.5" x14ac:dyDescent="0.35">
      <c r="A4" s="5" t="s">
        <v>48</v>
      </c>
      <c r="B4" s="6">
        <f>(supply_chain_default_BWM!B18*LCI_default_default!L32+supply_chain_default_BWM!B20*LCI_default_default!L35)/LCIA_Methods!D2</f>
        <v>-11.604828578218838</v>
      </c>
      <c r="C4" s="6">
        <f>(supply_chain_default_BWM!B18*LCI_default_default!M32+supply_chain_default_BWM!B20*LCI_default_default!M35)/LCIA_Methods!D3</f>
        <v>-0.53101396174710203</v>
      </c>
      <c r="D4" s="6">
        <f>(supply_chain_default_BWM!B18*LCI_default_default!N32+supply_chain_default_BWM!B20*LCI_default_default!N35)/LCIA_Methods!D4</f>
        <v>-163.50591189074908</v>
      </c>
      <c r="E4" s="6">
        <f>(supply_chain_default_BWM!B18*LCI_default_default!O32+supply_chain_default_BWM!B20*LCI_default_default!O35)/LCIA_Methods!D5</f>
        <v>-207.13051804035197</v>
      </c>
      <c r="F4" s="6">
        <f>(supply_chain_default_BWM!B18*LCI_default_default!P32+supply_chain_default_BWM!B20*LCI_default_default!P35)/LCIA_Methods!D6</f>
        <v>-14.265053379893587</v>
      </c>
      <c r="G4" s="6">
        <f>(supply_chain_default_BWM!B18*LCI_default_default!Q32+supply_chain_default_BWM!B20*LCI_default_default!Q35)/LCIA_Methods!D7</f>
        <v>-0.79256015254604428</v>
      </c>
      <c r="H4" s="6">
        <f>(supply_chain_default_BWM!B18*LCI_default_default!R32+supply_chain_default_BWM!B20*LCI_default_default!R35)/LCIA_Methods!D8</f>
        <v>-16.002555147417809</v>
      </c>
      <c r="I4" s="6">
        <f>(supply_chain_default_BWM!B18*LCI_default_default!S32+supply_chain_default_BWM!B20*LCI_default_default!S35)/LCIA_Methods!D9</f>
        <v>-25.852538105370243</v>
      </c>
      <c r="J4" s="6">
        <f>(supply_chain_default_BWM!B18*LCI_default_default!T32+supply_chain_default_BWM!B20*LCI_default_default!T35)/LCIA_Methods!D10</f>
        <v>-32.922982474669794</v>
      </c>
      <c r="K4" s="6">
        <f>(supply_chain_default_BWM!B18*LCI_default_default!U32+supply_chain_default_BWM!B20*LCI_default_default!U35)/LCIA_Methods!D11</f>
        <v>-34.572712594627625</v>
      </c>
      <c r="L4" s="6">
        <f>(supply_chain_default_BWM!B18*LCI_default_default!V32+supply_chain_default_BWM!B20*LCI_default_default!V35)/LCIA_Methods!D12</f>
        <v>-31.975569022706654</v>
      </c>
      <c r="M4" s="6">
        <f>(supply_chain_default_BWM!B18*LCI_default_default!W32+supply_chain_default_BWM!B20*LCI_default_default!W35)/LCIA_Methods!D13</f>
        <v>-196.07086146086664</v>
      </c>
      <c r="N4" s="6">
        <f>(supply_chain_default_BWM!B18*LCI_default_default!X32+supply_chain_default_BWM!B20*LCI_default_default!X35)/LCIA_Methods!D14</f>
        <v>-17.541058748468913</v>
      </c>
      <c r="O4" s="6">
        <f>(supply_chain_default_BWM!B18*LCI_default_default!Y32+supply_chain_default_BWM!B20*LCI_default_default!Y35)/LCIA_Methods!D15</f>
        <v>-154.93604185480532</v>
      </c>
      <c r="P4" s="6">
        <f>(supply_chain_default_BWM!B18*LCI_default_default!Z32+supply_chain_default_BWM!B20*LCI_default_default!Z35)/LCIA_Methods!D16</f>
        <v>-13.845134331296199</v>
      </c>
      <c r="Q4" s="6">
        <f>(supply_chain_default_BWM!B18*LCI_default_default!AA32+supply_chain_default_BWM!B20*LCI_default_default!AA35)/LCIA_Methods!D17</f>
        <v>-16.395808956737472</v>
      </c>
    </row>
    <row r="5" spans="1:17" x14ac:dyDescent="0.35">
      <c r="A5" s="5" t="s">
        <v>49</v>
      </c>
      <c r="B5" s="6">
        <f>(supply_chain_default_BWM!B26*LCI_default_default!L43)/LCIA_Methods!D2</f>
        <v>0.10111321125169319</v>
      </c>
      <c r="C5" s="6">
        <f>(supply_chain_default_BWM!B26*LCI_default_default!M43)/LCIA_Methods!D3</f>
        <v>7.502557528699617E-3</v>
      </c>
      <c r="D5" s="6">
        <f>(supply_chain_default_BWM!B26*LCI_default_default!N43)/LCIA_Methods!D4</f>
        <v>0.7016942296323212</v>
      </c>
      <c r="E5" s="6">
        <f>(supply_chain_default_BWM!B26*LCI_default_default!O43)/LCIA_Methods!D5</f>
        <v>0.25260865124217774</v>
      </c>
      <c r="F5" s="6">
        <f>(supply_chain_default_BWM!B26*LCI_default_default!P43)/LCIA_Methods!D6</f>
        <v>0.1130507583448498</v>
      </c>
      <c r="G5" s="6">
        <f>(supply_chain_default_BWM!B26*LCI_default_default!Q43)/LCIA_Methods!D7</f>
        <v>1.2337021135040037E-2</v>
      </c>
      <c r="H5" s="6">
        <f>(supply_chain_default_BWM!B26*LCI_default_default!R43)/LCIA_Methods!D8</f>
        <v>0.15060894384315604</v>
      </c>
      <c r="I5" s="6">
        <f>(supply_chain_default_BWM!B26*LCI_default_default!S43)/LCIA_Methods!D9</f>
        <v>9.8110295980641277E-2</v>
      </c>
      <c r="J5" s="6">
        <f>(supply_chain_default_BWM!B26*LCI_default_default!T43)/LCIA_Methods!D10</f>
        <v>0.12303816509019831</v>
      </c>
      <c r="K5" s="6">
        <f>(supply_chain_default_BWM!B26*LCI_default_default!U43)/LCIA_Methods!D11</f>
        <v>1.3528093741931901E-2</v>
      </c>
      <c r="L5" s="6">
        <f>(supply_chain_default_BWM!B26*LCI_default_default!V43)/LCIA_Methods!D12</f>
        <v>7.0023247901039726E-2</v>
      </c>
      <c r="M5" s="6">
        <f>(supply_chain_default_BWM!B26*LCI_default_default!W43)/LCIA_Methods!D13</f>
        <v>0.18388684316876178</v>
      </c>
      <c r="N5" s="6">
        <f>(supply_chain_default_BWM!B26*LCI_default_default!X43)/LCIA_Methods!D14</f>
        <v>1.137488530252014E-2</v>
      </c>
      <c r="O5" s="6">
        <f>(supply_chain_default_BWM!B26*LCI_default_default!Y43)/LCIA_Methods!D15</f>
        <v>6.1161485197864154E-3</v>
      </c>
      <c r="P5" s="6">
        <f>(supply_chain_default_BWM!B26*LCI_default_default!Z43)/LCIA_Methods!D16</f>
        <v>4.7195877949699754E-2</v>
      </c>
      <c r="Q5" s="6">
        <f>(supply_chain_default_BWM!B26*LCI_default_default!AA43)/LCIA_Methods!D17</f>
        <v>0.19606409212510298</v>
      </c>
    </row>
    <row r="6" spans="1:17" x14ac:dyDescent="0.35">
      <c r="A6" s="5" t="s">
        <v>50</v>
      </c>
      <c r="B6" s="6">
        <f>(supply_chain_default_BWM!B37*LCI_default_default!L58)/LCIA_Methods!D2</f>
        <v>3.5277846691619539</v>
      </c>
      <c r="C6" s="6">
        <f>(supply_chain_default_BWM!B37*LCI_default_default!M58)/LCIA_Methods!D3</f>
        <v>5.5091951778952639E-2</v>
      </c>
      <c r="D6" s="6">
        <f>(supply_chain_default_BWM!B37*LCI_default_default!N58)/LCIA_Methods!D4</f>
        <v>7.3871878658894179</v>
      </c>
      <c r="E6" s="6">
        <f>(supply_chain_default_BWM!B37*LCI_default_default!O58)/LCIA_Methods!D5</f>
        <v>4.3207957248954525</v>
      </c>
      <c r="F6" s="6">
        <f>(supply_chain_default_BWM!B37*LCI_default_default!P58)/LCIA_Methods!D6</f>
        <v>3.7183194256467513</v>
      </c>
      <c r="G6" s="6">
        <f>(supply_chain_default_BWM!B37*LCI_default_default!Q58)/LCIA_Methods!D7</f>
        <v>0.20843505767899737</v>
      </c>
      <c r="H6" s="6">
        <f>(supply_chain_default_BWM!B37*LCI_default_default!R58)/LCIA_Methods!D8</f>
        <v>0.81940198699995026</v>
      </c>
      <c r="I6" s="6">
        <f>(supply_chain_default_BWM!B37*LCI_default_default!S58)/LCIA_Methods!D9</f>
        <v>3.4094235174356413</v>
      </c>
      <c r="J6" s="6">
        <f>(supply_chain_default_BWM!B37*LCI_default_default!T58)/LCIA_Methods!D10</f>
        <v>4.5172738975437765</v>
      </c>
      <c r="K6" s="6">
        <f>(supply_chain_default_BWM!B37*LCI_default_default!U58)/LCIA_Methods!D11</f>
        <v>0.19510029600881892</v>
      </c>
      <c r="L6" s="6">
        <f>(supply_chain_default_BWM!B37*LCI_default_default!V58)/LCIA_Methods!D12</f>
        <v>0.43648354318463789</v>
      </c>
      <c r="M6" s="6">
        <f>(supply_chain_default_BWM!B37*LCI_default_default!W58)/LCIA_Methods!D13</f>
        <v>0.56731296729334624</v>
      </c>
      <c r="N6" s="6">
        <f>(supply_chain_default_BWM!B37*LCI_default_default!X58)/LCIA_Methods!D14</f>
        <v>0.39753806919194884</v>
      </c>
      <c r="O6" s="6">
        <f>(supply_chain_default_BWM!B37*LCI_default_default!Y58)/LCIA_Methods!D15</f>
        <v>0.24351396766025177</v>
      </c>
      <c r="P6" s="6">
        <f>(supply_chain_default_BWM!B37*LCI_default_default!Z58)/LCIA_Methods!D16</f>
        <v>1.040165628251432</v>
      </c>
      <c r="Q6" s="6">
        <f>(supply_chain_default_BWM!B37*LCI_default_default!AA58)/LCIA_Methods!D17</f>
        <v>1.6888744411704772</v>
      </c>
    </row>
    <row r="7" spans="1:17" x14ac:dyDescent="0.35">
      <c r="A7" s="5" t="s">
        <v>51</v>
      </c>
      <c r="B7" s="6">
        <f>LCA_default_default!B2*ABS(supply_chain_default_BWM!B2)-SUM(B2:B6)</f>
        <v>4.7705674645483942</v>
      </c>
      <c r="C7" s="6">
        <f>LCA_default_default!C2*ABS(supply_chain_default_BWM!B2)-SUM(C2:C6)</f>
        <v>0.3492239755163194</v>
      </c>
      <c r="D7" s="6">
        <f>LCA_default_default!D2*ABS(supply_chain_default_BWM!B2)-SUM(D2:D6)</f>
        <v>31.824024116286608</v>
      </c>
      <c r="E7" s="6">
        <f>LCA_default_default!E2*ABS(supply_chain_default_BWM!B2)-SUM(E2:E6)</f>
        <v>7.653214851754683</v>
      </c>
      <c r="F7" s="6">
        <f>LCA_default_default!F2*ABS(supply_chain_default_BWM!B2)-SUM(F2:F6)</f>
        <v>4.5832957073307021</v>
      </c>
      <c r="G7" s="6">
        <f>LCA_default_default!G2*ABS(supply_chain_default_BWM!B2)-SUM(G2:G6)</f>
        <v>0.5495523219763484</v>
      </c>
      <c r="H7" s="6">
        <f>LCA_default_default!H2*ABS(supply_chain_default_BWM!B2)-SUM(H2:H6)</f>
        <v>6.2017813605281358</v>
      </c>
      <c r="I7" s="6">
        <f>LCA_default_default!I2*ABS(supply_chain_default_BWM!B2)-SUM(I2:I6)</f>
        <v>3.7054299285949455</v>
      </c>
      <c r="J7" s="6">
        <f>LCA_default_default!J2*ABS(supply_chain_default_BWM!B2)-SUM(J2:J6)</f>
        <v>4.2797968430832398</v>
      </c>
      <c r="K7" s="6">
        <f>LCA_default_default!K2*ABS(supply_chain_default_BWM!B2)-SUM(K2:K6)</f>
        <v>0.5385867145626051</v>
      </c>
      <c r="L7" s="6">
        <f>LCA_default_default!L2*ABS(supply_chain_default_BWM!B2)-SUM(L2:L6)</f>
        <v>2.4297553632733901</v>
      </c>
      <c r="M7" s="6">
        <f>LCA_default_default!M2*ABS(supply_chain_default_BWM!B2)-SUM(M2:M6)</f>
        <v>6.3068395197872178</v>
      </c>
      <c r="N7" s="6">
        <f>LCA_default_default!N2*ABS(supply_chain_default_BWM!B2)-SUM(N2:N6)</f>
        <v>0.20393532274778892</v>
      </c>
      <c r="O7" s="6">
        <f>LCA_default_default!O2*ABS(supply_chain_default_BWM!B2)-SUM(O2:O6)</f>
        <v>0.26535006950521733</v>
      </c>
      <c r="P7" s="6">
        <f>LCA_default_default!P2*ABS(supply_chain_default_BWM!B2)-SUM(P2:P6)</f>
        <v>4.6594897548092664</v>
      </c>
      <c r="Q7" s="6">
        <f>LCA_default_default!Q2*ABS(supply_chain_default_BWM!B2)-SUM(Q2:Q6)</f>
        <v>8.743677092710513</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(supply_chain_S1_BWM!B8*(LCI_default_S1!AC37-LCI_default_S1!AC43)/LCI_default_S1!AB37+supply_chain_S1_BWM!B11*(LCI_default_S1!AC68-LCI_default_S1!AC74)/LCI_default_S1!AB68)/LCIA_Methods!D2</f>
        <v>-4.0057716531166436</v>
      </c>
      <c r="C2" s="6">
        <f>(supply_chain_S1_BWM!B8*(LCI_default_S1!AD37-LCI_default_S1!AD43)/LCI_default_S1!AB37+supply_chain_S1_BWM!B11*(LCI_default_S1!AD68-LCI_default_S1!AD74)/LCI_default_S1!AB68)/LCIA_Methods!D3</f>
        <v>-8.4778589761534393E-2</v>
      </c>
      <c r="D2" s="6">
        <f>(supply_chain_S1_BWM!B8*(LCI_default_S1!AE37-LCI_default_S1!AE43)/LCI_default_S1!AB37+supply_chain_S1_BWM!B11*(LCI_default_S1!AE68-LCI_default_S1!AE74)/LCI_default_S1!AB68)/LCIA_Methods!D4</f>
        <v>-32.098591218401367</v>
      </c>
      <c r="E2" s="6">
        <f>(supply_chain_S1_BWM!B8*(LCI_default_S1!AF37-LCI_default_S1!AF43)/LCI_default_S1!AB37+supply_chain_S1_BWM!B11*(LCI_default_S1!AF68-LCI_default_S1!AF74)/LCI_default_S1!AB68)/LCIA_Methods!D5</f>
        <v>-3.1935132903431565</v>
      </c>
      <c r="F2" s="6">
        <f>(supply_chain_S1_BWM!B8*(LCI_default_S1!AG37-LCI_default_S1!AG43)/LCI_default_S1!AB37+supply_chain_S1_BWM!B11*(LCI_default_S1!AG68-LCI_default_S1!AG74)/LCI_default_S1!AB68)/LCIA_Methods!D6</f>
        <v>-9.2178865823251854</v>
      </c>
      <c r="G2" s="6">
        <f>(supply_chain_S1_BWM!B8*(LCI_default_S1!AH37-LCI_default_S1!AH43)/LCI_default_S1!AB37+supply_chain_S1_BWM!B11*(LCI_default_S1!AH68-LCI_default_S1!AH74)/LCI_default_S1!AB68)/LCIA_Methods!D7</f>
        <v>-0.30327736790108878</v>
      </c>
      <c r="H2" s="6">
        <f>(supply_chain_S1_BWM!B8*(LCI_default_S1!AI37-LCI_default_S1!AI43)/LCI_default_S1!AB37+supply_chain_S1_BWM!B11*(LCI_default_S1!AI68-LCI_default_S1!AI74)/LCI_default_S1!AB68)/LCIA_Methods!D8</f>
        <v>-1.1910773830734851</v>
      </c>
      <c r="I2" s="6">
        <f>(supply_chain_S1_BWM!B8*(LCI_default_S1!AJ37-LCI_default_S1!AJ43)/LCI_default_S1!AB37+supply_chain_S1_BWM!B11*(LCI_default_S1!AJ68-LCI_default_S1!AJ74)/LCI_default_S1!AB68)/LCIA_Methods!D9</f>
        <v>-23.598999976382796</v>
      </c>
      <c r="J2" s="6">
        <f>(supply_chain_S1_BWM!B8*(LCI_default_S1!AK37-LCI_default_S1!AK43)/LCI_default_S1!AB37+supply_chain_S1_BWM!B11*(LCI_default_S1!AK68-LCI_default_S1!AK74)/LCI_default_S1!AB68)/LCIA_Methods!D10</f>
        <v>-32.750835931784152</v>
      </c>
      <c r="K2" s="6">
        <f>(supply_chain_S1_BWM!B8*(LCI_default_S1!AL37-LCI_default_S1!AL43)/LCI_default_S1!AB37+supply_chain_S1_BWM!B11*(LCI_default_S1!AL68-LCI_default_S1!AL74)/LCI_default_S1!AB68)/LCIA_Methods!D11</f>
        <v>-0.42216431436391977</v>
      </c>
      <c r="L2" s="6">
        <f>(supply_chain_S1_BWM!B8*(LCI_default_S1!AM37-LCI_default_S1!AM43)/LCI_default_S1!AB37+supply_chain_S1_BWM!B11*(LCI_default_S1!AM68-LCI_default_S1!AM74)/LCI_default_S1!AB68)/LCIA_Methods!D12</f>
        <v>-1.9001543775499665</v>
      </c>
      <c r="M2" s="6">
        <f>(supply_chain_S1_BWM!B8*(LCI_default_S1!AN37-LCI_default_S1!AN43)/LCI_default_S1!AB37+supply_chain_S1_BWM!B11*(LCI_default_S1!AN68-LCI_default_S1!AN74)/LCI_default_S1!AB68)/LCIA_Methods!D13</f>
        <v>-1.4590363118008904</v>
      </c>
      <c r="N2" s="6">
        <f>(supply_chain_S1_BWM!B8*(LCI_default_S1!AO37-LCI_default_S1!AO43)/LCI_default_S1!AB37+supply_chain_S1_BWM!B11*(LCI_default_S1!AO68-LCI_default_S1!AO74)/LCI_default_S1!AB68)/LCIA_Methods!D14</f>
        <v>-0.19901933507932928</v>
      </c>
      <c r="O2" s="6">
        <f>(supply_chain_S1_BWM!B8*(LCI_default_S1!AP37-LCI_default_S1!AP43)/LCI_default_S1!AB37+supply_chain_S1_BWM!B11*(LCI_default_S1!AP68-LCI_default_S1!AP74)/LCI_default_S1!AB68)/LCIA_Methods!D15</f>
        <v>-0.78956353311403593</v>
      </c>
      <c r="P2" s="6">
        <f>(supply_chain_S1_BWM!B8*(LCI_default_S1!AQ37-LCI_default_S1!AQ43)/LCI_default_S1!AB37+supply_chain_S1_BWM!B11*(LCI_default_S1!AQ68-LCI_default_S1!AQ74)/LCI_default_S1!AB68)/LCIA_Methods!D16</f>
        <v>-1.0396307033023742</v>
      </c>
      <c r="Q2" s="6">
        <f>(supply_chain_S1_BWM!B8*(LCI_default_S1!AR37-LCI_default_S1!AR43)/LCI_default_S1!AB37+supply_chain_S1_BWM!B11*(LCI_default_S1!AR68-LCI_default_S1!AR74)/LCI_default_S1!AB68)/LCIA_Methods!D17</f>
        <v>-2.650180191572447</v>
      </c>
    </row>
    <row r="3" spans="1:17" ht="39.5" x14ac:dyDescent="0.35">
      <c r="A3" s="5" t="s">
        <v>47</v>
      </c>
      <c r="B3" s="6">
        <f>(supply_chain_S1_BWM!B14*(LCI_default_S1!AC50-LCI_default_S1!AC58)/LCI_default_S1!AB50+supply_chain_S1_BWM!B15*(LCI_default_S1!AC81-LCI_default_S1!AC89)/LCI_default_S1!AB81)/LCIA_Methods!D2</f>
        <v>-8.1282354676652613</v>
      </c>
      <c r="C3" s="6">
        <f>(supply_chain_S1_BWM!B14*(LCI_default_S1!AD50-LCI_default_S1!AD58)/LCI_default_S1!AB50+supply_chain_S1_BWM!B15*(LCI_default_S1!AD81-LCI_default_S1!AD89)/LCI_default_S1!AB81)/LCIA_Methods!D3</f>
        <v>-0.11444830274550596</v>
      </c>
      <c r="D3" s="6">
        <f>(supply_chain_S1_BWM!B14*(LCI_default_S1!AE50-LCI_default_S1!AE58)/LCI_default_S1!AB50+supply_chain_S1_BWM!B15*(LCI_default_S1!AE81-LCI_default_S1!AE89)/LCI_default_S1!AB81)/LCIA_Methods!D4</f>
        <v>-18.505067470744937</v>
      </c>
      <c r="E3" s="6">
        <f>(supply_chain_S1_BWM!B14*(LCI_default_S1!AF50-LCI_default_S1!AF58)/LCI_default_S1!AB50+supply_chain_S1_BWM!B15*(LCI_default_S1!AF81-LCI_default_S1!AF89)/LCI_default_S1!AB81)/LCIA_Methods!D5</f>
        <v>-7.0129528565188428</v>
      </c>
      <c r="F3" s="6">
        <f>(supply_chain_S1_BWM!B14*(LCI_default_S1!AG50-LCI_default_S1!AG58)/LCI_default_S1!AB50+supply_chain_S1_BWM!B15*(LCI_default_S1!AG81-LCI_default_S1!AG89)/LCI_default_S1!AB81)/LCIA_Methods!D6</f>
        <v>-3.3215459442019366</v>
      </c>
      <c r="G3" s="6">
        <f>(supply_chain_S1_BWM!B14*(LCI_default_S1!AH50-LCI_default_S1!AH58)/LCI_default_S1!AB50+supply_chain_S1_BWM!B15*(LCI_default_S1!AH81-LCI_default_S1!AH89)/LCI_default_S1!AB81)/LCIA_Methods!D7</f>
        <v>-0.22657168360344848</v>
      </c>
      <c r="H3" s="6">
        <f>(supply_chain_S1_BWM!B14*(LCI_default_S1!AI50-LCI_default_S1!AI58)/LCI_default_S1!AB50+supply_chain_S1_BWM!B15*(LCI_default_S1!AI81-LCI_default_S1!AI89)/LCI_default_S1!AB81)/LCIA_Methods!D8</f>
        <v>-1.6363016901035234</v>
      </c>
      <c r="I3" s="6">
        <f>(supply_chain_S1_BWM!B14*(LCI_default_S1!AJ50-LCI_default_S1!AJ58)/LCI_default_S1!AB50+supply_chain_S1_BWM!B15*(LCI_default_S1!AJ81-LCI_default_S1!AJ89)/LCI_default_S1!AB81)/LCIA_Methods!D9</f>
        <v>-0.92237581620474862</v>
      </c>
      <c r="J3" s="6">
        <f>(supply_chain_S1_BWM!B14*(LCI_default_S1!AK50-LCI_default_S1!AK58)/LCI_default_S1!AB50+supply_chain_S1_BWM!B15*(LCI_default_S1!AK81-LCI_default_S1!AK89)/LCI_default_S1!AB81)/LCIA_Methods!D10</f>
        <v>-0.91282422535225072</v>
      </c>
      <c r="K3" s="6">
        <f>(supply_chain_S1_BWM!B14*(LCI_default_S1!AL50-LCI_default_S1!AL58)/LCI_default_S1!AB50+supply_chain_S1_BWM!B15*(LCI_default_S1!AL81-LCI_default_S1!AL89)/LCI_default_S1!AB81)/LCIA_Methods!D11</f>
        <v>-0.42320498621373165</v>
      </c>
      <c r="L3" s="6">
        <f>(supply_chain_S1_BWM!B14*(LCI_default_S1!AM50-LCI_default_S1!AM58)/LCI_default_S1!AB50+supply_chain_S1_BWM!B15*(LCI_default_S1!AM81-LCI_default_S1!AM89)/LCI_default_S1!AB81)/LCIA_Methods!D12</f>
        <v>-0.62313265548025565</v>
      </c>
      <c r="M3" s="6">
        <f>(supply_chain_S1_BWM!B14*(LCI_default_S1!AN50-LCI_default_S1!AN58)/LCI_default_S1!AB50+supply_chain_S1_BWM!B15*(LCI_default_S1!AN81-LCI_default_S1!AN89)/LCI_default_S1!AB81)/LCIA_Methods!D13</f>
        <v>-1.019492912053005</v>
      </c>
      <c r="N3" s="6">
        <f>(supply_chain_S1_BWM!B14*(LCI_default_S1!AO50-LCI_default_S1!AO58)/LCI_default_S1!AB50+supply_chain_S1_BWM!B15*(LCI_default_S1!AO81-LCI_default_S1!AO89)/LCI_default_S1!AB81)/LCIA_Methods!D14</f>
        <v>-0.43813245321629884</v>
      </c>
      <c r="O3" s="6">
        <f>(supply_chain_S1_BWM!B14*(LCI_default_S1!AP50-LCI_default_S1!AP58)/LCI_default_S1!AB50+supply_chain_S1_BWM!B15*(LCI_default_S1!AP81-LCI_default_S1!AP89)/LCI_default_S1!AB81)/LCIA_Methods!D15</f>
        <v>-0.20263160642640357</v>
      </c>
      <c r="P3" s="6">
        <f>(supply_chain_S1_BWM!B14*(LCI_default_S1!AQ50-LCI_default_S1!AQ58)/LCI_default_S1!AB50+supply_chain_S1_BWM!B15*(LCI_default_S1!AQ81-LCI_default_S1!AQ89)/LCI_default_S1!AB81)/LCIA_Methods!D16</f>
        <v>-1.1109087157945241</v>
      </c>
      <c r="Q3" s="6">
        <f>(supply_chain_S1_BWM!B14*(LCI_default_S1!AR50-LCI_default_S1!AR58)/LCI_default_S1!AB50+supply_chain_S1_BWM!B15*(LCI_default_S1!AR81-LCI_default_S1!AR89)/LCI_default_S1!AB81)/LCIA_Methods!D17</f>
        <v>-2.831575279802875</v>
      </c>
    </row>
    <row r="4" spans="1:17" ht="52.5" x14ac:dyDescent="0.35">
      <c r="A4" s="5" t="s">
        <v>48</v>
      </c>
      <c r="B4" s="6">
        <f>(supply_chain_S1_BWM!B18*LCI_default_S1!L32+supply_chain_S1_BWM!B20*LCI_default_S1!L35)/LCIA_Methods!D2</f>
        <v>-11.604828578218838</v>
      </c>
      <c r="C4" s="6">
        <f>(supply_chain_S1_BWM!B18*LCI_default_S1!M32+supply_chain_S1_BWM!B20*LCI_default_S1!M35)/LCIA_Methods!D3</f>
        <v>-0.53101396174710203</v>
      </c>
      <c r="D4" s="6">
        <f>(supply_chain_S1_BWM!B18*LCI_default_S1!N32+supply_chain_S1_BWM!B20*LCI_default_S1!N35)/LCIA_Methods!D4</f>
        <v>-163.50591189074908</v>
      </c>
      <c r="E4" s="6">
        <f>(supply_chain_S1_BWM!B18*LCI_default_S1!O32+supply_chain_S1_BWM!B20*LCI_default_S1!O35)/LCIA_Methods!D5</f>
        <v>-207.13051804035197</v>
      </c>
      <c r="F4" s="6">
        <f>(supply_chain_S1_BWM!B18*LCI_default_S1!P32+supply_chain_S1_BWM!B20*LCI_default_S1!P35)/LCIA_Methods!D6</f>
        <v>-14.265053379893587</v>
      </c>
      <c r="G4" s="6">
        <f>(supply_chain_S1_BWM!B18*LCI_default_S1!Q32+supply_chain_S1_BWM!B20*LCI_default_S1!Q35)/LCIA_Methods!D7</f>
        <v>-0.79256015254604428</v>
      </c>
      <c r="H4" s="6">
        <f>(supply_chain_S1_BWM!B18*LCI_default_S1!R32+supply_chain_S1_BWM!B20*LCI_default_S1!R35)/LCIA_Methods!D8</f>
        <v>-16.002555147417809</v>
      </c>
      <c r="I4" s="6">
        <f>(supply_chain_S1_BWM!B18*LCI_default_S1!S32+supply_chain_S1_BWM!B20*LCI_default_S1!S35)/LCIA_Methods!D9</f>
        <v>-25.852538105370243</v>
      </c>
      <c r="J4" s="6">
        <f>(supply_chain_S1_BWM!B18*LCI_default_S1!T32+supply_chain_S1_BWM!B20*LCI_default_S1!T35)/LCIA_Methods!D10</f>
        <v>-32.922982474669794</v>
      </c>
      <c r="K4" s="6">
        <f>(supply_chain_S1_BWM!B18*LCI_default_S1!U32+supply_chain_S1_BWM!B20*LCI_default_S1!U35)/LCIA_Methods!D11</f>
        <v>-34.572712594627625</v>
      </c>
      <c r="L4" s="6">
        <f>(supply_chain_S1_BWM!B18*LCI_default_S1!V32+supply_chain_S1_BWM!B20*LCI_default_S1!V35)/LCIA_Methods!D12</f>
        <v>-31.975569022706654</v>
      </c>
      <c r="M4" s="6">
        <f>(supply_chain_S1_BWM!B18*LCI_default_S1!W32+supply_chain_S1_BWM!B20*LCI_default_S1!W35)/LCIA_Methods!D13</f>
        <v>-196.07086146086664</v>
      </c>
      <c r="N4" s="6">
        <f>(supply_chain_S1_BWM!B18*LCI_default_S1!X32+supply_chain_S1_BWM!B20*LCI_default_S1!X35)/LCIA_Methods!D14</f>
        <v>-17.541058748468913</v>
      </c>
      <c r="O4" s="6">
        <f>(supply_chain_S1_BWM!B18*LCI_default_S1!Y32+supply_chain_S1_BWM!B20*LCI_default_S1!Y35)/LCIA_Methods!D15</f>
        <v>-154.93604185480532</v>
      </c>
      <c r="P4" s="6">
        <f>(supply_chain_S1_BWM!B18*LCI_default_S1!Z32+supply_chain_S1_BWM!B20*LCI_default_S1!Z35)/LCIA_Methods!D16</f>
        <v>-13.845134331296199</v>
      </c>
      <c r="Q4" s="6">
        <f>(supply_chain_S1_BWM!B18*LCI_default_S1!AA32+supply_chain_S1_BWM!B20*LCI_default_S1!AA35)/LCIA_Methods!D17</f>
        <v>-16.395808956737472</v>
      </c>
    </row>
    <row r="5" spans="1:17" x14ac:dyDescent="0.35">
      <c r="A5" s="5" t="s">
        <v>49</v>
      </c>
      <c r="B5" s="6">
        <f>(supply_chain_S1_BWM!B26*LCI_default_S1!L43)/LCIA_Methods!D2</f>
        <v>0.10111321125169319</v>
      </c>
      <c r="C5" s="6">
        <f>(supply_chain_S1_BWM!B26*LCI_default_S1!M43)/LCIA_Methods!D3</f>
        <v>7.502557528699617E-3</v>
      </c>
      <c r="D5" s="6">
        <f>(supply_chain_S1_BWM!B26*LCI_default_S1!N43)/LCIA_Methods!D4</f>
        <v>0.7016942296323212</v>
      </c>
      <c r="E5" s="6">
        <f>(supply_chain_S1_BWM!B26*LCI_default_S1!O43)/LCIA_Methods!D5</f>
        <v>0.25260865124217774</v>
      </c>
      <c r="F5" s="6">
        <f>(supply_chain_S1_BWM!B26*LCI_default_S1!P43)/LCIA_Methods!D6</f>
        <v>0.1130507583448498</v>
      </c>
      <c r="G5" s="6">
        <f>(supply_chain_S1_BWM!B26*LCI_default_S1!Q43)/LCIA_Methods!D7</f>
        <v>1.2337021135040037E-2</v>
      </c>
      <c r="H5" s="6">
        <f>(supply_chain_S1_BWM!B26*LCI_default_S1!R43)/LCIA_Methods!D8</f>
        <v>0.15060894384315604</v>
      </c>
      <c r="I5" s="6">
        <f>(supply_chain_S1_BWM!B26*LCI_default_S1!S43)/LCIA_Methods!D9</f>
        <v>9.8110295980641277E-2</v>
      </c>
      <c r="J5" s="6">
        <f>(supply_chain_S1_BWM!B26*LCI_default_S1!T43)/LCIA_Methods!D10</f>
        <v>0.12303816509019831</v>
      </c>
      <c r="K5" s="6">
        <f>(supply_chain_S1_BWM!B26*LCI_default_S1!U43)/LCIA_Methods!D11</f>
        <v>1.3528093741931901E-2</v>
      </c>
      <c r="L5" s="6">
        <f>(supply_chain_S1_BWM!B26*LCI_default_S1!V43)/LCIA_Methods!D12</f>
        <v>7.0023247901039726E-2</v>
      </c>
      <c r="M5" s="6">
        <f>(supply_chain_S1_BWM!B26*LCI_default_S1!W43)/LCIA_Methods!D13</f>
        <v>0.18388684316876178</v>
      </c>
      <c r="N5" s="6">
        <f>(supply_chain_S1_BWM!B26*LCI_default_S1!X43)/LCIA_Methods!D14</f>
        <v>1.137488530252014E-2</v>
      </c>
      <c r="O5" s="6">
        <f>(supply_chain_S1_BWM!B26*LCI_default_S1!Y43)/LCIA_Methods!D15</f>
        <v>6.1161485197864154E-3</v>
      </c>
      <c r="P5" s="6">
        <f>(supply_chain_S1_BWM!B26*LCI_default_S1!Z43)/LCIA_Methods!D16</f>
        <v>4.7195877949699754E-2</v>
      </c>
      <c r="Q5" s="6">
        <f>(supply_chain_S1_BWM!B26*LCI_default_S1!AA43)/LCIA_Methods!D17</f>
        <v>0.19606409212510298</v>
      </c>
    </row>
    <row r="6" spans="1:17" x14ac:dyDescent="0.35">
      <c r="A6" s="5" t="s">
        <v>50</v>
      </c>
      <c r="B6" s="6">
        <f>(supply_chain_S1_BWM!B37*LCI_default_S1!L58)/LCIA_Methods!D2</f>
        <v>3.5277846691619539</v>
      </c>
      <c r="C6" s="6">
        <f>(supply_chain_S1_BWM!B37*LCI_default_S1!M58)/LCIA_Methods!D3</f>
        <v>5.5091951778952639E-2</v>
      </c>
      <c r="D6" s="6">
        <f>(supply_chain_S1_BWM!B37*LCI_default_S1!N58)/LCIA_Methods!D4</f>
        <v>7.3871878658894179</v>
      </c>
      <c r="E6" s="6">
        <f>(supply_chain_S1_BWM!B37*LCI_default_S1!O58)/LCIA_Methods!D5</f>
        <v>4.3207957248954525</v>
      </c>
      <c r="F6" s="6">
        <f>(supply_chain_S1_BWM!B37*LCI_default_S1!P58)/LCIA_Methods!D6</f>
        <v>3.7183194256467513</v>
      </c>
      <c r="G6" s="6">
        <f>(supply_chain_S1_BWM!B37*LCI_default_S1!Q58)/LCIA_Methods!D7</f>
        <v>0.20843505767899737</v>
      </c>
      <c r="H6" s="6">
        <f>(supply_chain_S1_BWM!B37*LCI_default_S1!R58)/LCIA_Methods!D8</f>
        <v>0.81940198699995026</v>
      </c>
      <c r="I6" s="6">
        <f>(supply_chain_S1_BWM!B37*LCI_default_S1!S58)/LCIA_Methods!D9</f>
        <v>3.4094235174356413</v>
      </c>
      <c r="J6" s="6">
        <f>(supply_chain_S1_BWM!B37*LCI_default_S1!T58)/LCIA_Methods!D10</f>
        <v>4.5172738975437765</v>
      </c>
      <c r="K6" s="6">
        <f>(supply_chain_S1_BWM!B37*LCI_default_S1!U58)/LCIA_Methods!D11</f>
        <v>0.19510029600881892</v>
      </c>
      <c r="L6" s="6">
        <f>(supply_chain_S1_BWM!B37*LCI_default_S1!V58)/LCIA_Methods!D12</f>
        <v>0.43648354318463789</v>
      </c>
      <c r="M6" s="6">
        <f>(supply_chain_S1_BWM!B37*LCI_default_S1!W58)/LCIA_Methods!D13</f>
        <v>0.56731296729334624</v>
      </c>
      <c r="N6" s="6">
        <f>(supply_chain_S1_BWM!B37*LCI_default_S1!X58)/LCIA_Methods!D14</f>
        <v>0.39753806919194884</v>
      </c>
      <c r="O6" s="6">
        <f>(supply_chain_S1_BWM!B37*LCI_default_S1!Y58)/LCIA_Methods!D15</f>
        <v>0.24351396766025177</v>
      </c>
      <c r="P6" s="6">
        <f>(supply_chain_S1_BWM!B37*LCI_default_S1!Z58)/LCIA_Methods!D16</f>
        <v>1.040165628251432</v>
      </c>
      <c r="Q6" s="6">
        <f>(supply_chain_S1_BWM!B37*LCI_default_S1!AA58)/LCIA_Methods!D17</f>
        <v>1.6888744411704772</v>
      </c>
    </row>
    <row r="7" spans="1:17" x14ac:dyDescent="0.35">
      <c r="A7" s="5" t="s">
        <v>51</v>
      </c>
      <c r="B7" s="6">
        <f>LCA_default_S1!B2*ABS(supply_chain_S1_BWM!B2)-SUM(B2:B6)</f>
        <v>11.008617343521799</v>
      </c>
      <c r="C7" s="6">
        <f>LCA_default_S1!C2*ABS(supply_chain_S1_BWM!B2)-SUM(C2:C6)</f>
        <v>0.76642985766978877</v>
      </c>
      <c r="D7" s="6">
        <f>LCA_default_S1!D2*ABS(supply_chain_S1_BWM!B2)-SUM(D2:D6)</f>
        <v>109.25472002745731</v>
      </c>
      <c r="E7" s="6">
        <f>LCA_default_S1!E2*ABS(supply_chain_S1_BWM!B2)-SUM(E2:E6)</f>
        <v>18.790705022608591</v>
      </c>
      <c r="F7" s="6">
        <f>LCA_default_S1!F2*ABS(supply_chain_S1_BWM!B2)-SUM(F2:F6)</f>
        <v>7.5808858675984254</v>
      </c>
      <c r="G7" s="6">
        <f>LCA_default_S1!G2*ABS(supply_chain_S1_BWM!B2)-SUM(G2:G6)</f>
        <v>1.2360087755609288</v>
      </c>
      <c r="H7" s="6">
        <f>LCA_default_S1!H2*ABS(supply_chain_S1_BWM!B2)-SUM(H2:H6)</f>
        <v>11.501135071097039</v>
      </c>
      <c r="I7" s="6">
        <f>LCA_default_S1!I2*ABS(supply_chain_S1_BWM!B2)-SUM(I2:I6)</f>
        <v>7.9871646741466478</v>
      </c>
      <c r="J7" s="6">
        <f>LCA_default_S1!J2*ABS(supply_chain_S1_BWM!B2)-SUM(J2:J6)</f>
        <v>8.223923492117386</v>
      </c>
      <c r="K7" s="6">
        <f>LCA_default_S1!K2*ABS(supply_chain_S1_BWM!B2)-SUM(K2:K6)</f>
        <v>1.7639002779556066</v>
      </c>
      <c r="L7" s="6">
        <f>LCA_default_S1!L2*ABS(supply_chain_S1_BWM!B2)-SUM(L2:L6)</f>
        <v>4.6577947055979863</v>
      </c>
      <c r="M7" s="6">
        <f>LCA_default_S1!M2*ABS(supply_chain_S1_BWM!B2)-SUM(M2:M6)</f>
        <v>19.486209082953906</v>
      </c>
      <c r="N7" s="6">
        <f>LCA_default_S1!N2*ABS(supply_chain_S1_BWM!B2)-SUM(N2:N6)</f>
        <v>0.52746714059691868</v>
      </c>
      <c r="O7" s="6">
        <f>LCA_default_S1!O2*ABS(supply_chain_S1_BWM!B2)-SUM(O2:O6)</f>
        <v>0.84698723328489223</v>
      </c>
      <c r="P7" s="6">
        <f>LCA_default_S1!P2*ABS(supply_chain_S1_BWM!B2)-SUM(P2:P6)</f>
        <v>16.80519533732204</v>
      </c>
      <c r="Q7" s="6">
        <f>LCA_default_S1!Q2*ABS(supply_chain_S1_BWM!B2)-SUM(Q2:Q6)</f>
        <v>20.492187242682832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(supply_chain_S2_BWM!B8*(LCI_default_S2!AC37-LCI_default_S2!AC43)/LCI_default_S2!AB37+supply_chain_S2_BWM!B11*(LCI_default_S2!AC68-LCI_default_S2!AC74)/LCI_default_S2!AB68)/LCIA_Methods!D2</f>
        <v>-4.0057716531166436</v>
      </c>
      <c r="C2" s="6">
        <f>(supply_chain_S2_BWM!B8*(LCI_default_S2!AD37-LCI_default_S2!AD43)/LCI_default_S2!AB37+supply_chain_S2_BWM!B11*(LCI_default_S2!AD68-LCI_default_S2!AD74)/LCI_default_S2!AB68)/LCIA_Methods!D3</f>
        <v>-8.4778589761534393E-2</v>
      </c>
      <c r="D2" s="6">
        <f>(supply_chain_S2_BWM!B8*(LCI_default_S2!AE37-LCI_default_S2!AE43)/LCI_default_S2!AB37+supply_chain_S2_BWM!B11*(LCI_default_S2!AE68-LCI_default_S2!AE74)/LCI_default_S2!AB68)/LCIA_Methods!D4</f>
        <v>-32.098591218401367</v>
      </c>
      <c r="E2" s="6">
        <f>(supply_chain_S2_BWM!B8*(LCI_default_S2!AF37-LCI_default_S2!AF43)/LCI_default_S2!AB37+supply_chain_S2_BWM!B11*(LCI_default_S2!AF68-LCI_default_S2!AF74)/LCI_default_S2!AB68)/LCIA_Methods!D5</f>
        <v>-3.1935132903431565</v>
      </c>
      <c r="F2" s="6">
        <f>(supply_chain_S2_BWM!B8*(LCI_default_S2!AG37-LCI_default_S2!AG43)/LCI_default_S2!AB37+supply_chain_S2_BWM!B11*(LCI_default_S2!AG68-LCI_default_S2!AG74)/LCI_default_S2!AB68)/LCIA_Methods!D6</f>
        <v>-9.2178865823251854</v>
      </c>
      <c r="G2" s="6">
        <f>(supply_chain_S2_BWM!B8*(LCI_default_S2!AH37-LCI_default_S2!AH43)/LCI_default_S2!AB37+supply_chain_S2_BWM!B11*(LCI_default_S2!AH68-LCI_default_S2!AH74)/LCI_default_S2!AB68)/LCIA_Methods!D7</f>
        <v>-0.30327736790108878</v>
      </c>
      <c r="H2" s="6">
        <f>(supply_chain_S2_BWM!B8*(LCI_default_S2!AI37-LCI_default_S2!AI43)/LCI_default_S2!AB37+supply_chain_S2_BWM!B11*(LCI_default_S2!AI68-LCI_default_S2!AI74)/LCI_default_S2!AB68)/LCIA_Methods!D8</f>
        <v>-1.1910773830734851</v>
      </c>
      <c r="I2" s="6">
        <f>(supply_chain_S2_BWM!B8*(LCI_default_S2!AJ37-LCI_default_S2!AJ43)/LCI_default_S2!AB37+supply_chain_S2_BWM!B11*(LCI_default_S2!AJ68-LCI_default_S2!AJ74)/LCI_default_S2!AB68)/LCIA_Methods!D9</f>
        <v>-23.598999976382796</v>
      </c>
      <c r="J2" s="6">
        <f>(supply_chain_S2_BWM!B8*(LCI_default_S2!AK37-LCI_default_S2!AK43)/LCI_default_S2!AB37+supply_chain_S2_BWM!B11*(LCI_default_S2!AK68-LCI_default_S2!AK74)/LCI_default_S2!AB68)/LCIA_Methods!D10</f>
        <v>-32.750835931784152</v>
      </c>
      <c r="K2" s="6">
        <f>(supply_chain_S2_BWM!B8*(LCI_default_S2!AL37-LCI_default_S2!AL43)/LCI_default_S2!AB37+supply_chain_S2_BWM!B11*(LCI_default_S2!AL68-LCI_default_S2!AL74)/LCI_default_S2!AB68)/LCIA_Methods!D11</f>
        <v>-0.42216431436391977</v>
      </c>
      <c r="L2" s="6">
        <f>(supply_chain_S2_BWM!B8*(LCI_default_S2!AM37-LCI_default_S2!AM43)/LCI_default_S2!AB37+supply_chain_S2_BWM!B11*(LCI_default_S2!AM68-LCI_default_S2!AM74)/LCI_default_S2!AB68)/LCIA_Methods!D12</f>
        <v>-1.9001543775499665</v>
      </c>
      <c r="M2" s="6">
        <f>(supply_chain_S2_BWM!B8*(LCI_default_S2!AN37-LCI_default_S2!AN43)/LCI_default_S2!AB37+supply_chain_S2_BWM!B11*(LCI_default_S2!AN68-LCI_default_S2!AN74)/LCI_default_S2!AB68)/LCIA_Methods!D13</f>
        <v>-1.4590363118008904</v>
      </c>
      <c r="N2" s="6">
        <f>(supply_chain_S2_BWM!B8*(LCI_default_S2!AO37-LCI_default_S2!AO43)/LCI_default_S2!AB37+supply_chain_S2_BWM!B11*(LCI_default_S2!AO68-LCI_default_S2!AO74)/LCI_default_S2!AB68)/LCIA_Methods!D14</f>
        <v>-0.19901933507932928</v>
      </c>
      <c r="O2" s="6">
        <f>(supply_chain_S2_BWM!B8*(LCI_default_S2!AP37-LCI_default_S2!AP43)/LCI_default_S2!AB37+supply_chain_S2_BWM!B11*(LCI_default_S2!AP68-LCI_default_S2!AP74)/LCI_default_S2!AB68)/LCIA_Methods!D15</f>
        <v>-0.78956353311403593</v>
      </c>
      <c r="P2" s="6">
        <f>(supply_chain_S2_BWM!B8*(LCI_default_S2!AQ37-LCI_default_S2!AQ43)/LCI_default_S2!AB37+supply_chain_S2_BWM!B11*(LCI_default_S2!AQ68-LCI_default_S2!AQ74)/LCI_default_S2!AB68)/LCIA_Methods!D16</f>
        <v>-1.0396307033023742</v>
      </c>
      <c r="Q2" s="6">
        <f>(supply_chain_S2_BWM!B8*(LCI_default_S2!AR37-LCI_default_S2!AR43)/LCI_default_S2!AB37+supply_chain_S2_BWM!B11*(LCI_default_S2!AR68-LCI_default_S2!AR74)/LCI_default_S2!AB68)/LCIA_Methods!D17</f>
        <v>-2.650180191572447</v>
      </c>
    </row>
    <row r="3" spans="1:17" ht="39.5" x14ac:dyDescent="0.35">
      <c r="A3" s="5" t="s">
        <v>47</v>
      </c>
      <c r="B3" s="6">
        <f>(supply_chain_S2_BWM!B14*(LCI_default_S2!AC50-LCI_default_S2!AC58)/LCI_default_S2!AB50+supply_chain_S2_BWM!B15*(LCI_default_S2!AC81-LCI_default_S2!AC89)/LCI_default_S2!AB81)/LCIA_Methods!D2</f>
        <v>-8.1282354676652613</v>
      </c>
      <c r="C3" s="6">
        <f>(supply_chain_S2_BWM!B14*(LCI_default_S2!AD50-LCI_default_S2!AD58)/LCI_default_S2!AB50+supply_chain_S2_BWM!B15*(LCI_default_S2!AD81-LCI_default_S2!AD89)/LCI_default_S2!AB81)/LCIA_Methods!D3</f>
        <v>-0.11444830274550596</v>
      </c>
      <c r="D3" s="6">
        <f>(supply_chain_S2_BWM!B14*(LCI_default_S2!AE50-LCI_default_S2!AE58)/LCI_default_S2!AB50+supply_chain_S2_BWM!B15*(LCI_default_S2!AE81-LCI_default_S2!AE89)/LCI_default_S2!AB81)/LCIA_Methods!D4</f>
        <v>-18.505067470744937</v>
      </c>
      <c r="E3" s="6">
        <f>(supply_chain_S2_BWM!B14*(LCI_default_S2!AF50-LCI_default_S2!AF58)/LCI_default_S2!AB50+supply_chain_S2_BWM!B15*(LCI_default_S2!AF81-LCI_default_S2!AF89)/LCI_default_S2!AB81)/LCIA_Methods!D5</f>
        <v>-7.0129528565188428</v>
      </c>
      <c r="F3" s="6">
        <f>(supply_chain_S2_BWM!B14*(LCI_default_S2!AG50-LCI_default_S2!AG58)/LCI_default_S2!AB50+supply_chain_S2_BWM!B15*(LCI_default_S2!AG81-LCI_default_S2!AG89)/LCI_default_S2!AB81)/LCIA_Methods!D6</f>
        <v>-3.3215459442019366</v>
      </c>
      <c r="G3" s="6">
        <f>(supply_chain_S2_BWM!B14*(LCI_default_S2!AH50-LCI_default_S2!AH58)/LCI_default_S2!AB50+supply_chain_S2_BWM!B15*(LCI_default_S2!AH81-LCI_default_S2!AH89)/LCI_default_S2!AB81)/LCIA_Methods!D7</f>
        <v>-0.22657168360344848</v>
      </c>
      <c r="H3" s="6">
        <f>(supply_chain_S2_BWM!B14*(LCI_default_S2!AI50-LCI_default_S2!AI58)/LCI_default_S2!AB50+supply_chain_S2_BWM!B15*(LCI_default_S2!AI81-LCI_default_S2!AI89)/LCI_default_S2!AB81)/LCIA_Methods!D8</f>
        <v>-1.6363016901035234</v>
      </c>
      <c r="I3" s="6">
        <f>(supply_chain_S2_BWM!B14*(LCI_default_S2!AJ50-LCI_default_S2!AJ58)/LCI_default_S2!AB50+supply_chain_S2_BWM!B15*(LCI_default_S2!AJ81-LCI_default_S2!AJ89)/LCI_default_S2!AB81)/LCIA_Methods!D9</f>
        <v>-0.92237581620474862</v>
      </c>
      <c r="J3" s="6">
        <f>(supply_chain_S2_BWM!B14*(LCI_default_S2!AK50-LCI_default_S2!AK58)/LCI_default_S2!AB50+supply_chain_S2_BWM!B15*(LCI_default_S2!AK81-LCI_default_S2!AK89)/LCI_default_S2!AB81)/LCIA_Methods!D10</f>
        <v>-0.91282422535225072</v>
      </c>
      <c r="K3" s="6">
        <f>(supply_chain_S2_BWM!B14*(LCI_default_S2!AL50-LCI_default_S2!AL58)/LCI_default_S2!AB50+supply_chain_S2_BWM!B15*(LCI_default_S2!AL81-LCI_default_S2!AL89)/LCI_default_S2!AB81)/LCIA_Methods!D11</f>
        <v>-0.42320498621373165</v>
      </c>
      <c r="L3" s="6">
        <f>(supply_chain_S2_BWM!B14*(LCI_default_S2!AM50-LCI_default_S2!AM58)/LCI_default_S2!AB50+supply_chain_S2_BWM!B15*(LCI_default_S2!AM81-LCI_default_S2!AM89)/LCI_default_S2!AB81)/LCIA_Methods!D12</f>
        <v>-0.62313265548025565</v>
      </c>
      <c r="M3" s="6">
        <f>(supply_chain_S2_BWM!B14*(LCI_default_S2!AN50-LCI_default_S2!AN58)/LCI_default_S2!AB50+supply_chain_S2_BWM!B15*(LCI_default_S2!AN81-LCI_default_S2!AN89)/LCI_default_S2!AB81)/LCIA_Methods!D13</f>
        <v>-1.019492912053005</v>
      </c>
      <c r="N3" s="6">
        <f>(supply_chain_S2_BWM!B14*(LCI_default_S2!AO50-LCI_default_S2!AO58)/LCI_default_S2!AB50+supply_chain_S2_BWM!B15*(LCI_default_S2!AO81-LCI_default_S2!AO89)/LCI_default_S2!AB81)/LCIA_Methods!D14</f>
        <v>-0.43813245321629884</v>
      </c>
      <c r="O3" s="6">
        <f>(supply_chain_S2_BWM!B14*(LCI_default_S2!AP50-LCI_default_S2!AP58)/LCI_default_S2!AB50+supply_chain_S2_BWM!B15*(LCI_default_S2!AP81-LCI_default_S2!AP89)/LCI_default_S2!AB81)/LCIA_Methods!D15</f>
        <v>-0.20263160642640357</v>
      </c>
      <c r="P3" s="6">
        <f>(supply_chain_S2_BWM!B14*(LCI_default_S2!AQ50-LCI_default_S2!AQ58)/LCI_default_S2!AB50+supply_chain_S2_BWM!B15*(LCI_default_S2!AQ81-LCI_default_S2!AQ89)/LCI_default_S2!AB81)/LCIA_Methods!D16</f>
        <v>-1.1109087157945241</v>
      </c>
      <c r="Q3" s="6">
        <f>(supply_chain_S2_BWM!B14*(LCI_default_S2!AR50-LCI_default_S2!AR58)/LCI_default_S2!AB50+supply_chain_S2_BWM!B15*(LCI_default_S2!AR81-LCI_default_S2!AR89)/LCI_default_S2!AB81)/LCIA_Methods!D17</f>
        <v>-2.831575279802875</v>
      </c>
    </row>
    <row r="4" spans="1:17" ht="52.5" x14ac:dyDescent="0.35">
      <c r="A4" s="5" t="s">
        <v>48</v>
      </c>
      <c r="B4" s="6">
        <f>(supply_chain_S2_BWM!B18*LCI_default_S2!L32+supply_chain_S2_BWM!B20*LCI_default_S2!L35)/LCIA_Methods!D2</f>
        <v>-11.604828578218838</v>
      </c>
      <c r="C4" s="6">
        <f>(supply_chain_S2_BWM!B18*LCI_default_S2!M32+supply_chain_S2_BWM!B20*LCI_default_S2!M35)/LCIA_Methods!D3</f>
        <v>-0.53101396174710203</v>
      </c>
      <c r="D4" s="6">
        <f>(supply_chain_S2_BWM!B18*LCI_default_S2!N32+supply_chain_S2_BWM!B20*LCI_default_S2!N35)/LCIA_Methods!D4</f>
        <v>-163.50591189074908</v>
      </c>
      <c r="E4" s="6">
        <f>(supply_chain_S2_BWM!B18*LCI_default_S2!O32+supply_chain_S2_BWM!B20*LCI_default_S2!O35)/LCIA_Methods!D5</f>
        <v>-207.13051804035197</v>
      </c>
      <c r="F4" s="6">
        <f>(supply_chain_S2_BWM!B18*LCI_default_S2!P32+supply_chain_S2_BWM!B20*LCI_default_S2!P35)/LCIA_Methods!D6</f>
        <v>-14.265053379893587</v>
      </c>
      <c r="G4" s="6">
        <f>(supply_chain_S2_BWM!B18*LCI_default_S2!Q32+supply_chain_S2_BWM!B20*LCI_default_S2!Q35)/LCIA_Methods!D7</f>
        <v>-0.79256015254604428</v>
      </c>
      <c r="H4" s="6">
        <f>(supply_chain_S2_BWM!B18*LCI_default_S2!R32+supply_chain_S2_BWM!B20*LCI_default_S2!R35)/LCIA_Methods!D8</f>
        <v>-16.002555147417809</v>
      </c>
      <c r="I4" s="6">
        <f>(supply_chain_S2_BWM!B18*LCI_default_S2!S32+supply_chain_S2_BWM!B20*LCI_default_S2!S35)/LCIA_Methods!D9</f>
        <v>-25.852538105370243</v>
      </c>
      <c r="J4" s="6">
        <f>(supply_chain_S2_BWM!B18*LCI_default_S2!T32+supply_chain_S2_BWM!B20*LCI_default_S2!T35)/LCIA_Methods!D10</f>
        <v>-32.922982474669794</v>
      </c>
      <c r="K4" s="6">
        <f>(supply_chain_S2_BWM!B18*LCI_default_S2!U32+supply_chain_S2_BWM!B20*LCI_default_S2!U35)/LCIA_Methods!D11</f>
        <v>-34.572712594627625</v>
      </c>
      <c r="L4" s="6">
        <f>(supply_chain_S2_BWM!B18*LCI_default_S2!V32+supply_chain_S2_BWM!B20*LCI_default_S2!V35)/LCIA_Methods!D12</f>
        <v>-31.975569022706654</v>
      </c>
      <c r="M4" s="6">
        <f>(supply_chain_S2_BWM!B18*LCI_default_S2!W32+supply_chain_S2_BWM!B20*LCI_default_S2!W35)/LCIA_Methods!D13</f>
        <v>-196.07086146086664</v>
      </c>
      <c r="N4" s="6">
        <f>(supply_chain_S2_BWM!B18*LCI_default_S2!X32+supply_chain_S2_BWM!B20*LCI_default_S2!X35)/LCIA_Methods!D14</f>
        <v>-17.541058748468913</v>
      </c>
      <c r="O4" s="6">
        <f>(supply_chain_S2_BWM!B18*LCI_default_S2!Y32+supply_chain_S2_BWM!B20*LCI_default_S2!Y35)/LCIA_Methods!D15</f>
        <v>-154.93604185480532</v>
      </c>
      <c r="P4" s="6">
        <f>(supply_chain_S2_BWM!B18*LCI_default_S2!Z32+supply_chain_S2_BWM!B20*LCI_default_S2!Z35)/LCIA_Methods!D16</f>
        <v>-13.845134331296199</v>
      </c>
      <c r="Q4" s="6">
        <f>(supply_chain_S2_BWM!B18*LCI_default_S2!AA32+supply_chain_S2_BWM!B20*LCI_default_S2!AA35)/LCIA_Methods!D17</f>
        <v>-16.395808956737472</v>
      </c>
    </row>
    <row r="5" spans="1:17" x14ac:dyDescent="0.35">
      <c r="A5" s="5" t="s">
        <v>49</v>
      </c>
      <c r="B5" s="6">
        <f>(supply_chain_S2_BWM!B26*LCI_default_S2!L43)/LCIA_Methods!D2</f>
        <v>0.10111321125169319</v>
      </c>
      <c r="C5" s="6">
        <f>(supply_chain_S2_BWM!B26*LCI_default_S2!M43)/LCIA_Methods!D3</f>
        <v>7.502557528699617E-3</v>
      </c>
      <c r="D5" s="6">
        <f>(supply_chain_S2_BWM!B26*LCI_default_S2!N43)/LCIA_Methods!D4</f>
        <v>0.7016942296323212</v>
      </c>
      <c r="E5" s="6">
        <f>(supply_chain_S2_BWM!B26*LCI_default_S2!O43)/LCIA_Methods!D5</f>
        <v>0.25260865124217774</v>
      </c>
      <c r="F5" s="6">
        <f>(supply_chain_S2_BWM!B26*LCI_default_S2!P43)/LCIA_Methods!D6</f>
        <v>0.1130507583448498</v>
      </c>
      <c r="G5" s="6">
        <f>(supply_chain_S2_BWM!B26*LCI_default_S2!Q43)/LCIA_Methods!D7</f>
        <v>1.2337021135040037E-2</v>
      </c>
      <c r="H5" s="6">
        <f>(supply_chain_S2_BWM!B26*LCI_default_S2!R43)/LCIA_Methods!D8</f>
        <v>0.15060894384315604</v>
      </c>
      <c r="I5" s="6">
        <f>(supply_chain_S2_BWM!B26*LCI_default_S2!S43)/LCIA_Methods!D9</f>
        <v>9.8110295980641277E-2</v>
      </c>
      <c r="J5" s="6">
        <f>(supply_chain_S2_BWM!B26*LCI_default_S2!T43)/LCIA_Methods!D10</f>
        <v>0.12303816509019831</v>
      </c>
      <c r="K5" s="6">
        <f>(supply_chain_S2_BWM!B26*LCI_default_S2!U43)/LCIA_Methods!D11</f>
        <v>1.3528093741931901E-2</v>
      </c>
      <c r="L5" s="6">
        <f>(supply_chain_S2_BWM!B26*LCI_default_S2!V43)/LCIA_Methods!D12</f>
        <v>7.0023247901039726E-2</v>
      </c>
      <c r="M5" s="6">
        <f>(supply_chain_S2_BWM!B26*LCI_default_S2!W43)/LCIA_Methods!D13</f>
        <v>0.18388684316876178</v>
      </c>
      <c r="N5" s="6">
        <f>(supply_chain_S2_BWM!B26*LCI_default_S2!X43)/LCIA_Methods!D14</f>
        <v>1.137488530252014E-2</v>
      </c>
      <c r="O5" s="6">
        <f>(supply_chain_S2_BWM!B26*LCI_default_S2!Y43)/LCIA_Methods!D15</f>
        <v>6.1161485197864154E-3</v>
      </c>
      <c r="P5" s="6">
        <f>(supply_chain_S2_BWM!B26*LCI_default_S2!Z43)/LCIA_Methods!D16</f>
        <v>4.7195877949699754E-2</v>
      </c>
      <c r="Q5" s="6">
        <f>(supply_chain_S2_BWM!B26*LCI_default_S2!AA43)/LCIA_Methods!D17</f>
        <v>0.19606409212510298</v>
      </c>
    </row>
    <row r="6" spans="1:17" x14ac:dyDescent="0.35">
      <c r="A6" s="5" t="s">
        <v>50</v>
      </c>
      <c r="B6" s="6">
        <f>(supply_chain_S2_BWM!B37*LCI_default_S2!L58)/LCIA_Methods!D2</f>
        <v>3.5277846691619539</v>
      </c>
      <c r="C6" s="6">
        <f>(supply_chain_S2_BWM!B37*LCI_default_S2!M58)/LCIA_Methods!D3</f>
        <v>5.5091951778952639E-2</v>
      </c>
      <c r="D6" s="6">
        <f>(supply_chain_S2_BWM!B37*LCI_default_S2!N58)/LCIA_Methods!D4</f>
        <v>7.3871878658894179</v>
      </c>
      <c r="E6" s="6">
        <f>(supply_chain_S2_BWM!B37*LCI_default_S2!O58)/LCIA_Methods!D5</f>
        <v>4.3207957248954525</v>
      </c>
      <c r="F6" s="6">
        <f>(supply_chain_S2_BWM!B37*LCI_default_S2!P58)/LCIA_Methods!D6</f>
        <v>3.7183194256467513</v>
      </c>
      <c r="G6" s="6">
        <f>(supply_chain_S2_BWM!B37*LCI_default_S2!Q58)/LCIA_Methods!D7</f>
        <v>0.20843505767899737</v>
      </c>
      <c r="H6" s="6">
        <f>(supply_chain_S2_BWM!B37*LCI_default_S2!R58)/LCIA_Methods!D8</f>
        <v>0.81940198699995026</v>
      </c>
      <c r="I6" s="6">
        <f>(supply_chain_S2_BWM!B37*LCI_default_S2!S58)/LCIA_Methods!D9</f>
        <v>3.4094235174356413</v>
      </c>
      <c r="J6" s="6">
        <f>(supply_chain_S2_BWM!B37*LCI_default_S2!T58)/LCIA_Methods!D10</f>
        <v>4.5172738975437765</v>
      </c>
      <c r="K6" s="6">
        <f>(supply_chain_S2_BWM!B37*LCI_default_S2!U58)/LCIA_Methods!D11</f>
        <v>0.19510029600881892</v>
      </c>
      <c r="L6" s="6">
        <f>(supply_chain_S2_BWM!B37*LCI_default_S2!V58)/LCIA_Methods!D12</f>
        <v>0.43648354318463789</v>
      </c>
      <c r="M6" s="6">
        <f>(supply_chain_S2_BWM!B37*LCI_default_S2!W58)/LCIA_Methods!D13</f>
        <v>0.56731296729334624</v>
      </c>
      <c r="N6" s="6">
        <f>(supply_chain_S2_BWM!B37*LCI_default_S2!X58)/LCIA_Methods!D14</f>
        <v>0.39753806919194884</v>
      </c>
      <c r="O6" s="6">
        <f>(supply_chain_S2_BWM!B37*LCI_default_S2!Y58)/LCIA_Methods!D15</f>
        <v>0.24351396766025177</v>
      </c>
      <c r="P6" s="6">
        <f>(supply_chain_S2_BWM!B37*LCI_default_S2!Z58)/LCIA_Methods!D16</f>
        <v>1.040165628251432</v>
      </c>
      <c r="Q6" s="6">
        <f>(supply_chain_S2_BWM!B37*LCI_default_S2!AA58)/LCIA_Methods!D17</f>
        <v>1.6888744411704772</v>
      </c>
    </row>
    <row r="7" spans="1:17" x14ac:dyDescent="0.35">
      <c r="A7" s="5" t="s">
        <v>51</v>
      </c>
      <c r="B7" s="6">
        <f>LCA_default_S2!B2*ABS(supply_chain_S2_BWM!B2)-SUM(B2:B6)</f>
        <v>5.3893508339904947</v>
      </c>
      <c r="C7" s="6">
        <f>LCA_default_S2!C2*ABS(supply_chain_S2_BWM!B2)-SUM(C2:C6)</f>
        <v>0.39731547811690149</v>
      </c>
      <c r="D7" s="6">
        <f>LCA_default_S2!D2*ABS(supply_chain_S2_BWM!B2)-SUM(D2:D6)</f>
        <v>34.420109474173216</v>
      </c>
      <c r="E7" s="6">
        <f>LCA_default_S2!E2*ABS(supply_chain_S2_BWM!B2)-SUM(E2:E6)</f>
        <v>9.2080047128004878</v>
      </c>
      <c r="F7" s="6">
        <f>LCA_default_S2!F2*ABS(supply_chain_S2_BWM!B2)-SUM(F2:F6)</f>
        <v>5.0793872331005296</v>
      </c>
      <c r="G7" s="6">
        <f>LCA_default_S2!G2*ABS(supply_chain_S2_BWM!B2)-SUM(G2:G6)</f>
        <v>0.62499293927316113</v>
      </c>
      <c r="H7" s="6">
        <f>LCA_default_S2!H2*ABS(supply_chain_S2_BWM!B2)-SUM(H2:H6)</f>
        <v>6.7204269344168672</v>
      </c>
      <c r="I7" s="6">
        <f>LCA_default_S2!I2*ABS(supply_chain_S2_BWM!B2)-SUM(I2:I6)</f>
        <v>4.0869974096638515</v>
      </c>
      <c r="J7" s="6">
        <f>LCA_default_S2!J2*ABS(supply_chain_S2_BWM!B2)-SUM(J2:J6)</f>
        <v>4.6715407447098656</v>
      </c>
      <c r="K7" s="6">
        <f>LCA_default_S2!K2*ABS(supply_chain_S2_BWM!B2)-SUM(K2:K6)</f>
        <v>0.59993942136873102</v>
      </c>
      <c r="L7" s="6">
        <f>LCA_default_S2!L2*ABS(supply_chain_S2_BWM!B2)-SUM(L2:L6)</f>
        <v>2.652069783279881</v>
      </c>
      <c r="M7" s="6">
        <f>LCA_default_S2!M2*ABS(supply_chain_S2_BWM!B2)-SUM(M2:M6)</f>
        <v>7.4325166615489593</v>
      </c>
      <c r="N7" s="6">
        <f>LCA_default_S2!N2*ABS(supply_chain_S2_BWM!B2)-SUM(N2:N6)</f>
        <v>0.25844843973763432</v>
      </c>
      <c r="O7" s="6">
        <f>LCA_default_S2!O2*ABS(supply_chain_S2_BWM!B2)-SUM(O2:O6)</f>
        <v>0.29388513724342147</v>
      </c>
      <c r="P7" s="6">
        <f>LCA_default_S2!P2*ABS(supply_chain_S2_BWM!B2)-SUM(P2:P6)</f>
        <v>4.9441105912908778</v>
      </c>
      <c r="Q7" s="6">
        <f>LCA_default_S2!Q2*ABS(supply_chain_S2_BWM!B2)-SUM(Q2:Q6)</f>
        <v>9.9338682737995718</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(supply_chain_S3_BWM!B8*(LCI_default_S3!AC37-LCI_default_S3!AC43)/LCI_default_S3!AB37+supply_chain_S3_BWM!B11*(LCI_default_S3!AC68-LCI_default_S3!AC74)/LCI_default_S3!AB68)/LCIA_Methods!D2</f>
        <v>-4.0057716531166436</v>
      </c>
      <c r="C2" s="6">
        <f>(supply_chain_S3_BWM!B8*(LCI_default_S3!AD37-LCI_default_S3!AD43)/LCI_default_S3!AB37+supply_chain_S3_BWM!B11*(LCI_default_S3!AD68-LCI_default_S3!AD74)/LCI_default_S3!AB68)/LCIA_Methods!D3</f>
        <v>-8.4778589761534393E-2</v>
      </c>
      <c r="D2" s="6">
        <f>(supply_chain_S3_BWM!B8*(LCI_default_S3!AE37-LCI_default_S3!AE43)/LCI_default_S3!AB37+supply_chain_S3_BWM!B11*(LCI_default_S3!AE68-LCI_default_S3!AE74)/LCI_default_S3!AB68)/LCIA_Methods!D4</f>
        <v>-32.098591218401367</v>
      </c>
      <c r="E2" s="6">
        <f>(supply_chain_S3_BWM!B8*(LCI_default_S3!AF37-LCI_default_S3!AF43)/LCI_default_S3!AB37+supply_chain_S3_BWM!B11*(LCI_default_S3!AF68-LCI_default_S3!AF74)/LCI_default_S3!AB68)/LCIA_Methods!D5</f>
        <v>-3.1935132903431565</v>
      </c>
      <c r="F2" s="6">
        <f>(supply_chain_S3_BWM!B8*(LCI_default_S3!AG37-LCI_default_S3!AG43)/LCI_default_S3!AB37+supply_chain_S3_BWM!B11*(LCI_default_S3!AG68-LCI_default_S3!AG74)/LCI_default_S3!AB68)/LCIA_Methods!D6</f>
        <v>-9.2178865823251854</v>
      </c>
      <c r="G2" s="6">
        <f>(supply_chain_S3_BWM!B8*(LCI_default_S3!AH37-LCI_default_S3!AH43)/LCI_default_S3!AB37+supply_chain_S3_BWM!B11*(LCI_default_S3!AH68-LCI_default_S3!AH74)/LCI_default_S3!AB68)/LCIA_Methods!D7</f>
        <v>-0.30327736790108878</v>
      </c>
      <c r="H2" s="6">
        <f>(supply_chain_S3_BWM!B8*(LCI_default_S3!AI37-LCI_default_S3!AI43)/LCI_default_S3!AB37+supply_chain_S3_BWM!B11*(LCI_default_S3!AI68-LCI_default_S3!AI74)/LCI_default_S3!AB68)/LCIA_Methods!D8</f>
        <v>-1.1910773830734851</v>
      </c>
      <c r="I2" s="6">
        <f>(supply_chain_S3_BWM!B8*(LCI_default_S3!AJ37-LCI_default_S3!AJ43)/LCI_default_S3!AB37+supply_chain_S3_BWM!B11*(LCI_default_S3!AJ68-LCI_default_S3!AJ74)/LCI_default_S3!AB68)/LCIA_Methods!D9</f>
        <v>-23.598999976382796</v>
      </c>
      <c r="J2" s="6">
        <f>(supply_chain_S3_BWM!B8*(LCI_default_S3!AK37-LCI_default_S3!AK43)/LCI_default_S3!AB37+supply_chain_S3_BWM!B11*(LCI_default_S3!AK68-LCI_default_S3!AK74)/LCI_default_S3!AB68)/LCIA_Methods!D10</f>
        <v>-32.750835931784152</v>
      </c>
      <c r="K2" s="6">
        <f>(supply_chain_S3_BWM!B8*(LCI_default_S3!AL37-LCI_default_S3!AL43)/LCI_default_S3!AB37+supply_chain_S3_BWM!B11*(LCI_default_S3!AL68-LCI_default_S3!AL74)/LCI_default_S3!AB68)/LCIA_Methods!D11</f>
        <v>-0.42216431436391977</v>
      </c>
      <c r="L2" s="6">
        <f>(supply_chain_S3_BWM!B8*(LCI_default_S3!AM37-LCI_default_S3!AM43)/LCI_default_S3!AB37+supply_chain_S3_BWM!B11*(LCI_default_S3!AM68-LCI_default_S3!AM74)/LCI_default_S3!AB68)/LCIA_Methods!D12</f>
        <v>-1.9001543775499665</v>
      </c>
      <c r="M2" s="6">
        <f>(supply_chain_S3_BWM!B8*(LCI_default_S3!AN37-LCI_default_S3!AN43)/LCI_default_S3!AB37+supply_chain_S3_BWM!B11*(LCI_default_S3!AN68-LCI_default_S3!AN74)/LCI_default_S3!AB68)/LCIA_Methods!D13</f>
        <v>-1.4590363118008904</v>
      </c>
      <c r="N2" s="6">
        <f>(supply_chain_S3_BWM!B8*(LCI_default_S3!AO37-LCI_default_S3!AO43)/LCI_default_S3!AB37+supply_chain_S3_BWM!B11*(LCI_default_S3!AO68-LCI_default_S3!AO74)/LCI_default_S3!AB68)/LCIA_Methods!D14</f>
        <v>-0.19901933507932928</v>
      </c>
      <c r="O2" s="6">
        <f>(supply_chain_S3_BWM!B8*(LCI_default_S3!AP37-LCI_default_S3!AP43)/LCI_default_S3!AB37+supply_chain_S3_BWM!B11*(LCI_default_S3!AP68-LCI_default_S3!AP74)/LCI_default_S3!AB68)/LCIA_Methods!D15</f>
        <v>-0.78956353311403593</v>
      </c>
      <c r="P2" s="6">
        <f>(supply_chain_S3_BWM!B8*(LCI_default_S3!AQ37-LCI_default_S3!AQ43)/LCI_default_S3!AB37+supply_chain_S3_BWM!B11*(LCI_default_S3!AQ68-LCI_default_S3!AQ74)/LCI_default_S3!AB68)/LCIA_Methods!D16</f>
        <v>-1.0396307033023742</v>
      </c>
      <c r="Q2" s="6">
        <f>(supply_chain_S3_BWM!B8*(LCI_default_S3!AR37-LCI_default_S3!AR43)/LCI_default_S3!AB37+supply_chain_S3_BWM!B11*(LCI_default_S3!AR68-LCI_default_S3!AR74)/LCI_default_S3!AB68)/LCIA_Methods!D17</f>
        <v>-2.650180191572447</v>
      </c>
    </row>
    <row r="3" spans="1:17" ht="39.5" x14ac:dyDescent="0.35">
      <c r="A3" s="5" t="s">
        <v>47</v>
      </c>
      <c r="B3" s="6">
        <f>(supply_chain_S3_BWM!B14*(LCI_default_S3!AC50-LCI_default_S3!AC58)/LCI_default_S3!AB50+supply_chain_S3_BWM!B15*(LCI_default_S3!AC81-LCI_default_S3!AC89)/LCI_default_S3!AB81)/LCIA_Methods!D2</f>
        <v>-8.1282354676652613</v>
      </c>
      <c r="C3" s="6">
        <f>(supply_chain_S3_BWM!B14*(LCI_default_S3!AD50-LCI_default_S3!AD58)/LCI_default_S3!AB50+supply_chain_S3_BWM!B15*(LCI_default_S3!AD81-LCI_default_S3!AD89)/LCI_default_S3!AB81)/LCIA_Methods!D3</f>
        <v>-0.11444830274550596</v>
      </c>
      <c r="D3" s="6">
        <f>(supply_chain_S3_BWM!B14*(LCI_default_S3!AE50-LCI_default_S3!AE58)/LCI_default_S3!AB50+supply_chain_S3_BWM!B15*(LCI_default_S3!AE81-LCI_default_S3!AE89)/LCI_default_S3!AB81)/LCIA_Methods!D4</f>
        <v>-18.505067470744937</v>
      </c>
      <c r="E3" s="6">
        <f>(supply_chain_S3_BWM!B14*(LCI_default_S3!AF50-LCI_default_S3!AF58)/LCI_default_S3!AB50+supply_chain_S3_BWM!B15*(LCI_default_S3!AF81-LCI_default_S3!AF89)/LCI_default_S3!AB81)/LCIA_Methods!D5</f>
        <v>-7.0129528565188428</v>
      </c>
      <c r="F3" s="6">
        <f>(supply_chain_S3_BWM!B14*(LCI_default_S3!AG50-LCI_default_S3!AG58)/LCI_default_S3!AB50+supply_chain_S3_BWM!B15*(LCI_default_S3!AG81-LCI_default_S3!AG89)/LCI_default_S3!AB81)/LCIA_Methods!D6</f>
        <v>-3.3215459442019366</v>
      </c>
      <c r="G3" s="6">
        <f>(supply_chain_S3_BWM!B14*(LCI_default_S3!AH50-LCI_default_S3!AH58)/LCI_default_S3!AB50+supply_chain_S3_BWM!B15*(LCI_default_S3!AH81-LCI_default_S3!AH89)/LCI_default_S3!AB81)/LCIA_Methods!D7</f>
        <v>-0.22657168360344848</v>
      </c>
      <c r="H3" s="6">
        <f>(supply_chain_S3_BWM!B14*(LCI_default_S3!AI50-LCI_default_S3!AI58)/LCI_default_S3!AB50+supply_chain_S3_BWM!B15*(LCI_default_S3!AI81-LCI_default_S3!AI89)/LCI_default_S3!AB81)/LCIA_Methods!D8</f>
        <v>-1.6363016901035234</v>
      </c>
      <c r="I3" s="6">
        <f>(supply_chain_S3_BWM!B14*(LCI_default_S3!AJ50-LCI_default_S3!AJ58)/LCI_default_S3!AB50+supply_chain_S3_BWM!B15*(LCI_default_S3!AJ81-LCI_default_S3!AJ89)/LCI_default_S3!AB81)/LCIA_Methods!D9</f>
        <v>-0.92237581620474862</v>
      </c>
      <c r="J3" s="6">
        <f>(supply_chain_S3_BWM!B14*(LCI_default_S3!AK50-LCI_default_S3!AK58)/LCI_default_S3!AB50+supply_chain_S3_BWM!B15*(LCI_default_S3!AK81-LCI_default_S3!AK89)/LCI_default_S3!AB81)/LCIA_Methods!D10</f>
        <v>-0.91282422535225072</v>
      </c>
      <c r="K3" s="6">
        <f>(supply_chain_S3_BWM!B14*(LCI_default_S3!AL50-LCI_default_S3!AL58)/LCI_default_S3!AB50+supply_chain_S3_BWM!B15*(LCI_default_S3!AL81-LCI_default_S3!AL89)/LCI_default_S3!AB81)/LCIA_Methods!D11</f>
        <v>-0.42320498621373165</v>
      </c>
      <c r="L3" s="6">
        <f>(supply_chain_S3_BWM!B14*(LCI_default_S3!AM50-LCI_default_S3!AM58)/LCI_default_S3!AB50+supply_chain_S3_BWM!B15*(LCI_default_S3!AM81-LCI_default_S3!AM89)/LCI_default_S3!AB81)/LCIA_Methods!D12</f>
        <v>-0.62313265548025565</v>
      </c>
      <c r="M3" s="6">
        <f>(supply_chain_S3_BWM!B14*(LCI_default_S3!AN50-LCI_default_S3!AN58)/LCI_default_S3!AB50+supply_chain_S3_BWM!B15*(LCI_default_S3!AN81-LCI_default_S3!AN89)/LCI_default_S3!AB81)/LCIA_Methods!D13</f>
        <v>-1.019492912053005</v>
      </c>
      <c r="N3" s="6">
        <f>(supply_chain_S3_BWM!B14*(LCI_default_S3!AO50-LCI_default_S3!AO58)/LCI_default_S3!AB50+supply_chain_S3_BWM!B15*(LCI_default_S3!AO81-LCI_default_S3!AO89)/LCI_default_S3!AB81)/LCIA_Methods!D14</f>
        <v>-0.43813245321629884</v>
      </c>
      <c r="O3" s="6">
        <f>(supply_chain_S3_BWM!B14*(LCI_default_S3!AP50-LCI_default_S3!AP58)/LCI_default_S3!AB50+supply_chain_S3_BWM!B15*(LCI_default_S3!AP81-LCI_default_S3!AP89)/LCI_default_S3!AB81)/LCIA_Methods!D15</f>
        <v>-0.20263160642640357</v>
      </c>
      <c r="P3" s="6">
        <f>(supply_chain_S3_BWM!B14*(LCI_default_S3!AQ50-LCI_default_S3!AQ58)/LCI_default_S3!AB50+supply_chain_S3_BWM!B15*(LCI_default_S3!AQ81-LCI_default_S3!AQ89)/LCI_default_S3!AB81)/LCIA_Methods!D16</f>
        <v>-1.1109087157945241</v>
      </c>
      <c r="Q3" s="6">
        <f>(supply_chain_S3_BWM!B14*(LCI_default_S3!AR50-LCI_default_S3!AR58)/LCI_default_S3!AB50+supply_chain_S3_BWM!B15*(LCI_default_S3!AR81-LCI_default_S3!AR89)/LCI_default_S3!AB81)/LCIA_Methods!D17</f>
        <v>-2.831575279802875</v>
      </c>
    </row>
    <row r="4" spans="1:17" ht="52.5" x14ac:dyDescent="0.35">
      <c r="A4" s="5" t="s">
        <v>48</v>
      </c>
      <c r="B4" s="6">
        <f>(supply_chain_S3_BWM!B18*LCI_default_S3!L32+supply_chain_S3_BWM!B20*LCI_default_S3!L35)/LCIA_Methods!D2</f>
        <v>-11.604828578218838</v>
      </c>
      <c r="C4" s="6">
        <f>(supply_chain_S3_BWM!B18*LCI_default_S3!M32+supply_chain_S3_BWM!B20*LCI_default_S3!M35)/LCIA_Methods!D3</f>
        <v>-0.53101396174710203</v>
      </c>
      <c r="D4" s="6">
        <f>(supply_chain_S3_BWM!B18*LCI_default_S3!N32+supply_chain_S3_BWM!B20*LCI_default_S3!N35)/LCIA_Methods!D4</f>
        <v>-163.50591189074908</v>
      </c>
      <c r="E4" s="6">
        <f>(supply_chain_S3_BWM!B18*LCI_default_S3!O32+supply_chain_S3_BWM!B20*LCI_default_S3!O35)/LCIA_Methods!D5</f>
        <v>-207.13051804035197</v>
      </c>
      <c r="F4" s="6">
        <f>(supply_chain_S3_BWM!B18*LCI_default_S3!P32+supply_chain_S3_BWM!B20*LCI_default_S3!P35)/LCIA_Methods!D6</f>
        <v>-14.265053379893587</v>
      </c>
      <c r="G4" s="6">
        <f>(supply_chain_S3_BWM!B18*LCI_default_S3!Q32+supply_chain_S3_BWM!B20*LCI_default_S3!Q35)/LCIA_Methods!D7</f>
        <v>-0.79256015254604428</v>
      </c>
      <c r="H4" s="6">
        <f>(supply_chain_S3_BWM!B18*LCI_default_S3!R32+supply_chain_S3_BWM!B20*LCI_default_S3!R35)/LCIA_Methods!D8</f>
        <v>-16.002555147417809</v>
      </c>
      <c r="I4" s="6">
        <f>(supply_chain_S3_BWM!B18*LCI_default_S3!S32+supply_chain_S3_BWM!B20*LCI_default_S3!S35)/LCIA_Methods!D9</f>
        <v>-25.852538105370243</v>
      </c>
      <c r="J4" s="6">
        <f>(supply_chain_S3_BWM!B18*LCI_default_S3!T32+supply_chain_S3_BWM!B20*LCI_default_S3!T35)/LCIA_Methods!D10</f>
        <v>-32.922982474669794</v>
      </c>
      <c r="K4" s="6">
        <f>(supply_chain_S3_BWM!B18*LCI_default_S3!U32+supply_chain_S3_BWM!B20*LCI_default_S3!U35)/LCIA_Methods!D11</f>
        <v>-34.572712594627625</v>
      </c>
      <c r="L4" s="6">
        <f>(supply_chain_S3_BWM!B18*LCI_default_S3!V32+supply_chain_S3_BWM!B20*LCI_default_S3!V35)/LCIA_Methods!D12</f>
        <v>-31.975569022706654</v>
      </c>
      <c r="M4" s="6">
        <f>(supply_chain_S3_BWM!B18*LCI_default_S3!W32+supply_chain_S3_BWM!B20*LCI_default_S3!W35)/LCIA_Methods!D13</f>
        <v>-196.07086146086664</v>
      </c>
      <c r="N4" s="6">
        <f>(supply_chain_S3_BWM!B18*LCI_default_S3!X32+supply_chain_S3_BWM!B20*LCI_default_S3!X35)/LCIA_Methods!D14</f>
        <v>-17.541058748468913</v>
      </c>
      <c r="O4" s="6">
        <f>(supply_chain_S3_BWM!B18*LCI_default_S3!Y32+supply_chain_S3_BWM!B20*LCI_default_S3!Y35)/LCIA_Methods!D15</f>
        <v>-154.93604185480532</v>
      </c>
      <c r="P4" s="6">
        <f>(supply_chain_S3_BWM!B18*LCI_default_S3!Z32+supply_chain_S3_BWM!B20*LCI_default_S3!Z35)/LCIA_Methods!D16</f>
        <v>-13.845134331296199</v>
      </c>
      <c r="Q4" s="6">
        <f>(supply_chain_S3_BWM!B18*LCI_default_S3!AA32+supply_chain_S3_BWM!B20*LCI_default_S3!AA35)/LCIA_Methods!D17</f>
        <v>-16.395808956737472</v>
      </c>
    </row>
    <row r="5" spans="1:17" x14ac:dyDescent="0.35">
      <c r="A5" s="5" t="s">
        <v>49</v>
      </c>
      <c r="B5" s="6">
        <f>(supply_chain_S3_BWM!B26*LCI_default_S3!L43)/LCIA_Methods!D2</f>
        <v>0.10111321125169319</v>
      </c>
      <c r="C5" s="6">
        <f>(supply_chain_S3_BWM!B26*LCI_default_S3!M43)/LCIA_Methods!D3</f>
        <v>7.502557528699617E-3</v>
      </c>
      <c r="D5" s="6">
        <f>(supply_chain_S3_BWM!B26*LCI_default_S3!N43)/LCIA_Methods!D4</f>
        <v>0.7016942296323212</v>
      </c>
      <c r="E5" s="6">
        <f>(supply_chain_S3_BWM!B26*LCI_default_S3!O43)/LCIA_Methods!D5</f>
        <v>0.25260865124217774</v>
      </c>
      <c r="F5" s="6">
        <f>(supply_chain_S3_BWM!B26*LCI_default_S3!P43)/LCIA_Methods!D6</f>
        <v>0.1130507583448498</v>
      </c>
      <c r="G5" s="6">
        <f>(supply_chain_S3_BWM!B26*LCI_default_S3!Q43)/LCIA_Methods!D7</f>
        <v>1.2337021135040037E-2</v>
      </c>
      <c r="H5" s="6">
        <f>(supply_chain_S3_BWM!B26*LCI_default_S3!R43)/LCIA_Methods!D8</f>
        <v>0.15060894384315604</v>
      </c>
      <c r="I5" s="6">
        <f>(supply_chain_S3_BWM!B26*LCI_default_S3!S43)/LCIA_Methods!D9</f>
        <v>9.8110295980641277E-2</v>
      </c>
      <c r="J5" s="6">
        <f>(supply_chain_S3_BWM!B26*LCI_default_S3!T43)/LCIA_Methods!D10</f>
        <v>0.12303816509019831</v>
      </c>
      <c r="K5" s="6">
        <f>(supply_chain_S3_BWM!B26*LCI_default_S3!U43)/LCIA_Methods!D11</f>
        <v>1.3528093741931901E-2</v>
      </c>
      <c r="L5" s="6">
        <f>(supply_chain_S3_BWM!B26*LCI_default_S3!V43)/LCIA_Methods!D12</f>
        <v>7.0023247901039726E-2</v>
      </c>
      <c r="M5" s="6">
        <f>(supply_chain_S3_BWM!B26*LCI_default_S3!W43)/LCIA_Methods!D13</f>
        <v>0.18388684316876178</v>
      </c>
      <c r="N5" s="6">
        <f>(supply_chain_S3_BWM!B26*LCI_default_S3!X43)/LCIA_Methods!D14</f>
        <v>1.137488530252014E-2</v>
      </c>
      <c r="O5" s="6">
        <f>(supply_chain_S3_BWM!B26*LCI_default_S3!Y43)/LCIA_Methods!D15</f>
        <v>6.1161485197864154E-3</v>
      </c>
      <c r="P5" s="6">
        <f>(supply_chain_S3_BWM!B26*LCI_default_S3!Z43)/LCIA_Methods!D16</f>
        <v>4.7195877949699754E-2</v>
      </c>
      <c r="Q5" s="6">
        <f>(supply_chain_S3_BWM!B26*LCI_default_S3!AA43)/LCIA_Methods!D17</f>
        <v>0.19606409212510298</v>
      </c>
    </row>
    <row r="6" spans="1:17" x14ac:dyDescent="0.35">
      <c r="A6" s="5" t="s">
        <v>50</v>
      </c>
      <c r="B6" s="6">
        <f>(supply_chain_S3_BWM!B37*LCI_default_S3!L58)/LCIA_Methods!D2</f>
        <v>3.5277846691619539</v>
      </c>
      <c r="C6" s="6">
        <f>(supply_chain_S3_BWM!B37*LCI_default_S3!M58)/LCIA_Methods!D3</f>
        <v>5.5091951778952639E-2</v>
      </c>
      <c r="D6" s="6">
        <f>(supply_chain_S3_BWM!B37*LCI_default_S3!N58)/LCIA_Methods!D4</f>
        <v>7.3871878658894179</v>
      </c>
      <c r="E6" s="6">
        <f>(supply_chain_S3_BWM!B37*LCI_default_S3!O58)/LCIA_Methods!D5</f>
        <v>4.3207957248954525</v>
      </c>
      <c r="F6" s="6">
        <f>(supply_chain_S3_BWM!B37*LCI_default_S3!P58)/LCIA_Methods!D6</f>
        <v>3.7183194256467513</v>
      </c>
      <c r="G6" s="6">
        <f>(supply_chain_S3_BWM!B37*LCI_default_S3!Q58)/LCIA_Methods!D7</f>
        <v>0.20843505767899737</v>
      </c>
      <c r="H6" s="6">
        <f>(supply_chain_S3_BWM!B37*LCI_default_S3!R58)/LCIA_Methods!D8</f>
        <v>0.81940198699995026</v>
      </c>
      <c r="I6" s="6">
        <f>(supply_chain_S3_BWM!B37*LCI_default_S3!S58)/LCIA_Methods!D9</f>
        <v>3.4094235174356413</v>
      </c>
      <c r="J6" s="6">
        <f>(supply_chain_S3_BWM!B37*LCI_default_S3!T58)/LCIA_Methods!D10</f>
        <v>4.5172738975437765</v>
      </c>
      <c r="K6" s="6">
        <f>(supply_chain_S3_BWM!B37*LCI_default_S3!U58)/LCIA_Methods!D11</f>
        <v>0.19510029600881892</v>
      </c>
      <c r="L6" s="6">
        <f>(supply_chain_S3_BWM!B37*LCI_default_S3!V58)/LCIA_Methods!D12</f>
        <v>0.43648354318463789</v>
      </c>
      <c r="M6" s="6">
        <f>(supply_chain_S3_BWM!B37*LCI_default_S3!W58)/LCIA_Methods!D13</f>
        <v>0.56731296729334624</v>
      </c>
      <c r="N6" s="6">
        <f>(supply_chain_S3_BWM!B37*LCI_default_S3!X58)/LCIA_Methods!D14</f>
        <v>0.39753806919194884</v>
      </c>
      <c r="O6" s="6">
        <f>(supply_chain_S3_BWM!B37*LCI_default_S3!Y58)/LCIA_Methods!D15</f>
        <v>0.24351396766025177</v>
      </c>
      <c r="P6" s="6">
        <f>(supply_chain_S3_BWM!B37*LCI_default_S3!Z58)/LCIA_Methods!D16</f>
        <v>1.040165628251432</v>
      </c>
      <c r="Q6" s="6">
        <f>(supply_chain_S3_BWM!B37*LCI_default_S3!AA58)/LCIA_Methods!D17</f>
        <v>1.6888744411704772</v>
      </c>
    </row>
    <row r="7" spans="1:17" x14ac:dyDescent="0.35">
      <c r="A7" s="5" t="s">
        <v>51</v>
      </c>
      <c r="B7" s="6">
        <f>LCA_default_S3!B2*ABS(supply_chain_S3_BWM!B2)-SUM(B2:B6)</f>
        <v>4.2755407689947162</v>
      </c>
      <c r="C7" s="6">
        <f>LCA_default_S3!C2*ABS(supply_chain_S3_BWM!B2)-SUM(C2:C6)</f>
        <v>0.31075077343585367</v>
      </c>
      <c r="D7" s="6">
        <f>LCA_default_S3!D2*ABS(supply_chain_S3_BWM!B2)-SUM(D2:D6)</f>
        <v>29.747155829977345</v>
      </c>
      <c r="E7" s="6">
        <f>LCA_default_S3!E2*ABS(supply_chain_S3_BWM!B2)-SUM(E2:E6)</f>
        <v>6.4093829629179595</v>
      </c>
      <c r="F7" s="6">
        <f>LCA_default_S3!F2*ABS(supply_chain_S3_BWM!B2)-SUM(F2:F6)</f>
        <v>4.1864224867148465</v>
      </c>
      <c r="G7" s="6">
        <f>LCA_default_S3!G2*ABS(supply_chain_S3_BWM!B2)-SUM(G2:G6)</f>
        <v>0.48919982813889828</v>
      </c>
      <c r="H7" s="6">
        <f>LCA_default_S3!H2*ABS(supply_chain_S3_BWM!B2)-SUM(H2:H6)</f>
        <v>5.7868649014171503</v>
      </c>
      <c r="I7" s="6">
        <f>LCA_default_S3!I2*ABS(supply_chain_S3_BWM!B2)-SUM(I2:I6)</f>
        <v>3.4001759437398107</v>
      </c>
      <c r="J7" s="6">
        <f>LCA_default_S3!J2*ABS(supply_chain_S3_BWM!B2)-SUM(J2:J6)</f>
        <v>3.9664017217819492</v>
      </c>
      <c r="K7" s="6">
        <f>LCA_default_S3!K2*ABS(supply_chain_S3_BWM!B2)-SUM(K2:K6)</f>
        <v>0.48950454911769725</v>
      </c>
      <c r="L7" s="6">
        <f>LCA_default_S3!L2*ABS(supply_chain_S3_BWM!B2)-SUM(L2:L6)</f>
        <v>2.2519038272682046</v>
      </c>
      <c r="M7" s="6">
        <f>LCA_default_S3!M2*ABS(supply_chain_S3_BWM!B2)-SUM(M2:M6)</f>
        <v>5.406297806377836</v>
      </c>
      <c r="N7" s="6">
        <f>LCA_default_S3!N2*ABS(supply_chain_S3_BWM!B2)-SUM(N2:N6)</f>
        <v>0.16032482915590407</v>
      </c>
      <c r="O7" s="6">
        <f>LCA_default_S3!O2*ABS(supply_chain_S3_BWM!B2)-SUM(O2:O6)</f>
        <v>0.2425220153145915</v>
      </c>
      <c r="P7" s="6">
        <f>LCA_default_S3!P2*ABS(supply_chain_S3_BWM!B2)-SUM(P2:P6)</f>
        <v>4.4317930856239762</v>
      </c>
      <c r="Q7" s="6">
        <f>LCA_default_S3!Q2*ABS(supply_chain_S3_BWM!B2)-SUM(Q2:Q6)</f>
        <v>7.7915241478392669</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(supply_chain_S4_BWM!B8*(LCI_default_S4!AC37-LCI_default_S4!AC43)/LCI_default_S4!AB37+supply_chain_S4_BWM!B11*(LCI_default_S4!AC68-LCI_default_S4!AC74)/LCI_default_S4!AB68)/LCIA_Methods!D2</f>
        <v>-4.0057716531166436</v>
      </c>
      <c r="C2" s="6">
        <f>(supply_chain_S4_BWM!B8*(LCI_default_S4!AD37-LCI_default_S4!AD43)/LCI_default_S4!AB37+supply_chain_S4_BWM!B11*(LCI_default_S4!AD68-LCI_default_S4!AD74)/LCI_default_S4!AB68)/LCIA_Methods!D3</f>
        <v>-8.4778589761534393E-2</v>
      </c>
      <c r="D2" s="6">
        <f>(supply_chain_S4_BWM!B8*(LCI_default_S4!AE37-LCI_default_S4!AE43)/LCI_default_S4!AB37+supply_chain_S4_BWM!B11*(LCI_default_S4!AE68-LCI_default_S4!AE74)/LCI_default_S4!AB68)/LCIA_Methods!D4</f>
        <v>-32.098591218401367</v>
      </c>
      <c r="E2" s="6">
        <f>(supply_chain_S4_BWM!B8*(LCI_default_S4!AF37-LCI_default_S4!AF43)/LCI_default_S4!AB37+supply_chain_S4_BWM!B11*(LCI_default_S4!AF68-LCI_default_S4!AF74)/LCI_default_S4!AB68)/LCIA_Methods!D5</f>
        <v>-3.1935132903431565</v>
      </c>
      <c r="F2" s="6">
        <f>(supply_chain_S4_BWM!B8*(LCI_default_S4!AG37-LCI_default_S4!AG43)/LCI_default_S4!AB37+supply_chain_S4_BWM!B11*(LCI_default_S4!AG68-LCI_default_S4!AG74)/LCI_default_S4!AB68)/LCIA_Methods!D6</f>
        <v>-9.2178865823251854</v>
      </c>
      <c r="G2" s="6">
        <f>(supply_chain_S4_BWM!B8*(LCI_default_S4!AH37-LCI_default_S4!AH43)/LCI_default_S4!AB37+supply_chain_S4_BWM!B11*(LCI_default_S4!AH68-LCI_default_S4!AH74)/LCI_default_S4!AB68)/LCIA_Methods!D7</f>
        <v>-0.30327736790108878</v>
      </c>
      <c r="H2" s="6">
        <f>(supply_chain_S4_BWM!B8*(LCI_default_S4!AI37-LCI_default_S4!AI43)/LCI_default_S4!AB37+supply_chain_S4_BWM!B11*(LCI_default_S4!AI68-LCI_default_S4!AI74)/LCI_default_S4!AB68)/LCIA_Methods!D8</f>
        <v>-1.1910773830734851</v>
      </c>
      <c r="I2" s="6">
        <f>(supply_chain_S4_BWM!B8*(LCI_default_S4!AJ37-LCI_default_S4!AJ43)/LCI_default_S4!AB37+supply_chain_S4_BWM!B11*(LCI_default_S4!AJ68-LCI_default_S4!AJ74)/LCI_default_S4!AB68)/LCIA_Methods!D9</f>
        <v>-23.598999976382796</v>
      </c>
      <c r="J2" s="6">
        <f>(supply_chain_S4_BWM!B8*(LCI_default_S4!AK37-LCI_default_S4!AK43)/LCI_default_S4!AB37+supply_chain_S4_BWM!B11*(LCI_default_S4!AK68-LCI_default_S4!AK74)/LCI_default_S4!AB68)/LCIA_Methods!D10</f>
        <v>-32.750835931784152</v>
      </c>
      <c r="K2" s="6">
        <f>(supply_chain_S4_BWM!B8*(LCI_default_S4!AL37-LCI_default_S4!AL43)/LCI_default_S4!AB37+supply_chain_S4_BWM!B11*(LCI_default_S4!AL68-LCI_default_S4!AL74)/LCI_default_S4!AB68)/LCIA_Methods!D11</f>
        <v>-0.42216431436391977</v>
      </c>
      <c r="L2" s="6">
        <f>(supply_chain_S4_BWM!B8*(LCI_default_S4!AM37-LCI_default_S4!AM43)/LCI_default_S4!AB37+supply_chain_S4_BWM!B11*(LCI_default_S4!AM68-LCI_default_S4!AM74)/LCI_default_S4!AB68)/LCIA_Methods!D12</f>
        <v>-1.9001543775499665</v>
      </c>
      <c r="M2" s="6">
        <f>(supply_chain_S4_BWM!B8*(LCI_default_S4!AN37-LCI_default_S4!AN43)/LCI_default_S4!AB37+supply_chain_S4_BWM!B11*(LCI_default_S4!AN68-LCI_default_S4!AN74)/LCI_default_S4!AB68)/LCIA_Methods!D13</f>
        <v>-1.4590363118008904</v>
      </c>
      <c r="N2" s="6">
        <f>(supply_chain_S4_BWM!B8*(LCI_default_S4!AO37-LCI_default_S4!AO43)/LCI_default_S4!AB37+supply_chain_S4_BWM!B11*(LCI_default_S4!AO68-LCI_default_S4!AO74)/LCI_default_S4!AB68)/LCIA_Methods!D14</f>
        <v>-0.19901933507932928</v>
      </c>
      <c r="O2" s="6">
        <f>(supply_chain_S4_BWM!B8*(LCI_default_S4!AP37-LCI_default_S4!AP43)/LCI_default_S4!AB37+supply_chain_S4_BWM!B11*(LCI_default_S4!AP68-LCI_default_S4!AP74)/LCI_default_S4!AB68)/LCIA_Methods!D15</f>
        <v>-0.78956353311403593</v>
      </c>
      <c r="P2" s="6">
        <f>(supply_chain_S4_BWM!B8*(LCI_default_S4!AQ37-LCI_default_S4!AQ43)/LCI_default_S4!AB37+supply_chain_S4_BWM!B11*(LCI_default_S4!AQ68-LCI_default_S4!AQ74)/LCI_default_S4!AB68)/LCIA_Methods!D16</f>
        <v>-1.0396307033023742</v>
      </c>
      <c r="Q2" s="6">
        <f>(supply_chain_S4_BWM!B8*(LCI_default_S4!AR37-LCI_default_S4!AR43)/LCI_default_S4!AB37+supply_chain_S4_BWM!B11*(LCI_default_S4!AR68-LCI_default_S4!AR74)/LCI_default_S4!AB68)/LCIA_Methods!D17</f>
        <v>-2.650180191572447</v>
      </c>
    </row>
    <row r="3" spans="1:17" ht="39.5" x14ac:dyDescent="0.35">
      <c r="A3" s="5" t="s">
        <v>47</v>
      </c>
      <c r="B3" s="6">
        <f>(supply_chain_S4_BWM!B14*(LCI_default_S4!AC50-LCI_default_S4!AC58)/LCI_default_S4!AB50+supply_chain_S4_BWM!B15*(LCI_default_S4!AC81-LCI_default_S4!AC89)/LCI_default_S4!AB81)/LCIA_Methods!D2</f>
        <v>-8.1282354676652613</v>
      </c>
      <c r="C3" s="6">
        <f>(supply_chain_S4_BWM!B14*(LCI_default_S4!AD50-LCI_default_S4!AD58)/LCI_default_S4!AB50+supply_chain_S4_BWM!B15*(LCI_default_S4!AD81-LCI_default_S4!AD89)/LCI_default_S4!AB81)/LCIA_Methods!D3</f>
        <v>-0.11444830274550596</v>
      </c>
      <c r="D3" s="6">
        <f>(supply_chain_S4_BWM!B14*(LCI_default_S4!AE50-LCI_default_S4!AE58)/LCI_default_S4!AB50+supply_chain_S4_BWM!B15*(LCI_default_S4!AE81-LCI_default_S4!AE89)/LCI_default_S4!AB81)/LCIA_Methods!D4</f>
        <v>-18.505067470744937</v>
      </c>
      <c r="E3" s="6">
        <f>(supply_chain_S4_BWM!B14*(LCI_default_S4!AF50-LCI_default_S4!AF58)/LCI_default_S4!AB50+supply_chain_S4_BWM!B15*(LCI_default_S4!AF81-LCI_default_S4!AF89)/LCI_default_S4!AB81)/LCIA_Methods!D5</f>
        <v>-7.0129528565188428</v>
      </c>
      <c r="F3" s="6">
        <f>(supply_chain_S4_BWM!B14*(LCI_default_S4!AG50-LCI_default_S4!AG58)/LCI_default_S4!AB50+supply_chain_S4_BWM!B15*(LCI_default_S4!AG81-LCI_default_S4!AG89)/LCI_default_S4!AB81)/LCIA_Methods!D6</f>
        <v>-3.3215459442019366</v>
      </c>
      <c r="G3" s="6">
        <f>(supply_chain_S4_BWM!B14*(LCI_default_S4!AH50-LCI_default_S4!AH58)/LCI_default_S4!AB50+supply_chain_S4_BWM!B15*(LCI_default_S4!AH81-LCI_default_S4!AH89)/LCI_default_S4!AB81)/LCIA_Methods!D7</f>
        <v>-0.22657168360344848</v>
      </c>
      <c r="H3" s="6">
        <f>(supply_chain_S4_BWM!B14*(LCI_default_S4!AI50-LCI_default_S4!AI58)/LCI_default_S4!AB50+supply_chain_S4_BWM!B15*(LCI_default_S4!AI81-LCI_default_S4!AI89)/LCI_default_S4!AB81)/LCIA_Methods!D8</f>
        <v>-1.6363016901035234</v>
      </c>
      <c r="I3" s="6">
        <f>(supply_chain_S4_BWM!B14*(LCI_default_S4!AJ50-LCI_default_S4!AJ58)/LCI_default_S4!AB50+supply_chain_S4_BWM!B15*(LCI_default_S4!AJ81-LCI_default_S4!AJ89)/LCI_default_S4!AB81)/LCIA_Methods!D9</f>
        <v>-0.92237581620474862</v>
      </c>
      <c r="J3" s="6">
        <f>(supply_chain_S4_BWM!B14*(LCI_default_S4!AK50-LCI_default_S4!AK58)/LCI_default_S4!AB50+supply_chain_S4_BWM!B15*(LCI_default_S4!AK81-LCI_default_S4!AK89)/LCI_default_S4!AB81)/LCIA_Methods!D10</f>
        <v>-0.91282422535225072</v>
      </c>
      <c r="K3" s="6">
        <f>(supply_chain_S4_BWM!B14*(LCI_default_S4!AL50-LCI_default_S4!AL58)/LCI_default_S4!AB50+supply_chain_S4_BWM!B15*(LCI_default_S4!AL81-LCI_default_S4!AL89)/LCI_default_S4!AB81)/LCIA_Methods!D11</f>
        <v>-0.42320498621373165</v>
      </c>
      <c r="L3" s="6">
        <f>(supply_chain_S4_BWM!B14*(LCI_default_S4!AM50-LCI_default_S4!AM58)/LCI_default_S4!AB50+supply_chain_S4_BWM!B15*(LCI_default_S4!AM81-LCI_default_S4!AM89)/LCI_default_S4!AB81)/LCIA_Methods!D12</f>
        <v>-0.62313265548025565</v>
      </c>
      <c r="M3" s="6">
        <f>(supply_chain_S4_BWM!B14*(LCI_default_S4!AN50-LCI_default_S4!AN58)/LCI_default_S4!AB50+supply_chain_S4_BWM!B15*(LCI_default_S4!AN81-LCI_default_S4!AN89)/LCI_default_S4!AB81)/LCIA_Methods!D13</f>
        <v>-1.019492912053005</v>
      </c>
      <c r="N3" s="6">
        <f>(supply_chain_S4_BWM!B14*(LCI_default_S4!AO50-LCI_default_S4!AO58)/LCI_default_S4!AB50+supply_chain_S4_BWM!B15*(LCI_default_S4!AO81-LCI_default_S4!AO89)/LCI_default_S4!AB81)/LCIA_Methods!D14</f>
        <v>-0.43813245321629884</v>
      </c>
      <c r="O3" s="6">
        <f>(supply_chain_S4_BWM!B14*(LCI_default_S4!AP50-LCI_default_S4!AP58)/LCI_default_S4!AB50+supply_chain_S4_BWM!B15*(LCI_default_S4!AP81-LCI_default_S4!AP89)/LCI_default_S4!AB81)/LCIA_Methods!D15</f>
        <v>-0.20263160642640357</v>
      </c>
      <c r="P3" s="6">
        <f>(supply_chain_S4_BWM!B14*(LCI_default_S4!AQ50-LCI_default_S4!AQ58)/LCI_default_S4!AB50+supply_chain_S4_BWM!B15*(LCI_default_S4!AQ81-LCI_default_S4!AQ89)/LCI_default_S4!AB81)/LCIA_Methods!D16</f>
        <v>-1.1109087157945241</v>
      </c>
      <c r="Q3" s="6">
        <f>(supply_chain_S4_BWM!B14*(LCI_default_S4!AR50-LCI_default_S4!AR58)/LCI_default_S4!AB50+supply_chain_S4_BWM!B15*(LCI_default_S4!AR81-LCI_default_S4!AR89)/LCI_default_S4!AB81)/LCIA_Methods!D17</f>
        <v>-2.831575279802875</v>
      </c>
    </row>
    <row r="4" spans="1:17" ht="52.5" x14ac:dyDescent="0.35">
      <c r="A4" s="5" t="s">
        <v>48</v>
      </c>
      <c r="B4" s="6">
        <f>(supply_chain_S4_BWM!B18*LCI_default_S4!L32+supply_chain_S4_BWM!B20*LCI_default_S4!L35)/LCIA_Methods!D2</f>
        <v>-11.604828578218838</v>
      </c>
      <c r="C4" s="6">
        <f>(supply_chain_S4_BWM!B18*LCI_default_S4!M32+supply_chain_S4_BWM!B20*LCI_default_S4!M35)/LCIA_Methods!D3</f>
        <v>-0.53101396174710203</v>
      </c>
      <c r="D4" s="6">
        <f>(supply_chain_S4_BWM!B18*LCI_default_S4!N32+supply_chain_S4_BWM!B20*LCI_default_S4!N35)/LCIA_Methods!D4</f>
        <v>-163.50591189074908</v>
      </c>
      <c r="E4" s="6">
        <f>(supply_chain_S4_BWM!B18*LCI_default_S4!O32+supply_chain_S4_BWM!B20*LCI_default_S4!O35)/LCIA_Methods!D5</f>
        <v>-207.13051804035197</v>
      </c>
      <c r="F4" s="6">
        <f>(supply_chain_S4_BWM!B18*LCI_default_S4!P32+supply_chain_S4_BWM!B20*LCI_default_S4!P35)/LCIA_Methods!D6</f>
        <v>-14.265053379893587</v>
      </c>
      <c r="G4" s="6">
        <f>(supply_chain_S4_BWM!B18*LCI_default_S4!Q32+supply_chain_S4_BWM!B20*LCI_default_S4!Q35)/LCIA_Methods!D7</f>
        <v>-0.79256015254604428</v>
      </c>
      <c r="H4" s="6">
        <f>(supply_chain_S4_BWM!B18*LCI_default_S4!R32+supply_chain_S4_BWM!B20*LCI_default_S4!R35)/LCIA_Methods!D8</f>
        <v>-16.002555147417809</v>
      </c>
      <c r="I4" s="6">
        <f>(supply_chain_S4_BWM!B18*LCI_default_S4!S32+supply_chain_S4_BWM!B20*LCI_default_S4!S35)/LCIA_Methods!D9</f>
        <v>-25.852538105370243</v>
      </c>
      <c r="J4" s="6">
        <f>(supply_chain_S4_BWM!B18*LCI_default_S4!T32+supply_chain_S4_BWM!B20*LCI_default_S4!T35)/LCIA_Methods!D10</f>
        <v>-32.922982474669794</v>
      </c>
      <c r="K4" s="6">
        <f>(supply_chain_S4_BWM!B18*LCI_default_S4!U32+supply_chain_S4_BWM!B20*LCI_default_S4!U35)/LCIA_Methods!D11</f>
        <v>-34.572712594627625</v>
      </c>
      <c r="L4" s="6">
        <f>(supply_chain_S4_BWM!B18*LCI_default_S4!V32+supply_chain_S4_BWM!B20*LCI_default_S4!V35)/LCIA_Methods!D12</f>
        <v>-31.975569022706654</v>
      </c>
      <c r="M4" s="6">
        <f>(supply_chain_S4_BWM!B18*LCI_default_S4!W32+supply_chain_S4_BWM!B20*LCI_default_S4!W35)/LCIA_Methods!D13</f>
        <v>-196.07086146086664</v>
      </c>
      <c r="N4" s="6">
        <f>(supply_chain_S4_BWM!B18*LCI_default_S4!X32+supply_chain_S4_BWM!B20*LCI_default_S4!X35)/LCIA_Methods!D14</f>
        <v>-17.541058748468913</v>
      </c>
      <c r="O4" s="6">
        <f>(supply_chain_S4_BWM!B18*LCI_default_S4!Y32+supply_chain_S4_BWM!B20*LCI_default_S4!Y35)/LCIA_Methods!D15</f>
        <v>-154.93604185480532</v>
      </c>
      <c r="P4" s="6">
        <f>(supply_chain_S4_BWM!B18*LCI_default_S4!Z32+supply_chain_S4_BWM!B20*LCI_default_S4!Z35)/LCIA_Methods!D16</f>
        <v>-13.845134331296199</v>
      </c>
      <c r="Q4" s="6">
        <f>(supply_chain_S4_BWM!B18*LCI_default_S4!AA32+supply_chain_S4_BWM!B20*LCI_default_S4!AA35)/LCIA_Methods!D17</f>
        <v>-16.395808956737472</v>
      </c>
    </row>
    <row r="5" spans="1:17" x14ac:dyDescent="0.35">
      <c r="A5" s="5" t="s">
        <v>49</v>
      </c>
      <c r="B5" s="6">
        <f>(supply_chain_S4_BWM!B26*LCI_default_S4!L43)/LCIA_Methods!D2</f>
        <v>0.10111321125169319</v>
      </c>
      <c r="C5" s="6">
        <f>(supply_chain_S4_BWM!B26*LCI_default_S4!M43)/LCIA_Methods!D3</f>
        <v>7.502557528699617E-3</v>
      </c>
      <c r="D5" s="6">
        <f>(supply_chain_S4_BWM!B26*LCI_default_S4!N43)/LCIA_Methods!D4</f>
        <v>0.7016942296323212</v>
      </c>
      <c r="E5" s="6">
        <f>(supply_chain_S4_BWM!B26*LCI_default_S4!O43)/LCIA_Methods!D5</f>
        <v>0.25260865124217774</v>
      </c>
      <c r="F5" s="6">
        <f>(supply_chain_S4_BWM!B26*LCI_default_S4!P43)/LCIA_Methods!D6</f>
        <v>0.1130507583448498</v>
      </c>
      <c r="G5" s="6">
        <f>(supply_chain_S4_BWM!B26*LCI_default_S4!Q43)/LCIA_Methods!D7</f>
        <v>1.2337021135040037E-2</v>
      </c>
      <c r="H5" s="6">
        <f>(supply_chain_S4_BWM!B26*LCI_default_S4!R43)/LCIA_Methods!D8</f>
        <v>0.15060894384315604</v>
      </c>
      <c r="I5" s="6">
        <f>(supply_chain_S4_BWM!B26*LCI_default_S4!S43)/LCIA_Methods!D9</f>
        <v>9.8110295980641277E-2</v>
      </c>
      <c r="J5" s="6">
        <f>(supply_chain_S4_BWM!B26*LCI_default_S4!T43)/LCIA_Methods!D10</f>
        <v>0.12303816509019831</v>
      </c>
      <c r="K5" s="6">
        <f>(supply_chain_S4_BWM!B26*LCI_default_S4!U43)/LCIA_Methods!D11</f>
        <v>1.3528093741931901E-2</v>
      </c>
      <c r="L5" s="6">
        <f>(supply_chain_S4_BWM!B26*LCI_default_S4!V43)/LCIA_Methods!D12</f>
        <v>7.0023247901039726E-2</v>
      </c>
      <c r="M5" s="6">
        <f>(supply_chain_S4_BWM!B26*LCI_default_S4!W43)/LCIA_Methods!D13</f>
        <v>0.18388684316876178</v>
      </c>
      <c r="N5" s="6">
        <f>(supply_chain_S4_BWM!B26*LCI_default_S4!X43)/LCIA_Methods!D14</f>
        <v>1.137488530252014E-2</v>
      </c>
      <c r="O5" s="6">
        <f>(supply_chain_S4_BWM!B26*LCI_default_S4!Y43)/LCIA_Methods!D15</f>
        <v>6.1161485197864154E-3</v>
      </c>
      <c r="P5" s="6">
        <f>(supply_chain_S4_BWM!B26*LCI_default_S4!Z43)/LCIA_Methods!D16</f>
        <v>4.7195877949699754E-2</v>
      </c>
      <c r="Q5" s="6">
        <f>(supply_chain_S4_BWM!B26*LCI_default_S4!AA43)/LCIA_Methods!D17</f>
        <v>0.19606409212510298</v>
      </c>
    </row>
    <row r="6" spans="1:17" x14ac:dyDescent="0.35">
      <c r="A6" s="5" t="s">
        <v>50</v>
      </c>
      <c r="B6" s="6">
        <f>(supply_chain_S4_BWM!B37*LCI_default_S4!L58)/LCIA_Methods!D2</f>
        <v>3.5277846691619539</v>
      </c>
      <c r="C6" s="6">
        <f>(supply_chain_S4_BWM!B37*LCI_default_S4!M58)/LCIA_Methods!D3</f>
        <v>5.5091951778952639E-2</v>
      </c>
      <c r="D6" s="6">
        <f>(supply_chain_S4_BWM!B37*LCI_default_S4!N58)/LCIA_Methods!D4</f>
        <v>7.3871878658894179</v>
      </c>
      <c r="E6" s="6">
        <f>(supply_chain_S4_BWM!B37*LCI_default_S4!O58)/LCIA_Methods!D5</f>
        <v>4.3207957248954525</v>
      </c>
      <c r="F6" s="6">
        <f>(supply_chain_S4_BWM!B37*LCI_default_S4!P58)/LCIA_Methods!D6</f>
        <v>3.7183194256467513</v>
      </c>
      <c r="G6" s="6">
        <f>(supply_chain_S4_BWM!B37*LCI_default_S4!Q58)/LCIA_Methods!D7</f>
        <v>0.20843505767899737</v>
      </c>
      <c r="H6" s="6">
        <f>(supply_chain_S4_BWM!B37*LCI_default_S4!R58)/LCIA_Methods!D8</f>
        <v>0.81940198699995026</v>
      </c>
      <c r="I6" s="6">
        <f>(supply_chain_S4_BWM!B37*LCI_default_S4!S58)/LCIA_Methods!D9</f>
        <v>3.4094235174356413</v>
      </c>
      <c r="J6" s="6">
        <f>(supply_chain_S4_BWM!B37*LCI_default_S4!T58)/LCIA_Methods!D10</f>
        <v>4.5172738975437765</v>
      </c>
      <c r="K6" s="6">
        <f>(supply_chain_S4_BWM!B37*LCI_default_S4!U58)/LCIA_Methods!D11</f>
        <v>0.19510029600881892</v>
      </c>
      <c r="L6" s="6">
        <f>(supply_chain_S4_BWM!B37*LCI_default_S4!V58)/LCIA_Methods!D12</f>
        <v>0.43648354318463789</v>
      </c>
      <c r="M6" s="6">
        <f>(supply_chain_S4_BWM!B37*LCI_default_S4!W58)/LCIA_Methods!D13</f>
        <v>0.56731296729334624</v>
      </c>
      <c r="N6" s="6">
        <f>(supply_chain_S4_BWM!B37*LCI_default_S4!X58)/LCIA_Methods!D14</f>
        <v>0.39753806919194884</v>
      </c>
      <c r="O6" s="6">
        <f>(supply_chain_S4_BWM!B37*LCI_default_S4!Y58)/LCIA_Methods!D15</f>
        <v>0.24351396766025177</v>
      </c>
      <c r="P6" s="6">
        <f>(supply_chain_S4_BWM!B37*LCI_default_S4!Z58)/LCIA_Methods!D16</f>
        <v>1.040165628251432</v>
      </c>
      <c r="Q6" s="6">
        <f>(supply_chain_S4_BWM!B37*LCI_default_S4!AA58)/LCIA_Methods!D17</f>
        <v>1.6888744411704772</v>
      </c>
    </row>
    <row r="7" spans="1:17" x14ac:dyDescent="0.35">
      <c r="A7" s="5" t="s">
        <v>51</v>
      </c>
      <c r="B7" s="6">
        <f>LCA_default_S4!B2*ABS(supply_chain_S4_BWM!B2)-SUM(B2:B6)</f>
        <v>3.4586674418870302</v>
      </c>
      <c r="C7" s="6">
        <f>LCA_default_S4!C2*ABS(supply_chain_S4_BWM!B2)-SUM(C2:C6)</f>
        <v>0.25477626378757384</v>
      </c>
      <c r="D7" s="6">
        <f>LCA_default_S4!D2*ABS(supply_chain_S4_BWM!B2)-SUM(D2:D6)</f>
        <v>20.624528101603261</v>
      </c>
      <c r="E7" s="6">
        <f>LCA_default_S4!E2*ABS(supply_chain_S4_BWM!B2)-SUM(E2:E6)</f>
        <v>4.8609260828362153</v>
      </c>
      <c r="F7" s="6">
        <f>LCA_default_S4!F2*ABS(supply_chain_S4_BWM!B2)-SUM(F2:F6)</f>
        <v>3.7541386081978025</v>
      </c>
      <c r="G7" s="6">
        <f>LCA_default_S4!G2*ABS(supply_chain_S4_BWM!B2)-SUM(G2:G6)</f>
        <v>0.39783876539236007</v>
      </c>
      <c r="H7" s="6">
        <f>LCA_default_S4!H2*ABS(supply_chain_S4_BWM!B2)-SUM(H2:H6)</f>
        <v>5.0943187076873055</v>
      </c>
      <c r="I7" s="6">
        <f>LCA_default_S4!I2*ABS(supply_chain_S4_BWM!B2)-SUM(I2:I6)</f>
        <v>2.8481141424647305</v>
      </c>
      <c r="J7" s="6">
        <f>LCA_default_S4!J2*ABS(supply_chain_S4_BWM!B2)-SUM(J2:J6)</f>
        <v>3.4498166471195049</v>
      </c>
      <c r="K7" s="6">
        <f>LCA_default_S4!K2*ABS(supply_chain_S4_BWM!B2)-SUM(K2:K6)</f>
        <v>0.34108805626836158</v>
      </c>
      <c r="L7" s="6">
        <f>LCA_default_S4!L2*ABS(supply_chain_S4_BWM!B2)-SUM(L2:L6)</f>
        <v>1.9598810163419529</v>
      </c>
      <c r="M7" s="6">
        <f>LCA_default_S4!M2*ABS(supply_chain_S4_BWM!B2)-SUM(M2:M6)</f>
        <v>3.7167879821180918</v>
      </c>
      <c r="N7" s="6">
        <f>LCA_default_S4!N2*ABS(supply_chain_S4_BWM!B2)-SUM(N2:N6)</f>
        <v>0.11347422599692791</v>
      </c>
      <c r="O7" s="6">
        <f>LCA_default_S4!O2*ABS(supply_chain_S4_BWM!B2)-SUM(O2:O6)</f>
        <v>0.17218865023585295</v>
      </c>
      <c r="P7" s="6">
        <f>LCA_default_S4!P2*ABS(supply_chain_S4_BWM!B2)-SUM(P2:P6)</f>
        <v>3.0253460758262367</v>
      </c>
      <c r="Q7" s="6">
        <f>LCA_default_S4!Q2*ABS(supply_chain_S4_BWM!B2)-SUM(Q2:Q6)</f>
        <v>6.2480958949578653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(supply_chain_S5_BWM!B8*(LCI_default_S5!AC37-LCI_default_S5!AC43)/LCI_default_S5!AB37+supply_chain_S5_BWM!B11*(LCI_default_S5!AC68-LCI_default_S5!AC74)/LCI_default_S5!AB68)/LCIA_Methods!D2</f>
        <v>-4.0057716531166436</v>
      </c>
      <c r="C2" s="6">
        <f>(supply_chain_S5_BWM!B8*(LCI_default_S5!AD37-LCI_default_S5!AD43)/LCI_default_S5!AB37+supply_chain_S5_BWM!B11*(LCI_default_S5!AD68-LCI_default_S5!AD74)/LCI_default_S5!AB68)/LCIA_Methods!D3</f>
        <v>-8.4778589761534393E-2</v>
      </c>
      <c r="D2" s="6">
        <f>(supply_chain_S5_BWM!B8*(LCI_default_S5!AE37-LCI_default_S5!AE43)/LCI_default_S5!AB37+supply_chain_S5_BWM!B11*(LCI_default_S5!AE68-LCI_default_S5!AE74)/LCI_default_S5!AB68)/LCIA_Methods!D4</f>
        <v>-32.098591218401367</v>
      </c>
      <c r="E2" s="6">
        <f>(supply_chain_S5_BWM!B8*(LCI_default_S5!AF37-LCI_default_S5!AF43)/LCI_default_S5!AB37+supply_chain_S5_BWM!B11*(LCI_default_S5!AF68-LCI_default_S5!AF74)/LCI_default_S5!AB68)/LCIA_Methods!D5</f>
        <v>-3.1935132903431565</v>
      </c>
      <c r="F2" s="6">
        <f>(supply_chain_S5_BWM!B8*(LCI_default_S5!AG37-LCI_default_S5!AG43)/LCI_default_S5!AB37+supply_chain_S5_BWM!B11*(LCI_default_S5!AG68-LCI_default_S5!AG74)/LCI_default_S5!AB68)/LCIA_Methods!D6</f>
        <v>-9.2178865823251854</v>
      </c>
      <c r="G2" s="6">
        <f>(supply_chain_S5_BWM!B8*(LCI_default_S5!AH37-LCI_default_S5!AH43)/LCI_default_S5!AB37+supply_chain_S5_BWM!B11*(LCI_default_S5!AH68-LCI_default_S5!AH74)/LCI_default_S5!AB68)/LCIA_Methods!D7</f>
        <v>-0.30327736790108878</v>
      </c>
      <c r="H2" s="6">
        <f>(supply_chain_S5_BWM!B8*(LCI_default_S5!AI37-LCI_default_S5!AI43)/LCI_default_S5!AB37+supply_chain_S5_BWM!B11*(LCI_default_S5!AI68-LCI_default_S5!AI74)/LCI_default_S5!AB68)/LCIA_Methods!D8</f>
        <v>-1.1910773830734851</v>
      </c>
      <c r="I2" s="6">
        <f>(supply_chain_S5_BWM!B8*(LCI_default_S5!AJ37-LCI_default_S5!AJ43)/LCI_default_S5!AB37+supply_chain_S5_BWM!B11*(LCI_default_S5!AJ68-LCI_default_S5!AJ74)/LCI_default_S5!AB68)/LCIA_Methods!D9</f>
        <v>-23.598999976382796</v>
      </c>
      <c r="J2" s="6">
        <f>(supply_chain_S5_BWM!B8*(LCI_default_S5!AK37-LCI_default_S5!AK43)/LCI_default_S5!AB37+supply_chain_S5_BWM!B11*(LCI_default_S5!AK68-LCI_default_S5!AK74)/LCI_default_S5!AB68)/LCIA_Methods!D10</f>
        <v>-32.750835931784152</v>
      </c>
      <c r="K2" s="6">
        <f>(supply_chain_S5_BWM!B8*(LCI_default_S5!AL37-LCI_default_S5!AL43)/LCI_default_S5!AB37+supply_chain_S5_BWM!B11*(LCI_default_S5!AL68-LCI_default_S5!AL74)/LCI_default_S5!AB68)/LCIA_Methods!D11</f>
        <v>-0.42216431436391977</v>
      </c>
      <c r="L2" s="6">
        <f>(supply_chain_S5_BWM!B8*(LCI_default_S5!AM37-LCI_default_S5!AM43)/LCI_default_S5!AB37+supply_chain_S5_BWM!B11*(LCI_default_S5!AM68-LCI_default_S5!AM74)/LCI_default_S5!AB68)/LCIA_Methods!D12</f>
        <v>-1.9001543775499665</v>
      </c>
      <c r="M2" s="6">
        <f>(supply_chain_S5_BWM!B8*(LCI_default_S5!AN37-LCI_default_S5!AN43)/LCI_default_S5!AB37+supply_chain_S5_BWM!B11*(LCI_default_S5!AN68-LCI_default_S5!AN74)/LCI_default_S5!AB68)/LCIA_Methods!D13</f>
        <v>-1.4590363118008904</v>
      </c>
      <c r="N2" s="6">
        <f>(supply_chain_S5_BWM!B8*(LCI_default_S5!AO37-LCI_default_S5!AO43)/LCI_default_S5!AB37+supply_chain_S5_BWM!B11*(LCI_default_S5!AO68-LCI_default_S5!AO74)/LCI_default_S5!AB68)/LCIA_Methods!D14</f>
        <v>-0.19901933507932928</v>
      </c>
      <c r="O2" s="6">
        <f>(supply_chain_S5_BWM!B8*(LCI_default_S5!AP37-LCI_default_S5!AP43)/LCI_default_S5!AB37+supply_chain_S5_BWM!B11*(LCI_default_S5!AP68-LCI_default_S5!AP74)/LCI_default_S5!AB68)/LCIA_Methods!D15</f>
        <v>-0.78956353311403593</v>
      </c>
      <c r="P2" s="6">
        <f>(supply_chain_S5_BWM!B8*(LCI_default_S5!AQ37-LCI_default_S5!AQ43)/LCI_default_S5!AB37+supply_chain_S5_BWM!B11*(LCI_default_S5!AQ68-LCI_default_S5!AQ74)/LCI_default_S5!AB68)/LCIA_Methods!D16</f>
        <v>-1.0396307033023742</v>
      </c>
      <c r="Q2" s="6">
        <f>(supply_chain_S5_BWM!B8*(LCI_default_S5!AR37-LCI_default_S5!AR43)/LCI_default_S5!AB37+supply_chain_S5_BWM!B11*(LCI_default_S5!AR68-LCI_default_S5!AR74)/LCI_default_S5!AB68)/LCIA_Methods!D17</f>
        <v>-2.650180191572447</v>
      </c>
    </row>
    <row r="3" spans="1:17" ht="39.5" x14ac:dyDescent="0.35">
      <c r="A3" s="5" t="s">
        <v>47</v>
      </c>
      <c r="B3" s="6">
        <f>(supply_chain_S5_BWM!B14*(LCI_default_S5!AC50-LCI_default_S5!AC58)/LCI_default_S5!AB50+supply_chain_S5_BWM!B15*(LCI_default_S5!AC81-LCI_default_S5!AC89)/LCI_default_S5!AB81)/LCIA_Methods!D2</f>
        <v>-8.1282354676652613</v>
      </c>
      <c r="C3" s="6">
        <f>(supply_chain_S5_BWM!B14*(LCI_default_S5!AD50-LCI_default_S5!AD58)/LCI_default_S5!AB50+supply_chain_S5_BWM!B15*(LCI_default_S5!AD81-LCI_default_S5!AD89)/LCI_default_S5!AB81)/LCIA_Methods!D3</f>
        <v>-0.11444830274550596</v>
      </c>
      <c r="D3" s="6">
        <f>(supply_chain_S5_BWM!B14*(LCI_default_S5!AE50-LCI_default_S5!AE58)/LCI_default_S5!AB50+supply_chain_S5_BWM!B15*(LCI_default_S5!AE81-LCI_default_S5!AE89)/LCI_default_S5!AB81)/LCIA_Methods!D4</f>
        <v>-18.505067470744937</v>
      </c>
      <c r="E3" s="6">
        <f>(supply_chain_S5_BWM!B14*(LCI_default_S5!AF50-LCI_default_S5!AF58)/LCI_default_S5!AB50+supply_chain_S5_BWM!B15*(LCI_default_S5!AF81-LCI_default_S5!AF89)/LCI_default_S5!AB81)/LCIA_Methods!D5</f>
        <v>-7.0129528565188428</v>
      </c>
      <c r="F3" s="6">
        <f>(supply_chain_S5_BWM!B14*(LCI_default_S5!AG50-LCI_default_S5!AG58)/LCI_default_S5!AB50+supply_chain_S5_BWM!B15*(LCI_default_S5!AG81-LCI_default_S5!AG89)/LCI_default_S5!AB81)/LCIA_Methods!D6</f>
        <v>-3.3215459442019366</v>
      </c>
      <c r="G3" s="6">
        <f>(supply_chain_S5_BWM!B14*(LCI_default_S5!AH50-LCI_default_S5!AH58)/LCI_default_S5!AB50+supply_chain_S5_BWM!B15*(LCI_default_S5!AH81-LCI_default_S5!AH89)/LCI_default_S5!AB81)/LCIA_Methods!D7</f>
        <v>-0.22657168360344848</v>
      </c>
      <c r="H3" s="6">
        <f>(supply_chain_S5_BWM!B14*(LCI_default_S5!AI50-LCI_default_S5!AI58)/LCI_default_S5!AB50+supply_chain_S5_BWM!B15*(LCI_default_S5!AI81-LCI_default_S5!AI89)/LCI_default_S5!AB81)/LCIA_Methods!D8</f>
        <v>-1.6363016901035234</v>
      </c>
      <c r="I3" s="6">
        <f>(supply_chain_S5_BWM!B14*(LCI_default_S5!AJ50-LCI_default_S5!AJ58)/LCI_default_S5!AB50+supply_chain_S5_BWM!B15*(LCI_default_S5!AJ81-LCI_default_S5!AJ89)/LCI_default_S5!AB81)/LCIA_Methods!D9</f>
        <v>-0.92237581620474862</v>
      </c>
      <c r="J3" s="6">
        <f>(supply_chain_S5_BWM!B14*(LCI_default_S5!AK50-LCI_default_S5!AK58)/LCI_default_S5!AB50+supply_chain_S5_BWM!B15*(LCI_default_S5!AK81-LCI_default_S5!AK89)/LCI_default_S5!AB81)/LCIA_Methods!D10</f>
        <v>-0.91282422535225072</v>
      </c>
      <c r="K3" s="6">
        <f>(supply_chain_S5_BWM!B14*(LCI_default_S5!AL50-LCI_default_S5!AL58)/LCI_default_S5!AB50+supply_chain_S5_BWM!B15*(LCI_default_S5!AL81-LCI_default_S5!AL89)/LCI_default_S5!AB81)/LCIA_Methods!D11</f>
        <v>-0.42320498621373165</v>
      </c>
      <c r="L3" s="6">
        <f>(supply_chain_S5_BWM!B14*(LCI_default_S5!AM50-LCI_default_S5!AM58)/LCI_default_S5!AB50+supply_chain_S5_BWM!B15*(LCI_default_S5!AM81-LCI_default_S5!AM89)/LCI_default_S5!AB81)/LCIA_Methods!D12</f>
        <v>-0.62313265548025565</v>
      </c>
      <c r="M3" s="6">
        <f>(supply_chain_S5_BWM!B14*(LCI_default_S5!AN50-LCI_default_S5!AN58)/LCI_default_S5!AB50+supply_chain_S5_BWM!B15*(LCI_default_S5!AN81-LCI_default_S5!AN89)/LCI_default_S5!AB81)/LCIA_Methods!D13</f>
        <v>-1.019492912053005</v>
      </c>
      <c r="N3" s="6">
        <f>(supply_chain_S5_BWM!B14*(LCI_default_S5!AO50-LCI_default_S5!AO58)/LCI_default_S5!AB50+supply_chain_S5_BWM!B15*(LCI_default_S5!AO81-LCI_default_S5!AO89)/LCI_default_S5!AB81)/LCIA_Methods!D14</f>
        <v>-0.43813245321629884</v>
      </c>
      <c r="O3" s="6">
        <f>(supply_chain_S5_BWM!B14*(LCI_default_S5!AP50-LCI_default_S5!AP58)/LCI_default_S5!AB50+supply_chain_S5_BWM!B15*(LCI_default_S5!AP81-LCI_default_S5!AP89)/LCI_default_S5!AB81)/LCIA_Methods!D15</f>
        <v>-0.20263160642640357</v>
      </c>
      <c r="P3" s="6">
        <f>(supply_chain_S5_BWM!B14*(LCI_default_S5!AQ50-LCI_default_S5!AQ58)/LCI_default_S5!AB50+supply_chain_S5_BWM!B15*(LCI_default_S5!AQ81-LCI_default_S5!AQ89)/LCI_default_S5!AB81)/LCIA_Methods!D16</f>
        <v>-1.1109087157945241</v>
      </c>
      <c r="Q3" s="6">
        <f>(supply_chain_S5_BWM!B14*(LCI_default_S5!AR50-LCI_default_S5!AR58)/LCI_default_S5!AB50+supply_chain_S5_BWM!B15*(LCI_default_S5!AR81-LCI_default_S5!AR89)/LCI_default_S5!AB81)/LCIA_Methods!D17</f>
        <v>-2.831575279802875</v>
      </c>
    </row>
    <row r="4" spans="1:17" ht="52.5" x14ac:dyDescent="0.35">
      <c r="A4" s="5" t="s">
        <v>48</v>
      </c>
      <c r="B4" s="6">
        <f>(supply_chain_S5_BWM!B18*LCI_default_S5!L32+supply_chain_S5_BWM!B20*LCI_default_S5!L35)/LCIA_Methods!D2</f>
        <v>-11.604828578218838</v>
      </c>
      <c r="C4" s="6">
        <f>(supply_chain_S5_BWM!B18*LCI_default_S5!M32+supply_chain_S5_BWM!B20*LCI_default_S5!M35)/LCIA_Methods!D3</f>
        <v>-0.53101396174710203</v>
      </c>
      <c r="D4" s="6">
        <f>(supply_chain_S5_BWM!B18*LCI_default_S5!N32+supply_chain_S5_BWM!B20*LCI_default_S5!N35)/LCIA_Methods!D4</f>
        <v>-163.50591189074908</v>
      </c>
      <c r="E4" s="6">
        <f>(supply_chain_S5_BWM!B18*LCI_default_S5!O32+supply_chain_S5_BWM!B20*LCI_default_S5!O35)/LCIA_Methods!D5</f>
        <v>-207.13051804035197</v>
      </c>
      <c r="F4" s="6">
        <f>(supply_chain_S5_BWM!B18*LCI_default_S5!P32+supply_chain_S5_BWM!B20*LCI_default_S5!P35)/LCIA_Methods!D6</f>
        <v>-14.265053379893587</v>
      </c>
      <c r="G4" s="6">
        <f>(supply_chain_S5_BWM!B18*LCI_default_S5!Q32+supply_chain_S5_BWM!B20*LCI_default_S5!Q35)/LCIA_Methods!D7</f>
        <v>-0.79256015254604428</v>
      </c>
      <c r="H4" s="6">
        <f>(supply_chain_S5_BWM!B18*LCI_default_S5!R32+supply_chain_S5_BWM!B20*LCI_default_S5!R35)/LCIA_Methods!D8</f>
        <v>-16.002555147417809</v>
      </c>
      <c r="I4" s="6">
        <f>(supply_chain_S5_BWM!B18*LCI_default_S5!S32+supply_chain_S5_BWM!B20*LCI_default_S5!S35)/LCIA_Methods!D9</f>
        <v>-25.852538105370243</v>
      </c>
      <c r="J4" s="6">
        <f>(supply_chain_S5_BWM!B18*LCI_default_S5!T32+supply_chain_S5_BWM!B20*LCI_default_S5!T35)/LCIA_Methods!D10</f>
        <v>-32.922982474669794</v>
      </c>
      <c r="K4" s="6">
        <f>(supply_chain_S5_BWM!B18*LCI_default_S5!U32+supply_chain_S5_BWM!B20*LCI_default_S5!U35)/LCIA_Methods!D11</f>
        <v>-34.572712594627625</v>
      </c>
      <c r="L4" s="6">
        <f>(supply_chain_S5_BWM!B18*LCI_default_S5!V32+supply_chain_S5_BWM!B20*LCI_default_S5!V35)/LCIA_Methods!D12</f>
        <v>-31.975569022706654</v>
      </c>
      <c r="M4" s="6">
        <f>(supply_chain_S5_BWM!B18*LCI_default_S5!W32+supply_chain_S5_BWM!B20*LCI_default_S5!W35)/LCIA_Methods!D13</f>
        <v>-196.07086146086664</v>
      </c>
      <c r="N4" s="6">
        <f>(supply_chain_S5_BWM!B18*LCI_default_S5!X32+supply_chain_S5_BWM!B20*LCI_default_S5!X35)/LCIA_Methods!D14</f>
        <v>-17.541058748468913</v>
      </c>
      <c r="O4" s="6">
        <f>(supply_chain_S5_BWM!B18*LCI_default_S5!Y32+supply_chain_S5_BWM!B20*LCI_default_S5!Y35)/LCIA_Methods!D15</f>
        <v>-154.93604185480532</v>
      </c>
      <c r="P4" s="6">
        <f>(supply_chain_S5_BWM!B18*LCI_default_S5!Z32+supply_chain_S5_BWM!B20*LCI_default_S5!Z35)/LCIA_Methods!D16</f>
        <v>-13.845134331296199</v>
      </c>
      <c r="Q4" s="6">
        <f>(supply_chain_S5_BWM!B18*LCI_default_S5!AA32+supply_chain_S5_BWM!B20*LCI_default_S5!AA35)/LCIA_Methods!D17</f>
        <v>-16.395808956737472</v>
      </c>
    </row>
    <row r="5" spans="1:17" x14ac:dyDescent="0.35">
      <c r="A5" s="5" t="s">
        <v>49</v>
      </c>
      <c r="B5" s="6">
        <f>(supply_chain_S5_BWM!B26*LCI_default_S5!L43)/LCIA_Methods!D2</f>
        <v>0.10111321125169319</v>
      </c>
      <c r="C5" s="6">
        <f>(supply_chain_S5_BWM!B26*LCI_default_S5!M43)/LCIA_Methods!D3</f>
        <v>7.502557528699617E-3</v>
      </c>
      <c r="D5" s="6">
        <f>(supply_chain_S5_BWM!B26*LCI_default_S5!N43)/LCIA_Methods!D4</f>
        <v>0.7016942296323212</v>
      </c>
      <c r="E5" s="6">
        <f>(supply_chain_S5_BWM!B26*LCI_default_S5!O43)/LCIA_Methods!D5</f>
        <v>0.25260865124217774</v>
      </c>
      <c r="F5" s="6">
        <f>(supply_chain_S5_BWM!B26*LCI_default_S5!P43)/LCIA_Methods!D6</f>
        <v>0.1130507583448498</v>
      </c>
      <c r="G5" s="6">
        <f>(supply_chain_S5_BWM!B26*LCI_default_S5!Q43)/LCIA_Methods!D7</f>
        <v>1.2337021135040037E-2</v>
      </c>
      <c r="H5" s="6">
        <f>(supply_chain_S5_BWM!B26*LCI_default_S5!R43)/LCIA_Methods!D8</f>
        <v>0.15060894384315604</v>
      </c>
      <c r="I5" s="6">
        <f>(supply_chain_S5_BWM!B26*LCI_default_S5!S43)/LCIA_Methods!D9</f>
        <v>9.8110295980641277E-2</v>
      </c>
      <c r="J5" s="6">
        <f>(supply_chain_S5_BWM!B26*LCI_default_S5!T43)/LCIA_Methods!D10</f>
        <v>0.12303816509019831</v>
      </c>
      <c r="K5" s="6">
        <f>(supply_chain_S5_BWM!B26*LCI_default_S5!U43)/LCIA_Methods!D11</f>
        <v>1.3528093741931901E-2</v>
      </c>
      <c r="L5" s="6">
        <f>(supply_chain_S5_BWM!B26*LCI_default_S5!V43)/LCIA_Methods!D12</f>
        <v>7.0023247901039726E-2</v>
      </c>
      <c r="M5" s="6">
        <f>(supply_chain_S5_BWM!B26*LCI_default_S5!W43)/LCIA_Methods!D13</f>
        <v>0.18388684316876178</v>
      </c>
      <c r="N5" s="6">
        <f>(supply_chain_S5_BWM!B26*LCI_default_S5!X43)/LCIA_Methods!D14</f>
        <v>1.137488530252014E-2</v>
      </c>
      <c r="O5" s="6">
        <f>(supply_chain_S5_BWM!B26*LCI_default_S5!Y43)/LCIA_Methods!D15</f>
        <v>6.1161485197864154E-3</v>
      </c>
      <c r="P5" s="6">
        <f>(supply_chain_S5_BWM!B26*LCI_default_S5!Z43)/LCIA_Methods!D16</f>
        <v>4.7195877949699754E-2</v>
      </c>
      <c r="Q5" s="6">
        <f>(supply_chain_S5_BWM!B26*LCI_default_S5!AA43)/LCIA_Methods!D17</f>
        <v>0.19606409212510298</v>
      </c>
    </row>
    <row r="6" spans="1:17" x14ac:dyDescent="0.35">
      <c r="A6" s="5" t="s">
        <v>50</v>
      </c>
      <c r="B6" s="6">
        <f>(supply_chain_S5_BWM!B37*LCI_default_S5!L58)/LCIA_Methods!D2</f>
        <v>3.5277846691619539</v>
      </c>
      <c r="C6" s="6">
        <f>(supply_chain_S5_BWM!B37*LCI_default_S5!M58)/LCIA_Methods!D3</f>
        <v>5.5091951778952639E-2</v>
      </c>
      <c r="D6" s="6">
        <f>(supply_chain_S5_BWM!B37*LCI_default_S5!N58)/LCIA_Methods!D4</f>
        <v>7.3871878658894179</v>
      </c>
      <c r="E6" s="6">
        <f>(supply_chain_S5_BWM!B37*LCI_default_S5!O58)/LCIA_Methods!D5</f>
        <v>4.3207957248954525</v>
      </c>
      <c r="F6" s="6">
        <f>(supply_chain_S5_BWM!B37*LCI_default_S5!P58)/LCIA_Methods!D6</f>
        <v>3.7183194256467513</v>
      </c>
      <c r="G6" s="6">
        <f>(supply_chain_S5_BWM!B37*LCI_default_S5!Q58)/LCIA_Methods!D7</f>
        <v>0.20843505767899737</v>
      </c>
      <c r="H6" s="6">
        <f>(supply_chain_S5_BWM!B37*LCI_default_S5!R58)/LCIA_Methods!D8</f>
        <v>0.81940198699995026</v>
      </c>
      <c r="I6" s="6">
        <f>(supply_chain_S5_BWM!B37*LCI_default_S5!S58)/LCIA_Methods!D9</f>
        <v>3.4094235174356413</v>
      </c>
      <c r="J6" s="6">
        <f>(supply_chain_S5_BWM!B37*LCI_default_S5!T58)/LCIA_Methods!D10</f>
        <v>4.5172738975437765</v>
      </c>
      <c r="K6" s="6">
        <f>(supply_chain_S5_BWM!B37*LCI_default_S5!U58)/LCIA_Methods!D11</f>
        <v>0.19510029600881892</v>
      </c>
      <c r="L6" s="6">
        <f>(supply_chain_S5_BWM!B37*LCI_default_S5!V58)/LCIA_Methods!D12</f>
        <v>0.43648354318463789</v>
      </c>
      <c r="M6" s="6">
        <f>(supply_chain_S5_BWM!B37*LCI_default_S5!W58)/LCIA_Methods!D13</f>
        <v>0.56731296729334624</v>
      </c>
      <c r="N6" s="6">
        <f>(supply_chain_S5_BWM!B37*LCI_default_S5!X58)/LCIA_Methods!D14</f>
        <v>0.39753806919194884</v>
      </c>
      <c r="O6" s="6">
        <f>(supply_chain_S5_BWM!B37*LCI_default_S5!Y58)/LCIA_Methods!D15</f>
        <v>0.24351396766025177</v>
      </c>
      <c r="P6" s="6">
        <f>(supply_chain_S5_BWM!B37*LCI_default_S5!Z58)/LCIA_Methods!D16</f>
        <v>1.040165628251432</v>
      </c>
      <c r="Q6" s="6">
        <f>(supply_chain_S5_BWM!B37*LCI_default_S5!AA58)/LCIA_Methods!D17</f>
        <v>1.6888744411704772</v>
      </c>
    </row>
    <row r="7" spans="1:17" x14ac:dyDescent="0.35">
      <c r="A7" s="5" t="s">
        <v>51</v>
      </c>
      <c r="B7" s="6">
        <f>LCA_default_S5!B2*ABS(supply_chain_S5_BWM!B2)-SUM(B2:B6)</f>
        <v>11.627400712963899</v>
      </c>
      <c r="C7" s="6">
        <f>LCA_default_S5!C2*ABS(supply_chain_S5_BWM!B2)-SUM(C2:C6)</f>
        <v>0.81452136027037092</v>
      </c>
      <c r="D7" s="6">
        <f>LCA_default_S5!D2*ABS(supply_chain_S5_BWM!B2)-SUM(D2:D6)</f>
        <v>111.85080538534389</v>
      </c>
      <c r="E7" s="6">
        <f>LCA_default_S5!E2*ABS(supply_chain_S5_BWM!B2)-SUM(E2:E6)</f>
        <v>20.345494883654453</v>
      </c>
      <c r="F7" s="6">
        <f>LCA_default_S5!F2*ABS(supply_chain_S5_BWM!B2)-SUM(F2:F6)</f>
        <v>8.0769773933682529</v>
      </c>
      <c r="G7" s="6">
        <f>LCA_default_S5!G2*ABS(supply_chain_S5_BWM!B2)-SUM(G2:G6)</f>
        <v>1.3114493928577415</v>
      </c>
      <c r="H7" s="6">
        <f>LCA_default_S5!H2*ABS(supply_chain_S5_BWM!B2)-SUM(H2:H6)</f>
        <v>12.01978064498577</v>
      </c>
      <c r="I7" s="6">
        <f>LCA_default_S5!I2*ABS(supply_chain_S5_BWM!B2)-SUM(I2:I6)</f>
        <v>8.3687321552155609</v>
      </c>
      <c r="J7" s="6">
        <f>LCA_default_S5!J2*ABS(supply_chain_S5_BWM!B2)-SUM(J2:J6)</f>
        <v>8.6156673937440189</v>
      </c>
      <c r="K7" s="6">
        <f>LCA_default_S5!K2*ABS(supply_chain_S5_BWM!B2)-SUM(K2:K6)</f>
        <v>1.8252529847617325</v>
      </c>
      <c r="L7" s="6">
        <f>LCA_default_S5!L2*ABS(supply_chain_S5_BWM!B2)-SUM(L2:L6)</f>
        <v>4.8801091256044771</v>
      </c>
      <c r="M7" s="6">
        <f>LCA_default_S5!M2*ABS(supply_chain_S5_BWM!B2)-SUM(M2:M6)</f>
        <v>20.611886224715619</v>
      </c>
      <c r="N7" s="6">
        <f>LCA_default_S5!N2*ABS(supply_chain_S5_BWM!B2)-SUM(N2:N6)</f>
        <v>0.58198025758676408</v>
      </c>
      <c r="O7" s="6">
        <f>LCA_default_S5!O2*ABS(supply_chain_S5_BWM!B2)-SUM(O2:O6)</f>
        <v>0.87552230102309636</v>
      </c>
      <c r="P7" s="6">
        <f>LCA_default_S5!P2*ABS(supply_chain_S5_BWM!B2)-SUM(P2:P6)</f>
        <v>17.089816173803651</v>
      </c>
      <c r="Q7" s="6">
        <f>LCA_default_S5!Q2*ABS(supply_chain_S5_BWM!B2)-SUM(Q2:Q6)</f>
        <v>21.682378423771887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(supply_chain_default_BWM!B8*(LCI_db1_default!AC37-LCI_db1_default!AC43)/LCI_db1_default!AB37+supply_chain_default_BWM!B11*(LCI_db1_default!AC68-LCI_db1_default!AC74)/LCI_db1_default!AB68)/LCIA_Methods!D2</f>
        <v>-3.9426941711869308</v>
      </c>
      <c r="C2" s="6">
        <f>(supply_chain_default_BWM!B8*(LCI_db1_default!AD37-LCI_db1_default!AD43)/LCI_db1_default!AB37+supply_chain_default_BWM!B11*(LCI_db1_default!AD68-LCI_db1_default!AD74)/LCI_db1_default!AB68)/LCIA_Methods!D3</f>
        <v>-8.4799995104510098E-2</v>
      </c>
      <c r="D2" s="6">
        <f>(supply_chain_default_BWM!B8*(LCI_db1_default!AE37-LCI_db1_default!AE43)/LCI_db1_default!AB37+supply_chain_default_BWM!B11*(LCI_db1_default!AE68-LCI_db1_default!AE74)/LCI_db1_default!AB68)/LCIA_Methods!D4</f>
        <v>-22.797623425414095</v>
      </c>
      <c r="E2" s="6">
        <f>(supply_chain_default_BWM!B8*(LCI_db1_default!AF37-LCI_db1_default!AF43)/LCI_db1_default!AB37+supply_chain_default_BWM!B11*(LCI_db1_default!AF68-LCI_db1_default!AF74)/LCI_db1_default!AB68)/LCIA_Methods!D5</f>
        <v>-3.4981494982976313</v>
      </c>
      <c r="F2" s="6">
        <f>(supply_chain_default_BWM!B8*(LCI_db1_default!AG37-LCI_db1_default!AG43)/LCI_db1_default!AB37+supply_chain_default_BWM!B11*(LCI_db1_default!AG68-LCI_db1_default!AG74)/LCI_db1_default!AB68)/LCIA_Methods!D6</f>
        <v>-9.3201098257121355</v>
      </c>
      <c r="G2" s="6">
        <f>(supply_chain_default_BWM!B8*(LCI_db1_default!AH37-LCI_db1_default!AH43)/LCI_db1_default!AB37+supply_chain_default_BWM!B11*(LCI_db1_default!AH68-LCI_db1_default!AH74)/LCI_db1_default!AB68)/LCIA_Methods!D7</f>
        <v>-0.34168369773314206</v>
      </c>
      <c r="H2" s="6">
        <f>(supply_chain_default_BWM!B8*(LCI_db1_default!AI37-LCI_db1_default!AI43)/LCI_db1_default!AB37+supply_chain_default_BWM!B11*(LCI_db1_default!AI68-LCI_db1_default!AI74)/LCI_db1_default!AB68)/LCIA_Methods!D8</f>
        <v>-1.145882805834036</v>
      </c>
      <c r="I2" s="6">
        <f>(supply_chain_default_BWM!B8*(LCI_db1_default!AJ37-LCI_db1_default!AJ43)/LCI_db1_default!AB37+supply_chain_default_BWM!B11*(LCI_db1_default!AJ68-LCI_db1_default!AJ74)/LCI_db1_default!AB68)/LCIA_Methods!D9</f>
        <v>-23.514875335158134</v>
      </c>
      <c r="J2" s="6">
        <f>(supply_chain_default_BWM!B8*(LCI_db1_default!AK37-LCI_db1_default!AK43)/LCI_db1_default!AB37+supply_chain_default_BWM!B11*(LCI_db1_default!AK68-LCI_db1_default!AK74)/LCI_db1_default!AB68)/LCIA_Methods!D10</f>
        <v>-32.682696528962481</v>
      </c>
      <c r="K2" s="6">
        <f>(supply_chain_default_BWM!B8*(LCI_db1_default!AL37-LCI_db1_default!AL43)/LCI_db1_default!AB37+supply_chain_default_BWM!B11*(LCI_db1_default!AL68-LCI_db1_default!AL74)/LCI_db1_default!AB68)/LCIA_Methods!D11</f>
        <v>-0.33967124021858941</v>
      </c>
      <c r="L2" s="6">
        <f>(supply_chain_default_BWM!B8*(LCI_db1_default!AM37-LCI_db1_default!AM43)/LCI_db1_default!AB37+supply_chain_default_BWM!B11*(LCI_db1_default!AM68-LCI_db1_default!AM74)/LCI_db1_default!AB68)/LCIA_Methods!D12</f>
        <v>-1.8599593664862357</v>
      </c>
      <c r="M2" s="6">
        <f>(supply_chain_default_BWM!B8*(LCI_db1_default!AN37-LCI_db1_default!AN43)/LCI_db1_default!AB37+supply_chain_default_BWM!B11*(LCI_db1_default!AN68-LCI_db1_default!AN74)/LCI_db1_default!AB68)/LCIA_Methods!D13</f>
        <v>-1.6186967999584396</v>
      </c>
      <c r="N2" s="6">
        <f>(supply_chain_default_BWM!B8*(LCI_db1_default!AO37-LCI_db1_default!AO43)/LCI_db1_default!AB37+supply_chain_default_BWM!B11*(LCI_db1_default!AO68-LCI_db1_default!AO74)/LCI_db1_default!AB68)/LCIA_Methods!D14</f>
        <v>-0.20255714919307921</v>
      </c>
      <c r="O2" s="6">
        <f>(supply_chain_default_BWM!B8*(LCI_db1_default!AP37-LCI_db1_default!AP43)/LCI_db1_default!AB37+supply_chain_default_BWM!B11*(LCI_db1_default!AP68-LCI_db1_default!AP74)/LCI_db1_default!AB68)/LCIA_Methods!D15</f>
        <v>-0.65626451079714465</v>
      </c>
      <c r="P2" s="6">
        <f>(supply_chain_default_BWM!B8*(LCI_db1_default!AQ37-LCI_db1_default!AQ43)/LCI_db1_default!AB37+supply_chain_default_BWM!B11*(LCI_db1_default!AQ68-LCI_db1_default!AQ74)/LCI_db1_default!AB68)/LCIA_Methods!D16</f>
        <v>-1.2659483230220685</v>
      </c>
      <c r="Q2" s="6">
        <f>(supply_chain_default_BWM!B8*(LCI_db1_default!AR37-LCI_db1_default!AR43)/LCI_db1_default!AB37+supply_chain_default_BWM!B11*(LCI_db1_default!AR68-LCI_db1_default!AR74)/LCI_db1_default!AB68)/LCIA_Methods!D17</f>
        <v>-2.9193121045173926</v>
      </c>
    </row>
    <row r="3" spans="1:17" ht="39.5" x14ac:dyDescent="0.35">
      <c r="A3" s="5" t="s">
        <v>47</v>
      </c>
      <c r="B3" s="6">
        <f>(supply_chain_default_BWM!B14*(LCI_db1_default!AC50-LCI_db1_default!AC58)/LCI_db1_default!AB50+supply_chain_default_BWM!B15*(LCI_db1_default!AC81-LCI_db1_default!AC89)/LCI_db1_default!AB81)/LCIA_Methods!D2</f>
        <v>-8.1223565341829502</v>
      </c>
      <c r="C3" s="6">
        <f>(supply_chain_default_BWM!B14*(LCI_db1_default!AD50-LCI_db1_default!AD58)/LCI_db1_default!AB50+supply_chain_default_BWM!B15*(LCI_db1_default!AD81-LCI_db1_default!AD89)/LCI_db1_default!AB81)/LCIA_Methods!D3</f>
        <v>-0.11698567920794183</v>
      </c>
      <c r="D3" s="6">
        <f>(supply_chain_default_BWM!B14*(LCI_db1_default!AE50-LCI_db1_default!AE58)/LCI_db1_default!AB50+supply_chain_default_BWM!B15*(LCI_db1_default!AE81-LCI_db1_default!AE89)/LCI_db1_default!AB81)/LCIA_Methods!D4</f>
        <v>-14.450827777036546</v>
      </c>
      <c r="E3" s="6">
        <f>(supply_chain_default_BWM!B14*(LCI_db1_default!AF50-LCI_db1_default!AF58)/LCI_db1_default!AB50+supply_chain_default_BWM!B15*(LCI_db1_default!AF81-LCI_db1_default!AF89)/LCI_db1_default!AB81)/LCIA_Methods!D5</f>
        <v>-7.7471029410966965</v>
      </c>
      <c r="F3" s="6">
        <f>(supply_chain_default_BWM!B14*(LCI_db1_default!AG50-LCI_db1_default!AG58)/LCI_db1_default!AB50+supply_chain_default_BWM!B15*(LCI_db1_default!AG81-LCI_db1_default!AG89)/LCI_db1_default!AB81)/LCIA_Methods!D6</f>
        <v>-3.3892526740708964</v>
      </c>
      <c r="G3" s="6">
        <f>(supply_chain_default_BWM!B14*(LCI_db1_default!AH50-LCI_db1_default!AH58)/LCI_db1_default!AB50+supply_chain_default_BWM!B15*(LCI_db1_default!AH81-LCI_db1_default!AH89)/LCI_db1_default!AB81)/LCIA_Methods!D7</f>
        <v>-0.25407331634515407</v>
      </c>
      <c r="H3" s="6">
        <f>(supply_chain_default_BWM!B14*(LCI_db1_default!AI50-LCI_db1_default!AI58)/LCI_db1_default!AB50+supply_chain_default_BWM!B15*(LCI_db1_default!AI81-LCI_db1_default!AI89)/LCI_db1_default!AB81)/LCIA_Methods!D8</f>
        <v>-1.7069748866564534</v>
      </c>
      <c r="I3" s="6">
        <f>(supply_chain_default_BWM!B14*(LCI_db1_default!AJ50-LCI_db1_default!AJ58)/LCI_db1_default!AB50+supply_chain_default_BWM!B15*(LCI_db1_default!AJ81-LCI_db1_default!AJ89)/LCI_db1_default!AB81)/LCIA_Methods!D9</f>
        <v>-0.94882590617089335</v>
      </c>
      <c r="J3" s="6">
        <f>(supply_chain_default_BWM!B14*(LCI_db1_default!AK50-LCI_db1_default!AK58)/LCI_db1_default!AB50+supply_chain_default_BWM!B15*(LCI_db1_default!AK81-LCI_db1_default!AK89)/LCI_db1_default!AB81)/LCIA_Methods!D10</f>
        <v>-0.9890131171117903</v>
      </c>
      <c r="K3" s="6">
        <f>(supply_chain_default_BWM!B14*(LCI_db1_default!AL50-LCI_db1_default!AL58)/LCI_db1_default!AB50+supply_chain_default_BWM!B15*(LCI_db1_default!AL81-LCI_db1_default!AL89)/LCI_db1_default!AB81)/LCIA_Methods!D11</f>
        <v>-0.33995844567848948</v>
      </c>
      <c r="L3" s="6">
        <f>(supply_chain_default_BWM!B14*(LCI_db1_default!AM50-LCI_db1_default!AM58)/LCI_db1_default!AB50+supply_chain_default_BWM!B15*(LCI_db1_default!AM81-LCI_db1_default!AM89)/LCI_db1_default!AB81)/LCIA_Methods!D12</f>
        <v>-0.66505655329212732</v>
      </c>
      <c r="M3" s="6">
        <f>(supply_chain_default_BWM!B14*(LCI_db1_default!AN50-LCI_db1_default!AN58)/LCI_db1_default!AB50+supply_chain_default_BWM!B15*(LCI_db1_default!AN81-LCI_db1_default!AN89)/LCI_db1_default!AB81)/LCIA_Methods!D13</f>
        <v>-1.1324243912242733</v>
      </c>
      <c r="N3" s="6">
        <f>(supply_chain_default_BWM!B14*(LCI_db1_default!AO50-LCI_db1_default!AO58)/LCI_db1_default!AB50+supply_chain_default_BWM!B15*(LCI_db1_default!AO81-LCI_db1_default!AO89)/LCI_db1_default!AB81)/LCIA_Methods!D14</f>
        <v>-0.17044188393787554</v>
      </c>
      <c r="O3" s="6">
        <f>(supply_chain_default_BWM!B14*(LCI_db1_default!AP50-LCI_db1_default!AP58)/LCI_db1_default!AB50+supply_chain_default_BWM!B15*(LCI_db1_default!AP81-LCI_db1_default!AP89)/LCI_db1_default!AB81)/LCIA_Methods!D15</f>
        <v>-0.1650892229506544</v>
      </c>
      <c r="P3" s="6">
        <f>(supply_chain_default_BWM!B14*(LCI_db1_default!AQ50-LCI_db1_default!AQ58)/LCI_db1_default!AB50+supply_chain_default_BWM!B15*(LCI_db1_default!AQ81-LCI_db1_default!AQ89)/LCI_db1_default!AB81)/LCIA_Methods!D16</f>
        <v>-1.2317053353722331</v>
      </c>
      <c r="Q3" s="6">
        <f>(supply_chain_default_BWM!B14*(LCI_db1_default!AR50-LCI_db1_default!AR58)/LCI_db1_default!AB50+supply_chain_default_BWM!B15*(LCI_db1_default!AR81-LCI_db1_default!AR89)/LCI_db1_default!AB81)/LCIA_Methods!D17</f>
        <v>-2.979837116763298</v>
      </c>
    </row>
    <row r="4" spans="1:17" ht="52.5" x14ac:dyDescent="0.35">
      <c r="A4" s="5" t="s">
        <v>48</v>
      </c>
      <c r="B4" s="6">
        <f>(supply_chain_default_BWM!B18*LCI_db1_default!L32+supply_chain_default_BWM!B20*LCI_db1_default!L35)/LCIA_Methods!D2</f>
        <v>-9.6688265654318304</v>
      </c>
      <c r="C4" s="6">
        <f>(supply_chain_default_BWM!B18*LCI_db1_default!M32+supply_chain_default_BWM!B20*LCI_db1_default!M35)/LCIA_Methods!D3</f>
        <v>-0.47748362389890092</v>
      </c>
      <c r="D4" s="6">
        <f>(supply_chain_default_BWM!B18*LCI_db1_default!N32+supply_chain_default_BWM!B20*LCI_db1_default!N35)/LCIA_Methods!D4</f>
        <v>-136.2635354289566</v>
      </c>
      <c r="E4" s="6">
        <f>(supply_chain_default_BWM!B18*LCI_db1_default!O32+supply_chain_default_BWM!B20*LCI_db1_default!O35)/LCIA_Methods!D5</f>
        <v>-212.11111778332543</v>
      </c>
      <c r="F4" s="6">
        <f>(supply_chain_default_BWM!B18*LCI_db1_default!P32+supply_chain_default_BWM!B20*LCI_db1_default!P35)/LCIA_Methods!D6</f>
        <v>-15.921990459519815</v>
      </c>
      <c r="G4" s="6">
        <f>(supply_chain_default_BWM!B18*LCI_db1_default!Q32+supply_chain_default_BWM!B20*LCI_db1_default!Q35)/LCIA_Methods!D7</f>
        <v>-1.0446352228052325</v>
      </c>
      <c r="H4" s="6">
        <f>(supply_chain_default_BWM!B18*LCI_db1_default!R32+supply_chain_default_BWM!B20*LCI_db1_default!R35)/LCIA_Methods!D8</f>
        <v>-13.212962921292267</v>
      </c>
      <c r="I4" s="6">
        <f>(supply_chain_default_BWM!B18*LCI_db1_default!S32+supply_chain_default_BWM!B20*LCI_db1_default!S35)/LCIA_Methods!D9</f>
        <v>-23.456282594972009</v>
      </c>
      <c r="J4" s="6">
        <f>(supply_chain_default_BWM!B18*LCI_db1_default!T32+supply_chain_default_BWM!B20*LCI_db1_default!T35)/LCIA_Methods!D10</f>
        <v>-30.265742639339745</v>
      </c>
      <c r="K4" s="6">
        <f>(supply_chain_default_BWM!B18*LCI_db1_default!U32+supply_chain_default_BWM!B20*LCI_db1_default!U35)/LCIA_Methods!D11</f>
        <v>-33.714125913847631</v>
      </c>
      <c r="L4" s="6">
        <f>(supply_chain_default_BWM!B18*LCI_db1_default!V32+supply_chain_default_BWM!B20*LCI_db1_default!V35)/LCIA_Methods!D12</f>
        <v>-30.452624089852609</v>
      </c>
      <c r="M4" s="6">
        <f>(supply_chain_default_BWM!B18*LCI_db1_default!W32+supply_chain_default_BWM!B20*LCI_db1_default!W35)/LCIA_Methods!D13</f>
        <v>-206.9471534605095</v>
      </c>
      <c r="N4" s="6">
        <f>(supply_chain_default_BWM!B18*LCI_db1_default!X32+supply_chain_default_BWM!B20*LCI_db1_default!X35)/LCIA_Methods!D14</f>
        <v>-17.62130414743962</v>
      </c>
      <c r="O4" s="6">
        <f>(supply_chain_default_BWM!B18*LCI_db1_default!Y32+supply_chain_default_BWM!B20*LCI_db1_default!Y35)/LCIA_Methods!D15</f>
        <v>-154.9218218234756</v>
      </c>
      <c r="P4" s="6">
        <f>(supply_chain_default_BWM!B18*LCI_db1_default!Z32+supply_chain_default_BWM!B20*LCI_db1_default!Z35)/LCIA_Methods!D16</f>
        <v>-16.314672622830685</v>
      </c>
      <c r="Q4" s="6">
        <f>(supply_chain_default_BWM!B18*LCI_db1_default!AA32+supply_chain_default_BWM!B20*LCI_db1_default!AA35)/LCIA_Methods!D17</f>
        <v>-14.205457287397087</v>
      </c>
    </row>
    <row r="5" spans="1:17" x14ac:dyDescent="0.35">
      <c r="A5" s="5" t="s">
        <v>49</v>
      </c>
      <c r="B5" s="6">
        <f>(supply_chain_default_BWM!B26*LCI_db1_default!L43)/LCIA_Methods!D2</f>
        <v>8.8854081505228319E-2</v>
      </c>
      <c r="C5" s="6">
        <f>(supply_chain_default_BWM!B26*LCI_db1_default!M43)/LCIA_Methods!D3</f>
        <v>7.1829707829873315E-3</v>
      </c>
      <c r="D5" s="6">
        <f>(supply_chain_default_BWM!B26*LCI_db1_default!N43)/LCIA_Methods!D4</f>
        <v>0.55532685624578471</v>
      </c>
      <c r="E5" s="6">
        <f>(supply_chain_default_BWM!B26*LCI_db1_default!O43)/LCIA_Methods!D5</f>
        <v>0.51179381162011184</v>
      </c>
      <c r="F5" s="6">
        <f>(supply_chain_default_BWM!B26*LCI_db1_default!P43)/LCIA_Methods!D6</f>
        <v>0.19834977524632172</v>
      </c>
      <c r="G5" s="6">
        <f>(supply_chain_default_BWM!B26*LCI_db1_default!Q43)/LCIA_Methods!D7</f>
        <v>1.4674673361108375E-2</v>
      </c>
      <c r="H5" s="6">
        <f>(supply_chain_default_BWM!B26*LCI_db1_default!R43)/LCIA_Methods!D8</f>
        <v>8.903729973262707E-2</v>
      </c>
      <c r="I5" s="6">
        <f>(supply_chain_default_BWM!B26*LCI_db1_default!S43)/LCIA_Methods!D9</f>
        <v>6.0864395878928092E-2</v>
      </c>
      <c r="J5" s="6">
        <f>(supply_chain_default_BWM!B26*LCI_db1_default!T43)/LCIA_Methods!D10</f>
        <v>6.4047429433064823E-2</v>
      </c>
      <c r="K5" s="6">
        <f>(supply_chain_default_BWM!B26*LCI_db1_default!U43)/LCIA_Methods!D11</f>
        <v>8.1335687612690399E-3</v>
      </c>
      <c r="L5" s="6">
        <f>(supply_chain_default_BWM!B26*LCI_db1_default!V43)/LCIA_Methods!D12</f>
        <v>3.6135375850741669E-2</v>
      </c>
      <c r="M5" s="6">
        <f>(supply_chain_default_BWM!B26*LCI_db1_default!W43)/LCIA_Methods!D13</f>
        <v>0.63278360712978143</v>
      </c>
      <c r="N5" s="6">
        <f>(supply_chain_default_BWM!B26*LCI_db1_default!X43)/LCIA_Methods!D14</f>
        <v>1.3950421813089238E-2</v>
      </c>
      <c r="O5" s="6">
        <f>(supply_chain_default_BWM!B26*LCI_db1_default!Y43)/LCIA_Methods!D15</f>
        <v>7.9199839067638708E-3</v>
      </c>
      <c r="P5" s="6">
        <f>(supply_chain_default_BWM!B26*LCI_db1_default!Z43)/LCIA_Methods!D16</f>
        <v>0.14673925179282912</v>
      </c>
      <c r="Q5" s="6">
        <f>(supply_chain_default_BWM!B26*LCI_db1_default!AA43)/LCIA_Methods!D17</f>
        <v>0.18453842206875051</v>
      </c>
    </row>
    <row r="6" spans="1:17" x14ac:dyDescent="0.35">
      <c r="A6" s="5" t="s">
        <v>50</v>
      </c>
      <c r="B6" s="6">
        <f>(supply_chain_default_BWM!B37*LCI_db1_default!L58)/LCIA_Methods!D2</f>
        <v>3.5407278936458608</v>
      </c>
      <c r="C6" s="6">
        <f>(supply_chain_default_BWM!B37*LCI_db1_default!M58)/LCIA_Methods!D3</f>
        <v>5.8050489017240615E-2</v>
      </c>
      <c r="D6" s="6">
        <f>(supply_chain_default_BWM!B37*LCI_db1_default!N58)/LCIA_Methods!D4</f>
        <v>5.3839679367053419</v>
      </c>
      <c r="E6" s="6">
        <f>(supply_chain_default_BWM!B37*LCI_db1_default!O58)/LCIA_Methods!D5</f>
        <v>5.0061767212538868</v>
      </c>
      <c r="F6" s="6">
        <f>(supply_chain_default_BWM!B37*LCI_db1_default!P58)/LCIA_Methods!D6</f>
        <v>3.8170782430014234</v>
      </c>
      <c r="G6" s="6">
        <f>(supply_chain_default_BWM!B37*LCI_db1_default!Q58)/LCIA_Methods!D7</f>
        <v>0.2371289310401532</v>
      </c>
      <c r="H6" s="6">
        <f>(supply_chain_default_BWM!B37*LCI_db1_default!R58)/LCIA_Methods!D8</f>
        <v>0.85862576489806153</v>
      </c>
      <c r="I6" s="6">
        <f>(supply_chain_default_BWM!B37*LCI_db1_default!S58)/LCIA_Methods!D9</f>
        <v>3.4099530159431954</v>
      </c>
      <c r="J6" s="6">
        <f>(supply_chain_default_BWM!B37*LCI_db1_default!T58)/LCIA_Methods!D10</f>
        <v>4.5531761054270339</v>
      </c>
      <c r="K6" s="6">
        <f>(supply_chain_default_BWM!B37*LCI_db1_default!U58)/LCIA_Methods!D11</f>
        <v>0.11468521567290228</v>
      </c>
      <c r="L6" s="6">
        <f>(supply_chain_default_BWM!B37*LCI_db1_default!V58)/LCIA_Methods!D12</f>
        <v>0.4560981747772378</v>
      </c>
      <c r="M6" s="6">
        <f>(supply_chain_default_BWM!B37*LCI_db1_default!W58)/LCIA_Methods!D13</f>
        <v>0.90761743779144421</v>
      </c>
      <c r="N6" s="6">
        <f>(supply_chain_default_BWM!B37*LCI_db1_default!X58)/LCIA_Methods!D14</f>
        <v>0.19531813883401949</v>
      </c>
      <c r="O6" s="6">
        <f>(supply_chain_default_BWM!B37*LCI_db1_default!Y58)/LCIA_Methods!D15</f>
        <v>0.14731329094617851</v>
      </c>
      <c r="P6" s="6">
        <f>(supply_chain_default_BWM!B37*LCI_db1_default!Z58)/LCIA_Methods!D16</f>
        <v>1.1942275606037256</v>
      </c>
      <c r="Q6" s="6">
        <f>(supply_chain_default_BWM!B37*LCI_db1_default!AA58)/LCIA_Methods!D17</f>
        <v>1.9521194260506485</v>
      </c>
    </row>
    <row r="7" spans="1:17" x14ac:dyDescent="0.35">
      <c r="A7" s="5" t="s">
        <v>51</v>
      </c>
      <c r="B7" s="6">
        <f>LCA_db1_default!B2*ABS(supply_chain_default_BWM!B2)-SUM(B2:B6)</f>
        <v>4.3418804459381732</v>
      </c>
      <c r="C7" s="6">
        <f>LCA_db1_default!C2*ABS(supply_chain_default_BWM!B2)-SUM(C2:C6)</f>
        <v>0.33516199989117174</v>
      </c>
      <c r="D7" s="6">
        <f>LCA_db1_default!D2*ABS(supply_chain_default_BWM!B2)-SUM(D2:D6)</f>
        <v>18.976291287882844</v>
      </c>
      <c r="E7" s="6">
        <f>LCA_db1_default!E2*ABS(supply_chain_default_BWM!B2)-SUM(E2:E6)</f>
        <v>7.3270813838872755</v>
      </c>
      <c r="F7" s="6">
        <f>LCA_db1_default!F2*ABS(supply_chain_default_BWM!B2)-SUM(F2:F6)</f>
        <v>4.4654141622108519</v>
      </c>
      <c r="G7" s="6">
        <f>LCA_db1_default!G2*ABS(supply_chain_default_BWM!B2)-SUM(G2:G6)</f>
        <v>0.59879937509585845</v>
      </c>
      <c r="H7" s="6">
        <f>LCA_db1_default!H2*ABS(supply_chain_default_BWM!B2)-SUM(H2:H6)</f>
        <v>5.9590621268431612</v>
      </c>
      <c r="I7" s="6">
        <f>LCA_db1_default!I2*ABS(supply_chain_default_BWM!B2)-SUM(I2:I6)</f>
        <v>3.3130641694152132</v>
      </c>
      <c r="J7" s="6">
        <f>LCA_db1_default!J2*ABS(supply_chain_default_BWM!B2)-SUM(J2:J6)</f>
        <v>4.0515515387899441</v>
      </c>
      <c r="K7" s="6">
        <f>LCA_db1_default!K2*ABS(supply_chain_default_BWM!B2)-SUM(K2:K6)</f>
        <v>0.29311678461605339</v>
      </c>
      <c r="L7" s="6">
        <f>LCA_db1_default!L2*ABS(supply_chain_default_BWM!B2)-SUM(L2:L6)</f>
        <v>2.2981915743206791</v>
      </c>
      <c r="M7" s="6">
        <f>LCA_db1_default!M2*ABS(supply_chain_default_BWM!B2)-SUM(M2:M6)</f>
        <v>6.0273786758666574</v>
      </c>
      <c r="N7" s="6">
        <f>LCA_db1_default!N2*ABS(supply_chain_default_BWM!B2)-SUM(N2:N6)</f>
        <v>0.24239649177098244</v>
      </c>
      <c r="O7" s="6">
        <f>LCA_db1_default!O2*ABS(supply_chain_default_BWM!B2)-SUM(O2:O6)</f>
        <v>0.25213284876031139</v>
      </c>
      <c r="P7" s="6">
        <f>LCA_db1_default!P2*ABS(supply_chain_default_BWM!B2)-SUM(P2:P6)</f>
        <v>4.7593488061384086</v>
      </c>
      <c r="Q7" s="6">
        <f>LCA_db1_default!Q2*ABS(supply_chain_default_BWM!B2)-SUM(Q2:Q6)</f>
        <v>8.0991492617986669</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(supply_chain_S1_BWM!B8*(LCI_db1_S1!AC37-LCI_db1_S1!AC43)/LCI_db1_S1!AB37+supply_chain_S1_BWM!B11*(LCI_db1_S1!AC68-LCI_db1_S1!AC74)/LCI_db1_S1!AB68)/LCIA_Methods!D2</f>
        <v>-3.9426941711869308</v>
      </c>
      <c r="C2" s="6">
        <f>(supply_chain_S1_BWM!B8*(LCI_db1_S1!AD37-LCI_db1_S1!AD43)/LCI_db1_S1!AB37+supply_chain_S1_BWM!B11*(LCI_db1_S1!AD68-LCI_db1_S1!AD74)/LCI_db1_S1!AB68)/LCIA_Methods!D3</f>
        <v>-8.4799995104510098E-2</v>
      </c>
      <c r="D2" s="6">
        <f>(supply_chain_S1_BWM!B8*(LCI_db1_S1!AE37-LCI_db1_S1!AE43)/LCI_db1_S1!AB37+supply_chain_S1_BWM!B11*(LCI_db1_S1!AE68-LCI_db1_S1!AE74)/LCI_db1_S1!AB68)/LCIA_Methods!D4</f>
        <v>-22.797623425414095</v>
      </c>
      <c r="E2" s="6">
        <f>(supply_chain_S1_BWM!B8*(LCI_db1_S1!AF37-LCI_db1_S1!AF43)/LCI_db1_S1!AB37+supply_chain_S1_BWM!B11*(LCI_db1_S1!AF68-LCI_db1_S1!AF74)/LCI_db1_S1!AB68)/LCIA_Methods!D5</f>
        <v>-3.4981494982976313</v>
      </c>
      <c r="F2" s="6">
        <f>(supply_chain_S1_BWM!B8*(LCI_db1_S1!AG37-LCI_db1_S1!AG43)/LCI_db1_S1!AB37+supply_chain_S1_BWM!B11*(LCI_db1_S1!AG68-LCI_db1_S1!AG74)/LCI_db1_S1!AB68)/LCIA_Methods!D6</f>
        <v>-9.3201098257121355</v>
      </c>
      <c r="G2" s="6">
        <f>(supply_chain_S1_BWM!B8*(LCI_db1_S1!AH37-LCI_db1_S1!AH43)/LCI_db1_S1!AB37+supply_chain_S1_BWM!B11*(LCI_db1_S1!AH68-LCI_db1_S1!AH74)/LCI_db1_S1!AB68)/LCIA_Methods!D7</f>
        <v>-0.34168369773314206</v>
      </c>
      <c r="H2" s="6">
        <f>(supply_chain_S1_BWM!B8*(LCI_db1_S1!AI37-LCI_db1_S1!AI43)/LCI_db1_S1!AB37+supply_chain_S1_BWM!B11*(LCI_db1_S1!AI68-LCI_db1_S1!AI74)/LCI_db1_S1!AB68)/LCIA_Methods!D8</f>
        <v>-1.145882805834036</v>
      </c>
      <c r="I2" s="6">
        <f>(supply_chain_S1_BWM!B8*(LCI_db1_S1!AJ37-LCI_db1_S1!AJ43)/LCI_db1_S1!AB37+supply_chain_S1_BWM!B11*(LCI_db1_S1!AJ68-LCI_db1_S1!AJ74)/LCI_db1_S1!AB68)/LCIA_Methods!D9</f>
        <v>-23.514875335158134</v>
      </c>
      <c r="J2" s="6">
        <f>(supply_chain_S1_BWM!B8*(LCI_db1_S1!AK37-LCI_db1_S1!AK43)/LCI_db1_S1!AB37+supply_chain_S1_BWM!B11*(LCI_db1_S1!AK68-LCI_db1_S1!AK74)/LCI_db1_S1!AB68)/LCIA_Methods!D10</f>
        <v>-32.682696528962481</v>
      </c>
      <c r="K2" s="6">
        <f>(supply_chain_S1_BWM!B8*(LCI_db1_S1!AL37-LCI_db1_S1!AL43)/LCI_db1_S1!AB37+supply_chain_S1_BWM!B11*(LCI_db1_S1!AL68-LCI_db1_S1!AL74)/LCI_db1_S1!AB68)/LCIA_Methods!D11</f>
        <v>-0.33967124021858941</v>
      </c>
      <c r="L2" s="6">
        <f>(supply_chain_S1_BWM!B8*(LCI_db1_S1!AM37-LCI_db1_S1!AM43)/LCI_db1_S1!AB37+supply_chain_S1_BWM!B11*(LCI_db1_S1!AM68-LCI_db1_S1!AM74)/LCI_db1_S1!AB68)/LCIA_Methods!D12</f>
        <v>-1.8599593664862357</v>
      </c>
      <c r="M2" s="6">
        <f>(supply_chain_S1_BWM!B8*(LCI_db1_S1!AN37-LCI_db1_S1!AN43)/LCI_db1_S1!AB37+supply_chain_S1_BWM!B11*(LCI_db1_S1!AN68-LCI_db1_S1!AN74)/LCI_db1_S1!AB68)/LCIA_Methods!D13</f>
        <v>-1.6186967999584396</v>
      </c>
      <c r="N2" s="6">
        <f>(supply_chain_S1_BWM!B8*(LCI_db1_S1!AO37-LCI_db1_S1!AO43)/LCI_db1_S1!AB37+supply_chain_S1_BWM!B11*(LCI_db1_S1!AO68-LCI_db1_S1!AO74)/LCI_db1_S1!AB68)/LCIA_Methods!D14</f>
        <v>-0.20255714919307921</v>
      </c>
      <c r="O2" s="6">
        <f>(supply_chain_S1_BWM!B8*(LCI_db1_S1!AP37-LCI_db1_S1!AP43)/LCI_db1_S1!AB37+supply_chain_S1_BWM!B11*(LCI_db1_S1!AP68-LCI_db1_S1!AP74)/LCI_db1_S1!AB68)/LCIA_Methods!D15</f>
        <v>-0.65626451079714465</v>
      </c>
      <c r="P2" s="6">
        <f>(supply_chain_S1_BWM!B8*(LCI_db1_S1!AQ37-LCI_db1_S1!AQ43)/LCI_db1_S1!AB37+supply_chain_S1_BWM!B11*(LCI_db1_S1!AQ68-LCI_db1_S1!AQ74)/LCI_db1_S1!AB68)/LCIA_Methods!D16</f>
        <v>-1.2659483230220685</v>
      </c>
      <c r="Q2" s="6">
        <f>(supply_chain_S1_BWM!B8*(LCI_db1_S1!AR37-LCI_db1_S1!AR43)/LCI_db1_S1!AB37+supply_chain_S1_BWM!B11*(LCI_db1_S1!AR68-LCI_db1_S1!AR74)/LCI_db1_S1!AB68)/LCIA_Methods!D17</f>
        <v>-2.9193121045173926</v>
      </c>
    </row>
    <row r="3" spans="1:17" ht="39.5" x14ac:dyDescent="0.35">
      <c r="A3" s="5" t="s">
        <v>47</v>
      </c>
      <c r="B3" s="6">
        <f>(supply_chain_S1_BWM!B14*(LCI_db1_S1!AC50-LCI_db1_S1!AC58)/LCI_db1_S1!AB50+supply_chain_S1_BWM!B15*(LCI_db1_S1!AC81-LCI_db1_S1!AC89)/LCI_db1_S1!AB81)/LCIA_Methods!D2</f>
        <v>-8.1223565341829502</v>
      </c>
      <c r="C3" s="6">
        <f>(supply_chain_S1_BWM!B14*(LCI_db1_S1!AD50-LCI_db1_S1!AD58)/LCI_db1_S1!AB50+supply_chain_S1_BWM!B15*(LCI_db1_S1!AD81-LCI_db1_S1!AD89)/LCI_db1_S1!AB81)/LCIA_Methods!D3</f>
        <v>-0.11698567920794183</v>
      </c>
      <c r="D3" s="6">
        <f>(supply_chain_S1_BWM!B14*(LCI_db1_S1!AE50-LCI_db1_S1!AE58)/LCI_db1_S1!AB50+supply_chain_S1_BWM!B15*(LCI_db1_S1!AE81-LCI_db1_S1!AE89)/LCI_db1_S1!AB81)/LCIA_Methods!D4</f>
        <v>-14.450827777036546</v>
      </c>
      <c r="E3" s="6">
        <f>(supply_chain_S1_BWM!B14*(LCI_db1_S1!AF50-LCI_db1_S1!AF58)/LCI_db1_S1!AB50+supply_chain_S1_BWM!B15*(LCI_db1_S1!AF81-LCI_db1_S1!AF89)/LCI_db1_S1!AB81)/LCIA_Methods!D5</f>
        <v>-7.7471029410966965</v>
      </c>
      <c r="F3" s="6">
        <f>(supply_chain_S1_BWM!B14*(LCI_db1_S1!AG50-LCI_db1_S1!AG58)/LCI_db1_S1!AB50+supply_chain_S1_BWM!B15*(LCI_db1_S1!AG81-LCI_db1_S1!AG89)/LCI_db1_S1!AB81)/LCIA_Methods!D6</f>
        <v>-3.3892526740708964</v>
      </c>
      <c r="G3" s="6">
        <f>(supply_chain_S1_BWM!B14*(LCI_db1_S1!AH50-LCI_db1_S1!AH58)/LCI_db1_S1!AB50+supply_chain_S1_BWM!B15*(LCI_db1_S1!AH81-LCI_db1_S1!AH89)/LCI_db1_S1!AB81)/LCIA_Methods!D7</f>
        <v>-0.25407331634515407</v>
      </c>
      <c r="H3" s="6">
        <f>(supply_chain_S1_BWM!B14*(LCI_db1_S1!AI50-LCI_db1_S1!AI58)/LCI_db1_S1!AB50+supply_chain_S1_BWM!B15*(LCI_db1_S1!AI81-LCI_db1_S1!AI89)/LCI_db1_S1!AB81)/LCIA_Methods!D8</f>
        <v>-1.7069748866564534</v>
      </c>
      <c r="I3" s="6">
        <f>(supply_chain_S1_BWM!B14*(LCI_db1_S1!AJ50-LCI_db1_S1!AJ58)/LCI_db1_S1!AB50+supply_chain_S1_BWM!B15*(LCI_db1_S1!AJ81-LCI_db1_S1!AJ89)/LCI_db1_S1!AB81)/LCIA_Methods!D9</f>
        <v>-0.94882590617089335</v>
      </c>
      <c r="J3" s="6">
        <f>(supply_chain_S1_BWM!B14*(LCI_db1_S1!AK50-LCI_db1_S1!AK58)/LCI_db1_S1!AB50+supply_chain_S1_BWM!B15*(LCI_db1_S1!AK81-LCI_db1_S1!AK89)/LCI_db1_S1!AB81)/LCIA_Methods!D10</f>
        <v>-0.9890131171117903</v>
      </c>
      <c r="K3" s="6">
        <f>(supply_chain_S1_BWM!B14*(LCI_db1_S1!AL50-LCI_db1_S1!AL58)/LCI_db1_S1!AB50+supply_chain_S1_BWM!B15*(LCI_db1_S1!AL81-LCI_db1_S1!AL89)/LCI_db1_S1!AB81)/LCIA_Methods!D11</f>
        <v>-0.33995844567848948</v>
      </c>
      <c r="L3" s="6">
        <f>(supply_chain_S1_BWM!B14*(LCI_db1_S1!AM50-LCI_db1_S1!AM58)/LCI_db1_S1!AB50+supply_chain_S1_BWM!B15*(LCI_db1_S1!AM81-LCI_db1_S1!AM89)/LCI_db1_S1!AB81)/LCIA_Methods!D12</f>
        <v>-0.66505655329212732</v>
      </c>
      <c r="M3" s="6">
        <f>(supply_chain_S1_BWM!B14*(LCI_db1_S1!AN50-LCI_db1_S1!AN58)/LCI_db1_S1!AB50+supply_chain_S1_BWM!B15*(LCI_db1_S1!AN81-LCI_db1_S1!AN89)/LCI_db1_S1!AB81)/LCIA_Methods!D13</f>
        <v>-1.1324243912242733</v>
      </c>
      <c r="N3" s="6">
        <f>(supply_chain_S1_BWM!B14*(LCI_db1_S1!AO50-LCI_db1_S1!AO58)/LCI_db1_S1!AB50+supply_chain_S1_BWM!B15*(LCI_db1_S1!AO81-LCI_db1_S1!AO89)/LCI_db1_S1!AB81)/LCIA_Methods!D14</f>
        <v>-0.17044188393787554</v>
      </c>
      <c r="O3" s="6">
        <f>(supply_chain_S1_BWM!B14*(LCI_db1_S1!AP50-LCI_db1_S1!AP58)/LCI_db1_S1!AB50+supply_chain_S1_BWM!B15*(LCI_db1_S1!AP81-LCI_db1_S1!AP89)/LCI_db1_S1!AB81)/LCIA_Methods!D15</f>
        <v>-0.1650892229506544</v>
      </c>
      <c r="P3" s="6">
        <f>(supply_chain_S1_BWM!B14*(LCI_db1_S1!AQ50-LCI_db1_S1!AQ58)/LCI_db1_S1!AB50+supply_chain_S1_BWM!B15*(LCI_db1_S1!AQ81-LCI_db1_S1!AQ89)/LCI_db1_S1!AB81)/LCIA_Methods!D16</f>
        <v>-1.2317053353722331</v>
      </c>
      <c r="Q3" s="6">
        <f>(supply_chain_S1_BWM!B14*(LCI_db1_S1!AR50-LCI_db1_S1!AR58)/LCI_db1_S1!AB50+supply_chain_S1_BWM!B15*(LCI_db1_S1!AR81-LCI_db1_S1!AR89)/LCI_db1_S1!AB81)/LCIA_Methods!D17</f>
        <v>-2.979837116763298</v>
      </c>
    </row>
    <row r="4" spans="1:17" ht="52.5" x14ac:dyDescent="0.35">
      <c r="A4" s="5" t="s">
        <v>48</v>
      </c>
      <c r="B4" s="6">
        <f>(supply_chain_S1_BWM!B18*LCI_db1_S1!L32+supply_chain_S1_BWM!B20*LCI_db1_S1!L35)/LCIA_Methods!D2</f>
        <v>-9.6688265654318304</v>
      </c>
      <c r="C4" s="6">
        <f>(supply_chain_S1_BWM!B18*LCI_db1_S1!M32+supply_chain_S1_BWM!B20*LCI_db1_S1!M35)/LCIA_Methods!D3</f>
        <v>-0.47748362389890092</v>
      </c>
      <c r="D4" s="6">
        <f>(supply_chain_S1_BWM!B18*LCI_db1_S1!N32+supply_chain_S1_BWM!B20*LCI_db1_S1!N35)/LCIA_Methods!D4</f>
        <v>-136.2635354289566</v>
      </c>
      <c r="E4" s="6">
        <f>(supply_chain_S1_BWM!B18*LCI_db1_S1!O32+supply_chain_S1_BWM!B20*LCI_db1_S1!O35)/LCIA_Methods!D5</f>
        <v>-212.11111778332543</v>
      </c>
      <c r="F4" s="6">
        <f>(supply_chain_S1_BWM!B18*LCI_db1_S1!P32+supply_chain_S1_BWM!B20*LCI_db1_S1!P35)/LCIA_Methods!D6</f>
        <v>-15.921990459519815</v>
      </c>
      <c r="G4" s="6">
        <f>(supply_chain_S1_BWM!B18*LCI_db1_S1!Q32+supply_chain_S1_BWM!B20*LCI_db1_S1!Q35)/LCIA_Methods!D7</f>
        <v>-1.0446352228052325</v>
      </c>
      <c r="H4" s="6">
        <f>(supply_chain_S1_BWM!B18*LCI_db1_S1!R32+supply_chain_S1_BWM!B20*LCI_db1_S1!R35)/LCIA_Methods!D8</f>
        <v>-13.212962921292267</v>
      </c>
      <c r="I4" s="6">
        <f>(supply_chain_S1_BWM!B18*LCI_db1_S1!S32+supply_chain_S1_BWM!B20*LCI_db1_S1!S35)/LCIA_Methods!D9</f>
        <v>-23.456282594972009</v>
      </c>
      <c r="J4" s="6">
        <f>(supply_chain_S1_BWM!B18*LCI_db1_S1!T32+supply_chain_S1_BWM!B20*LCI_db1_S1!T35)/LCIA_Methods!D10</f>
        <v>-30.265742639339745</v>
      </c>
      <c r="K4" s="6">
        <f>(supply_chain_S1_BWM!B18*LCI_db1_S1!U32+supply_chain_S1_BWM!B20*LCI_db1_S1!U35)/LCIA_Methods!D11</f>
        <v>-33.714125913847631</v>
      </c>
      <c r="L4" s="6">
        <f>(supply_chain_S1_BWM!B18*LCI_db1_S1!V32+supply_chain_S1_BWM!B20*LCI_db1_S1!V35)/LCIA_Methods!D12</f>
        <v>-30.452624089852609</v>
      </c>
      <c r="M4" s="6">
        <f>(supply_chain_S1_BWM!B18*LCI_db1_S1!W32+supply_chain_S1_BWM!B20*LCI_db1_S1!W35)/LCIA_Methods!D13</f>
        <v>-206.9471534605095</v>
      </c>
      <c r="N4" s="6">
        <f>(supply_chain_S1_BWM!B18*LCI_db1_S1!X32+supply_chain_S1_BWM!B20*LCI_db1_S1!X35)/LCIA_Methods!D14</f>
        <v>-17.62130414743962</v>
      </c>
      <c r="O4" s="6">
        <f>(supply_chain_S1_BWM!B18*LCI_db1_S1!Y32+supply_chain_S1_BWM!B20*LCI_db1_S1!Y35)/LCIA_Methods!D15</f>
        <v>-154.9218218234756</v>
      </c>
      <c r="P4" s="6">
        <f>(supply_chain_S1_BWM!B18*LCI_db1_S1!Z32+supply_chain_S1_BWM!B20*LCI_db1_S1!Z35)/LCIA_Methods!D16</f>
        <v>-16.314672622830685</v>
      </c>
      <c r="Q4" s="6">
        <f>(supply_chain_S1_BWM!B18*LCI_db1_S1!AA32+supply_chain_S1_BWM!B20*LCI_db1_S1!AA35)/LCIA_Methods!D17</f>
        <v>-14.205457287397087</v>
      </c>
    </row>
    <row r="5" spans="1:17" x14ac:dyDescent="0.35">
      <c r="A5" s="5" t="s">
        <v>49</v>
      </c>
      <c r="B5" s="6">
        <f>(supply_chain_S1_BWM!B26*LCI_db1_S1!L43)/LCIA_Methods!D2</f>
        <v>8.8854081505228319E-2</v>
      </c>
      <c r="C5" s="6">
        <f>(supply_chain_S1_BWM!B26*LCI_db1_S1!M43)/LCIA_Methods!D3</f>
        <v>7.1829707829873315E-3</v>
      </c>
      <c r="D5" s="6">
        <f>(supply_chain_S1_BWM!B26*LCI_db1_S1!N43)/LCIA_Methods!D4</f>
        <v>0.55532685624578471</v>
      </c>
      <c r="E5" s="6">
        <f>(supply_chain_S1_BWM!B26*LCI_db1_S1!O43)/LCIA_Methods!D5</f>
        <v>0.51179381162011184</v>
      </c>
      <c r="F5" s="6">
        <f>(supply_chain_S1_BWM!B26*LCI_db1_S1!P43)/LCIA_Methods!D6</f>
        <v>0.19834977524632172</v>
      </c>
      <c r="G5" s="6">
        <f>(supply_chain_S1_BWM!B26*LCI_db1_S1!Q43)/LCIA_Methods!D7</f>
        <v>1.4674673361108375E-2</v>
      </c>
      <c r="H5" s="6">
        <f>(supply_chain_S1_BWM!B26*LCI_db1_S1!R43)/LCIA_Methods!D8</f>
        <v>8.903729973262707E-2</v>
      </c>
      <c r="I5" s="6">
        <f>(supply_chain_S1_BWM!B26*LCI_db1_S1!S43)/LCIA_Methods!D9</f>
        <v>6.0864395878928092E-2</v>
      </c>
      <c r="J5" s="6">
        <f>(supply_chain_S1_BWM!B26*LCI_db1_S1!T43)/LCIA_Methods!D10</f>
        <v>6.4047429433064823E-2</v>
      </c>
      <c r="K5" s="6">
        <f>(supply_chain_S1_BWM!B26*LCI_db1_S1!U43)/LCIA_Methods!D11</f>
        <v>8.1335687612690399E-3</v>
      </c>
      <c r="L5" s="6">
        <f>(supply_chain_S1_BWM!B26*LCI_db1_S1!V43)/LCIA_Methods!D12</f>
        <v>3.6135375850741669E-2</v>
      </c>
      <c r="M5" s="6">
        <f>(supply_chain_S1_BWM!B26*LCI_db1_S1!W43)/LCIA_Methods!D13</f>
        <v>0.63278360712978143</v>
      </c>
      <c r="N5" s="6">
        <f>(supply_chain_S1_BWM!B26*LCI_db1_S1!X43)/LCIA_Methods!D14</f>
        <v>1.3950421813089238E-2</v>
      </c>
      <c r="O5" s="6">
        <f>(supply_chain_S1_BWM!B26*LCI_db1_S1!Y43)/LCIA_Methods!D15</f>
        <v>7.9199839067638708E-3</v>
      </c>
      <c r="P5" s="6">
        <f>(supply_chain_S1_BWM!B26*LCI_db1_S1!Z43)/LCIA_Methods!D16</f>
        <v>0.14673925179282912</v>
      </c>
      <c r="Q5" s="6">
        <f>(supply_chain_S1_BWM!B26*LCI_db1_S1!AA43)/LCIA_Methods!D17</f>
        <v>0.18453842206875051</v>
      </c>
    </row>
    <row r="6" spans="1:17" x14ac:dyDescent="0.35">
      <c r="A6" s="5" t="s">
        <v>50</v>
      </c>
      <c r="B6" s="6">
        <f>(supply_chain_S1_BWM!B37*LCI_db1_S1!L58)/LCIA_Methods!D2</f>
        <v>3.5407278936458608</v>
      </c>
      <c r="C6" s="6">
        <f>(supply_chain_S1_BWM!B37*LCI_db1_S1!M58)/LCIA_Methods!D3</f>
        <v>5.8050489017240615E-2</v>
      </c>
      <c r="D6" s="6">
        <f>(supply_chain_S1_BWM!B37*LCI_db1_S1!N58)/LCIA_Methods!D4</f>
        <v>5.3839679367053419</v>
      </c>
      <c r="E6" s="6">
        <f>(supply_chain_S1_BWM!B37*LCI_db1_S1!O58)/LCIA_Methods!D5</f>
        <v>5.0061767212538868</v>
      </c>
      <c r="F6" s="6">
        <f>(supply_chain_S1_BWM!B37*LCI_db1_S1!P58)/LCIA_Methods!D6</f>
        <v>3.8170782430014234</v>
      </c>
      <c r="G6" s="6">
        <f>(supply_chain_S1_BWM!B37*LCI_db1_S1!Q58)/LCIA_Methods!D7</f>
        <v>0.2371289310401532</v>
      </c>
      <c r="H6" s="6">
        <f>(supply_chain_S1_BWM!B37*LCI_db1_S1!R58)/LCIA_Methods!D8</f>
        <v>0.85862576489806153</v>
      </c>
      <c r="I6" s="6">
        <f>(supply_chain_S1_BWM!B37*LCI_db1_S1!S58)/LCIA_Methods!D9</f>
        <v>3.4099530159431954</v>
      </c>
      <c r="J6" s="6">
        <f>(supply_chain_S1_BWM!B37*LCI_db1_S1!T58)/LCIA_Methods!D10</f>
        <v>4.5531761054270339</v>
      </c>
      <c r="K6" s="6">
        <f>(supply_chain_S1_BWM!B37*LCI_db1_S1!U58)/LCIA_Methods!D11</f>
        <v>0.11468521567290228</v>
      </c>
      <c r="L6" s="6">
        <f>(supply_chain_S1_BWM!B37*LCI_db1_S1!V58)/LCIA_Methods!D12</f>
        <v>0.4560981747772378</v>
      </c>
      <c r="M6" s="6">
        <f>(supply_chain_S1_BWM!B37*LCI_db1_S1!W58)/LCIA_Methods!D13</f>
        <v>0.90761743779144421</v>
      </c>
      <c r="N6" s="6">
        <f>(supply_chain_S1_BWM!B37*LCI_db1_S1!X58)/LCIA_Methods!D14</f>
        <v>0.19531813883401949</v>
      </c>
      <c r="O6" s="6">
        <f>(supply_chain_S1_BWM!B37*LCI_db1_S1!Y58)/LCIA_Methods!D15</f>
        <v>0.14731329094617851</v>
      </c>
      <c r="P6" s="6">
        <f>(supply_chain_S1_BWM!B37*LCI_db1_S1!Z58)/LCIA_Methods!D16</f>
        <v>1.1942275606037256</v>
      </c>
      <c r="Q6" s="6">
        <f>(supply_chain_S1_BWM!B37*LCI_db1_S1!AA58)/LCIA_Methods!D17</f>
        <v>1.9521194260506485</v>
      </c>
    </row>
    <row r="7" spans="1:17" x14ac:dyDescent="0.35">
      <c r="A7" s="5" t="s">
        <v>51</v>
      </c>
      <c r="B7" s="6">
        <f>LCA_db1_S1!B2*ABS(supply_chain_S1_BWM!B2)-SUM(B2:B6)</f>
        <v>9.6760925726379607</v>
      </c>
      <c r="C7" s="6">
        <f>LCA_db1_S1!C2*ABS(supply_chain_S1_BWM!B2)-SUM(C2:C6)</f>
        <v>0.72731598244415785</v>
      </c>
      <c r="D7" s="6">
        <f>LCA_db1_S1!D2*ABS(supply_chain_S1_BWM!B2)-SUM(D2:D6)</f>
        <v>63.661409703919347</v>
      </c>
      <c r="E7" s="6">
        <f>LCA_db1_S1!E2*ABS(supply_chain_S1_BWM!B2)-SUM(E2:E6)</f>
        <v>17.667734907307221</v>
      </c>
      <c r="F7" s="6">
        <f>LCA_db1_S1!F2*ABS(supply_chain_S1_BWM!B2)-SUM(F2:F6)</f>
        <v>7.1824638533750118</v>
      </c>
      <c r="G7" s="6">
        <f>LCA_db1_S1!G2*ABS(supply_chain_S1_BWM!B2)-SUM(G2:G6)</f>
        <v>1.385456995466652</v>
      </c>
      <c r="H7" s="6">
        <f>LCA_db1_S1!H2*ABS(supply_chain_S1_BWM!B2)-SUM(H2:H6)</f>
        <v>10.735802075402212</v>
      </c>
      <c r="I7" s="6">
        <f>LCA_db1_S1!I2*ABS(supply_chain_S1_BWM!B2)-SUM(I2:I6)</f>
        <v>6.7388892523130082</v>
      </c>
      <c r="J7" s="6">
        <f>LCA_db1_S1!J2*ABS(supply_chain_S1_BWM!B2)-SUM(J2:J6)</f>
        <v>7.5090133902513614</v>
      </c>
      <c r="K7" s="6">
        <f>LCA_db1_S1!K2*ABS(supply_chain_S1_BWM!B2)-SUM(K2:K6)</f>
        <v>0.97734025371612887</v>
      </c>
      <c r="L7" s="6">
        <f>LCA_db1_S1!L2*ABS(supply_chain_S1_BWM!B2)-SUM(L2:L6)</f>
        <v>4.2441108557920302</v>
      </c>
      <c r="M7" s="6">
        <f>LCA_db1_S1!M2*ABS(supply_chain_S1_BWM!B2)-SUM(M2:M6)</f>
        <v>18.33217875758001</v>
      </c>
      <c r="N7" s="6">
        <f>LCA_db1_S1!N2*ABS(supply_chain_S1_BWM!B2)-SUM(N2:N6)</f>
        <v>0.61470067047967092</v>
      </c>
      <c r="O7" s="6">
        <f>LCA_db1_S1!O2*ABS(supply_chain_S1_BWM!B2)-SUM(O2:O6)</f>
        <v>0.80192027369338348</v>
      </c>
      <c r="P7" s="6">
        <f>LCA_db1_S1!P2*ABS(supply_chain_S1_BWM!B2)-SUM(P2:P6)</f>
        <v>17.118546712500311</v>
      </c>
      <c r="Q7" s="6">
        <f>LCA_db1_S1!Q2*ABS(supply_chain_S1_BWM!B2)-SUM(Q2:Q6)</f>
        <v>18.511435797911446</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(supply_chain_S2_BWM!B8*(LCI_db1_S2!AC37-LCI_db1_S2!AC43)/LCI_db1_S2!AB37+supply_chain_S2_BWM!B11*(LCI_db1_S2!AC68-LCI_db1_S2!AC74)/LCI_db1_S2!AB68)/LCIA_Methods!D2</f>
        <v>-3.9426941711869308</v>
      </c>
      <c r="C2" s="6">
        <f>(supply_chain_S2_BWM!B8*(LCI_db1_S2!AD37-LCI_db1_S2!AD43)/LCI_db1_S2!AB37+supply_chain_S2_BWM!B11*(LCI_db1_S2!AD68-LCI_db1_S2!AD74)/LCI_db1_S2!AB68)/LCIA_Methods!D3</f>
        <v>-8.4799995104510098E-2</v>
      </c>
      <c r="D2" s="6">
        <f>(supply_chain_S2_BWM!B8*(LCI_db1_S2!AE37-LCI_db1_S2!AE43)/LCI_db1_S2!AB37+supply_chain_S2_BWM!B11*(LCI_db1_S2!AE68-LCI_db1_S2!AE74)/LCI_db1_S2!AB68)/LCIA_Methods!D4</f>
        <v>-22.797623425414095</v>
      </c>
      <c r="E2" s="6">
        <f>(supply_chain_S2_BWM!B8*(LCI_db1_S2!AF37-LCI_db1_S2!AF43)/LCI_db1_S2!AB37+supply_chain_S2_BWM!B11*(LCI_db1_S2!AF68-LCI_db1_S2!AF74)/LCI_db1_S2!AB68)/LCIA_Methods!D5</f>
        <v>-3.4981494982976313</v>
      </c>
      <c r="F2" s="6">
        <f>(supply_chain_S2_BWM!B8*(LCI_db1_S2!AG37-LCI_db1_S2!AG43)/LCI_db1_S2!AB37+supply_chain_S2_BWM!B11*(LCI_db1_S2!AG68-LCI_db1_S2!AG74)/LCI_db1_S2!AB68)/LCIA_Methods!D6</f>
        <v>-9.3201098257121355</v>
      </c>
      <c r="G2" s="6">
        <f>(supply_chain_S2_BWM!B8*(LCI_db1_S2!AH37-LCI_db1_S2!AH43)/LCI_db1_S2!AB37+supply_chain_S2_BWM!B11*(LCI_db1_S2!AH68-LCI_db1_S2!AH74)/LCI_db1_S2!AB68)/LCIA_Methods!D7</f>
        <v>-0.34168369773314206</v>
      </c>
      <c r="H2" s="6">
        <f>(supply_chain_S2_BWM!B8*(LCI_db1_S2!AI37-LCI_db1_S2!AI43)/LCI_db1_S2!AB37+supply_chain_S2_BWM!B11*(LCI_db1_S2!AI68-LCI_db1_S2!AI74)/LCI_db1_S2!AB68)/LCIA_Methods!D8</f>
        <v>-1.145882805834036</v>
      </c>
      <c r="I2" s="6">
        <f>(supply_chain_S2_BWM!B8*(LCI_db1_S2!AJ37-LCI_db1_S2!AJ43)/LCI_db1_S2!AB37+supply_chain_S2_BWM!B11*(LCI_db1_S2!AJ68-LCI_db1_S2!AJ74)/LCI_db1_S2!AB68)/LCIA_Methods!D9</f>
        <v>-23.514875335158134</v>
      </c>
      <c r="J2" s="6">
        <f>(supply_chain_S2_BWM!B8*(LCI_db1_S2!AK37-LCI_db1_S2!AK43)/LCI_db1_S2!AB37+supply_chain_S2_BWM!B11*(LCI_db1_S2!AK68-LCI_db1_S2!AK74)/LCI_db1_S2!AB68)/LCIA_Methods!D10</f>
        <v>-32.682696528962481</v>
      </c>
      <c r="K2" s="6">
        <f>(supply_chain_S2_BWM!B8*(LCI_db1_S2!AL37-LCI_db1_S2!AL43)/LCI_db1_S2!AB37+supply_chain_S2_BWM!B11*(LCI_db1_S2!AL68-LCI_db1_S2!AL74)/LCI_db1_S2!AB68)/LCIA_Methods!D11</f>
        <v>-0.33967124021858941</v>
      </c>
      <c r="L2" s="6">
        <f>(supply_chain_S2_BWM!B8*(LCI_db1_S2!AM37-LCI_db1_S2!AM43)/LCI_db1_S2!AB37+supply_chain_S2_BWM!B11*(LCI_db1_S2!AM68-LCI_db1_S2!AM74)/LCI_db1_S2!AB68)/LCIA_Methods!D12</f>
        <v>-1.8599593664862357</v>
      </c>
      <c r="M2" s="6">
        <f>(supply_chain_S2_BWM!B8*(LCI_db1_S2!AN37-LCI_db1_S2!AN43)/LCI_db1_S2!AB37+supply_chain_S2_BWM!B11*(LCI_db1_S2!AN68-LCI_db1_S2!AN74)/LCI_db1_S2!AB68)/LCIA_Methods!D13</f>
        <v>-1.6186967999584396</v>
      </c>
      <c r="N2" s="6">
        <f>(supply_chain_S2_BWM!B8*(LCI_db1_S2!AO37-LCI_db1_S2!AO43)/LCI_db1_S2!AB37+supply_chain_S2_BWM!B11*(LCI_db1_S2!AO68-LCI_db1_S2!AO74)/LCI_db1_S2!AB68)/LCIA_Methods!D14</f>
        <v>-0.20255714919307921</v>
      </c>
      <c r="O2" s="6">
        <f>(supply_chain_S2_BWM!B8*(LCI_db1_S2!AP37-LCI_db1_S2!AP43)/LCI_db1_S2!AB37+supply_chain_S2_BWM!B11*(LCI_db1_S2!AP68-LCI_db1_S2!AP74)/LCI_db1_S2!AB68)/LCIA_Methods!D15</f>
        <v>-0.65626451079714465</v>
      </c>
      <c r="P2" s="6">
        <f>(supply_chain_S2_BWM!B8*(LCI_db1_S2!AQ37-LCI_db1_S2!AQ43)/LCI_db1_S2!AB37+supply_chain_S2_BWM!B11*(LCI_db1_S2!AQ68-LCI_db1_S2!AQ74)/LCI_db1_S2!AB68)/LCIA_Methods!D16</f>
        <v>-1.2659483230220685</v>
      </c>
      <c r="Q2" s="6">
        <f>(supply_chain_S2_BWM!B8*(LCI_db1_S2!AR37-LCI_db1_S2!AR43)/LCI_db1_S2!AB37+supply_chain_S2_BWM!B11*(LCI_db1_S2!AR68-LCI_db1_S2!AR74)/LCI_db1_S2!AB68)/LCIA_Methods!D17</f>
        <v>-2.9193121045173926</v>
      </c>
    </row>
    <row r="3" spans="1:17" ht="39.5" x14ac:dyDescent="0.35">
      <c r="A3" s="5" t="s">
        <v>47</v>
      </c>
      <c r="B3" s="6">
        <f>(supply_chain_S2_BWM!B14*(LCI_db1_S2!AC50-LCI_db1_S2!AC58)/LCI_db1_S2!AB50+supply_chain_S2_BWM!B15*(LCI_db1_S2!AC81-LCI_db1_S2!AC89)/LCI_db1_S2!AB81)/LCIA_Methods!D2</f>
        <v>-8.1223565341829502</v>
      </c>
      <c r="C3" s="6">
        <f>(supply_chain_S2_BWM!B14*(LCI_db1_S2!AD50-LCI_db1_S2!AD58)/LCI_db1_S2!AB50+supply_chain_S2_BWM!B15*(LCI_db1_S2!AD81-LCI_db1_S2!AD89)/LCI_db1_S2!AB81)/LCIA_Methods!D3</f>
        <v>-0.11698567920794183</v>
      </c>
      <c r="D3" s="6">
        <f>(supply_chain_S2_BWM!B14*(LCI_db1_S2!AE50-LCI_db1_S2!AE58)/LCI_db1_S2!AB50+supply_chain_S2_BWM!B15*(LCI_db1_S2!AE81-LCI_db1_S2!AE89)/LCI_db1_S2!AB81)/LCIA_Methods!D4</f>
        <v>-14.450827777036546</v>
      </c>
      <c r="E3" s="6">
        <f>(supply_chain_S2_BWM!B14*(LCI_db1_S2!AF50-LCI_db1_S2!AF58)/LCI_db1_S2!AB50+supply_chain_S2_BWM!B15*(LCI_db1_S2!AF81-LCI_db1_S2!AF89)/LCI_db1_S2!AB81)/LCIA_Methods!D5</f>
        <v>-7.7471029410966965</v>
      </c>
      <c r="F3" s="6">
        <f>(supply_chain_S2_BWM!B14*(LCI_db1_S2!AG50-LCI_db1_S2!AG58)/LCI_db1_S2!AB50+supply_chain_S2_BWM!B15*(LCI_db1_S2!AG81-LCI_db1_S2!AG89)/LCI_db1_S2!AB81)/LCIA_Methods!D6</f>
        <v>-3.3892526740708964</v>
      </c>
      <c r="G3" s="6">
        <f>(supply_chain_S2_BWM!B14*(LCI_db1_S2!AH50-LCI_db1_S2!AH58)/LCI_db1_S2!AB50+supply_chain_S2_BWM!B15*(LCI_db1_S2!AH81-LCI_db1_S2!AH89)/LCI_db1_S2!AB81)/LCIA_Methods!D7</f>
        <v>-0.25407331634515407</v>
      </c>
      <c r="H3" s="6">
        <f>(supply_chain_S2_BWM!B14*(LCI_db1_S2!AI50-LCI_db1_S2!AI58)/LCI_db1_S2!AB50+supply_chain_S2_BWM!B15*(LCI_db1_S2!AI81-LCI_db1_S2!AI89)/LCI_db1_S2!AB81)/LCIA_Methods!D8</f>
        <v>-1.7069748866564534</v>
      </c>
      <c r="I3" s="6">
        <f>(supply_chain_S2_BWM!B14*(LCI_db1_S2!AJ50-LCI_db1_S2!AJ58)/LCI_db1_S2!AB50+supply_chain_S2_BWM!B15*(LCI_db1_S2!AJ81-LCI_db1_S2!AJ89)/LCI_db1_S2!AB81)/LCIA_Methods!D9</f>
        <v>-0.94882590617089335</v>
      </c>
      <c r="J3" s="6">
        <f>(supply_chain_S2_BWM!B14*(LCI_db1_S2!AK50-LCI_db1_S2!AK58)/LCI_db1_S2!AB50+supply_chain_S2_BWM!B15*(LCI_db1_S2!AK81-LCI_db1_S2!AK89)/LCI_db1_S2!AB81)/LCIA_Methods!D10</f>
        <v>-0.9890131171117903</v>
      </c>
      <c r="K3" s="6">
        <f>(supply_chain_S2_BWM!B14*(LCI_db1_S2!AL50-LCI_db1_S2!AL58)/LCI_db1_S2!AB50+supply_chain_S2_BWM!B15*(LCI_db1_S2!AL81-LCI_db1_S2!AL89)/LCI_db1_S2!AB81)/LCIA_Methods!D11</f>
        <v>-0.33995844567848948</v>
      </c>
      <c r="L3" s="6">
        <f>(supply_chain_S2_BWM!B14*(LCI_db1_S2!AM50-LCI_db1_S2!AM58)/LCI_db1_S2!AB50+supply_chain_S2_BWM!B15*(LCI_db1_S2!AM81-LCI_db1_S2!AM89)/LCI_db1_S2!AB81)/LCIA_Methods!D12</f>
        <v>-0.66505655329212732</v>
      </c>
      <c r="M3" s="6">
        <f>(supply_chain_S2_BWM!B14*(LCI_db1_S2!AN50-LCI_db1_S2!AN58)/LCI_db1_S2!AB50+supply_chain_S2_BWM!B15*(LCI_db1_S2!AN81-LCI_db1_S2!AN89)/LCI_db1_S2!AB81)/LCIA_Methods!D13</f>
        <v>-1.1324243912242733</v>
      </c>
      <c r="N3" s="6">
        <f>(supply_chain_S2_BWM!B14*(LCI_db1_S2!AO50-LCI_db1_S2!AO58)/LCI_db1_S2!AB50+supply_chain_S2_BWM!B15*(LCI_db1_S2!AO81-LCI_db1_S2!AO89)/LCI_db1_S2!AB81)/LCIA_Methods!D14</f>
        <v>-0.17044188393787554</v>
      </c>
      <c r="O3" s="6">
        <f>(supply_chain_S2_BWM!B14*(LCI_db1_S2!AP50-LCI_db1_S2!AP58)/LCI_db1_S2!AB50+supply_chain_S2_BWM!B15*(LCI_db1_S2!AP81-LCI_db1_S2!AP89)/LCI_db1_S2!AB81)/LCIA_Methods!D15</f>
        <v>-0.1650892229506544</v>
      </c>
      <c r="P3" s="6">
        <f>(supply_chain_S2_BWM!B14*(LCI_db1_S2!AQ50-LCI_db1_S2!AQ58)/LCI_db1_S2!AB50+supply_chain_S2_BWM!B15*(LCI_db1_S2!AQ81-LCI_db1_S2!AQ89)/LCI_db1_S2!AB81)/LCIA_Methods!D16</f>
        <v>-1.2317053353722331</v>
      </c>
      <c r="Q3" s="6">
        <f>(supply_chain_S2_BWM!B14*(LCI_db1_S2!AR50-LCI_db1_S2!AR58)/LCI_db1_S2!AB50+supply_chain_S2_BWM!B15*(LCI_db1_S2!AR81-LCI_db1_S2!AR89)/LCI_db1_S2!AB81)/LCIA_Methods!D17</f>
        <v>-2.979837116763298</v>
      </c>
    </row>
    <row r="4" spans="1:17" ht="52.5" x14ac:dyDescent="0.35">
      <c r="A4" s="5" t="s">
        <v>48</v>
      </c>
      <c r="B4" s="6">
        <f>(supply_chain_S2_BWM!B18*LCI_db1_S2!L32+supply_chain_S2_BWM!B20*LCI_db1_S2!L35)/LCIA_Methods!D2</f>
        <v>-9.6688265654318304</v>
      </c>
      <c r="C4" s="6">
        <f>(supply_chain_S2_BWM!B18*LCI_db1_S2!M32+supply_chain_S2_BWM!B20*LCI_db1_S2!M35)/LCIA_Methods!D3</f>
        <v>-0.47748362389890092</v>
      </c>
      <c r="D4" s="6">
        <f>(supply_chain_S2_BWM!B18*LCI_db1_S2!N32+supply_chain_S2_BWM!B20*LCI_db1_S2!N35)/LCIA_Methods!D4</f>
        <v>-136.2635354289566</v>
      </c>
      <c r="E4" s="6">
        <f>(supply_chain_S2_BWM!B18*LCI_db1_S2!O32+supply_chain_S2_BWM!B20*LCI_db1_S2!O35)/LCIA_Methods!D5</f>
        <v>-212.11111778332543</v>
      </c>
      <c r="F4" s="6">
        <f>(supply_chain_S2_BWM!B18*LCI_db1_S2!P32+supply_chain_S2_BWM!B20*LCI_db1_S2!P35)/LCIA_Methods!D6</f>
        <v>-15.921990459519815</v>
      </c>
      <c r="G4" s="6">
        <f>(supply_chain_S2_BWM!B18*LCI_db1_S2!Q32+supply_chain_S2_BWM!B20*LCI_db1_S2!Q35)/LCIA_Methods!D7</f>
        <v>-1.0446352228052325</v>
      </c>
      <c r="H4" s="6">
        <f>(supply_chain_S2_BWM!B18*LCI_db1_S2!R32+supply_chain_S2_BWM!B20*LCI_db1_S2!R35)/LCIA_Methods!D8</f>
        <v>-13.212962921292267</v>
      </c>
      <c r="I4" s="6">
        <f>(supply_chain_S2_BWM!B18*LCI_db1_S2!S32+supply_chain_S2_BWM!B20*LCI_db1_S2!S35)/LCIA_Methods!D9</f>
        <v>-23.456282594972009</v>
      </c>
      <c r="J4" s="6">
        <f>(supply_chain_S2_BWM!B18*LCI_db1_S2!T32+supply_chain_S2_BWM!B20*LCI_db1_S2!T35)/LCIA_Methods!D10</f>
        <v>-30.265742639339745</v>
      </c>
      <c r="K4" s="6">
        <f>(supply_chain_S2_BWM!B18*LCI_db1_S2!U32+supply_chain_S2_BWM!B20*LCI_db1_S2!U35)/LCIA_Methods!D11</f>
        <v>-33.714125913847631</v>
      </c>
      <c r="L4" s="6">
        <f>(supply_chain_S2_BWM!B18*LCI_db1_S2!V32+supply_chain_S2_BWM!B20*LCI_db1_S2!V35)/LCIA_Methods!D12</f>
        <v>-30.452624089852609</v>
      </c>
      <c r="M4" s="6">
        <f>(supply_chain_S2_BWM!B18*LCI_db1_S2!W32+supply_chain_S2_BWM!B20*LCI_db1_S2!W35)/LCIA_Methods!D13</f>
        <v>-206.9471534605095</v>
      </c>
      <c r="N4" s="6">
        <f>(supply_chain_S2_BWM!B18*LCI_db1_S2!X32+supply_chain_S2_BWM!B20*LCI_db1_S2!X35)/LCIA_Methods!D14</f>
        <v>-17.62130414743962</v>
      </c>
      <c r="O4" s="6">
        <f>(supply_chain_S2_BWM!B18*LCI_db1_S2!Y32+supply_chain_S2_BWM!B20*LCI_db1_S2!Y35)/LCIA_Methods!D15</f>
        <v>-154.9218218234756</v>
      </c>
      <c r="P4" s="6">
        <f>(supply_chain_S2_BWM!B18*LCI_db1_S2!Z32+supply_chain_S2_BWM!B20*LCI_db1_S2!Z35)/LCIA_Methods!D16</f>
        <v>-16.314672622830685</v>
      </c>
      <c r="Q4" s="6">
        <f>(supply_chain_S2_BWM!B18*LCI_db1_S2!AA32+supply_chain_S2_BWM!B20*LCI_db1_S2!AA35)/LCIA_Methods!D17</f>
        <v>-14.205457287397087</v>
      </c>
    </row>
    <row r="5" spans="1:17" x14ac:dyDescent="0.35">
      <c r="A5" s="5" t="s">
        <v>49</v>
      </c>
      <c r="B5" s="6">
        <f>(supply_chain_S2_BWM!B26*LCI_db1_S2!L43)/LCIA_Methods!D2</f>
        <v>8.8854081505228319E-2</v>
      </c>
      <c r="C5" s="6">
        <f>(supply_chain_S2_BWM!B26*LCI_db1_S2!M43)/LCIA_Methods!D3</f>
        <v>7.1829707829873315E-3</v>
      </c>
      <c r="D5" s="6">
        <f>(supply_chain_S2_BWM!B26*LCI_db1_S2!N43)/LCIA_Methods!D4</f>
        <v>0.55532685624578471</v>
      </c>
      <c r="E5" s="6">
        <f>(supply_chain_S2_BWM!B26*LCI_db1_S2!O43)/LCIA_Methods!D5</f>
        <v>0.51179381162011184</v>
      </c>
      <c r="F5" s="6">
        <f>(supply_chain_S2_BWM!B26*LCI_db1_S2!P43)/LCIA_Methods!D6</f>
        <v>0.19834977524632172</v>
      </c>
      <c r="G5" s="6">
        <f>(supply_chain_S2_BWM!B26*LCI_db1_S2!Q43)/LCIA_Methods!D7</f>
        <v>1.4674673361108375E-2</v>
      </c>
      <c r="H5" s="6">
        <f>(supply_chain_S2_BWM!B26*LCI_db1_S2!R43)/LCIA_Methods!D8</f>
        <v>8.903729973262707E-2</v>
      </c>
      <c r="I5" s="6">
        <f>(supply_chain_S2_BWM!B26*LCI_db1_S2!S43)/LCIA_Methods!D9</f>
        <v>6.0864395878928092E-2</v>
      </c>
      <c r="J5" s="6">
        <f>(supply_chain_S2_BWM!B26*LCI_db1_S2!T43)/LCIA_Methods!D10</f>
        <v>6.4047429433064823E-2</v>
      </c>
      <c r="K5" s="6">
        <f>(supply_chain_S2_BWM!B26*LCI_db1_S2!U43)/LCIA_Methods!D11</f>
        <v>8.1335687612690399E-3</v>
      </c>
      <c r="L5" s="6">
        <f>(supply_chain_S2_BWM!B26*LCI_db1_S2!V43)/LCIA_Methods!D12</f>
        <v>3.6135375850741669E-2</v>
      </c>
      <c r="M5" s="6">
        <f>(supply_chain_S2_BWM!B26*LCI_db1_S2!W43)/LCIA_Methods!D13</f>
        <v>0.63278360712978143</v>
      </c>
      <c r="N5" s="6">
        <f>(supply_chain_S2_BWM!B26*LCI_db1_S2!X43)/LCIA_Methods!D14</f>
        <v>1.3950421813089238E-2</v>
      </c>
      <c r="O5" s="6">
        <f>(supply_chain_S2_BWM!B26*LCI_db1_S2!Y43)/LCIA_Methods!D15</f>
        <v>7.9199839067638708E-3</v>
      </c>
      <c r="P5" s="6">
        <f>(supply_chain_S2_BWM!B26*LCI_db1_S2!Z43)/LCIA_Methods!D16</f>
        <v>0.14673925179282912</v>
      </c>
      <c r="Q5" s="6">
        <f>(supply_chain_S2_BWM!B26*LCI_db1_S2!AA43)/LCIA_Methods!D17</f>
        <v>0.18453842206875051</v>
      </c>
    </row>
    <row r="6" spans="1:17" x14ac:dyDescent="0.35">
      <c r="A6" s="5" t="s">
        <v>50</v>
      </c>
      <c r="B6" s="6">
        <f>(supply_chain_S2_BWM!B37*LCI_db1_S2!L58)/LCIA_Methods!D2</f>
        <v>3.5407278936458608</v>
      </c>
      <c r="C6" s="6">
        <f>(supply_chain_S2_BWM!B37*LCI_db1_S2!M58)/LCIA_Methods!D3</f>
        <v>5.8050489017240615E-2</v>
      </c>
      <c r="D6" s="6">
        <f>(supply_chain_S2_BWM!B37*LCI_db1_S2!N58)/LCIA_Methods!D4</f>
        <v>5.3839679367053419</v>
      </c>
      <c r="E6" s="6">
        <f>(supply_chain_S2_BWM!B37*LCI_db1_S2!O58)/LCIA_Methods!D5</f>
        <v>5.0061767212538868</v>
      </c>
      <c r="F6" s="6">
        <f>(supply_chain_S2_BWM!B37*LCI_db1_S2!P58)/LCIA_Methods!D6</f>
        <v>3.8170782430014234</v>
      </c>
      <c r="G6" s="6">
        <f>(supply_chain_S2_BWM!B37*LCI_db1_S2!Q58)/LCIA_Methods!D7</f>
        <v>0.2371289310401532</v>
      </c>
      <c r="H6" s="6">
        <f>(supply_chain_S2_BWM!B37*LCI_db1_S2!R58)/LCIA_Methods!D8</f>
        <v>0.85862576489806153</v>
      </c>
      <c r="I6" s="6">
        <f>(supply_chain_S2_BWM!B37*LCI_db1_S2!S58)/LCIA_Methods!D9</f>
        <v>3.4099530159431954</v>
      </c>
      <c r="J6" s="6">
        <f>(supply_chain_S2_BWM!B37*LCI_db1_S2!T58)/LCIA_Methods!D10</f>
        <v>4.5531761054270339</v>
      </c>
      <c r="K6" s="6">
        <f>(supply_chain_S2_BWM!B37*LCI_db1_S2!U58)/LCIA_Methods!D11</f>
        <v>0.11468521567290228</v>
      </c>
      <c r="L6" s="6">
        <f>(supply_chain_S2_BWM!B37*LCI_db1_S2!V58)/LCIA_Methods!D12</f>
        <v>0.4560981747772378</v>
      </c>
      <c r="M6" s="6">
        <f>(supply_chain_S2_BWM!B37*LCI_db1_S2!W58)/LCIA_Methods!D13</f>
        <v>0.90761743779144421</v>
      </c>
      <c r="N6" s="6">
        <f>(supply_chain_S2_BWM!B37*LCI_db1_S2!X58)/LCIA_Methods!D14</f>
        <v>0.19531813883401949</v>
      </c>
      <c r="O6" s="6">
        <f>(supply_chain_S2_BWM!B37*LCI_db1_S2!Y58)/LCIA_Methods!D15</f>
        <v>0.14731329094617851</v>
      </c>
      <c r="P6" s="6">
        <f>(supply_chain_S2_BWM!B37*LCI_db1_S2!Z58)/LCIA_Methods!D16</f>
        <v>1.1942275606037256</v>
      </c>
      <c r="Q6" s="6">
        <f>(supply_chain_S2_BWM!B37*LCI_db1_S2!AA58)/LCIA_Methods!D17</f>
        <v>1.9521194260506485</v>
      </c>
    </row>
    <row r="7" spans="1:17" x14ac:dyDescent="0.35">
      <c r="A7" s="5" t="s">
        <v>51</v>
      </c>
      <c r="B7" s="6">
        <f>LCA_db1_S2!B2*ABS(supply_chain_S2_BWM!B2)-SUM(B2:B6)</f>
        <v>4.8971664584099006</v>
      </c>
      <c r="C7" s="6">
        <f>LCA_db1_S2!C2*ABS(supply_chain_S2_BWM!B2)-SUM(C2:C6)</f>
        <v>0.38055027078964382</v>
      </c>
      <c r="D7" s="6">
        <f>LCA_db1_S2!D2*ABS(supply_chain_S2_BWM!B2)-SUM(D2:D6)</f>
        <v>20.724041567740812</v>
      </c>
      <c r="E7" s="6">
        <f>LCA_db1_S2!E2*ABS(supply_chain_S2_BWM!B2)-SUM(E2:E6)</f>
        <v>8.8407139515593087</v>
      </c>
      <c r="F7" s="6">
        <f>LCA_db1_S2!F2*ABS(supply_chain_S2_BWM!B2)-SUM(F2:F6)</f>
        <v>4.9440941174694757</v>
      </c>
      <c r="G7" s="6">
        <f>LCA_db1_S2!G2*ABS(supply_chain_S2_BWM!B2)-SUM(G2:G6)</f>
        <v>0.67881267238399223</v>
      </c>
      <c r="H7" s="6">
        <f>LCA_db1_S2!H2*ABS(supply_chain_S2_BWM!B2)-SUM(H2:H6)</f>
        <v>6.4397528851747659</v>
      </c>
      <c r="I7" s="6">
        <f>LCA_db1_S2!I2*ABS(supply_chain_S2_BWM!B2)-SUM(I2:I6)</f>
        <v>3.6360397464048901</v>
      </c>
      <c r="J7" s="6">
        <f>LCA_db1_S2!J2*ABS(supply_chain_S2_BWM!B2)-SUM(J2:J6)</f>
        <v>4.4089890985087763</v>
      </c>
      <c r="K7" s="6">
        <f>LCA_db1_S2!K2*ABS(supply_chain_S2_BWM!B2)-SUM(K2:K6)</f>
        <v>0.32058870834651998</v>
      </c>
      <c r="L7" s="6">
        <f>LCA_db1_S2!L2*ABS(supply_chain_S2_BWM!B2)-SUM(L2:L6)</f>
        <v>2.5010389182064436</v>
      </c>
      <c r="M7" s="6">
        <f>LCA_db1_S2!M2*ABS(supply_chain_S2_BWM!B2)-SUM(M2:M6)</f>
        <v>7.1546256303742268</v>
      </c>
      <c r="N7" s="6">
        <f>LCA_db1_S2!N2*ABS(supply_chain_S2_BWM!B2)-SUM(N2:N6)</f>
        <v>0.30151494141677304</v>
      </c>
      <c r="O7" s="6">
        <f>LCA_db1_S2!O2*ABS(supply_chain_S2_BWM!B2)-SUM(O2:O6)</f>
        <v>0.27849287974891013</v>
      </c>
      <c r="P7" s="6">
        <f>LCA_db1_S2!P2*ABS(supply_chain_S2_BWM!B2)-SUM(P2:P6)</f>
        <v>5.0539821524126811</v>
      </c>
      <c r="Q7" s="6">
        <f>LCA_db1_S2!Q2*ABS(supply_chain_S2_BWM!B2)-SUM(Q2:Q6)</f>
        <v>9.1774185795034704</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(supply_chain_S3_BWM!B8*(LCI_db1_S3!AC37-LCI_db1_S3!AC43)/LCI_db1_S3!AB37+supply_chain_S3_BWM!B11*(LCI_db1_S3!AC68-LCI_db1_S3!AC74)/LCI_db1_S3!AB68)/LCIA_Methods!D2</f>
        <v>-3.9426941711869308</v>
      </c>
      <c r="C2" s="6">
        <f>(supply_chain_S3_BWM!B8*(LCI_db1_S3!AD37-LCI_db1_S3!AD43)/LCI_db1_S3!AB37+supply_chain_S3_BWM!B11*(LCI_db1_S3!AD68-LCI_db1_S3!AD74)/LCI_db1_S3!AB68)/LCIA_Methods!D3</f>
        <v>-8.4799995104510098E-2</v>
      </c>
      <c r="D2" s="6">
        <f>(supply_chain_S3_BWM!B8*(LCI_db1_S3!AE37-LCI_db1_S3!AE43)/LCI_db1_S3!AB37+supply_chain_S3_BWM!B11*(LCI_db1_S3!AE68-LCI_db1_S3!AE74)/LCI_db1_S3!AB68)/LCIA_Methods!D4</f>
        <v>-22.797623425414095</v>
      </c>
      <c r="E2" s="6">
        <f>(supply_chain_S3_BWM!B8*(LCI_db1_S3!AF37-LCI_db1_S3!AF43)/LCI_db1_S3!AB37+supply_chain_S3_BWM!B11*(LCI_db1_S3!AF68-LCI_db1_S3!AF74)/LCI_db1_S3!AB68)/LCIA_Methods!D5</f>
        <v>-3.4981494982976313</v>
      </c>
      <c r="F2" s="6">
        <f>(supply_chain_S3_BWM!B8*(LCI_db1_S3!AG37-LCI_db1_S3!AG43)/LCI_db1_S3!AB37+supply_chain_S3_BWM!B11*(LCI_db1_S3!AG68-LCI_db1_S3!AG74)/LCI_db1_S3!AB68)/LCIA_Methods!D6</f>
        <v>-9.3201098257121355</v>
      </c>
      <c r="G2" s="6">
        <f>(supply_chain_S3_BWM!B8*(LCI_db1_S3!AH37-LCI_db1_S3!AH43)/LCI_db1_S3!AB37+supply_chain_S3_BWM!B11*(LCI_db1_S3!AH68-LCI_db1_S3!AH74)/LCI_db1_S3!AB68)/LCIA_Methods!D7</f>
        <v>-0.34168369773314206</v>
      </c>
      <c r="H2" s="6">
        <f>(supply_chain_S3_BWM!B8*(LCI_db1_S3!AI37-LCI_db1_S3!AI43)/LCI_db1_S3!AB37+supply_chain_S3_BWM!B11*(LCI_db1_S3!AI68-LCI_db1_S3!AI74)/LCI_db1_S3!AB68)/LCIA_Methods!D8</f>
        <v>-1.145882805834036</v>
      </c>
      <c r="I2" s="6">
        <f>(supply_chain_S3_BWM!B8*(LCI_db1_S3!AJ37-LCI_db1_S3!AJ43)/LCI_db1_S3!AB37+supply_chain_S3_BWM!B11*(LCI_db1_S3!AJ68-LCI_db1_S3!AJ74)/LCI_db1_S3!AB68)/LCIA_Methods!D9</f>
        <v>-23.514875335158134</v>
      </c>
      <c r="J2" s="6">
        <f>(supply_chain_S3_BWM!B8*(LCI_db1_S3!AK37-LCI_db1_S3!AK43)/LCI_db1_S3!AB37+supply_chain_S3_BWM!B11*(LCI_db1_S3!AK68-LCI_db1_S3!AK74)/LCI_db1_S3!AB68)/LCIA_Methods!D10</f>
        <v>-32.682696528962481</v>
      </c>
      <c r="K2" s="6">
        <f>(supply_chain_S3_BWM!B8*(LCI_db1_S3!AL37-LCI_db1_S3!AL43)/LCI_db1_S3!AB37+supply_chain_S3_BWM!B11*(LCI_db1_S3!AL68-LCI_db1_S3!AL74)/LCI_db1_S3!AB68)/LCIA_Methods!D11</f>
        <v>-0.33967124021858941</v>
      </c>
      <c r="L2" s="6">
        <f>(supply_chain_S3_BWM!B8*(LCI_db1_S3!AM37-LCI_db1_S3!AM43)/LCI_db1_S3!AB37+supply_chain_S3_BWM!B11*(LCI_db1_S3!AM68-LCI_db1_S3!AM74)/LCI_db1_S3!AB68)/LCIA_Methods!D12</f>
        <v>-1.8599593664862357</v>
      </c>
      <c r="M2" s="6">
        <f>(supply_chain_S3_BWM!B8*(LCI_db1_S3!AN37-LCI_db1_S3!AN43)/LCI_db1_S3!AB37+supply_chain_S3_BWM!B11*(LCI_db1_S3!AN68-LCI_db1_S3!AN74)/LCI_db1_S3!AB68)/LCIA_Methods!D13</f>
        <v>-1.6186967999584396</v>
      </c>
      <c r="N2" s="6">
        <f>(supply_chain_S3_BWM!B8*(LCI_db1_S3!AO37-LCI_db1_S3!AO43)/LCI_db1_S3!AB37+supply_chain_S3_BWM!B11*(LCI_db1_S3!AO68-LCI_db1_S3!AO74)/LCI_db1_S3!AB68)/LCIA_Methods!D14</f>
        <v>-0.20255714919307921</v>
      </c>
      <c r="O2" s="6">
        <f>(supply_chain_S3_BWM!B8*(LCI_db1_S3!AP37-LCI_db1_S3!AP43)/LCI_db1_S3!AB37+supply_chain_S3_BWM!B11*(LCI_db1_S3!AP68-LCI_db1_S3!AP74)/LCI_db1_S3!AB68)/LCIA_Methods!D15</f>
        <v>-0.65626451079714465</v>
      </c>
      <c r="P2" s="6">
        <f>(supply_chain_S3_BWM!B8*(LCI_db1_S3!AQ37-LCI_db1_S3!AQ43)/LCI_db1_S3!AB37+supply_chain_S3_BWM!B11*(LCI_db1_S3!AQ68-LCI_db1_S3!AQ74)/LCI_db1_S3!AB68)/LCIA_Methods!D16</f>
        <v>-1.2659483230220685</v>
      </c>
      <c r="Q2" s="6">
        <f>(supply_chain_S3_BWM!B8*(LCI_db1_S3!AR37-LCI_db1_S3!AR43)/LCI_db1_S3!AB37+supply_chain_S3_BWM!B11*(LCI_db1_S3!AR68-LCI_db1_S3!AR74)/LCI_db1_S3!AB68)/LCIA_Methods!D17</f>
        <v>-2.9193121045173926</v>
      </c>
    </row>
    <row r="3" spans="1:17" ht="39.5" x14ac:dyDescent="0.35">
      <c r="A3" s="5" t="s">
        <v>47</v>
      </c>
      <c r="B3" s="6">
        <f>(supply_chain_S3_BWM!B14*(LCI_db1_S3!AC50-LCI_db1_S3!AC58)/LCI_db1_S3!AB50+supply_chain_S3_BWM!B15*(LCI_db1_S3!AC81-LCI_db1_S3!AC89)/LCI_db1_S3!AB81)/LCIA_Methods!D2</f>
        <v>-8.1223565341829502</v>
      </c>
      <c r="C3" s="6">
        <f>(supply_chain_S3_BWM!B14*(LCI_db1_S3!AD50-LCI_db1_S3!AD58)/LCI_db1_S3!AB50+supply_chain_S3_BWM!B15*(LCI_db1_S3!AD81-LCI_db1_S3!AD89)/LCI_db1_S3!AB81)/LCIA_Methods!D3</f>
        <v>-0.11698567920794183</v>
      </c>
      <c r="D3" s="6">
        <f>(supply_chain_S3_BWM!B14*(LCI_db1_S3!AE50-LCI_db1_S3!AE58)/LCI_db1_S3!AB50+supply_chain_S3_BWM!B15*(LCI_db1_S3!AE81-LCI_db1_S3!AE89)/LCI_db1_S3!AB81)/LCIA_Methods!D4</f>
        <v>-14.450827777036546</v>
      </c>
      <c r="E3" s="6">
        <f>(supply_chain_S3_BWM!B14*(LCI_db1_S3!AF50-LCI_db1_S3!AF58)/LCI_db1_S3!AB50+supply_chain_S3_BWM!B15*(LCI_db1_S3!AF81-LCI_db1_S3!AF89)/LCI_db1_S3!AB81)/LCIA_Methods!D5</f>
        <v>-7.7471029410966965</v>
      </c>
      <c r="F3" s="6">
        <f>(supply_chain_S3_BWM!B14*(LCI_db1_S3!AG50-LCI_db1_S3!AG58)/LCI_db1_S3!AB50+supply_chain_S3_BWM!B15*(LCI_db1_S3!AG81-LCI_db1_S3!AG89)/LCI_db1_S3!AB81)/LCIA_Methods!D6</f>
        <v>-3.3892526740708964</v>
      </c>
      <c r="G3" s="6">
        <f>(supply_chain_S3_BWM!B14*(LCI_db1_S3!AH50-LCI_db1_S3!AH58)/LCI_db1_S3!AB50+supply_chain_S3_BWM!B15*(LCI_db1_S3!AH81-LCI_db1_S3!AH89)/LCI_db1_S3!AB81)/LCIA_Methods!D7</f>
        <v>-0.25407331634515407</v>
      </c>
      <c r="H3" s="6">
        <f>(supply_chain_S3_BWM!B14*(LCI_db1_S3!AI50-LCI_db1_S3!AI58)/LCI_db1_S3!AB50+supply_chain_S3_BWM!B15*(LCI_db1_S3!AI81-LCI_db1_S3!AI89)/LCI_db1_S3!AB81)/LCIA_Methods!D8</f>
        <v>-1.7069748866564534</v>
      </c>
      <c r="I3" s="6">
        <f>(supply_chain_S3_BWM!B14*(LCI_db1_S3!AJ50-LCI_db1_S3!AJ58)/LCI_db1_S3!AB50+supply_chain_S3_BWM!B15*(LCI_db1_S3!AJ81-LCI_db1_S3!AJ89)/LCI_db1_S3!AB81)/LCIA_Methods!D9</f>
        <v>-0.94882590617089335</v>
      </c>
      <c r="J3" s="6">
        <f>(supply_chain_S3_BWM!B14*(LCI_db1_S3!AK50-LCI_db1_S3!AK58)/LCI_db1_S3!AB50+supply_chain_S3_BWM!B15*(LCI_db1_S3!AK81-LCI_db1_S3!AK89)/LCI_db1_S3!AB81)/LCIA_Methods!D10</f>
        <v>-0.9890131171117903</v>
      </c>
      <c r="K3" s="6">
        <f>(supply_chain_S3_BWM!B14*(LCI_db1_S3!AL50-LCI_db1_S3!AL58)/LCI_db1_S3!AB50+supply_chain_S3_BWM!B15*(LCI_db1_S3!AL81-LCI_db1_S3!AL89)/LCI_db1_S3!AB81)/LCIA_Methods!D11</f>
        <v>-0.33995844567848948</v>
      </c>
      <c r="L3" s="6">
        <f>(supply_chain_S3_BWM!B14*(LCI_db1_S3!AM50-LCI_db1_S3!AM58)/LCI_db1_S3!AB50+supply_chain_S3_BWM!B15*(LCI_db1_S3!AM81-LCI_db1_S3!AM89)/LCI_db1_S3!AB81)/LCIA_Methods!D12</f>
        <v>-0.66505655329212732</v>
      </c>
      <c r="M3" s="6">
        <f>(supply_chain_S3_BWM!B14*(LCI_db1_S3!AN50-LCI_db1_S3!AN58)/LCI_db1_S3!AB50+supply_chain_S3_BWM!B15*(LCI_db1_S3!AN81-LCI_db1_S3!AN89)/LCI_db1_S3!AB81)/LCIA_Methods!D13</f>
        <v>-1.1324243912242733</v>
      </c>
      <c r="N3" s="6">
        <f>(supply_chain_S3_BWM!B14*(LCI_db1_S3!AO50-LCI_db1_S3!AO58)/LCI_db1_S3!AB50+supply_chain_S3_BWM!B15*(LCI_db1_S3!AO81-LCI_db1_S3!AO89)/LCI_db1_S3!AB81)/LCIA_Methods!D14</f>
        <v>-0.17044188393787554</v>
      </c>
      <c r="O3" s="6">
        <f>(supply_chain_S3_BWM!B14*(LCI_db1_S3!AP50-LCI_db1_S3!AP58)/LCI_db1_S3!AB50+supply_chain_S3_BWM!B15*(LCI_db1_S3!AP81-LCI_db1_S3!AP89)/LCI_db1_S3!AB81)/LCIA_Methods!D15</f>
        <v>-0.1650892229506544</v>
      </c>
      <c r="P3" s="6">
        <f>(supply_chain_S3_BWM!B14*(LCI_db1_S3!AQ50-LCI_db1_S3!AQ58)/LCI_db1_S3!AB50+supply_chain_S3_BWM!B15*(LCI_db1_S3!AQ81-LCI_db1_S3!AQ89)/LCI_db1_S3!AB81)/LCIA_Methods!D16</f>
        <v>-1.2317053353722331</v>
      </c>
      <c r="Q3" s="6">
        <f>(supply_chain_S3_BWM!B14*(LCI_db1_S3!AR50-LCI_db1_S3!AR58)/LCI_db1_S3!AB50+supply_chain_S3_BWM!B15*(LCI_db1_S3!AR81-LCI_db1_S3!AR89)/LCI_db1_S3!AB81)/LCIA_Methods!D17</f>
        <v>-2.979837116763298</v>
      </c>
    </row>
    <row r="4" spans="1:17" ht="52.5" x14ac:dyDescent="0.35">
      <c r="A4" s="5" t="s">
        <v>48</v>
      </c>
      <c r="B4" s="6">
        <f>(supply_chain_S3_BWM!B18*LCI_db1_S3!L32+supply_chain_S3_BWM!B20*LCI_db1_S3!L35)/LCIA_Methods!D2</f>
        <v>-9.6688265654318304</v>
      </c>
      <c r="C4" s="6">
        <f>(supply_chain_S3_BWM!B18*LCI_db1_S3!M32+supply_chain_S3_BWM!B20*LCI_db1_S3!M35)/LCIA_Methods!D3</f>
        <v>-0.47748362389890092</v>
      </c>
      <c r="D4" s="6">
        <f>(supply_chain_S3_BWM!B18*LCI_db1_S3!N32+supply_chain_S3_BWM!B20*LCI_db1_S3!N35)/LCIA_Methods!D4</f>
        <v>-136.2635354289566</v>
      </c>
      <c r="E4" s="6">
        <f>(supply_chain_S3_BWM!B18*LCI_db1_S3!O32+supply_chain_S3_BWM!B20*LCI_db1_S3!O35)/LCIA_Methods!D5</f>
        <v>-212.11111778332543</v>
      </c>
      <c r="F4" s="6">
        <f>(supply_chain_S3_BWM!B18*LCI_db1_S3!P32+supply_chain_S3_BWM!B20*LCI_db1_S3!P35)/LCIA_Methods!D6</f>
        <v>-15.921990459519815</v>
      </c>
      <c r="G4" s="6">
        <f>(supply_chain_S3_BWM!B18*LCI_db1_S3!Q32+supply_chain_S3_BWM!B20*LCI_db1_S3!Q35)/LCIA_Methods!D7</f>
        <v>-1.0446352228052325</v>
      </c>
      <c r="H4" s="6">
        <f>(supply_chain_S3_BWM!B18*LCI_db1_S3!R32+supply_chain_S3_BWM!B20*LCI_db1_S3!R35)/LCIA_Methods!D8</f>
        <v>-13.212962921292267</v>
      </c>
      <c r="I4" s="6">
        <f>(supply_chain_S3_BWM!B18*LCI_db1_S3!S32+supply_chain_S3_BWM!B20*LCI_db1_S3!S35)/LCIA_Methods!D9</f>
        <v>-23.456282594972009</v>
      </c>
      <c r="J4" s="6">
        <f>(supply_chain_S3_BWM!B18*LCI_db1_S3!T32+supply_chain_S3_BWM!B20*LCI_db1_S3!T35)/LCIA_Methods!D10</f>
        <v>-30.265742639339745</v>
      </c>
      <c r="K4" s="6">
        <f>(supply_chain_S3_BWM!B18*LCI_db1_S3!U32+supply_chain_S3_BWM!B20*LCI_db1_S3!U35)/LCIA_Methods!D11</f>
        <v>-33.714125913847631</v>
      </c>
      <c r="L4" s="6">
        <f>(supply_chain_S3_BWM!B18*LCI_db1_S3!V32+supply_chain_S3_BWM!B20*LCI_db1_S3!V35)/LCIA_Methods!D12</f>
        <v>-30.452624089852609</v>
      </c>
      <c r="M4" s="6">
        <f>(supply_chain_S3_BWM!B18*LCI_db1_S3!W32+supply_chain_S3_BWM!B20*LCI_db1_S3!W35)/LCIA_Methods!D13</f>
        <v>-206.9471534605095</v>
      </c>
      <c r="N4" s="6">
        <f>(supply_chain_S3_BWM!B18*LCI_db1_S3!X32+supply_chain_S3_BWM!B20*LCI_db1_S3!X35)/LCIA_Methods!D14</f>
        <v>-17.62130414743962</v>
      </c>
      <c r="O4" s="6">
        <f>(supply_chain_S3_BWM!B18*LCI_db1_S3!Y32+supply_chain_S3_BWM!B20*LCI_db1_S3!Y35)/LCIA_Methods!D15</f>
        <v>-154.9218218234756</v>
      </c>
      <c r="P4" s="6">
        <f>(supply_chain_S3_BWM!B18*LCI_db1_S3!Z32+supply_chain_S3_BWM!B20*LCI_db1_S3!Z35)/LCIA_Methods!D16</f>
        <v>-16.314672622830685</v>
      </c>
      <c r="Q4" s="6">
        <f>(supply_chain_S3_BWM!B18*LCI_db1_S3!AA32+supply_chain_S3_BWM!B20*LCI_db1_S3!AA35)/LCIA_Methods!D17</f>
        <v>-14.205457287397087</v>
      </c>
    </row>
    <row r="5" spans="1:17" x14ac:dyDescent="0.35">
      <c r="A5" s="5" t="s">
        <v>49</v>
      </c>
      <c r="B5" s="6">
        <f>(supply_chain_S3_BWM!B26*LCI_db1_S3!L43)/LCIA_Methods!D2</f>
        <v>8.8854081505228319E-2</v>
      </c>
      <c r="C5" s="6">
        <f>(supply_chain_S3_BWM!B26*LCI_db1_S3!M43)/LCIA_Methods!D3</f>
        <v>7.1829707829873315E-3</v>
      </c>
      <c r="D5" s="6">
        <f>(supply_chain_S3_BWM!B26*LCI_db1_S3!N43)/LCIA_Methods!D4</f>
        <v>0.55532685624578471</v>
      </c>
      <c r="E5" s="6">
        <f>(supply_chain_S3_BWM!B26*LCI_db1_S3!O43)/LCIA_Methods!D5</f>
        <v>0.51179381162011184</v>
      </c>
      <c r="F5" s="6">
        <f>(supply_chain_S3_BWM!B26*LCI_db1_S3!P43)/LCIA_Methods!D6</f>
        <v>0.19834977524632172</v>
      </c>
      <c r="G5" s="6">
        <f>(supply_chain_S3_BWM!B26*LCI_db1_S3!Q43)/LCIA_Methods!D7</f>
        <v>1.4674673361108375E-2</v>
      </c>
      <c r="H5" s="6">
        <f>(supply_chain_S3_BWM!B26*LCI_db1_S3!R43)/LCIA_Methods!D8</f>
        <v>8.903729973262707E-2</v>
      </c>
      <c r="I5" s="6">
        <f>(supply_chain_S3_BWM!B26*LCI_db1_S3!S43)/LCIA_Methods!D9</f>
        <v>6.0864395878928092E-2</v>
      </c>
      <c r="J5" s="6">
        <f>(supply_chain_S3_BWM!B26*LCI_db1_S3!T43)/LCIA_Methods!D10</f>
        <v>6.4047429433064823E-2</v>
      </c>
      <c r="K5" s="6">
        <f>(supply_chain_S3_BWM!B26*LCI_db1_S3!U43)/LCIA_Methods!D11</f>
        <v>8.1335687612690399E-3</v>
      </c>
      <c r="L5" s="6">
        <f>(supply_chain_S3_BWM!B26*LCI_db1_S3!V43)/LCIA_Methods!D12</f>
        <v>3.6135375850741669E-2</v>
      </c>
      <c r="M5" s="6">
        <f>(supply_chain_S3_BWM!B26*LCI_db1_S3!W43)/LCIA_Methods!D13</f>
        <v>0.63278360712978143</v>
      </c>
      <c r="N5" s="6">
        <f>(supply_chain_S3_BWM!B26*LCI_db1_S3!X43)/LCIA_Methods!D14</f>
        <v>1.3950421813089238E-2</v>
      </c>
      <c r="O5" s="6">
        <f>(supply_chain_S3_BWM!B26*LCI_db1_S3!Y43)/LCIA_Methods!D15</f>
        <v>7.9199839067638708E-3</v>
      </c>
      <c r="P5" s="6">
        <f>(supply_chain_S3_BWM!B26*LCI_db1_S3!Z43)/LCIA_Methods!D16</f>
        <v>0.14673925179282912</v>
      </c>
      <c r="Q5" s="6">
        <f>(supply_chain_S3_BWM!B26*LCI_db1_S3!AA43)/LCIA_Methods!D17</f>
        <v>0.18453842206875051</v>
      </c>
    </row>
    <row r="6" spans="1:17" x14ac:dyDescent="0.35">
      <c r="A6" s="5" t="s">
        <v>50</v>
      </c>
      <c r="B6" s="6">
        <f>(supply_chain_S3_BWM!B37*LCI_db1_S3!L58)/LCIA_Methods!D2</f>
        <v>3.5407278936458608</v>
      </c>
      <c r="C6" s="6">
        <f>(supply_chain_S3_BWM!B37*LCI_db1_S3!M58)/LCIA_Methods!D3</f>
        <v>5.8050489017240615E-2</v>
      </c>
      <c r="D6" s="6">
        <f>(supply_chain_S3_BWM!B37*LCI_db1_S3!N58)/LCIA_Methods!D4</f>
        <v>5.3839679367053419</v>
      </c>
      <c r="E6" s="6">
        <f>(supply_chain_S3_BWM!B37*LCI_db1_S3!O58)/LCIA_Methods!D5</f>
        <v>5.0061767212538868</v>
      </c>
      <c r="F6" s="6">
        <f>(supply_chain_S3_BWM!B37*LCI_db1_S3!P58)/LCIA_Methods!D6</f>
        <v>3.8170782430014234</v>
      </c>
      <c r="G6" s="6">
        <f>(supply_chain_S3_BWM!B37*LCI_db1_S3!Q58)/LCIA_Methods!D7</f>
        <v>0.2371289310401532</v>
      </c>
      <c r="H6" s="6">
        <f>(supply_chain_S3_BWM!B37*LCI_db1_S3!R58)/LCIA_Methods!D8</f>
        <v>0.85862576489806153</v>
      </c>
      <c r="I6" s="6">
        <f>(supply_chain_S3_BWM!B37*LCI_db1_S3!S58)/LCIA_Methods!D9</f>
        <v>3.4099530159431954</v>
      </c>
      <c r="J6" s="6">
        <f>(supply_chain_S3_BWM!B37*LCI_db1_S3!T58)/LCIA_Methods!D10</f>
        <v>4.5531761054270339</v>
      </c>
      <c r="K6" s="6">
        <f>(supply_chain_S3_BWM!B37*LCI_db1_S3!U58)/LCIA_Methods!D11</f>
        <v>0.11468521567290228</v>
      </c>
      <c r="L6" s="6">
        <f>(supply_chain_S3_BWM!B37*LCI_db1_S3!V58)/LCIA_Methods!D12</f>
        <v>0.4560981747772378</v>
      </c>
      <c r="M6" s="6">
        <f>(supply_chain_S3_BWM!B37*LCI_db1_S3!W58)/LCIA_Methods!D13</f>
        <v>0.90761743779144421</v>
      </c>
      <c r="N6" s="6">
        <f>(supply_chain_S3_BWM!B37*LCI_db1_S3!X58)/LCIA_Methods!D14</f>
        <v>0.19531813883401949</v>
      </c>
      <c r="O6" s="6">
        <f>(supply_chain_S3_BWM!B37*LCI_db1_S3!Y58)/LCIA_Methods!D15</f>
        <v>0.14731329094617851</v>
      </c>
      <c r="P6" s="6">
        <f>(supply_chain_S3_BWM!B37*LCI_db1_S3!Z58)/LCIA_Methods!D16</f>
        <v>1.1942275606037256</v>
      </c>
      <c r="Q6" s="6">
        <f>(supply_chain_S3_BWM!B37*LCI_db1_S3!AA58)/LCIA_Methods!D17</f>
        <v>1.9521194260506485</v>
      </c>
    </row>
    <row r="7" spans="1:17" x14ac:dyDescent="0.35">
      <c r="A7" s="5" t="s">
        <v>51</v>
      </c>
      <c r="B7" s="6">
        <f>LCA_db1_S3!B2*ABS(supply_chain_S3_BWM!B2)-SUM(B2:B6)</f>
        <v>3.8976516359607896</v>
      </c>
      <c r="C7" s="6">
        <f>LCA_db1_S3!C2*ABS(supply_chain_S3_BWM!B2)-SUM(C2:C6)</f>
        <v>0.29885138317239407</v>
      </c>
      <c r="D7" s="6">
        <f>LCA_db1_S3!D2*ABS(supply_chain_S3_BWM!B2)-SUM(D2:D6)</f>
        <v>17.57809106399651</v>
      </c>
      <c r="E7" s="6">
        <f>LCA_db1_S3!E2*ABS(supply_chain_S3_BWM!B2)-SUM(E2:E6)</f>
        <v>6.1161753297496659</v>
      </c>
      <c r="F7" s="6">
        <f>LCA_db1_S3!F2*ABS(supply_chain_S3_BWM!B2)-SUM(F2:F6)</f>
        <v>4.0824701980039535</v>
      </c>
      <c r="G7" s="6">
        <f>LCA_db1_S3!G2*ABS(supply_chain_S3_BWM!B2)-SUM(G2:G6)</f>
        <v>0.53478873726535125</v>
      </c>
      <c r="H7" s="6">
        <f>LCA_db1_S3!H2*ABS(supply_chain_S3_BWM!B2)-SUM(H2:H6)</f>
        <v>5.5745095201778749</v>
      </c>
      <c r="I7" s="6">
        <f>LCA_db1_S3!I2*ABS(supply_chain_S3_BWM!B2)-SUM(I2:I6)</f>
        <v>3.0546837078234788</v>
      </c>
      <c r="J7" s="6">
        <f>LCA_db1_S3!J2*ABS(supply_chain_S3_BWM!B2)-SUM(J2:J6)</f>
        <v>3.765601491014877</v>
      </c>
      <c r="K7" s="6">
        <f>LCA_db1_S3!K2*ABS(supply_chain_S3_BWM!B2)-SUM(K2:K6)</f>
        <v>0.27113924563168013</v>
      </c>
      <c r="L7" s="6">
        <f>LCA_db1_S3!L2*ABS(supply_chain_S3_BWM!B2)-SUM(L2:L6)</f>
        <v>2.1359136992120717</v>
      </c>
      <c r="M7" s="6">
        <f>LCA_db1_S3!M2*ABS(supply_chain_S3_BWM!B2)-SUM(M2:M6)</f>
        <v>5.125581112260619</v>
      </c>
      <c r="N7" s="6">
        <f>LCA_db1_S3!N2*ABS(supply_chain_S3_BWM!B2)-SUM(N2:N6)</f>
        <v>0.19510173205434356</v>
      </c>
      <c r="O7" s="6">
        <f>LCA_db1_S3!O2*ABS(supply_chain_S3_BWM!B2)-SUM(O2:O6)</f>
        <v>0.23104482396942672</v>
      </c>
      <c r="P7" s="6">
        <f>LCA_db1_S3!P2*ABS(supply_chain_S3_BWM!B2)-SUM(P2:P6)</f>
        <v>4.5236421291189917</v>
      </c>
      <c r="Q7" s="6">
        <f>LCA_db1_S3!Q2*ABS(supply_chain_S3_BWM!B2)-SUM(Q2:Q6)</f>
        <v>7.2365338076348245</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(supply_chain_S4_BWM!B8*(LCI_db1_S4!AC37-LCI_db1_S4!AC43)/LCI_db1_S4!AB37+supply_chain_S4_BWM!B11*(LCI_db1_S4!AC68-LCI_db1_S4!AC74)/LCI_db1_S4!AB68)/LCIA_Methods!D2</f>
        <v>-3.9426941711869308</v>
      </c>
      <c r="C2" s="6">
        <f>(supply_chain_S4_BWM!B8*(LCI_db1_S4!AD37-LCI_db1_S4!AD43)/LCI_db1_S4!AB37+supply_chain_S4_BWM!B11*(LCI_db1_S4!AD68-LCI_db1_S4!AD74)/LCI_db1_S4!AB68)/LCIA_Methods!D3</f>
        <v>-8.4799995104510098E-2</v>
      </c>
      <c r="D2" s="6">
        <f>(supply_chain_S4_BWM!B8*(LCI_db1_S4!AE37-LCI_db1_S4!AE43)/LCI_db1_S4!AB37+supply_chain_S4_BWM!B11*(LCI_db1_S4!AE68-LCI_db1_S4!AE74)/LCI_db1_S4!AB68)/LCIA_Methods!D4</f>
        <v>-22.797623425414095</v>
      </c>
      <c r="E2" s="6">
        <f>(supply_chain_S4_BWM!B8*(LCI_db1_S4!AF37-LCI_db1_S4!AF43)/LCI_db1_S4!AB37+supply_chain_S4_BWM!B11*(LCI_db1_S4!AF68-LCI_db1_S4!AF74)/LCI_db1_S4!AB68)/LCIA_Methods!D5</f>
        <v>-3.4981494982976313</v>
      </c>
      <c r="F2" s="6">
        <f>(supply_chain_S4_BWM!B8*(LCI_db1_S4!AG37-LCI_db1_S4!AG43)/LCI_db1_S4!AB37+supply_chain_S4_BWM!B11*(LCI_db1_S4!AG68-LCI_db1_S4!AG74)/LCI_db1_S4!AB68)/LCIA_Methods!D6</f>
        <v>-9.3201098257121355</v>
      </c>
      <c r="G2" s="6">
        <f>(supply_chain_S4_BWM!B8*(LCI_db1_S4!AH37-LCI_db1_S4!AH43)/LCI_db1_S4!AB37+supply_chain_S4_BWM!B11*(LCI_db1_S4!AH68-LCI_db1_S4!AH74)/LCI_db1_S4!AB68)/LCIA_Methods!D7</f>
        <v>-0.34168369773314206</v>
      </c>
      <c r="H2" s="6">
        <f>(supply_chain_S4_BWM!B8*(LCI_db1_S4!AI37-LCI_db1_S4!AI43)/LCI_db1_S4!AB37+supply_chain_S4_BWM!B11*(LCI_db1_S4!AI68-LCI_db1_S4!AI74)/LCI_db1_S4!AB68)/LCIA_Methods!D8</f>
        <v>-1.145882805834036</v>
      </c>
      <c r="I2" s="6">
        <f>(supply_chain_S4_BWM!B8*(LCI_db1_S4!AJ37-LCI_db1_S4!AJ43)/LCI_db1_S4!AB37+supply_chain_S4_BWM!B11*(LCI_db1_S4!AJ68-LCI_db1_S4!AJ74)/LCI_db1_S4!AB68)/LCIA_Methods!D9</f>
        <v>-23.514875335158134</v>
      </c>
      <c r="J2" s="6">
        <f>(supply_chain_S4_BWM!B8*(LCI_db1_S4!AK37-LCI_db1_S4!AK43)/LCI_db1_S4!AB37+supply_chain_S4_BWM!B11*(LCI_db1_S4!AK68-LCI_db1_S4!AK74)/LCI_db1_S4!AB68)/LCIA_Methods!D10</f>
        <v>-32.682696528962481</v>
      </c>
      <c r="K2" s="6">
        <f>(supply_chain_S4_BWM!B8*(LCI_db1_S4!AL37-LCI_db1_S4!AL43)/LCI_db1_S4!AB37+supply_chain_S4_BWM!B11*(LCI_db1_S4!AL68-LCI_db1_S4!AL74)/LCI_db1_S4!AB68)/LCIA_Methods!D11</f>
        <v>-0.33967124021858941</v>
      </c>
      <c r="L2" s="6">
        <f>(supply_chain_S4_BWM!B8*(LCI_db1_S4!AM37-LCI_db1_S4!AM43)/LCI_db1_S4!AB37+supply_chain_S4_BWM!B11*(LCI_db1_S4!AM68-LCI_db1_S4!AM74)/LCI_db1_S4!AB68)/LCIA_Methods!D12</f>
        <v>-1.8599593664862357</v>
      </c>
      <c r="M2" s="6">
        <f>(supply_chain_S4_BWM!B8*(LCI_db1_S4!AN37-LCI_db1_S4!AN43)/LCI_db1_S4!AB37+supply_chain_S4_BWM!B11*(LCI_db1_S4!AN68-LCI_db1_S4!AN74)/LCI_db1_S4!AB68)/LCIA_Methods!D13</f>
        <v>-1.6186967999584396</v>
      </c>
      <c r="N2" s="6">
        <f>(supply_chain_S4_BWM!B8*(LCI_db1_S4!AO37-LCI_db1_S4!AO43)/LCI_db1_S4!AB37+supply_chain_S4_BWM!B11*(LCI_db1_S4!AO68-LCI_db1_S4!AO74)/LCI_db1_S4!AB68)/LCIA_Methods!D14</f>
        <v>-0.20255714919307921</v>
      </c>
      <c r="O2" s="6">
        <f>(supply_chain_S4_BWM!B8*(LCI_db1_S4!AP37-LCI_db1_S4!AP43)/LCI_db1_S4!AB37+supply_chain_S4_BWM!B11*(LCI_db1_S4!AP68-LCI_db1_S4!AP74)/LCI_db1_S4!AB68)/LCIA_Methods!D15</f>
        <v>-0.65626451079714465</v>
      </c>
      <c r="P2" s="6">
        <f>(supply_chain_S4_BWM!B8*(LCI_db1_S4!AQ37-LCI_db1_S4!AQ43)/LCI_db1_S4!AB37+supply_chain_S4_BWM!B11*(LCI_db1_S4!AQ68-LCI_db1_S4!AQ74)/LCI_db1_S4!AB68)/LCIA_Methods!D16</f>
        <v>-1.2659483230220685</v>
      </c>
      <c r="Q2" s="6">
        <f>(supply_chain_S4_BWM!B8*(LCI_db1_S4!AR37-LCI_db1_S4!AR43)/LCI_db1_S4!AB37+supply_chain_S4_BWM!B11*(LCI_db1_S4!AR68-LCI_db1_S4!AR74)/LCI_db1_S4!AB68)/LCIA_Methods!D17</f>
        <v>-2.9193121045173926</v>
      </c>
    </row>
    <row r="3" spans="1:17" ht="39.5" x14ac:dyDescent="0.35">
      <c r="A3" s="5" t="s">
        <v>47</v>
      </c>
      <c r="B3" s="6">
        <f>(supply_chain_S4_BWM!B14*(LCI_db1_S4!AC50-LCI_db1_S4!AC58)/LCI_db1_S4!AB50+supply_chain_S4_BWM!B15*(LCI_db1_S4!AC81-LCI_db1_S4!AC89)/LCI_db1_S4!AB81)/LCIA_Methods!D2</f>
        <v>-8.1223565341829502</v>
      </c>
      <c r="C3" s="6">
        <f>(supply_chain_S4_BWM!B14*(LCI_db1_S4!AD50-LCI_db1_S4!AD58)/LCI_db1_S4!AB50+supply_chain_S4_BWM!B15*(LCI_db1_S4!AD81-LCI_db1_S4!AD89)/LCI_db1_S4!AB81)/LCIA_Methods!D3</f>
        <v>-0.11698567920794183</v>
      </c>
      <c r="D3" s="6">
        <f>(supply_chain_S4_BWM!B14*(LCI_db1_S4!AE50-LCI_db1_S4!AE58)/LCI_db1_S4!AB50+supply_chain_S4_BWM!B15*(LCI_db1_S4!AE81-LCI_db1_S4!AE89)/LCI_db1_S4!AB81)/LCIA_Methods!D4</f>
        <v>-14.450827777036546</v>
      </c>
      <c r="E3" s="6">
        <f>(supply_chain_S4_BWM!B14*(LCI_db1_S4!AF50-LCI_db1_S4!AF58)/LCI_db1_S4!AB50+supply_chain_S4_BWM!B15*(LCI_db1_S4!AF81-LCI_db1_S4!AF89)/LCI_db1_S4!AB81)/LCIA_Methods!D5</f>
        <v>-7.7471029410966965</v>
      </c>
      <c r="F3" s="6">
        <f>(supply_chain_S4_BWM!B14*(LCI_db1_S4!AG50-LCI_db1_S4!AG58)/LCI_db1_S4!AB50+supply_chain_S4_BWM!B15*(LCI_db1_S4!AG81-LCI_db1_S4!AG89)/LCI_db1_S4!AB81)/LCIA_Methods!D6</f>
        <v>-3.3892526740708964</v>
      </c>
      <c r="G3" s="6">
        <f>(supply_chain_S4_BWM!B14*(LCI_db1_S4!AH50-LCI_db1_S4!AH58)/LCI_db1_S4!AB50+supply_chain_S4_BWM!B15*(LCI_db1_S4!AH81-LCI_db1_S4!AH89)/LCI_db1_S4!AB81)/LCIA_Methods!D7</f>
        <v>-0.25407331634515407</v>
      </c>
      <c r="H3" s="6">
        <f>(supply_chain_S4_BWM!B14*(LCI_db1_S4!AI50-LCI_db1_S4!AI58)/LCI_db1_S4!AB50+supply_chain_S4_BWM!B15*(LCI_db1_S4!AI81-LCI_db1_S4!AI89)/LCI_db1_S4!AB81)/LCIA_Methods!D8</f>
        <v>-1.7069748866564534</v>
      </c>
      <c r="I3" s="6">
        <f>(supply_chain_S4_BWM!B14*(LCI_db1_S4!AJ50-LCI_db1_S4!AJ58)/LCI_db1_S4!AB50+supply_chain_S4_BWM!B15*(LCI_db1_S4!AJ81-LCI_db1_S4!AJ89)/LCI_db1_S4!AB81)/LCIA_Methods!D9</f>
        <v>-0.94882590617089335</v>
      </c>
      <c r="J3" s="6">
        <f>(supply_chain_S4_BWM!B14*(LCI_db1_S4!AK50-LCI_db1_S4!AK58)/LCI_db1_S4!AB50+supply_chain_S4_BWM!B15*(LCI_db1_S4!AK81-LCI_db1_S4!AK89)/LCI_db1_S4!AB81)/LCIA_Methods!D10</f>
        <v>-0.9890131171117903</v>
      </c>
      <c r="K3" s="6">
        <f>(supply_chain_S4_BWM!B14*(LCI_db1_S4!AL50-LCI_db1_S4!AL58)/LCI_db1_S4!AB50+supply_chain_S4_BWM!B15*(LCI_db1_S4!AL81-LCI_db1_S4!AL89)/LCI_db1_S4!AB81)/LCIA_Methods!D11</f>
        <v>-0.33995844567848948</v>
      </c>
      <c r="L3" s="6">
        <f>(supply_chain_S4_BWM!B14*(LCI_db1_S4!AM50-LCI_db1_S4!AM58)/LCI_db1_S4!AB50+supply_chain_S4_BWM!B15*(LCI_db1_S4!AM81-LCI_db1_S4!AM89)/LCI_db1_S4!AB81)/LCIA_Methods!D12</f>
        <v>-0.66505655329212732</v>
      </c>
      <c r="M3" s="6">
        <f>(supply_chain_S4_BWM!B14*(LCI_db1_S4!AN50-LCI_db1_S4!AN58)/LCI_db1_S4!AB50+supply_chain_S4_BWM!B15*(LCI_db1_S4!AN81-LCI_db1_S4!AN89)/LCI_db1_S4!AB81)/LCIA_Methods!D13</f>
        <v>-1.1324243912242733</v>
      </c>
      <c r="N3" s="6">
        <f>(supply_chain_S4_BWM!B14*(LCI_db1_S4!AO50-LCI_db1_S4!AO58)/LCI_db1_S4!AB50+supply_chain_S4_BWM!B15*(LCI_db1_S4!AO81-LCI_db1_S4!AO89)/LCI_db1_S4!AB81)/LCIA_Methods!D14</f>
        <v>-0.17044188393787554</v>
      </c>
      <c r="O3" s="6">
        <f>(supply_chain_S4_BWM!B14*(LCI_db1_S4!AP50-LCI_db1_S4!AP58)/LCI_db1_S4!AB50+supply_chain_S4_BWM!B15*(LCI_db1_S4!AP81-LCI_db1_S4!AP89)/LCI_db1_S4!AB81)/LCIA_Methods!D15</f>
        <v>-0.1650892229506544</v>
      </c>
      <c r="P3" s="6">
        <f>(supply_chain_S4_BWM!B14*(LCI_db1_S4!AQ50-LCI_db1_S4!AQ58)/LCI_db1_S4!AB50+supply_chain_S4_BWM!B15*(LCI_db1_S4!AQ81-LCI_db1_S4!AQ89)/LCI_db1_S4!AB81)/LCIA_Methods!D16</f>
        <v>-1.2317053353722331</v>
      </c>
      <c r="Q3" s="6">
        <f>(supply_chain_S4_BWM!B14*(LCI_db1_S4!AR50-LCI_db1_S4!AR58)/LCI_db1_S4!AB50+supply_chain_S4_BWM!B15*(LCI_db1_S4!AR81-LCI_db1_S4!AR89)/LCI_db1_S4!AB81)/LCIA_Methods!D17</f>
        <v>-2.979837116763298</v>
      </c>
    </row>
    <row r="4" spans="1:17" ht="52.5" x14ac:dyDescent="0.35">
      <c r="A4" s="5" t="s">
        <v>48</v>
      </c>
      <c r="B4" s="6">
        <f>(supply_chain_S4_BWM!B18*LCI_db1_S4!L32+supply_chain_S4_BWM!B20*LCI_db1_S4!L35)/LCIA_Methods!D2</f>
        <v>-9.6688265654318304</v>
      </c>
      <c r="C4" s="6">
        <f>(supply_chain_S4_BWM!B18*LCI_db1_S4!M32+supply_chain_S4_BWM!B20*LCI_db1_S4!M35)/LCIA_Methods!D3</f>
        <v>-0.47748362389890092</v>
      </c>
      <c r="D4" s="6">
        <f>(supply_chain_S4_BWM!B18*LCI_db1_S4!N32+supply_chain_S4_BWM!B20*LCI_db1_S4!N35)/LCIA_Methods!D4</f>
        <v>-136.2635354289566</v>
      </c>
      <c r="E4" s="6">
        <f>(supply_chain_S4_BWM!B18*LCI_db1_S4!O32+supply_chain_S4_BWM!B20*LCI_db1_S4!O35)/LCIA_Methods!D5</f>
        <v>-212.11111778332543</v>
      </c>
      <c r="F4" s="6">
        <f>(supply_chain_S4_BWM!B18*LCI_db1_S4!P32+supply_chain_S4_BWM!B20*LCI_db1_S4!P35)/LCIA_Methods!D6</f>
        <v>-15.921990459519815</v>
      </c>
      <c r="G4" s="6">
        <f>(supply_chain_S4_BWM!B18*LCI_db1_S4!Q32+supply_chain_S4_BWM!B20*LCI_db1_S4!Q35)/LCIA_Methods!D7</f>
        <v>-1.0446352228052325</v>
      </c>
      <c r="H4" s="6">
        <f>(supply_chain_S4_BWM!B18*LCI_db1_S4!R32+supply_chain_S4_BWM!B20*LCI_db1_S4!R35)/LCIA_Methods!D8</f>
        <v>-13.212962921292267</v>
      </c>
      <c r="I4" s="6">
        <f>(supply_chain_S4_BWM!B18*LCI_db1_S4!S32+supply_chain_S4_BWM!B20*LCI_db1_S4!S35)/LCIA_Methods!D9</f>
        <v>-23.456282594972009</v>
      </c>
      <c r="J4" s="6">
        <f>(supply_chain_S4_BWM!B18*LCI_db1_S4!T32+supply_chain_S4_BWM!B20*LCI_db1_S4!T35)/LCIA_Methods!D10</f>
        <v>-30.265742639339745</v>
      </c>
      <c r="K4" s="6">
        <f>(supply_chain_S4_BWM!B18*LCI_db1_S4!U32+supply_chain_S4_BWM!B20*LCI_db1_S4!U35)/LCIA_Methods!D11</f>
        <v>-33.714125913847631</v>
      </c>
      <c r="L4" s="6">
        <f>(supply_chain_S4_BWM!B18*LCI_db1_S4!V32+supply_chain_S4_BWM!B20*LCI_db1_S4!V35)/LCIA_Methods!D12</f>
        <v>-30.452624089852609</v>
      </c>
      <c r="M4" s="6">
        <f>(supply_chain_S4_BWM!B18*LCI_db1_S4!W32+supply_chain_S4_BWM!B20*LCI_db1_S4!W35)/LCIA_Methods!D13</f>
        <v>-206.9471534605095</v>
      </c>
      <c r="N4" s="6">
        <f>(supply_chain_S4_BWM!B18*LCI_db1_S4!X32+supply_chain_S4_BWM!B20*LCI_db1_S4!X35)/LCIA_Methods!D14</f>
        <v>-17.62130414743962</v>
      </c>
      <c r="O4" s="6">
        <f>(supply_chain_S4_BWM!B18*LCI_db1_S4!Y32+supply_chain_S4_BWM!B20*LCI_db1_S4!Y35)/LCIA_Methods!D15</f>
        <v>-154.9218218234756</v>
      </c>
      <c r="P4" s="6">
        <f>(supply_chain_S4_BWM!B18*LCI_db1_S4!Z32+supply_chain_S4_BWM!B20*LCI_db1_S4!Z35)/LCIA_Methods!D16</f>
        <v>-16.314672622830685</v>
      </c>
      <c r="Q4" s="6">
        <f>(supply_chain_S4_BWM!B18*LCI_db1_S4!AA32+supply_chain_S4_BWM!B20*LCI_db1_S4!AA35)/LCIA_Methods!D17</f>
        <v>-14.205457287397087</v>
      </c>
    </row>
    <row r="5" spans="1:17" x14ac:dyDescent="0.35">
      <c r="A5" s="5" t="s">
        <v>49</v>
      </c>
      <c r="B5" s="6">
        <f>(supply_chain_S4_BWM!B26*LCI_db1_S4!L43)/LCIA_Methods!D2</f>
        <v>8.8854081505228319E-2</v>
      </c>
      <c r="C5" s="6">
        <f>(supply_chain_S4_BWM!B26*LCI_db1_S4!M43)/LCIA_Methods!D3</f>
        <v>7.1829707829873315E-3</v>
      </c>
      <c r="D5" s="6">
        <f>(supply_chain_S4_BWM!B26*LCI_db1_S4!N43)/LCIA_Methods!D4</f>
        <v>0.55532685624578471</v>
      </c>
      <c r="E5" s="6">
        <f>(supply_chain_S4_BWM!B26*LCI_db1_S4!O43)/LCIA_Methods!D5</f>
        <v>0.51179381162011184</v>
      </c>
      <c r="F5" s="6">
        <f>(supply_chain_S4_BWM!B26*LCI_db1_S4!P43)/LCIA_Methods!D6</f>
        <v>0.19834977524632172</v>
      </c>
      <c r="G5" s="6">
        <f>(supply_chain_S4_BWM!B26*LCI_db1_S4!Q43)/LCIA_Methods!D7</f>
        <v>1.4674673361108375E-2</v>
      </c>
      <c r="H5" s="6">
        <f>(supply_chain_S4_BWM!B26*LCI_db1_S4!R43)/LCIA_Methods!D8</f>
        <v>8.903729973262707E-2</v>
      </c>
      <c r="I5" s="6">
        <f>(supply_chain_S4_BWM!B26*LCI_db1_S4!S43)/LCIA_Methods!D9</f>
        <v>6.0864395878928092E-2</v>
      </c>
      <c r="J5" s="6">
        <f>(supply_chain_S4_BWM!B26*LCI_db1_S4!T43)/LCIA_Methods!D10</f>
        <v>6.4047429433064823E-2</v>
      </c>
      <c r="K5" s="6">
        <f>(supply_chain_S4_BWM!B26*LCI_db1_S4!U43)/LCIA_Methods!D11</f>
        <v>8.1335687612690399E-3</v>
      </c>
      <c r="L5" s="6">
        <f>(supply_chain_S4_BWM!B26*LCI_db1_S4!V43)/LCIA_Methods!D12</f>
        <v>3.6135375850741669E-2</v>
      </c>
      <c r="M5" s="6">
        <f>(supply_chain_S4_BWM!B26*LCI_db1_S4!W43)/LCIA_Methods!D13</f>
        <v>0.63278360712978143</v>
      </c>
      <c r="N5" s="6">
        <f>(supply_chain_S4_BWM!B26*LCI_db1_S4!X43)/LCIA_Methods!D14</f>
        <v>1.3950421813089238E-2</v>
      </c>
      <c r="O5" s="6">
        <f>(supply_chain_S4_BWM!B26*LCI_db1_S4!Y43)/LCIA_Methods!D15</f>
        <v>7.9199839067638708E-3</v>
      </c>
      <c r="P5" s="6">
        <f>(supply_chain_S4_BWM!B26*LCI_db1_S4!Z43)/LCIA_Methods!D16</f>
        <v>0.14673925179282912</v>
      </c>
      <c r="Q5" s="6">
        <f>(supply_chain_S4_BWM!B26*LCI_db1_S4!AA43)/LCIA_Methods!D17</f>
        <v>0.18453842206875051</v>
      </c>
    </row>
    <row r="6" spans="1:17" x14ac:dyDescent="0.35">
      <c r="A6" s="5" t="s">
        <v>50</v>
      </c>
      <c r="B6" s="6">
        <f>(supply_chain_S4_BWM!B37*LCI_db1_S4!L58)/LCIA_Methods!D2</f>
        <v>3.5407278936458608</v>
      </c>
      <c r="C6" s="6">
        <f>(supply_chain_S4_BWM!B37*LCI_db1_S4!M58)/LCIA_Methods!D3</f>
        <v>5.8050489017240615E-2</v>
      </c>
      <c r="D6" s="6">
        <f>(supply_chain_S4_BWM!B37*LCI_db1_S4!N58)/LCIA_Methods!D4</f>
        <v>5.3839679367053419</v>
      </c>
      <c r="E6" s="6">
        <f>(supply_chain_S4_BWM!B37*LCI_db1_S4!O58)/LCIA_Methods!D5</f>
        <v>5.0061767212538868</v>
      </c>
      <c r="F6" s="6">
        <f>(supply_chain_S4_BWM!B37*LCI_db1_S4!P58)/LCIA_Methods!D6</f>
        <v>3.8170782430014234</v>
      </c>
      <c r="G6" s="6">
        <f>(supply_chain_S4_BWM!B37*LCI_db1_S4!Q58)/LCIA_Methods!D7</f>
        <v>0.2371289310401532</v>
      </c>
      <c r="H6" s="6">
        <f>(supply_chain_S4_BWM!B37*LCI_db1_S4!R58)/LCIA_Methods!D8</f>
        <v>0.85862576489806153</v>
      </c>
      <c r="I6" s="6">
        <f>(supply_chain_S4_BWM!B37*LCI_db1_S4!S58)/LCIA_Methods!D9</f>
        <v>3.4099530159431954</v>
      </c>
      <c r="J6" s="6">
        <f>(supply_chain_S4_BWM!B37*LCI_db1_S4!T58)/LCIA_Methods!D10</f>
        <v>4.5531761054270339</v>
      </c>
      <c r="K6" s="6">
        <f>(supply_chain_S4_BWM!B37*LCI_db1_S4!U58)/LCIA_Methods!D11</f>
        <v>0.11468521567290228</v>
      </c>
      <c r="L6" s="6">
        <f>(supply_chain_S4_BWM!B37*LCI_db1_S4!V58)/LCIA_Methods!D12</f>
        <v>0.4560981747772378</v>
      </c>
      <c r="M6" s="6">
        <f>(supply_chain_S4_BWM!B37*LCI_db1_S4!W58)/LCIA_Methods!D13</f>
        <v>0.90761743779144421</v>
      </c>
      <c r="N6" s="6">
        <f>(supply_chain_S4_BWM!B37*LCI_db1_S4!X58)/LCIA_Methods!D14</f>
        <v>0.19531813883401949</v>
      </c>
      <c r="O6" s="6">
        <f>(supply_chain_S4_BWM!B37*LCI_db1_S4!Y58)/LCIA_Methods!D15</f>
        <v>0.14731329094617851</v>
      </c>
      <c r="P6" s="6">
        <f>(supply_chain_S4_BWM!B37*LCI_db1_S4!Z58)/LCIA_Methods!D16</f>
        <v>1.1942275606037256</v>
      </c>
      <c r="Q6" s="6">
        <f>(supply_chain_S4_BWM!B37*LCI_db1_S4!AA58)/LCIA_Methods!D17</f>
        <v>1.9521194260506485</v>
      </c>
    </row>
    <row r="7" spans="1:17" x14ac:dyDescent="0.35">
      <c r="A7" s="5" t="s">
        <v>51</v>
      </c>
      <c r="B7" s="6">
        <f>LCA_db1_S4!B2*ABS(supply_chain_S4_BWM!B2)-SUM(B2:B6)</f>
        <v>3.1939041971664643</v>
      </c>
      <c r="C7" s="6">
        <f>LCA_db1_S4!C2*ABS(supply_chain_S4_BWM!B2)-SUM(C2:C6)</f>
        <v>0.2462010642645901</v>
      </c>
      <c r="D7" s="6">
        <f>LCA_db1_S4!D2*ABS(supply_chain_S4_BWM!B2)-SUM(D2:D6)</f>
        <v>12.263527850687524</v>
      </c>
      <c r="E7" s="6">
        <f>LCA_db1_S4!E2*ABS(supply_chain_S4_BWM!B2)-SUM(E2:E6)</f>
        <v>4.6644873136130514</v>
      </c>
      <c r="F7" s="6">
        <f>LCA_db1_S4!F2*ABS(supply_chain_S4_BWM!B2)-SUM(F2:F6)</f>
        <v>3.6848397968228781</v>
      </c>
      <c r="G7" s="6">
        <f>LCA_db1_S4!G2*ABS(supply_chain_S4_BWM!B2)-SUM(G2:G6)</f>
        <v>0.43137967554430301</v>
      </c>
      <c r="H7" s="6">
        <f>LCA_db1_S4!H2*ABS(supply_chain_S4_BWM!B2)-SUM(H2:H6)</f>
        <v>4.947622485338325</v>
      </c>
      <c r="I7" s="6">
        <f>LCA_db1_S4!I2*ABS(supply_chain_S4_BWM!B2)-SUM(I2:I6)</f>
        <v>2.6094413609924416</v>
      </c>
      <c r="J7" s="6">
        <f>LCA_db1_S4!J2*ABS(supply_chain_S4_BWM!B2)-SUM(J2:J6)</f>
        <v>3.3099515511309505</v>
      </c>
      <c r="K7" s="6">
        <f>LCA_db1_S4!K2*ABS(supply_chain_S4_BWM!B2)-SUM(K2:K6)</f>
        <v>0.1896200309855729</v>
      </c>
      <c r="L7" s="6">
        <f>LCA_db1_S4!L2*ABS(supply_chain_S4_BWM!B2)-SUM(L2:L6)</f>
        <v>1.8791309769381108</v>
      </c>
      <c r="M7" s="6">
        <f>LCA_db1_S4!M2*ABS(supply_chain_S4_BWM!B2)-SUM(M2:M6)</f>
        <v>3.5329317122798045</v>
      </c>
      <c r="N7" s="6">
        <f>LCA_db1_S4!N2*ABS(supply_chain_S4_BWM!B2)-SUM(N2:N6)</f>
        <v>0.14191091115755228</v>
      </c>
      <c r="O7" s="6">
        <f>LCA_db1_S4!O2*ABS(supply_chain_S4_BWM!B2)-SUM(O2:O6)</f>
        <v>0.16468532611250453</v>
      </c>
      <c r="P7" s="6">
        <f>LCA_db1_S4!P2*ABS(supply_chain_S4_BWM!B2)-SUM(P2:P6)</f>
        <v>3.0914712480461475</v>
      </c>
      <c r="Q7" s="6">
        <f>LCA_db1_S4!Q2*ABS(supply_chain_S4_BWM!B2)-SUM(Q2:Q6)</f>
        <v>5.8639592178591116</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(supply_chain_S5_BWM!B8*(LCI_db1_S5!AC37-LCI_db1_S5!AC43)/LCI_db1_S5!AB37+supply_chain_S5_BWM!B11*(LCI_db1_S5!AC68-LCI_db1_S5!AC74)/LCI_db1_S5!AB68)/LCIA_Methods!D2</f>
        <v>-3.9426941711869308</v>
      </c>
      <c r="C2" s="6">
        <f>(supply_chain_S5_BWM!B8*(LCI_db1_S5!AD37-LCI_db1_S5!AD43)/LCI_db1_S5!AB37+supply_chain_S5_BWM!B11*(LCI_db1_S5!AD68-LCI_db1_S5!AD74)/LCI_db1_S5!AB68)/LCIA_Methods!D3</f>
        <v>-8.4799995104510098E-2</v>
      </c>
      <c r="D2" s="6">
        <f>(supply_chain_S5_BWM!B8*(LCI_db1_S5!AE37-LCI_db1_S5!AE43)/LCI_db1_S5!AB37+supply_chain_S5_BWM!B11*(LCI_db1_S5!AE68-LCI_db1_S5!AE74)/LCI_db1_S5!AB68)/LCIA_Methods!D4</f>
        <v>-22.797623425414095</v>
      </c>
      <c r="E2" s="6">
        <f>(supply_chain_S5_BWM!B8*(LCI_db1_S5!AF37-LCI_db1_S5!AF43)/LCI_db1_S5!AB37+supply_chain_S5_BWM!B11*(LCI_db1_S5!AF68-LCI_db1_S5!AF74)/LCI_db1_S5!AB68)/LCIA_Methods!D5</f>
        <v>-3.4981494982976313</v>
      </c>
      <c r="F2" s="6">
        <f>(supply_chain_S5_BWM!B8*(LCI_db1_S5!AG37-LCI_db1_S5!AG43)/LCI_db1_S5!AB37+supply_chain_S5_BWM!B11*(LCI_db1_S5!AG68-LCI_db1_S5!AG74)/LCI_db1_S5!AB68)/LCIA_Methods!D6</f>
        <v>-9.3201098257121355</v>
      </c>
      <c r="G2" s="6">
        <f>(supply_chain_S5_BWM!B8*(LCI_db1_S5!AH37-LCI_db1_S5!AH43)/LCI_db1_S5!AB37+supply_chain_S5_BWM!B11*(LCI_db1_S5!AH68-LCI_db1_S5!AH74)/LCI_db1_S5!AB68)/LCIA_Methods!D7</f>
        <v>-0.34168369773314206</v>
      </c>
      <c r="H2" s="6">
        <f>(supply_chain_S5_BWM!B8*(LCI_db1_S5!AI37-LCI_db1_S5!AI43)/LCI_db1_S5!AB37+supply_chain_S5_BWM!B11*(LCI_db1_S5!AI68-LCI_db1_S5!AI74)/LCI_db1_S5!AB68)/LCIA_Methods!D8</f>
        <v>-1.145882805834036</v>
      </c>
      <c r="I2" s="6">
        <f>(supply_chain_S5_BWM!B8*(LCI_db1_S5!AJ37-LCI_db1_S5!AJ43)/LCI_db1_S5!AB37+supply_chain_S5_BWM!B11*(LCI_db1_S5!AJ68-LCI_db1_S5!AJ74)/LCI_db1_S5!AB68)/LCIA_Methods!D9</f>
        <v>-23.514875335158134</v>
      </c>
      <c r="J2" s="6">
        <f>(supply_chain_S5_BWM!B8*(LCI_db1_S5!AK37-LCI_db1_S5!AK43)/LCI_db1_S5!AB37+supply_chain_S5_BWM!B11*(LCI_db1_S5!AK68-LCI_db1_S5!AK74)/LCI_db1_S5!AB68)/LCIA_Methods!D10</f>
        <v>-32.682696528962481</v>
      </c>
      <c r="K2" s="6">
        <f>(supply_chain_S5_BWM!B8*(LCI_db1_S5!AL37-LCI_db1_S5!AL43)/LCI_db1_S5!AB37+supply_chain_S5_BWM!B11*(LCI_db1_S5!AL68-LCI_db1_S5!AL74)/LCI_db1_S5!AB68)/LCIA_Methods!D11</f>
        <v>-0.33967124021858941</v>
      </c>
      <c r="L2" s="6">
        <f>(supply_chain_S5_BWM!B8*(LCI_db1_S5!AM37-LCI_db1_S5!AM43)/LCI_db1_S5!AB37+supply_chain_S5_BWM!B11*(LCI_db1_S5!AM68-LCI_db1_S5!AM74)/LCI_db1_S5!AB68)/LCIA_Methods!D12</f>
        <v>-1.8599593664862357</v>
      </c>
      <c r="M2" s="6">
        <f>(supply_chain_S5_BWM!B8*(LCI_db1_S5!AN37-LCI_db1_S5!AN43)/LCI_db1_S5!AB37+supply_chain_S5_BWM!B11*(LCI_db1_S5!AN68-LCI_db1_S5!AN74)/LCI_db1_S5!AB68)/LCIA_Methods!D13</f>
        <v>-1.6186967999584396</v>
      </c>
      <c r="N2" s="6">
        <f>(supply_chain_S5_BWM!B8*(LCI_db1_S5!AO37-LCI_db1_S5!AO43)/LCI_db1_S5!AB37+supply_chain_S5_BWM!B11*(LCI_db1_S5!AO68-LCI_db1_S5!AO74)/LCI_db1_S5!AB68)/LCIA_Methods!D14</f>
        <v>-0.20255714919307921</v>
      </c>
      <c r="O2" s="6">
        <f>(supply_chain_S5_BWM!B8*(LCI_db1_S5!AP37-LCI_db1_S5!AP43)/LCI_db1_S5!AB37+supply_chain_S5_BWM!B11*(LCI_db1_S5!AP68-LCI_db1_S5!AP74)/LCI_db1_S5!AB68)/LCIA_Methods!D15</f>
        <v>-0.65626451079714465</v>
      </c>
      <c r="P2" s="6">
        <f>(supply_chain_S5_BWM!B8*(LCI_db1_S5!AQ37-LCI_db1_S5!AQ43)/LCI_db1_S5!AB37+supply_chain_S5_BWM!B11*(LCI_db1_S5!AQ68-LCI_db1_S5!AQ74)/LCI_db1_S5!AB68)/LCIA_Methods!D16</f>
        <v>-1.2659483230220685</v>
      </c>
      <c r="Q2" s="6">
        <f>(supply_chain_S5_BWM!B8*(LCI_db1_S5!AR37-LCI_db1_S5!AR43)/LCI_db1_S5!AB37+supply_chain_S5_BWM!B11*(LCI_db1_S5!AR68-LCI_db1_S5!AR74)/LCI_db1_S5!AB68)/LCIA_Methods!D17</f>
        <v>-2.9193121045173926</v>
      </c>
    </row>
    <row r="3" spans="1:17" ht="39.5" x14ac:dyDescent="0.35">
      <c r="A3" s="5" t="s">
        <v>47</v>
      </c>
      <c r="B3" s="6">
        <f>(supply_chain_S5_BWM!B14*(LCI_db1_S5!AC50-LCI_db1_S5!AC58)/LCI_db1_S5!AB50+supply_chain_S5_BWM!B15*(LCI_db1_S5!AC81-LCI_db1_S5!AC89)/LCI_db1_S5!AB81)/LCIA_Methods!D2</f>
        <v>-8.1223565341829502</v>
      </c>
      <c r="C3" s="6">
        <f>(supply_chain_S5_BWM!B14*(LCI_db1_S5!AD50-LCI_db1_S5!AD58)/LCI_db1_S5!AB50+supply_chain_S5_BWM!B15*(LCI_db1_S5!AD81-LCI_db1_S5!AD89)/LCI_db1_S5!AB81)/LCIA_Methods!D3</f>
        <v>-0.11698567920794183</v>
      </c>
      <c r="D3" s="6">
        <f>(supply_chain_S5_BWM!B14*(LCI_db1_S5!AE50-LCI_db1_S5!AE58)/LCI_db1_S5!AB50+supply_chain_S5_BWM!B15*(LCI_db1_S5!AE81-LCI_db1_S5!AE89)/LCI_db1_S5!AB81)/LCIA_Methods!D4</f>
        <v>-14.450827777036546</v>
      </c>
      <c r="E3" s="6">
        <f>(supply_chain_S5_BWM!B14*(LCI_db1_S5!AF50-LCI_db1_S5!AF58)/LCI_db1_S5!AB50+supply_chain_S5_BWM!B15*(LCI_db1_S5!AF81-LCI_db1_S5!AF89)/LCI_db1_S5!AB81)/LCIA_Methods!D5</f>
        <v>-7.7471029410966965</v>
      </c>
      <c r="F3" s="6">
        <f>(supply_chain_S5_BWM!B14*(LCI_db1_S5!AG50-LCI_db1_S5!AG58)/LCI_db1_S5!AB50+supply_chain_S5_BWM!B15*(LCI_db1_S5!AG81-LCI_db1_S5!AG89)/LCI_db1_S5!AB81)/LCIA_Methods!D6</f>
        <v>-3.3892526740708964</v>
      </c>
      <c r="G3" s="6">
        <f>(supply_chain_S5_BWM!B14*(LCI_db1_S5!AH50-LCI_db1_S5!AH58)/LCI_db1_S5!AB50+supply_chain_S5_BWM!B15*(LCI_db1_S5!AH81-LCI_db1_S5!AH89)/LCI_db1_S5!AB81)/LCIA_Methods!D7</f>
        <v>-0.25407331634515407</v>
      </c>
      <c r="H3" s="6">
        <f>(supply_chain_S5_BWM!B14*(LCI_db1_S5!AI50-LCI_db1_S5!AI58)/LCI_db1_S5!AB50+supply_chain_S5_BWM!B15*(LCI_db1_S5!AI81-LCI_db1_S5!AI89)/LCI_db1_S5!AB81)/LCIA_Methods!D8</f>
        <v>-1.7069748866564534</v>
      </c>
      <c r="I3" s="6">
        <f>(supply_chain_S5_BWM!B14*(LCI_db1_S5!AJ50-LCI_db1_S5!AJ58)/LCI_db1_S5!AB50+supply_chain_S5_BWM!B15*(LCI_db1_S5!AJ81-LCI_db1_S5!AJ89)/LCI_db1_S5!AB81)/LCIA_Methods!D9</f>
        <v>-0.94882590617089335</v>
      </c>
      <c r="J3" s="6">
        <f>(supply_chain_S5_BWM!B14*(LCI_db1_S5!AK50-LCI_db1_S5!AK58)/LCI_db1_S5!AB50+supply_chain_S5_BWM!B15*(LCI_db1_S5!AK81-LCI_db1_S5!AK89)/LCI_db1_S5!AB81)/LCIA_Methods!D10</f>
        <v>-0.9890131171117903</v>
      </c>
      <c r="K3" s="6">
        <f>(supply_chain_S5_BWM!B14*(LCI_db1_S5!AL50-LCI_db1_S5!AL58)/LCI_db1_S5!AB50+supply_chain_S5_BWM!B15*(LCI_db1_S5!AL81-LCI_db1_S5!AL89)/LCI_db1_S5!AB81)/LCIA_Methods!D11</f>
        <v>-0.33995844567848948</v>
      </c>
      <c r="L3" s="6">
        <f>(supply_chain_S5_BWM!B14*(LCI_db1_S5!AM50-LCI_db1_S5!AM58)/LCI_db1_S5!AB50+supply_chain_S5_BWM!B15*(LCI_db1_S5!AM81-LCI_db1_S5!AM89)/LCI_db1_S5!AB81)/LCIA_Methods!D12</f>
        <v>-0.66505655329212732</v>
      </c>
      <c r="M3" s="6">
        <f>(supply_chain_S5_BWM!B14*(LCI_db1_S5!AN50-LCI_db1_S5!AN58)/LCI_db1_S5!AB50+supply_chain_S5_BWM!B15*(LCI_db1_S5!AN81-LCI_db1_S5!AN89)/LCI_db1_S5!AB81)/LCIA_Methods!D13</f>
        <v>-1.1324243912242733</v>
      </c>
      <c r="N3" s="6">
        <f>(supply_chain_S5_BWM!B14*(LCI_db1_S5!AO50-LCI_db1_S5!AO58)/LCI_db1_S5!AB50+supply_chain_S5_BWM!B15*(LCI_db1_S5!AO81-LCI_db1_S5!AO89)/LCI_db1_S5!AB81)/LCIA_Methods!D14</f>
        <v>-0.17044188393787554</v>
      </c>
      <c r="O3" s="6">
        <f>(supply_chain_S5_BWM!B14*(LCI_db1_S5!AP50-LCI_db1_S5!AP58)/LCI_db1_S5!AB50+supply_chain_S5_BWM!B15*(LCI_db1_S5!AP81-LCI_db1_S5!AP89)/LCI_db1_S5!AB81)/LCIA_Methods!D15</f>
        <v>-0.1650892229506544</v>
      </c>
      <c r="P3" s="6">
        <f>(supply_chain_S5_BWM!B14*(LCI_db1_S5!AQ50-LCI_db1_S5!AQ58)/LCI_db1_S5!AB50+supply_chain_S5_BWM!B15*(LCI_db1_S5!AQ81-LCI_db1_S5!AQ89)/LCI_db1_S5!AB81)/LCIA_Methods!D16</f>
        <v>-1.2317053353722331</v>
      </c>
      <c r="Q3" s="6">
        <f>(supply_chain_S5_BWM!B14*(LCI_db1_S5!AR50-LCI_db1_S5!AR58)/LCI_db1_S5!AB50+supply_chain_S5_BWM!B15*(LCI_db1_S5!AR81-LCI_db1_S5!AR89)/LCI_db1_S5!AB81)/LCIA_Methods!D17</f>
        <v>-2.979837116763298</v>
      </c>
    </row>
    <row r="4" spans="1:17" ht="52.5" x14ac:dyDescent="0.35">
      <c r="A4" s="5" t="s">
        <v>48</v>
      </c>
      <c r="B4" s="6">
        <f>(supply_chain_S5_BWM!B18*LCI_db1_S5!L32+supply_chain_S5_BWM!B20*LCI_db1_S5!L35)/LCIA_Methods!D2</f>
        <v>-9.6688265654318304</v>
      </c>
      <c r="C4" s="6">
        <f>(supply_chain_S5_BWM!B18*LCI_db1_S5!M32+supply_chain_S5_BWM!B20*LCI_db1_S5!M35)/LCIA_Methods!D3</f>
        <v>-0.47748362389890092</v>
      </c>
      <c r="D4" s="6">
        <f>(supply_chain_S5_BWM!B18*LCI_db1_S5!N32+supply_chain_S5_BWM!B20*LCI_db1_S5!N35)/LCIA_Methods!D4</f>
        <v>-136.2635354289566</v>
      </c>
      <c r="E4" s="6">
        <f>(supply_chain_S5_BWM!B18*LCI_db1_S5!O32+supply_chain_S5_BWM!B20*LCI_db1_S5!O35)/LCIA_Methods!D5</f>
        <v>-212.11111778332543</v>
      </c>
      <c r="F4" s="6">
        <f>(supply_chain_S5_BWM!B18*LCI_db1_S5!P32+supply_chain_S5_BWM!B20*LCI_db1_S5!P35)/LCIA_Methods!D6</f>
        <v>-15.921990459519815</v>
      </c>
      <c r="G4" s="6">
        <f>(supply_chain_S5_BWM!B18*LCI_db1_S5!Q32+supply_chain_S5_BWM!B20*LCI_db1_S5!Q35)/LCIA_Methods!D7</f>
        <v>-1.0446352228052325</v>
      </c>
      <c r="H4" s="6">
        <f>(supply_chain_S5_BWM!B18*LCI_db1_S5!R32+supply_chain_S5_BWM!B20*LCI_db1_S5!R35)/LCIA_Methods!D8</f>
        <v>-13.212962921292267</v>
      </c>
      <c r="I4" s="6">
        <f>(supply_chain_S5_BWM!B18*LCI_db1_S5!S32+supply_chain_S5_BWM!B20*LCI_db1_S5!S35)/LCIA_Methods!D9</f>
        <v>-23.456282594972009</v>
      </c>
      <c r="J4" s="6">
        <f>(supply_chain_S5_BWM!B18*LCI_db1_S5!T32+supply_chain_S5_BWM!B20*LCI_db1_S5!T35)/LCIA_Methods!D10</f>
        <v>-30.265742639339745</v>
      </c>
      <c r="K4" s="6">
        <f>(supply_chain_S5_BWM!B18*LCI_db1_S5!U32+supply_chain_S5_BWM!B20*LCI_db1_S5!U35)/LCIA_Methods!D11</f>
        <v>-33.714125913847631</v>
      </c>
      <c r="L4" s="6">
        <f>(supply_chain_S5_BWM!B18*LCI_db1_S5!V32+supply_chain_S5_BWM!B20*LCI_db1_S5!V35)/LCIA_Methods!D12</f>
        <v>-30.452624089852609</v>
      </c>
      <c r="M4" s="6">
        <f>(supply_chain_S5_BWM!B18*LCI_db1_S5!W32+supply_chain_S5_BWM!B20*LCI_db1_S5!W35)/LCIA_Methods!D13</f>
        <v>-206.9471534605095</v>
      </c>
      <c r="N4" s="6">
        <f>(supply_chain_S5_BWM!B18*LCI_db1_S5!X32+supply_chain_S5_BWM!B20*LCI_db1_S5!X35)/LCIA_Methods!D14</f>
        <v>-17.62130414743962</v>
      </c>
      <c r="O4" s="6">
        <f>(supply_chain_S5_BWM!B18*LCI_db1_S5!Y32+supply_chain_S5_BWM!B20*LCI_db1_S5!Y35)/LCIA_Methods!D15</f>
        <v>-154.9218218234756</v>
      </c>
      <c r="P4" s="6">
        <f>(supply_chain_S5_BWM!B18*LCI_db1_S5!Z32+supply_chain_S5_BWM!B20*LCI_db1_S5!Z35)/LCIA_Methods!D16</f>
        <v>-16.314672622830685</v>
      </c>
      <c r="Q4" s="6">
        <f>(supply_chain_S5_BWM!B18*LCI_db1_S5!AA32+supply_chain_S5_BWM!B20*LCI_db1_S5!AA35)/LCIA_Methods!D17</f>
        <v>-14.205457287397087</v>
      </c>
    </row>
    <row r="5" spans="1:17" x14ac:dyDescent="0.35">
      <c r="A5" s="5" t="s">
        <v>49</v>
      </c>
      <c r="B5" s="6">
        <f>(supply_chain_S5_BWM!B26*LCI_db1_S5!L43)/LCIA_Methods!D2</f>
        <v>8.8854081505228319E-2</v>
      </c>
      <c r="C5" s="6">
        <f>(supply_chain_S5_BWM!B26*LCI_db1_S5!M43)/LCIA_Methods!D3</f>
        <v>7.1829707829873315E-3</v>
      </c>
      <c r="D5" s="6">
        <f>(supply_chain_S5_BWM!B26*LCI_db1_S5!N43)/LCIA_Methods!D4</f>
        <v>0.55532685624578471</v>
      </c>
      <c r="E5" s="6">
        <f>(supply_chain_S5_BWM!B26*LCI_db1_S5!O43)/LCIA_Methods!D5</f>
        <v>0.51179381162011184</v>
      </c>
      <c r="F5" s="6">
        <f>(supply_chain_S5_BWM!B26*LCI_db1_S5!P43)/LCIA_Methods!D6</f>
        <v>0.19834977524632172</v>
      </c>
      <c r="G5" s="6">
        <f>(supply_chain_S5_BWM!B26*LCI_db1_S5!Q43)/LCIA_Methods!D7</f>
        <v>1.4674673361108375E-2</v>
      </c>
      <c r="H5" s="6">
        <f>(supply_chain_S5_BWM!B26*LCI_db1_S5!R43)/LCIA_Methods!D8</f>
        <v>8.903729973262707E-2</v>
      </c>
      <c r="I5" s="6">
        <f>(supply_chain_S5_BWM!B26*LCI_db1_S5!S43)/LCIA_Methods!D9</f>
        <v>6.0864395878928092E-2</v>
      </c>
      <c r="J5" s="6">
        <f>(supply_chain_S5_BWM!B26*LCI_db1_S5!T43)/LCIA_Methods!D10</f>
        <v>6.4047429433064823E-2</v>
      </c>
      <c r="K5" s="6">
        <f>(supply_chain_S5_BWM!B26*LCI_db1_S5!U43)/LCIA_Methods!D11</f>
        <v>8.1335687612690399E-3</v>
      </c>
      <c r="L5" s="6">
        <f>(supply_chain_S5_BWM!B26*LCI_db1_S5!V43)/LCIA_Methods!D12</f>
        <v>3.6135375850741669E-2</v>
      </c>
      <c r="M5" s="6">
        <f>(supply_chain_S5_BWM!B26*LCI_db1_S5!W43)/LCIA_Methods!D13</f>
        <v>0.63278360712978143</v>
      </c>
      <c r="N5" s="6">
        <f>(supply_chain_S5_BWM!B26*LCI_db1_S5!X43)/LCIA_Methods!D14</f>
        <v>1.3950421813089238E-2</v>
      </c>
      <c r="O5" s="6">
        <f>(supply_chain_S5_BWM!B26*LCI_db1_S5!Y43)/LCIA_Methods!D15</f>
        <v>7.9199839067638708E-3</v>
      </c>
      <c r="P5" s="6">
        <f>(supply_chain_S5_BWM!B26*LCI_db1_S5!Z43)/LCIA_Methods!D16</f>
        <v>0.14673925179282912</v>
      </c>
      <c r="Q5" s="6">
        <f>(supply_chain_S5_BWM!B26*LCI_db1_S5!AA43)/LCIA_Methods!D17</f>
        <v>0.18453842206875051</v>
      </c>
    </row>
    <row r="6" spans="1:17" x14ac:dyDescent="0.35">
      <c r="A6" s="5" t="s">
        <v>50</v>
      </c>
      <c r="B6" s="6">
        <f>(supply_chain_S5_BWM!B37*LCI_db1_S5!L58)/LCIA_Methods!D2</f>
        <v>3.5407278936458608</v>
      </c>
      <c r="C6" s="6">
        <f>(supply_chain_S5_BWM!B37*LCI_db1_S5!M58)/LCIA_Methods!D3</f>
        <v>5.8050489017240615E-2</v>
      </c>
      <c r="D6" s="6">
        <f>(supply_chain_S5_BWM!B37*LCI_db1_S5!N58)/LCIA_Methods!D4</f>
        <v>5.3839679367053419</v>
      </c>
      <c r="E6" s="6">
        <f>(supply_chain_S5_BWM!B37*LCI_db1_S5!O58)/LCIA_Methods!D5</f>
        <v>5.0061767212538868</v>
      </c>
      <c r="F6" s="6">
        <f>(supply_chain_S5_BWM!B37*LCI_db1_S5!P58)/LCIA_Methods!D6</f>
        <v>3.8170782430014234</v>
      </c>
      <c r="G6" s="6">
        <f>(supply_chain_S5_BWM!B37*LCI_db1_S5!Q58)/LCIA_Methods!D7</f>
        <v>0.2371289310401532</v>
      </c>
      <c r="H6" s="6">
        <f>(supply_chain_S5_BWM!B37*LCI_db1_S5!R58)/LCIA_Methods!D8</f>
        <v>0.85862576489806153</v>
      </c>
      <c r="I6" s="6">
        <f>(supply_chain_S5_BWM!B37*LCI_db1_S5!S58)/LCIA_Methods!D9</f>
        <v>3.4099530159431954</v>
      </c>
      <c r="J6" s="6">
        <f>(supply_chain_S5_BWM!B37*LCI_db1_S5!T58)/LCIA_Methods!D10</f>
        <v>4.5531761054270339</v>
      </c>
      <c r="K6" s="6">
        <f>(supply_chain_S5_BWM!B37*LCI_db1_S5!U58)/LCIA_Methods!D11</f>
        <v>0.11468521567290228</v>
      </c>
      <c r="L6" s="6">
        <f>(supply_chain_S5_BWM!B37*LCI_db1_S5!V58)/LCIA_Methods!D12</f>
        <v>0.4560981747772378</v>
      </c>
      <c r="M6" s="6">
        <f>(supply_chain_S5_BWM!B37*LCI_db1_S5!W58)/LCIA_Methods!D13</f>
        <v>0.90761743779144421</v>
      </c>
      <c r="N6" s="6">
        <f>(supply_chain_S5_BWM!B37*LCI_db1_S5!X58)/LCIA_Methods!D14</f>
        <v>0.19531813883401949</v>
      </c>
      <c r="O6" s="6">
        <f>(supply_chain_S5_BWM!B37*LCI_db1_S5!Y58)/LCIA_Methods!D15</f>
        <v>0.14731329094617851</v>
      </c>
      <c r="P6" s="6">
        <f>(supply_chain_S5_BWM!B37*LCI_db1_S5!Z58)/LCIA_Methods!D16</f>
        <v>1.1942275606037256</v>
      </c>
      <c r="Q6" s="6">
        <f>(supply_chain_S5_BWM!B37*LCI_db1_S5!AA58)/LCIA_Methods!D17</f>
        <v>1.9521194260506485</v>
      </c>
    </row>
    <row r="7" spans="1:17" x14ac:dyDescent="0.35">
      <c r="A7" s="5" t="s">
        <v>51</v>
      </c>
      <c r="B7" s="6">
        <f>LCA_db1_S5!B2*ABS(supply_chain_S5_BWM!B2)-SUM(B2:B6)</f>
        <v>10.23137858510969</v>
      </c>
      <c r="C7" s="6">
        <f>LCA_db1_S5!C2*ABS(supply_chain_S5_BWM!B2)-SUM(C2:C6)</f>
        <v>0.77270425334262982</v>
      </c>
      <c r="D7" s="6">
        <f>LCA_db1_S5!D2*ABS(supply_chain_S5_BWM!B2)-SUM(D2:D6)</f>
        <v>65.409159983777315</v>
      </c>
      <c r="E7" s="6">
        <f>LCA_db1_S5!E2*ABS(supply_chain_S5_BWM!B2)-SUM(E2:E6)</f>
        <v>19.181367474979197</v>
      </c>
      <c r="F7" s="6">
        <f>LCA_db1_S5!F2*ABS(supply_chain_S5_BWM!B2)-SUM(F2:F6)</f>
        <v>7.6611438086336356</v>
      </c>
      <c r="G7" s="6">
        <f>LCA_db1_S5!G2*ABS(supply_chain_S5_BWM!B2)-SUM(G2:G6)</f>
        <v>1.4654702927547858</v>
      </c>
      <c r="H7" s="6">
        <f>LCA_db1_S5!H2*ABS(supply_chain_S5_BWM!B2)-SUM(H2:H6)</f>
        <v>11.21649283373382</v>
      </c>
      <c r="I7" s="6">
        <f>LCA_db1_S5!I2*ABS(supply_chain_S5_BWM!B2)-SUM(I2:I6)</f>
        <v>7.061864829302678</v>
      </c>
      <c r="J7" s="6">
        <f>LCA_db1_S5!J2*ABS(supply_chain_S5_BWM!B2)-SUM(J2:J6)</f>
        <v>7.8664509499701865</v>
      </c>
      <c r="K7" s="6">
        <f>LCA_db1_S5!K2*ABS(supply_chain_S5_BWM!B2)-SUM(K2:K6)</f>
        <v>1.0048121774465955</v>
      </c>
      <c r="L7" s="6">
        <f>LCA_db1_S5!L2*ABS(supply_chain_S5_BWM!B2)-SUM(L2:L6)</f>
        <v>4.4469581996777876</v>
      </c>
      <c r="M7" s="6">
        <f>LCA_db1_S5!M2*ABS(supply_chain_S5_BWM!B2)-SUM(M2:M6)</f>
        <v>19.45942571208758</v>
      </c>
      <c r="N7" s="6">
        <f>LCA_db1_S5!N2*ABS(supply_chain_S5_BWM!B2)-SUM(N2:N6)</f>
        <v>0.67381912012546508</v>
      </c>
      <c r="O7" s="6">
        <f>LCA_db1_S5!O2*ABS(supply_chain_S5_BWM!B2)-SUM(O2:O6)</f>
        <v>0.82828030468201064</v>
      </c>
      <c r="P7" s="6">
        <f>LCA_db1_S5!P2*ABS(supply_chain_S5_BWM!B2)-SUM(P2:P6)</f>
        <v>17.413180058774582</v>
      </c>
      <c r="Q7" s="6">
        <f>LCA_db1_S5!Q2*ABS(supply_chain_S5_BWM!B2)-SUM(Q2:Q6)</f>
        <v>19.589705115616251</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(supply_chain_default_BWM!B8*(LCI_db2_default!AC37-LCI_db2_default!AC43)/LCI_db2_default!AB37+supply_chain_default_BWM!B11*(LCI_db2_default!AC68-LCI_db2_default!AC74)/LCI_db2_default!AB68)/LCIA_Methods!D2</f>
        <v>-3.7708186798770691</v>
      </c>
      <c r="C2" s="6">
        <f>(supply_chain_default_BWM!B8*(LCI_db2_default!AD37-LCI_db2_default!AD43)/LCI_db2_default!AB37+supply_chain_default_BWM!B11*(LCI_db2_default!AD68-LCI_db2_default!AD74)/LCI_db2_default!AB68)/LCIA_Methods!D3</f>
        <v>-8.1237183183756528E-2</v>
      </c>
      <c r="D2" s="6">
        <f>(supply_chain_default_BWM!B8*(LCI_db2_default!AE37-LCI_db2_default!AE43)/LCI_db2_default!AB37+supply_chain_default_BWM!B11*(LCI_db2_default!AE68-LCI_db2_default!AE74)/LCI_db2_default!AB68)/LCIA_Methods!D4</f>
        <v>-23.973874053142726</v>
      </c>
      <c r="E2" s="6">
        <f>(supply_chain_default_BWM!B8*(LCI_db2_default!AF37-LCI_db2_default!AF43)/LCI_db2_default!AB37+supply_chain_default_BWM!B11*(LCI_db2_default!AF68-LCI_db2_default!AF74)/LCI_db2_default!AB68)/LCIA_Methods!D5</f>
        <v>-3.7179402916283903</v>
      </c>
      <c r="F2" s="6">
        <f>(supply_chain_default_BWM!B8*(LCI_db2_default!AG37-LCI_db2_default!AG43)/LCI_db2_default!AB37+supply_chain_default_BWM!B11*(LCI_db2_default!AG68-LCI_db2_default!AG74)/LCI_db2_default!AB68)/LCIA_Methods!D6</f>
        <v>-9.3259774832617257</v>
      </c>
      <c r="G2" s="6">
        <f>(supply_chain_default_BWM!B8*(LCI_db2_default!AH37-LCI_db2_default!AH43)/LCI_db2_default!AB37+supply_chain_default_BWM!B11*(LCI_db2_default!AH68-LCI_db2_default!AH74)/LCI_db2_default!AB68)/LCIA_Methods!D7</f>
        <v>-0.29056776744261903</v>
      </c>
      <c r="H2" s="6">
        <f>(supply_chain_default_BWM!B8*(LCI_db2_default!AI37-LCI_db2_default!AI43)/LCI_db2_default!AB37+supply_chain_default_BWM!B11*(LCI_db2_default!AI68-LCI_db2_default!AI74)/LCI_db2_default!AB68)/LCIA_Methods!D8</f>
        <v>-1.1432472238157554</v>
      </c>
      <c r="I2" s="6">
        <f>(supply_chain_default_BWM!B8*(LCI_db2_default!AJ37-LCI_db2_default!AJ43)/LCI_db2_default!AB37+supply_chain_default_BWM!B11*(LCI_db2_default!AJ68-LCI_db2_default!AJ74)/LCI_db2_default!AB68)/LCIA_Methods!D9</f>
        <v>-23.501109101904959</v>
      </c>
      <c r="J2" s="6">
        <f>(supply_chain_default_BWM!B8*(LCI_db2_default!AK37-LCI_db2_default!AK43)/LCI_db2_default!AB37+supply_chain_default_BWM!B11*(LCI_db2_default!AK68-LCI_db2_default!AK74)/LCI_db2_default!AB68)/LCIA_Methods!D10</f>
        <v>-32.69814060015387</v>
      </c>
      <c r="K2" s="6">
        <f>(supply_chain_default_BWM!B8*(LCI_db2_default!AL37-LCI_db2_default!AL43)/LCI_db2_default!AB37+supply_chain_default_BWM!B11*(LCI_db2_default!AL68-LCI_db2_default!AL74)/LCI_db2_default!AB68)/LCIA_Methods!D11</f>
        <v>-0.32118304883614845</v>
      </c>
      <c r="L2" s="6">
        <f>(supply_chain_default_BWM!B8*(LCI_db2_default!AM37-LCI_db2_default!AM43)/LCI_db2_default!AB37+supply_chain_default_BWM!B11*(LCI_db2_default!AM68-LCI_db2_default!AM74)/LCI_db2_default!AB68)/LCIA_Methods!D12</f>
        <v>-1.8634049505041776</v>
      </c>
      <c r="M2" s="6">
        <f>(supply_chain_default_BWM!B8*(LCI_db2_default!AN37-LCI_db2_default!AN43)/LCI_db2_default!AB37+supply_chain_default_BWM!B11*(LCI_db2_default!AN68-LCI_db2_default!AN74)/LCI_db2_default!AB68)/LCIA_Methods!D13</f>
        <v>-1.5985277028545761</v>
      </c>
      <c r="N2" s="6">
        <f>(supply_chain_default_BWM!B8*(LCI_db2_default!AO37-LCI_db2_default!AO43)/LCI_db2_default!AB37+supply_chain_default_BWM!B11*(LCI_db2_default!AO68-LCI_db2_default!AO74)/LCI_db2_default!AB68)/LCIA_Methods!D14</f>
        <v>-0.27073402321182988</v>
      </c>
      <c r="O2" s="6">
        <f>(supply_chain_default_BWM!B8*(LCI_db2_default!AP37-LCI_db2_default!AP43)/LCI_db2_default!AB37+supply_chain_default_BWM!B11*(LCI_db2_default!AP68-LCI_db2_default!AP74)/LCI_db2_default!AB68)/LCIA_Methods!D15</f>
        <v>-0.62453646301588839</v>
      </c>
      <c r="P2" s="6">
        <f>(supply_chain_default_BWM!B8*(LCI_db2_default!AQ37-LCI_db2_default!AQ43)/LCI_db2_default!AB37+supply_chain_default_BWM!B11*(LCI_db2_default!AQ68-LCI_db2_default!AQ74)/LCI_db2_default!AB68)/LCIA_Methods!D16</f>
        <v>-1.4206078646209253</v>
      </c>
      <c r="Q2" s="6">
        <f>(supply_chain_default_BWM!B8*(LCI_db2_default!AR37-LCI_db2_default!AR43)/LCI_db2_default!AB37+supply_chain_default_BWM!B11*(LCI_db2_default!AR68-LCI_db2_default!AR74)/LCI_db2_default!AB68)/LCIA_Methods!D17</f>
        <v>-2.6992515923553313</v>
      </c>
    </row>
    <row r="3" spans="1:17" ht="39.5" x14ac:dyDescent="0.35">
      <c r="A3" s="5" t="s">
        <v>47</v>
      </c>
      <c r="B3" s="6">
        <f>(supply_chain_default_BWM!B14*(LCI_db2_default!AC50-LCI_db2_default!AC58)/LCI_db2_default!AB50+supply_chain_default_BWM!B15*(LCI_db2_default!AC81-LCI_db2_default!AC89)/LCI_db2_default!AB81)/LCIA_Methods!D2</f>
        <v>-8.0167604490671263</v>
      </c>
      <c r="C3" s="6">
        <f>(supply_chain_default_BWM!B14*(LCI_db2_default!AD50-LCI_db2_default!AD58)/LCI_db2_default!AB50+supply_chain_default_BWM!B15*(LCI_db2_default!AD81-LCI_db2_default!AD89)/LCI_db2_default!AB81)/LCIA_Methods!D3</f>
        <v>-0.11332280948061416</v>
      </c>
      <c r="D3" s="6">
        <f>(supply_chain_default_BWM!B14*(LCI_db2_default!AE50-LCI_db2_default!AE58)/LCI_db2_default!AB50+supply_chain_default_BWM!B15*(LCI_db2_default!AE81-LCI_db2_default!AE89)/LCI_db2_default!AB81)/LCIA_Methods!D4</f>
        <v>-15.002177985709665</v>
      </c>
      <c r="E3" s="6">
        <f>(supply_chain_default_BWM!B14*(LCI_db2_default!AF50-LCI_db2_default!AF58)/LCI_db2_default!AB50+supply_chain_default_BWM!B15*(LCI_db2_default!AF81-LCI_db2_default!AF89)/LCI_db2_default!AB81)/LCIA_Methods!D5</f>
        <v>-7.9388739579246117</v>
      </c>
      <c r="F3" s="6">
        <f>(supply_chain_default_BWM!B14*(LCI_db2_default!AG50-LCI_db2_default!AG58)/LCI_db2_default!AB50+supply_chain_default_BWM!B15*(LCI_db2_default!AG81-LCI_db2_default!AG89)/LCI_db2_default!AB81)/LCIA_Methods!D6</f>
        <v>-3.3966422799239142</v>
      </c>
      <c r="G3" s="6">
        <f>(supply_chain_default_BWM!B14*(LCI_db2_default!AH50-LCI_db2_default!AH58)/LCI_db2_default!AB50+supply_chain_default_BWM!B15*(LCI_db2_default!AH81-LCI_db2_default!AH89)/LCI_db2_default!AB81)/LCIA_Methods!D7</f>
        <v>-0.23393258062189179</v>
      </c>
      <c r="H3" s="6">
        <f>(supply_chain_default_BWM!B14*(LCI_db2_default!AI50-LCI_db2_default!AI58)/LCI_db2_default!AB50+supply_chain_default_BWM!B15*(LCI_db2_default!AI81-LCI_db2_default!AI89)/LCI_db2_default!AB81)/LCIA_Methods!D8</f>
        <v>-1.7164984368359761</v>
      </c>
      <c r="I3" s="6">
        <f>(supply_chain_default_BWM!B14*(LCI_db2_default!AJ50-LCI_db2_default!AJ58)/LCI_db2_default!AB50+supply_chain_default_BWM!B15*(LCI_db2_default!AJ81-LCI_db2_default!AJ89)/LCI_db2_default!AB81)/LCIA_Methods!D9</f>
        <v>-0.9436255657736724</v>
      </c>
      <c r="J3" s="6">
        <f>(supply_chain_default_BWM!B14*(LCI_db2_default!AK50-LCI_db2_default!AK58)/LCI_db2_default!AB50+supply_chain_default_BWM!B15*(LCI_db2_default!AK81-LCI_db2_default!AK89)/LCI_db2_default!AB81)/LCIA_Methods!D10</f>
        <v>-1.0061820454818686</v>
      </c>
      <c r="K3" s="6">
        <f>(supply_chain_default_BWM!B14*(LCI_db2_default!AL50-LCI_db2_default!AL58)/LCI_db2_default!AB50+supply_chain_default_BWM!B15*(LCI_db2_default!AL81-LCI_db2_default!AL89)/LCI_db2_default!AB81)/LCIA_Methods!D11</f>
        <v>-0.33218627078036495</v>
      </c>
      <c r="L3" s="6">
        <f>(supply_chain_default_BWM!B14*(LCI_db2_default!AM50-LCI_db2_default!AM58)/LCI_db2_default!AB50+supply_chain_default_BWM!B15*(LCI_db2_default!AM81-LCI_db2_default!AM89)/LCI_db2_default!AB81)/LCIA_Methods!D12</f>
        <v>-0.67314697439616289</v>
      </c>
      <c r="M3" s="6">
        <f>(supply_chain_default_BWM!B14*(LCI_db2_default!AN50-LCI_db2_default!AN58)/LCI_db2_default!AB50+supply_chain_default_BWM!B15*(LCI_db2_default!AN81-LCI_db2_default!AN89)/LCI_db2_default!AB81)/LCIA_Methods!D13</f>
        <v>-1.1572956122346805</v>
      </c>
      <c r="N3" s="6">
        <f>(supply_chain_default_BWM!B14*(LCI_db2_default!AO50-LCI_db2_default!AO58)/LCI_db2_default!AB50+supply_chain_default_BWM!B15*(LCI_db2_default!AO81-LCI_db2_default!AO89)/LCI_db2_default!AB81)/LCIA_Methods!D14</f>
        <v>-0.19371526065463163</v>
      </c>
      <c r="O3" s="6">
        <f>(supply_chain_default_BWM!B14*(LCI_db2_default!AP50-LCI_db2_default!AP58)/LCI_db2_default!AB50+supply_chain_default_BWM!B15*(LCI_db2_default!AP81-LCI_db2_default!AP89)/LCI_db2_default!AB81)/LCIA_Methods!D15</f>
        <v>-0.15465899118711282</v>
      </c>
      <c r="P3" s="6">
        <f>(supply_chain_default_BWM!B14*(LCI_db2_default!AQ50-LCI_db2_default!AQ58)/LCI_db2_default!AB50+supply_chain_default_BWM!B15*(LCI_db2_default!AQ81-LCI_db2_default!AQ89)/LCI_db2_default!AB81)/LCIA_Methods!D16</f>
        <v>-1.3109300216498767</v>
      </c>
      <c r="Q3" s="6">
        <f>(supply_chain_default_BWM!B14*(LCI_db2_default!AR50-LCI_db2_default!AR58)/LCI_db2_default!AB50+supply_chain_default_BWM!B15*(LCI_db2_default!AR81-LCI_db2_default!AR89)/LCI_db2_default!AB81)/LCIA_Methods!D17</f>
        <v>-2.8551589965233672</v>
      </c>
    </row>
    <row r="4" spans="1:17" ht="52.5" x14ac:dyDescent="0.35">
      <c r="A4" s="5" t="s">
        <v>48</v>
      </c>
      <c r="B4" s="6">
        <f>(supply_chain_default_BWM!B18*LCI_db2_default!L32+supply_chain_default_BWM!B20*LCI_db2_default!L35)/LCIA_Methods!D2</f>
        <v>-8.520551621906268</v>
      </c>
      <c r="C4" s="6">
        <f>(supply_chain_default_BWM!B18*LCI_db2_default!M32+supply_chain_default_BWM!B20*LCI_db2_default!M35)/LCIA_Methods!D3</f>
        <v>-0.41679061538687717</v>
      </c>
      <c r="D4" s="6">
        <f>(supply_chain_default_BWM!B18*LCI_db2_default!N32+supply_chain_default_BWM!B20*LCI_db2_default!N35)/LCIA_Methods!D4</f>
        <v>-137.83605692879749</v>
      </c>
      <c r="E4" s="6">
        <f>(supply_chain_default_BWM!B18*LCI_db2_default!O32+supply_chain_default_BWM!B20*LCI_db2_default!O35)/LCIA_Methods!D5</f>
        <v>-211.4406092756677</v>
      </c>
      <c r="F4" s="6">
        <f>(supply_chain_default_BWM!B18*LCI_db2_default!P32+supply_chain_default_BWM!B20*LCI_db2_default!P35)/LCIA_Methods!D6</f>
        <v>-15.56684189647002</v>
      </c>
      <c r="G4" s="6">
        <f>(supply_chain_default_BWM!B18*LCI_db2_default!Q32+supply_chain_default_BWM!B20*LCI_db2_default!Q35)/LCIA_Methods!D7</f>
        <v>-0.92657622309680754</v>
      </c>
      <c r="H4" s="6">
        <f>(supply_chain_default_BWM!B18*LCI_db2_default!R32+supply_chain_default_BWM!B20*LCI_db2_default!R35)/LCIA_Methods!D8</f>
        <v>-12.903686495898526</v>
      </c>
      <c r="I4" s="6">
        <f>(supply_chain_default_BWM!B18*LCI_db2_default!S32+supply_chain_default_BWM!B20*LCI_db2_default!S35)/LCIA_Methods!D9</f>
        <v>-23.119636506121257</v>
      </c>
      <c r="J4" s="6">
        <f>(supply_chain_default_BWM!B18*LCI_db2_default!T32+supply_chain_default_BWM!B20*LCI_db2_default!T35)/LCIA_Methods!D10</f>
        <v>-30.087476299810696</v>
      </c>
      <c r="K4" s="6">
        <f>(supply_chain_default_BWM!B18*LCI_db2_default!U32+supply_chain_default_BWM!B20*LCI_db2_default!U35)/LCIA_Methods!D11</f>
        <v>-33.576238157927847</v>
      </c>
      <c r="L4" s="6">
        <f>(supply_chain_default_BWM!B18*LCI_db2_default!V32+supply_chain_default_BWM!B20*LCI_db2_default!V35)/LCIA_Methods!D12</f>
        <v>-30.338497833319558</v>
      </c>
      <c r="M4" s="6">
        <f>(supply_chain_default_BWM!B18*LCI_db2_default!W32+supply_chain_default_BWM!B20*LCI_db2_default!W35)/LCIA_Methods!D13</f>
        <v>-204.58808738493309</v>
      </c>
      <c r="N4" s="6">
        <f>(supply_chain_default_BWM!B18*LCI_db2_default!X32+supply_chain_default_BWM!B20*LCI_db2_default!X35)/LCIA_Methods!D14</f>
        <v>-17.929150938579177</v>
      </c>
      <c r="O4" s="6">
        <f>(supply_chain_default_BWM!B18*LCI_db2_default!Y32+supply_chain_default_BWM!B20*LCI_db2_default!Y35)/LCIA_Methods!D15</f>
        <v>-154.86573359869598</v>
      </c>
      <c r="P4" s="6">
        <f>(supply_chain_default_BWM!B18*LCI_db2_default!Z32+supply_chain_default_BWM!B20*LCI_db2_default!Z35)/LCIA_Methods!D16</f>
        <v>-18.877665275705123</v>
      </c>
      <c r="Q4" s="6">
        <f>(supply_chain_default_BWM!B18*LCI_db2_default!AA32+supply_chain_default_BWM!B20*LCI_db2_default!AA35)/LCIA_Methods!D17</f>
        <v>-12.573247652829075</v>
      </c>
    </row>
    <row r="5" spans="1:17" x14ac:dyDescent="0.35">
      <c r="A5" s="5" t="s">
        <v>49</v>
      </c>
      <c r="B5" s="6">
        <f>(supply_chain_default_BWM!B26*LCI_db2_default!L43)/LCIA_Methods!D2</f>
        <v>6.3522390575608031E-2</v>
      </c>
      <c r="C5" s="6">
        <f>(supply_chain_default_BWM!B26*LCI_db2_default!M43)/LCIA_Methods!D3</f>
        <v>5.2598454573489816E-3</v>
      </c>
      <c r="D5" s="6">
        <f>(supply_chain_default_BWM!B26*LCI_db2_default!N43)/LCIA_Methods!D4</f>
        <v>0.51882042519682181</v>
      </c>
      <c r="E5" s="6">
        <f>(supply_chain_default_BWM!B26*LCI_db2_default!O43)/LCIA_Methods!D5</f>
        <v>0.47534538651190966</v>
      </c>
      <c r="F5" s="6">
        <f>(supply_chain_default_BWM!B26*LCI_db2_default!P43)/LCIA_Methods!D6</f>
        <v>0.18777854466918878</v>
      </c>
      <c r="G5" s="6">
        <f>(supply_chain_default_BWM!B26*LCI_db2_default!Q43)/LCIA_Methods!D7</f>
        <v>1.2063031954623585E-2</v>
      </c>
      <c r="H5" s="6">
        <f>(supply_chain_default_BWM!B26*LCI_db2_default!R43)/LCIA_Methods!D8</f>
        <v>8.0280196006478496E-2</v>
      </c>
      <c r="I5" s="6">
        <f>(supply_chain_default_BWM!B26*LCI_db2_default!S43)/LCIA_Methods!D9</f>
        <v>5.3435463381503373E-2</v>
      </c>
      <c r="J5" s="6">
        <f>(supply_chain_default_BWM!B26*LCI_db2_default!T43)/LCIA_Methods!D10</f>
        <v>5.8763163488850662E-2</v>
      </c>
      <c r="K5" s="6">
        <f>(supply_chain_default_BWM!B26*LCI_db2_default!U43)/LCIA_Methods!D11</f>
        <v>8.7518084644434817E-3</v>
      </c>
      <c r="L5" s="6">
        <f>(supply_chain_default_BWM!B26*LCI_db2_default!V43)/LCIA_Methods!D12</f>
        <v>3.2943073556949969E-2</v>
      </c>
      <c r="M5" s="6">
        <f>(supply_chain_default_BWM!B26*LCI_db2_default!W43)/LCIA_Methods!D13</f>
        <v>0.53978241985812692</v>
      </c>
      <c r="N5" s="6">
        <f>(supply_chain_default_BWM!B26*LCI_db2_default!X43)/LCIA_Methods!D14</f>
        <v>1.829714660182705E-2</v>
      </c>
      <c r="O5" s="6">
        <f>(supply_chain_default_BWM!B26*LCI_db2_default!Y43)/LCIA_Methods!D15</f>
        <v>8.1614639955849711E-3</v>
      </c>
      <c r="P5" s="6">
        <f>(supply_chain_default_BWM!B26*LCI_db2_default!Z43)/LCIA_Methods!D16</f>
        <v>0.23862758901650355</v>
      </c>
      <c r="Q5" s="6">
        <f>(supply_chain_default_BWM!B26*LCI_db2_default!AA43)/LCIA_Methods!D17</f>
        <v>0.14505353498095994</v>
      </c>
    </row>
    <row r="6" spans="1:17" x14ac:dyDescent="0.35">
      <c r="A6" s="5" t="s">
        <v>50</v>
      </c>
      <c r="B6" s="6">
        <f>(supply_chain_default_BWM!B37*LCI_db2_default!L58)/LCIA_Methods!D2</f>
        <v>3.4716681869744406</v>
      </c>
      <c r="C6" s="6">
        <f>(supply_chain_default_BWM!B37*LCI_db2_default!M58)/LCIA_Methods!D3</f>
        <v>5.8294303254258051E-2</v>
      </c>
      <c r="D6" s="6">
        <f>(supply_chain_default_BWM!B37*LCI_db2_default!N58)/LCIA_Methods!D4</f>
        <v>5.6619862397500658</v>
      </c>
      <c r="E6" s="6">
        <f>(supply_chain_default_BWM!B37*LCI_db2_default!O58)/LCIA_Methods!D5</f>
        <v>5.20437565217106</v>
      </c>
      <c r="F6" s="6">
        <f>(supply_chain_default_BWM!B37*LCI_db2_default!P58)/LCIA_Methods!D6</f>
        <v>3.8276295996892511</v>
      </c>
      <c r="G6" s="6">
        <f>(supply_chain_default_BWM!B37*LCI_db2_default!Q58)/LCIA_Methods!D7</f>
        <v>0.20373877608911517</v>
      </c>
      <c r="H6" s="6">
        <f>(supply_chain_default_BWM!B37*LCI_db2_default!R58)/LCIA_Methods!D8</f>
        <v>0.8738113720316425</v>
      </c>
      <c r="I6" s="6">
        <f>(supply_chain_default_BWM!B37*LCI_db2_default!S58)/LCIA_Methods!D9</f>
        <v>3.4169435269597481</v>
      </c>
      <c r="J6" s="6">
        <f>(supply_chain_default_BWM!B37*LCI_db2_default!T58)/LCIA_Methods!D10</f>
        <v>4.5789771063436744</v>
      </c>
      <c r="K6" s="6">
        <f>(supply_chain_default_BWM!B37*LCI_db2_default!U58)/LCIA_Methods!D11</f>
        <v>9.7608324382119332E-2</v>
      </c>
      <c r="L6" s="6">
        <f>(supply_chain_default_BWM!B37*LCI_db2_default!V58)/LCIA_Methods!D12</f>
        <v>0.46624896165416285</v>
      </c>
      <c r="M6" s="6">
        <f>(supply_chain_default_BWM!B37*LCI_db2_default!W58)/LCIA_Methods!D13</f>
        <v>0.8853609364394095</v>
      </c>
      <c r="N6" s="6">
        <f>(supply_chain_default_BWM!B37*LCI_db2_default!X58)/LCIA_Methods!D14</f>
        <v>0.1798686939139125</v>
      </c>
      <c r="O6" s="6">
        <f>(supply_chain_default_BWM!B37*LCI_db2_default!Y58)/LCIA_Methods!D15</f>
        <v>0.1237948741741679</v>
      </c>
      <c r="P6" s="6">
        <f>(supply_chain_default_BWM!B37*LCI_db2_default!Z58)/LCIA_Methods!D16</f>
        <v>1.3162009399069585</v>
      </c>
      <c r="Q6" s="6">
        <f>(supply_chain_default_BWM!B37*LCI_db2_default!AA58)/LCIA_Methods!D17</f>
        <v>1.8520903767437329</v>
      </c>
    </row>
    <row r="7" spans="1:17" x14ac:dyDescent="0.35">
      <c r="A7" s="5" t="s">
        <v>51</v>
      </c>
      <c r="B7" s="6">
        <f>LCA_db2_default!B2*ABS(supply_chain_default_BWM!B2)-SUM(B2:B6)</f>
        <v>3.9077243346936115</v>
      </c>
      <c r="C7" s="6">
        <f>LCA_db2_default!C2*ABS(supply_chain_default_BWM!B2)-SUM(C2:C6)</f>
        <v>0.30854485145093935</v>
      </c>
      <c r="D7" s="6">
        <f>LCA_db2_default!D2*ABS(supply_chain_default_BWM!B2)-SUM(D2:D6)</f>
        <v>20.66020307613789</v>
      </c>
      <c r="E7" s="6">
        <f>LCA_db2_default!E2*ABS(supply_chain_default_BWM!B2)-SUM(E2:E6)</f>
        <v>7.5232223997238634</v>
      </c>
      <c r="F7" s="6">
        <f>LCA_db2_default!F2*ABS(supply_chain_default_BWM!B2)-SUM(F2:F6)</f>
        <v>4.4380023791899035</v>
      </c>
      <c r="G7" s="6">
        <f>LCA_db2_default!G2*ABS(supply_chain_default_BWM!B2)-SUM(G2:G6)</f>
        <v>0.55173767047521993</v>
      </c>
      <c r="H7" s="6">
        <f>LCA_db2_default!H2*ABS(supply_chain_default_BWM!B2)-SUM(H2:H6)</f>
        <v>5.9131553373213208</v>
      </c>
      <c r="I7" s="6">
        <f>LCA_db2_default!I2*ABS(supply_chain_default_BWM!B2)-SUM(I2:I6)</f>
        <v>3.2087467421583895</v>
      </c>
      <c r="J7" s="6">
        <f>LCA_db2_default!J2*ABS(supply_chain_default_BWM!B2)-SUM(J2:J6)</f>
        <v>4.0291293039381344</v>
      </c>
      <c r="K7" s="6">
        <f>LCA_db2_default!K2*ABS(supply_chain_default_BWM!B2)-SUM(K2:K6)</f>
        <v>0.2773992602681048</v>
      </c>
      <c r="L7" s="6">
        <f>LCA_db2_default!L2*ABS(supply_chain_default_BWM!B2)-SUM(L2:L6)</f>
        <v>2.2849164550571572</v>
      </c>
      <c r="M7" s="6">
        <f>LCA_db2_default!M2*ABS(supply_chain_default_BWM!B2)-SUM(M2:M6)</f>
        <v>6.0681284381861929</v>
      </c>
      <c r="N7" s="6">
        <f>LCA_db2_default!N2*ABS(supply_chain_default_BWM!B2)-SUM(N2:N6)</f>
        <v>0.61488530718483858</v>
      </c>
      <c r="O7" s="6">
        <f>LCA_db2_default!O2*ABS(supply_chain_default_BWM!B2)-SUM(O2:O6)</f>
        <v>0.24062677216275574</v>
      </c>
      <c r="P7" s="6">
        <f>LCA_db2_default!P2*ABS(supply_chain_default_BWM!B2)-SUM(P2:P6)</f>
        <v>4.8887547192919936</v>
      </c>
      <c r="Q7" s="6">
        <f>LCA_db2_default!Q2*ABS(supply_chain_default_BWM!B2)-SUM(Q2:Q6)</f>
        <v>7.456150251658368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(supply_chain_S1_BWM!B8*(LCI_db2_S1!AC37-LCI_db2_S1!AC43)/LCI_db2_S1!AB37+supply_chain_S1_BWM!B11*(LCI_db2_S1!AC68-LCI_db2_S1!AC74)/LCI_db2_S1!AB68)/LCIA_Methods!D2</f>
        <v>-3.7708186798770691</v>
      </c>
      <c r="C2" s="6">
        <f>(supply_chain_S1_BWM!B8*(LCI_db2_S1!AD37-LCI_db2_S1!AD43)/LCI_db2_S1!AB37+supply_chain_S1_BWM!B11*(LCI_db2_S1!AD68-LCI_db2_S1!AD74)/LCI_db2_S1!AB68)/LCIA_Methods!D3</f>
        <v>-8.1237183183756528E-2</v>
      </c>
      <c r="D2" s="6">
        <f>(supply_chain_S1_BWM!B8*(LCI_db2_S1!AE37-LCI_db2_S1!AE43)/LCI_db2_S1!AB37+supply_chain_S1_BWM!B11*(LCI_db2_S1!AE68-LCI_db2_S1!AE74)/LCI_db2_S1!AB68)/LCIA_Methods!D4</f>
        <v>-23.973874053142726</v>
      </c>
      <c r="E2" s="6">
        <f>(supply_chain_S1_BWM!B8*(LCI_db2_S1!AF37-LCI_db2_S1!AF43)/LCI_db2_S1!AB37+supply_chain_S1_BWM!B11*(LCI_db2_S1!AF68-LCI_db2_S1!AF74)/LCI_db2_S1!AB68)/LCIA_Methods!D5</f>
        <v>-3.7179402916283903</v>
      </c>
      <c r="F2" s="6">
        <f>(supply_chain_S1_BWM!B8*(LCI_db2_S1!AG37-LCI_db2_S1!AG43)/LCI_db2_S1!AB37+supply_chain_S1_BWM!B11*(LCI_db2_S1!AG68-LCI_db2_S1!AG74)/LCI_db2_S1!AB68)/LCIA_Methods!D6</f>
        <v>-9.3259774832617257</v>
      </c>
      <c r="G2" s="6">
        <f>(supply_chain_S1_BWM!B8*(LCI_db2_S1!AH37-LCI_db2_S1!AH43)/LCI_db2_S1!AB37+supply_chain_S1_BWM!B11*(LCI_db2_S1!AH68-LCI_db2_S1!AH74)/LCI_db2_S1!AB68)/LCIA_Methods!D7</f>
        <v>-0.29056776744261903</v>
      </c>
      <c r="H2" s="6">
        <f>(supply_chain_S1_BWM!B8*(LCI_db2_S1!AI37-LCI_db2_S1!AI43)/LCI_db2_S1!AB37+supply_chain_S1_BWM!B11*(LCI_db2_S1!AI68-LCI_db2_S1!AI74)/LCI_db2_S1!AB68)/LCIA_Methods!D8</f>
        <v>-1.1432472238157554</v>
      </c>
      <c r="I2" s="6">
        <f>(supply_chain_S1_BWM!B8*(LCI_db2_S1!AJ37-LCI_db2_S1!AJ43)/LCI_db2_S1!AB37+supply_chain_S1_BWM!B11*(LCI_db2_S1!AJ68-LCI_db2_S1!AJ74)/LCI_db2_S1!AB68)/LCIA_Methods!D9</f>
        <v>-23.501109101904959</v>
      </c>
      <c r="J2" s="6">
        <f>(supply_chain_S1_BWM!B8*(LCI_db2_S1!AK37-LCI_db2_S1!AK43)/LCI_db2_S1!AB37+supply_chain_S1_BWM!B11*(LCI_db2_S1!AK68-LCI_db2_S1!AK74)/LCI_db2_S1!AB68)/LCIA_Methods!D10</f>
        <v>-32.69814060015387</v>
      </c>
      <c r="K2" s="6">
        <f>(supply_chain_S1_BWM!B8*(LCI_db2_S1!AL37-LCI_db2_S1!AL43)/LCI_db2_S1!AB37+supply_chain_S1_BWM!B11*(LCI_db2_S1!AL68-LCI_db2_S1!AL74)/LCI_db2_S1!AB68)/LCIA_Methods!D11</f>
        <v>-0.32118304883614845</v>
      </c>
      <c r="L2" s="6">
        <f>(supply_chain_S1_BWM!B8*(LCI_db2_S1!AM37-LCI_db2_S1!AM43)/LCI_db2_S1!AB37+supply_chain_S1_BWM!B11*(LCI_db2_S1!AM68-LCI_db2_S1!AM74)/LCI_db2_S1!AB68)/LCIA_Methods!D12</f>
        <v>-1.8634049505041776</v>
      </c>
      <c r="M2" s="6">
        <f>(supply_chain_S1_BWM!B8*(LCI_db2_S1!AN37-LCI_db2_S1!AN43)/LCI_db2_S1!AB37+supply_chain_S1_BWM!B11*(LCI_db2_S1!AN68-LCI_db2_S1!AN74)/LCI_db2_S1!AB68)/LCIA_Methods!D13</f>
        <v>-1.5985277028545761</v>
      </c>
      <c r="N2" s="6">
        <f>(supply_chain_S1_BWM!B8*(LCI_db2_S1!AO37-LCI_db2_S1!AO43)/LCI_db2_S1!AB37+supply_chain_S1_BWM!B11*(LCI_db2_S1!AO68-LCI_db2_S1!AO74)/LCI_db2_S1!AB68)/LCIA_Methods!D14</f>
        <v>-0.27073402321182988</v>
      </c>
      <c r="O2" s="6">
        <f>(supply_chain_S1_BWM!B8*(LCI_db2_S1!AP37-LCI_db2_S1!AP43)/LCI_db2_S1!AB37+supply_chain_S1_BWM!B11*(LCI_db2_S1!AP68-LCI_db2_S1!AP74)/LCI_db2_S1!AB68)/LCIA_Methods!D15</f>
        <v>-0.62453646301588839</v>
      </c>
      <c r="P2" s="6">
        <f>(supply_chain_S1_BWM!B8*(LCI_db2_S1!AQ37-LCI_db2_S1!AQ43)/LCI_db2_S1!AB37+supply_chain_S1_BWM!B11*(LCI_db2_S1!AQ68-LCI_db2_S1!AQ74)/LCI_db2_S1!AB68)/LCIA_Methods!D16</f>
        <v>-1.4206078646209253</v>
      </c>
      <c r="Q2" s="6">
        <f>(supply_chain_S1_BWM!B8*(LCI_db2_S1!AR37-LCI_db2_S1!AR43)/LCI_db2_S1!AB37+supply_chain_S1_BWM!B11*(LCI_db2_S1!AR68-LCI_db2_S1!AR74)/LCI_db2_S1!AB68)/LCIA_Methods!D17</f>
        <v>-2.6992515923553313</v>
      </c>
    </row>
    <row r="3" spans="1:17" ht="39.5" x14ac:dyDescent="0.35">
      <c r="A3" s="5" t="s">
        <v>47</v>
      </c>
      <c r="B3" s="6">
        <f>(supply_chain_S1_BWM!B14*(LCI_db2_S1!AC50-LCI_db2_S1!AC58)/LCI_db2_S1!AB50+supply_chain_S1_BWM!B15*(LCI_db2_S1!AC81-LCI_db2_S1!AC89)/LCI_db2_S1!AB81)/LCIA_Methods!D2</f>
        <v>-8.0167604490671263</v>
      </c>
      <c r="C3" s="6">
        <f>(supply_chain_S1_BWM!B14*(LCI_db2_S1!AD50-LCI_db2_S1!AD58)/LCI_db2_S1!AB50+supply_chain_S1_BWM!B15*(LCI_db2_S1!AD81-LCI_db2_S1!AD89)/LCI_db2_S1!AB81)/LCIA_Methods!D3</f>
        <v>-0.11332280948061416</v>
      </c>
      <c r="D3" s="6">
        <f>(supply_chain_S1_BWM!B14*(LCI_db2_S1!AE50-LCI_db2_S1!AE58)/LCI_db2_S1!AB50+supply_chain_S1_BWM!B15*(LCI_db2_S1!AE81-LCI_db2_S1!AE89)/LCI_db2_S1!AB81)/LCIA_Methods!D4</f>
        <v>-15.002177985709665</v>
      </c>
      <c r="E3" s="6">
        <f>(supply_chain_S1_BWM!B14*(LCI_db2_S1!AF50-LCI_db2_S1!AF58)/LCI_db2_S1!AB50+supply_chain_S1_BWM!B15*(LCI_db2_S1!AF81-LCI_db2_S1!AF89)/LCI_db2_S1!AB81)/LCIA_Methods!D5</f>
        <v>-7.9388739579246117</v>
      </c>
      <c r="F3" s="6">
        <f>(supply_chain_S1_BWM!B14*(LCI_db2_S1!AG50-LCI_db2_S1!AG58)/LCI_db2_S1!AB50+supply_chain_S1_BWM!B15*(LCI_db2_S1!AG81-LCI_db2_S1!AG89)/LCI_db2_S1!AB81)/LCIA_Methods!D6</f>
        <v>-3.3966422799239142</v>
      </c>
      <c r="G3" s="6">
        <f>(supply_chain_S1_BWM!B14*(LCI_db2_S1!AH50-LCI_db2_S1!AH58)/LCI_db2_S1!AB50+supply_chain_S1_BWM!B15*(LCI_db2_S1!AH81-LCI_db2_S1!AH89)/LCI_db2_S1!AB81)/LCIA_Methods!D7</f>
        <v>-0.23393258062189179</v>
      </c>
      <c r="H3" s="6">
        <f>(supply_chain_S1_BWM!B14*(LCI_db2_S1!AI50-LCI_db2_S1!AI58)/LCI_db2_S1!AB50+supply_chain_S1_BWM!B15*(LCI_db2_S1!AI81-LCI_db2_S1!AI89)/LCI_db2_S1!AB81)/LCIA_Methods!D8</f>
        <v>-1.7164984368359761</v>
      </c>
      <c r="I3" s="6">
        <f>(supply_chain_S1_BWM!B14*(LCI_db2_S1!AJ50-LCI_db2_S1!AJ58)/LCI_db2_S1!AB50+supply_chain_S1_BWM!B15*(LCI_db2_S1!AJ81-LCI_db2_S1!AJ89)/LCI_db2_S1!AB81)/LCIA_Methods!D9</f>
        <v>-0.9436255657736724</v>
      </c>
      <c r="J3" s="6">
        <f>(supply_chain_S1_BWM!B14*(LCI_db2_S1!AK50-LCI_db2_S1!AK58)/LCI_db2_S1!AB50+supply_chain_S1_BWM!B15*(LCI_db2_S1!AK81-LCI_db2_S1!AK89)/LCI_db2_S1!AB81)/LCIA_Methods!D10</f>
        <v>-1.0061820454818686</v>
      </c>
      <c r="K3" s="6">
        <f>(supply_chain_S1_BWM!B14*(LCI_db2_S1!AL50-LCI_db2_S1!AL58)/LCI_db2_S1!AB50+supply_chain_S1_BWM!B15*(LCI_db2_S1!AL81-LCI_db2_S1!AL89)/LCI_db2_S1!AB81)/LCIA_Methods!D11</f>
        <v>-0.33218627078036495</v>
      </c>
      <c r="L3" s="6">
        <f>(supply_chain_S1_BWM!B14*(LCI_db2_S1!AM50-LCI_db2_S1!AM58)/LCI_db2_S1!AB50+supply_chain_S1_BWM!B15*(LCI_db2_S1!AM81-LCI_db2_S1!AM89)/LCI_db2_S1!AB81)/LCIA_Methods!D12</f>
        <v>-0.67314697439616289</v>
      </c>
      <c r="M3" s="6">
        <f>(supply_chain_S1_BWM!B14*(LCI_db2_S1!AN50-LCI_db2_S1!AN58)/LCI_db2_S1!AB50+supply_chain_S1_BWM!B15*(LCI_db2_S1!AN81-LCI_db2_S1!AN89)/LCI_db2_S1!AB81)/LCIA_Methods!D13</f>
        <v>-1.1572956122346805</v>
      </c>
      <c r="N3" s="6">
        <f>(supply_chain_S1_BWM!B14*(LCI_db2_S1!AO50-LCI_db2_S1!AO58)/LCI_db2_S1!AB50+supply_chain_S1_BWM!B15*(LCI_db2_S1!AO81-LCI_db2_S1!AO89)/LCI_db2_S1!AB81)/LCIA_Methods!D14</f>
        <v>-0.19371526065463163</v>
      </c>
      <c r="O3" s="6">
        <f>(supply_chain_S1_BWM!B14*(LCI_db2_S1!AP50-LCI_db2_S1!AP58)/LCI_db2_S1!AB50+supply_chain_S1_BWM!B15*(LCI_db2_S1!AP81-LCI_db2_S1!AP89)/LCI_db2_S1!AB81)/LCIA_Methods!D15</f>
        <v>-0.15465899118711282</v>
      </c>
      <c r="P3" s="6">
        <f>(supply_chain_S1_BWM!B14*(LCI_db2_S1!AQ50-LCI_db2_S1!AQ58)/LCI_db2_S1!AB50+supply_chain_S1_BWM!B15*(LCI_db2_S1!AQ81-LCI_db2_S1!AQ89)/LCI_db2_S1!AB81)/LCIA_Methods!D16</f>
        <v>-1.3109300216498767</v>
      </c>
      <c r="Q3" s="6">
        <f>(supply_chain_S1_BWM!B14*(LCI_db2_S1!AR50-LCI_db2_S1!AR58)/LCI_db2_S1!AB50+supply_chain_S1_BWM!B15*(LCI_db2_S1!AR81-LCI_db2_S1!AR89)/LCI_db2_S1!AB81)/LCIA_Methods!D17</f>
        <v>-2.8551589965233672</v>
      </c>
    </row>
    <row r="4" spans="1:17" ht="52.5" x14ac:dyDescent="0.35">
      <c r="A4" s="5" t="s">
        <v>48</v>
      </c>
      <c r="B4" s="6">
        <f>(supply_chain_S1_BWM!B18*LCI_db2_S1!L32+supply_chain_S1_BWM!B20*LCI_db2_S1!L35)/LCIA_Methods!D2</f>
        <v>-8.520551621906268</v>
      </c>
      <c r="C4" s="6">
        <f>(supply_chain_S1_BWM!B18*LCI_db2_S1!M32+supply_chain_S1_BWM!B20*LCI_db2_S1!M35)/LCIA_Methods!D3</f>
        <v>-0.41679061538687717</v>
      </c>
      <c r="D4" s="6">
        <f>(supply_chain_S1_BWM!B18*LCI_db2_S1!N32+supply_chain_S1_BWM!B20*LCI_db2_S1!N35)/LCIA_Methods!D4</f>
        <v>-137.83605692879749</v>
      </c>
      <c r="E4" s="6">
        <f>(supply_chain_S1_BWM!B18*LCI_db2_S1!O32+supply_chain_S1_BWM!B20*LCI_db2_S1!O35)/LCIA_Methods!D5</f>
        <v>-211.4406092756677</v>
      </c>
      <c r="F4" s="6">
        <f>(supply_chain_S1_BWM!B18*LCI_db2_S1!P32+supply_chain_S1_BWM!B20*LCI_db2_S1!P35)/LCIA_Methods!D6</f>
        <v>-15.56684189647002</v>
      </c>
      <c r="G4" s="6">
        <f>(supply_chain_S1_BWM!B18*LCI_db2_S1!Q32+supply_chain_S1_BWM!B20*LCI_db2_S1!Q35)/LCIA_Methods!D7</f>
        <v>-0.92657622309680754</v>
      </c>
      <c r="H4" s="6">
        <f>(supply_chain_S1_BWM!B18*LCI_db2_S1!R32+supply_chain_S1_BWM!B20*LCI_db2_S1!R35)/LCIA_Methods!D8</f>
        <v>-12.903686495898526</v>
      </c>
      <c r="I4" s="6">
        <f>(supply_chain_S1_BWM!B18*LCI_db2_S1!S32+supply_chain_S1_BWM!B20*LCI_db2_S1!S35)/LCIA_Methods!D9</f>
        <v>-23.119636506121257</v>
      </c>
      <c r="J4" s="6">
        <f>(supply_chain_S1_BWM!B18*LCI_db2_S1!T32+supply_chain_S1_BWM!B20*LCI_db2_S1!T35)/LCIA_Methods!D10</f>
        <v>-30.087476299810696</v>
      </c>
      <c r="K4" s="6">
        <f>(supply_chain_S1_BWM!B18*LCI_db2_S1!U32+supply_chain_S1_BWM!B20*LCI_db2_S1!U35)/LCIA_Methods!D11</f>
        <v>-33.576238157927847</v>
      </c>
      <c r="L4" s="6">
        <f>(supply_chain_S1_BWM!B18*LCI_db2_S1!V32+supply_chain_S1_BWM!B20*LCI_db2_S1!V35)/LCIA_Methods!D12</f>
        <v>-30.338497833319558</v>
      </c>
      <c r="M4" s="6">
        <f>(supply_chain_S1_BWM!B18*LCI_db2_S1!W32+supply_chain_S1_BWM!B20*LCI_db2_S1!W35)/LCIA_Methods!D13</f>
        <v>-204.58808738493309</v>
      </c>
      <c r="N4" s="6">
        <f>(supply_chain_S1_BWM!B18*LCI_db2_S1!X32+supply_chain_S1_BWM!B20*LCI_db2_S1!X35)/LCIA_Methods!D14</f>
        <v>-17.929150938579177</v>
      </c>
      <c r="O4" s="6">
        <f>(supply_chain_S1_BWM!B18*LCI_db2_S1!Y32+supply_chain_S1_BWM!B20*LCI_db2_S1!Y35)/LCIA_Methods!D15</f>
        <v>-154.86573359869598</v>
      </c>
      <c r="P4" s="6">
        <f>(supply_chain_S1_BWM!B18*LCI_db2_S1!Z32+supply_chain_S1_BWM!B20*LCI_db2_S1!Z35)/LCIA_Methods!D16</f>
        <v>-18.877665275705123</v>
      </c>
      <c r="Q4" s="6">
        <f>(supply_chain_S1_BWM!B18*LCI_db2_S1!AA32+supply_chain_S1_BWM!B20*LCI_db2_S1!AA35)/LCIA_Methods!D17</f>
        <v>-12.573247652829075</v>
      </c>
    </row>
    <row r="5" spans="1:17" x14ac:dyDescent="0.35">
      <c r="A5" s="5" t="s">
        <v>49</v>
      </c>
      <c r="B5" s="6">
        <f>(supply_chain_S1_BWM!B26*LCI_db2_S1!L43)/LCIA_Methods!D2</f>
        <v>6.3522390575608031E-2</v>
      </c>
      <c r="C5" s="6">
        <f>(supply_chain_S1_BWM!B26*LCI_db2_S1!M43)/LCIA_Methods!D3</f>
        <v>5.2598454573489816E-3</v>
      </c>
      <c r="D5" s="6">
        <f>(supply_chain_S1_BWM!B26*LCI_db2_S1!N43)/LCIA_Methods!D4</f>
        <v>0.51882042519682181</v>
      </c>
      <c r="E5" s="6">
        <f>(supply_chain_S1_BWM!B26*LCI_db2_S1!O43)/LCIA_Methods!D5</f>
        <v>0.47534538651190966</v>
      </c>
      <c r="F5" s="6">
        <f>(supply_chain_S1_BWM!B26*LCI_db2_S1!P43)/LCIA_Methods!D6</f>
        <v>0.18777854466918878</v>
      </c>
      <c r="G5" s="6">
        <f>(supply_chain_S1_BWM!B26*LCI_db2_S1!Q43)/LCIA_Methods!D7</f>
        <v>1.2063031954623585E-2</v>
      </c>
      <c r="H5" s="6">
        <f>(supply_chain_S1_BWM!B26*LCI_db2_S1!R43)/LCIA_Methods!D8</f>
        <v>8.0280196006478496E-2</v>
      </c>
      <c r="I5" s="6">
        <f>(supply_chain_S1_BWM!B26*LCI_db2_S1!S43)/LCIA_Methods!D9</f>
        <v>5.3435463381503373E-2</v>
      </c>
      <c r="J5" s="6">
        <f>(supply_chain_S1_BWM!B26*LCI_db2_S1!T43)/LCIA_Methods!D10</f>
        <v>5.8763163488850662E-2</v>
      </c>
      <c r="K5" s="6">
        <f>(supply_chain_S1_BWM!B26*LCI_db2_S1!U43)/LCIA_Methods!D11</f>
        <v>8.7518084644434817E-3</v>
      </c>
      <c r="L5" s="6">
        <f>(supply_chain_S1_BWM!B26*LCI_db2_S1!V43)/LCIA_Methods!D12</f>
        <v>3.2943073556949969E-2</v>
      </c>
      <c r="M5" s="6">
        <f>(supply_chain_S1_BWM!B26*LCI_db2_S1!W43)/LCIA_Methods!D13</f>
        <v>0.53978241985812692</v>
      </c>
      <c r="N5" s="6">
        <f>(supply_chain_S1_BWM!B26*LCI_db2_S1!X43)/LCIA_Methods!D14</f>
        <v>1.829714660182705E-2</v>
      </c>
      <c r="O5" s="6">
        <f>(supply_chain_S1_BWM!B26*LCI_db2_S1!Y43)/LCIA_Methods!D15</f>
        <v>8.1614639955849711E-3</v>
      </c>
      <c r="P5" s="6">
        <f>(supply_chain_S1_BWM!B26*LCI_db2_S1!Z43)/LCIA_Methods!D16</f>
        <v>0.23862758901650355</v>
      </c>
      <c r="Q5" s="6">
        <f>(supply_chain_S1_BWM!B26*LCI_db2_S1!AA43)/LCIA_Methods!D17</f>
        <v>0.14505353498095994</v>
      </c>
    </row>
    <row r="6" spans="1:17" x14ac:dyDescent="0.35">
      <c r="A6" s="5" t="s">
        <v>50</v>
      </c>
      <c r="B6" s="6">
        <f>(supply_chain_S1_BWM!B37*LCI_db2_S1!L58)/LCIA_Methods!D2</f>
        <v>3.4716681869744406</v>
      </c>
      <c r="C6" s="6">
        <f>(supply_chain_S1_BWM!B37*LCI_db2_S1!M58)/LCIA_Methods!D3</f>
        <v>5.8294303254258051E-2</v>
      </c>
      <c r="D6" s="6">
        <f>(supply_chain_S1_BWM!B37*LCI_db2_S1!N58)/LCIA_Methods!D4</f>
        <v>5.6619862397500658</v>
      </c>
      <c r="E6" s="6">
        <f>(supply_chain_S1_BWM!B37*LCI_db2_S1!O58)/LCIA_Methods!D5</f>
        <v>5.20437565217106</v>
      </c>
      <c r="F6" s="6">
        <f>(supply_chain_S1_BWM!B37*LCI_db2_S1!P58)/LCIA_Methods!D6</f>
        <v>3.8276295996892511</v>
      </c>
      <c r="G6" s="6">
        <f>(supply_chain_S1_BWM!B37*LCI_db2_S1!Q58)/LCIA_Methods!D7</f>
        <v>0.20373877608911517</v>
      </c>
      <c r="H6" s="6">
        <f>(supply_chain_S1_BWM!B37*LCI_db2_S1!R58)/LCIA_Methods!D8</f>
        <v>0.8738113720316425</v>
      </c>
      <c r="I6" s="6">
        <f>(supply_chain_S1_BWM!B37*LCI_db2_S1!S58)/LCIA_Methods!D9</f>
        <v>3.4169435269597481</v>
      </c>
      <c r="J6" s="6">
        <f>(supply_chain_S1_BWM!B37*LCI_db2_S1!T58)/LCIA_Methods!D10</f>
        <v>4.5789771063436744</v>
      </c>
      <c r="K6" s="6">
        <f>(supply_chain_S1_BWM!B37*LCI_db2_S1!U58)/LCIA_Methods!D11</f>
        <v>9.7608324382119332E-2</v>
      </c>
      <c r="L6" s="6">
        <f>(supply_chain_S1_BWM!B37*LCI_db2_S1!V58)/LCIA_Methods!D12</f>
        <v>0.46624896165416285</v>
      </c>
      <c r="M6" s="6">
        <f>(supply_chain_S1_BWM!B37*LCI_db2_S1!W58)/LCIA_Methods!D13</f>
        <v>0.8853609364394095</v>
      </c>
      <c r="N6" s="6">
        <f>(supply_chain_S1_BWM!B37*LCI_db2_S1!X58)/LCIA_Methods!D14</f>
        <v>0.1798686939139125</v>
      </c>
      <c r="O6" s="6">
        <f>(supply_chain_S1_BWM!B37*LCI_db2_S1!Y58)/LCIA_Methods!D15</f>
        <v>0.1237948741741679</v>
      </c>
      <c r="P6" s="6">
        <f>(supply_chain_S1_BWM!B37*LCI_db2_S1!Z58)/LCIA_Methods!D16</f>
        <v>1.3162009399069585</v>
      </c>
      <c r="Q6" s="6">
        <f>(supply_chain_S1_BWM!B37*LCI_db2_S1!AA58)/LCIA_Methods!D17</f>
        <v>1.8520903767437329</v>
      </c>
    </row>
    <row r="7" spans="1:17" x14ac:dyDescent="0.35">
      <c r="A7" s="5" t="s">
        <v>51</v>
      </c>
      <c r="B7" s="6">
        <f>LCA_db2_S1!B2*ABS(supply_chain_S1_BWM!B2)-SUM(B2:B6)</f>
        <v>8.6372617995765335</v>
      </c>
      <c r="C7" s="6">
        <f>LCA_db2_S1!C2*ABS(supply_chain_S1_BWM!B2)-SUM(C2:C6)</f>
        <v>0.67060927422371408</v>
      </c>
      <c r="D7" s="6">
        <f>LCA_db2_S1!D2*ABS(supply_chain_S1_BWM!B2)-SUM(D2:D6)</f>
        <v>69.018318388435532</v>
      </c>
      <c r="E7" s="6">
        <f>LCA_db2_S1!E2*ABS(supply_chain_S1_BWM!B2)-SUM(E2:E6)</f>
        <v>18.222626690661826</v>
      </c>
      <c r="F7" s="6">
        <f>LCA_db2_S1!F2*ABS(supply_chain_S1_BWM!B2)-SUM(F2:F6)</f>
        <v>7.1043231939763345</v>
      </c>
      <c r="G7" s="6">
        <f>LCA_db2_S1!G2*ABS(supply_chain_S1_BWM!B2)-SUM(G2:G6)</f>
        <v>1.2690302685171879</v>
      </c>
      <c r="H7" s="6">
        <f>LCA_db2_S1!H2*ABS(supply_chain_S1_BWM!B2)-SUM(H2:H6)</f>
        <v>10.617813091914694</v>
      </c>
      <c r="I7" s="6">
        <f>LCA_db2_S1!I2*ABS(supply_chain_S1_BWM!B2)-SUM(I2:I6)</f>
        <v>6.4792920809655001</v>
      </c>
      <c r="J7" s="6">
        <f>LCA_db2_S1!J2*ABS(supply_chain_S1_BWM!B2)-SUM(J2:J6)</f>
        <v>7.4550365527315563</v>
      </c>
      <c r="K7" s="6">
        <f>LCA_db2_S1!K2*ABS(supply_chain_S1_BWM!B2)-SUM(K2:K6)</f>
        <v>0.89322139868997397</v>
      </c>
      <c r="L7" s="6">
        <f>LCA_db2_S1!L2*ABS(supply_chain_S1_BWM!B2)-SUM(L2:L6)</f>
        <v>4.209562396781994</v>
      </c>
      <c r="M7" s="6">
        <f>LCA_db2_S1!M2*ABS(supply_chain_S1_BWM!B2)-SUM(M2:M6)</f>
        <v>18.45507351153222</v>
      </c>
      <c r="N7" s="6">
        <f>LCA_db2_S1!N2*ABS(supply_chain_S1_BWM!B2)-SUM(N2:N6)</f>
        <v>1.4316421919891127</v>
      </c>
      <c r="O7" s="6">
        <f>LCA_db2_S1!O2*ABS(supply_chain_S1_BWM!B2)-SUM(O2:O6)</f>
        <v>0.7583920426036741</v>
      </c>
      <c r="P7" s="6">
        <f>LCA_db2_S1!P2*ABS(supply_chain_S1_BWM!B2)-SUM(P2:P6)</f>
        <v>17.434561730736899</v>
      </c>
      <c r="Q7" s="6">
        <f>LCA_db2_S1!Q2*ABS(supply_chain_S1_BWM!B2)-SUM(Q2:Q6)</f>
        <v>17.021625562094634</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(supply_chain_S2_BWM!B8*(LCI_db2_S2!AC37-LCI_db2_S2!AC43)/LCI_db2_S2!AB37+supply_chain_S2_BWM!B11*(LCI_db2_S2!AC68-LCI_db2_S2!AC74)/LCI_db2_S2!AB68)/LCIA_Methods!D2</f>
        <v>-3.7708186798770691</v>
      </c>
      <c r="C2" s="6">
        <f>(supply_chain_S2_BWM!B8*(LCI_db2_S2!AD37-LCI_db2_S2!AD43)/LCI_db2_S2!AB37+supply_chain_S2_BWM!B11*(LCI_db2_S2!AD68-LCI_db2_S2!AD74)/LCI_db2_S2!AB68)/LCIA_Methods!D3</f>
        <v>-8.1237183183756528E-2</v>
      </c>
      <c r="D2" s="6">
        <f>(supply_chain_S2_BWM!B8*(LCI_db2_S2!AE37-LCI_db2_S2!AE43)/LCI_db2_S2!AB37+supply_chain_S2_BWM!B11*(LCI_db2_S2!AE68-LCI_db2_S2!AE74)/LCI_db2_S2!AB68)/LCIA_Methods!D4</f>
        <v>-23.973874053142726</v>
      </c>
      <c r="E2" s="6">
        <f>(supply_chain_S2_BWM!B8*(LCI_db2_S2!AF37-LCI_db2_S2!AF43)/LCI_db2_S2!AB37+supply_chain_S2_BWM!B11*(LCI_db2_S2!AF68-LCI_db2_S2!AF74)/LCI_db2_S2!AB68)/LCIA_Methods!D5</f>
        <v>-3.7179402916283903</v>
      </c>
      <c r="F2" s="6">
        <f>(supply_chain_S2_BWM!B8*(LCI_db2_S2!AG37-LCI_db2_S2!AG43)/LCI_db2_S2!AB37+supply_chain_S2_BWM!B11*(LCI_db2_S2!AG68-LCI_db2_S2!AG74)/LCI_db2_S2!AB68)/LCIA_Methods!D6</f>
        <v>-9.3259774832617257</v>
      </c>
      <c r="G2" s="6">
        <f>(supply_chain_S2_BWM!B8*(LCI_db2_S2!AH37-LCI_db2_S2!AH43)/LCI_db2_S2!AB37+supply_chain_S2_BWM!B11*(LCI_db2_S2!AH68-LCI_db2_S2!AH74)/LCI_db2_S2!AB68)/LCIA_Methods!D7</f>
        <v>-0.29056776744261903</v>
      </c>
      <c r="H2" s="6">
        <f>(supply_chain_S2_BWM!B8*(LCI_db2_S2!AI37-LCI_db2_S2!AI43)/LCI_db2_S2!AB37+supply_chain_S2_BWM!B11*(LCI_db2_S2!AI68-LCI_db2_S2!AI74)/LCI_db2_S2!AB68)/LCIA_Methods!D8</f>
        <v>-1.1432472238157554</v>
      </c>
      <c r="I2" s="6">
        <f>(supply_chain_S2_BWM!B8*(LCI_db2_S2!AJ37-LCI_db2_S2!AJ43)/LCI_db2_S2!AB37+supply_chain_S2_BWM!B11*(LCI_db2_S2!AJ68-LCI_db2_S2!AJ74)/LCI_db2_S2!AB68)/LCIA_Methods!D9</f>
        <v>-23.501109101904959</v>
      </c>
      <c r="J2" s="6">
        <f>(supply_chain_S2_BWM!B8*(LCI_db2_S2!AK37-LCI_db2_S2!AK43)/LCI_db2_S2!AB37+supply_chain_S2_BWM!B11*(LCI_db2_S2!AK68-LCI_db2_S2!AK74)/LCI_db2_S2!AB68)/LCIA_Methods!D10</f>
        <v>-32.69814060015387</v>
      </c>
      <c r="K2" s="6">
        <f>(supply_chain_S2_BWM!B8*(LCI_db2_S2!AL37-LCI_db2_S2!AL43)/LCI_db2_S2!AB37+supply_chain_S2_BWM!B11*(LCI_db2_S2!AL68-LCI_db2_S2!AL74)/LCI_db2_S2!AB68)/LCIA_Methods!D11</f>
        <v>-0.32118304883614845</v>
      </c>
      <c r="L2" s="6">
        <f>(supply_chain_S2_BWM!B8*(LCI_db2_S2!AM37-LCI_db2_S2!AM43)/LCI_db2_S2!AB37+supply_chain_S2_BWM!B11*(LCI_db2_S2!AM68-LCI_db2_S2!AM74)/LCI_db2_S2!AB68)/LCIA_Methods!D12</f>
        <v>-1.8634049505041776</v>
      </c>
      <c r="M2" s="6">
        <f>(supply_chain_S2_BWM!B8*(LCI_db2_S2!AN37-LCI_db2_S2!AN43)/LCI_db2_S2!AB37+supply_chain_S2_BWM!B11*(LCI_db2_S2!AN68-LCI_db2_S2!AN74)/LCI_db2_S2!AB68)/LCIA_Methods!D13</f>
        <v>-1.5985277028545761</v>
      </c>
      <c r="N2" s="6">
        <f>(supply_chain_S2_BWM!B8*(LCI_db2_S2!AO37-LCI_db2_S2!AO43)/LCI_db2_S2!AB37+supply_chain_S2_BWM!B11*(LCI_db2_S2!AO68-LCI_db2_S2!AO74)/LCI_db2_S2!AB68)/LCIA_Methods!D14</f>
        <v>-0.27073402321182988</v>
      </c>
      <c r="O2" s="6">
        <f>(supply_chain_S2_BWM!B8*(LCI_db2_S2!AP37-LCI_db2_S2!AP43)/LCI_db2_S2!AB37+supply_chain_S2_BWM!B11*(LCI_db2_S2!AP68-LCI_db2_S2!AP74)/LCI_db2_S2!AB68)/LCIA_Methods!D15</f>
        <v>-0.62453646301588839</v>
      </c>
      <c r="P2" s="6">
        <f>(supply_chain_S2_BWM!B8*(LCI_db2_S2!AQ37-LCI_db2_S2!AQ43)/LCI_db2_S2!AB37+supply_chain_S2_BWM!B11*(LCI_db2_S2!AQ68-LCI_db2_S2!AQ74)/LCI_db2_S2!AB68)/LCIA_Methods!D16</f>
        <v>-1.4206078646209253</v>
      </c>
      <c r="Q2" s="6">
        <f>(supply_chain_S2_BWM!B8*(LCI_db2_S2!AR37-LCI_db2_S2!AR43)/LCI_db2_S2!AB37+supply_chain_S2_BWM!B11*(LCI_db2_S2!AR68-LCI_db2_S2!AR74)/LCI_db2_S2!AB68)/LCIA_Methods!D17</f>
        <v>-2.6992515923553313</v>
      </c>
    </row>
    <row r="3" spans="1:17" ht="39.5" x14ac:dyDescent="0.35">
      <c r="A3" s="5" t="s">
        <v>47</v>
      </c>
      <c r="B3" s="6">
        <f>(supply_chain_S2_BWM!B14*(LCI_db2_S2!AC50-LCI_db2_S2!AC58)/LCI_db2_S2!AB50+supply_chain_S2_BWM!B15*(LCI_db2_S2!AC81-LCI_db2_S2!AC89)/LCI_db2_S2!AB81)/LCIA_Methods!D2</f>
        <v>-8.0167604490671263</v>
      </c>
      <c r="C3" s="6">
        <f>(supply_chain_S2_BWM!B14*(LCI_db2_S2!AD50-LCI_db2_S2!AD58)/LCI_db2_S2!AB50+supply_chain_S2_BWM!B15*(LCI_db2_S2!AD81-LCI_db2_S2!AD89)/LCI_db2_S2!AB81)/LCIA_Methods!D3</f>
        <v>-0.11332280948061416</v>
      </c>
      <c r="D3" s="6">
        <f>(supply_chain_S2_BWM!B14*(LCI_db2_S2!AE50-LCI_db2_S2!AE58)/LCI_db2_S2!AB50+supply_chain_S2_BWM!B15*(LCI_db2_S2!AE81-LCI_db2_S2!AE89)/LCI_db2_S2!AB81)/LCIA_Methods!D4</f>
        <v>-15.002177985709665</v>
      </c>
      <c r="E3" s="6">
        <f>(supply_chain_S2_BWM!B14*(LCI_db2_S2!AF50-LCI_db2_S2!AF58)/LCI_db2_S2!AB50+supply_chain_S2_BWM!B15*(LCI_db2_S2!AF81-LCI_db2_S2!AF89)/LCI_db2_S2!AB81)/LCIA_Methods!D5</f>
        <v>-7.9388739579246117</v>
      </c>
      <c r="F3" s="6">
        <f>(supply_chain_S2_BWM!B14*(LCI_db2_S2!AG50-LCI_db2_S2!AG58)/LCI_db2_S2!AB50+supply_chain_S2_BWM!B15*(LCI_db2_S2!AG81-LCI_db2_S2!AG89)/LCI_db2_S2!AB81)/LCIA_Methods!D6</f>
        <v>-3.3966422799239142</v>
      </c>
      <c r="G3" s="6">
        <f>(supply_chain_S2_BWM!B14*(LCI_db2_S2!AH50-LCI_db2_S2!AH58)/LCI_db2_S2!AB50+supply_chain_S2_BWM!B15*(LCI_db2_S2!AH81-LCI_db2_S2!AH89)/LCI_db2_S2!AB81)/LCIA_Methods!D7</f>
        <v>-0.23393258062189179</v>
      </c>
      <c r="H3" s="6">
        <f>(supply_chain_S2_BWM!B14*(LCI_db2_S2!AI50-LCI_db2_S2!AI58)/LCI_db2_S2!AB50+supply_chain_S2_BWM!B15*(LCI_db2_S2!AI81-LCI_db2_S2!AI89)/LCI_db2_S2!AB81)/LCIA_Methods!D8</f>
        <v>-1.7164984368359761</v>
      </c>
      <c r="I3" s="6">
        <f>(supply_chain_S2_BWM!B14*(LCI_db2_S2!AJ50-LCI_db2_S2!AJ58)/LCI_db2_S2!AB50+supply_chain_S2_BWM!B15*(LCI_db2_S2!AJ81-LCI_db2_S2!AJ89)/LCI_db2_S2!AB81)/LCIA_Methods!D9</f>
        <v>-0.9436255657736724</v>
      </c>
      <c r="J3" s="6">
        <f>(supply_chain_S2_BWM!B14*(LCI_db2_S2!AK50-LCI_db2_S2!AK58)/LCI_db2_S2!AB50+supply_chain_S2_BWM!B15*(LCI_db2_S2!AK81-LCI_db2_S2!AK89)/LCI_db2_S2!AB81)/LCIA_Methods!D10</f>
        <v>-1.0061820454818686</v>
      </c>
      <c r="K3" s="6">
        <f>(supply_chain_S2_BWM!B14*(LCI_db2_S2!AL50-LCI_db2_S2!AL58)/LCI_db2_S2!AB50+supply_chain_S2_BWM!B15*(LCI_db2_S2!AL81-LCI_db2_S2!AL89)/LCI_db2_S2!AB81)/LCIA_Methods!D11</f>
        <v>-0.33218627078036495</v>
      </c>
      <c r="L3" s="6">
        <f>(supply_chain_S2_BWM!B14*(LCI_db2_S2!AM50-LCI_db2_S2!AM58)/LCI_db2_S2!AB50+supply_chain_S2_BWM!B15*(LCI_db2_S2!AM81-LCI_db2_S2!AM89)/LCI_db2_S2!AB81)/LCIA_Methods!D12</f>
        <v>-0.67314697439616289</v>
      </c>
      <c r="M3" s="6">
        <f>(supply_chain_S2_BWM!B14*(LCI_db2_S2!AN50-LCI_db2_S2!AN58)/LCI_db2_S2!AB50+supply_chain_S2_BWM!B15*(LCI_db2_S2!AN81-LCI_db2_S2!AN89)/LCI_db2_S2!AB81)/LCIA_Methods!D13</f>
        <v>-1.1572956122346805</v>
      </c>
      <c r="N3" s="6">
        <f>(supply_chain_S2_BWM!B14*(LCI_db2_S2!AO50-LCI_db2_S2!AO58)/LCI_db2_S2!AB50+supply_chain_S2_BWM!B15*(LCI_db2_S2!AO81-LCI_db2_S2!AO89)/LCI_db2_S2!AB81)/LCIA_Methods!D14</f>
        <v>-0.19371526065463163</v>
      </c>
      <c r="O3" s="6">
        <f>(supply_chain_S2_BWM!B14*(LCI_db2_S2!AP50-LCI_db2_S2!AP58)/LCI_db2_S2!AB50+supply_chain_S2_BWM!B15*(LCI_db2_S2!AP81-LCI_db2_S2!AP89)/LCI_db2_S2!AB81)/LCIA_Methods!D15</f>
        <v>-0.15465899118711282</v>
      </c>
      <c r="P3" s="6">
        <f>(supply_chain_S2_BWM!B14*(LCI_db2_S2!AQ50-LCI_db2_S2!AQ58)/LCI_db2_S2!AB50+supply_chain_S2_BWM!B15*(LCI_db2_S2!AQ81-LCI_db2_S2!AQ89)/LCI_db2_S2!AB81)/LCIA_Methods!D16</f>
        <v>-1.3109300216498767</v>
      </c>
      <c r="Q3" s="6">
        <f>(supply_chain_S2_BWM!B14*(LCI_db2_S2!AR50-LCI_db2_S2!AR58)/LCI_db2_S2!AB50+supply_chain_S2_BWM!B15*(LCI_db2_S2!AR81-LCI_db2_S2!AR89)/LCI_db2_S2!AB81)/LCIA_Methods!D17</f>
        <v>-2.8551589965233672</v>
      </c>
    </row>
    <row r="4" spans="1:17" ht="52.5" x14ac:dyDescent="0.35">
      <c r="A4" s="5" t="s">
        <v>48</v>
      </c>
      <c r="B4" s="6">
        <f>(supply_chain_S2_BWM!B18*LCI_db2_S2!L32+supply_chain_S2_BWM!B20*LCI_db2_S2!L35)/LCIA_Methods!D2</f>
        <v>-8.520551621906268</v>
      </c>
      <c r="C4" s="6">
        <f>(supply_chain_S2_BWM!B18*LCI_db2_S2!M32+supply_chain_S2_BWM!B20*LCI_db2_S2!M35)/LCIA_Methods!D3</f>
        <v>-0.41679061538687717</v>
      </c>
      <c r="D4" s="6">
        <f>(supply_chain_S2_BWM!B18*LCI_db2_S2!N32+supply_chain_S2_BWM!B20*LCI_db2_S2!N35)/LCIA_Methods!D4</f>
        <v>-137.83605692879749</v>
      </c>
      <c r="E4" s="6">
        <f>(supply_chain_S2_BWM!B18*LCI_db2_S2!O32+supply_chain_S2_BWM!B20*LCI_db2_S2!O35)/LCIA_Methods!D5</f>
        <v>-211.4406092756677</v>
      </c>
      <c r="F4" s="6">
        <f>(supply_chain_S2_BWM!B18*LCI_db2_S2!P32+supply_chain_S2_BWM!B20*LCI_db2_S2!P35)/LCIA_Methods!D6</f>
        <v>-15.56684189647002</v>
      </c>
      <c r="G4" s="6">
        <f>(supply_chain_S2_BWM!B18*LCI_db2_S2!Q32+supply_chain_S2_BWM!B20*LCI_db2_S2!Q35)/LCIA_Methods!D7</f>
        <v>-0.92657622309680754</v>
      </c>
      <c r="H4" s="6">
        <f>(supply_chain_S2_BWM!B18*LCI_db2_S2!R32+supply_chain_S2_BWM!B20*LCI_db2_S2!R35)/LCIA_Methods!D8</f>
        <v>-12.903686495898526</v>
      </c>
      <c r="I4" s="6">
        <f>(supply_chain_S2_BWM!B18*LCI_db2_S2!S32+supply_chain_S2_BWM!B20*LCI_db2_S2!S35)/LCIA_Methods!D9</f>
        <v>-23.119636506121257</v>
      </c>
      <c r="J4" s="6">
        <f>(supply_chain_S2_BWM!B18*LCI_db2_S2!T32+supply_chain_S2_BWM!B20*LCI_db2_S2!T35)/LCIA_Methods!D10</f>
        <v>-30.087476299810696</v>
      </c>
      <c r="K4" s="6">
        <f>(supply_chain_S2_BWM!B18*LCI_db2_S2!U32+supply_chain_S2_BWM!B20*LCI_db2_S2!U35)/LCIA_Methods!D11</f>
        <v>-33.576238157927847</v>
      </c>
      <c r="L4" s="6">
        <f>(supply_chain_S2_BWM!B18*LCI_db2_S2!V32+supply_chain_S2_BWM!B20*LCI_db2_S2!V35)/LCIA_Methods!D12</f>
        <v>-30.338497833319558</v>
      </c>
      <c r="M4" s="6">
        <f>(supply_chain_S2_BWM!B18*LCI_db2_S2!W32+supply_chain_S2_BWM!B20*LCI_db2_S2!W35)/LCIA_Methods!D13</f>
        <v>-204.58808738493309</v>
      </c>
      <c r="N4" s="6">
        <f>(supply_chain_S2_BWM!B18*LCI_db2_S2!X32+supply_chain_S2_BWM!B20*LCI_db2_S2!X35)/LCIA_Methods!D14</f>
        <v>-17.929150938579177</v>
      </c>
      <c r="O4" s="6">
        <f>(supply_chain_S2_BWM!B18*LCI_db2_S2!Y32+supply_chain_S2_BWM!B20*LCI_db2_S2!Y35)/LCIA_Methods!D15</f>
        <v>-154.86573359869598</v>
      </c>
      <c r="P4" s="6">
        <f>(supply_chain_S2_BWM!B18*LCI_db2_S2!Z32+supply_chain_S2_BWM!B20*LCI_db2_S2!Z35)/LCIA_Methods!D16</f>
        <v>-18.877665275705123</v>
      </c>
      <c r="Q4" s="6">
        <f>(supply_chain_S2_BWM!B18*LCI_db2_S2!AA32+supply_chain_S2_BWM!B20*LCI_db2_S2!AA35)/LCIA_Methods!D17</f>
        <v>-12.573247652829075</v>
      </c>
    </row>
    <row r="5" spans="1:17" x14ac:dyDescent="0.35">
      <c r="A5" s="5" t="s">
        <v>49</v>
      </c>
      <c r="B5" s="6">
        <f>(supply_chain_S2_BWM!B26*LCI_db2_S2!L43)/LCIA_Methods!D2</f>
        <v>6.3522390575608031E-2</v>
      </c>
      <c r="C5" s="6">
        <f>(supply_chain_S2_BWM!B26*LCI_db2_S2!M43)/LCIA_Methods!D3</f>
        <v>5.2598454573489816E-3</v>
      </c>
      <c r="D5" s="6">
        <f>(supply_chain_S2_BWM!B26*LCI_db2_S2!N43)/LCIA_Methods!D4</f>
        <v>0.51882042519682181</v>
      </c>
      <c r="E5" s="6">
        <f>(supply_chain_S2_BWM!B26*LCI_db2_S2!O43)/LCIA_Methods!D5</f>
        <v>0.47534538651190966</v>
      </c>
      <c r="F5" s="6">
        <f>(supply_chain_S2_BWM!B26*LCI_db2_S2!P43)/LCIA_Methods!D6</f>
        <v>0.18777854466918878</v>
      </c>
      <c r="G5" s="6">
        <f>(supply_chain_S2_BWM!B26*LCI_db2_S2!Q43)/LCIA_Methods!D7</f>
        <v>1.2063031954623585E-2</v>
      </c>
      <c r="H5" s="6">
        <f>(supply_chain_S2_BWM!B26*LCI_db2_S2!R43)/LCIA_Methods!D8</f>
        <v>8.0280196006478496E-2</v>
      </c>
      <c r="I5" s="6">
        <f>(supply_chain_S2_BWM!B26*LCI_db2_S2!S43)/LCIA_Methods!D9</f>
        <v>5.3435463381503373E-2</v>
      </c>
      <c r="J5" s="6">
        <f>(supply_chain_S2_BWM!B26*LCI_db2_S2!T43)/LCIA_Methods!D10</f>
        <v>5.8763163488850662E-2</v>
      </c>
      <c r="K5" s="6">
        <f>(supply_chain_S2_BWM!B26*LCI_db2_S2!U43)/LCIA_Methods!D11</f>
        <v>8.7518084644434817E-3</v>
      </c>
      <c r="L5" s="6">
        <f>(supply_chain_S2_BWM!B26*LCI_db2_S2!V43)/LCIA_Methods!D12</f>
        <v>3.2943073556949969E-2</v>
      </c>
      <c r="M5" s="6">
        <f>(supply_chain_S2_BWM!B26*LCI_db2_S2!W43)/LCIA_Methods!D13</f>
        <v>0.53978241985812692</v>
      </c>
      <c r="N5" s="6">
        <f>(supply_chain_S2_BWM!B26*LCI_db2_S2!X43)/LCIA_Methods!D14</f>
        <v>1.829714660182705E-2</v>
      </c>
      <c r="O5" s="6">
        <f>(supply_chain_S2_BWM!B26*LCI_db2_S2!Y43)/LCIA_Methods!D15</f>
        <v>8.1614639955849711E-3</v>
      </c>
      <c r="P5" s="6">
        <f>(supply_chain_S2_BWM!B26*LCI_db2_S2!Z43)/LCIA_Methods!D16</f>
        <v>0.23862758901650355</v>
      </c>
      <c r="Q5" s="6">
        <f>(supply_chain_S2_BWM!B26*LCI_db2_S2!AA43)/LCIA_Methods!D17</f>
        <v>0.14505353498095994</v>
      </c>
    </row>
    <row r="6" spans="1:17" x14ac:dyDescent="0.35">
      <c r="A6" s="5" t="s">
        <v>50</v>
      </c>
      <c r="B6" s="6">
        <f>(supply_chain_S2_BWM!B37*LCI_db2_S2!L58)/LCIA_Methods!D2</f>
        <v>3.4716681869744406</v>
      </c>
      <c r="C6" s="6">
        <f>(supply_chain_S2_BWM!B37*LCI_db2_S2!M58)/LCIA_Methods!D3</f>
        <v>5.8294303254258051E-2</v>
      </c>
      <c r="D6" s="6">
        <f>(supply_chain_S2_BWM!B37*LCI_db2_S2!N58)/LCIA_Methods!D4</f>
        <v>5.6619862397500658</v>
      </c>
      <c r="E6" s="6">
        <f>(supply_chain_S2_BWM!B37*LCI_db2_S2!O58)/LCIA_Methods!D5</f>
        <v>5.20437565217106</v>
      </c>
      <c r="F6" s="6">
        <f>(supply_chain_S2_BWM!B37*LCI_db2_S2!P58)/LCIA_Methods!D6</f>
        <v>3.8276295996892511</v>
      </c>
      <c r="G6" s="6">
        <f>(supply_chain_S2_BWM!B37*LCI_db2_S2!Q58)/LCIA_Methods!D7</f>
        <v>0.20373877608911517</v>
      </c>
      <c r="H6" s="6">
        <f>(supply_chain_S2_BWM!B37*LCI_db2_S2!R58)/LCIA_Methods!D8</f>
        <v>0.8738113720316425</v>
      </c>
      <c r="I6" s="6">
        <f>(supply_chain_S2_BWM!B37*LCI_db2_S2!S58)/LCIA_Methods!D9</f>
        <v>3.4169435269597481</v>
      </c>
      <c r="J6" s="6">
        <f>(supply_chain_S2_BWM!B37*LCI_db2_S2!T58)/LCIA_Methods!D10</f>
        <v>4.5789771063436744</v>
      </c>
      <c r="K6" s="6">
        <f>(supply_chain_S2_BWM!B37*LCI_db2_S2!U58)/LCIA_Methods!D11</f>
        <v>9.7608324382119332E-2</v>
      </c>
      <c r="L6" s="6">
        <f>(supply_chain_S2_BWM!B37*LCI_db2_S2!V58)/LCIA_Methods!D12</f>
        <v>0.46624896165416285</v>
      </c>
      <c r="M6" s="6">
        <f>(supply_chain_S2_BWM!B37*LCI_db2_S2!W58)/LCIA_Methods!D13</f>
        <v>0.8853609364394095</v>
      </c>
      <c r="N6" s="6">
        <f>(supply_chain_S2_BWM!B37*LCI_db2_S2!X58)/LCIA_Methods!D14</f>
        <v>0.1798686939139125</v>
      </c>
      <c r="O6" s="6">
        <f>(supply_chain_S2_BWM!B37*LCI_db2_S2!Y58)/LCIA_Methods!D15</f>
        <v>0.1237948741741679</v>
      </c>
      <c r="P6" s="6">
        <f>(supply_chain_S2_BWM!B37*LCI_db2_S2!Z58)/LCIA_Methods!D16</f>
        <v>1.3162009399069585</v>
      </c>
      <c r="Q6" s="6">
        <f>(supply_chain_S2_BWM!B37*LCI_db2_S2!AA58)/LCIA_Methods!D17</f>
        <v>1.8520903767437329</v>
      </c>
    </row>
    <row r="7" spans="1:17" x14ac:dyDescent="0.35">
      <c r="A7" s="5" t="s">
        <v>51</v>
      </c>
      <c r="B7" s="6">
        <f>LCA_db2_S2!B2*ABS(supply_chain_S2_BWM!B2)-SUM(B2:B6)</f>
        <v>4.4079209456225179</v>
      </c>
      <c r="C7" s="6">
        <f>LCA_db2_S2!C2*ABS(supply_chain_S2_BWM!B2)-SUM(C2:C6)</f>
        <v>0.35050363634532766</v>
      </c>
      <c r="D7" s="6">
        <f>LCA_db2_S2!D2*ABS(supply_chain_S2_BWM!B2)-SUM(D2:D6)</f>
        <v>22.533135710296875</v>
      </c>
      <c r="E7" s="6">
        <f>LCA_db2_S2!E2*ABS(supply_chain_S2_BWM!B2)-SUM(E2:E6)</f>
        <v>9.0574719144493372</v>
      </c>
      <c r="F7" s="6">
        <f>LCA_db2_S2!F2*ABS(supply_chain_S2_BWM!B2)-SUM(F2:F6)</f>
        <v>4.913118146923324</v>
      </c>
      <c r="G7" s="6">
        <f>LCA_db2_S2!G2*ABS(supply_chain_S2_BWM!B2)-SUM(G2:G6)</f>
        <v>0.62595121087684802</v>
      </c>
      <c r="H7" s="6">
        <f>LCA_db2_S2!H2*ABS(supply_chain_S2_BWM!B2)-SUM(H2:H6)</f>
        <v>6.3882054615925803</v>
      </c>
      <c r="I7" s="6">
        <f>LCA_db2_S2!I2*ABS(supply_chain_S2_BWM!B2)-SUM(I2:I6)</f>
        <v>3.5188526272573597</v>
      </c>
      <c r="J7" s="6">
        <f>LCA_db2_S2!J2*ABS(supply_chain_S2_BWM!B2)-SUM(J2:J6)</f>
        <v>4.3836861443754529</v>
      </c>
      <c r="K7" s="6">
        <f>LCA_db2_S2!K2*ABS(supply_chain_S2_BWM!B2)-SUM(K2:K6)</f>
        <v>0.30322787095425952</v>
      </c>
      <c r="L7" s="6">
        <f>LCA_db2_S2!L2*ABS(supply_chain_S2_BWM!B2)-SUM(L2:L6)</f>
        <v>2.4860031497146906</v>
      </c>
      <c r="M7" s="6">
        <f>LCA_db2_S2!M2*ABS(supply_chain_S2_BWM!B2)-SUM(M2:M6)</f>
        <v>7.1945751584063373</v>
      </c>
      <c r="N7" s="6">
        <f>LCA_db2_S2!N2*ABS(supply_chain_S2_BWM!B2)-SUM(N2:N6)</f>
        <v>0.72133876936435826</v>
      </c>
      <c r="O7" s="6">
        <f>LCA_db2_S2!O2*ABS(supply_chain_S2_BWM!B2)-SUM(O2:O6)</f>
        <v>0.26563129332870972</v>
      </c>
      <c r="P7" s="6">
        <f>LCA_db2_S2!P2*ABS(supply_chain_S2_BWM!B2)-SUM(P2:P6)</f>
        <v>5.203408078198402</v>
      </c>
      <c r="Q7" s="6">
        <f>LCA_db2_S2!Q2*ABS(supply_chain_S2_BWM!B2)-SUM(Q2:Q6)</f>
        <v>8.4534546827852601</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(supply_chain_S3_BWM!B8*(LCI_db2_S3!AC37-LCI_db2_S3!AC43)/LCI_db2_S3!AB37+supply_chain_S3_BWM!B11*(LCI_db2_S3!AC68-LCI_db2_S3!AC74)/LCI_db2_S3!AB68)/LCIA_Methods!D2</f>
        <v>-3.7708186798770691</v>
      </c>
      <c r="C2" s="6">
        <f>(supply_chain_S3_BWM!B8*(LCI_db2_S3!AD37-LCI_db2_S3!AD43)/LCI_db2_S3!AB37+supply_chain_S3_BWM!B11*(LCI_db2_S3!AD68-LCI_db2_S3!AD74)/LCI_db2_S3!AB68)/LCIA_Methods!D3</f>
        <v>-8.1237183183756528E-2</v>
      </c>
      <c r="D2" s="6">
        <f>(supply_chain_S3_BWM!B8*(LCI_db2_S3!AE37-LCI_db2_S3!AE43)/LCI_db2_S3!AB37+supply_chain_S3_BWM!B11*(LCI_db2_S3!AE68-LCI_db2_S3!AE74)/LCI_db2_S3!AB68)/LCIA_Methods!D4</f>
        <v>-23.973874053142726</v>
      </c>
      <c r="E2" s="6">
        <f>(supply_chain_S3_BWM!B8*(LCI_db2_S3!AF37-LCI_db2_S3!AF43)/LCI_db2_S3!AB37+supply_chain_S3_BWM!B11*(LCI_db2_S3!AF68-LCI_db2_S3!AF74)/LCI_db2_S3!AB68)/LCIA_Methods!D5</f>
        <v>-3.7179402916283903</v>
      </c>
      <c r="F2" s="6">
        <f>(supply_chain_S3_BWM!B8*(LCI_db2_S3!AG37-LCI_db2_S3!AG43)/LCI_db2_S3!AB37+supply_chain_S3_BWM!B11*(LCI_db2_S3!AG68-LCI_db2_S3!AG74)/LCI_db2_S3!AB68)/LCIA_Methods!D6</f>
        <v>-9.3259774832617257</v>
      </c>
      <c r="G2" s="6">
        <f>(supply_chain_S3_BWM!B8*(LCI_db2_S3!AH37-LCI_db2_S3!AH43)/LCI_db2_S3!AB37+supply_chain_S3_BWM!B11*(LCI_db2_S3!AH68-LCI_db2_S3!AH74)/LCI_db2_S3!AB68)/LCIA_Methods!D7</f>
        <v>-0.29056776744261903</v>
      </c>
      <c r="H2" s="6">
        <f>(supply_chain_S3_BWM!B8*(LCI_db2_S3!AI37-LCI_db2_S3!AI43)/LCI_db2_S3!AB37+supply_chain_S3_BWM!B11*(LCI_db2_S3!AI68-LCI_db2_S3!AI74)/LCI_db2_S3!AB68)/LCIA_Methods!D8</f>
        <v>-1.1432472238157554</v>
      </c>
      <c r="I2" s="6">
        <f>(supply_chain_S3_BWM!B8*(LCI_db2_S3!AJ37-LCI_db2_S3!AJ43)/LCI_db2_S3!AB37+supply_chain_S3_BWM!B11*(LCI_db2_S3!AJ68-LCI_db2_S3!AJ74)/LCI_db2_S3!AB68)/LCIA_Methods!D9</f>
        <v>-23.501109101904959</v>
      </c>
      <c r="J2" s="6">
        <f>(supply_chain_S3_BWM!B8*(LCI_db2_S3!AK37-LCI_db2_S3!AK43)/LCI_db2_S3!AB37+supply_chain_S3_BWM!B11*(LCI_db2_S3!AK68-LCI_db2_S3!AK74)/LCI_db2_S3!AB68)/LCIA_Methods!D10</f>
        <v>-32.69814060015387</v>
      </c>
      <c r="K2" s="6">
        <f>(supply_chain_S3_BWM!B8*(LCI_db2_S3!AL37-LCI_db2_S3!AL43)/LCI_db2_S3!AB37+supply_chain_S3_BWM!B11*(LCI_db2_S3!AL68-LCI_db2_S3!AL74)/LCI_db2_S3!AB68)/LCIA_Methods!D11</f>
        <v>-0.32118304883614845</v>
      </c>
      <c r="L2" s="6">
        <f>(supply_chain_S3_BWM!B8*(LCI_db2_S3!AM37-LCI_db2_S3!AM43)/LCI_db2_S3!AB37+supply_chain_S3_BWM!B11*(LCI_db2_S3!AM68-LCI_db2_S3!AM74)/LCI_db2_S3!AB68)/LCIA_Methods!D12</f>
        <v>-1.8634049505041776</v>
      </c>
      <c r="M2" s="6">
        <f>(supply_chain_S3_BWM!B8*(LCI_db2_S3!AN37-LCI_db2_S3!AN43)/LCI_db2_S3!AB37+supply_chain_S3_BWM!B11*(LCI_db2_S3!AN68-LCI_db2_S3!AN74)/LCI_db2_S3!AB68)/LCIA_Methods!D13</f>
        <v>-1.5985277028545761</v>
      </c>
      <c r="N2" s="6">
        <f>(supply_chain_S3_BWM!B8*(LCI_db2_S3!AO37-LCI_db2_S3!AO43)/LCI_db2_S3!AB37+supply_chain_S3_BWM!B11*(LCI_db2_S3!AO68-LCI_db2_S3!AO74)/LCI_db2_S3!AB68)/LCIA_Methods!D14</f>
        <v>-0.27073402321182988</v>
      </c>
      <c r="O2" s="6">
        <f>(supply_chain_S3_BWM!B8*(LCI_db2_S3!AP37-LCI_db2_S3!AP43)/LCI_db2_S3!AB37+supply_chain_S3_BWM!B11*(LCI_db2_S3!AP68-LCI_db2_S3!AP74)/LCI_db2_S3!AB68)/LCIA_Methods!D15</f>
        <v>-0.62453646301588839</v>
      </c>
      <c r="P2" s="6">
        <f>(supply_chain_S3_BWM!B8*(LCI_db2_S3!AQ37-LCI_db2_S3!AQ43)/LCI_db2_S3!AB37+supply_chain_S3_BWM!B11*(LCI_db2_S3!AQ68-LCI_db2_S3!AQ74)/LCI_db2_S3!AB68)/LCIA_Methods!D16</f>
        <v>-1.4206078646209253</v>
      </c>
      <c r="Q2" s="6">
        <f>(supply_chain_S3_BWM!B8*(LCI_db2_S3!AR37-LCI_db2_S3!AR43)/LCI_db2_S3!AB37+supply_chain_S3_BWM!B11*(LCI_db2_S3!AR68-LCI_db2_S3!AR74)/LCI_db2_S3!AB68)/LCIA_Methods!D17</f>
        <v>-2.6992515923553313</v>
      </c>
    </row>
    <row r="3" spans="1:17" ht="39.5" x14ac:dyDescent="0.35">
      <c r="A3" s="5" t="s">
        <v>47</v>
      </c>
      <c r="B3" s="6">
        <f>(supply_chain_S3_BWM!B14*(LCI_db2_S3!AC50-LCI_db2_S3!AC58)/LCI_db2_S3!AB50+supply_chain_S3_BWM!B15*(LCI_db2_S3!AC81-LCI_db2_S3!AC89)/LCI_db2_S3!AB81)/LCIA_Methods!D2</f>
        <v>-8.0167604490671263</v>
      </c>
      <c r="C3" s="6">
        <f>(supply_chain_S3_BWM!B14*(LCI_db2_S3!AD50-LCI_db2_S3!AD58)/LCI_db2_S3!AB50+supply_chain_S3_BWM!B15*(LCI_db2_S3!AD81-LCI_db2_S3!AD89)/LCI_db2_S3!AB81)/LCIA_Methods!D3</f>
        <v>-0.11332280948061416</v>
      </c>
      <c r="D3" s="6">
        <f>(supply_chain_S3_BWM!B14*(LCI_db2_S3!AE50-LCI_db2_S3!AE58)/LCI_db2_S3!AB50+supply_chain_S3_BWM!B15*(LCI_db2_S3!AE81-LCI_db2_S3!AE89)/LCI_db2_S3!AB81)/LCIA_Methods!D4</f>
        <v>-15.002177985709665</v>
      </c>
      <c r="E3" s="6">
        <f>(supply_chain_S3_BWM!B14*(LCI_db2_S3!AF50-LCI_db2_S3!AF58)/LCI_db2_S3!AB50+supply_chain_S3_BWM!B15*(LCI_db2_S3!AF81-LCI_db2_S3!AF89)/LCI_db2_S3!AB81)/LCIA_Methods!D5</f>
        <v>-7.9388739579246117</v>
      </c>
      <c r="F3" s="6">
        <f>(supply_chain_S3_BWM!B14*(LCI_db2_S3!AG50-LCI_db2_S3!AG58)/LCI_db2_S3!AB50+supply_chain_S3_BWM!B15*(LCI_db2_S3!AG81-LCI_db2_S3!AG89)/LCI_db2_S3!AB81)/LCIA_Methods!D6</f>
        <v>-3.3966422799239142</v>
      </c>
      <c r="G3" s="6">
        <f>(supply_chain_S3_BWM!B14*(LCI_db2_S3!AH50-LCI_db2_S3!AH58)/LCI_db2_S3!AB50+supply_chain_S3_BWM!B15*(LCI_db2_S3!AH81-LCI_db2_S3!AH89)/LCI_db2_S3!AB81)/LCIA_Methods!D7</f>
        <v>-0.23393258062189179</v>
      </c>
      <c r="H3" s="6">
        <f>(supply_chain_S3_BWM!B14*(LCI_db2_S3!AI50-LCI_db2_S3!AI58)/LCI_db2_S3!AB50+supply_chain_S3_BWM!B15*(LCI_db2_S3!AI81-LCI_db2_S3!AI89)/LCI_db2_S3!AB81)/LCIA_Methods!D8</f>
        <v>-1.7164984368359761</v>
      </c>
      <c r="I3" s="6">
        <f>(supply_chain_S3_BWM!B14*(LCI_db2_S3!AJ50-LCI_db2_S3!AJ58)/LCI_db2_S3!AB50+supply_chain_S3_BWM!B15*(LCI_db2_S3!AJ81-LCI_db2_S3!AJ89)/LCI_db2_S3!AB81)/LCIA_Methods!D9</f>
        <v>-0.9436255657736724</v>
      </c>
      <c r="J3" s="6">
        <f>(supply_chain_S3_BWM!B14*(LCI_db2_S3!AK50-LCI_db2_S3!AK58)/LCI_db2_S3!AB50+supply_chain_S3_BWM!B15*(LCI_db2_S3!AK81-LCI_db2_S3!AK89)/LCI_db2_S3!AB81)/LCIA_Methods!D10</f>
        <v>-1.0061820454818686</v>
      </c>
      <c r="K3" s="6">
        <f>(supply_chain_S3_BWM!B14*(LCI_db2_S3!AL50-LCI_db2_S3!AL58)/LCI_db2_S3!AB50+supply_chain_S3_BWM!B15*(LCI_db2_S3!AL81-LCI_db2_S3!AL89)/LCI_db2_S3!AB81)/LCIA_Methods!D11</f>
        <v>-0.33218627078036495</v>
      </c>
      <c r="L3" s="6">
        <f>(supply_chain_S3_BWM!B14*(LCI_db2_S3!AM50-LCI_db2_S3!AM58)/LCI_db2_S3!AB50+supply_chain_S3_BWM!B15*(LCI_db2_S3!AM81-LCI_db2_S3!AM89)/LCI_db2_S3!AB81)/LCIA_Methods!D12</f>
        <v>-0.67314697439616289</v>
      </c>
      <c r="M3" s="6">
        <f>(supply_chain_S3_BWM!B14*(LCI_db2_S3!AN50-LCI_db2_S3!AN58)/LCI_db2_S3!AB50+supply_chain_S3_BWM!B15*(LCI_db2_S3!AN81-LCI_db2_S3!AN89)/LCI_db2_S3!AB81)/LCIA_Methods!D13</f>
        <v>-1.1572956122346805</v>
      </c>
      <c r="N3" s="6">
        <f>(supply_chain_S3_BWM!B14*(LCI_db2_S3!AO50-LCI_db2_S3!AO58)/LCI_db2_S3!AB50+supply_chain_S3_BWM!B15*(LCI_db2_S3!AO81-LCI_db2_S3!AO89)/LCI_db2_S3!AB81)/LCIA_Methods!D14</f>
        <v>-0.19371526065463163</v>
      </c>
      <c r="O3" s="6">
        <f>(supply_chain_S3_BWM!B14*(LCI_db2_S3!AP50-LCI_db2_S3!AP58)/LCI_db2_S3!AB50+supply_chain_S3_BWM!B15*(LCI_db2_S3!AP81-LCI_db2_S3!AP89)/LCI_db2_S3!AB81)/LCIA_Methods!D15</f>
        <v>-0.15465899118711282</v>
      </c>
      <c r="P3" s="6">
        <f>(supply_chain_S3_BWM!B14*(LCI_db2_S3!AQ50-LCI_db2_S3!AQ58)/LCI_db2_S3!AB50+supply_chain_S3_BWM!B15*(LCI_db2_S3!AQ81-LCI_db2_S3!AQ89)/LCI_db2_S3!AB81)/LCIA_Methods!D16</f>
        <v>-1.3109300216498767</v>
      </c>
      <c r="Q3" s="6">
        <f>(supply_chain_S3_BWM!B14*(LCI_db2_S3!AR50-LCI_db2_S3!AR58)/LCI_db2_S3!AB50+supply_chain_S3_BWM!B15*(LCI_db2_S3!AR81-LCI_db2_S3!AR89)/LCI_db2_S3!AB81)/LCIA_Methods!D17</f>
        <v>-2.8551589965233672</v>
      </c>
    </row>
    <row r="4" spans="1:17" ht="52.5" x14ac:dyDescent="0.35">
      <c r="A4" s="5" t="s">
        <v>48</v>
      </c>
      <c r="B4" s="6">
        <f>(supply_chain_S3_BWM!B18*LCI_db2_S3!L32+supply_chain_S3_BWM!B20*LCI_db2_S3!L35)/LCIA_Methods!D2</f>
        <v>-8.520551621906268</v>
      </c>
      <c r="C4" s="6">
        <f>(supply_chain_S3_BWM!B18*LCI_db2_S3!M32+supply_chain_S3_BWM!B20*LCI_db2_S3!M35)/LCIA_Methods!D3</f>
        <v>-0.41679061538687717</v>
      </c>
      <c r="D4" s="6">
        <f>(supply_chain_S3_BWM!B18*LCI_db2_S3!N32+supply_chain_S3_BWM!B20*LCI_db2_S3!N35)/LCIA_Methods!D4</f>
        <v>-137.83605692879749</v>
      </c>
      <c r="E4" s="6">
        <f>(supply_chain_S3_BWM!B18*LCI_db2_S3!O32+supply_chain_S3_BWM!B20*LCI_db2_S3!O35)/LCIA_Methods!D5</f>
        <v>-211.4406092756677</v>
      </c>
      <c r="F4" s="6">
        <f>(supply_chain_S3_BWM!B18*LCI_db2_S3!P32+supply_chain_S3_BWM!B20*LCI_db2_S3!P35)/LCIA_Methods!D6</f>
        <v>-15.56684189647002</v>
      </c>
      <c r="G4" s="6">
        <f>(supply_chain_S3_BWM!B18*LCI_db2_S3!Q32+supply_chain_S3_BWM!B20*LCI_db2_S3!Q35)/LCIA_Methods!D7</f>
        <v>-0.92657622309680754</v>
      </c>
      <c r="H4" s="6">
        <f>(supply_chain_S3_BWM!B18*LCI_db2_S3!R32+supply_chain_S3_BWM!B20*LCI_db2_S3!R35)/LCIA_Methods!D8</f>
        <v>-12.903686495898526</v>
      </c>
      <c r="I4" s="6">
        <f>(supply_chain_S3_BWM!B18*LCI_db2_S3!S32+supply_chain_S3_BWM!B20*LCI_db2_S3!S35)/LCIA_Methods!D9</f>
        <v>-23.119636506121257</v>
      </c>
      <c r="J4" s="6">
        <f>(supply_chain_S3_BWM!B18*LCI_db2_S3!T32+supply_chain_S3_BWM!B20*LCI_db2_S3!T35)/LCIA_Methods!D10</f>
        <v>-30.087476299810696</v>
      </c>
      <c r="K4" s="6">
        <f>(supply_chain_S3_BWM!B18*LCI_db2_S3!U32+supply_chain_S3_BWM!B20*LCI_db2_S3!U35)/LCIA_Methods!D11</f>
        <v>-33.576238157927847</v>
      </c>
      <c r="L4" s="6">
        <f>(supply_chain_S3_BWM!B18*LCI_db2_S3!V32+supply_chain_S3_BWM!B20*LCI_db2_S3!V35)/LCIA_Methods!D12</f>
        <v>-30.338497833319558</v>
      </c>
      <c r="M4" s="6">
        <f>(supply_chain_S3_BWM!B18*LCI_db2_S3!W32+supply_chain_S3_BWM!B20*LCI_db2_S3!W35)/LCIA_Methods!D13</f>
        <v>-204.58808738493309</v>
      </c>
      <c r="N4" s="6">
        <f>(supply_chain_S3_BWM!B18*LCI_db2_S3!X32+supply_chain_S3_BWM!B20*LCI_db2_S3!X35)/LCIA_Methods!D14</f>
        <v>-17.929150938579177</v>
      </c>
      <c r="O4" s="6">
        <f>(supply_chain_S3_BWM!B18*LCI_db2_S3!Y32+supply_chain_S3_BWM!B20*LCI_db2_S3!Y35)/LCIA_Methods!D15</f>
        <v>-154.86573359869598</v>
      </c>
      <c r="P4" s="6">
        <f>(supply_chain_S3_BWM!B18*LCI_db2_S3!Z32+supply_chain_S3_BWM!B20*LCI_db2_S3!Z35)/LCIA_Methods!D16</f>
        <v>-18.877665275705123</v>
      </c>
      <c r="Q4" s="6">
        <f>(supply_chain_S3_BWM!B18*LCI_db2_S3!AA32+supply_chain_S3_BWM!B20*LCI_db2_S3!AA35)/LCIA_Methods!D17</f>
        <v>-12.573247652829075</v>
      </c>
    </row>
    <row r="5" spans="1:17" x14ac:dyDescent="0.35">
      <c r="A5" s="5" t="s">
        <v>49</v>
      </c>
      <c r="B5" s="6">
        <f>(supply_chain_S3_BWM!B26*LCI_db2_S3!L43)/LCIA_Methods!D2</f>
        <v>6.3522390575608031E-2</v>
      </c>
      <c r="C5" s="6">
        <f>(supply_chain_S3_BWM!B26*LCI_db2_S3!M43)/LCIA_Methods!D3</f>
        <v>5.2598454573489816E-3</v>
      </c>
      <c r="D5" s="6">
        <f>(supply_chain_S3_BWM!B26*LCI_db2_S3!N43)/LCIA_Methods!D4</f>
        <v>0.51882042519682181</v>
      </c>
      <c r="E5" s="6">
        <f>(supply_chain_S3_BWM!B26*LCI_db2_S3!O43)/LCIA_Methods!D5</f>
        <v>0.47534538651190966</v>
      </c>
      <c r="F5" s="6">
        <f>(supply_chain_S3_BWM!B26*LCI_db2_S3!P43)/LCIA_Methods!D6</f>
        <v>0.18777854466918878</v>
      </c>
      <c r="G5" s="6">
        <f>(supply_chain_S3_BWM!B26*LCI_db2_S3!Q43)/LCIA_Methods!D7</f>
        <v>1.2063031954623585E-2</v>
      </c>
      <c r="H5" s="6">
        <f>(supply_chain_S3_BWM!B26*LCI_db2_S3!R43)/LCIA_Methods!D8</f>
        <v>8.0280196006478496E-2</v>
      </c>
      <c r="I5" s="6">
        <f>(supply_chain_S3_BWM!B26*LCI_db2_S3!S43)/LCIA_Methods!D9</f>
        <v>5.3435463381503373E-2</v>
      </c>
      <c r="J5" s="6">
        <f>(supply_chain_S3_BWM!B26*LCI_db2_S3!T43)/LCIA_Methods!D10</f>
        <v>5.8763163488850662E-2</v>
      </c>
      <c r="K5" s="6">
        <f>(supply_chain_S3_BWM!B26*LCI_db2_S3!U43)/LCIA_Methods!D11</f>
        <v>8.7518084644434817E-3</v>
      </c>
      <c r="L5" s="6">
        <f>(supply_chain_S3_BWM!B26*LCI_db2_S3!V43)/LCIA_Methods!D12</f>
        <v>3.2943073556949969E-2</v>
      </c>
      <c r="M5" s="6">
        <f>(supply_chain_S3_BWM!B26*LCI_db2_S3!W43)/LCIA_Methods!D13</f>
        <v>0.53978241985812692</v>
      </c>
      <c r="N5" s="6">
        <f>(supply_chain_S3_BWM!B26*LCI_db2_S3!X43)/LCIA_Methods!D14</f>
        <v>1.829714660182705E-2</v>
      </c>
      <c r="O5" s="6">
        <f>(supply_chain_S3_BWM!B26*LCI_db2_S3!Y43)/LCIA_Methods!D15</f>
        <v>8.1614639955849711E-3</v>
      </c>
      <c r="P5" s="6">
        <f>(supply_chain_S3_BWM!B26*LCI_db2_S3!Z43)/LCIA_Methods!D16</f>
        <v>0.23862758901650355</v>
      </c>
      <c r="Q5" s="6">
        <f>(supply_chain_S3_BWM!B26*LCI_db2_S3!AA43)/LCIA_Methods!D17</f>
        <v>0.14505353498095994</v>
      </c>
    </row>
    <row r="6" spans="1:17" x14ac:dyDescent="0.35">
      <c r="A6" s="5" t="s">
        <v>50</v>
      </c>
      <c r="B6" s="6">
        <f>(supply_chain_S3_BWM!B37*LCI_db2_S3!L58)/LCIA_Methods!D2</f>
        <v>3.4716681869744406</v>
      </c>
      <c r="C6" s="6">
        <f>(supply_chain_S3_BWM!B37*LCI_db2_S3!M58)/LCIA_Methods!D3</f>
        <v>5.8294303254258051E-2</v>
      </c>
      <c r="D6" s="6">
        <f>(supply_chain_S3_BWM!B37*LCI_db2_S3!N58)/LCIA_Methods!D4</f>
        <v>5.6619862397500658</v>
      </c>
      <c r="E6" s="6">
        <f>(supply_chain_S3_BWM!B37*LCI_db2_S3!O58)/LCIA_Methods!D5</f>
        <v>5.20437565217106</v>
      </c>
      <c r="F6" s="6">
        <f>(supply_chain_S3_BWM!B37*LCI_db2_S3!P58)/LCIA_Methods!D6</f>
        <v>3.8276295996892511</v>
      </c>
      <c r="G6" s="6">
        <f>(supply_chain_S3_BWM!B37*LCI_db2_S3!Q58)/LCIA_Methods!D7</f>
        <v>0.20373877608911517</v>
      </c>
      <c r="H6" s="6">
        <f>(supply_chain_S3_BWM!B37*LCI_db2_S3!R58)/LCIA_Methods!D8</f>
        <v>0.8738113720316425</v>
      </c>
      <c r="I6" s="6">
        <f>(supply_chain_S3_BWM!B37*LCI_db2_S3!S58)/LCIA_Methods!D9</f>
        <v>3.4169435269597481</v>
      </c>
      <c r="J6" s="6">
        <f>(supply_chain_S3_BWM!B37*LCI_db2_S3!T58)/LCIA_Methods!D10</f>
        <v>4.5789771063436744</v>
      </c>
      <c r="K6" s="6">
        <f>(supply_chain_S3_BWM!B37*LCI_db2_S3!U58)/LCIA_Methods!D11</f>
        <v>9.7608324382119332E-2</v>
      </c>
      <c r="L6" s="6">
        <f>(supply_chain_S3_BWM!B37*LCI_db2_S3!V58)/LCIA_Methods!D12</f>
        <v>0.46624896165416285</v>
      </c>
      <c r="M6" s="6">
        <f>(supply_chain_S3_BWM!B37*LCI_db2_S3!W58)/LCIA_Methods!D13</f>
        <v>0.8853609364394095</v>
      </c>
      <c r="N6" s="6">
        <f>(supply_chain_S3_BWM!B37*LCI_db2_S3!X58)/LCIA_Methods!D14</f>
        <v>0.1798686939139125</v>
      </c>
      <c r="O6" s="6">
        <f>(supply_chain_S3_BWM!B37*LCI_db2_S3!Y58)/LCIA_Methods!D15</f>
        <v>0.1237948741741679</v>
      </c>
      <c r="P6" s="6">
        <f>(supply_chain_S3_BWM!B37*LCI_db2_S3!Z58)/LCIA_Methods!D16</f>
        <v>1.3162009399069585</v>
      </c>
      <c r="Q6" s="6">
        <f>(supply_chain_S3_BWM!B37*LCI_db2_S3!AA58)/LCIA_Methods!D17</f>
        <v>1.8520903767437329</v>
      </c>
    </row>
    <row r="7" spans="1:17" x14ac:dyDescent="0.35">
      <c r="A7" s="5" t="s">
        <v>51</v>
      </c>
      <c r="B7" s="6">
        <f>LCA_db2_S3!B2*ABS(supply_chain_S3_BWM!B2)-SUM(B2:B6)</f>
        <v>3.5075670459504877</v>
      </c>
      <c r="C7" s="6">
        <f>LCA_db2_S3!C2*ABS(supply_chain_S3_BWM!B2)-SUM(C2:C6)</f>
        <v>0.27497782353542866</v>
      </c>
      <c r="D7" s="6">
        <f>LCA_db2_S3!D2*ABS(supply_chain_S3_BWM!B2)-SUM(D2:D6)</f>
        <v>19.161856968810667</v>
      </c>
      <c r="E7" s="6">
        <f>LCA_db2_S3!E2*ABS(supply_chain_S3_BWM!B2)-SUM(E2:E6)</f>
        <v>6.2958227879434503</v>
      </c>
      <c r="F7" s="6">
        <f>LCA_db2_S3!F2*ABS(supply_chain_S3_BWM!B2)-SUM(F2:F6)</f>
        <v>4.0579097650031635</v>
      </c>
      <c r="G7" s="6">
        <f>LCA_db2_S3!G2*ABS(supply_chain_S3_BWM!B2)-SUM(G2:G6)</f>
        <v>0.49236683815391746</v>
      </c>
      <c r="H7" s="6">
        <f>LCA_db2_S3!H2*ABS(supply_chain_S3_BWM!B2)-SUM(H2:H6)</f>
        <v>5.53311523790431</v>
      </c>
      <c r="I7" s="6">
        <f>LCA_db2_S3!I2*ABS(supply_chain_S3_BWM!B2)-SUM(I2:I6)</f>
        <v>2.9606620340792063</v>
      </c>
      <c r="J7" s="6">
        <f>LCA_db2_S3!J2*ABS(supply_chain_S3_BWM!B2)-SUM(J2:J6)</f>
        <v>3.7454838315882739</v>
      </c>
      <c r="K7" s="6">
        <f>LCA_db2_S3!K2*ABS(supply_chain_S3_BWM!B2)-SUM(K2:K6)</f>
        <v>0.25673637171918529</v>
      </c>
      <c r="L7" s="6">
        <f>LCA_db2_S3!L2*ABS(supply_chain_S3_BWM!B2)-SUM(L2:L6)</f>
        <v>2.1240470993311256</v>
      </c>
      <c r="M7" s="6">
        <f>LCA_db2_S3!M2*ABS(supply_chain_S3_BWM!B2)-SUM(M2:M6)</f>
        <v>5.1669710620101057</v>
      </c>
      <c r="N7" s="6">
        <f>LCA_db2_S3!N2*ABS(supply_chain_S3_BWM!B2)-SUM(N2:N6)</f>
        <v>0.52972253744122355</v>
      </c>
      <c r="O7" s="6">
        <f>LCA_db2_S3!O2*ABS(supply_chain_S3_BWM!B2)-SUM(O2:O6)</f>
        <v>0.22062315522998688</v>
      </c>
      <c r="P7" s="6">
        <f>LCA_db2_S3!P2*ABS(supply_chain_S3_BWM!B2)-SUM(P2:P6)</f>
        <v>4.6370320321668714</v>
      </c>
      <c r="Q7" s="6">
        <f>LCA_db2_S3!Q2*ABS(supply_chain_S3_BWM!B2)-SUM(Q2:Q6)</f>
        <v>6.6583067067568535</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(supply_chain_S4_BWM!B8*(LCI_db2_S4!AC37-LCI_db2_S4!AC43)/LCI_db2_S4!AB37+supply_chain_S4_BWM!B11*(LCI_db2_S4!AC68-LCI_db2_S4!AC74)/LCI_db2_S4!AB68)/LCIA_Methods!D2</f>
        <v>-3.7708186798770691</v>
      </c>
      <c r="C2" s="6">
        <f>(supply_chain_S4_BWM!B8*(LCI_db2_S4!AD37-LCI_db2_S4!AD43)/LCI_db2_S4!AB37+supply_chain_S4_BWM!B11*(LCI_db2_S4!AD68-LCI_db2_S4!AD74)/LCI_db2_S4!AB68)/LCIA_Methods!D3</f>
        <v>-8.1237183183756528E-2</v>
      </c>
      <c r="D2" s="6">
        <f>(supply_chain_S4_BWM!B8*(LCI_db2_S4!AE37-LCI_db2_S4!AE43)/LCI_db2_S4!AB37+supply_chain_S4_BWM!B11*(LCI_db2_S4!AE68-LCI_db2_S4!AE74)/LCI_db2_S4!AB68)/LCIA_Methods!D4</f>
        <v>-23.973874053142726</v>
      </c>
      <c r="E2" s="6">
        <f>(supply_chain_S4_BWM!B8*(LCI_db2_S4!AF37-LCI_db2_S4!AF43)/LCI_db2_S4!AB37+supply_chain_S4_BWM!B11*(LCI_db2_S4!AF68-LCI_db2_S4!AF74)/LCI_db2_S4!AB68)/LCIA_Methods!D5</f>
        <v>-3.7179402916283903</v>
      </c>
      <c r="F2" s="6">
        <f>(supply_chain_S4_BWM!B8*(LCI_db2_S4!AG37-LCI_db2_S4!AG43)/LCI_db2_S4!AB37+supply_chain_S4_BWM!B11*(LCI_db2_S4!AG68-LCI_db2_S4!AG74)/LCI_db2_S4!AB68)/LCIA_Methods!D6</f>
        <v>-9.3259774832617257</v>
      </c>
      <c r="G2" s="6">
        <f>(supply_chain_S4_BWM!B8*(LCI_db2_S4!AH37-LCI_db2_S4!AH43)/LCI_db2_S4!AB37+supply_chain_S4_BWM!B11*(LCI_db2_S4!AH68-LCI_db2_S4!AH74)/LCI_db2_S4!AB68)/LCIA_Methods!D7</f>
        <v>-0.29056776744261903</v>
      </c>
      <c r="H2" s="6">
        <f>(supply_chain_S4_BWM!B8*(LCI_db2_S4!AI37-LCI_db2_S4!AI43)/LCI_db2_S4!AB37+supply_chain_S4_BWM!B11*(LCI_db2_S4!AI68-LCI_db2_S4!AI74)/LCI_db2_S4!AB68)/LCIA_Methods!D8</f>
        <v>-1.1432472238157554</v>
      </c>
      <c r="I2" s="6">
        <f>(supply_chain_S4_BWM!B8*(LCI_db2_S4!AJ37-LCI_db2_S4!AJ43)/LCI_db2_S4!AB37+supply_chain_S4_BWM!B11*(LCI_db2_S4!AJ68-LCI_db2_S4!AJ74)/LCI_db2_S4!AB68)/LCIA_Methods!D9</f>
        <v>-23.501109101904959</v>
      </c>
      <c r="J2" s="6">
        <f>(supply_chain_S4_BWM!B8*(LCI_db2_S4!AK37-LCI_db2_S4!AK43)/LCI_db2_S4!AB37+supply_chain_S4_BWM!B11*(LCI_db2_S4!AK68-LCI_db2_S4!AK74)/LCI_db2_S4!AB68)/LCIA_Methods!D10</f>
        <v>-32.69814060015387</v>
      </c>
      <c r="K2" s="6">
        <f>(supply_chain_S4_BWM!B8*(LCI_db2_S4!AL37-LCI_db2_S4!AL43)/LCI_db2_S4!AB37+supply_chain_S4_BWM!B11*(LCI_db2_S4!AL68-LCI_db2_S4!AL74)/LCI_db2_S4!AB68)/LCIA_Methods!D11</f>
        <v>-0.32118304883614845</v>
      </c>
      <c r="L2" s="6">
        <f>(supply_chain_S4_BWM!B8*(LCI_db2_S4!AM37-LCI_db2_S4!AM43)/LCI_db2_S4!AB37+supply_chain_S4_BWM!B11*(LCI_db2_S4!AM68-LCI_db2_S4!AM74)/LCI_db2_S4!AB68)/LCIA_Methods!D12</f>
        <v>-1.8634049505041776</v>
      </c>
      <c r="M2" s="6">
        <f>(supply_chain_S4_BWM!B8*(LCI_db2_S4!AN37-LCI_db2_S4!AN43)/LCI_db2_S4!AB37+supply_chain_S4_BWM!B11*(LCI_db2_S4!AN68-LCI_db2_S4!AN74)/LCI_db2_S4!AB68)/LCIA_Methods!D13</f>
        <v>-1.5985277028545761</v>
      </c>
      <c r="N2" s="6">
        <f>(supply_chain_S4_BWM!B8*(LCI_db2_S4!AO37-LCI_db2_S4!AO43)/LCI_db2_S4!AB37+supply_chain_S4_BWM!B11*(LCI_db2_S4!AO68-LCI_db2_S4!AO74)/LCI_db2_S4!AB68)/LCIA_Methods!D14</f>
        <v>-0.27073402321182988</v>
      </c>
      <c r="O2" s="6">
        <f>(supply_chain_S4_BWM!B8*(LCI_db2_S4!AP37-LCI_db2_S4!AP43)/LCI_db2_S4!AB37+supply_chain_S4_BWM!B11*(LCI_db2_S4!AP68-LCI_db2_S4!AP74)/LCI_db2_S4!AB68)/LCIA_Methods!D15</f>
        <v>-0.62453646301588839</v>
      </c>
      <c r="P2" s="6">
        <f>(supply_chain_S4_BWM!B8*(LCI_db2_S4!AQ37-LCI_db2_S4!AQ43)/LCI_db2_S4!AB37+supply_chain_S4_BWM!B11*(LCI_db2_S4!AQ68-LCI_db2_S4!AQ74)/LCI_db2_S4!AB68)/LCIA_Methods!D16</f>
        <v>-1.4206078646209253</v>
      </c>
      <c r="Q2" s="6">
        <f>(supply_chain_S4_BWM!B8*(LCI_db2_S4!AR37-LCI_db2_S4!AR43)/LCI_db2_S4!AB37+supply_chain_S4_BWM!B11*(LCI_db2_S4!AR68-LCI_db2_S4!AR74)/LCI_db2_S4!AB68)/LCIA_Methods!D17</f>
        <v>-2.6992515923553313</v>
      </c>
    </row>
    <row r="3" spans="1:17" ht="39.5" x14ac:dyDescent="0.35">
      <c r="A3" s="5" t="s">
        <v>47</v>
      </c>
      <c r="B3" s="6">
        <f>(supply_chain_S4_BWM!B14*(LCI_db2_S4!AC50-LCI_db2_S4!AC58)/LCI_db2_S4!AB50+supply_chain_S4_BWM!B15*(LCI_db2_S4!AC81-LCI_db2_S4!AC89)/LCI_db2_S4!AB81)/LCIA_Methods!D2</f>
        <v>-8.0167604490671263</v>
      </c>
      <c r="C3" s="6">
        <f>(supply_chain_S4_BWM!B14*(LCI_db2_S4!AD50-LCI_db2_S4!AD58)/LCI_db2_S4!AB50+supply_chain_S4_BWM!B15*(LCI_db2_S4!AD81-LCI_db2_S4!AD89)/LCI_db2_S4!AB81)/LCIA_Methods!D3</f>
        <v>-0.11332280948061416</v>
      </c>
      <c r="D3" s="6">
        <f>(supply_chain_S4_BWM!B14*(LCI_db2_S4!AE50-LCI_db2_S4!AE58)/LCI_db2_S4!AB50+supply_chain_S4_BWM!B15*(LCI_db2_S4!AE81-LCI_db2_S4!AE89)/LCI_db2_S4!AB81)/LCIA_Methods!D4</f>
        <v>-15.002177985709665</v>
      </c>
      <c r="E3" s="6">
        <f>(supply_chain_S4_BWM!B14*(LCI_db2_S4!AF50-LCI_db2_S4!AF58)/LCI_db2_S4!AB50+supply_chain_S4_BWM!B15*(LCI_db2_S4!AF81-LCI_db2_S4!AF89)/LCI_db2_S4!AB81)/LCIA_Methods!D5</f>
        <v>-7.9388739579246117</v>
      </c>
      <c r="F3" s="6">
        <f>(supply_chain_S4_BWM!B14*(LCI_db2_S4!AG50-LCI_db2_S4!AG58)/LCI_db2_S4!AB50+supply_chain_S4_BWM!B15*(LCI_db2_S4!AG81-LCI_db2_S4!AG89)/LCI_db2_S4!AB81)/LCIA_Methods!D6</f>
        <v>-3.3966422799239142</v>
      </c>
      <c r="G3" s="6">
        <f>(supply_chain_S4_BWM!B14*(LCI_db2_S4!AH50-LCI_db2_S4!AH58)/LCI_db2_S4!AB50+supply_chain_S4_BWM!B15*(LCI_db2_S4!AH81-LCI_db2_S4!AH89)/LCI_db2_S4!AB81)/LCIA_Methods!D7</f>
        <v>-0.23393258062189179</v>
      </c>
      <c r="H3" s="6">
        <f>(supply_chain_S4_BWM!B14*(LCI_db2_S4!AI50-LCI_db2_S4!AI58)/LCI_db2_S4!AB50+supply_chain_S4_BWM!B15*(LCI_db2_S4!AI81-LCI_db2_S4!AI89)/LCI_db2_S4!AB81)/LCIA_Methods!D8</f>
        <v>-1.7164984368359761</v>
      </c>
      <c r="I3" s="6">
        <f>(supply_chain_S4_BWM!B14*(LCI_db2_S4!AJ50-LCI_db2_S4!AJ58)/LCI_db2_S4!AB50+supply_chain_S4_BWM!B15*(LCI_db2_S4!AJ81-LCI_db2_S4!AJ89)/LCI_db2_S4!AB81)/LCIA_Methods!D9</f>
        <v>-0.9436255657736724</v>
      </c>
      <c r="J3" s="6">
        <f>(supply_chain_S4_BWM!B14*(LCI_db2_S4!AK50-LCI_db2_S4!AK58)/LCI_db2_S4!AB50+supply_chain_S4_BWM!B15*(LCI_db2_S4!AK81-LCI_db2_S4!AK89)/LCI_db2_S4!AB81)/LCIA_Methods!D10</f>
        <v>-1.0061820454818686</v>
      </c>
      <c r="K3" s="6">
        <f>(supply_chain_S4_BWM!B14*(LCI_db2_S4!AL50-LCI_db2_S4!AL58)/LCI_db2_S4!AB50+supply_chain_S4_BWM!B15*(LCI_db2_S4!AL81-LCI_db2_S4!AL89)/LCI_db2_S4!AB81)/LCIA_Methods!D11</f>
        <v>-0.33218627078036495</v>
      </c>
      <c r="L3" s="6">
        <f>(supply_chain_S4_BWM!B14*(LCI_db2_S4!AM50-LCI_db2_S4!AM58)/LCI_db2_S4!AB50+supply_chain_S4_BWM!B15*(LCI_db2_S4!AM81-LCI_db2_S4!AM89)/LCI_db2_S4!AB81)/LCIA_Methods!D12</f>
        <v>-0.67314697439616289</v>
      </c>
      <c r="M3" s="6">
        <f>(supply_chain_S4_BWM!B14*(LCI_db2_S4!AN50-LCI_db2_S4!AN58)/LCI_db2_S4!AB50+supply_chain_S4_BWM!B15*(LCI_db2_S4!AN81-LCI_db2_S4!AN89)/LCI_db2_S4!AB81)/LCIA_Methods!D13</f>
        <v>-1.1572956122346805</v>
      </c>
      <c r="N3" s="6">
        <f>(supply_chain_S4_BWM!B14*(LCI_db2_S4!AO50-LCI_db2_S4!AO58)/LCI_db2_S4!AB50+supply_chain_S4_BWM!B15*(LCI_db2_S4!AO81-LCI_db2_S4!AO89)/LCI_db2_S4!AB81)/LCIA_Methods!D14</f>
        <v>-0.19371526065463163</v>
      </c>
      <c r="O3" s="6">
        <f>(supply_chain_S4_BWM!B14*(LCI_db2_S4!AP50-LCI_db2_S4!AP58)/LCI_db2_S4!AB50+supply_chain_S4_BWM!B15*(LCI_db2_S4!AP81-LCI_db2_S4!AP89)/LCI_db2_S4!AB81)/LCIA_Methods!D15</f>
        <v>-0.15465899118711282</v>
      </c>
      <c r="P3" s="6">
        <f>(supply_chain_S4_BWM!B14*(LCI_db2_S4!AQ50-LCI_db2_S4!AQ58)/LCI_db2_S4!AB50+supply_chain_S4_BWM!B15*(LCI_db2_S4!AQ81-LCI_db2_S4!AQ89)/LCI_db2_S4!AB81)/LCIA_Methods!D16</f>
        <v>-1.3109300216498767</v>
      </c>
      <c r="Q3" s="6">
        <f>(supply_chain_S4_BWM!B14*(LCI_db2_S4!AR50-LCI_db2_S4!AR58)/LCI_db2_S4!AB50+supply_chain_S4_BWM!B15*(LCI_db2_S4!AR81-LCI_db2_S4!AR89)/LCI_db2_S4!AB81)/LCIA_Methods!D17</f>
        <v>-2.8551589965233672</v>
      </c>
    </row>
    <row r="4" spans="1:17" ht="52.5" x14ac:dyDescent="0.35">
      <c r="A4" s="5" t="s">
        <v>48</v>
      </c>
      <c r="B4" s="6">
        <f>(supply_chain_S4_BWM!B18*LCI_db2_S4!L32+supply_chain_S4_BWM!B20*LCI_db2_S4!L35)/LCIA_Methods!D2</f>
        <v>-8.520551621906268</v>
      </c>
      <c r="C4" s="6">
        <f>(supply_chain_S4_BWM!B18*LCI_db2_S4!M32+supply_chain_S4_BWM!B20*LCI_db2_S4!M35)/LCIA_Methods!D3</f>
        <v>-0.41679061538687717</v>
      </c>
      <c r="D4" s="6">
        <f>(supply_chain_S4_BWM!B18*LCI_db2_S4!N32+supply_chain_S4_BWM!B20*LCI_db2_S4!N35)/LCIA_Methods!D4</f>
        <v>-137.83605692879749</v>
      </c>
      <c r="E4" s="6">
        <f>(supply_chain_S4_BWM!B18*LCI_db2_S4!O32+supply_chain_S4_BWM!B20*LCI_db2_S4!O35)/LCIA_Methods!D5</f>
        <v>-211.4406092756677</v>
      </c>
      <c r="F4" s="6">
        <f>(supply_chain_S4_BWM!B18*LCI_db2_S4!P32+supply_chain_S4_BWM!B20*LCI_db2_S4!P35)/LCIA_Methods!D6</f>
        <v>-15.56684189647002</v>
      </c>
      <c r="G4" s="6">
        <f>(supply_chain_S4_BWM!B18*LCI_db2_S4!Q32+supply_chain_S4_BWM!B20*LCI_db2_S4!Q35)/LCIA_Methods!D7</f>
        <v>-0.92657622309680754</v>
      </c>
      <c r="H4" s="6">
        <f>(supply_chain_S4_BWM!B18*LCI_db2_S4!R32+supply_chain_S4_BWM!B20*LCI_db2_S4!R35)/LCIA_Methods!D8</f>
        <v>-12.903686495898526</v>
      </c>
      <c r="I4" s="6">
        <f>(supply_chain_S4_BWM!B18*LCI_db2_S4!S32+supply_chain_S4_BWM!B20*LCI_db2_S4!S35)/LCIA_Methods!D9</f>
        <v>-23.119636506121257</v>
      </c>
      <c r="J4" s="6">
        <f>(supply_chain_S4_BWM!B18*LCI_db2_S4!T32+supply_chain_S4_BWM!B20*LCI_db2_S4!T35)/LCIA_Methods!D10</f>
        <v>-30.087476299810696</v>
      </c>
      <c r="K4" s="6">
        <f>(supply_chain_S4_BWM!B18*LCI_db2_S4!U32+supply_chain_S4_BWM!B20*LCI_db2_S4!U35)/LCIA_Methods!D11</f>
        <v>-33.576238157927847</v>
      </c>
      <c r="L4" s="6">
        <f>(supply_chain_S4_BWM!B18*LCI_db2_S4!V32+supply_chain_S4_BWM!B20*LCI_db2_S4!V35)/LCIA_Methods!D12</f>
        <v>-30.338497833319558</v>
      </c>
      <c r="M4" s="6">
        <f>(supply_chain_S4_BWM!B18*LCI_db2_S4!W32+supply_chain_S4_BWM!B20*LCI_db2_S4!W35)/LCIA_Methods!D13</f>
        <v>-204.58808738493309</v>
      </c>
      <c r="N4" s="6">
        <f>(supply_chain_S4_BWM!B18*LCI_db2_S4!X32+supply_chain_S4_BWM!B20*LCI_db2_S4!X35)/LCIA_Methods!D14</f>
        <v>-17.929150938579177</v>
      </c>
      <c r="O4" s="6">
        <f>(supply_chain_S4_BWM!B18*LCI_db2_S4!Y32+supply_chain_S4_BWM!B20*LCI_db2_S4!Y35)/LCIA_Methods!D15</f>
        <v>-154.86573359869598</v>
      </c>
      <c r="P4" s="6">
        <f>(supply_chain_S4_BWM!B18*LCI_db2_S4!Z32+supply_chain_S4_BWM!B20*LCI_db2_S4!Z35)/LCIA_Methods!D16</f>
        <v>-18.877665275705123</v>
      </c>
      <c r="Q4" s="6">
        <f>(supply_chain_S4_BWM!B18*LCI_db2_S4!AA32+supply_chain_S4_BWM!B20*LCI_db2_S4!AA35)/LCIA_Methods!D17</f>
        <v>-12.573247652829075</v>
      </c>
    </row>
    <row r="5" spans="1:17" x14ac:dyDescent="0.35">
      <c r="A5" s="5" t="s">
        <v>49</v>
      </c>
      <c r="B5" s="6">
        <f>(supply_chain_S4_BWM!B26*LCI_db2_S4!L43)/LCIA_Methods!D2</f>
        <v>6.3522390575608031E-2</v>
      </c>
      <c r="C5" s="6">
        <f>(supply_chain_S4_BWM!B26*LCI_db2_S4!M43)/LCIA_Methods!D3</f>
        <v>5.2598454573489816E-3</v>
      </c>
      <c r="D5" s="6">
        <f>(supply_chain_S4_BWM!B26*LCI_db2_S4!N43)/LCIA_Methods!D4</f>
        <v>0.51882042519682181</v>
      </c>
      <c r="E5" s="6">
        <f>(supply_chain_S4_BWM!B26*LCI_db2_S4!O43)/LCIA_Methods!D5</f>
        <v>0.47534538651190966</v>
      </c>
      <c r="F5" s="6">
        <f>(supply_chain_S4_BWM!B26*LCI_db2_S4!P43)/LCIA_Methods!D6</f>
        <v>0.18777854466918878</v>
      </c>
      <c r="G5" s="6">
        <f>(supply_chain_S4_BWM!B26*LCI_db2_S4!Q43)/LCIA_Methods!D7</f>
        <v>1.2063031954623585E-2</v>
      </c>
      <c r="H5" s="6">
        <f>(supply_chain_S4_BWM!B26*LCI_db2_S4!R43)/LCIA_Methods!D8</f>
        <v>8.0280196006478496E-2</v>
      </c>
      <c r="I5" s="6">
        <f>(supply_chain_S4_BWM!B26*LCI_db2_S4!S43)/LCIA_Methods!D9</f>
        <v>5.3435463381503373E-2</v>
      </c>
      <c r="J5" s="6">
        <f>(supply_chain_S4_BWM!B26*LCI_db2_S4!T43)/LCIA_Methods!D10</f>
        <v>5.8763163488850662E-2</v>
      </c>
      <c r="K5" s="6">
        <f>(supply_chain_S4_BWM!B26*LCI_db2_S4!U43)/LCIA_Methods!D11</f>
        <v>8.7518084644434817E-3</v>
      </c>
      <c r="L5" s="6">
        <f>(supply_chain_S4_BWM!B26*LCI_db2_S4!V43)/LCIA_Methods!D12</f>
        <v>3.2943073556949969E-2</v>
      </c>
      <c r="M5" s="6">
        <f>(supply_chain_S4_BWM!B26*LCI_db2_S4!W43)/LCIA_Methods!D13</f>
        <v>0.53978241985812692</v>
      </c>
      <c r="N5" s="6">
        <f>(supply_chain_S4_BWM!B26*LCI_db2_S4!X43)/LCIA_Methods!D14</f>
        <v>1.829714660182705E-2</v>
      </c>
      <c r="O5" s="6">
        <f>(supply_chain_S4_BWM!B26*LCI_db2_S4!Y43)/LCIA_Methods!D15</f>
        <v>8.1614639955849711E-3</v>
      </c>
      <c r="P5" s="6">
        <f>(supply_chain_S4_BWM!B26*LCI_db2_S4!Z43)/LCIA_Methods!D16</f>
        <v>0.23862758901650355</v>
      </c>
      <c r="Q5" s="6">
        <f>(supply_chain_S4_BWM!B26*LCI_db2_S4!AA43)/LCIA_Methods!D17</f>
        <v>0.14505353498095994</v>
      </c>
    </row>
    <row r="6" spans="1:17" x14ac:dyDescent="0.35">
      <c r="A6" s="5" t="s">
        <v>50</v>
      </c>
      <c r="B6" s="6">
        <f>(supply_chain_S4_BWM!B37*LCI_db2_S4!L58)/LCIA_Methods!D2</f>
        <v>3.4716681869744406</v>
      </c>
      <c r="C6" s="6">
        <f>(supply_chain_S4_BWM!B37*LCI_db2_S4!M58)/LCIA_Methods!D3</f>
        <v>5.8294303254258051E-2</v>
      </c>
      <c r="D6" s="6">
        <f>(supply_chain_S4_BWM!B37*LCI_db2_S4!N58)/LCIA_Methods!D4</f>
        <v>5.6619862397500658</v>
      </c>
      <c r="E6" s="6">
        <f>(supply_chain_S4_BWM!B37*LCI_db2_S4!O58)/LCIA_Methods!D5</f>
        <v>5.20437565217106</v>
      </c>
      <c r="F6" s="6">
        <f>(supply_chain_S4_BWM!B37*LCI_db2_S4!P58)/LCIA_Methods!D6</f>
        <v>3.8276295996892511</v>
      </c>
      <c r="G6" s="6">
        <f>(supply_chain_S4_BWM!B37*LCI_db2_S4!Q58)/LCIA_Methods!D7</f>
        <v>0.20373877608911517</v>
      </c>
      <c r="H6" s="6">
        <f>(supply_chain_S4_BWM!B37*LCI_db2_S4!R58)/LCIA_Methods!D8</f>
        <v>0.8738113720316425</v>
      </c>
      <c r="I6" s="6">
        <f>(supply_chain_S4_BWM!B37*LCI_db2_S4!S58)/LCIA_Methods!D9</f>
        <v>3.4169435269597481</v>
      </c>
      <c r="J6" s="6">
        <f>(supply_chain_S4_BWM!B37*LCI_db2_S4!T58)/LCIA_Methods!D10</f>
        <v>4.5789771063436744</v>
      </c>
      <c r="K6" s="6">
        <f>(supply_chain_S4_BWM!B37*LCI_db2_S4!U58)/LCIA_Methods!D11</f>
        <v>9.7608324382119332E-2</v>
      </c>
      <c r="L6" s="6">
        <f>(supply_chain_S4_BWM!B37*LCI_db2_S4!V58)/LCIA_Methods!D12</f>
        <v>0.46624896165416285</v>
      </c>
      <c r="M6" s="6">
        <f>(supply_chain_S4_BWM!B37*LCI_db2_S4!W58)/LCIA_Methods!D13</f>
        <v>0.8853609364394095</v>
      </c>
      <c r="N6" s="6">
        <f>(supply_chain_S4_BWM!B37*LCI_db2_S4!X58)/LCIA_Methods!D14</f>
        <v>0.1798686939139125</v>
      </c>
      <c r="O6" s="6">
        <f>(supply_chain_S4_BWM!B37*LCI_db2_S4!Y58)/LCIA_Methods!D15</f>
        <v>0.1237948741741679</v>
      </c>
      <c r="P6" s="6">
        <f>(supply_chain_S4_BWM!B37*LCI_db2_S4!Z58)/LCIA_Methods!D16</f>
        <v>1.3162009399069585</v>
      </c>
      <c r="Q6" s="6">
        <f>(supply_chain_S4_BWM!B37*LCI_db2_S4!AA58)/LCIA_Methods!D17</f>
        <v>1.8520903767437329</v>
      </c>
    </row>
    <row r="7" spans="1:17" x14ac:dyDescent="0.35">
      <c r="A7" s="5" t="s">
        <v>51</v>
      </c>
      <c r="B7" s="6">
        <f>LCA_db2_S4!B2*ABS(supply_chain_S4_BWM!B2)-SUM(B2:B6)</f>
        <v>2.8820235609999383</v>
      </c>
      <c r="C7" s="6">
        <f>LCA_db2_S4!C2*ABS(supply_chain_S4_BWM!B2)-SUM(C2:C6)</f>
        <v>0.22635668624846494</v>
      </c>
      <c r="D7" s="6">
        <f>LCA_db2_S4!D2*ABS(supply_chain_S4_BWM!B2)-SUM(D2:D6)</f>
        <v>13.414146518390254</v>
      </c>
      <c r="E7" s="6">
        <f>LCA_db2_S4!E2*ABS(supply_chain_S4_BWM!B2)-SUM(E2:E6)</f>
        <v>4.8001501860051974</v>
      </c>
      <c r="F7" s="6">
        <f>LCA_db2_S4!F2*ABS(supply_chain_S4_BWM!B2)-SUM(F2:F6)</f>
        <v>3.6666287431468731</v>
      </c>
      <c r="G7" s="6">
        <f>LCA_db2_S4!G2*ABS(supply_chain_S4_BWM!B2)-SUM(G2:G6)</f>
        <v>0.39782495251337346</v>
      </c>
      <c r="H7" s="6">
        <f>LCA_db2_S4!H2*ABS(supply_chain_S4_BWM!B2)-SUM(H2:H6)</f>
        <v>4.9153654625396843</v>
      </c>
      <c r="I7" s="6">
        <f>LCA_db2_S4!I2*ABS(supply_chain_S4_BWM!B2)-SUM(I2:I6)</f>
        <v>2.5352469305253038</v>
      </c>
      <c r="J7" s="6">
        <f>LCA_db2_S4!J2*ABS(supply_chain_S4_BWM!B2)-SUM(J2:J6)</f>
        <v>3.2939161025237667</v>
      </c>
      <c r="K7" s="6">
        <f>LCA_db2_S4!K2*ABS(supply_chain_S4_BWM!B2)-SUM(K2:K6)</f>
        <v>0.18314596753508283</v>
      </c>
      <c r="L7" s="6">
        <f>LCA_db2_S4!L2*ABS(supply_chain_S4_BWM!B2)-SUM(L2:L6)</f>
        <v>1.8699802113190884</v>
      </c>
      <c r="M7" s="6">
        <f>LCA_db2_S4!M2*ABS(supply_chain_S4_BWM!B2)-SUM(M2:M6)</f>
        <v>3.5653544875943055</v>
      </c>
      <c r="N7" s="6">
        <f>LCA_db2_S4!N2*ABS(supply_chain_S4_BWM!B2)-SUM(N2:N6)</f>
        <v>0.41768108002706583</v>
      </c>
      <c r="O7" s="6">
        <f>LCA_db2_S4!O2*ABS(supply_chain_S4_BWM!B2)-SUM(O2:O6)</f>
        <v>0.15809277650336639</v>
      </c>
      <c r="P7" s="6">
        <f>LCA_db2_S4!P2*ABS(supply_chain_S4_BWM!B2)-SUM(P2:P6)</f>
        <v>3.1801228035583797</v>
      </c>
      <c r="Q7" s="6">
        <f>LCA_db2_S4!Q2*ABS(supply_chain_S4_BWM!B2)-SUM(Q2:Q6)</f>
        <v>5.3960152304830018</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(supply_chain_S5_BWM!B8*(LCI_db2_S5!AC37-LCI_db2_S5!AC43)/LCI_db2_S5!AB37+supply_chain_S5_BWM!B11*(LCI_db2_S5!AC68-LCI_db2_S5!AC74)/LCI_db2_S5!AB68)/LCIA_Methods!D2</f>
        <v>-3.7708186798770691</v>
      </c>
      <c r="C2" s="6">
        <f>(supply_chain_S5_BWM!B8*(LCI_db2_S5!AD37-LCI_db2_S5!AD43)/LCI_db2_S5!AB37+supply_chain_S5_BWM!B11*(LCI_db2_S5!AD68-LCI_db2_S5!AD74)/LCI_db2_S5!AB68)/LCIA_Methods!D3</f>
        <v>-8.1237183183756528E-2</v>
      </c>
      <c r="D2" s="6">
        <f>(supply_chain_S5_BWM!B8*(LCI_db2_S5!AE37-LCI_db2_S5!AE43)/LCI_db2_S5!AB37+supply_chain_S5_BWM!B11*(LCI_db2_S5!AE68-LCI_db2_S5!AE74)/LCI_db2_S5!AB68)/LCIA_Methods!D4</f>
        <v>-23.973874053142726</v>
      </c>
      <c r="E2" s="6">
        <f>(supply_chain_S5_BWM!B8*(LCI_db2_S5!AF37-LCI_db2_S5!AF43)/LCI_db2_S5!AB37+supply_chain_S5_BWM!B11*(LCI_db2_S5!AF68-LCI_db2_S5!AF74)/LCI_db2_S5!AB68)/LCIA_Methods!D5</f>
        <v>-3.7179402916283903</v>
      </c>
      <c r="F2" s="6">
        <f>(supply_chain_S5_BWM!B8*(LCI_db2_S5!AG37-LCI_db2_S5!AG43)/LCI_db2_S5!AB37+supply_chain_S5_BWM!B11*(LCI_db2_S5!AG68-LCI_db2_S5!AG74)/LCI_db2_S5!AB68)/LCIA_Methods!D6</f>
        <v>-9.3259774832617257</v>
      </c>
      <c r="G2" s="6">
        <f>(supply_chain_S5_BWM!B8*(LCI_db2_S5!AH37-LCI_db2_S5!AH43)/LCI_db2_S5!AB37+supply_chain_S5_BWM!B11*(LCI_db2_S5!AH68-LCI_db2_S5!AH74)/LCI_db2_S5!AB68)/LCIA_Methods!D7</f>
        <v>-0.29056776744261903</v>
      </c>
      <c r="H2" s="6">
        <f>(supply_chain_S5_BWM!B8*(LCI_db2_S5!AI37-LCI_db2_S5!AI43)/LCI_db2_S5!AB37+supply_chain_S5_BWM!B11*(LCI_db2_S5!AI68-LCI_db2_S5!AI74)/LCI_db2_S5!AB68)/LCIA_Methods!D8</f>
        <v>-1.1432472238157554</v>
      </c>
      <c r="I2" s="6">
        <f>(supply_chain_S5_BWM!B8*(LCI_db2_S5!AJ37-LCI_db2_S5!AJ43)/LCI_db2_S5!AB37+supply_chain_S5_BWM!B11*(LCI_db2_S5!AJ68-LCI_db2_S5!AJ74)/LCI_db2_S5!AB68)/LCIA_Methods!D9</f>
        <v>-23.501109101904959</v>
      </c>
      <c r="J2" s="6">
        <f>(supply_chain_S5_BWM!B8*(LCI_db2_S5!AK37-LCI_db2_S5!AK43)/LCI_db2_S5!AB37+supply_chain_S5_BWM!B11*(LCI_db2_S5!AK68-LCI_db2_S5!AK74)/LCI_db2_S5!AB68)/LCIA_Methods!D10</f>
        <v>-32.69814060015387</v>
      </c>
      <c r="K2" s="6">
        <f>(supply_chain_S5_BWM!B8*(LCI_db2_S5!AL37-LCI_db2_S5!AL43)/LCI_db2_S5!AB37+supply_chain_S5_BWM!B11*(LCI_db2_S5!AL68-LCI_db2_S5!AL74)/LCI_db2_S5!AB68)/LCIA_Methods!D11</f>
        <v>-0.32118304883614845</v>
      </c>
      <c r="L2" s="6">
        <f>(supply_chain_S5_BWM!B8*(LCI_db2_S5!AM37-LCI_db2_S5!AM43)/LCI_db2_S5!AB37+supply_chain_S5_BWM!B11*(LCI_db2_S5!AM68-LCI_db2_S5!AM74)/LCI_db2_S5!AB68)/LCIA_Methods!D12</f>
        <v>-1.8634049505041776</v>
      </c>
      <c r="M2" s="6">
        <f>(supply_chain_S5_BWM!B8*(LCI_db2_S5!AN37-LCI_db2_S5!AN43)/LCI_db2_S5!AB37+supply_chain_S5_BWM!B11*(LCI_db2_S5!AN68-LCI_db2_S5!AN74)/LCI_db2_S5!AB68)/LCIA_Methods!D13</f>
        <v>-1.5985277028545761</v>
      </c>
      <c r="N2" s="6">
        <f>(supply_chain_S5_BWM!B8*(LCI_db2_S5!AO37-LCI_db2_S5!AO43)/LCI_db2_S5!AB37+supply_chain_S5_BWM!B11*(LCI_db2_S5!AO68-LCI_db2_S5!AO74)/LCI_db2_S5!AB68)/LCIA_Methods!D14</f>
        <v>-0.27073402321182988</v>
      </c>
      <c r="O2" s="6">
        <f>(supply_chain_S5_BWM!B8*(LCI_db2_S5!AP37-LCI_db2_S5!AP43)/LCI_db2_S5!AB37+supply_chain_S5_BWM!B11*(LCI_db2_S5!AP68-LCI_db2_S5!AP74)/LCI_db2_S5!AB68)/LCIA_Methods!D15</f>
        <v>-0.62453646301588839</v>
      </c>
      <c r="P2" s="6">
        <f>(supply_chain_S5_BWM!B8*(LCI_db2_S5!AQ37-LCI_db2_S5!AQ43)/LCI_db2_S5!AB37+supply_chain_S5_BWM!B11*(LCI_db2_S5!AQ68-LCI_db2_S5!AQ74)/LCI_db2_S5!AB68)/LCIA_Methods!D16</f>
        <v>-1.4206078646209253</v>
      </c>
      <c r="Q2" s="6">
        <f>(supply_chain_S5_BWM!B8*(LCI_db2_S5!AR37-LCI_db2_S5!AR43)/LCI_db2_S5!AB37+supply_chain_S5_BWM!B11*(LCI_db2_S5!AR68-LCI_db2_S5!AR74)/LCI_db2_S5!AB68)/LCIA_Methods!D17</f>
        <v>-2.6992515923553313</v>
      </c>
    </row>
    <row r="3" spans="1:17" ht="39.5" x14ac:dyDescent="0.35">
      <c r="A3" s="5" t="s">
        <v>47</v>
      </c>
      <c r="B3" s="6">
        <f>(supply_chain_S5_BWM!B14*(LCI_db2_S5!AC50-LCI_db2_S5!AC58)/LCI_db2_S5!AB50+supply_chain_S5_BWM!B15*(LCI_db2_S5!AC81-LCI_db2_S5!AC89)/LCI_db2_S5!AB81)/LCIA_Methods!D2</f>
        <v>-8.0167604490671263</v>
      </c>
      <c r="C3" s="6">
        <f>(supply_chain_S5_BWM!B14*(LCI_db2_S5!AD50-LCI_db2_S5!AD58)/LCI_db2_S5!AB50+supply_chain_S5_BWM!B15*(LCI_db2_S5!AD81-LCI_db2_S5!AD89)/LCI_db2_S5!AB81)/LCIA_Methods!D3</f>
        <v>-0.11332280948061416</v>
      </c>
      <c r="D3" s="6">
        <f>(supply_chain_S5_BWM!B14*(LCI_db2_S5!AE50-LCI_db2_S5!AE58)/LCI_db2_S5!AB50+supply_chain_S5_BWM!B15*(LCI_db2_S5!AE81-LCI_db2_S5!AE89)/LCI_db2_S5!AB81)/LCIA_Methods!D4</f>
        <v>-15.002177985709665</v>
      </c>
      <c r="E3" s="6">
        <f>(supply_chain_S5_BWM!B14*(LCI_db2_S5!AF50-LCI_db2_S5!AF58)/LCI_db2_S5!AB50+supply_chain_S5_BWM!B15*(LCI_db2_S5!AF81-LCI_db2_S5!AF89)/LCI_db2_S5!AB81)/LCIA_Methods!D5</f>
        <v>-7.9388739579246117</v>
      </c>
      <c r="F3" s="6">
        <f>(supply_chain_S5_BWM!B14*(LCI_db2_S5!AG50-LCI_db2_S5!AG58)/LCI_db2_S5!AB50+supply_chain_S5_BWM!B15*(LCI_db2_S5!AG81-LCI_db2_S5!AG89)/LCI_db2_S5!AB81)/LCIA_Methods!D6</f>
        <v>-3.3966422799239142</v>
      </c>
      <c r="G3" s="6">
        <f>(supply_chain_S5_BWM!B14*(LCI_db2_S5!AH50-LCI_db2_S5!AH58)/LCI_db2_S5!AB50+supply_chain_S5_BWM!B15*(LCI_db2_S5!AH81-LCI_db2_S5!AH89)/LCI_db2_S5!AB81)/LCIA_Methods!D7</f>
        <v>-0.23393258062189179</v>
      </c>
      <c r="H3" s="6">
        <f>(supply_chain_S5_BWM!B14*(LCI_db2_S5!AI50-LCI_db2_S5!AI58)/LCI_db2_S5!AB50+supply_chain_S5_BWM!B15*(LCI_db2_S5!AI81-LCI_db2_S5!AI89)/LCI_db2_S5!AB81)/LCIA_Methods!D8</f>
        <v>-1.7164984368359761</v>
      </c>
      <c r="I3" s="6">
        <f>(supply_chain_S5_BWM!B14*(LCI_db2_S5!AJ50-LCI_db2_S5!AJ58)/LCI_db2_S5!AB50+supply_chain_S5_BWM!B15*(LCI_db2_S5!AJ81-LCI_db2_S5!AJ89)/LCI_db2_S5!AB81)/LCIA_Methods!D9</f>
        <v>-0.9436255657736724</v>
      </c>
      <c r="J3" s="6">
        <f>(supply_chain_S5_BWM!B14*(LCI_db2_S5!AK50-LCI_db2_S5!AK58)/LCI_db2_S5!AB50+supply_chain_S5_BWM!B15*(LCI_db2_S5!AK81-LCI_db2_S5!AK89)/LCI_db2_S5!AB81)/LCIA_Methods!D10</f>
        <v>-1.0061820454818686</v>
      </c>
      <c r="K3" s="6">
        <f>(supply_chain_S5_BWM!B14*(LCI_db2_S5!AL50-LCI_db2_S5!AL58)/LCI_db2_S5!AB50+supply_chain_S5_BWM!B15*(LCI_db2_S5!AL81-LCI_db2_S5!AL89)/LCI_db2_S5!AB81)/LCIA_Methods!D11</f>
        <v>-0.33218627078036495</v>
      </c>
      <c r="L3" s="6">
        <f>(supply_chain_S5_BWM!B14*(LCI_db2_S5!AM50-LCI_db2_S5!AM58)/LCI_db2_S5!AB50+supply_chain_S5_BWM!B15*(LCI_db2_S5!AM81-LCI_db2_S5!AM89)/LCI_db2_S5!AB81)/LCIA_Methods!D12</f>
        <v>-0.67314697439616289</v>
      </c>
      <c r="M3" s="6">
        <f>(supply_chain_S5_BWM!B14*(LCI_db2_S5!AN50-LCI_db2_S5!AN58)/LCI_db2_S5!AB50+supply_chain_S5_BWM!B15*(LCI_db2_S5!AN81-LCI_db2_S5!AN89)/LCI_db2_S5!AB81)/LCIA_Methods!D13</f>
        <v>-1.1572956122346805</v>
      </c>
      <c r="N3" s="6">
        <f>(supply_chain_S5_BWM!B14*(LCI_db2_S5!AO50-LCI_db2_S5!AO58)/LCI_db2_S5!AB50+supply_chain_S5_BWM!B15*(LCI_db2_S5!AO81-LCI_db2_S5!AO89)/LCI_db2_S5!AB81)/LCIA_Methods!D14</f>
        <v>-0.19371526065463163</v>
      </c>
      <c r="O3" s="6">
        <f>(supply_chain_S5_BWM!B14*(LCI_db2_S5!AP50-LCI_db2_S5!AP58)/LCI_db2_S5!AB50+supply_chain_S5_BWM!B15*(LCI_db2_S5!AP81-LCI_db2_S5!AP89)/LCI_db2_S5!AB81)/LCIA_Methods!D15</f>
        <v>-0.15465899118711282</v>
      </c>
      <c r="P3" s="6">
        <f>(supply_chain_S5_BWM!B14*(LCI_db2_S5!AQ50-LCI_db2_S5!AQ58)/LCI_db2_S5!AB50+supply_chain_S5_BWM!B15*(LCI_db2_S5!AQ81-LCI_db2_S5!AQ89)/LCI_db2_S5!AB81)/LCIA_Methods!D16</f>
        <v>-1.3109300216498767</v>
      </c>
      <c r="Q3" s="6">
        <f>(supply_chain_S5_BWM!B14*(LCI_db2_S5!AR50-LCI_db2_S5!AR58)/LCI_db2_S5!AB50+supply_chain_S5_BWM!B15*(LCI_db2_S5!AR81-LCI_db2_S5!AR89)/LCI_db2_S5!AB81)/LCIA_Methods!D17</f>
        <v>-2.8551589965233672</v>
      </c>
    </row>
    <row r="4" spans="1:17" ht="52.5" x14ac:dyDescent="0.35">
      <c r="A4" s="5" t="s">
        <v>48</v>
      </c>
      <c r="B4" s="6">
        <f>(supply_chain_S5_BWM!B18*LCI_db2_S5!L32+supply_chain_S5_BWM!B20*LCI_db2_S5!L35)/LCIA_Methods!D2</f>
        <v>-8.520551621906268</v>
      </c>
      <c r="C4" s="6">
        <f>(supply_chain_S5_BWM!B18*LCI_db2_S5!M32+supply_chain_S5_BWM!B20*LCI_db2_S5!M35)/LCIA_Methods!D3</f>
        <v>-0.41679061538687717</v>
      </c>
      <c r="D4" s="6">
        <f>(supply_chain_S5_BWM!B18*LCI_db2_S5!N32+supply_chain_S5_BWM!B20*LCI_db2_S5!N35)/LCIA_Methods!D4</f>
        <v>-137.83605692879749</v>
      </c>
      <c r="E4" s="6">
        <f>(supply_chain_S5_BWM!B18*LCI_db2_S5!O32+supply_chain_S5_BWM!B20*LCI_db2_S5!O35)/LCIA_Methods!D5</f>
        <v>-211.4406092756677</v>
      </c>
      <c r="F4" s="6">
        <f>(supply_chain_S5_BWM!B18*LCI_db2_S5!P32+supply_chain_S5_BWM!B20*LCI_db2_S5!P35)/LCIA_Methods!D6</f>
        <v>-15.56684189647002</v>
      </c>
      <c r="G4" s="6">
        <f>(supply_chain_S5_BWM!B18*LCI_db2_S5!Q32+supply_chain_S5_BWM!B20*LCI_db2_S5!Q35)/LCIA_Methods!D7</f>
        <v>-0.92657622309680754</v>
      </c>
      <c r="H4" s="6">
        <f>(supply_chain_S5_BWM!B18*LCI_db2_S5!R32+supply_chain_S5_BWM!B20*LCI_db2_S5!R35)/LCIA_Methods!D8</f>
        <v>-12.903686495898526</v>
      </c>
      <c r="I4" s="6">
        <f>(supply_chain_S5_BWM!B18*LCI_db2_S5!S32+supply_chain_S5_BWM!B20*LCI_db2_S5!S35)/LCIA_Methods!D9</f>
        <v>-23.119636506121257</v>
      </c>
      <c r="J4" s="6">
        <f>(supply_chain_S5_BWM!B18*LCI_db2_S5!T32+supply_chain_S5_BWM!B20*LCI_db2_S5!T35)/LCIA_Methods!D10</f>
        <v>-30.087476299810696</v>
      </c>
      <c r="K4" s="6">
        <f>(supply_chain_S5_BWM!B18*LCI_db2_S5!U32+supply_chain_S5_BWM!B20*LCI_db2_S5!U35)/LCIA_Methods!D11</f>
        <v>-33.576238157927847</v>
      </c>
      <c r="L4" s="6">
        <f>(supply_chain_S5_BWM!B18*LCI_db2_S5!V32+supply_chain_S5_BWM!B20*LCI_db2_S5!V35)/LCIA_Methods!D12</f>
        <v>-30.338497833319558</v>
      </c>
      <c r="M4" s="6">
        <f>(supply_chain_S5_BWM!B18*LCI_db2_S5!W32+supply_chain_S5_BWM!B20*LCI_db2_S5!W35)/LCIA_Methods!D13</f>
        <v>-204.58808738493309</v>
      </c>
      <c r="N4" s="6">
        <f>(supply_chain_S5_BWM!B18*LCI_db2_S5!X32+supply_chain_S5_BWM!B20*LCI_db2_S5!X35)/LCIA_Methods!D14</f>
        <v>-17.929150938579177</v>
      </c>
      <c r="O4" s="6">
        <f>(supply_chain_S5_BWM!B18*LCI_db2_S5!Y32+supply_chain_S5_BWM!B20*LCI_db2_S5!Y35)/LCIA_Methods!D15</f>
        <v>-154.86573359869598</v>
      </c>
      <c r="P4" s="6">
        <f>(supply_chain_S5_BWM!B18*LCI_db2_S5!Z32+supply_chain_S5_BWM!B20*LCI_db2_S5!Z35)/LCIA_Methods!D16</f>
        <v>-18.877665275705123</v>
      </c>
      <c r="Q4" s="6">
        <f>(supply_chain_S5_BWM!B18*LCI_db2_S5!AA32+supply_chain_S5_BWM!B20*LCI_db2_S5!AA35)/LCIA_Methods!D17</f>
        <v>-12.573247652829075</v>
      </c>
    </row>
    <row r="5" spans="1:17" x14ac:dyDescent="0.35">
      <c r="A5" s="5" t="s">
        <v>49</v>
      </c>
      <c r="B5" s="6">
        <f>(supply_chain_S5_BWM!B26*LCI_db2_S5!L43)/LCIA_Methods!D2</f>
        <v>6.3522390575608031E-2</v>
      </c>
      <c r="C5" s="6">
        <f>(supply_chain_S5_BWM!B26*LCI_db2_S5!M43)/LCIA_Methods!D3</f>
        <v>5.2598454573489816E-3</v>
      </c>
      <c r="D5" s="6">
        <f>(supply_chain_S5_BWM!B26*LCI_db2_S5!N43)/LCIA_Methods!D4</f>
        <v>0.51882042519682181</v>
      </c>
      <c r="E5" s="6">
        <f>(supply_chain_S5_BWM!B26*LCI_db2_S5!O43)/LCIA_Methods!D5</f>
        <v>0.47534538651190966</v>
      </c>
      <c r="F5" s="6">
        <f>(supply_chain_S5_BWM!B26*LCI_db2_S5!P43)/LCIA_Methods!D6</f>
        <v>0.18777854466918878</v>
      </c>
      <c r="G5" s="6">
        <f>(supply_chain_S5_BWM!B26*LCI_db2_S5!Q43)/LCIA_Methods!D7</f>
        <v>1.2063031954623585E-2</v>
      </c>
      <c r="H5" s="6">
        <f>(supply_chain_S5_BWM!B26*LCI_db2_S5!R43)/LCIA_Methods!D8</f>
        <v>8.0280196006478496E-2</v>
      </c>
      <c r="I5" s="6">
        <f>(supply_chain_S5_BWM!B26*LCI_db2_S5!S43)/LCIA_Methods!D9</f>
        <v>5.3435463381503373E-2</v>
      </c>
      <c r="J5" s="6">
        <f>(supply_chain_S5_BWM!B26*LCI_db2_S5!T43)/LCIA_Methods!D10</f>
        <v>5.8763163488850662E-2</v>
      </c>
      <c r="K5" s="6">
        <f>(supply_chain_S5_BWM!B26*LCI_db2_S5!U43)/LCIA_Methods!D11</f>
        <v>8.7518084644434817E-3</v>
      </c>
      <c r="L5" s="6">
        <f>(supply_chain_S5_BWM!B26*LCI_db2_S5!V43)/LCIA_Methods!D12</f>
        <v>3.2943073556949969E-2</v>
      </c>
      <c r="M5" s="6">
        <f>(supply_chain_S5_BWM!B26*LCI_db2_S5!W43)/LCIA_Methods!D13</f>
        <v>0.53978241985812692</v>
      </c>
      <c r="N5" s="6">
        <f>(supply_chain_S5_BWM!B26*LCI_db2_S5!X43)/LCIA_Methods!D14</f>
        <v>1.829714660182705E-2</v>
      </c>
      <c r="O5" s="6">
        <f>(supply_chain_S5_BWM!B26*LCI_db2_S5!Y43)/LCIA_Methods!D15</f>
        <v>8.1614639955849711E-3</v>
      </c>
      <c r="P5" s="6">
        <f>(supply_chain_S5_BWM!B26*LCI_db2_S5!Z43)/LCIA_Methods!D16</f>
        <v>0.23862758901650355</v>
      </c>
      <c r="Q5" s="6">
        <f>(supply_chain_S5_BWM!B26*LCI_db2_S5!AA43)/LCIA_Methods!D17</f>
        <v>0.14505353498095994</v>
      </c>
    </row>
    <row r="6" spans="1:17" x14ac:dyDescent="0.35">
      <c r="A6" s="5" t="s">
        <v>50</v>
      </c>
      <c r="B6" s="6">
        <f>(supply_chain_S5_BWM!B37*LCI_db2_S5!L58)/LCIA_Methods!D2</f>
        <v>3.4716681869744406</v>
      </c>
      <c r="C6" s="6">
        <f>(supply_chain_S5_BWM!B37*LCI_db2_S5!M58)/LCIA_Methods!D3</f>
        <v>5.8294303254258051E-2</v>
      </c>
      <c r="D6" s="6">
        <f>(supply_chain_S5_BWM!B37*LCI_db2_S5!N58)/LCIA_Methods!D4</f>
        <v>5.6619862397500658</v>
      </c>
      <c r="E6" s="6">
        <f>(supply_chain_S5_BWM!B37*LCI_db2_S5!O58)/LCIA_Methods!D5</f>
        <v>5.20437565217106</v>
      </c>
      <c r="F6" s="6">
        <f>(supply_chain_S5_BWM!B37*LCI_db2_S5!P58)/LCIA_Methods!D6</f>
        <v>3.8276295996892511</v>
      </c>
      <c r="G6" s="6">
        <f>(supply_chain_S5_BWM!B37*LCI_db2_S5!Q58)/LCIA_Methods!D7</f>
        <v>0.20373877608911517</v>
      </c>
      <c r="H6" s="6">
        <f>(supply_chain_S5_BWM!B37*LCI_db2_S5!R58)/LCIA_Methods!D8</f>
        <v>0.8738113720316425</v>
      </c>
      <c r="I6" s="6">
        <f>(supply_chain_S5_BWM!B37*LCI_db2_S5!S58)/LCIA_Methods!D9</f>
        <v>3.4169435269597481</v>
      </c>
      <c r="J6" s="6">
        <f>(supply_chain_S5_BWM!B37*LCI_db2_S5!T58)/LCIA_Methods!D10</f>
        <v>4.5789771063436744</v>
      </c>
      <c r="K6" s="6">
        <f>(supply_chain_S5_BWM!B37*LCI_db2_S5!U58)/LCIA_Methods!D11</f>
        <v>9.7608324382119332E-2</v>
      </c>
      <c r="L6" s="6">
        <f>(supply_chain_S5_BWM!B37*LCI_db2_S5!V58)/LCIA_Methods!D12</f>
        <v>0.46624896165416285</v>
      </c>
      <c r="M6" s="6">
        <f>(supply_chain_S5_BWM!B37*LCI_db2_S5!W58)/LCIA_Methods!D13</f>
        <v>0.8853609364394095</v>
      </c>
      <c r="N6" s="6">
        <f>(supply_chain_S5_BWM!B37*LCI_db2_S5!X58)/LCIA_Methods!D14</f>
        <v>0.1798686939139125</v>
      </c>
      <c r="O6" s="6">
        <f>(supply_chain_S5_BWM!B37*LCI_db2_S5!Y58)/LCIA_Methods!D15</f>
        <v>0.1237948741741679</v>
      </c>
      <c r="P6" s="6">
        <f>(supply_chain_S5_BWM!B37*LCI_db2_S5!Z58)/LCIA_Methods!D16</f>
        <v>1.3162009399069585</v>
      </c>
      <c r="Q6" s="6">
        <f>(supply_chain_S5_BWM!B37*LCI_db2_S5!AA58)/LCIA_Methods!D17</f>
        <v>1.8520903767437329</v>
      </c>
    </row>
    <row r="7" spans="1:17" x14ac:dyDescent="0.35">
      <c r="A7" s="5" t="s">
        <v>51</v>
      </c>
      <c r="B7" s="6">
        <f>LCA_db2_S5!B2*ABS(supply_chain_S5_BWM!B2)-SUM(B2:B6)</f>
        <v>9.1374584105054382</v>
      </c>
      <c r="C7" s="6">
        <f>LCA_db2_S5!C2*ABS(supply_chain_S5_BWM!B2)-SUM(C2:C6)</f>
        <v>0.71256805911810239</v>
      </c>
      <c r="D7" s="6">
        <f>LCA_db2_S5!D2*ABS(supply_chain_S5_BWM!B2)-SUM(D2:D6)</f>
        <v>70.891251022594517</v>
      </c>
      <c r="E7" s="6">
        <f>LCA_db2_S5!E2*ABS(supply_chain_S5_BWM!B2)-SUM(E2:E6)</f>
        <v>19.756876205387329</v>
      </c>
      <c r="F7" s="6">
        <f>LCA_db2_S5!F2*ABS(supply_chain_S5_BWM!B2)-SUM(F2:F6)</f>
        <v>7.5794389617097515</v>
      </c>
      <c r="G7" s="6">
        <f>LCA_db2_S5!G2*ABS(supply_chain_S5_BWM!B2)-SUM(G2:G6)</f>
        <v>1.3432438089188161</v>
      </c>
      <c r="H7" s="6">
        <f>LCA_db2_S5!H2*ABS(supply_chain_S5_BWM!B2)-SUM(H2:H6)</f>
        <v>11.092863216185954</v>
      </c>
      <c r="I7" s="6">
        <f>LCA_db2_S5!I2*ABS(supply_chain_S5_BWM!B2)-SUM(I2:I6)</f>
        <v>6.7893979660644703</v>
      </c>
      <c r="J7" s="6">
        <f>LCA_db2_S5!J2*ABS(supply_chain_S5_BWM!B2)-SUM(J2:J6)</f>
        <v>7.8095933931688748</v>
      </c>
      <c r="K7" s="6">
        <f>LCA_db2_S5!K2*ABS(supply_chain_S5_BWM!B2)-SUM(K2:K6)</f>
        <v>0.91905000937612158</v>
      </c>
      <c r="L7" s="6">
        <f>LCA_db2_S5!L2*ABS(supply_chain_S5_BWM!B2)-SUM(L2:L6)</f>
        <v>4.4106490914395273</v>
      </c>
      <c r="M7" s="6">
        <f>LCA_db2_S5!M2*ABS(supply_chain_S5_BWM!B2)-SUM(M2:M6)</f>
        <v>19.581520231752364</v>
      </c>
      <c r="N7" s="6">
        <f>LCA_db2_S5!N2*ABS(supply_chain_S5_BWM!B2)-SUM(N2:N6)</f>
        <v>1.5380956541686288</v>
      </c>
      <c r="O7" s="6">
        <f>LCA_db2_S5!O2*ABS(supply_chain_S5_BWM!B2)-SUM(O2:O6)</f>
        <v>0.7833965637696565</v>
      </c>
      <c r="P7" s="6">
        <f>LCA_db2_S5!P2*ABS(supply_chain_S5_BWM!B2)-SUM(P2:P6)</f>
        <v>17.749215089643304</v>
      </c>
      <c r="Q7" s="6">
        <f>LCA_db2_S5!Q2*ABS(supply_chain_S5_BWM!B2)-SUM(Q2:Q6)</f>
        <v>18.018929993221526</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ABS(LCI_default_default!AB3)</f>
        <v>0.4</v>
      </c>
      <c r="C3" s="9">
        <f>ABS(LCI_default_default!AB3*HLOOKUP("Parameter Value - default",Parameter!C1:H2,2,FALSE))</f>
        <v>600000</v>
      </c>
    </row>
    <row r="4" spans="1:3" x14ac:dyDescent="0.35">
      <c r="A4" s="5" t="s">
        <v>3</v>
      </c>
      <c r="B4" s="8">
        <f>ABS(LCI_default_default!AB4)</f>
        <v>0.4</v>
      </c>
      <c r="C4" s="9">
        <f>ABS(LCI_default_default!AB4*HLOOKUP("Parameter Value - default",Parameter!C1:H2,2,FALSE))</f>
        <v>600000</v>
      </c>
    </row>
    <row r="5" spans="1:3" x14ac:dyDescent="0.35">
      <c r="A5" s="5" t="s">
        <v>4</v>
      </c>
      <c r="B5" s="8">
        <f>ABS(LCI_default_default!AB5)</f>
        <v>0.2</v>
      </c>
      <c r="C5" s="9">
        <f>ABS(LCI_default_default!AB5*HLOOKUP("Parameter Value - default",Parameter!C1:H2,2,FALSE))</f>
        <v>300000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ABS(LCI_default_S1!AB3)</f>
        <v>0.4</v>
      </c>
      <c r="C3" s="9">
        <f>ABS(LCI_default_S1!AB3*HLOOKUP("Parameter Value - S1",Parameter!C1:H2,2,FALSE))</f>
        <v>600000</v>
      </c>
    </row>
    <row r="4" spans="1:3" x14ac:dyDescent="0.35">
      <c r="A4" s="5" t="s">
        <v>3</v>
      </c>
      <c r="B4" s="8">
        <f>ABS(LCI_default_S1!AB4)</f>
        <v>0.4</v>
      </c>
      <c r="C4" s="9">
        <f>ABS(LCI_default_S1!AB4*HLOOKUP("Parameter Value - S1",Parameter!C1:H2,2,FALSE))</f>
        <v>600000</v>
      </c>
    </row>
    <row r="5" spans="1:3" x14ac:dyDescent="0.35">
      <c r="A5" s="5" t="s">
        <v>4</v>
      </c>
      <c r="B5" s="8">
        <f>ABS(LCI_default_S1!AB5)</f>
        <v>0.2</v>
      </c>
      <c r="C5" s="9">
        <f>ABS(LCI_default_S1!AB5*HLOOKUP("Parameter Value - S1",Parameter!C1:H2,2,FALSE))</f>
        <v>300000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ABS(LCI_default_S2!AB3)</f>
        <v>0.4</v>
      </c>
      <c r="C3" s="9">
        <f>ABS(LCI_default_S2!AB3*HLOOKUP("Parameter Value - S2",Parameter!C1:H2,2,FALSE))</f>
        <v>600000</v>
      </c>
    </row>
    <row r="4" spans="1:3" x14ac:dyDescent="0.35">
      <c r="A4" s="5" t="s">
        <v>3</v>
      </c>
      <c r="B4" s="8">
        <f>ABS(LCI_default_S2!AB4)</f>
        <v>0.4</v>
      </c>
      <c r="C4" s="9">
        <f>ABS(LCI_default_S2!AB4*HLOOKUP("Parameter Value - S2",Parameter!C1:H2,2,FALSE))</f>
        <v>600000</v>
      </c>
    </row>
    <row r="5" spans="1:3" x14ac:dyDescent="0.35">
      <c r="A5" s="5" t="s">
        <v>4</v>
      </c>
      <c r="B5" s="8">
        <f>ABS(LCI_default_S2!AB5)</f>
        <v>0.2</v>
      </c>
      <c r="C5" s="9">
        <f>ABS(LCI_default_S2!AB5*HLOOKUP("Parameter Value - S2",Parameter!C1:H2,2,FALSE))</f>
        <v>300000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ABS(LCI_default_S3!AB3)</f>
        <v>0.4</v>
      </c>
      <c r="C3" s="9">
        <f>ABS(LCI_default_S3!AB3*HLOOKUP("Parameter Value - S3",Parameter!C1:H2,2,FALSE))</f>
        <v>600000</v>
      </c>
    </row>
    <row r="4" spans="1:3" x14ac:dyDescent="0.35">
      <c r="A4" s="5" t="s">
        <v>3</v>
      </c>
      <c r="B4" s="8">
        <f>ABS(LCI_default_S3!AB4)</f>
        <v>0.4</v>
      </c>
      <c r="C4" s="9">
        <f>ABS(LCI_default_S3!AB4*HLOOKUP("Parameter Value - S3",Parameter!C1:H2,2,FALSE))</f>
        <v>600000</v>
      </c>
    </row>
    <row r="5" spans="1:3" x14ac:dyDescent="0.35">
      <c r="A5" s="5" t="s">
        <v>4</v>
      </c>
      <c r="B5" s="8">
        <f>ABS(LCI_default_S3!AB5)</f>
        <v>0.2</v>
      </c>
      <c r="C5" s="9">
        <f>ABS(LCI_default_S3!AB5*HLOOKUP("Parameter Value - S3",Parameter!C1:H2,2,FALSE))</f>
        <v>300000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ABS(LCI_default_S4!AB3)</f>
        <v>0.4</v>
      </c>
      <c r="C3" s="9">
        <f>ABS(LCI_default_S4!AB3*HLOOKUP("Parameter Value - S4",Parameter!C1:H2,2,FALSE))</f>
        <v>600000</v>
      </c>
    </row>
    <row r="4" spans="1:3" x14ac:dyDescent="0.35">
      <c r="A4" s="5" t="s">
        <v>3</v>
      </c>
      <c r="B4" s="8">
        <f>ABS(LCI_default_S4!AB4)</f>
        <v>0.4</v>
      </c>
      <c r="C4" s="9">
        <f>ABS(LCI_default_S4!AB4*HLOOKUP("Parameter Value - S4",Parameter!C1:H2,2,FALSE))</f>
        <v>600000</v>
      </c>
    </row>
    <row r="5" spans="1:3" x14ac:dyDescent="0.35">
      <c r="A5" s="5" t="s">
        <v>4</v>
      </c>
      <c r="B5" s="8">
        <f>ABS(LCI_default_S4!AB5)</f>
        <v>0.2</v>
      </c>
      <c r="C5" s="9">
        <f>ABS(LCI_default_S4!AB5*HLOOKUP("Parameter Value - S4",Parameter!C1:H2,2,FALSE))</f>
        <v>300000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ABS(LCI_default_S5!AB3)</f>
        <v>0.4</v>
      </c>
      <c r="C3" s="9">
        <f>ABS(LCI_default_S5!AB3*HLOOKUP("Parameter Value - S5",Parameter!C1:H2,2,FALSE))</f>
        <v>600000</v>
      </c>
    </row>
    <row r="4" spans="1:3" x14ac:dyDescent="0.35">
      <c r="A4" s="5" t="s">
        <v>3</v>
      </c>
      <c r="B4" s="8">
        <f>ABS(LCI_default_S5!AB4)</f>
        <v>0.4</v>
      </c>
      <c r="C4" s="9">
        <f>ABS(LCI_default_S5!AB4*HLOOKUP("Parameter Value - S5",Parameter!C1:H2,2,FALSE))</f>
        <v>600000</v>
      </c>
    </row>
    <row r="5" spans="1:3" x14ac:dyDescent="0.35">
      <c r="A5" s="5" t="s">
        <v>4</v>
      </c>
      <c r="B5" s="8">
        <f>ABS(LCI_default_S5!AB5)</f>
        <v>0.2</v>
      </c>
      <c r="C5" s="9">
        <f>ABS(LCI_default_S5!AB5*HLOOKUP("Parameter Value - S5",Parameter!C1:H2,2,FALSE))</f>
        <v>300000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ABS(LCI_default_default!AB7)</f>
        <v>0.6</v>
      </c>
      <c r="C2" s="8">
        <f>ABS(LCI_default_default!AB18)</f>
        <v>0.6</v>
      </c>
      <c r="D2" s="8">
        <f>ABS(LCI_default_default!AB29)</f>
        <v>0.6</v>
      </c>
    </row>
    <row r="3" spans="1:4" x14ac:dyDescent="0.35">
      <c r="A3" s="5" t="s">
        <v>114</v>
      </c>
      <c r="B3" s="8">
        <f>ABS(LCI_default_default!AB8)</f>
        <v>0.4</v>
      </c>
      <c r="C3" s="8">
        <f>ABS(LCI_default_default!AB19)</f>
        <v>0.4</v>
      </c>
      <c r="D3" s="8">
        <f>ABS(LCI_default_default!AB30)</f>
        <v>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ABS(LCI_default_S1!AB7)</f>
        <v>0.6</v>
      </c>
      <c r="C2" s="8">
        <f>ABS(LCI_default_S1!AB18)</f>
        <v>0.6</v>
      </c>
      <c r="D2" s="8">
        <f>ABS(LCI_default_S1!AB29)</f>
        <v>0.6</v>
      </c>
    </row>
    <row r="3" spans="1:4" x14ac:dyDescent="0.35">
      <c r="A3" s="5" t="s">
        <v>114</v>
      </c>
      <c r="B3" s="8">
        <f>ABS(LCI_default_S1!AB8)</f>
        <v>0.4</v>
      </c>
      <c r="C3" s="8">
        <f>ABS(LCI_default_S1!AB19)</f>
        <v>0.4</v>
      </c>
      <c r="D3" s="8">
        <f>ABS(LCI_default_S1!AB30)</f>
        <v>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ABS(LCI_default_S2!AB7)</f>
        <v>0.6</v>
      </c>
      <c r="C2" s="8">
        <f>ABS(LCI_default_S2!AB18)</f>
        <v>0.6</v>
      </c>
      <c r="D2" s="8">
        <f>ABS(LCI_default_S2!AB29)</f>
        <v>0.6</v>
      </c>
    </row>
    <row r="3" spans="1:4" x14ac:dyDescent="0.35">
      <c r="A3" s="5" t="s">
        <v>114</v>
      </c>
      <c r="B3" s="8">
        <f>ABS(LCI_default_S2!AB8)</f>
        <v>0.4</v>
      </c>
      <c r="C3" s="8">
        <f>ABS(LCI_default_S2!AB19)</f>
        <v>0.4</v>
      </c>
      <c r="D3" s="8">
        <f>ABS(LCI_default_S2!AB30)</f>
        <v>0.4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ABS(LCI_default_S3!AB7)</f>
        <v>0.6</v>
      </c>
      <c r="C2" s="8">
        <f>ABS(LCI_default_S3!AB18)</f>
        <v>0.6</v>
      </c>
      <c r="D2" s="8">
        <f>ABS(LCI_default_S3!AB29)</f>
        <v>0.6</v>
      </c>
    </row>
    <row r="3" spans="1:4" x14ac:dyDescent="0.35">
      <c r="A3" s="5" t="s">
        <v>114</v>
      </c>
      <c r="B3" s="8">
        <f>ABS(LCI_default_S3!AB8)</f>
        <v>0.4</v>
      </c>
      <c r="C3" s="8">
        <f>ABS(LCI_default_S3!AB19)</f>
        <v>0.4</v>
      </c>
      <c r="D3" s="8">
        <f>ABS(LCI_default_S3!AB30)</f>
        <v>0.4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ABS(LCI_default_S4!AB7)</f>
        <v>0.6</v>
      </c>
      <c r="C2" s="8">
        <f>ABS(LCI_default_S4!AB18)</f>
        <v>0.6</v>
      </c>
      <c r="D2" s="8">
        <f>ABS(LCI_default_S4!AB29)</f>
        <v>0.6</v>
      </c>
    </row>
    <row r="3" spans="1:4" x14ac:dyDescent="0.35">
      <c r="A3" s="5" t="s">
        <v>114</v>
      </c>
      <c r="B3" s="8">
        <f>ABS(LCI_default_S4!AB8)</f>
        <v>0.4</v>
      </c>
      <c r="C3" s="8">
        <f>ABS(LCI_default_S4!AB19)</f>
        <v>0.4</v>
      </c>
      <c r="D3" s="8">
        <f>ABS(LCI_default_S4!AB30)</f>
        <v>0.4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ABS(LCI_default_S5!AB7)</f>
        <v>0.6</v>
      </c>
      <c r="C2" s="8">
        <f>ABS(LCI_default_S5!AB18)</f>
        <v>0.6</v>
      </c>
      <c r="D2" s="8">
        <f>ABS(LCI_default_S5!AB29)</f>
        <v>0.6</v>
      </c>
    </row>
    <row r="3" spans="1:4" x14ac:dyDescent="0.35">
      <c r="A3" s="5" t="s">
        <v>114</v>
      </c>
      <c r="B3" s="8">
        <f>ABS(LCI_default_S5!AB8)</f>
        <v>0.4</v>
      </c>
      <c r="C3" s="8">
        <f>ABS(LCI_default_S5!AB19)</f>
        <v>0.4</v>
      </c>
      <c r="D3" s="8">
        <f>ABS(LCI_default_S5!AB30)</f>
        <v>0.4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S98"/>
  <sheetViews>
    <sheetView workbookViewId="0"/>
  </sheetViews>
  <sheetFormatPr baseColWidth="10" defaultColWidth="8.7265625" defaultRowHeight="14.5" x14ac:dyDescent="0.35"/>
  <cols>
    <col min="2" max="47" width="14.26953125" customWidth="1"/>
  </cols>
  <sheetData>
    <row r="1" spans="1:45"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c r="AS1" s="5" t="s">
        <v>202</v>
      </c>
    </row>
    <row r="2" spans="1:45"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-8.5900473982616743E-2</v>
      </c>
      <c r="AD2" s="9">
        <f t="shared" si="1"/>
        <v>-4.967388963110662E-9</v>
      </c>
      <c r="AE2" s="9">
        <f t="shared" si="1"/>
        <v>-4.4710477187809003E-9</v>
      </c>
      <c r="AF2" s="9">
        <f t="shared" si="1"/>
        <v>-6.4951615570451866E-8</v>
      </c>
      <c r="AG2" s="9">
        <f t="shared" si="1"/>
        <v>-8.8025938472271019E-9</v>
      </c>
      <c r="AH2" s="9">
        <f t="shared" si="1"/>
        <v>-1.5531985798386849E-3</v>
      </c>
      <c r="AI2" s="9">
        <f t="shared" si="1"/>
        <v>-3.1554704155098483E-4</v>
      </c>
      <c r="AJ2" s="9">
        <f t="shared" si="1"/>
        <v>-1.5969551557700229E-3</v>
      </c>
      <c r="AK2" s="9">
        <f t="shared" si="1"/>
        <v>-6.8046509796785004E-3</v>
      </c>
      <c r="AL2" s="9">
        <f t="shared" si="1"/>
        <v>-1.6965610816343114E-5</v>
      </c>
      <c r="AM2" s="9">
        <f t="shared" si="1"/>
        <v>-5.954809382726614E-4</v>
      </c>
      <c r="AN2" s="9">
        <f t="shared" si="1"/>
        <v>-1.5063986306551735</v>
      </c>
      <c r="AO2" s="9">
        <f t="shared" si="1"/>
        <v>-16.394338108887467</v>
      </c>
      <c r="AP2" s="9">
        <f t="shared" si="1"/>
        <v>-1.1915016355330639</v>
      </c>
      <c r="AQ2" s="9">
        <f t="shared" si="1"/>
        <v>-4.3455007354982654E-7</v>
      </c>
      <c r="AR2" s="9">
        <f t="shared" si="1"/>
        <v>-0.4897042378517118</v>
      </c>
    </row>
    <row r="3" spans="1:45" ht="38.5" x14ac:dyDescent="0.35">
      <c r="A3" s="9" t="s">
        <v>117</v>
      </c>
      <c r="B3" s="9" t="s">
        <v>2</v>
      </c>
      <c r="C3" s="9" t="s">
        <v>107</v>
      </c>
      <c r="D3" s="9" t="s">
        <v>166</v>
      </c>
      <c r="E3" s="9" t="s">
        <v>116</v>
      </c>
      <c r="F3" s="9" t="s">
        <v>53</v>
      </c>
      <c r="G3" s="9" t="s">
        <v>166</v>
      </c>
      <c r="H3" s="9">
        <v>-0.4</v>
      </c>
      <c r="I3" s="9" t="s">
        <v>178</v>
      </c>
      <c r="J3" s="9" t="b">
        <v>1</v>
      </c>
      <c r="L3" s="9">
        <f>AC6*AB6</f>
        <v>4.0158179237969875E-2</v>
      </c>
      <c r="M3" s="9">
        <f>AD6*AB6</f>
        <v>-1.4647973077876871E-10</v>
      </c>
      <c r="N3" s="9">
        <f>AE6*AB6</f>
        <v>1.9049827973306983E-9</v>
      </c>
      <c r="O3" s="9">
        <f>AF6*AB6</f>
        <v>1.383786233564806E-9</v>
      </c>
      <c r="P3" s="9">
        <f>AG6*AB6</f>
        <v>9.047795738249267E-9</v>
      </c>
      <c r="Q3" s="9">
        <f>AH6*AB6</f>
        <v>1.1836671202778797E-3</v>
      </c>
      <c r="R3" s="9">
        <f>AI6*AB6</f>
        <v>-6.2109462879742766E-5</v>
      </c>
      <c r="S3" s="9">
        <f>AJ6*AB6</f>
        <v>2.0861137345663762E-3</v>
      </c>
      <c r="T3" s="9">
        <f>AK6*AB6</f>
        <v>9.2456320925540427E-3</v>
      </c>
      <c r="U3" s="9">
        <f>AL6*AB6</f>
        <v>4.578179961305374E-7</v>
      </c>
      <c r="V3" s="9">
        <f>AM6*AB6</f>
        <v>5.1777234199670585E-5</v>
      </c>
      <c r="W3" s="9">
        <f>AN6*AB6</f>
        <v>1.7328887511782683E-2</v>
      </c>
      <c r="X3" s="9">
        <f>AO6*AB6</f>
        <v>0.38932907192517646</v>
      </c>
      <c r="Y3" s="9">
        <f>AP6*AB6</f>
        <v>1.460460537764157E-2</v>
      </c>
      <c r="Z3" s="9">
        <f>AQ6*AB6</f>
        <v>8.7904170773743513E-8</v>
      </c>
      <c r="AA3" s="9">
        <f>AR6*AB6</f>
        <v>6.9159030686116299E-2</v>
      </c>
      <c r="AB3" s="9">
        <f t="shared" si="0"/>
        <v>-0.4</v>
      </c>
      <c r="AC3" s="9">
        <f>AB3*L3</f>
        <v>-1.6063271695187949E-2</v>
      </c>
      <c r="AD3" s="9">
        <f>AB3*M3</f>
        <v>5.8591892311507489E-11</v>
      </c>
      <c r="AE3" s="9">
        <f>AB3*N3</f>
        <v>-7.6199311893227942E-10</v>
      </c>
      <c r="AF3" s="9">
        <f>AB3*O3</f>
        <v>-5.5351449342592239E-10</v>
      </c>
      <c r="AG3" s="9">
        <f>AB3*P3</f>
        <v>-3.6191182952997071E-9</v>
      </c>
      <c r="AH3" s="9">
        <f>AB3*Q3</f>
        <v>-4.7346684811115191E-4</v>
      </c>
      <c r="AI3" s="9">
        <f>AB3*R3</f>
        <v>2.4843785151897107E-5</v>
      </c>
      <c r="AJ3" s="9">
        <f>AB3*S3</f>
        <v>-8.3444549382655046E-4</v>
      </c>
      <c r="AK3" s="9">
        <f>AB3*T3</f>
        <v>-3.6982528370216173E-3</v>
      </c>
      <c r="AL3" s="9">
        <f>AB3*U3</f>
        <v>-1.8312719845221498E-7</v>
      </c>
      <c r="AM3" s="9">
        <f>AB3*V3</f>
        <v>-2.0710893679868237E-5</v>
      </c>
      <c r="AN3" s="9">
        <f>AB3*W3</f>
        <v>-6.9315550047130735E-3</v>
      </c>
      <c r="AO3" s="9">
        <f>AB3*X3</f>
        <v>-0.1557316287700706</v>
      </c>
      <c r="AP3" s="9">
        <f>AB3*Y3</f>
        <v>-5.8418421510566289E-3</v>
      </c>
      <c r="AQ3" s="9">
        <f>AB3*Z3</f>
        <v>-3.5161668309497409E-8</v>
      </c>
      <c r="AR3" s="9">
        <f>AB3*AA3</f>
        <v>-2.7663612274446522E-2</v>
      </c>
    </row>
    <row r="4" spans="1:45"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5" ht="26" x14ac:dyDescent="0.35">
      <c r="A5" s="9" t="s">
        <v>119</v>
      </c>
      <c r="B5" s="9" t="s">
        <v>4</v>
      </c>
      <c r="C5" s="9" t="s">
        <v>107</v>
      </c>
      <c r="D5" s="9" t="s">
        <v>166</v>
      </c>
      <c r="E5" s="9" t="s">
        <v>116</v>
      </c>
      <c r="F5" s="9" t="s">
        <v>53</v>
      </c>
      <c r="G5" s="9" t="s">
        <v>166</v>
      </c>
      <c r="H5" s="9">
        <v>-0.2</v>
      </c>
      <c r="I5" s="9" t="s">
        <v>178</v>
      </c>
      <c r="J5" s="9" t="b">
        <v>1</v>
      </c>
      <c r="L5" s="9">
        <f>AC28*AB28</f>
        <v>0.266713401319709</v>
      </c>
      <c r="M5" s="9">
        <f>AD28*AB28</f>
        <v>3.0571736080283747E-8</v>
      </c>
      <c r="N5" s="9">
        <f>AE28*AB28</f>
        <v>1.7670945589779389E-8</v>
      </c>
      <c r="O5" s="9">
        <f>AF28*AB28</f>
        <v>3.2207853375149558E-7</v>
      </c>
      <c r="P5" s="9">
        <f>AG28*AB28</f>
        <v>3.1749616939131739E-8</v>
      </c>
      <c r="Q5" s="9">
        <f>AH28*AB28</f>
        <v>7.9299614412288773E-3</v>
      </c>
      <c r="R5" s="9">
        <f>AI28*AB28</f>
        <v>1.926619395895991E-3</v>
      </c>
      <c r="S5" s="9">
        <f>AJ28*AB28</f>
        <v>4.5186792401844733E-3</v>
      </c>
      <c r="T5" s="9">
        <f>AK28*AB28</f>
        <v>1.8648881419078465E-2</v>
      </c>
      <c r="U5" s="9">
        <f>AL28*AB28</f>
        <v>8.3588592197599525E-5</v>
      </c>
      <c r="V5" s="9">
        <f>AM28*AB28</f>
        <v>2.9463025518222316E-3</v>
      </c>
      <c r="W5" s="9">
        <f>AN28*AB28</f>
        <v>7.5393243720770151</v>
      </c>
      <c r="X5" s="9">
        <f>AO28*AB28</f>
        <v>81.355002442867402</v>
      </c>
      <c r="Y5" s="9">
        <f>AP28*AB28</f>
        <v>5.9317829073414625</v>
      </c>
      <c r="Z5" s="9">
        <f>AQ28*AB28</f>
        <v>2.0768719504038916E-6</v>
      </c>
      <c r="AA5" s="9">
        <f>AR28*AB28</f>
        <v>2.7164014020351983</v>
      </c>
      <c r="AB5" s="9">
        <f t="shared" si="0"/>
        <v>-0.2</v>
      </c>
      <c r="AC5" s="9">
        <f>AB5*L5</f>
        <v>-5.3342680263941802E-2</v>
      </c>
      <c r="AD5" s="9">
        <f>AB5*M5</f>
        <v>-6.1143472160567495E-9</v>
      </c>
      <c r="AE5" s="9">
        <f>AB5*N5</f>
        <v>-3.5341891179558779E-9</v>
      </c>
      <c r="AF5" s="9">
        <f>AB5*O5</f>
        <v>-6.4415706750299116E-8</v>
      </c>
      <c r="AG5" s="9">
        <f>AB5*P5</f>
        <v>-6.3499233878263484E-9</v>
      </c>
      <c r="AH5" s="9">
        <f>AB5*Q5</f>
        <v>-1.5859922882457756E-3</v>
      </c>
      <c r="AI5" s="9">
        <f>AB5*R5</f>
        <v>-3.8532387917919822E-4</v>
      </c>
      <c r="AJ5" s="9">
        <f>AB5*S5</f>
        <v>-9.0373584803689474E-4</v>
      </c>
      <c r="AK5" s="9">
        <f>AB5*T5</f>
        <v>-3.7297762838156934E-3</v>
      </c>
      <c r="AL5" s="9">
        <f>AB5*U5</f>
        <v>-1.6717718439519904E-5</v>
      </c>
      <c r="AM5" s="9">
        <f>AB5*V5</f>
        <v>-5.8926051036444632E-4</v>
      </c>
      <c r="AN5" s="9">
        <f>AB5*W5</f>
        <v>-1.5078648744154031</v>
      </c>
      <c r="AO5" s="9">
        <f>AB5*X5</f>
        <v>-16.271000488573481</v>
      </c>
      <c r="AP5" s="9">
        <f>AB5*Y5</f>
        <v>-1.1863565814682926</v>
      </c>
      <c r="AQ5" s="9">
        <f>AB5*Z5</f>
        <v>-4.1537439008077834E-7</v>
      </c>
      <c r="AR5" s="9">
        <f>AB5*AA5</f>
        <v>-0.54328028040703968</v>
      </c>
    </row>
    <row r="6" spans="1:45"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-4.0158179237969875E-2</v>
      </c>
      <c r="AD6" s="9">
        <f t="shared" si="2"/>
        <v>1.4647973077876871E-10</v>
      </c>
      <c r="AE6" s="9">
        <f t="shared" si="2"/>
        <v>-1.9049827973306983E-9</v>
      </c>
      <c r="AF6" s="9">
        <f t="shared" si="2"/>
        <v>-1.383786233564806E-9</v>
      </c>
      <c r="AG6" s="9">
        <f t="shared" si="2"/>
        <v>-9.047795738249267E-9</v>
      </c>
      <c r="AH6" s="9">
        <f t="shared" si="2"/>
        <v>-1.1836671202778797E-3</v>
      </c>
      <c r="AI6" s="9">
        <f t="shared" si="2"/>
        <v>6.2109462879742766E-5</v>
      </c>
      <c r="AJ6" s="9">
        <f t="shared" si="2"/>
        <v>-2.0861137345663762E-3</v>
      </c>
      <c r="AK6" s="9">
        <f t="shared" si="2"/>
        <v>-9.2456320925540427E-3</v>
      </c>
      <c r="AL6" s="9">
        <f t="shared" si="2"/>
        <v>-4.578179961305374E-7</v>
      </c>
      <c r="AM6" s="9">
        <f t="shared" si="2"/>
        <v>-5.1777234199670585E-5</v>
      </c>
      <c r="AN6" s="9">
        <f t="shared" si="2"/>
        <v>-1.7328887511782683E-2</v>
      </c>
      <c r="AO6" s="9">
        <f t="shared" si="2"/>
        <v>-0.38932907192517646</v>
      </c>
      <c r="AP6" s="9">
        <f t="shared" si="2"/>
        <v>-1.460460537764157E-2</v>
      </c>
      <c r="AQ6" s="9">
        <f t="shared" si="2"/>
        <v>-8.7904170773743513E-8</v>
      </c>
      <c r="AR6" s="9">
        <f t="shared" si="2"/>
        <v>-6.9159030686116299E-2</v>
      </c>
    </row>
    <row r="7" spans="1:45" ht="51" x14ac:dyDescent="0.35">
      <c r="A7" s="9" t="s">
        <v>120</v>
      </c>
      <c r="B7" s="9" t="s">
        <v>54</v>
      </c>
      <c r="C7" s="9" t="s">
        <v>107</v>
      </c>
      <c r="D7" s="9" t="s">
        <v>166</v>
      </c>
      <c r="E7" s="9" t="s">
        <v>117</v>
      </c>
      <c r="F7" s="9" t="s">
        <v>2</v>
      </c>
      <c r="G7" s="9" t="s">
        <v>166</v>
      </c>
      <c r="H7" s="9">
        <v>-0.6</v>
      </c>
      <c r="I7" s="9" t="s">
        <v>178</v>
      </c>
      <c r="J7" s="9" t="b">
        <v>1</v>
      </c>
      <c r="L7" s="9">
        <f>AC9*AB9</f>
        <v>4.0158179237969875E-2</v>
      </c>
      <c r="M7" s="9">
        <f>AD9*AB9</f>
        <v>-1.4647973077876871E-10</v>
      </c>
      <c r="N7" s="9">
        <f>AE9*AB9</f>
        <v>1.9049827973306983E-9</v>
      </c>
      <c r="O7" s="9">
        <f>AF9*AB9</f>
        <v>1.383786233564806E-9</v>
      </c>
      <c r="P7" s="9">
        <f>AG9*AB9</f>
        <v>9.047795738249267E-9</v>
      </c>
      <c r="Q7" s="9">
        <f>AH9*AB9</f>
        <v>1.1836671202778797E-3</v>
      </c>
      <c r="R7" s="9">
        <f>AI9*AB9</f>
        <v>-6.2109462879742766E-5</v>
      </c>
      <c r="S7" s="9">
        <f>AJ9*AB9</f>
        <v>2.0861137345663762E-3</v>
      </c>
      <c r="T7" s="9">
        <f>AK9*AB9</f>
        <v>9.2456320925540427E-3</v>
      </c>
      <c r="U7" s="9">
        <f>AL9*AB9</f>
        <v>4.578179961305374E-7</v>
      </c>
      <c r="V7" s="9">
        <f>AM9*AB9</f>
        <v>5.1777234199670585E-5</v>
      </c>
      <c r="W7" s="9">
        <f>AN9*AB9</f>
        <v>1.7328887511782683E-2</v>
      </c>
      <c r="X7" s="9">
        <f>AO9*AB9</f>
        <v>0.38932907192517646</v>
      </c>
      <c r="Y7" s="9">
        <f>AP9*AB9</f>
        <v>1.460460537764157E-2</v>
      </c>
      <c r="Z7" s="9">
        <f>AQ9*AB9</f>
        <v>8.7904170773743513E-8</v>
      </c>
      <c r="AA7" s="9">
        <f>AR9*AB9</f>
        <v>6.9159030686116299E-2</v>
      </c>
      <c r="AB7" s="9">
        <f t="shared" si="0"/>
        <v>-0.6</v>
      </c>
      <c r="AC7" s="9">
        <f>AB7*L7</f>
        <v>-2.4094907542781926E-2</v>
      </c>
      <c r="AD7" s="9">
        <f>AB7*M7</f>
        <v>8.7887838467261221E-11</v>
      </c>
      <c r="AE7" s="9">
        <f>AB7*N7</f>
        <v>-1.1429896783984189E-9</v>
      </c>
      <c r="AF7" s="9">
        <f>AB7*O7</f>
        <v>-8.3027174013888359E-10</v>
      </c>
      <c r="AG7" s="9">
        <f>AB7*P7</f>
        <v>-5.4286774429495599E-9</v>
      </c>
      <c r="AH7" s="9">
        <f>AB7*Q7</f>
        <v>-7.1020027216672776E-4</v>
      </c>
      <c r="AI7" s="9">
        <f>AB7*R7</f>
        <v>3.7265677727845656E-5</v>
      </c>
      <c r="AJ7" s="9">
        <f>AB7*S7</f>
        <v>-1.2516682407398257E-3</v>
      </c>
      <c r="AK7" s="9">
        <f>AB7*T7</f>
        <v>-5.5473792555324258E-3</v>
      </c>
      <c r="AL7" s="9">
        <f>AB7*U7</f>
        <v>-2.7469079767832242E-7</v>
      </c>
      <c r="AM7" s="9">
        <f>AB7*V7</f>
        <v>-3.1066340519802348E-5</v>
      </c>
      <c r="AN7" s="9">
        <f>AB7*W7</f>
        <v>-1.0397332507069609E-2</v>
      </c>
      <c r="AO7" s="9">
        <f>AB7*X7</f>
        <v>-0.23359744315510586</v>
      </c>
      <c r="AP7" s="9">
        <f>AB7*Y7</f>
        <v>-8.7627632265849416E-3</v>
      </c>
      <c r="AQ7" s="9">
        <f>AB7*Z7</f>
        <v>-5.2742502464246104E-8</v>
      </c>
      <c r="AR7" s="9">
        <f>AB7*AA7</f>
        <v>-4.1495418411669781E-2</v>
      </c>
    </row>
    <row r="8" spans="1:45" ht="51" x14ac:dyDescent="0.35">
      <c r="A8" s="9" t="s">
        <v>121</v>
      </c>
      <c r="B8" s="9" t="s">
        <v>55</v>
      </c>
      <c r="C8" s="9" t="s">
        <v>107</v>
      </c>
      <c r="D8" s="9" t="s">
        <v>166</v>
      </c>
      <c r="E8" s="9" t="s">
        <v>117</v>
      </c>
      <c r="F8" s="9" t="s">
        <v>2</v>
      </c>
      <c r="G8" s="9" t="s">
        <v>166</v>
      </c>
      <c r="H8" s="9">
        <v>-0.4</v>
      </c>
      <c r="I8" s="9" t="s">
        <v>178</v>
      </c>
      <c r="J8" s="9" t="b">
        <v>1</v>
      </c>
      <c r="L8" s="9">
        <f>AC13*AB13</f>
        <v>4.0158179237969875E-2</v>
      </c>
      <c r="M8" s="9">
        <f>AD13*AB13</f>
        <v>-1.4647973077876871E-10</v>
      </c>
      <c r="N8" s="9">
        <f>AE13*AB13</f>
        <v>1.9049827973306983E-9</v>
      </c>
      <c r="O8" s="9">
        <f>AF13*AB13</f>
        <v>1.383786233564806E-9</v>
      </c>
      <c r="P8" s="9">
        <f>AG13*AB13</f>
        <v>9.047795738249267E-9</v>
      </c>
      <c r="Q8" s="9">
        <f>AH13*AB13</f>
        <v>1.1836671202778797E-3</v>
      </c>
      <c r="R8" s="9">
        <f>AI13*AB13</f>
        <v>-6.2109462879742766E-5</v>
      </c>
      <c r="S8" s="9">
        <f>AJ13*AB13</f>
        <v>2.0861137345663762E-3</v>
      </c>
      <c r="T8" s="9">
        <f>AK13*AB13</f>
        <v>9.2456320925540427E-3</v>
      </c>
      <c r="U8" s="9">
        <f>AL13*AB13</f>
        <v>4.578179961305374E-7</v>
      </c>
      <c r="V8" s="9">
        <f>AM13*AB13</f>
        <v>5.1777234199670585E-5</v>
      </c>
      <c r="W8" s="9">
        <f>AN13*AB13</f>
        <v>1.7328887511782683E-2</v>
      </c>
      <c r="X8" s="9">
        <f>AO13*AB13</f>
        <v>0.38932907192517646</v>
      </c>
      <c r="Y8" s="9">
        <f>AP13*AB13</f>
        <v>1.460460537764157E-2</v>
      </c>
      <c r="Z8" s="9">
        <f>AQ13*AB13</f>
        <v>8.7904170773743513E-8</v>
      </c>
      <c r="AA8" s="9">
        <f>AR13*AB13</f>
        <v>6.9159030686116299E-2</v>
      </c>
      <c r="AB8" s="9">
        <f t="shared" si="0"/>
        <v>-0.4</v>
      </c>
      <c r="AC8" s="9">
        <f>AB8*L8</f>
        <v>-1.6063271695187949E-2</v>
      </c>
      <c r="AD8" s="9">
        <f>AB8*M8</f>
        <v>5.8591892311507489E-11</v>
      </c>
      <c r="AE8" s="9">
        <f>AB8*N8</f>
        <v>-7.6199311893227942E-10</v>
      </c>
      <c r="AF8" s="9">
        <f>AB8*O8</f>
        <v>-5.5351449342592239E-10</v>
      </c>
      <c r="AG8" s="9">
        <f>AB8*P8</f>
        <v>-3.6191182952997071E-9</v>
      </c>
      <c r="AH8" s="9">
        <f>AB8*Q8</f>
        <v>-4.7346684811115191E-4</v>
      </c>
      <c r="AI8" s="9">
        <f>AB8*R8</f>
        <v>2.4843785151897107E-5</v>
      </c>
      <c r="AJ8" s="9">
        <f>AB8*S8</f>
        <v>-8.3444549382655046E-4</v>
      </c>
      <c r="AK8" s="9">
        <f>AB8*T8</f>
        <v>-3.6982528370216173E-3</v>
      </c>
      <c r="AL8" s="9">
        <f>AB8*U8</f>
        <v>-1.8312719845221498E-7</v>
      </c>
      <c r="AM8" s="9">
        <f>AB8*V8</f>
        <v>-2.0710893679868237E-5</v>
      </c>
      <c r="AN8" s="9">
        <f>AB8*W8</f>
        <v>-6.9315550047130735E-3</v>
      </c>
      <c r="AO8" s="9">
        <f>AB8*X8</f>
        <v>-0.1557316287700706</v>
      </c>
      <c r="AP8" s="9">
        <f>AB8*Y8</f>
        <v>-5.8418421510566289E-3</v>
      </c>
      <c r="AQ8" s="9">
        <f>AB8*Z8</f>
        <v>-3.5161668309497409E-8</v>
      </c>
      <c r="AR8" s="9">
        <f>AB8*AA8</f>
        <v>-2.7663612274446522E-2</v>
      </c>
    </row>
    <row r="9" spans="1:45"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-4.0158179237969875E-2</v>
      </c>
      <c r="AD9" s="9">
        <f t="shared" si="3"/>
        <v>1.4647973077876871E-10</v>
      </c>
      <c r="AE9" s="9">
        <f t="shared" si="3"/>
        <v>-1.9049827973306983E-9</v>
      </c>
      <c r="AF9" s="9">
        <f t="shared" si="3"/>
        <v>-1.383786233564806E-9</v>
      </c>
      <c r="AG9" s="9">
        <f t="shared" si="3"/>
        <v>-9.047795738249267E-9</v>
      </c>
      <c r="AH9" s="9">
        <f t="shared" si="3"/>
        <v>-1.1836671202778797E-3</v>
      </c>
      <c r="AI9" s="9">
        <f t="shared" si="3"/>
        <v>6.2109462879742766E-5</v>
      </c>
      <c r="AJ9" s="9">
        <f t="shared" si="3"/>
        <v>-2.0861137345663762E-3</v>
      </c>
      <c r="AK9" s="9">
        <f t="shared" si="3"/>
        <v>-9.2456320925540427E-3</v>
      </c>
      <c r="AL9" s="9">
        <f t="shared" si="3"/>
        <v>-4.578179961305374E-7</v>
      </c>
      <c r="AM9" s="9">
        <f t="shared" si="3"/>
        <v>-5.1777234199670585E-5</v>
      </c>
      <c r="AN9" s="9">
        <f t="shared" si="3"/>
        <v>-1.7328887511782683E-2</v>
      </c>
      <c r="AO9" s="9">
        <f t="shared" si="3"/>
        <v>-0.38932907192517646</v>
      </c>
      <c r="AP9" s="9">
        <f t="shared" si="3"/>
        <v>-1.460460537764157E-2</v>
      </c>
      <c r="AQ9" s="9">
        <f t="shared" si="3"/>
        <v>-8.7904170773743513E-8</v>
      </c>
      <c r="AR9" s="9">
        <f t="shared" si="3"/>
        <v>-6.9159030686116299E-2</v>
      </c>
    </row>
    <row r="10" spans="1:45"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c r="AS10" s="9" t="s">
        <v>46</v>
      </c>
    </row>
    <row r="11" spans="1:45"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5"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Parameter!H4/1000</f>
        <v>0.01</v>
      </c>
      <c r="AC12" s="9">
        <f>AB12*L12</f>
        <v>1.7325934344378771E-3</v>
      </c>
      <c r="AD12" s="9">
        <f>AB12*M12</f>
        <v>3.7511372028454076E-10</v>
      </c>
      <c r="AE12" s="9">
        <f>AB12*N12</f>
        <v>3.331642875954471E-11</v>
      </c>
      <c r="AF12" s="9">
        <f>AB12*O12</f>
        <v>2.461750613322606E-10</v>
      </c>
      <c r="AG12" s="9">
        <f>AB12*P12</f>
        <v>1.1873123850091152E-10</v>
      </c>
      <c r="AH12" s="9">
        <f>AB12*Q12</f>
        <v>1.061198016641832E-4</v>
      </c>
      <c r="AI12" s="9">
        <f>AB12*R12</f>
        <v>7.0190034332941569E-6</v>
      </c>
      <c r="AJ12" s="9">
        <f>AB12*S12</f>
        <v>7.0589983997749169E-6</v>
      </c>
      <c r="AK12" s="9">
        <f>AB12*T12</f>
        <v>2.311289019597024E-5</v>
      </c>
      <c r="AL12" s="9">
        <f>AB12*U12</f>
        <v>1.5010962265232071E-8</v>
      </c>
      <c r="AM12" s="9">
        <f>AB12*V12</f>
        <v>2.097166028727841E-6</v>
      </c>
      <c r="AN12" s="9">
        <f>AB12*W12</f>
        <v>4.4276634242627726E-3</v>
      </c>
      <c r="AO12" s="9">
        <f>AB12*X12</f>
        <v>2.5439454595262513E-2</v>
      </c>
      <c r="AP12" s="9">
        <f>AB12*Y12</f>
        <v>1.093844263298935E-4</v>
      </c>
      <c r="AQ12" s="9">
        <f>AB12*Z12</f>
        <v>6.0339617334101689E-9</v>
      </c>
      <c r="AR12" s="9">
        <f>AB12*AA12</f>
        <v>2.5906494708371822E-2</v>
      </c>
    </row>
    <row r="13" spans="1:45"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-4.0158179237969875E-2</v>
      </c>
      <c r="AD13" s="9">
        <f t="shared" si="4"/>
        <v>1.4647973077876871E-10</v>
      </c>
      <c r="AE13" s="9">
        <f t="shared" si="4"/>
        <v>-1.9049827973306983E-9</v>
      </c>
      <c r="AF13" s="9">
        <f t="shared" si="4"/>
        <v>-1.383786233564806E-9</v>
      </c>
      <c r="AG13" s="9">
        <f t="shared" si="4"/>
        <v>-9.047795738249267E-9</v>
      </c>
      <c r="AH13" s="9">
        <f t="shared" si="4"/>
        <v>-1.1836671202778797E-3</v>
      </c>
      <c r="AI13" s="9">
        <f t="shared" si="4"/>
        <v>6.2109462879742766E-5</v>
      </c>
      <c r="AJ13" s="9">
        <f t="shared" si="4"/>
        <v>-2.0861137345663762E-3</v>
      </c>
      <c r="AK13" s="9">
        <f t="shared" si="4"/>
        <v>-9.2456320925540427E-3</v>
      </c>
      <c r="AL13" s="9">
        <f t="shared" si="4"/>
        <v>-4.578179961305374E-7</v>
      </c>
      <c r="AM13" s="9">
        <f t="shared" si="4"/>
        <v>-5.1777234199670585E-5</v>
      </c>
      <c r="AN13" s="9">
        <f t="shared" si="4"/>
        <v>-1.7328887511782683E-2</v>
      </c>
      <c r="AO13" s="9">
        <f t="shared" si="4"/>
        <v>-0.38932907192517646</v>
      </c>
      <c r="AP13" s="9">
        <f t="shared" si="4"/>
        <v>-1.460460537764157E-2</v>
      </c>
      <c r="AQ13" s="9">
        <f t="shared" si="4"/>
        <v>-8.7904170773743513E-8</v>
      </c>
      <c r="AR13" s="9">
        <f t="shared" si="4"/>
        <v>-6.9159030686116299E-2</v>
      </c>
    </row>
    <row r="14" spans="1:45"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c r="AS14" s="9" t="s">
        <v>46</v>
      </c>
    </row>
    <row r="15" spans="1:45"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5"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Parameter!H4/1000</f>
        <v>0.01</v>
      </c>
      <c r="AC16" s="9">
        <f>AB16*L16</f>
        <v>1.7325934344378771E-3</v>
      </c>
      <c r="AD16" s="9">
        <f>AB16*M16</f>
        <v>3.7511372028454076E-10</v>
      </c>
      <c r="AE16" s="9">
        <f>AB16*N16</f>
        <v>3.331642875954471E-11</v>
      </c>
      <c r="AF16" s="9">
        <f>AB16*O16</f>
        <v>2.461750613322606E-10</v>
      </c>
      <c r="AG16" s="9">
        <f>AB16*P16</f>
        <v>1.1873123850091152E-10</v>
      </c>
      <c r="AH16" s="9">
        <f>AB16*Q16</f>
        <v>1.061198016641832E-4</v>
      </c>
      <c r="AI16" s="9">
        <f>AB16*R16</f>
        <v>7.0190034332941569E-6</v>
      </c>
      <c r="AJ16" s="9">
        <f>AB16*S16</f>
        <v>7.0589983997749169E-6</v>
      </c>
      <c r="AK16" s="9">
        <f>AB16*T16</f>
        <v>2.311289019597024E-5</v>
      </c>
      <c r="AL16" s="9">
        <f>AB16*U16</f>
        <v>1.5010962265232071E-8</v>
      </c>
      <c r="AM16" s="9">
        <f>AB16*V16</f>
        <v>2.097166028727841E-6</v>
      </c>
      <c r="AN16" s="9">
        <f>AB16*W16</f>
        <v>4.4276634242627726E-3</v>
      </c>
      <c r="AO16" s="9">
        <f>AB16*X16</f>
        <v>2.5439454595262513E-2</v>
      </c>
      <c r="AP16" s="9">
        <f>AB16*Y16</f>
        <v>1.093844263298935E-4</v>
      </c>
      <c r="AQ16" s="9">
        <f>AB16*Z16</f>
        <v>6.0339617334101689E-9</v>
      </c>
      <c r="AR16" s="9">
        <f>AB16*AA16</f>
        <v>2.5906494708371822E-2</v>
      </c>
    </row>
    <row r="17" spans="1:45"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5"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5"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5"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5"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c r="AS21" s="9" t="s">
        <v>47</v>
      </c>
    </row>
    <row r="22" spans="1:45"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5"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Parameter!H5/1000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5"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5"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c r="AS25" s="9" t="s">
        <v>47</v>
      </c>
    </row>
    <row r="26" spans="1:45"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5"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Parameter!H5/1000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5"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-0.266713401319709</v>
      </c>
      <c r="AD28" s="9">
        <f t="shared" si="9"/>
        <v>-3.0571736080283747E-8</v>
      </c>
      <c r="AE28" s="9">
        <f t="shared" si="9"/>
        <v>-1.7670945589779389E-8</v>
      </c>
      <c r="AF28" s="9">
        <f t="shared" si="9"/>
        <v>-3.2207853375149558E-7</v>
      </c>
      <c r="AG28" s="9">
        <f t="shared" si="9"/>
        <v>-3.1749616939131739E-8</v>
      </c>
      <c r="AH28" s="9">
        <f t="shared" si="9"/>
        <v>-7.9299614412288773E-3</v>
      </c>
      <c r="AI28" s="9">
        <f t="shared" si="9"/>
        <v>-1.926619395895991E-3</v>
      </c>
      <c r="AJ28" s="9">
        <f t="shared" si="9"/>
        <v>-4.5186792401844733E-3</v>
      </c>
      <c r="AK28" s="9">
        <f t="shared" si="9"/>
        <v>-1.8648881419078465E-2</v>
      </c>
      <c r="AL28" s="9">
        <f t="shared" si="9"/>
        <v>-8.3588592197599525E-5</v>
      </c>
      <c r="AM28" s="9">
        <f t="shared" si="9"/>
        <v>-2.9463025518222316E-3</v>
      </c>
      <c r="AN28" s="9">
        <f t="shared" si="9"/>
        <v>-7.5393243720770151</v>
      </c>
      <c r="AO28" s="9">
        <f t="shared" si="9"/>
        <v>-81.355002442867402</v>
      </c>
      <c r="AP28" s="9">
        <f t="shared" si="9"/>
        <v>-5.9317829073414625</v>
      </c>
      <c r="AQ28" s="9">
        <f t="shared" si="9"/>
        <v>-2.0768719504038916E-6</v>
      </c>
      <c r="AR28" s="9">
        <f t="shared" si="9"/>
        <v>-2.7164014020351983</v>
      </c>
    </row>
    <row r="29" spans="1:45" ht="26" x14ac:dyDescent="0.35">
      <c r="A29" s="9" t="s">
        <v>130</v>
      </c>
      <c r="B29" s="9" t="s">
        <v>64</v>
      </c>
      <c r="C29" s="9" t="s">
        <v>107</v>
      </c>
      <c r="D29" s="9" t="s">
        <v>166</v>
      </c>
      <c r="E29" s="9" t="s">
        <v>119</v>
      </c>
      <c r="F29" s="9" t="s">
        <v>4</v>
      </c>
      <c r="G29" s="9" t="s">
        <v>166</v>
      </c>
      <c r="H29" s="9">
        <v>-0.6</v>
      </c>
      <c r="I29" s="9" t="s">
        <v>178</v>
      </c>
      <c r="J29" s="9" t="b">
        <v>1</v>
      </c>
      <c r="L29" s="9">
        <f>AC31*AB31</f>
        <v>0.25954559161376783</v>
      </c>
      <c r="M29" s="9">
        <f>AD31*AB31</f>
        <v>2.778851106788275E-8</v>
      </c>
      <c r="N29" s="9">
        <f>AE31*AB31</f>
        <v>1.6580947180821924E-8</v>
      </c>
      <c r="O29" s="9">
        <f>AF31*AB31</f>
        <v>-1.9706445205184163E-8</v>
      </c>
      <c r="P29" s="9">
        <f>AG31*AB31</f>
        <v>2.1170909015675422E-8</v>
      </c>
      <c r="Q29" s="9">
        <f>AH31*AB31</f>
        <v>8.1870342520322693E-3</v>
      </c>
      <c r="R29" s="9">
        <f>AI31*AB31</f>
        <v>2.1820418039883412E-3</v>
      </c>
      <c r="S29" s="9">
        <f>AJ31*AB31</f>
        <v>3.0404399492476755E-3</v>
      </c>
      <c r="T29" s="9">
        <f>AK31*AB31</f>
        <v>1.1964651958140055E-2</v>
      </c>
      <c r="U29" s="9">
        <f>AL31*AB31</f>
        <v>3.5835524060035037E-5</v>
      </c>
      <c r="V29" s="9">
        <f>AM31*AB31</f>
        <v>2.4244357579597696E-3</v>
      </c>
      <c r="W29" s="9">
        <f>AN31*AB31</f>
        <v>7.4180461471081927</v>
      </c>
      <c r="X29" s="9">
        <f>AO31*AB31</f>
        <v>96.308052694332261</v>
      </c>
      <c r="Y29" s="9">
        <f>AP31*AB31</f>
        <v>7.6147372572753893</v>
      </c>
      <c r="Z29" s="9">
        <f>AQ31*AB31</f>
        <v>1.963241026440749E-6</v>
      </c>
      <c r="AA29" s="9">
        <f>AR31*AB31</f>
        <v>2.8578429171344411</v>
      </c>
      <c r="AB29" s="9">
        <f>H29</f>
        <v>-0.6</v>
      </c>
      <c r="AC29" s="9">
        <f>AB29*L29</f>
        <v>-0.15572735496826071</v>
      </c>
      <c r="AD29" s="9">
        <f>AB29*M29</f>
        <v>-1.6673106640729649E-8</v>
      </c>
      <c r="AE29" s="9">
        <f>AB29*N29</f>
        <v>-9.9485683084931547E-9</v>
      </c>
      <c r="AF29" s="9">
        <f>AB29*O29</f>
        <v>1.1823867123110498E-8</v>
      </c>
      <c r="AG29" s="9">
        <f>AB29*P29</f>
        <v>-1.2702545409405252E-8</v>
      </c>
      <c r="AH29" s="9">
        <f>AB29*Q29</f>
        <v>-4.9122205512193611E-3</v>
      </c>
      <c r="AI29" s="9">
        <f>AB29*R29</f>
        <v>-1.3092250823930048E-3</v>
      </c>
      <c r="AJ29" s="9">
        <f>AB29*S29</f>
        <v>-1.8242639695486053E-3</v>
      </c>
      <c r="AK29" s="9">
        <f>AB29*T29</f>
        <v>-7.1787911748840329E-3</v>
      </c>
      <c r="AL29" s="9">
        <f>AB29*U29</f>
        <v>-2.1501314436021023E-5</v>
      </c>
      <c r="AM29" s="9">
        <f>AB29*V29</f>
        <v>-1.4546614547758616E-3</v>
      </c>
      <c r="AN29" s="9">
        <f>AB29*W29</f>
        <v>-4.4508276882649156</v>
      </c>
      <c r="AO29" s="9">
        <f>AB29*X29</f>
        <v>-57.784831616599355</v>
      </c>
      <c r="AP29" s="9">
        <f>AB29*Y29</f>
        <v>-4.5688423543652332</v>
      </c>
      <c r="AQ29" s="9">
        <f>AB29*Z29</f>
        <v>-1.1779446158644494E-6</v>
      </c>
      <c r="AR29" s="9">
        <f>AB29*AA29</f>
        <v>-1.7147057502806646</v>
      </c>
    </row>
    <row r="30" spans="1:45" ht="26" x14ac:dyDescent="0.35">
      <c r="A30" s="9" t="s">
        <v>131</v>
      </c>
      <c r="B30" s="9" t="s">
        <v>65</v>
      </c>
      <c r="C30" s="9" t="s">
        <v>107</v>
      </c>
      <c r="D30" s="9" t="s">
        <v>166</v>
      </c>
      <c r="E30" s="9" t="s">
        <v>119</v>
      </c>
      <c r="F30" s="9" t="s">
        <v>4</v>
      </c>
      <c r="G30" s="9" t="s">
        <v>166</v>
      </c>
      <c r="H30" s="9">
        <v>-0.4</v>
      </c>
      <c r="I30" s="9" t="s">
        <v>178</v>
      </c>
      <c r="J30" s="9" t="b">
        <v>1</v>
      </c>
      <c r="L30" s="9">
        <f>AC34*AB34</f>
        <v>0.27746511587862077</v>
      </c>
      <c r="M30" s="9">
        <f>AD34*AB34</f>
        <v>3.4746573598885248E-8</v>
      </c>
      <c r="N30" s="9">
        <f>AE34*AB34</f>
        <v>1.9305943203215585E-8</v>
      </c>
      <c r="O30" s="9">
        <f>AF34*AB34</f>
        <v>8.3475600218651506E-7</v>
      </c>
      <c r="P30" s="9">
        <f>AG34*AB34</f>
        <v>4.7617678824316212E-8</v>
      </c>
      <c r="Q30" s="9">
        <f>AH34*AB34</f>
        <v>7.5443522250237894E-3</v>
      </c>
      <c r="R30" s="9">
        <f>AI34*AB34</f>
        <v>1.5434857837574652E-3</v>
      </c>
      <c r="S30" s="9">
        <f>AJ34*AB34</f>
        <v>6.7360381765896689E-3</v>
      </c>
      <c r="T30" s="9">
        <f>AK34*AB34</f>
        <v>2.8675225610486074E-2</v>
      </c>
      <c r="U30" s="9">
        <f>AL34*AB34</f>
        <v>1.5521819440394625E-4</v>
      </c>
      <c r="V30" s="9">
        <f>AM34*AB34</f>
        <v>3.7291027426159255E-3</v>
      </c>
      <c r="W30" s="9">
        <f>AN34*AB34</f>
        <v>7.721241709530247</v>
      </c>
      <c r="X30" s="9">
        <f>AO34*AB34</f>
        <v>58.925427065670092</v>
      </c>
      <c r="Y30" s="9">
        <f>AP34*AB34</f>
        <v>3.4073513824405741</v>
      </c>
      <c r="Z30" s="9">
        <f>AQ34*AB34</f>
        <v>2.2473183363486058E-6</v>
      </c>
      <c r="AA30" s="9">
        <f>AR34*AB34</f>
        <v>2.5042391293863338</v>
      </c>
      <c r="AB30" s="9">
        <f>H30</f>
        <v>-0.4</v>
      </c>
      <c r="AC30" s="9">
        <f>AB30*L30</f>
        <v>-0.11098604635144832</v>
      </c>
      <c r="AD30" s="9">
        <f>AB30*M30</f>
        <v>-1.38986294395541E-8</v>
      </c>
      <c r="AE30" s="9">
        <f>AB30*N30</f>
        <v>-7.7223772812862338E-9</v>
      </c>
      <c r="AF30" s="9">
        <f>AB30*O30</f>
        <v>-3.3390240087460606E-7</v>
      </c>
      <c r="AG30" s="9">
        <f>AB30*P30</f>
        <v>-1.9047071529726485E-8</v>
      </c>
      <c r="AH30" s="9">
        <f>AB30*Q30</f>
        <v>-3.0177408900095158E-3</v>
      </c>
      <c r="AI30" s="9">
        <f>AB30*R30</f>
        <v>-6.1739431350298611E-4</v>
      </c>
      <c r="AJ30" s="9">
        <f>AB30*S30</f>
        <v>-2.6944152706358678E-3</v>
      </c>
      <c r="AK30" s="9">
        <f>AB30*T30</f>
        <v>-1.1470090244194431E-2</v>
      </c>
      <c r="AL30" s="9">
        <f>AB30*U30</f>
        <v>-6.2087277761578498E-5</v>
      </c>
      <c r="AM30" s="9">
        <f>AB30*V30</f>
        <v>-1.4916410970463702E-3</v>
      </c>
      <c r="AN30" s="9">
        <f>AB30*W30</f>
        <v>-3.0884966838120991</v>
      </c>
      <c r="AO30" s="9">
        <f>AB30*X30</f>
        <v>-23.57017082626804</v>
      </c>
      <c r="AP30" s="9">
        <f>AB30*Y30</f>
        <v>-1.3629405529762297</v>
      </c>
      <c r="AQ30" s="9">
        <f>AB30*Z30</f>
        <v>-8.9892733453944239E-7</v>
      </c>
      <c r="AR30" s="9">
        <f>AB30*AA30</f>
        <v>-1.0016956517545335</v>
      </c>
    </row>
    <row r="31" spans="1:45"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-0.25954559161376783</v>
      </c>
      <c r="AD31" s="9">
        <f t="shared" si="10"/>
        <v>-2.778851106788275E-8</v>
      </c>
      <c r="AE31" s="9">
        <f t="shared" si="10"/>
        <v>-1.6580947180821924E-8</v>
      </c>
      <c r="AF31" s="9">
        <f t="shared" si="10"/>
        <v>1.9706445205184163E-8</v>
      </c>
      <c r="AG31" s="9">
        <f t="shared" si="10"/>
        <v>-2.1170909015675422E-8</v>
      </c>
      <c r="AH31" s="9">
        <f t="shared" si="10"/>
        <v>-8.1870342520322693E-3</v>
      </c>
      <c r="AI31" s="9">
        <f t="shared" si="10"/>
        <v>-2.1820418039883412E-3</v>
      </c>
      <c r="AJ31" s="9">
        <f t="shared" si="10"/>
        <v>-3.0404399492476755E-3</v>
      </c>
      <c r="AK31" s="9">
        <f t="shared" si="10"/>
        <v>-1.1964651958140055E-2</v>
      </c>
      <c r="AL31" s="9">
        <f t="shared" si="10"/>
        <v>-3.5835524060035037E-5</v>
      </c>
      <c r="AM31" s="9">
        <f t="shared" si="10"/>
        <v>-2.4244357579597696E-3</v>
      </c>
      <c r="AN31" s="9">
        <f t="shared" si="10"/>
        <v>-7.4180461471081927</v>
      </c>
      <c r="AO31" s="9">
        <f t="shared" si="10"/>
        <v>-96.308052694332261</v>
      </c>
      <c r="AP31" s="9">
        <f t="shared" si="10"/>
        <v>-7.6147372572753893</v>
      </c>
      <c r="AQ31" s="9">
        <f t="shared" si="10"/>
        <v>-1.963241026440749E-6</v>
      </c>
      <c r="AR31" s="9">
        <f t="shared" si="10"/>
        <v>-2.8578429171344411</v>
      </c>
    </row>
    <row r="32" spans="1:45"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c r="AS32" s="9" t="s">
        <v>48</v>
      </c>
    </row>
    <row r="33" spans="1:45"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Parameter!H3/100</f>
        <v>0.15</v>
      </c>
      <c r="AC33" s="9">
        <f>AB33*L33</f>
        <v>5.8221798870418451E-2</v>
      </c>
      <c r="AD33" s="9">
        <f>AB33*M33</f>
        <v>1.0847352935990208E-8</v>
      </c>
      <c r="AE33" s="9">
        <f>AB33*N33</f>
        <v>3.3123131028667452E-9</v>
      </c>
      <c r="AF33" s="9">
        <f>AB33*O33</f>
        <v>5.8781198123951235E-9</v>
      </c>
      <c r="AG33" s="9">
        <f>AB33*P33</f>
        <v>2.3914108167469154E-9</v>
      </c>
      <c r="AH33" s="9">
        <f>AB33*Q33</f>
        <v>3.2187180379188102E-3</v>
      </c>
      <c r="AI33" s="9">
        <f>AB33*R33</f>
        <v>2.3905973405455275E-4</v>
      </c>
      <c r="AJ33" s="9">
        <f>AB33*S33</f>
        <v>2.6404030930902175E-4</v>
      </c>
      <c r="AK33" s="9">
        <f>AB33*T33</f>
        <v>7.7567824097671517E-4</v>
      </c>
      <c r="AL33" s="9">
        <f>AB33*U33</f>
        <v>9.9931128392273913E-7</v>
      </c>
      <c r="AM33" s="9">
        <f>AB33*V33</f>
        <v>7.0059459319762388E-5</v>
      </c>
      <c r="AN33" s="9">
        <f>AB33*W33</f>
        <v>0.17279617871707392</v>
      </c>
      <c r="AO33" s="9">
        <f>AB33*X33</f>
        <v>0.50327171665419601</v>
      </c>
      <c r="AP33" s="9">
        <f>AB33*Y33</f>
        <v>7.4320304260738265E-3</v>
      </c>
      <c r="AQ33" s="9">
        <f>AB33*Z33</f>
        <v>8.582965278309028E-7</v>
      </c>
      <c r="AR33" s="9">
        <f>AB33*AA33</f>
        <v>0.85241968088132469</v>
      </c>
    </row>
    <row r="34" spans="1:45"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-0.27746511587862077</v>
      </c>
      <c r="AD34" s="9">
        <f t="shared" si="11"/>
        <v>-3.4746573598885248E-8</v>
      </c>
      <c r="AE34" s="9">
        <f t="shared" si="11"/>
        <v>-1.9305943203215585E-8</v>
      </c>
      <c r="AF34" s="9">
        <f t="shared" si="11"/>
        <v>-8.3475600218651506E-7</v>
      </c>
      <c r="AG34" s="9">
        <f t="shared" si="11"/>
        <v>-4.7617678824316212E-8</v>
      </c>
      <c r="AH34" s="9">
        <f t="shared" si="11"/>
        <v>-7.5443522250237894E-3</v>
      </c>
      <c r="AI34" s="9">
        <f t="shared" si="11"/>
        <v>-1.5434857837574652E-3</v>
      </c>
      <c r="AJ34" s="9">
        <f t="shared" si="11"/>
        <v>-6.7360381765896689E-3</v>
      </c>
      <c r="AK34" s="9">
        <f t="shared" si="11"/>
        <v>-2.8675225610486074E-2</v>
      </c>
      <c r="AL34" s="9">
        <f t="shared" si="11"/>
        <v>-1.5521819440394625E-4</v>
      </c>
      <c r="AM34" s="9">
        <f t="shared" si="11"/>
        <v>-3.7291027426159255E-3</v>
      </c>
      <c r="AN34" s="9">
        <f t="shared" si="11"/>
        <v>-7.721241709530247</v>
      </c>
      <c r="AO34" s="9">
        <f t="shared" si="11"/>
        <v>-58.925427065670092</v>
      </c>
      <c r="AP34" s="9">
        <f t="shared" si="11"/>
        <v>-3.4073513824405741</v>
      </c>
      <c r="AQ34" s="9">
        <f t="shared" si="11"/>
        <v>-2.2473183363486058E-6</v>
      </c>
      <c r="AR34" s="9">
        <f t="shared" si="11"/>
        <v>-2.5042391293863338</v>
      </c>
    </row>
    <row r="35" spans="1:45"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c r="AS35" s="9" t="s">
        <v>48</v>
      </c>
    </row>
    <row r="36" spans="1:45"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Parameter!H3/100</f>
        <v>0.15</v>
      </c>
      <c r="AC36" s="9">
        <f>AB36*L36</f>
        <v>5.8221798870418451E-2</v>
      </c>
      <c r="AD36" s="9">
        <f>AB36*M36</f>
        <v>1.0847352935990208E-8</v>
      </c>
      <c r="AE36" s="9">
        <f>AB36*N36</f>
        <v>3.3123131028667452E-9</v>
      </c>
      <c r="AF36" s="9">
        <f>AB36*O36</f>
        <v>5.8781198123951235E-9</v>
      </c>
      <c r="AG36" s="9">
        <f>AB36*P36</f>
        <v>2.3914108167469154E-9</v>
      </c>
      <c r="AH36" s="9">
        <f>AB36*Q36</f>
        <v>3.2187180379188102E-3</v>
      </c>
      <c r="AI36" s="9">
        <f>AB36*R36</f>
        <v>2.3905973405455275E-4</v>
      </c>
      <c r="AJ36" s="9">
        <f>AB36*S36</f>
        <v>2.6404030930902175E-4</v>
      </c>
      <c r="AK36" s="9">
        <f>AB36*T36</f>
        <v>7.7567824097671517E-4</v>
      </c>
      <c r="AL36" s="9">
        <f>AB36*U36</f>
        <v>9.9931128392273913E-7</v>
      </c>
      <c r="AM36" s="9">
        <f>AB36*V36</f>
        <v>7.0059459319762388E-5</v>
      </c>
      <c r="AN36" s="9">
        <f>AB36*W36</f>
        <v>0.17279617871707392</v>
      </c>
      <c r="AO36" s="9">
        <f>AB36*X36</f>
        <v>0.50327171665419601</v>
      </c>
      <c r="AP36" s="9">
        <f>AB36*Y36</f>
        <v>7.4320304260738265E-3</v>
      </c>
      <c r="AQ36" s="9">
        <f>AB36*Z36</f>
        <v>8.582965278309028E-7</v>
      </c>
      <c r="AR36" s="9">
        <f>AB36*AA36</f>
        <v>0.85241968088132469</v>
      </c>
    </row>
    <row r="37" spans="1:45"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c r="AS37" s="9" t="s">
        <v>46</v>
      </c>
    </row>
    <row r="38" spans="1:45"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5"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5"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5"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5"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5"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c r="AS43" s="9" t="s">
        <v>49</v>
      </c>
    </row>
    <row r="44" spans="1:45"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5"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5"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5"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5"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5"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5"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c r="AS50" s="9" t="s">
        <v>47</v>
      </c>
    </row>
    <row r="51" spans="1:45"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5"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5"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5"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5"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5"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5"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5"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c r="AS58" s="9" t="s">
        <v>50</v>
      </c>
    </row>
    <row r="59" spans="1:45"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5"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5"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5"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5"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5"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5"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5"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5"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5"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c r="AS68" s="9" t="s">
        <v>46</v>
      </c>
    </row>
    <row r="69" spans="1:45"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5"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5"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5"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5"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5"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c r="AS74" s="9" t="s">
        <v>49</v>
      </c>
    </row>
    <row r="75" spans="1:45"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5"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5"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5"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5"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5"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5"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c r="AS81" s="9" t="s">
        <v>47</v>
      </c>
    </row>
    <row r="82" spans="1:45"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5"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5"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5"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5"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5"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5"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5"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c r="AS89" s="9" t="s">
        <v>50</v>
      </c>
    </row>
    <row r="90" spans="1:45"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5"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5"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5"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5"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5"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5"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-5.0967394660365678E-2</v>
      </c>
      <c r="AD2" s="9">
        <f t="shared" si="1"/>
        <v>1.5410227984834617E-9</v>
      </c>
      <c r="AE2" s="9">
        <f t="shared" si="1"/>
        <v>-2.4836598570608526E-9</v>
      </c>
      <c r="AF2" s="9">
        <f t="shared" si="1"/>
        <v>-6.1424743683014788E-8</v>
      </c>
      <c r="AG2" s="9">
        <f t="shared" si="1"/>
        <v>-7.3677473571789524E-9</v>
      </c>
      <c r="AH2" s="9">
        <f t="shared" si="1"/>
        <v>3.7803224291260121E-4</v>
      </c>
      <c r="AI2" s="9">
        <f t="shared" si="1"/>
        <v>-1.7211120111825315E-4</v>
      </c>
      <c r="AJ2" s="9">
        <f t="shared" si="1"/>
        <v>-1.4385309701846099E-3</v>
      </c>
      <c r="AK2" s="9">
        <f t="shared" si="1"/>
        <v>-6.3392440350924714E-3</v>
      </c>
      <c r="AL2" s="9">
        <f t="shared" si="1"/>
        <v>-1.6366024045989472E-5</v>
      </c>
      <c r="AM2" s="9">
        <f t="shared" si="1"/>
        <v>-5.5344526268080404E-4</v>
      </c>
      <c r="AN2" s="9">
        <f t="shared" si="1"/>
        <v>-1.4027209234249289</v>
      </c>
      <c r="AO2" s="9">
        <f t="shared" si="1"/>
        <v>-16.092375078894946</v>
      </c>
      <c r="AP2" s="9">
        <f t="shared" si="1"/>
        <v>-1.1870424172774197</v>
      </c>
      <c r="AQ2" s="9">
        <f t="shared" si="1"/>
        <v>8.0427843148715107E-8</v>
      </c>
      <c r="AR2" s="9">
        <f t="shared" si="1"/>
        <v>2.1747570677083078E-2</v>
      </c>
    </row>
    <row r="3" spans="1:44" ht="38.5" x14ac:dyDescent="0.35">
      <c r="A3" s="9" t="s">
        <v>117</v>
      </c>
      <c r="B3" s="9" t="s">
        <v>2</v>
      </c>
      <c r="C3" s="9" t="s">
        <v>107</v>
      </c>
      <c r="D3" s="9" t="s">
        <v>166</v>
      </c>
      <c r="E3" s="9" t="s">
        <v>116</v>
      </c>
      <c r="F3" s="9" t="s">
        <v>53</v>
      </c>
      <c r="G3" s="9" t="s">
        <v>166</v>
      </c>
      <c r="H3" s="9">
        <v>-0.4</v>
      </c>
      <c r="I3" s="9" t="s">
        <v>178</v>
      </c>
      <c r="J3" s="9" t="b">
        <v>1</v>
      </c>
      <c r="L3" s="9">
        <f>AC6*AB6</f>
        <v>4.0158179237969875E-2</v>
      </c>
      <c r="M3" s="9">
        <f>AD6*AB6</f>
        <v>-1.4647973077876871E-10</v>
      </c>
      <c r="N3" s="9">
        <f>AE6*AB6</f>
        <v>1.9049827973306983E-9</v>
      </c>
      <c r="O3" s="9">
        <f>AF6*AB6</f>
        <v>1.383786233564806E-9</v>
      </c>
      <c r="P3" s="9">
        <f>AG6*AB6</f>
        <v>9.047795738249267E-9</v>
      </c>
      <c r="Q3" s="9">
        <f>AH6*AB6</f>
        <v>1.1836671202778797E-3</v>
      </c>
      <c r="R3" s="9">
        <f>AI6*AB6</f>
        <v>-6.2109462879742766E-5</v>
      </c>
      <c r="S3" s="9">
        <f>AJ6*AB6</f>
        <v>2.0861137345663762E-3</v>
      </c>
      <c r="T3" s="9">
        <f>AK6*AB6</f>
        <v>9.2456320925540427E-3</v>
      </c>
      <c r="U3" s="9">
        <f>AL6*AB6</f>
        <v>4.578179961305374E-7</v>
      </c>
      <c r="V3" s="9">
        <f>AM6*AB6</f>
        <v>5.1777234199670585E-5</v>
      </c>
      <c r="W3" s="9">
        <f>AN6*AB6</f>
        <v>1.7328887511782683E-2</v>
      </c>
      <c r="X3" s="9">
        <f>AO6*AB6</f>
        <v>0.38932907192517646</v>
      </c>
      <c r="Y3" s="9">
        <f>AP6*AB6</f>
        <v>1.460460537764157E-2</v>
      </c>
      <c r="Z3" s="9">
        <f>AQ6*AB6</f>
        <v>8.7904170773743513E-8</v>
      </c>
      <c r="AA3" s="9">
        <f>AR6*AB6</f>
        <v>6.9159030686116299E-2</v>
      </c>
      <c r="AB3" s="9">
        <f t="shared" si="0"/>
        <v>-0.4</v>
      </c>
      <c r="AC3" s="9">
        <f>AB3*L3</f>
        <v>-1.6063271695187949E-2</v>
      </c>
      <c r="AD3" s="9">
        <f>AB3*M3</f>
        <v>5.8591892311507489E-11</v>
      </c>
      <c r="AE3" s="9">
        <f>AB3*N3</f>
        <v>-7.6199311893227942E-10</v>
      </c>
      <c r="AF3" s="9">
        <f>AB3*O3</f>
        <v>-5.5351449342592239E-10</v>
      </c>
      <c r="AG3" s="9">
        <f>AB3*P3</f>
        <v>-3.6191182952997071E-9</v>
      </c>
      <c r="AH3" s="9">
        <f>AB3*Q3</f>
        <v>-4.7346684811115191E-4</v>
      </c>
      <c r="AI3" s="9">
        <f>AB3*R3</f>
        <v>2.4843785151897107E-5</v>
      </c>
      <c r="AJ3" s="9">
        <f>AB3*S3</f>
        <v>-8.3444549382655046E-4</v>
      </c>
      <c r="AK3" s="9">
        <f>AB3*T3</f>
        <v>-3.6982528370216173E-3</v>
      </c>
      <c r="AL3" s="9">
        <f>AB3*U3</f>
        <v>-1.8312719845221498E-7</v>
      </c>
      <c r="AM3" s="9">
        <f>AB3*V3</f>
        <v>-2.0710893679868237E-5</v>
      </c>
      <c r="AN3" s="9">
        <f>AB3*W3</f>
        <v>-6.9315550047130735E-3</v>
      </c>
      <c r="AO3" s="9">
        <f>AB3*X3</f>
        <v>-0.1557316287700706</v>
      </c>
      <c r="AP3" s="9">
        <f>AB3*Y3</f>
        <v>-5.8418421510566289E-3</v>
      </c>
      <c r="AQ3" s="9">
        <f>AB3*Z3</f>
        <v>-3.5161668309497409E-8</v>
      </c>
      <c r="AR3" s="9">
        <f>AB3*AA3</f>
        <v>-2.7663612274446522E-2</v>
      </c>
    </row>
    <row r="4" spans="1:44"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4" ht="26" x14ac:dyDescent="0.35">
      <c r="A5" s="9" t="s">
        <v>119</v>
      </c>
      <c r="B5" s="9" t="s">
        <v>4</v>
      </c>
      <c r="C5" s="9" t="s">
        <v>107</v>
      </c>
      <c r="D5" s="9" t="s">
        <v>166</v>
      </c>
      <c r="E5" s="9" t="s">
        <v>116</v>
      </c>
      <c r="F5" s="9" t="s">
        <v>53</v>
      </c>
      <c r="G5" s="9" t="s">
        <v>166</v>
      </c>
      <c r="H5" s="9">
        <v>-0.2</v>
      </c>
      <c r="I5" s="9" t="s">
        <v>178</v>
      </c>
      <c r="J5" s="9" t="b">
        <v>1</v>
      </c>
      <c r="L5" s="9">
        <f>AC28*AB28</f>
        <v>9.204800470845366E-2</v>
      </c>
      <c r="M5" s="9">
        <f>AD28*AB28</f>
        <v>-1.9703227276868724E-9</v>
      </c>
      <c r="N5" s="9">
        <f>AE28*AB28</f>
        <v>7.7340062811791532E-9</v>
      </c>
      <c r="O5" s="9">
        <f>AF28*AB28</f>
        <v>3.0444417431431015E-7</v>
      </c>
      <c r="P5" s="9">
        <f>AG28*AB28</f>
        <v>2.4575384488890996E-8</v>
      </c>
      <c r="Q5" s="9">
        <f>AH28*AB28</f>
        <v>-1.7261926725275528E-3</v>
      </c>
      <c r="R5" s="9">
        <f>AI28*AB28</f>
        <v>1.2094401937323327E-3</v>
      </c>
      <c r="S5" s="9">
        <f>AJ28*AB28</f>
        <v>3.7265583122574079E-3</v>
      </c>
      <c r="T5" s="9">
        <f>AK28*AB28</f>
        <v>1.6321846696148317E-2</v>
      </c>
      <c r="U5" s="9">
        <f>AL28*AB28</f>
        <v>8.0590658345831314E-5</v>
      </c>
      <c r="V5" s="9">
        <f>AM28*AB28</f>
        <v>2.7361241738629448E-3</v>
      </c>
      <c r="W5" s="9">
        <f>AN28*AB28</f>
        <v>7.0209358359257923</v>
      </c>
      <c r="X5" s="9">
        <f>AO28*AB28</f>
        <v>79.845187292904797</v>
      </c>
      <c r="Y5" s="9">
        <f>AP28*AB28</f>
        <v>5.9094868160632421</v>
      </c>
      <c r="Z5" s="9">
        <f>AQ28*AB28</f>
        <v>-4.9801763308881643E-7</v>
      </c>
      <c r="AA5" s="9">
        <f>AR28*AB28</f>
        <v>0.15914235939122409</v>
      </c>
      <c r="AB5" s="9">
        <f t="shared" si="0"/>
        <v>-0.2</v>
      </c>
      <c r="AC5" s="9">
        <f>AB5*L5</f>
        <v>-1.8409600941690734E-2</v>
      </c>
      <c r="AD5" s="9">
        <f>AB5*M5</f>
        <v>3.9406454553737449E-10</v>
      </c>
      <c r="AE5" s="9">
        <f>AB5*N5</f>
        <v>-1.5468012562358308E-9</v>
      </c>
      <c r="AF5" s="9">
        <f>AB5*O5</f>
        <v>-6.0888834862862038E-8</v>
      </c>
      <c r="AG5" s="9">
        <f>AB5*P5</f>
        <v>-4.9150768977781997E-9</v>
      </c>
      <c r="AH5" s="9">
        <f>AB5*Q5</f>
        <v>3.4523853450551059E-4</v>
      </c>
      <c r="AI5" s="9">
        <f>AB5*R5</f>
        <v>-2.4188803874646654E-4</v>
      </c>
      <c r="AJ5" s="9">
        <f>AB5*S5</f>
        <v>-7.453116624514816E-4</v>
      </c>
      <c r="AK5" s="9">
        <f>AB5*T5</f>
        <v>-3.2643693392296635E-3</v>
      </c>
      <c r="AL5" s="9">
        <f>AB5*U5</f>
        <v>-1.6118131669166263E-5</v>
      </c>
      <c r="AM5" s="9">
        <f>AB5*V5</f>
        <v>-5.4722483477258896E-4</v>
      </c>
      <c r="AN5" s="9">
        <f>AB5*W5</f>
        <v>-1.4041871671851585</v>
      </c>
      <c r="AO5" s="9">
        <f>AB5*X5</f>
        <v>-15.96903745858096</v>
      </c>
      <c r="AP5" s="9">
        <f>AB5*Y5</f>
        <v>-1.1818973632126484</v>
      </c>
      <c r="AQ5" s="9">
        <f>AB5*Z5</f>
        <v>9.9603526617763294E-8</v>
      </c>
      <c r="AR5" s="9">
        <f>AB5*AA5</f>
        <v>-3.1828471878244821E-2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-4.0158179237969875E-2</v>
      </c>
      <c r="AD6" s="9">
        <f t="shared" si="2"/>
        <v>1.4647973077876871E-10</v>
      </c>
      <c r="AE6" s="9">
        <f t="shared" si="2"/>
        <v>-1.9049827973306983E-9</v>
      </c>
      <c r="AF6" s="9">
        <f t="shared" si="2"/>
        <v>-1.383786233564806E-9</v>
      </c>
      <c r="AG6" s="9">
        <f t="shared" si="2"/>
        <v>-9.047795738249267E-9</v>
      </c>
      <c r="AH6" s="9">
        <f t="shared" si="2"/>
        <v>-1.1836671202778797E-3</v>
      </c>
      <c r="AI6" s="9">
        <f t="shared" si="2"/>
        <v>6.2109462879742766E-5</v>
      </c>
      <c r="AJ6" s="9">
        <f t="shared" si="2"/>
        <v>-2.0861137345663762E-3</v>
      </c>
      <c r="AK6" s="9">
        <f t="shared" si="2"/>
        <v>-9.2456320925540427E-3</v>
      </c>
      <c r="AL6" s="9">
        <f t="shared" si="2"/>
        <v>-4.578179961305374E-7</v>
      </c>
      <c r="AM6" s="9">
        <f t="shared" si="2"/>
        <v>-5.1777234199670585E-5</v>
      </c>
      <c r="AN6" s="9">
        <f t="shared" si="2"/>
        <v>-1.7328887511782683E-2</v>
      </c>
      <c r="AO6" s="9">
        <f t="shared" si="2"/>
        <v>-0.38932907192517646</v>
      </c>
      <c r="AP6" s="9">
        <f t="shared" si="2"/>
        <v>-1.460460537764157E-2</v>
      </c>
      <c r="AQ6" s="9">
        <f t="shared" si="2"/>
        <v>-8.7904170773743513E-8</v>
      </c>
      <c r="AR6" s="9">
        <f t="shared" si="2"/>
        <v>-6.9159030686116299E-2</v>
      </c>
    </row>
    <row r="7" spans="1:44" ht="51" x14ac:dyDescent="0.35">
      <c r="A7" s="9" t="s">
        <v>120</v>
      </c>
      <c r="B7" s="9" t="s">
        <v>54</v>
      </c>
      <c r="C7" s="9" t="s">
        <v>107</v>
      </c>
      <c r="D7" s="9" t="s">
        <v>166</v>
      </c>
      <c r="E7" s="9" t="s">
        <v>117</v>
      </c>
      <c r="F7" s="9" t="s">
        <v>2</v>
      </c>
      <c r="G7" s="9" t="s">
        <v>166</v>
      </c>
      <c r="H7" s="9">
        <v>-0.6</v>
      </c>
      <c r="I7" s="9" t="s">
        <v>178</v>
      </c>
      <c r="J7" s="9" t="b">
        <v>1</v>
      </c>
      <c r="L7" s="9">
        <f>AC9*AB9</f>
        <v>4.0158179237969875E-2</v>
      </c>
      <c r="M7" s="9">
        <f>AD9*AB9</f>
        <v>-1.4647973077876871E-10</v>
      </c>
      <c r="N7" s="9">
        <f>AE9*AB9</f>
        <v>1.9049827973306983E-9</v>
      </c>
      <c r="O7" s="9">
        <f>AF9*AB9</f>
        <v>1.383786233564806E-9</v>
      </c>
      <c r="P7" s="9">
        <f>AG9*AB9</f>
        <v>9.047795738249267E-9</v>
      </c>
      <c r="Q7" s="9">
        <f>AH9*AB9</f>
        <v>1.1836671202778797E-3</v>
      </c>
      <c r="R7" s="9">
        <f>AI9*AB9</f>
        <v>-6.2109462879742766E-5</v>
      </c>
      <c r="S7" s="9">
        <f>AJ9*AB9</f>
        <v>2.0861137345663762E-3</v>
      </c>
      <c r="T7" s="9">
        <f>AK9*AB9</f>
        <v>9.2456320925540427E-3</v>
      </c>
      <c r="U7" s="9">
        <f>AL9*AB9</f>
        <v>4.578179961305374E-7</v>
      </c>
      <c r="V7" s="9">
        <f>AM9*AB9</f>
        <v>5.1777234199670585E-5</v>
      </c>
      <c r="W7" s="9">
        <f>AN9*AB9</f>
        <v>1.7328887511782683E-2</v>
      </c>
      <c r="X7" s="9">
        <f>AO9*AB9</f>
        <v>0.38932907192517646</v>
      </c>
      <c r="Y7" s="9">
        <f>AP9*AB9</f>
        <v>1.460460537764157E-2</v>
      </c>
      <c r="Z7" s="9">
        <f>AQ9*AB9</f>
        <v>8.7904170773743513E-8</v>
      </c>
      <c r="AA7" s="9">
        <f>AR9*AB9</f>
        <v>6.9159030686116299E-2</v>
      </c>
      <c r="AB7" s="9">
        <f t="shared" si="0"/>
        <v>-0.6</v>
      </c>
      <c r="AC7" s="9">
        <f>AB7*L7</f>
        <v>-2.4094907542781926E-2</v>
      </c>
      <c r="AD7" s="9">
        <f>AB7*M7</f>
        <v>8.7887838467261221E-11</v>
      </c>
      <c r="AE7" s="9">
        <f>AB7*N7</f>
        <v>-1.1429896783984189E-9</v>
      </c>
      <c r="AF7" s="9">
        <f>AB7*O7</f>
        <v>-8.3027174013888359E-10</v>
      </c>
      <c r="AG7" s="9">
        <f>AB7*P7</f>
        <v>-5.4286774429495599E-9</v>
      </c>
      <c r="AH7" s="9">
        <f>AB7*Q7</f>
        <v>-7.1020027216672776E-4</v>
      </c>
      <c r="AI7" s="9">
        <f>AB7*R7</f>
        <v>3.7265677727845656E-5</v>
      </c>
      <c r="AJ7" s="9">
        <f>AB7*S7</f>
        <v>-1.2516682407398257E-3</v>
      </c>
      <c r="AK7" s="9">
        <f>AB7*T7</f>
        <v>-5.5473792555324258E-3</v>
      </c>
      <c r="AL7" s="9">
        <f>AB7*U7</f>
        <v>-2.7469079767832242E-7</v>
      </c>
      <c r="AM7" s="9">
        <f>AB7*V7</f>
        <v>-3.1066340519802348E-5</v>
      </c>
      <c r="AN7" s="9">
        <f>AB7*W7</f>
        <v>-1.0397332507069609E-2</v>
      </c>
      <c r="AO7" s="9">
        <f>AB7*X7</f>
        <v>-0.23359744315510586</v>
      </c>
      <c r="AP7" s="9">
        <f>AB7*Y7</f>
        <v>-8.7627632265849416E-3</v>
      </c>
      <c r="AQ7" s="9">
        <f>AB7*Z7</f>
        <v>-5.2742502464246104E-8</v>
      </c>
      <c r="AR7" s="9">
        <f>AB7*AA7</f>
        <v>-4.1495418411669781E-2</v>
      </c>
    </row>
    <row r="8" spans="1:44" ht="51" x14ac:dyDescent="0.35">
      <c r="A8" s="9" t="s">
        <v>121</v>
      </c>
      <c r="B8" s="9" t="s">
        <v>55</v>
      </c>
      <c r="C8" s="9" t="s">
        <v>107</v>
      </c>
      <c r="D8" s="9" t="s">
        <v>166</v>
      </c>
      <c r="E8" s="9" t="s">
        <v>117</v>
      </c>
      <c r="F8" s="9" t="s">
        <v>2</v>
      </c>
      <c r="G8" s="9" t="s">
        <v>166</v>
      </c>
      <c r="H8" s="9">
        <v>-0.4</v>
      </c>
      <c r="I8" s="9" t="s">
        <v>178</v>
      </c>
      <c r="J8" s="9" t="b">
        <v>1</v>
      </c>
      <c r="L8" s="9">
        <f>AC13*AB13</f>
        <v>4.0158179237969875E-2</v>
      </c>
      <c r="M8" s="9">
        <f>AD13*AB13</f>
        <v>-1.4647973077876871E-10</v>
      </c>
      <c r="N8" s="9">
        <f>AE13*AB13</f>
        <v>1.9049827973306983E-9</v>
      </c>
      <c r="O8" s="9">
        <f>AF13*AB13</f>
        <v>1.383786233564806E-9</v>
      </c>
      <c r="P8" s="9">
        <f>AG13*AB13</f>
        <v>9.047795738249267E-9</v>
      </c>
      <c r="Q8" s="9">
        <f>AH13*AB13</f>
        <v>1.1836671202778797E-3</v>
      </c>
      <c r="R8" s="9">
        <f>AI13*AB13</f>
        <v>-6.2109462879742766E-5</v>
      </c>
      <c r="S8" s="9">
        <f>AJ13*AB13</f>
        <v>2.0861137345663762E-3</v>
      </c>
      <c r="T8" s="9">
        <f>AK13*AB13</f>
        <v>9.2456320925540427E-3</v>
      </c>
      <c r="U8" s="9">
        <f>AL13*AB13</f>
        <v>4.578179961305374E-7</v>
      </c>
      <c r="V8" s="9">
        <f>AM13*AB13</f>
        <v>5.1777234199670585E-5</v>
      </c>
      <c r="W8" s="9">
        <f>AN13*AB13</f>
        <v>1.7328887511782683E-2</v>
      </c>
      <c r="X8" s="9">
        <f>AO13*AB13</f>
        <v>0.38932907192517646</v>
      </c>
      <c r="Y8" s="9">
        <f>AP13*AB13</f>
        <v>1.460460537764157E-2</v>
      </c>
      <c r="Z8" s="9">
        <f>AQ13*AB13</f>
        <v>8.7904170773743513E-8</v>
      </c>
      <c r="AA8" s="9">
        <f>AR13*AB13</f>
        <v>6.9159030686116299E-2</v>
      </c>
      <c r="AB8" s="9">
        <f t="shared" si="0"/>
        <v>-0.4</v>
      </c>
      <c r="AC8" s="9">
        <f>AB8*L8</f>
        <v>-1.6063271695187949E-2</v>
      </c>
      <c r="AD8" s="9">
        <f>AB8*M8</f>
        <v>5.8591892311507489E-11</v>
      </c>
      <c r="AE8" s="9">
        <f>AB8*N8</f>
        <v>-7.6199311893227942E-10</v>
      </c>
      <c r="AF8" s="9">
        <f>AB8*O8</f>
        <v>-5.5351449342592239E-10</v>
      </c>
      <c r="AG8" s="9">
        <f>AB8*P8</f>
        <v>-3.6191182952997071E-9</v>
      </c>
      <c r="AH8" s="9">
        <f>AB8*Q8</f>
        <v>-4.7346684811115191E-4</v>
      </c>
      <c r="AI8" s="9">
        <f>AB8*R8</f>
        <v>2.4843785151897107E-5</v>
      </c>
      <c r="AJ8" s="9">
        <f>AB8*S8</f>
        <v>-8.3444549382655046E-4</v>
      </c>
      <c r="AK8" s="9">
        <f>AB8*T8</f>
        <v>-3.6982528370216173E-3</v>
      </c>
      <c r="AL8" s="9">
        <f>AB8*U8</f>
        <v>-1.8312719845221498E-7</v>
      </c>
      <c r="AM8" s="9">
        <f>AB8*V8</f>
        <v>-2.0710893679868237E-5</v>
      </c>
      <c r="AN8" s="9">
        <f>AB8*W8</f>
        <v>-6.9315550047130735E-3</v>
      </c>
      <c r="AO8" s="9">
        <f>AB8*X8</f>
        <v>-0.1557316287700706</v>
      </c>
      <c r="AP8" s="9">
        <f>AB8*Y8</f>
        <v>-5.8418421510566289E-3</v>
      </c>
      <c r="AQ8" s="9">
        <f>AB8*Z8</f>
        <v>-3.5161668309497409E-8</v>
      </c>
      <c r="AR8" s="9">
        <f>AB8*AA8</f>
        <v>-2.7663612274446522E-2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-4.0158179237969875E-2</v>
      </c>
      <c r="AD9" s="9">
        <f t="shared" si="3"/>
        <v>1.4647973077876871E-10</v>
      </c>
      <c r="AE9" s="9">
        <f t="shared" si="3"/>
        <v>-1.9049827973306983E-9</v>
      </c>
      <c r="AF9" s="9">
        <f t="shared" si="3"/>
        <v>-1.383786233564806E-9</v>
      </c>
      <c r="AG9" s="9">
        <f t="shared" si="3"/>
        <v>-9.047795738249267E-9</v>
      </c>
      <c r="AH9" s="9">
        <f t="shared" si="3"/>
        <v>-1.1836671202778797E-3</v>
      </c>
      <c r="AI9" s="9">
        <f t="shared" si="3"/>
        <v>6.2109462879742766E-5</v>
      </c>
      <c r="AJ9" s="9">
        <f t="shared" si="3"/>
        <v>-2.0861137345663762E-3</v>
      </c>
      <c r="AK9" s="9">
        <f t="shared" si="3"/>
        <v>-9.2456320925540427E-3</v>
      </c>
      <c r="AL9" s="9">
        <f t="shared" si="3"/>
        <v>-4.578179961305374E-7</v>
      </c>
      <c r="AM9" s="9">
        <f t="shared" si="3"/>
        <v>-5.1777234199670585E-5</v>
      </c>
      <c r="AN9" s="9">
        <f t="shared" si="3"/>
        <v>-1.7328887511782683E-2</v>
      </c>
      <c r="AO9" s="9">
        <f t="shared" si="3"/>
        <v>-0.38932907192517646</v>
      </c>
      <c r="AP9" s="9">
        <f t="shared" si="3"/>
        <v>-1.460460537764157E-2</v>
      </c>
      <c r="AQ9" s="9">
        <f t="shared" si="3"/>
        <v>-8.7904170773743513E-8</v>
      </c>
      <c r="AR9" s="9">
        <f t="shared" si="3"/>
        <v>-6.9159030686116299E-2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Parameter!C4/1000</f>
        <v>0.01</v>
      </c>
      <c r="AC12" s="9">
        <f>AB12*L12</f>
        <v>1.7325934344378771E-3</v>
      </c>
      <c r="AD12" s="9">
        <f>AB12*M12</f>
        <v>3.7511372028454076E-10</v>
      </c>
      <c r="AE12" s="9">
        <f>AB12*N12</f>
        <v>3.331642875954471E-11</v>
      </c>
      <c r="AF12" s="9">
        <f>AB12*O12</f>
        <v>2.461750613322606E-10</v>
      </c>
      <c r="AG12" s="9">
        <f>AB12*P12</f>
        <v>1.1873123850091152E-10</v>
      </c>
      <c r="AH12" s="9">
        <f>AB12*Q12</f>
        <v>1.061198016641832E-4</v>
      </c>
      <c r="AI12" s="9">
        <f>AB12*R12</f>
        <v>7.0190034332941569E-6</v>
      </c>
      <c r="AJ12" s="9">
        <f>AB12*S12</f>
        <v>7.0589983997749169E-6</v>
      </c>
      <c r="AK12" s="9">
        <f>AB12*T12</f>
        <v>2.311289019597024E-5</v>
      </c>
      <c r="AL12" s="9">
        <f>AB12*U12</f>
        <v>1.5010962265232071E-8</v>
      </c>
      <c r="AM12" s="9">
        <f>AB12*V12</f>
        <v>2.097166028727841E-6</v>
      </c>
      <c r="AN12" s="9">
        <f>AB12*W12</f>
        <v>4.4276634242627726E-3</v>
      </c>
      <c r="AO12" s="9">
        <f>AB12*X12</f>
        <v>2.5439454595262513E-2</v>
      </c>
      <c r="AP12" s="9">
        <f>AB12*Y12</f>
        <v>1.093844263298935E-4</v>
      </c>
      <c r="AQ12" s="9">
        <f>AB12*Z12</f>
        <v>6.0339617334101689E-9</v>
      </c>
      <c r="AR12" s="9">
        <f>AB12*AA12</f>
        <v>2.5906494708371822E-2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-4.0158179237969875E-2</v>
      </c>
      <c r="AD13" s="9">
        <f t="shared" si="4"/>
        <v>1.4647973077876871E-10</v>
      </c>
      <c r="AE13" s="9">
        <f t="shared" si="4"/>
        <v>-1.9049827973306983E-9</v>
      </c>
      <c r="AF13" s="9">
        <f t="shared" si="4"/>
        <v>-1.383786233564806E-9</v>
      </c>
      <c r="AG13" s="9">
        <f t="shared" si="4"/>
        <v>-9.047795738249267E-9</v>
      </c>
      <c r="AH13" s="9">
        <f t="shared" si="4"/>
        <v>-1.1836671202778797E-3</v>
      </c>
      <c r="AI13" s="9">
        <f t="shared" si="4"/>
        <v>6.2109462879742766E-5</v>
      </c>
      <c r="AJ13" s="9">
        <f t="shared" si="4"/>
        <v>-2.0861137345663762E-3</v>
      </c>
      <c r="AK13" s="9">
        <f t="shared" si="4"/>
        <v>-9.2456320925540427E-3</v>
      </c>
      <c r="AL13" s="9">
        <f t="shared" si="4"/>
        <v>-4.578179961305374E-7</v>
      </c>
      <c r="AM13" s="9">
        <f t="shared" si="4"/>
        <v>-5.1777234199670585E-5</v>
      </c>
      <c r="AN13" s="9">
        <f t="shared" si="4"/>
        <v>-1.7328887511782683E-2</v>
      </c>
      <c r="AO13" s="9">
        <f t="shared" si="4"/>
        <v>-0.38932907192517646</v>
      </c>
      <c r="AP13" s="9">
        <f t="shared" si="4"/>
        <v>-1.460460537764157E-2</v>
      </c>
      <c r="AQ13" s="9">
        <f t="shared" si="4"/>
        <v>-8.7904170773743513E-8</v>
      </c>
      <c r="AR13" s="9">
        <f t="shared" si="4"/>
        <v>-6.9159030686116299E-2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Parameter!C4/1000</f>
        <v>0.01</v>
      </c>
      <c r="AC16" s="9">
        <f>AB16*L16</f>
        <v>1.7325934344378771E-3</v>
      </c>
      <c r="AD16" s="9">
        <f>AB16*M16</f>
        <v>3.7511372028454076E-10</v>
      </c>
      <c r="AE16" s="9">
        <f>AB16*N16</f>
        <v>3.331642875954471E-11</v>
      </c>
      <c r="AF16" s="9">
        <f>AB16*O16</f>
        <v>2.461750613322606E-10</v>
      </c>
      <c r="AG16" s="9">
        <f>AB16*P16</f>
        <v>1.1873123850091152E-10</v>
      </c>
      <c r="AH16" s="9">
        <f>AB16*Q16</f>
        <v>1.061198016641832E-4</v>
      </c>
      <c r="AI16" s="9">
        <f>AB16*R16</f>
        <v>7.0190034332941569E-6</v>
      </c>
      <c r="AJ16" s="9">
        <f>AB16*S16</f>
        <v>7.0589983997749169E-6</v>
      </c>
      <c r="AK16" s="9">
        <f>AB16*T16</f>
        <v>2.311289019597024E-5</v>
      </c>
      <c r="AL16" s="9">
        <f>AB16*U16</f>
        <v>1.5010962265232071E-8</v>
      </c>
      <c r="AM16" s="9">
        <f>AB16*V16</f>
        <v>2.097166028727841E-6</v>
      </c>
      <c r="AN16" s="9">
        <f>AB16*W16</f>
        <v>4.4276634242627726E-3</v>
      </c>
      <c r="AO16" s="9">
        <f>AB16*X16</f>
        <v>2.5439454595262513E-2</v>
      </c>
      <c r="AP16" s="9">
        <f>AB16*Y16</f>
        <v>1.093844263298935E-4</v>
      </c>
      <c r="AQ16" s="9">
        <f>AB16*Z16</f>
        <v>6.0339617334101689E-9</v>
      </c>
      <c r="AR16" s="9">
        <f>AB16*AA16</f>
        <v>2.5906494708371822E-2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4"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4"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Parameter!C5/1000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Parameter!C5/1000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-9.204800470845366E-2</v>
      </c>
      <c r="AD28" s="9">
        <f t="shared" si="9"/>
        <v>1.9703227276868724E-9</v>
      </c>
      <c r="AE28" s="9">
        <f t="shared" si="9"/>
        <v>-7.7340062811791532E-9</v>
      </c>
      <c r="AF28" s="9">
        <f t="shared" si="9"/>
        <v>-3.0444417431431015E-7</v>
      </c>
      <c r="AG28" s="9">
        <f t="shared" si="9"/>
        <v>-2.4575384488890996E-8</v>
      </c>
      <c r="AH28" s="9">
        <f t="shared" si="9"/>
        <v>1.7261926725275528E-3</v>
      </c>
      <c r="AI28" s="9">
        <f t="shared" si="9"/>
        <v>-1.2094401937323327E-3</v>
      </c>
      <c r="AJ28" s="9">
        <f t="shared" si="9"/>
        <v>-3.7265583122574079E-3</v>
      </c>
      <c r="AK28" s="9">
        <f t="shared" si="9"/>
        <v>-1.6321846696148317E-2</v>
      </c>
      <c r="AL28" s="9">
        <f t="shared" si="9"/>
        <v>-8.0590658345831314E-5</v>
      </c>
      <c r="AM28" s="9">
        <f t="shared" si="9"/>
        <v>-2.7361241738629448E-3</v>
      </c>
      <c r="AN28" s="9">
        <f t="shared" si="9"/>
        <v>-7.0209358359257923</v>
      </c>
      <c r="AO28" s="9">
        <f t="shared" si="9"/>
        <v>-79.845187292904797</v>
      </c>
      <c r="AP28" s="9">
        <f t="shared" si="9"/>
        <v>-5.9094868160632421</v>
      </c>
      <c r="AQ28" s="9">
        <f t="shared" si="9"/>
        <v>4.9801763308881643E-7</v>
      </c>
      <c r="AR28" s="9">
        <f t="shared" si="9"/>
        <v>-0.15914235939122409</v>
      </c>
    </row>
    <row r="29" spans="1:44" ht="26" x14ac:dyDescent="0.35">
      <c r="A29" s="9" t="s">
        <v>130</v>
      </c>
      <c r="B29" s="9" t="s">
        <v>64</v>
      </c>
      <c r="C29" s="9" t="s">
        <v>107</v>
      </c>
      <c r="D29" s="9" t="s">
        <v>166</v>
      </c>
      <c r="E29" s="9" t="s">
        <v>119</v>
      </c>
      <c r="F29" s="9" t="s">
        <v>4</v>
      </c>
      <c r="G29" s="9" t="s">
        <v>166</v>
      </c>
      <c r="H29" s="9">
        <v>-0.6</v>
      </c>
      <c r="I29" s="9" t="s">
        <v>178</v>
      </c>
      <c r="J29" s="9" t="b">
        <v>1</v>
      </c>
      <c r="L29" s="9">
        <f>AC31*AB31</f>
        <v>8.4880195002512482E-2</v>
      </c>
      <c r="M29" s="9">
        <f>AD31*AB31</f>
        <v>-4.7535477400878729E-9</v>
      </c>
      <c r="N29" s="9">
        <f>AE31*AB31</f>
        <v>6.6440078722216892E-9</v>
      </c>
      <c r="O29" s="9">
        <f>AF31*AB31</f>
        <v>-3.7340804642369532E-8</v>
      </c>
      <c r="P29" s="9">
        <f>AG31*AB31</f>
        <v>1.3996676565434677E-8</v>
      </c>
      <c r="Q29" s="9">
        <f>AH31*AB31</f>
        <v>-1.4691198617241604E-3</v>
      </c>
      <c r="R29" s="9">
        <f>AI31*AB31</f>
        <v>1.4648626018246829E-3</v>
      </c>
      <c r="S29" s="9">
        <f>AJ31*AB31</f>
        <v>2.2483190213206101E-3</v>
      </c>
      <c r="T29" s="9">
        <f>AK31*AB31</f>
        <v>9.6376172352099082E-3</v>
      </c>
      <c r="U29" s="9">
        <f>AL31*AB31</f>
        <v>3.2837590208266819E-5</v>
      </c>
      <c r="V29" s="9">
        <f>AM31*AB31</f>
        <v>2.2142573800004823E-3</v>
      </c>
      <c r="W29" s="9">
        <f>AN31*AB31</f>
        <v>6.8996576109569707</v>
      </c>
      <c r="X29" s="9">
        <f>AO31*AB31</f>
        <v>94.79823754436967</v>
      </c>
      <c r="Y29" s="9">
        <f>AP31*AB31</f>
        <v>7.592441165997168</v>
      </c>
      <c r="Z29" s="9">
        <f>AQ31*AB31</f>
        <v>-6.1164855705195918E-7</v>
      </c>
      <c r="AA29" s="9">
        <f>AR31*AB31</f>
        <v>0.3005838744904672</v>
      </c>
      <c r="AB29" s="9">
        <f>H29</f>
        <v>-0.6</v>
      </c>
      <c r="AC29" s="9">
        <f>AB29*L29</f>
        <v>-5.092811700150749E-2</v>
      </c>
      <c r="AD29" s="9">
        <f>AB29*M29</f>
        <v>2.8521286440527237E-9</v>
      </c>
      <c r="AE29" s="9">
        <f>AB29*N29</f>
        <v>-3.9864047233330132E-9</v>
      </c>
      <c r="AF29" s="9">
        <f>AB29*O29</f>
        <v>2.2404482785421718E-8</v>
      </c>
      <c r="AG29" s="9">
        <f>AB29*P29</f>
        <v>-8.3980059392608063E-9</v>
      </c>
      <c r="AH29" s="9">
        <f>AB29*Q29</f>
        <v>8.8147191703449618E-4</v>
      </c>
      <c r="AI29" s="9">
        <f>AB29*R29</f>
        <v>-8.7891756109480972E-4</v>
      </c>
      <c r="AJ29" s="9">
        <f>AB29*S29</f>
        <v>-1.3489914127923659E-3</v>
      </c>
      <c r="AK29" s="9">
        <f>AB29*T29</f>
        <v>-5.7825703411259451E-3</v>
      </c>
      <c r="AL29" s="9">
        <f>AB29*U29</f>
        <v>-1.9702554124960092E-5</v>
      </c>
      <c r="AM29" s="9">
        <f>AB29*V29</f>
        <v>-1.3285544280002893E-3</v>
      </c>
      <c r="AN29" s="9">
        <f>AB29*W29</f>
        <v>-4.1397945665741824</v>
      </c>
      <c r="AO29" s="9">
        <f>AB29*X29</f>
        <v>-56.878942526621799</v>
      </c>
      <c r="AP29" s="9">
        <f>AB29*Y29</f>
        <v>-4.5554646995983008</v>
      </c>
      <c r="AQ29" s="9">
        <f>AB29*Z29</f>
        <v>3.6698913423117548E-7</v>
      </c>
      <c r="AR29" s="9">
        <f>AB29*AA29</f>
        <v>-0.18035032469428031</v>
      </c>
    </row>
    <row r="30" spans="1:44" ht="26" x14ac:dyDescent="0.35">
      <c r="A30" s="9" t="s">
        <v>131</v>
      </c>
      <c r="B30" s="9" t="s">
        <v>65</v>
      </c>
      <c r="C30" s="9" t="s">
        <v>107</v>
      </c>
      <c r="D30" s="9" t="s">
        <v>166</v>
      </c>
      <c r="E30" s="9" t="s">
        <v>119</v>
      </c>
      <c r="F30" s="9" t="s">
        <v>4</v>
      </c>
      <c r="G30" s="9" t="s">
        <v>166</v>
      </c>
      <c r="H30" s="9">
        <v>-0.4</v>
      </c>
      <c r="I30" s="9" t="s">
        <v>178</v>
      </c>
      <c r="J30" s="9" t="b">
        <v>1</v>
      </c>
      <c r="L30" s="9">
        <f>AC34*AB34</f>
        <v>0.10279971926736542</v>
      </c>
      <c r="M30" s="9">
        <f>AD34*AB34</f>
        <v>2.2045147909146284E-9</v>
      </c>
      <c r="N30" s="9">
        <f>AE34*AB34</f>
        <v>9.3690038946153493E-9</v>
      </c>
      <c r="O30" s="9">
        <f>AF34*AB34</f>
        <v>8.1712164274932963E-7</v>
      </c>
      <c r="P30" s="9">
        <f>AG34*AB34</f>
        <v>4.0443446374075468E-8</v>
      </c>
      <c r="Q30" s="9">
        <f>AH34*AB34</f>
        <v>-2.1118018887326413E-3</v>
      </c>
      <c r="R30" s="9">
        <f>AI34*AB34</f>
        <v>8.2630658159380704E-4</v>
      </c>
      <c r="S30" s="9">
        <f>AJ34*AB34</f>
        <v>5.9439172486626043E-3</v>
      </c>
      <c r="T30" s="9">
        <f>AK34*AB34</f>
        <v>2.6348190887555929E-2</v>
      </c>
      <c r="U30" s="9">
        <f>AL34*AB34</f>
        <v>1.5222026055217803E-4</v>
      </c>
      <c r="V30" s="9">
        <f>AM34*AB34</f>
        <v>3.5189243646566383E-3</v>
      </c>
      <c r="W30" s="9">
        <f>AN34*AB34</f>
        <v>7.2028531733790251</v>
      </c>
      <c r="X30" s="9">
        <f>AO34*AB34</f>
        <v>57.415611915707508</v>
      </c>
      <c r="Y30" s="9">
        <f>AP34*AB34</f>
        <v>3.3850552911623524</v>
      </c>
      <c r="Z30" s="9">
        <f>AQ34*AB34</f>
        <v>-3.2757124714410237E-7</v>
      </c>
      <c r="AA30" s="9">
        <f>AR34*AB34</f>
        <v>-5.301991325764055E-2</v>
      </c>
      <c r="AB30" s="9">
        <f>H30</f>
        <v>-0.4</v>
      </c>
      <c r="AC30" s="9">
        <f>AB30*L30</f>
        <v>-4.1119887706946169E-2</v>
      </c>
      <c r="AD30" s="9">
        <f>AB30*M30</f>
        <v>-8.8180591636585136E-10</v>
      </c>
      <c r="AE30" s="9">
        <f>AB30*N30</f>
        <v>-3.7476015578461401E-9</v>
      </c>
      <c r="AF30" s="9">
        <f>AB30*O30</f>
        <v>-3.2684865709973187E-7</v>
      </c>
      <c r="AG30" s="9">
        <f>AB30*P30</f>
        <v>-1.6177378549630188E-8</v>
      </c>
      <c r="AH30" s="9">
        <f>AB30*Q30</f>
        <v>8.4472075549305655E-4</v>
      </c>
      <c r="AI30" s="9">
        <f>AB30*R30</f>
        <v>-3.3052263263752286E-4</v>
      </c>
      <c r="AJ30" s="9">
        <f>AB30*S30</f>
        <v>-2.3775668994650417E-3</v>
      </c>
      <c r="AK30" s="9">
        <f>AB30*T30</f>
        <v>-1.0539276355022373E-2</v>
      </c>
      <c r="AL30" s="9">
        <f>AB30*U30</f>
        <v>-6.0888104220871215E-5</v>
      </c>
      <c r="AM30" s="9">
        <f>AB30*V30</f>
        <v>-1.4075697458626555E-3</v>
      </c>
      <c r="AN30" s="9">
        <f>AB30*W30</f>
        <v>-2.8811412693516103</v>
      </c>
      <c r="AO30" s="9">
        <f>AB30*X30</f>
        <v>-22.966244766283005</v>
      </c>
      <c r="AP30" s="9">
        <f>AB30*Y30</f>
        <v>-1.3540221164649411</v>
      </c>
      <c r="AQ30" s="9">
        <f>AB30*Z30</f>
        <v>1.3102849885764096E-7</v>
      </c>
      <c r="AR30" s="9">
        <f>AB30*AA30</f>
        <v>2.1207965303056221E-2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-8.4880195002512482E-2</v>
      </c>
      <c r="AD31" s="9">
        <f t="shared" si="10"/>
        <v>4.7535477400878729E-9</v>
      </c>
      <c r="AE31" s="9">
        <f t="shared" si="10"/>
        <v>-6.6440078722216892E-9</v>
      </c>
      <c r="AF31" s="9">
        <f t="shared" si="10"/>
        <v>3.7340804642369532E-8</v>
      </c>
      <c r="AG31" s="9">
        <f t="shared" si="10"/>
        <v>-1.3996676565434677E-8</v>
      </c>
      <c r="AH31" s="9">
        <f t="shared" si="10"/>
        <v>1.4691198617241604E-3</v>
      </c>
      <c r="AI31" s="9">
        <f t="shared" si="10"/>
        <v>-1.4648626018246829E-3</v>
      </c>
      <c r="AJ31" s="9">
        <f t="shared" si="10"/>
        <v>-2.2483190213206101E-3</v>
      </c>
      <c r="AK31" s="9">
        <f t="shared" si="10"/>
        <v>-9.6376172352099082E-3</v>
      </c>
      <c r="AL31" s="9">
        <f t="shared" si="10"/>
        <v>-3.2837590208266819E-5</v>
      </c>
      <c r="AM31" s="9">
        <f t="shared" si="10"/>
        <v>-2.2142573800004823E-3</v>
      </c>
      <c r="AN31" s="9">
        <f t="shared" si="10"/>
        <v>-6.8996576109569707</v>
      </c>
      <c r="AO31" s="9">
        <f t="shared" si="10"/>
        <v>-94.79823754436967</v>
      </c>
      <c r="AP31" s="9">
        <f t="shared" si="10"/>
        <v>-7.592441165997168</v>
      </c>
      <c r="AQ31" s="9">
        <f t="shared" si="10"/>
        <v>6.1164855705195918E-7</v>
      </c>
      <c r="AR31" s="9">
        <f t="shared" si="10"/>
        <v>-0.3005838744904672</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Parameter!C3/100</f>
        <v>0.6</v>
      </c>
      <c r="AC33" s="9">
        <f>AB33*L33</f>
        <v>0.2328871954816738</v>
      </c>
      <c r="AD33" s="9">
        <f>AB33*M33</f>
        <v>4.3389411743960831E-8</v>
      </c>
      <c r="AE33" s="9">
        <f>AB33*N33</f>
        <v>1.3249252411466981E-8</v>
      </c>
      <c r="AF33" s="9">
        <f>AB33*O33</f>
        <v>2.3512479249580494E-8</v>
      </c>
      <c r="AG33" s="9">
        <f>AB33*P33</f>
        <v>9.5656432669876617E-9</v>
      </c>
      <c r="AH33" s="9">
        <f>AB33*Q33</f>
        <v>1.2874872151675241E-2</v>
      </c>
      <c r="AI33" s="9">
        <f>AB33*R33</f>
        <v>9.5623893621821102E-4</v>
      </c>
      <c r="AJ33" s="9">
        <f>AB33*S33</f>
        <v>1.056161237236087E-3</v>
      </c>
      <c r="AK33" s="9">
        <f>AB33*T33</f>
        <v>3.1027129639068607E-3</v>
      </c>
      <c r="AL33" s="9">
        <f>AB33*U33</f>
        <v>3.9972451356909565E-6</v>
      </c>
      <c r="AM33" s="9">
        <f>AB33*V33</f>
        <v>2.8023783727904955E-4</v>
      </c>
      <c r="AN33" s="9">
        <f>AB33*W33</f>
        <v>0.69118471486829569</v>
      </c>
      <c r="AO33" s="9">
        <f>AB33*X33</f>
        <v>2.013086866616784</v>
      </c>
      <c r="AP33" s="9">
        <f>AB33*Y33</f>
        <v>2.9728121704295306E-2</v>
      </c>
      <c r="AQ33" s="9">
        <f>AB33*Z33</f>
        <v>3.4331861113236112E-6</v>
      </c>
      <c r="AR33" s="9">
        <f>AB33*AA33</f>
        <v>3.4096787235252988</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-0.10279971926736542</v>
      </c>
      <c r="AD34" s="9">
        <f t="shared" si="11"/>
        <v>-2.2045147909146284E-9</v>
      </c>
      <c r="AE34" s="9">
        <f t="shared" si="11"/>
        <v>-9.3690038946153493E-9</v>
      </c>
      <c r="AF34" s="9">
        <f t="shared" si="11"/>
        <v>-8.1712164274932963E-7</v>
      </c>
      <c r="AG34" s="9">
        <f t="shared" si="11"/>
        <v>-4.0443446374075468E-8</v>
      </c>
      <c r="AH34" s="9">
        <f t="shared" si="11"/>
        <v>2.1118018887326413E-3</v>
      </c>
      <c r="AI34" s="9">
        <f t="shared" si="11"/>
        <v>-8.2630658159380704E-4</v>
      </c>
      <c r="AJ34" s="9">
        <f t="shared" si="11"/>
        <v>-5.9439172486626043E-3</v>
      </c>
      <c r="AK34" s="9">
        <f t="shared" si="11"/>
        <v>-2.6348190887555929E-2</v>
      </c>
      <c r="AL34" s="9">
        <f t="shared" si="11"/>
        <v>-1.5222026055217803E-4</v>
      </c>
      <c r="AM34" s="9">
        <f t="shared" si="11"/>
        <v>-3.5189243646566383E-3</v>
      </c>
      <c r="AN34" s="9">
        <f t="shared" si="11"/>
        <v>-7.2028531733790251</v>
      </c>
      <c r="AO34" s="9">
        <f t="shared" si="11"/>
        <v>-57.415611915707508</v>
      </c>
      <c r="AP34" s="9">
        <f t="shared" si="11"/>
        <v>-3.3850552911623524</v>
      </c>
      <c r="AQ34" s="9">
        <f t="shared" si="11"/>
        <v>3.2757124714410237E-7</v>
      </c>
      <c r="AR34" s="9">
        <f t="shared" si="11"/>
        <v>5.301991325764055E-2</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Parameter!C3/100</f>
        <v>0.6</v>
      </c>
      <c r="AC36" s="9">
        <f>AB36*L36</f>
        <v>0.2328871954816738</v>
      </c>
      <c r="AD36" s="9">
        <f>AB36*M36</f>
        <v>4.3389411743960831E-8</v>
      </c>
      <c r="AE36" s="9">
        <f>AB36*N36</f>
        <v>1.3249252411466981E-8</v>
      </c>
      <c r="AF36" s="9">
        <f>AB36*O36</f>
        <v>2.3512479249580494E-8</v>
      </c>
      <c r="AG36" s="9">
        <f>AB36*P36</f>
        <v>9.5656432669876617E-9</v>
      </c>
      <c r="AH36" s="9">
        <f>AB36*Q36</f>
        <v>1.2874872151675241E-2</v>
      </c>
      <c r="AI36" s="9">
        <f>AB36*R36</f>
        <v>9.5623893621821102E-4</v>
      </c>
      <c r="AJ36" s="9">
        <f>AB36*S36</f>
        <v>1.056161237236087E-3</v>
      </c>
      <c r="AK36" s="9">
        <f>AB36*T36</f>
        <v>3.1027129639068607E-3</v>
      </c>
      <c r="AL36" s="9">
        <f>AB36*U36</f>
        <v>3.9972451356909565E-6</v>
      </c>
      <c r="AM36" s="9">
        <f>AB36*V36</f>
        <v>2.8023783727904955E-4</v>
      </c>
      <c r="AN36" s="9">
        <f>AB36*W36</f>
        <v>0.69118471486829569</v>
      </c>
      <c r="AO36" s="9">
        <f>AB36*X36</f>
        <v>2.013086866616784</v>
      </c>
      <c r="AP36" s="9">
        <f>AB36*Y36</f>
        <v>2.9728121704295306E-2</v>
      </c>
      <c r="AQ36" s="9">
        <f>AB36*Z36</f>
        <v>3.4331861113236112E-6</v>
      </c>
      <c r="AR36" s="9">
        <f>AB36*AA36</f>
        <v>3.4096787235252988</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-8.2435287113740985E-2</v>
      </c>
      <c r="AD2" s="9">
        <f t="shared" si="1"/>
        <v>-4.2171615225415808E-9</v>
      </c>
      <c r="AE2" s="9">
        <f t="shared" si="1"/>
        <v>-4.4044148612618109E-9</v>
      </c>
      <c r="AF2" s="9">
        <f t="shared" si="1"/>
        <v>-6.4459265447787346E-8</v>
      </c>
      <c r="AG2" s="9">
        <f t="shared" si="1"/>
        <v>-8.565131370225278E-9</v>
      </c>
      <c r="AH2" s="9">
        <f t="shared" si="1"/>
        <v>-1.3409589765103185E-3</v>
      </c>
      <c r="AI2" s="9">
        <f t="shared" si="1"/>
        <v>-3.0150903468439651E-4</v>
      </c>
      <c r="AJ2" s="9">
        <f t="shared" si="1"/>
        <v>-1.5828371589704732E-3</v>
      </c>
      <c r="AK2" s="9">
        <f t="shared" si="1"/>
        <v>-6.7584251992865597E-3</v>
      </c>
      <c r="AL2" s="9">
        <f t="shared" si="1"/>
        <v>-1.693558889181265E-5</v>
      </c>
      <c r="AM2" s="9">
        <f t="shared" si="1"/>
        <v>-5.9128660621520564E-4</v>
      </c>
      <c r="AN2" s="9">
        <f t="shared" si="1"/>
        <v>-1.4975433038066481</v>
      </c>
      <c r="AO2" s="9">
        <f t="shared" si="1"/>
        <v>-16.343459199696944</v>
      </c>
      <c r="AP2" s="9">
        <f t="shared" si="1"/>
        <v>-1.1912828666804043</v>
      </c>
      <c r="AQ2" s="9">
        <f t="shared" si="1"/>
        <v>-4.2248215008300618E-7</v>
      </c>
      <c r="AR2" s="9">
        <f t="shared" si="1"/>
        <v>-0.43789124843496813</v>
      </c>
    </row>
    <row r="3" spans="1:44" ht="38.5" x14ac:dyDescent="0.35">
      <c r="A3" s="9" t="s">
        <v>117</v>
      </c>
      <c r="B3" s="9" t="s">
        <v>2</v>
      </c>
      <c r="C3" s="9" t="s">
        <v>107</v>
      </c>
      <c r="D3" s="9" t="s">
        <v>166</v>
      </c>
      <c r="E3" s="9" t="s">
        <v>116</v>
      </c>
      <c r="F3" s="9" t="s">
        <v>53</v>
      </c>
      <c r="G3" s="9" t="s">
        <v>166</v>
      </c>
      <c r="H3" s="9">
        <v>-0.4</v>
      </c>
      <c r="I3" s="9" t="s">
        <v>178</v>
      </c>
      <c r="J3" s="9" t="b">
        <v>1</v>
      </c>
      <c r="L3" s="9">
        <f>AC6*AB6</f>
        <v>3.1495212065780494E-2</v>
      </c>
      <c r="M3" s="9">
        <f>AD6*AB6</f>
        <v>-2.0220483322014724E-9</v>
      </c>
      <c r="N3" s="9">
        <f>AE6*AB6</f>
        <v>1.7384006535329747E-9</v>
      </c>
      <c r="O3" s="9">
        <f>AF6*AB6</f>
        <v>1.5291092690350299E-10</v>
      </c>
      <c r="P3" s="9">
        <f>AG6*AB6</f>
        <v>8.4541395457447097E-9</v>
      </c>
      <c r="Q3" s="9">
        <f>AH6*AB6</f>
        <v>6.5306811195696369E-4</v>
      </c>
      <c r="R3" s="9">
        <f>AI6*AB6</f>
        <v>-9.7204480046213541E-5</v>
      </c>
      <c r="S3" s="9">
        <f>AJ6*AB6</f>
        <v>2.0508187425675017E-3</v>
      </c>
      <c r="T3" s="9">
        <f>AK6*AB6</f>
        <v>9.13006764157419E-3</v>
      </c>
      <c r="U3" s="9">
        <f>AL6*AB6</f>
        <v>3.8276318480437709E-7</v>
      </c>
      <c r="V3" s="9">
        <f>AM6*AB6</f>
        <v>4.1291404056031379E-5</v>
      </c>
      <c r="W3" s="9">
        <f>AN6*AB6</f>
        <v>-4.809429609531176E-3</v>
      </c>
      <c r="X3" s="9">
        <f>AO6*AB6</f>
        <v>0.26213179894886396</v>
      </c>
      <c r="Y3" s="9">
        <f>AP6*AB6</f>
        <v>1.4057683245992103E-2</v>
      </c>
      <c r="Z3" s="9">
        <f>AQ6*AB6</f>
        <v>5.7734362106692676E-8</v>
      </c>
      <c r="AA3" s="9">
        <f>AR6*AB6</f>
        <v>-6.0373442855742809E-2</v>
      </c>
      <c r="AB3" s="9">
        <f t="shared" si="0"/>
        <v>-0.4</v>
      </c>
      <c r="AC3" s="9">
        <f>AB3*L3</f>
        <v>-1.2598084826312198E-2</v>
      </c>
      <c r="AD3" s="9">
        <f>AB3*M3</f>
        <v>8.0881933288058898E-10</v>
      </c>
      <c r="AE3" s="9">
        <f>AB3*N3</f>
        <v>-6.9536026141318998E-10</v>
      </c>
      <c r="AF3" s="9">
        <f>AB3*O3</f>
        <v>-6.1164370761401195E-11</v>
      </c>
      <c r="AG3" s="9">
        <f>AB3*P3</f>
        <v>-3.3816558182978841E-9</v>
      </c>
      <c r="AH3" s="9">
        <f>AB3*Q3</f>
        <v>-2.6122724478278551E-4</v>
      </c>
      <c r="AI3" s="9">
        <f>AB3*R3</f>
        <v>3.8881792018485419E-5</v>
      </c>
      <c r="AJ3" s="9">
        <f>AB3*S3</f>
        <v>-8.2032749702700076E-4</v>
      </c>
      <c r="AK3" s="9">
        <f>AB3*T3</f>
        <v>-3.6520270566296762E-3</v>
      </c>
      <c r="AL3" s="9">
        <f>AB3*U3</f>
        <v>-1.5310527392175084E-7</v>
      </c>
      <c r="AM3" s="9">
        <f>AB3*V3</f>
        <v>-1.6516561622412553E-5</v>
      </c>
      <c r="AN3" s="9">
        <f>AB3*W3</f>
        <v>1.9237718438124705E-3</v>
      </c>
      <c r="AO3" s="9">
        <f>AB3*X3</f>
        <v>-0.10485271957954559</v>
      </c>
      <c r="AP3" s="9">
        <f>AB3*Y3</f>
        <v>-5.6230732983968412E-3</v>
      </c>
      <c r="AQ3" s="9">
        <f>AB3*Z3</f>
        <v>-2.3093744842677073E-8</v>
      </c>
      <c r="AR3" s="9">
        <f>AB3*AA3</f>
        <v>2.4149377142297125E-2</v>
      </c>
    </row>
    <row r="4" spans="1:44"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4" ht="26" x14ac:dyDescent="0.35">
      <c r="A5" s="9" t="s">
        <v>119</v>
      </c>
      <c r="B5" s="9" t="s">
        <v>4</v>
      </c>
      <c r="C5" s="9" t="s">
        <v>107</v>
      </c>
      <c r="D5" s="9" t="s">
        <v>166</v>
      </c>
      <c r="E5" s="9" t="s">
        <v>116</v>
      </c>
      <c r="F5" s="9" t="s">
        <v>53</v>
      </c>
      <c r="G5" s="9" t="s">
        <v>166</v>
      </c>
      <c r="H5" s="9">
        <v>-0.2</v>
      </c>
      <c r="I5" s="9" t="s">
        <v>178</v>
      </c>
      <c r="J5" s="9" t="b">
        <v>1</v>
      </c>
      <c r="L5" s="9">
        <f>AC28*AB28</f>
        <v>0.266713401319709</v>
      </c>
      <c r="M5" s="9">
        <f>AD28*AB28</f>
        <v>3.0571736080283747E-8</v>
      </c>
      <c r="N5" s="9">
        <f>AE28*AB28</f>
        <v>1.7670945589779389E-8</v>
      </c>
      <c r="O5" s="9">
        <f>AF28*AB28</f>
        <v>3.2207853375149558E-7</v>
      </c>
      <c r="P5" s="9">
        <f>AG28*AB28</f>
        <v>3.1749616939131739E-8</v>
      </c>
      <c r="Q5" s="9">
        <f>AH28*AB28</f>
        <v>7.9299614412288773E-3</v>
      </c>
      <c r="R5" s="9">
        <f>AI28*AB28</f>
        <v>1.926619395895991E-3</v>
      </c>
      <c r="S5" s="9">
        <f>AJ28*AB28</f>
        <v>4.5186792401844733E-3</v>
      </c>
      <c r="T5" s="9">
        <f>AK28*AB28</f>
        <v>1.8648881419078465E-2</v>
      </c>
      <c r="U5" s="9">
        <f>AL28*AB28</f>
        <v>8.3588592197599525E-5</v>
      </c>
      <c r="V5" s="9">
        <f>AM28*AB28</f>
        <v>2.9463025518222316E-3</v>
      </c>
      <c r="W5" s="9">
        <f>AN28*AB28</f>
        <v>7.5393243720770151</v>
      </c>
      <c r="X5" s="9">
        <f>AO28*AB28</f>
        <v>81.355002442867402</v>
      </c>
      <c r="Y5" s="9">
        <f>AP28*AB28</f>
        <v>5.9317829073414625</v>
      </c>
      <c r="Z5" s="9">
        <f>AQ28*AB28</f>
        <v>2.0768719504038916E-6</v>
      </c>
      <c r="AA5" s="9">
        <f>AR28*AB28</f>
        <v>2.7164014020351983</v>
      </c>
      <c r="AB5" s="9">
        <f t="shared" si="0"/>
        <v>-0.2</v>
      </c>
      <c r="AC5" s="9">
        <f>AB5*L5</f>
        <v>-5.3342680263941802E-2</v>
      </c>
      <c r="AD5" s="9">
        <f>AB5*M5</f>
        <v>-6.1143472160567495E-9</v>
      </c>
      <c r="AE5" s="9">
        <f>AB5*N5</f>
        <v>-3.5341891179558779E-9</v>
      </c>
      <c r="AF5" s="9">
        <f>AB5*O5</f>
        <v>-6.4415706750299116E-8</v>
      </c>
      <c r="AG5" s="9">
        <f>AB5*P5</f>
        <v>-6.3499233878263484E-9</v>
      </c>
      <c r="AH5" s="9">
        <f>AB5*Q5</f>
        <v>-1.5859922882457756E-3</v>
      </c>
      <c r="AI5" s="9">
        <f>AB5*R5</f>
        <v>-3.8532387917919822E-4</v>
      </c>
      <c r="AJ5" s="9">
        <f>AB5*S5</f>
        <v>-9.0373584803689474E-4</v>
      </c>
      <c r="AK5" s="9">
        <f>AB5*T5</f>
        <v>-3.7297762838156934E-3</v>
      </c>
      <c r="AL5" s="9">
        <f>AB5*U5</f>
        <v>-1.6717718439519904E-5</v>
      </c>
      <c r="AM5" s="9">
        <f>AB5*V5</f>
        <v>-5.8926051036444632E-4</v>
      </c>
      <c r="AN5" s="9">
        <f>AB5*W5</f>
        <v>-1.5078648744154031</v>
      </c>
      <c r="AO5" s="9">
        <f>AB5*X5</f>
        <v>-16.271000488573481</v>
      </c>
      <c r="AP5" s="9">
        <f>AB5*Y5</f>
        <v>-1.1863565814682926</v>
      </c>
      <c r="AQ5" s="9">
        <f>AB5*Z5</f>
        <v>-4.1537439008077834E-7</v>
      </c>
      <c r="AR5" s="9">
        <f>AB5*AA5</f>
        <v>-0.54328028040703968</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-3.1495212065780494E-2</v>
      </c>
      <c r="AD6" s="9">
        <f t="shared" si="2"/>
        <v>2.0220483322014724E-9</v>
      </c>
      <c r="AE6" s="9">
        <f t="shared" si="2"/>
        <v>-1.7384006535329747E-9</v>
      </c>
      <c r="AF6" s="9">
        <f t="shared" si="2"/>
        <v>-1.5291092690350299E-10</v>
      </c>
      <c r="AG6" s="9">
        <f t="shared" si="2"/>
        <v>-8.4541395457447097E-9</v>
      </c>
      <c r="AH6" s="9">
        <f t="shared" si="2"/>
        <v>-6.5306811195696369E-4</v>
      </c>
      <c r="AI6" s="9">
        <f t="shared" si="2"/>
        <v>9.7204480046213541E-5</v>
      </c>
      <c r="AJ6" s="9">
        <f t="shared" si="2"/>
        <v>-2.0508187425675017E-3</v>
      </c>
      <c r="AK6" s="9">
        <f t="shared" si="2"/>
        <v>-9.13006764157419E-3</v>
      </c>
      <c r="AL6" s="9">
        <f t="shared" si="2"/>
        <v>-3.8276318480437709E-7</v>
      </c>
      <c r="AM6" s="9">
        <f t="shared" si="2"/>
        <v>-4.1291404056031379E-5</v>
      </c>
      <c r="AN6" s="9">
        <f t="shared" si="2"/>
        <v>4.809429609531176E-3</v>
      </c>
      <c r="AO6" s="9">
        <f t="shared" si="2"/>
        <v>-0.26213179894886396</v>
      </c>
      <c r="AP6" s="9">
        <f t="shared" si="2"/>
        <v>-1.4057683245992103E-2</v>
      </c>
      <c r="AQ6" s="9">
        <f t="shared" si="2"/>
        <v>-5.7734362106692676E-8</v>
      </c>
      <c r="AR6" s="9">
        <f t="shared" si="2"/>
        <v>6.0373442855742809E-2</v>
      </c>
    </row>
    <row r="7" spans="1:44" ht="51" x14ac:dyDescent="0.35">
      <c r="A7" s="9" t="s">
        <v>120</v>
      </c>
      <c r="B7" s="9" t="s">
        <v>54</v>
      </c>
      <c r="C7" s="9" t="s">
        <v>107</v>
      </c>
      <c r="D7" s="9" t="s">
        <v>166</v>
      </c>
      <c r="E7" s="9" t="s">
        <v>117</v>
      </c>
      <c r="F7" s="9" t="s">
        <v>2</v>
      </c>
      <c r="G7" s="9" t="s">
        <v>166</v>
      </c>
      <c r="H7" s="9">
        <v>-0.6</v>
      </c>
      <c r="I7" s="9" t="s">
        <v>178</v>
      </c>
      <c r="J7" s="9" t="b">
        <v>1</v>
      </c>
      <c r="L7" s="9">
        <f>AC9*AB9</f>
        <v>3.1495212065780494E-2</v>
      </c>
      <c r="M7" s="9">
        <f>AD9*AB9</f>
        <v>-2.0220483322014724E-9</v>
      </c>
      <c r="N7" s="9">
        <f>AE9*AB9</f>
        <v>1.7384006535329747E-9</v>
      </c>
      <c r="O7" s="9">
        <f>AF9*AB9</f>
        <v>1.5291092690350299E-10</v>
      </c>
      <c r="P7" s="9">
        <f>AG9*AB9</f>
        <v>8.4541395457447097E-9</v>
      </c>
      <c r="Q7" s="9">
        <f>AH9*AB9</f>
        <v>6.5306811195696369E-4</v>
      </c>
      <c r="R7" s="9">
        <f>AI9*AB9</f>
        <v>-9.7204480046213541E-5</v>
      </c>
      <c r="S7" s="9">
        <f>AJ9*AB9</f>
        <v>2.0508187425675017E-3</v>
      </c>
      <c r="T7" s="9">
        <f>AK9*AB9</f>
        <v>9.13006764157419E-3</v>
      </c>
      <c r="U7" s="9">
        <f>AL9*AB9</f>
        <v>3.8276318480437709E-7</v>
      </c>
      <c r="V7" s="9">
        <f>AM9*AB9</f>
        <v>4.1291404056031379E-5</v>
      </c>
      <c r="W7" s="9">
        <f>AN9*AB9</f>
        <v>-4.809429609531176E-3</v>
      </c>
      <c r="X7" s="9">
        <f>AO9*AB9</f>
        <v>0.26213179894886396</v>
      </c>
      <c r="Y7" s="9">
        <f>AP9*AB9</f>
        <v>1.4057683245992103E-2</v>
      </c>
      <c r="Z7" s="9">
        <f>AQ9*AB9</f>
        <v>5.7734362106692669E-8</v>
      </c>
      <c r="AA7" s="9">
        <f>AR9*AB9</f>
        <v>-6.0373442855742809E-2</v>
      </c>
      <c r="AB7" s="9">
        <f t="shared" si="0"/>
        <v>-0.6</v>
      </c>
      <c r="AC7" s="9">
        <f>AB7*L7</f>
        <v>-1.8897127239468296E-2</v>
      </c>
      <c r="AD7" s="9">
        <f>AB7*M7</f>
        <v>1.2132289993208833E-9</v>
      </c>
      <c r="AE7" s="9">
        <f>AB7*N7</f>
        <v>-1.0430403921197848E-9</v>
      </c>
      <c r="AF7" s="9">
        <f>AB7*O7</f>
        <v>-9.1746556142101793E-11</v>
      </c>
      <c r="AG7" s="9">
        <f>AB7*P7</f>
        <v>-5.0724837274468257E-9</v>
      </c>
      <c r="AH7" s="9">
        <f>AB7*Q7</f>
        <v>-3.9184086717417818E-4</v>
      </c>
      <c r="AI7" s="9">
        <f>AB7*R7</f>
        <v>5.8322688027728122E-5</v>
      </c>
      <c r="AJ7" s="9">
        <f>AB7*S7</f>
        <v>-1.2304912455405009E-3</v>
      </c>
      <c r="AK7" s="9">
        <f>AB7*T7</f>
        <v>-5.4780405849445138E-3</v>
      </c>
      <c r="AL7" s="9">
        <f>AB7*U7</f>
        <v>-2.2965791088262625E-7</v>
      </c>
      <c r="AM7" s="9">
        <f>AB7*V7</f>
        <v>-2.4774842433618826E-5</v>
      </c>
      <c r="AN7" s="9">
        <f>AB7*W7</f>
        <v>2.8856577657187057E-3</v>
      </c>
      <c r="AO7" s="9">
        <f>AB7*X7</f>
        <v>-0.15727907936931837</v>
      </c>
      <c r="AP7" s="9">
        <f>AB7*Y7</f>
        <v>-8.4346099475952618E-3</v>
      </c>
      <c r="AQ7" s="9">
        <f>AB7*Z7</f>
        <v>-3.4640617264015603E-8</v>
      </c>
      <c r="AR7" s="9">
        <f>AB7*AA7</f>
        <v>3.6224065713445684E-2</v>
      </c>
    </row>
    <row r="8" spans="1:44" ht="51" x14ac:dyDescent="0.35">
      <c r="A8" s="9" t="s">
        <v>121</v>
      </c>
      <c r="B8" s="9" t="s">
        <v>55</v>
      </c>
      <c r="C8" s="9" t="s">
        <v>107</v>
      </c>
      <c r="D8" s="9" t="s">
        <v>166</v>
      </c>
      <c r="E8" s="9" t="s">
        <v>117</v>
      </c>
      <c r="F8" s="9" t="s">
        <v>2</v>
      </c>
      <c r="G8" s="9" t="s">
        <v>166</v>
      </c>
      <c r="H8" s="9">
        <v>-0.4</v>
      </c>
      <c r="I8" s="9" t="s">
        <v>178</v>
      </c>
      <c r="J8" s="9" t="b">
        <v>1</v>
      </c>
      <c r="L8" s="9">
        <f>AC13*AB13</f>
        <v>3.1495212065780494E-2</v>
      </c>
      <c r="M8" s="9">
        <f>AD13*AB13</f>
        <v>-2.0220483322014724E-9</v>
      </c>
      <c r="N8" s="9">
        <f>AE13*AB13</f>
        <v>1.7384006535329747E-9</v>
      </c>
      <c r="O8" s="9">
        <f>AF13*AB13</f>
        <v>1.5291092690350299E-10</v>
      </c>
      <c r="P8" s="9">
        <f>AG13*AB13</f>
        <v>8.4541395457447097E-9</v>
      </c>
      <c r="Q8" s="9">
        <f>AH13*AB13</f>
        <v>6.5306811195696369E-4</v>
      </c>
      <c r="R8" s="9">
        <f>AI13*AB13</f>
        <v>-9.7204480046213541E-5</v>
      </c>
      <c r="S8" s="9">
        <f>AJ13*AB13</f>
        <v>2.0508187425675017E-3</v>
      </c>
      <c r="T8" s="9">
        <f>AK13*AB13</f>
        <v>9.13006764157419E-3</v>
      </c>
      <c r="U8" s="9">
        <f>AL13*AB13</f>
        <v>3.8276318480437709E-7</v>
      </c>
      <c r="V8" s="9">
        <f>AM13*AB13</f>
        <v>4.1291404056031379E-5</v>
      </c>
      <c r="W8" s="9">
        <f>AN13*AB13</f>
        <v>-4.809429609531176E-3</v>
      </c>
      <c r="X8" s="9">
        <f>AO13*AB13</f>
        <v>0.26213179894886396</v>
      </c>
      <c r="Y8" s="9">
        <f>AP13*AB13</f>
        <v>1.4057683245992103E-2</v>
      </c>
      <c r="Z8" s="9">
        <f>AQ13*AB13</f>
        <v>5.7734362106692669E-8</v>
      </c>
      <c r="AA8" s="9">
        <f>AR13*AB13</f>
        <v>-6.0373442855742809E-2</v>
      </c>
      <c r="AB8" s="9">
        <f t="shared" si="0"/>
        <v>-0.4</v>
      </c>
      <c r="AC8" s="9">
        <f>AB8*L8</f>
        <v>-1.2598084826312198E-2</v>
      </c>
      <c r="AD8" s="9">
        <f>AB8*M8</f>
        <v>8.0881933288058898E-10</v>
      </c>
      <c r="AE8" s="9">
        <f>AB8*N8</f>
        <v>-6.9536026141318998E-10</v>
      </c>
      <c r="AF8" s="9">
        <f>AB8*O8</f>
        <v>-6.1164370761401195E-11</v>
      </c>
      <c r="AG8" s="9">
        <f>AB8*P8</f>
        <v>-3.3816558182978841E-9</v>
      </c>
      <c r="AH8" s="9">
        <f>AB8*Q8</f>
        <v>-2.6122724478278551E-4</v>
      </c>
      <c r="AI8" s="9">
        <f>AB8*R8</f>
        <v>3.8881792018485419E-5</v>
      </c>
      <c r="AJ8" s="9">
        <f>AB8*S8</f>
        <v>-8.2032749702700076E-4</v>
      </c>
      <c r="AK8" s="9">
        <f>AB8*T8</f>
        <v>-3.6520270566296762E-3</v>
      </c>
      <c r="AL8" s="9">
        <f>AB8*U8</f>
        <v>-1.5310527392175084E-7</v>
      </c>
      <c r="AM8" s="9">
        <f>AB8*V8</f>
        <v>-1.6516561622412553E-5</v>
      </c>
      <c r="AN8" s="9">
        <f>AB8*W8</f>
        <v>1.9237718438124705E-3</v>
      </c>
      <c r="AO8" s="9">
        <f>AB8*X8</f>
        <v>-0.10485271957954559</v>
      </c>
      <c r="AP8" s="9">
        <f>AB8*Y8</f>
        <v>-5.6230732983968412E-3</v>
      </c>
      <c r="AQ8" s="9">
        <f>AB8*Z8</f>
        <v>-2.309374484267707E-8</v>
      </c>
      <c r="AR8" s="9">
        <f>AB8*AA8</f>
        <v>2.4149377142297125E-2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-3.1495212065780494E-2</v>
      </c>
      <c r="AD9" s="9">
        <f t="shared" si="3"/>
        <v>2.0220483322014724E-9</v>
      </c>
      <c r="AE9" s="9">
        <f t="shared" si="3"/>
        <v>-1.7384006535329747E-9</v>
      </c>
      <c r="AF9" s="9">
        <f t="shared" si="3"/>
        <v>-1.5291092690350299E-10</v>
      </c>
      <c r="AG9" s="9">
        <f t="shared" si="3"/>
        <v>-8.4541395457447097E-9</v>
      </c>
      <c r="AH9" s="9">
        <f t="shared" si="3"/>
        <v>-6.5306811195696369E-4</v>
      </c>
      <c r="AI9" s="9">
        <f t="shared" si="3"/>
        <v>9.7204480046213541E-5</v>
      </c>
      <c r="AJ9" s="9">
        <f t="shared" si="3"/>
        <v>-2.0508187425675017E-3</v>
      </c>
      <c r="AK9" s="9">
        <f t="shared" si="3"/>
        <v>-9.13006764157419E-3</v>
      </c>
      <c r="AL9" s="9">
        <f t="shared" si="3"/>
        <v>-3.8276318480437709E-7</v>
      </c>
      <c r="AM9" s="9">
        <f t="shared" si="3"/>
        <v>-4.1291404056031379E-5</v>
      </c>
      <c r="AN9" s="9">
        <f t="shared" si="3"/>
        <v>4.809429609531176E-3</v>
      </c>
      <c r="AO9" s="9">
        <f t="shared" si="3"/>
        <v>-0.26213179894886396</v>
      </c>
      <c r="AP9" s="9">
        <f t="shared" si="3"/>
        <v>-1.4057683245992103E-2</v>
      </c>
      <c r="AQ9" s="9">
        <f t="shared" si="3"/>
        <v>-5.7734362106692669E-8</v>
      </c>
      <c r="AR9" s="9">
        <f t="shared" si="3"/>
        <v>6.0373442855742809E-2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Parameter!D4/1000</f>
        <v>0.06</v>
      </c>
      <c r="AC12" s="9">
        <f>AB12*L12</f>
        <v>1.0395560606627262E-2</v>
      </c>
      <c r="AD12" s="9">
        <f>AB12*M12</f>
        <v>2.2506823217072445E-9</v>
      </c>
      <c r="AE12" s="9">
        <f>AB12*N12</f>
        <v>1.9989857255726825E-10</v>
      </c>
      <c r="AF12" s="9">
        <f>AB12*O12</f>
        <v>1.4770503679935636E-9</v>
      </c>
      <c r="AG12" s="9">
        <f>AB12*P12</f>
        <v>7.1238743100546904E-10</v>
      </c>
      <c r="AH12" s="9">
        <f>AB12*Q12</f>
        <v>6.3671880998509916E-4</v>
      </c>
      <c r="AI12" s="9">
        <f>AB12*R12</f>
        <v>4.211402059976494E-5</v>
      </c>
      <c r="AJ12" s="9">
        <f>AB12*S12</f>
        <v>4.2353990398649498E-5</v>
      </c>
      <c r="AK12" s="9">
        <f>AB12*T12</f>
        <v>1.3867734117582143E-4</v>
      </c>
      <c r="AL12" s="9">
        <f>AB12*U12</f>
        <v>9.0065773591392413E-8</v>
      </c>
      <c r="AM12" s="9">
        <f>AB12*V12</f>
        <v>1.2582996172367045E-5</v>
      </c>
      <c r="AN12" s="9">
        <f>AB12*W12</f>
        <v>2.6565980545576632E-2</v>
      </c>
      <c r="AO12" s="9">
        <f>AB12*X12</f>
        <v>0.15263672757157506</v>
      </c>
      <c r="AP12" s="9">
        <f>AB12*Y12</f>
        <v>6.5630655797936101E-4</v>
      </c>
      <c r="AQ12" s="9">
        <f>AB12*Z12</f>
        <v>3.6203770400461008E-8</v>
      </c>
      <c r="AR12" s="9">
        <f>AB12*AA12</f>
        <v>0.15543896825023093</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-3.1495212065780494E-2</v>
      </c>
      <c r="AD13" s="9">
        <f t="shared" si="4"/>
        <v>2.0220483322014724E-9</v>
      </c>
      <c r="AE13" s="9">
        <f t="shared" si="4"/>
        <v>-1.7384006535329747E-9</v>
      </c>
      <c r="AF13" s="9">
        <f t="shared" si="4"/>
        <v>-1.5291092690350299E-10</v>
      </c>
      <c r="AG13" s="9">
        <f t="shared" si="4"/>
        <v>-8.4541395457447097E-9</v>
      </c>
      <c r="AH13" s="9">
        <f t="shared" si="4"/>
        <v>-6.5306811195696369E-4</v>
      </c>
      <c r="AI13" s="9">
        <f t="shared" si="4"/>
        <v>9.7204480046213541E-5</v>
      </c>
      <c r="AJ13" s="9">
        <f t="shared" si="4"/>
        <v>-2.0508187425675017E-3</v>
      </c>
      <c r="AK13" s="9">
        <f t="shared" si="4"/>
        <v>-9.13006764157419E-3</v>
      </c>
      <c r="AL13" s="9">
        <f t="shared" si="4"/>
        <v>-3.8276318480437709E-7</v>
      </c>
      <c r="AM13" s="9">
        <f t="shared" si="4"/>
        <v>-4.1291404056031379E-5</v>
      </c>
      <c r="AN13" s="9">
        <f t="shared" si="4"/>
        <v>4.809429609531176E-3</v>
      </c>
      <c r="AO13" s="9">
        <f t="shared" si="4"/>
        <v>-0.26213179894886396</v>
      </c>
      <c r="AP13" s="9">
        <f t="shared" si="4"/>
        <v>-1.4057683245992103E-2</v>
      </c>
      <c r="AQ13" s="9">
        <f t="shared" si="4"/>
        <v>-5.7734362106692669E-8</v>
      </c>
      <c r="AR13" s="9">
        <f t="shared" si="4"/>
        <v>6.0373442855742809E-2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Parameter!D4/1000</f>
        <v>0.06</v>
      </c>
      <c r="AC16" s="9">
        <f>AB16*L16</f>
        <v>1.0395560606627262E-2</v>
      </c>
      <c r="AD16" s="9">
        <f>AB16*M16</f>
        <v>2.2506823217072445E-9</v>
      </c>
      <c r="AE16" s="9">
        <f>AB16*N16</f>
        <v>1.9989857255726825E-10</v>
      </c>
      <c r="AF16" s="9">
        <f>AB16*O16</f>
        <v>1.4770503679935636E-9</v>
      </c>
      <c r="AG16" s="9">
        <f>AB16*P16</f>
        <v>7.1238743100546904E-10</v>
      </c>
      <c r="AH16" s="9">
        <f>AB16*Q16</f>
        <v>6.3671880998509916E-4</v>
      </c>
      <c r="AI16" s="9">
        <f>AB16*R16</f>
        <v>4.211402059976494E-5</v>
      </c>
      <c r="AJ16" s="9">
        <f>AB16*S16</f>
        <v>4.2353990398649498E-5</v>
      </c>
      <c r="AK16" s="9">
        <f>AB16*T16</f>
        <v>1.3867734117582143E-4</v>
      </c>
      <c r="AL16" s="9">
        <f>AB16*U16</f>
        <v>9.0065773591392413E-8</v>
      </c>
      <c r="AM16" s="9">
        <f>AB16*V16</f>
        <v>1.2582996172367045E-5</v>
      </c>
      <c r="AN16" s="9">
        <f>AB16*W16</f>
        <v>2.6565980545576632E-2</v>
      </c>
      <c r="AO16" s="9">
        <f>AB16*X16</f>
        <v>0.15263672757157506</v>
      </c>
      <c r="AP16" s="9">
        <f>AB16*Y16</f>
        <v>6.5630655797936101E-4</v>
      </c>
      <c r="AQ16" s="9">
        <f>AB16*Z16</f>
        <v>3.6203770400461008E-8</v>
      </c>
      <c r="AR16" s="9">
        <f>AB16*AA16</f>
        <v>0.15543896825023093</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4"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4"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Parameter!D5/1000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Parameter!D5/1000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-0.266713401319709</v>
      </c>
      <c r="AD28" s="9">
        <f t="shared" si="9"/>
        <v>-3.0571736080283747E-8</v>
      </c>
      <c r="AE28" s="9">
        <f t="shared" si="9"/>
        <v>-1.7670945589779389E-8</v>
      </c>
      <c r="AF28" s="9">
        <f t="shared" si="9"/>
        <v>-3.2207853375149558E-7</v>
      </c>
      <c r="AG28" s="9">
        <f t="shared" si="9"/>
        <v>-3.1749616939131739E-8</v>
      </c>
      <c r="AH28" s="9">
        <f t="shared" si="9"/>
        <v>-7.9299614412288773E-3</v>
      </c>
      <c r="AI28" s="9">
        <f t="shared" si="9"/>
        <v>-1.926619395895991E-3</v>
      </c>
      <c r="AJ28" s="9">
        <f t="shared" si="9"/>
        <v>-4.5186792401844733E-3</v>
      </c>
      <c r="AK28" s="9">
        <f t="shared" si="9"/>
        <v>-1.8648881419078465E-2</v>
      </c>
      <c r="AL28" s="9">
        <f t="shared" si="9"/>
        <v>-8.3588592197599525E-5</v>
      </c>
      <c r="AM28" s="9">
        <f t="shared" si="9"/>
        <v>-2.9463025518222316E-3</v>
      </c>
      <c r="AN28" s="9">
        <f t="shared" si="9"/>
        <v>-7.5393243720770151</v>
      </c>
      <c r="AO28" s="9">
        <f t="shared" si="9"/>
        <v>-81.355002442867402</v>
      </c>
      <c r="AP28" s="9">
        <f t="shared" si="9"/>
        <v>-5.9317829073414625</v>
      </c>
      <c r="AQ28" s="9">
        <f t="shared" si="9"/>
        <v>-2.0768719504038916E-6</v>
      </c>
      <c r="AR28" s="9">
        <f t="shared" si="9"/>
        <v>-2.7164014020351983</v>
      </c>
    </row>
    <row r="29" spans="1:44" ht="26" x14ac:dyDescent="0.35">
      <c r="A29" s="9" t="s">
        <v>130</v>
      </c>
      <c r="B29" s="9" t="s">
        <v>64</v>
      </c>
      <c r="C29" s="9" t="s">
        <v>107</v>
      </c>
      <c r="D29" s="9" t="s">
        <v>166</v>
      </c>
      <c r="E29" s="9" t="s">
        <v>119</v>
      </c>
      <c r="F29" s="9" t="s">
        <v>4</v>
      </c>
      <c r="G29" s="9" t="s">
        <v>166</v>
      </c>
      <c r="H29" s="9">
        <v>-0.6</v>
      </c>
      <c r="I29" s="9" t="s">
        <v>178</v>
      </c>
      <c r="J29" s="9" t="b">
        <v>1</v>
      </c>
      <c r="L29" s="9">
        <f>AC31*AB31</f>
        <v>0.25954559161376783</v>
      </c>
      <c r="M29" s="9">
        <f>AD31*AB31</f>
        <v>2.778851106788275E-8</v>
      </c>
      <c r="N29" s="9">
        <f>AE31*AB31</f>
        <v>1.6580947180821924E-8</v>
      </c>
      <c r="O29" s="9">
        <f>AF31*AB31</f>
        <v>-1.9706445205184163E-8</v>
      </c>
      <c r="P29" s="9">
        <f>AG31*AB31</f>
        <v>2.1170909015675422E-8</v>
      </c>
      <c r="Q29" s="9">
        <f>AH31*AB31</f>
        <v>8.1870342520322693E-3</v>
      </c>
      <c r="R29" s="9">
        <f>AI31*AB31</f>
        <v>2.1820418039883412E-3</v>
      </c>
      <c r="S29" s="9">
        <f>AJ31*AB31</f>
        <v>3.0404399492476755E-3</v>
      </c>
      <c r="T29" s="9">
        <f>AK31*AB31</f>
        <v>1.1964651958140055E-2</v>
      </c>
      <c r="U29" s="9">
        <f>AL31*AB31</f>
        <v>3.5835524060035037E-5</v>
      </c>
      <c r="V29" s="9">
        <f>AM31*AB31</f>
        <v>2.4244357579597696E-3</v>
      </c>
      <c r="W29" s="9">
        <f>AN31*AB31</f>
        <v>7.4180461471081927</v>
      </c>
      <c r="X29" s="9">
        <f>AO31*AB31</f>
        <v>96.308052694332261</v>
      </c>
      <c r="Y29" s="9">
        <f>AP31*AB31</f>
        <v>7.6147372572753893</v>
      </c>
      <c r="Z29" s="9">
        <f>AQ31*AB31</f>
        <v>1.963241026440749E-6</v>
      </c>
      <c r="AA29" s="9">
        <f>AR31*AB31</f>
        <v>2.8578429171344411</v>
      </c>
      <c r="AB29" s="9">
        <f>H29</f>
        <v>-0.6</v>
      </c>
      <c r="AC29" s="9">
        <f>AB29*L29</f>
        <v>-0.15572735496826071</v>
      </c>
      <c r="AD29" s="9">
        <f>AB29*M29</f>
        <v>-1.6673106640729649E-8</v>
      </c>
      <c r="AE29" s="9">
        <f>AB29*N29</f>
        <v>-9.9485683084931547E-9</v>
      </c>
      <c r="AF29" s="9">
        <f>AB29*O29</f>
        <v>1.1823867123110498E-8</v>
      </c>
      <c r="AG29" s="9">
        <f>AB29*P29</f>
        <v>-1.2702545409405252E-8</v>
      </c>
      <c r="AH29" s="9">
        <f>AB29*Q29</f>
        <v>-4.9122205512193611E-3</v>
      </c>
      <c r="AI29" s="9">
        <f>AB29*R29</f>
        <v>-1.3092250823930048E-3</v>
      </c>
      <c r="AJ29" s="9">
        <f>AB29*S29</f>
        <v>-1.8242639695486053E-3</v>
      </c>
      <c r="AK29" s="9">
        <f>AB29*T29</f>
        <v>-7.1787911748840329E-3</v>
      </c>
      <c r="AL29" s="9">
        <f>AB29*U29</f>
        <v>-2.1501314436021023E-5</v>
      </c>
      <c r="AM29" s="9">
        <f>AB29*V29</f>
        <v>-1.4546614547758616E-3</v>
      </c>
      <c r="AN29" s="9">
        <f>AB29*W29</f>
        <v>-4.4508276882649156</v>
      </c>
      <c r="AO29" s="9">
        <f>AB29*X29</f>
        <v>-57.784831616599355</v>
      </c>
      <c r="AP29" s="9">
        <f>AB29*Y29</f>
        <v>-4.5688423543652332</v>
      </c>
      <c r="AQ29" s="9">
        <f>AB29*Z29</f>
        <v>-1.1779446158644494E-6</v>
      </c>
      <c r="AR29" s="9">
        <f>AB29*AA29</f>
        <v>-1.7147057502806646</v>
      </c>
    </row>
    <row r="30" spans="1:44" ht="26" x14ac:dyDescent="0.35">
      <c r="A30" s="9" t="s">
        <v>131</v>
      </c>
      <c r="B30" s="9" t="s">
        <v>65</v>
      </c>
      <c r="C30" s="9" t="s">
        <v>107</v>
      </c>
      <c r="D30" s="9" t="s">
        <v>166</v>
      </c>
      <c r="E30" s="9" t="s">
        <v>119</v>
      </c>
      <c r="F30" s="9" t="s">
        <v>4</v>
      </c>
      <c r="G30" s="9" t="s">
        <v>166</v>
      </c>
      <c r="H30" s="9">
        <v>-0.4</v>
      </c>
      <c r="I30" s="9" t="s">
        <v>178</v>
      </c>
      <c r="J30" s="9" t="b">
        <v>1</v>
      </c>
      <c r="L30" s="9">
        <f>AC34*AB34</f>
        <v>0.27746511587862077</v>
      </c>
      <c r="M30" s="9">
        <f>AD34*AB34</f>
        <v>3.4746573598885248E-8</v>
      </c>
      <c r="N30" s="9">
        <f>AE34*AB34</f>
        <v>1.9305943203215585E-8</v>
      </c>
      <c r="O30" s="9">
        <f>AF34*AB34</f>
        <v>8.3475600218651506E-7</v>
      </c>
      <c r="P30" s="9">
        <f>AG34*AB34</f>
        <v>4.7617678824316212E-8</v>
      </c>
      <c r="Q30" s="9">
        <f>AH34*AB34</f>
        <v>7.5443522250237894E-3</v>
      </c>
      <c r="R30" s="9">
        <f>AI34*AB34</f>
        <v>1.5434857837574652E-3</v>
      </c>
      <c r="S30" s="9">
        <f>AJ34*AB34</f>
        <v>6.7360381765896689E-3</v>
      </c>
      <c r="T30" s="9">
        <f>AK34*AB34</f>
        <v>2.8675225610486074E-2</v>
      </c>
      <c r="U30" s="9">
        <f>AL34*AB34</f>
        <v>1.5521819440394625E-4</v>
      </c>
      <c r="V30" s="9">
        <f>AM34*AB34</f>
        <v>3.7291027426159255E-3</v>
      </c>
      <c r="W30" s="9">
        <f>AN34*AB34</f>
        <v>7.721241709530247</v>
      </c>
      <c r="X30" s="9">
        <f>AO34*AB34</f>
        <v>58.925427065670092</v>
      </c>
      <c r="Y30" s="9">
        <f>AP34*AB34</f>
        <v>3.4073513824405741</v>
      </c>
      <c r="Z30" s="9">
        <f>AQ34*AB34</f>
        <v>2.2473183363486058E-6</v>
      </c>
      <c r="AA30" s="9">
        <f>AR34*AB34</f>
        <v>2.5042391293863338</v>
      </c>
      <c r="AB30" s="9">
        <f>H30</f>
        <v>-0.4</v>
      </c>
      <c r="AC30" s="9">
        <f>AB30*L30</f>
        <v>-0.11098604635144832</v>
      </c>
      <c r="AD30" s="9">
        <f>AB30*M30</f>
        <v>-1.38986294395541E-8</v>
      </c>
      <c r="AE30" s="9">
        <f>AB30*N30</f>
        <v>-7.7223772812862338E-9</v>
      </c>
      <c r="AF30" s="9">
        <f>AB30*O30</f>
        <v>-3.3390240087460606E-7</v>
      </c>
      <c r="AG30" s="9">
        <f>AB30*P30</f>
        <v>-1.9047071529726485E-8</v>
      </c>
      <c r="AH30" s="9">
        <f>AB30*Q30</f>
        <v>-3.0177408900095158E-3</v>
      </c>
      <c r="AI30" s="9">
        <f>AB30*R30</f>
        <v>-6.1739431350298611E-4</v>
      </c>
      <c r="AJ30" s="9">
        <f>AB30*S30</f>
        <v>-2.6944152706358678E-3</v>
      </c>
      <c r="AK30" s="9">
        <f>AB30*T30</f>
        <v>-1.1470090244194431E-2</v>
      </c>
      <c r="AL30" s="9">
        <f>AB30*U30</f>
        <v>-6.2087277761578498E-5</v>
      </c>
      <c r="AM30" s="9">
        <f>AB30*V30</f>
        <v>-1.4916410970463702E-3</v>
      </c>
      <c r="AN30" s="9">
        <f>AB30*W30</f>
        <v>-3.0884966838120991</v>
      </c>
      <c r="AO30" s="9">
        <f>AB30*X30</f>
        <v>-23.57017082626804</v>
      </c>
      <c r="AP30" s="9">
        <f>AB30*Y30</f>
        <v>-1.3629405529762297</v>
      </c>
      <c r="AQ30" s="9">
        <f>AB30*Z30</f>
        <v>-8.9892733453944239E-7</v>
      </c>
      <c r="AR30" s="9">
        <f>AB30*AA30</f>
        <v>-1.0016956517545335</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-0.25954559161376783</v>
      </c>
      <c r="AD31" s="9">
        <f t="shared" si="10"/>
        <v>-2.778851106788275E-8</v>
      </c>
      <c r="AE31" s="9">
        <f t="shared" si="10"/>
        <v>-1.6580947180821924E-8</v>
      </c>
      <c r="AF31" s="9">
        <f t="shared" si="10"/>
        <v>1.9706445205184163E-8</v>
      </c>
      <c r="AG31" s="9">
        <f t="shared" si="10"/>
        <v>-2.1170909015675422E-8</v>
      </c>
      <c r="AH31" s="9">
        <f t="shared" si="10"/>
        <v>-8.1870342520322693E-3</v>
      </c>
      <c r="AI31" s="9">
        <f t="shared" si="10"/>
        <v>-2.1820418039883412E-3</v>
      </c>
      <c r="AJ31" s="9">
        <f t="shared" si="10"/>
        <v>-3.0404399492476755E-3</v>
      </c>
      <c r="AK31" s="9">
        <f t="shared" si="10"/>
        <v>-1.1964651958140055E-2</v>
      </c>
      <c r="AL31" s="9">
        <f t="shared" si="10"/>
        <v>-3.5835524060035037E-5</v>
      </c>
      <c r="AM31" s="9">
        <f t="shared" si="10"/>
        <v>-2.4244357579597696E-3</v>
      </c>
      <c r="AN31" s="9">
        <f t="shared" si="10"/>
        <v>-7.4180461471081927</v>
      </c>
      <c r="AO31" s="9">
        <f t="shared" si="10"/>
        <v>-96.308052694332261</v>
      </c>
      <c r="AP31" s="9">
        <f t="shared" si="10"/>
        <v>-7.6147372572753893</v>
      </c>
      <c r="AQ31" s="9">
        <f t="shared" si="10"/>
        <v>-1.963241026440749E-6</v>
      </c>
      <c r="AR31" s="9">
        <f t="shared" si="10"/>
        <v>-2.8578429171344411</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Parameter!D3/100</f>
        <v>0.15</v>
      </c>
      <c r="AC33" s="9">
        <f>AB33*L33</f>
        <v>5.8221798870418451E-2</v>
      </c>
      <c r="AD33" s="9">
        <f>AB33*M33</f>
        <v>1.0847352935990208E-8</v>
      </c>
      <c r="AE33" s="9">
        <f>AB33*N33</f>
        <v>3.3123131028667452E-9</v>
      </c>
      <c r="AF33" s="9">
        <f>AB33*O33</f>
        <v>5.8781198123951235E-9</v>
      </c>
      <c r="AG33" s="9">
        <f>AB33*P33</f>
        <v>2.3914108167469154E-9</v>
      </c>
      <c r="AH33" s="9">
        <f>AB33*Q33</f>
        <v>3.2187180379188102E-3</v>
      </c>
      <c r="AI33" s="9">
        <f>AB33*R33</f>
        <v>2.3905973405455275E-4</v>
      </c>
      <c r="AJ33" s="9">
        <f>AB33*S33</f>
        <v>2.6404030930902175E-4</v>
      </c>
      <c r="AK33" s="9">
        <f>AB33*T33</f>
        <v>7.7567824097671517E-4</v>
      </c>
      <c r="AL33" s="9">
        <f>AB33*U33</f>
        <v>9.9931128392273913E-7</v>
      </c>
      <c r="AM33" s="9">
        <f>AB33*V33</f>
        <v>7.0059459319762388E-5</v>
      </c>
      <c r="AN33" s="9">
        <f>AB33*W33</f>
        <v>0.17279617871707392</v>
      </c>
      <c r="AO33" s="9">
        <f>AB33*X33</f>
        <v>0.50327171665419601</v>
      </c>
      <c r="AP33" s="9">
        <f>AB33*Y33</f>
        <v>7.4320304260738265E-3</v>
      </c>
      <c r="AQ33" s="9">
        <f>AB33*Z33</f>
        <v>8.582965278309028E-7</v>
      </c>
      <c r="AR33" s="9">
        <f>AB33*AA33</f>
        <v>0.85241968088132469</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-0.27746511587862077</v>
      </c>
      <c r="AD34" s="9">
        <f t="shared" si="11"/>
        <v>-3.4746573598885248E-8</v>
      </c>
      <c r="AE34" s="9">
        <f t="shared" si="11"/>
        <v>-1.9305943203215585E-8</v>
      </c>
      <c r="AF34" s="9">
        <f t="shared" si="11"/>
        <v>-8.3475600218651506E-7</v>
      </c>
      <c r="AG34" s="9">
        <f t="shared" si="11"/>
        <v>-4.7617678824316212E-8</v>
      </c>
      <c r="AH34" s="9">
        <f t="shared" si="11"/>
        <v>-7.5443522250237894E-3</v>
      </c>
      <c r="AI34" s="9">
        <f t="shared" si="11"/>
        <v>-1.5434857837574652E-3</v>
      </c>
      <c r="AJ34" s="9">
        <f t="shared" si="11"/>
        <v>-6.7360381765896689E-3</v>
      </c>
      <c r="AK34" s="9">
        <f t="shared" si="11"/>
        <v>-2.8675225610486074E-2</v>
      </c>
      <c r="AL34" s="9">
        <f t="shared" si="11"/>
        <v>-1.5521819440394625E-4</v>
      </c>
      <c r="AM34" s="9">
        <f t="shared" si="11"/>
        <v>-3.7291027426159255E-3</v>
      </c>
      <c r="AN34" s="9">
        <f t="shared" si="11"/>
        <v>-7.721241709530247</v>
      </c>
      <c r="AO34" s="9">
        <f t="shared" si="11"/>
        <v>-58.925427065670092</v>
      </c>
      <c r="AP34" s="9">
        <f t="shared" si="11"/>
        <v>-3.4073513824405741</v>
      </c>
      <c r="AQ34" s="9">
        <f t="shared" si="11"/>
        <v>-2.2473183363486058E-6</v>
      </c>
      <c r="AR34" s="9">
        <f t="shared" si="11"/>
        <v>-2.5042391293863338</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Parameter!D3/100</f>
        <v>0.15</v>
      </c>
      <c r="AC36" s="9">
        <f>AB36*L36</f>
        <v>5.8221798870418451E-2</v>
      </c>
      <c r="AD36" s="9">
        <f>AB36*M36</f>
        <v>1.0847352935990208E-8</v>
      </c>
      <c r="AE36" s="9">
        <f>AB36*N36</f>
        <v>3.3123131028667452E-9</v>
      </c>
      <c r="AF36" s="9">
        <f>AB36*O36</f>
        <v>5.8781198123951235E-9</v>
      </c>
      <c r="AG36" s="9">
        <f>AB36*P36</f>
        <v>2.3914108167469154E-9</v>
      </c>
      <c r="AH36" s="9">
        <f>AB36*Q36</f>
        <v>3.2187180379188102E-3</v>
      </c>
      <c r="AI36" s="9">
        <f>AB36*R36</f>
        <v>2.3905973405455275E-4</v>
      </c>
      <c r="AJ36" s="9">
        <f>AB36*S36</f>
        <v>2.6404030930902175E-4</v>
      </c>
      <c r="AK36" s="9">
        <f>AB36*T36</f>
        <v>7.7567824097671517E-4</v>
      </c>
      <c r="AL36" s="9">
        <f>AB36*U36</f>
        <v>9.9931128392273913E-7</v>
      </c>
      <c r="AM36" s="9">
        <f>AB36*V36</f>
        <v>7.0059459319762388E-5</v>
      </c>
      <c r="AN36" s="9">
        <f>AB36*W36</f>
        <v>0.17279617871707392</v>
      </c>
      <c r="AO36" s="9">
        <f>AB36*X36</f>
        <v>0.50327171665419601</v>
      </c>
      <c r="AP36" s="9">
        <f>AB36*Y36</f>
        <v>7.4320304260738265E-3</v>
      </c>
      <c r="AQ36" s="9">
        <f>AB36*Z36</f>
        <v>8.582965278309028E-7</v>
      </c>
      <c r="AR36" s="9">
        <f>AB36*AA36</f>
        <v>0.85241968088132469</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-8.8672623477717344E-2</v>
      </c>
      <c r="AD2" s="9">
        <f t="shared" si="1"/>
        <v>-5.5675709155659273E-9</v>
      </c>
      <c r="AE2" s="9">
        <f t="shared" si="1"/>
        <v>-4.5243540047961719E-9</v>
      </c>
      <c r="AF2" s="9">
        <f t="shared" si="1"/>
        <v>-6.534549566858349E-8</v>
      </c>
      <c r="AG2" s="9">
        <f t="shared" si="1"/>
        <v>-8.9925638288285593E-9</v>
      </c>
      <c r="AH2" s="9">
        <f t="shared" si="1"/>
        <v>-1.722990262501378E-3</v>
      </c>
      <c r="AI2" s="9">
        <f t="shared" si="1"/>
        <v>-3.267774470442555E-4</v>
      </c>
      <c r="AJ2" s="9">
        <f t="shared" si="1"/>
        <v>-1.6082495532096629E-3</v>
      </c>
      <c r="AK2" s="9">
        <f t="shared" si="1"/>
        <v>-6.8416316039920533E-3</v>
      </c>
      <c r="AL2" s="9">
        <f t="shared" si="1"/>
        <v>-1.6989628355967487E-5</v>
      </c>
      <c r="AM2" s="9">
        <f t="shared" si="1"/>
        <v>-5.9883640391862592E-4</v>
      </c>
      <c r="AN2" s="9">
        <f t="shared" si="1"/>
        <v>-1.513482892133994</v>
      </c>
      <c r="AO2" s="9">
        <f t="shared" si="1"/>
        <v>-16.43504123623989</v>
      </c>
      <c r="AP2" s="9">
        <f t="shared" si="1"/>
        <v>-1.1916766506151919</v>
      </c>
      <c r="AQ2" s="9">
        <f t="shared" si="1"/>
        <v>-4.4420441232328276E-7</v>
      </c>
      <c r="AR2" s="9">
        <f t="shared" si="1"/>
        <v>-0.53115462938510671</v>
      </c>
    </row>
    <row r="3" spans="1:44" ht="38.5" x14ac:dyDescent="0.35">
      <c r="A3" s="9" t="s">
        <v>117</v>
      </c>
      <c r="B3" s="9" t="s">
        <v>2</v>
      </c>
      <c r="C3" s="9" t="s">
        <v>107</v>
      </c>
      <c r="D3" s="9" t="s">
        <v>166</v>
      </c>
      <c r="E3" s="9" t="s">
        <v>116</v>
      </c>
      <c r="F3" s="9" t="s">
        <v>53</v>
      </c>
      <c r="G3" s="9" t="s">
        <v>166</v>
      </c>
      <c r="H3" s="9">
        <v>-0.4</v>
      </c>
      <c r="I3" s="9" t="s">
        <v>178</v>
      </c>
      <c r="J3" s="9" t="b">
        <v>1</v>
      </c>
      <c r="L3" s="9">
        <f>AC6*AB6</f>
        <v>3.9291882520750936E-2</v>
      </c>
      <c r="M3" s="9">
        <f>AD6*AB6</f>
        <v>-3.3403659092103906E-10</v>
      </c>
      <c r="N3" s="9">
        <f>AE6*AB6</f>
        <v>1.888324582950926E-9</v>
      </c>
      <c r="O3" s="9">
        <f>AF6*AB6</f>
        <v>1.2606987028986758E-9</v>
      </c>
      <c r="P3" s="9">
        <f>AG6*AB6</f>
        <v>8.9884301189988106E-9</v>
      </c>
      <c r="Q3" s="9">
        <f>AH6*AB6</f>
        <v>1.130607219445788E-3</v>
      </c>
      <c r="R3" s="9">
        <f>AI6*AB6</f>
        <v>-6.5618964596389845E-5</v>
      </c>
      <c r="S3" s="9">
        <f>AJ6*AB6</f>
        <v>2.0825842353664891E-3</v>
      </c>
      <c r="T3" s="9">
        <f>AK6*AB6</f>
        <v>9.2340756474560571E-3</v>
      </c>
      <c r="U3" s="9">
        <f>AL6*AB6</f>
        <v>4.5031251499792141E-7</v>
      </c>
      <c r="V3" s="9">
        <f>AM6*AB6</f>
        <v>5.0728651185306665E-5</v>
      </c>
      <c r="W3" s="9">
        <f>AN6*AB6</f>
        <v>1.5115055799651299E-2</v>
      </c>
      <c r="X3" s="9">
        <f>AO6*AB6</f>
        <v>0.37660934462754525</v>
      </c>
      <c r="Y3" s="9">
        <f>AP6*AB6</f>
        <v>1.4549913164476624E-2</v>
      </c>
      <c r="Z3" s="9">
        <f>AQ6*AB6</f>
        <v>8.4887189907038424E-8</v>
      </c>
      <c r="AA3" s="9">
        <f>AR6*AB6</f>
        <v>5.6205783331930395E-2</v>
      </c>
      <c r="AB3" s="9">
        <f t="shared" si="0"/>
        <v>-0.4</v>
      </c>
      <c r="AC3" s="9">
        <f>AB3*L3</f>
        <v>-1.5716753008300374E-2</v>
      </c>
      <c r="AD3" s="9">
        <f>AB3*M3</f>
        <v>1.3361463636841563E-10</v>
      </c>
      <c r="AE3" s="9">
        <f>AB3*N3</f>
        <v>-7.5532983318037047E-10</v>
      </c>
      <c r="AF3" s="9">
        <f>AB3*O3</f>
        <v>-5.0427948115947033E-10</v>
      </c>
      <c r="AG3" s="9">
        <f>AB3*P3</f>
        <v>-3.5953720475995243E-9</v>
      </c>
      <c r="AH3" s="9">
        <f>AB3*Q3</f>
        <v>-4.5224288777831521E-4</v>
      </c>
      <c r="AI3" s="9">
        <f>AB3*R3</f>
        <v>2.6247585838555938E-5</v>
      </c>
      <c r="AJ3" s="9">
        <f>AB3*S3</f>
        <v>-8.3303369414659562E-4</v>
      </c>
      <c r="AK3" s="9">
        <f>AB3*T3</f>
        <v>-3.693630258982423E-3</v>
      </c>
      <c r="AL3" s="9">
        <f>AB3*U3</f>
        <v>-1.8012500599916859E-7</v>
      </c>
      <c r="AM3" s="9">
        <f>AB3*V3</f>
        <v>-2.0291460474122668E-5</v>
      </c>
      <c r="AN3" s="9">
        <f>AB3*W3</f>
        <v>-6.0460223198605199E-3</v>
      </c>
      <c r="AO3" s="9">
        <f>AB3*X3</f>
        <v>-0.15064373785101812</v>
      </c>
      <c r="AP3" s="9">
        <f>AB3*Y3</f>
        <v>-5.8199652657906498E-3</v>
      </c>
      <c r="AQ3" s="9">
        <f>AB3*Z3</f>
        <v>-3.3954875962815368E-8</v>
      </c>
      <c r="AR3" s="9">
        <f>AB3*AA3</f>
        <v>-2.2482313332772161E-2</v>
      </c>
    </row>
    <row r="4" spans="1:44" ht="26" x14ac:dyDescent="0.35">
      <c r="A4" s="9" t="s">
        <v>118</v>
      </c>
      <c r="B4" s="9" t="s">
        <v>3</v>
      </c>
      <c r="C4" s="9" t="s">
        <v>107</v>
      </c>
      <c r="D4" s="9" t="s">
        <v>166</v>
      </c>
      <c r="E4" s="9" t="s">
        <v>116</v>
      </c>
      <c r="F4" s="9" t="s">
        <v>53</v>
      </c>
      <c r="G4" s="9" t="s">
        <v>166</v>
      </c>
      <c r="H4" s="9">
        <v>-0.4</v>
      </c>
      <c r="I4" s="9" t="s">
        <v>178</v>
      </c>
      <c r="J4" s="9" t="b">
        <v>1</v>
      </c>
      <c r="L4" s="9">
        <f>AC17*AB17</f>
        <v>4.9032975513687918E-2</v>
      </c>
      <c r="M4" s="9">
        <f>AD17*AB17</f>
        <v>-1.032904160306016E-9</v>
      </c>
      <c r="N4" s="9">
        <f>AE17*AB17</f>
        <v>5.8708763414980763E-10</v>
      </c>
      <c r="O4" s="9">
        <f>AF17*AB17</f>
        <v>1.0637735928122524E-9</v>
      </c>
      <c r="P4" s="9">
        <f>AG17*AB17</f>
        <v>-2.381829016493284E-9</v>
      </c>
      <c r="Q4" s="9">
        <f>AH17*AB17</f>
        <v>-7.8811228380678178E-4</v>
      </c>
      <c r="R4" s="9">
        <f>AI17*AB17</f>
        <v>-8.0747115740966986E-5</v>
      </c>
      <c r="S4" s="9">
        <f>AJ17*AB17</f>
        <v>-3.212999724345683E-4</v>
      </c>
      <c r="T4" s="9">
        <f>AK17*AB17</f>
        <v>-1.4544373470151584E-3</v>
      </c>
      <c r="U4" s="9">
        <f>AL17*AB17</f>
        <v>2.2946227612103271E-7</v>
      </c>
      <c r="V4" s="9">
        <f>AM17*AB17</f>
        <v>-2.6788917299857744E-5</v>
      </c>
      <c r="W4" s="9">
        <f>AN17*AB17</f>
        <v>-1.0700115031739453E-3</v>
      </c>
      <c r="X4" s="9">
        <f>AO17*AB17</f>
        <v>3.3492524538473935E-2</v>
      </c>
      <c r="Y4" s="9">
        <f>AP17*AB17</f>
        <v>-1.2497402972285829E-3</v>
      </c>
      <c r="Z4" s="9">
        <f>AQ17*AB17</f>
        <v>-1.2812134300777315E-8</v>
      </c>
      <c r="AA4" s="9">
        <f>AR17*AB17</f>
        <v>-8.6519910886762863E-2</v>
      </c>
      <c r="AB4" s="9">
        <f t="shared" si="0"/>
        <v>-0.4</v>
      </c>
      <c r="AC4" s="9">
        <f>AB4*L4</f>
        <v>-1.9613190205475167E-2</v>
      </c>
      <c r="AD4" s="9">
        <f>AB4*M4</f>
        <v>4.1316166412240642E-10</v>
      </c>
      <c r="AE4" s="9">
        <f>AB4*N4</f>
        <v>-2.3483505365992308E-10</v>
      </c>
      <c r="AF4" s="9">
        <f>AB4*O4</f>
        <v>-4.2550943712490098E-10</v>
      </c>
      <c r="AG4" s="9">
        <f>AB4*P4</f>
        <v>9.5273160659731357E-10</v>
      </c>
      <c r="AH4" s="9">
        <f>AB4*Q4</f>
        <v>3.1524491352271272E-4</v>
      </c>
      <c r="AI4" s="9">
        <f>AB4*R4</f>
        <v>3.2298846296386798E-5</v>
      </c>
      <c r="AJ4" s="9">
        <f>AB4*S4</f>
        <v>1.2851998897382732E-4</v>
      </c>
      <c r="AK4" s="9">
        <f>AB4*T4</f>
        <v>5.8177493880606334E-4</v>
      </c>
      <c r="AL4" s="9">
        <f>AB4*U4</f>
        <v>-9.178491044841309E-8</v>
      </c>
      <c r="AM4" s="9">
        <f>AB4*V4</f>
        <v>1.0715566919943099E-5</v>
      </c>
      <c r="AN4" s="9">
        <f>AB4*W4</f>
        <v>4.2800460126957813E-4</v>
      </c>
      <c r="AO4" s="9">
        <f>AB4*X4</f>
        <v>-1.3397009815389575E-2</v>
      </c>
      <c r="AP4" s="9">
        <f>AB4*Y4</f>
        <v>4.9989611889143316E-4</v>
      </c>
      <c r="AQ4" s="9">
        <f>AB4*Z4</f>
        <v>5.1248537203109262E-9</v>
      </c>
      <c r="AR4" s="9">
        <f>AB4*AA4</f>
        <v>3.4607964354705145E-2</v>
      </c>
    </row>
    <row r="5" spans="1:44" ht="26" x14ac:dyDescent="0.35">
      <c r="A5" s="9" t="s">
        <v>119</v>
      </c>
      <c r="B5" s="9" t="s">
        <v>4</v>
      </c>
      <c r="C5" s="9" t="s">
        <v>107</v>
      </c>
      <c r="D5" s="9" t="s">
        <v>166</v>
      </c>
      <c r="E5" s="9" t="s">
        <v>116</v>
      </c>
      <c r="F5" s="9" t="s">
        <v>53</v>
      </c>
      <c r="G5" s="9" t="s">
        <v>166</v>
      </c>
      <c r="H5" s="9">
        <v>-0.2</v>
      </c>
      <c r="I5" s="9" t="s">
        <v>178</v>
      </c>
      <c r="J5" s="9" t="b">
        <v>1</v>
      </c>
      <c r="L5" s="9">
        <f>AC28*AB28</f>
        <v>0.266713401319709</v>
      </c>
      <c r="M5" s="9">
        <f>AD28*AB28</f>
        <v>3.0571736080283747E-8</v>
      </c>
      <c r="N5" s="9">
        <f>AE28*AB28</f>
        <v>1.7670945589779389E-8</v>
      </c>
      <c r="O5" s="9">
        <f>AF28*AB28</f>
        <v>3.2207853375149558E-7</v>
      </c>
      <c r="P5" s="9">
        <f>AG28*AB28</f>
        <v>3.1749616939131739E-8</v>
      </c>
      <c r="Q5" s="9">
        <f>AH28*AB28</f>
        <v>7.9299614412288773E-3</v>
      </c>
      <c r="R5" s="9">
        <f>AI28*AB28</f>
        <v>1.926619395895991E-3</v>
      </c>
      <c r="S5" s="9">
        <f>AJ28*AB28</f>
        <v>4.5186792401844733E-3</v>
      </c>
      <c r="T5" s="9">
        <f>AK28*AB28</f>
        <v>1.8648881419078465E-2</v>
      </c>
      <c r="U5" s="9">
        <f>AL28*AB28</f>
        <v>8.3588592197599525E-5</v>
      </c>
      <c r="V5" s="9">
        <f>AM28*AB28</f>
        <v>2.9463025518222316E-3</v>
      </c>
      <c r="W5" s="9">
        <f>AN28*AB28</f>
        <v>7.5393243720770151</v>
      </c>
      <c r="X5" s="9">
        <f>AO28*AB28</f>
        <v>81.355002442867402</v>
      </c>
      <c r="Y5" s="9">
        <f>AP28*AB28</f>
        <v>5.9317829073414625</v>
      </c>
      <c r="Z5" s="9">
        <f>AQ28*AB28</f>
        <v>2.0768719504038916E-6</v>
      </c>
      <c r="AA5" s="9">
        <f>AR28*AB28</f>
        <v>2.7164014020351983</v>
      </c>
      <c r="AB5" s="9">
        <f t="shared" si="0"/>
        <v>-0.2</v>
      </c>
      <c r="AC5" s="9">
        <f>AB5*L5</f>
        <v>-5.3342680263941802E-2</v>
      </c>
      <c r="AD5" s="9">
        <f>AB5*M5</f>
        <v>-6.1143472160567495E-9</v>
      </c>
      <c r="AE5" s="9">
        <f>AB5*N5</f>
        <v>-3.5341891179558779E-9</v>
      </c>
      <c r="AF5" s="9">
        <f>AB5*O5</f>
        <v>-6.4415706750299116E-8</v>
      </c>
      <c r="AG5" s="9">
        <f>AB5*P5</f>
        <v>-6.3499233878263484E-9</v>
      </c>
      <c r="AH5" s="9">
        <f>AB5*Q5</f>
        <v>-1.5859922882457756E-3</v>
      </c>
      <c r="AI5" s="9">
        <f>AB5*R5</f>
        <v>-3.8532387917919822E-4</v>
      </c>
      <c r="AJ5" s="9">
        <f>AB5*S5</f>
        <v>-9.0373584803689474E-4</v>
      </c>
      <c r="AK5" s="9">
        <f>AB5*T5</f>
        <v>-3.7297762838156934E-3</v>
      </c>
      <c r="AL5" s="9">
        <f>AB5*U5</f>
        <v>-1.6717718439519904E-5</v>
      </c>
      <c r="AM5" s="9">
        <f>AB5*V5</f>
        <v>-5.8926051036444632E-4</v>
      </c>
      <c r="AN5" s="9">
        <f>AB5*W5</f>
        <v>-1.5078648744154031</v>
      </c>
      <c r="AO5" s="9">
        <f>AB5*X5</f>
        <v>-16.271000488573481</v>
      </c>
      <c r="AP5" s="9">
        <f>AB5*Y5</f>
        <v>-1.1863565814682926</v>
      </c>
      <c r="AQ5" s="9">
        <f>AB5*Z5</f>
        <v>-4.1537439008077834E-7</v>
      </c>
      <c r="AR5" s="9">
        <f>AB5*AA5</f>
        <v>-0.54328028040703968</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-3.9291882520750936E-2</v>
      </c>
      <c r="AD6" s="9">
        <f t="shared" si="2"/>
        <v>3.3403659092103906E-10</v>
      </c>
      <c r="AE6" s="9">
        <f t="shared" si="2"/>
        <v>-1.888324582950926E-9</v>
      </c>
      <c r="AF6" s="9">
        <f t="shared" si="2"/>
        <v>-1.2606987028986758E-9</v>
      </c>
      <c r="AG6" s="9">
        <f t="shared" si="2"/>
        <v>-8.9884301189988106E-9</v>
      </c>
      <c r="AH6" s="9">
        <f t="shared" si="2"/>
        <v>-1.130607219445788E-3</v>
      </c>
      <c r="AI6" s="9">
        <f t="shared" si="2"/>
        <v>6.5618964596389845E-5</v>
      </c>
      <c r="AJ6" s="9">
        <f t="shared" si="2"/>
        <v>-2.0825842353664891E-3</v>
      </c>
      <c r="AK6" s="9">
        <f t="shared" si="2"/>
        <v>-9.2340756474560571E-3</v>
      </c>
      <c r="AL6" s="9">
        <f t="shared" si="2"/>
        <v>-4.5031251499792141E-7</v>
      </c>
      <c r="AM6" s="9">
        <f t="shared" si="2"/>
        <v>-5.0728651185306665E-5</v>
      </c>
      <c r="AN6" s="9">
        <f t="shared" si="2"/>
        <v>-1.5115055799651299E-2</v>
      </c>
      <c r="AO6" s="9">
        <f t="shared" si="2"/>
        <v>-0.37660934462754525</v>
      </c>
      <c r="AP6" s="9">
        <f t="shared" si="2"/>
        <v>-1.4549913164476624E-2</v>
      </c>
      <c r="AQ6" s="9">
        <f t="shared" si="2"/>
        <v>-8.4887189907038424E-8</v>
      </c>
      <c r="AR6" s="9">
        <f t="shared" si="2"/>
        <v>-5.6205783331930395E-2</v>
      </c>
    </row>
    <row r="7" spans="1:44" ht="51" x14ac:dyDescent="0.35">
      <c r="A7" s="9" t="s">
        <v>120</v>
      </c>
      <c r="B7" s="9" t="s">
        <v>54</v>
      </c>
      <c r="C7" s="9" t="s">
        <v>107</v>
      </c>
      <c r="D7" s="9" t="s">
        <v>166</v>
      </c>
      <c r="E7" s="9" t="s">
        <v>117</v>
      </c>
      <c r="F7" s="9" t="s">
        <v>2</v>
      </c>
      <c r="G7" s="9" t="s">
        <v>166</v>
      </c>
      <c r="H7" s="9">
        <v>-0.6</v>
      </c>
      <c r="I7" s="9" t="s">
        <v>178</v>
      </c>
      <c r="J7" s="9" t="b">
        <v>1</v>
      </c>
      <c r="L7" s="9">
        <f>AC9*AB9</f>
        <v>3.9291882520750936E-2</v>
      </c>
      <c r="M7" s="9">
        <f>AD9*AB9</f>
        <v>-3.3403659092103906E-10</v>
      </c>
      <c r="N7" s="9">
        <f>AE9*AB9</f>
        <v>1.888324582950926E-9</v>
      </c>
      <c r="O7" s="9">
        <f>AF9*AB9</f>
        <v>1.2606987028986758E-9</v>
      </c>
      <c r="P7" s="9">
        <f>AG9*AB9</f>
        <v>8.9884301189988106E-9</v>
      </c>
      <c r="Q7" s="9">
        <f>AH9*AB9</f>
        <v>1.130607219445788E-3</v>
      </c>
      <c r="R7" s="9">
        <f>AI9*AB9</f>
        <v>-6.5618964596389845E-5</v>
      </c>
      <c r="S7" s="9">
        <f>AJ9*AB9</f>
        <v>2.0825842353664891E-3</v>
      </c>
      <c r="T7" s="9">
        <f>AK9*AB9</f>
        <v>9.2340756474560571E-3</v>
      </c>
      <c r="U7" s="9">
        <f>AL9*AB9</f>
        <v>4.5031251499792136E-7</v>
      </c>
      <c r="V7" s="9">
        <f>AM9*AB9</f>
        <v>5.0728651185306665E-5</v>
      </c>
      <c r="W7" s="9">
        <f>AN9*AB9</f>
        <v>1.5115055799651299E-2</v>
      </c>
      <c r="X7" s="9">
        <f>AO9*AB9</f>
        <v>0.37660934462754525</v>
      </c>
      <c r="Y7" s="9">
        <f>AP9*AB9</f>
        <v>1.4549913164476624E-2</v>
      </c>
      <c r="Z7" s="9">
        <f>AQ9*AB9</f>
        <v>8.4887189907038424E-8</v>
      </c>
      <c r="AA7" s="9">
        <f>AR9*AB9</f>
        <v>5.6205783331930388E-2</v>
      </c>
      <c r="AB7" s="9">
        <f t="shared" si="0"/>
        <v>-0.6</v>
      </c>
      <c r="AC7" s="9">
        <f>AB7*L7</f>
        <v>-2.3575129512450561E-2</v>
      </c>
      <c r="AD7" s="9">
        <f>AB7*M7</f>
        <v>2.0042195455262344E-10</v>
      </c>
      <c r="AE7" s="9">
        <f>AB7*N7</f>
        <v>-1.1329947497705555E-9</v>
      </c>
      <c r="AF7" s="9">
        <f>AB7*O7</f>
        <v>-7.5641922173920545E-10</v>
      </c>
      <c r="AG7" s="9">
        <f>AB7*P7</f>
        <v>-5.3930580713992859E-9</v>
      </c>
      <c r="AH7" s="9">
        <f>AB7*Q7</f>
        <v>-6.7836433166747277E-4</v>
      </c>
      <c r="AI7" s="9">
        <f>AB7*R7</f>
        <v>3.9371378757833907E-5</v>
      </c>
      <c r="AJ7" s="9">
        <f>AB7*S7</f>
        <v>-1.2495505412198934E-3</v>
      </c>
      <c r="AK7" s="9">
        <f>AB7*T7</f>
        <v>-5.5404453884736341E-3</v>
      </c>
      <c r="AL7" s="9">
        <f>AB7*U7</f>
        <v>-2.7018750899875283E-7</v>
      </c>
      <c r="AM7" s="9">
        <f>AB7*V7</f>
        <v>-3.0437190711183997E-5</v>
      </c>
      <c r="AN7" s="9">
        <f>AB7*W7</f>
        <v>-9.0690334797907789E-3</v>
      </c>
      <c r="AO7" s="9">
        <f>AB7*X7</f>
        <v>-0.22596560677652713</v>
      </c>
      <c r="AP7" s="9">
        <f>AB7*Y7</f>
        <v>-8.7299478986859746E-3</v>
      </c>
      <c r="AQ7" s="9">
        <f>AB7*Z7</f>
        <v>-5.0932313944223056E-8</v>
      </c>
      <c r="AR7" s="9">
        <f>AB7*AA7</f>
        <v>-3.3723469999158234E-2</v>
      </c>
    </row>
    <row r="8" spans="1:44" ht="51" x14ac:dyDescent="0.35">
      <c r="A8" s="9" t="s">
        <v>121</v>
      </c>
      <c r="B8" s="9" t="s">
        <v>55</v>
      </c>
      <c r="C8" s="9" t="s">
        <v>107</v>
      </c>
      <c r="D8" s="9" t="s">
        <v>166</v>
      </c>
      <c r="E8" s="9" t="s">
        <v>117</v>
      </c>
      <c r="F8" s="9" t="s">
        <v>2</v>
      </c>
      <c r="G8" s="9" t="s">
        <v>166</v>
      </c>
      <c r="H8" s="9">
        <v>-0.4</v>
      </c>
      <c r="I8" s="9" t="s">
        <v>178</v>
      </c>
      <c r="J8" s="9" t="b">
        <v>1</v>
      </c>
      <c r="L8" s="9">
        <f>AC13*AB13</f>
        <v>3.9291882520750936E-2</v>
      </c>
      <c r="M8" s="9">
        <f>AD13*AB13</f>
        <v>-3.3403659092103906E-10</v>
      </c>
      <c r="N8" s="9">
        <f>AE13*AB13</f>
        <v>1.888324582950926E-9</v>
      </c>
      <c r="O8" s="9">
        <f>AF13*AB13</f>
        <v>1.2606987028986758E-9</v>
      </c>
      <c r="P8" s="9">
        <f>AG13*AB13</f>
        <v>8.9884301189988106E-9</v>
      </c>
      <c r="Q8" s="9">
        <f>AH13*AB13</f>
        <v>1.130607219445788E-3</v>
      </c>
      <c r="R8" s="9">
        <f>AI13*AB13</f>
        <v>-6.5618964596389845E-5</v>
      </c>
      <c r="S8" s="9">
        <f>AJ13*AB13</f>
        <v>2.0825842353664891E-3</v>
      </c>
      <c r="T8" s="9">
        <f>AK13*AB13</f>
        <v>9.2340756474560571E-3</v>
      </c>
      <c r="U8" s="9">
        <f>AL13*AB13</f>
        <v>4.5031251499792136E-7</v>
      </c>
      <c r="V8" s="9">
        <f>AM13*AB13</f>
        <v>5.0728651185306665E-5</v>
      </c>
      <c r="W8" s="9">
        <f>AN13*AB13</f>
        <v>1.5115055799651299E-2</v>
      </c>
      <c r="X8" s="9">
        <f>AO13*AB13</f>
        <v>0.37660934462754525</v>
      </c>
      <c r="Y8" s="9">
        <f>AP13*AB13</f>
        <v>1.4549913164476624E-2</v>
      </c>
      <c r="Z8" s="9">
        <f>AQ13*AB13</f>
        <v>8.4887189907038424E-8</v>
      </c>
      <c r="AA8" s="9">
        <f>AR13*AB13</f>
        <v>5.6205783331930388E-2</v>
      </c>
      <c r="AB8" s="9">
        <f t="shared" si="0"/>
        <v>-0.4</v>
      </c>
      <c r="AC8" s="9">
        <f>AB8*L8</f>
        <v>-1.5716753008300374E-2</v>
      </c>
      <c r="AD8" s="9">
        <f>AB8*M8</f>
        <v>1.3361463636841563E-10</v>
      </c>
      <c r="AE8" s="9">
        <f>AB8*N8</f>
        <v>-7.5532983318037047E-10</v>
      </c>
      <c r="AF8" s="9">
        <f>AB8*O8</f>
        <v>-5.0427948115947033E-10</v>
      </c>
      <c r="AG8" s="9">
        <f>AB8*P8</f>
        <v>-3.5953720475995243E-9</v>
      </c>
      <c r="AH8" s="9">
        <f>AB8*Q8</f>
        <v>-4.5224288777831521E-4</v>
      </c>
      <c r="AI8" s="9">
        <f>AB8*R8</f>
        <v>2.6247585838555938E-5</v>
      </c>
      <c r="AJ8" s="9">
        <f>AB8*S8</f>
        <v>-8.3303369414659562E-4</v>
      </c>
      <c r="AK8" s="9">
        <f>AB8*T8</f>
        <v>-3.693630258982423E-3</v>
      </c>
      <c r="AL8" s="9">
        <f>AB8*U8</f>
        <v>-1.8012500599916856E-7</v>
      </c>
      <c r="AM8" s="9">
        <f>AB8*V8</f>
        <v>-2.0291460474122668E-5</v>
      </c>
      <c r="AN8" s="9">
        <f>AB8*W8</f>
        <v>-6.0460223198605199E-3</v>
      </c>
      <c r="AO8" s="9">
        <f>AB8*X8</f>
        <v>-0.15064373785101812</v>
      </c>
      <c r="AP8" s="9">
        <f>AB8*Y8</f>
        <v>-5.8199652657906498E-3</v>
      </c>
      <c r="AQ8" s="9">
        <f>AB8*Z8</f>
        <v>-3.3954875962815368E-8</v>
      </c>
      <c r="AR8" s="9">
        <f>AB8*AA8</f>
        <v>-2.2482313332772157E-2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-3.9291882520750936E-2</v>
      </c>
      <c r="AD9" s="9">
        <f t="shared" si="3"/>
        <v>3.3403659092103906E-10</v>
      </c>
      <c r="AE9" s="9">
        <f t="shared" si="3"/>
        <v>-1.888324582950926E-9</v>
      </c>
      <c r="AF9" s="9">
        <f t="shared" si="3"/>
        <v>-1.2606987028986758E-9</v>
      </c>
      <c r="AG9" s="9">
        <f t="shared" si="3"/>
        <v>-8.9884301189988106E-9</v>
      </c>
      <c r="AH9" s="9">
        <f t="shared" si="3"/>
        <v>-1.130607219445788E-3</v>
      </c>
      <c r="AI9" s="9">
        <f t="shared" si="3"/>
        <v>6.5618964596389845E-5</v>
      </c>
      <c r="AJ9" s="9">
        <f t="shared" si="3"/>
        <v>-2.0825842353664891E-3</v>
      </c>
      <c r="AK9" s="9">
        <f t="shared" si="3"/>
        <v>-9.2340756474560571E-3</v>
      </c>
      <c r="AL9" s="9">
        <f t="shared" si="3"/>
        <v>-4.5031251499792136E-7</v>
      </c>
      <c r="AM9" s="9">
        <f t="shared" si="3"/>
        <v>-5.0728651185306665E-5</v>
      </c>
      <c r="AN9" s="9">
        <f t="shared" si="3"/>
        <v>-1.5115055799651299E-2</v>
      </c>
      <c r="AO9" s="9">
        <f t="shared" si="3"/>
        <v>-0.37660934462754525</v>
      </c>
      <c r="AP9" s="9">
        <f t="shared" si="3"/>
        <v>-1.4549913164476624E-2</v>
      </c>
      <c r="AQ9" s="9">
        <f t="shared" si="3"/>
        <v>-8.4887189907038424E-8</v>
      </c>
      <c r="AR9" s="9">
        <f t="shared" si="3"/>
        <v>-5.6205783331930388E-2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Parameter!E4/1000</f>
        <v>1.4999999999999999E-2</v>
      </c>
      <c r="AC12" s="9">
        <f>AB12*L12</f>
        <v>2.5988901516568155E-3</v>
      </c>
      <c r="AD12" s="9">
        <f>AB12*M12</f>
        <v>5.6267058042681111E-10</v>
      </c>
      <c r="AE12" s="9">
        <f>AB12*N12</f>
        <v>4.9974643139317062E-11</v>
      </c>
      <c r="AF12" s="9">
        <f>AB12*O12</f>
        <v>3.692625919983909E-10</v>
      </c>
      <c r="AG12" s="9">
        <f>AB12*P12</f>
        <v>1.7809685775136726E-10</v>
      </c>
      <c r="AH12" s="9">
        <f>AB12*Q12</f>
        <v>1.5917970249627479E-4</v>
      </c>
      <c r="AI12" s="9">
        <f>AB12*R12</f>
        <v>1.0528505149941235E-5</v>
      </c>
      <c r="AJ12" s="9">
        <f>AB12*S12</f>
        <v>1.0588497599662374E-5</v>
      </c>
      <c r="AK12" s="9">
        <f>AB12*T12</f>
        <v>3.4669335293955357E-5</v>
      </c>
      <c r="AL12" s="9">
        <f>AB12*U12</f>
        <v>2.2516443397848103E-8</v>
      </c>
      <c r="AM12" s="9">
        <f>AB12*V12</f>
        <v>3.1457490430917611E-6</v>
      </c>
      <c r="AN12" s="9">
        <f>AB12*W12</f>
        <v>6.641495136394158E-3</v>
      </c>
      <c r="AO12" s="9">
        <f>AB12*X12</f>
        <v>3.8159181892893766E-2</v>
      </c>
      <c r="AP12" s="9">
        <f>AB12*Y12</f>
        <v>1.6407663949484025E-4</v>
      </c>
      <c r="AQ12" s="9">
        <f>AB12*Z12</f>
        <v>9.0509426001152521E-9</v>
      </c>
      <c r="AR12" s="9">
        <f>AB12*AA12</f>
        <v>3.8859742062557733E-2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-3.9291882520750936E-2</v>
      </c>
      <c r="AD13" s="9">
        <f t="shared" si="4"/>
        <v>3.3403659092103906E-10</v>
      </c>
      <c r="AE13" s="9">
        <f t="shared" si="4"/>
        <v>-1.888324582950926E-9</v>
      </c>
      <c r="AF13" s="9">
        <f t="shared" si="4"/>
        <v>-1.2606987028986758E-9</v>
      </c>
      <c r="AG13" s="9">
        <f t="shared" si="4"/>
        <v>-8.9884301189988106E-9</v>
      </c>
      <c r="AH13" s="9">
        <f t="shared" si="4"/>
        <v>-1.130607219445788E-3</v>
      </c>
      <c r="AI13" s="9">
        <f t="shared" si="4"/>
        <v>6.5618964596389845E-5</v>
      </c>
      <c r="AJ13" s="9">
        <f t="shared" si="4"/>
        <v>-2.0825842353664891E-3</v>
      </c>
      <c r="AK13" s="9">
        <f t="shared" si="4"/>
        <v>-9.2340756474560571E-3</v>
      </c>
      <c r="AL13" s="9">
        <f t="shared" si="4"/>
        <v>-4.5031251499792136E-7</v>
      </c>
      <c r="AM13" s="9">
        <f t="shared" si="4"/>
        <v>-5.0728651185306665E-5</v>
      </c>
      <c r="AN13" s="9">
        <f t="shared" si="4"/>
        <v>-1.5115055799651299E-2</v>
      </c>
      <c r="AO13" s="9">
        <f t="shared" si="4"/>
        <v>-0.37660934462754525</v>
      </c>
      <c r="AP13" s="9">
        <f t="shared" si="4"/>
        <v>-1.4549913164476624E-2</v>
      </c>
      <c r="AQ13" s="9">
        <f t="shared" si="4"/>
        <v>-8.4887189907038424E-8</v>
      </c>
      <c r="AR13" s="9">
        <f t="shared" si="4"/>
        <v>-5.6205783331930388E-2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Parameter!E4/1000</f>
        <v>1.4999999999999999E-2</v>
      </c>
      <c r="AC16" s="9">
        <f>AB16*L16</f>
        <v>2.5988901516568155E-3</v>
      </c>
      <c r="AD16" s="9">
        <f>AB16*M16</f>
        <v>5.6267058042681111E-10</v>
      </c>
      <c r="AE16" s="9">
        <f>AB16*N16</f>
        <v>4.9974643139317062E-11</v>
      </c>
      <c r="AF16" s="9">
        <f>AB16*O16</f>
        <v>3.692625919983909E-10</v>
      </c>
      <c r="AG16" s="9">
        <f>AB16*P16</f>
        <v>1.7809685775136726E-10</v>
      </c>
      <c r="AH16" s="9">
        <f>AB16*Q16</f>
        <v>1.5917970249627479E-4</v>
      </c>
      <c r="AI16" s="9">
        <f>AB16*R16</f>
        <v>1.0528505149941235E-5</v>
      </c>
      <c r="AJ16" s="9">
        <f>AB16*S16</f>
        <v>1.0588497599662374E-5</v>
      </c>
      <c r="AK16" s="9">
        <f>AB16*T16</f>
        <v>3.4669335293955357E-5</v>
      </c>
      <c r="AL16" s="9">
        <f>AB16*U16</f>
        <v>2.2516443397848103E-8</v>
      </c>
      <c r="AM16" s="9">
        <f>AB16*V16</f>
        <v>3.1457490430917611E-6</v>
      </c>
      <c r="AN16" s="9">
        <f>AB16*W16</f>
        <v>6.641495136394158E-3</v>
      </c>
      <c r="AO16" s="9">
        <f>AB16*X16</f>
        <v>3.8159181892893766E-2</v>
      </c>
      <c r="AP16" s="9">
        <f>AB16*Y16</f>
        <v>1.6407663949484025E-4</v>
      </c>
      <c r="AQ16" s="9">
        <f>AB16*Z16</f>
        <v>9.0509426001152521E-9</v>
      </c>
      <c r="AR16" s="9">
        <f>AB16*AA16</f>
        <v>3.8859742062557733E-2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-4.9032975513687918E-2</v>
      </c>
      <c r="AD17" s="9">
        <f t="shared" si="6"/>
        <v>1.032904160306016E-9</v>
      </c>
      <c r="AE17" s="9">
        <f t="shared" si="6"/>
        <v>-5.8708763414980763E-10</v>
      </c>
      <c r="AF17" s="9">
        <f t="shared" si="6"/>
        <v>-1.0637735928122524E-9</v>
      </c>
      <c r="AG17" s="9">
        <f t="shared" si="6"/>
        <v>2.381829016493284E-9</v>
      </c>
      <c r="AH17" s="9">
        <f t="shared" si="6"/>
        <v>7.8811228380678178E-4</v>
      </c>
      <c r="AI17" s="9">
        <f t="shared" si="6"/>
        <v>8.0747115740966986E-5</v>
      </c>
      <c r="AJ17" s="9">
        <f t="shared" si="6"/>
        <v>3.212999724345683E-4</v>
      </c>
      <c r="AK17" s="9">
        <f t="shared" si="6"/>
        <v>1.4544373470151584E-3</v>
      </c>
      <c r="AL17" s="9">
        <f t="shared" si="6"/>
        <v>-2.2946227612103271E-7</v>
      </c>
      <c r="AM17" s="9">
        <f t="shared" si="6"/>
        <v>2.6788917299857744E-5</v>
      </c>
      <c r="AN17" s="9">
        <f t="shared" si="6"/>
        <v>1.0700115031739453E-3</v>
      </c>
      <c r="AO17" s="9">
        <f t="shared" si="6"/>
        <v>-3.3492524538473935E-2</v>
      </c>
      <c r="AP17" s="9">
        <f t="shared" si="6"/>
        <v>1.2497402972285829E-3</v>
      </c>
      <c r="AQ17" s="9">
        <f t="shared" si="6"/>
        <v>1.2812134300777315E-8</v>
      </c>
      <c r="AR17" s="9">
        <f t="shared" si="6"/>
        <v>8.6519910886762863E-2</v>
      </c>
    </row>
    <row r="18" spans="1:44" ht="38.5" x14ac:dyDescent="0.35">
      <c r="A18" s="9" t="s">
        <v>126</v>
      </c>
      <c r="B18" s="9" t="s">
        <v>60</v>
      </c>
      <c r="C18" s="9" t="s">
        <v>107</v>
      </c>
      <c r="D18" s="9" t="s">
        <v>166</v>
      </c>
      <c r="E18" s="9" t="s">
        <v>118</v>
      </c>
      <c r="F18" s="9" t="s">
        <v>3</v>
      </c>
      <c r="G18" s="9" t="s">
        <v>166</v>
      </c>
      <c r="H18" s="9">
        <v>-0.6</v>
      </c>
      <c r="I18" s="9" t="s">
        <v>178</v>
      </c>
      <c r="J18" s="9" t="b">
        <v>1</v>
      </c>
      <c r="L18" s="9">
        <f>AC20*AB20</f>
        <v>4.9032975513687918E-2</v>
      </c>
      <c r="M18" s="9">
        <f>AD20*AB20</f>
        <v>-1.032904160306016E-9</v>
      </c>
      <c r="N18" s="9">
        <f>AE20*AB20</f>
        <v>5.8708763414980763E-10</v>
      </c>
      <c r="O18" s="9">
        <f>AF20*AB20</f>
        <v>1.0637735928122524E-9</v>
      </c>
      <c r="P18" s="9">
        <f>AG20*AB20</f>
        <v>-2.381829016493284E-9</v>
      </c>
      <c r="Q18" s="9">
        <f>AH20*AB20</f>
        <v>-7.8811228380678178E-4</v>
      </c>
      <c r="R18" s="9">
        <f>AI20*AB20</f>
        <v>-8.0747115740966986E-5</v>
      </c>
      <c r="S18" s="9">
        <f>AJ20*AB20</f>
        <v>-3.212999724345683E-4</v>
      </c>
      <c r="T18" s="9">
        <f>AK20*AB20</f>
        <v>-1.4544373470151584E-3</v>
      </c>
      <c r="U18" s="9">
        <f>AL20*AB20</f>
        <v>2.2946227612103271E-7</v>
      </c>
      <c r="V18" s="9">
        <f>AM20*AB20</f>
        <v>-2.6788917299857744E-5</v>
      </c>
      <c r="W18" s="9">
        <f>AN20*AB20</f>
        <v>-1.0700115031739453E-3</v>
      </c>
      <c r="X18" s="9">
        <f>AO20*AB20</f>
        <v>3.3492524538473935E-2</v>
      </c>
      <c r="Y18" s="9">
        <f>AP20*AB20</f>
        <v>-1.2497402972285829E-3</v>
      </c>
      <c r="Z18" s="9">
        <f>AQ20*AB20</f>
        <v>-1.2812134300777315E-8</v>
      </c>
      <c r="AA18" s="9">
        <f>AR20*AB20</f>
        <v>-8.6519910886762863E-2</v>
      </c>
      <c r="AB18" s="9">
        <f t="shared" si="5"/>
        <v>-0.6</v>
      </c>
      <c r="AC18" s="9">
        <f>AB18*L18</f>
        <v>-2.9419785308212751E-2</v>
      </c>
      <c r="AD18" s="9">
        <f>AB18*M18</f>
        <v>6.1974249618360956E-10</v>
      </c>
      <c r="AE18" s="9">
        <f>AB18*N18</f>
        <v>-3.5225258048988455E-10</v>
      </c>
      <c r="AF18" s="9">
        <f>AB18*O18</f>
        <v>-6.3826415568735145E-10</v>
      </c>
      <c r="AG18" s="9">
        <f>AB18*P18</f>
        <v>1.4290974098959705E-9</v>
      </c>
      <c r="AH18" s="9">
        <f>AB18*Q18</f>
        <v>4.7286737028406906E-4</v>
      </c>
      <c r="AI18" s="9">
        <f>AB18*R18</f>
        <v>4.8448269444580188E-5</v>
      </c>
      <c r="AJ18" s="9">
        <f>AB18*S18</f>
        <v>1.9277998346074098E-4</v>
      </c>
      <c r="AK18" s="9">
        <f>AB18*T18</f>
        <v>8.7266240820909507E-4</v>
      </c>
      <c r="AL18" s="9">
        <f>AB18*U18</f>
        <v>-1.3767736567261962E-7</v>
      </c>
      <c r="AM18" s="9">
        <f>AB18*V18</f>
        <v>1.6073350379914647E-5</v>
      </c>
      <c r="AN18" s="9">
        <f>AB18*W18</f>
        <v>6.4200690190436714E-4</v>
      </c>
      <c r="AO18" s="9">
        <f>AB18*X18</f>
        <v>-2.0095514723084362E-2</v>
      </c>
      <c r="AP18" s="9">
        <f>AB18*Y18</f>
        <v>7.4984417833714979E-4</v>
      </c>
      <c r="AQ18" s="9">
        <f>AB18*Z18</f>
        <v>7.6872805804663893E-9</v>
      </c>
      <c r="AR18" s="9">
        <f>AB18*AA18</f>
        <v>5.1911946532057718E-2</v>
      </c>
    </row>
    <row r="19" spans="1:44" ht="38.5" x14ac:dyDescent="0.35">
      <c r="A19" s="9" t="s">
        <v>127</v>
      </c>
      <c r="B19" s="9" t="s">
        <v>61</v>
      </c>
      <c r="C19" s="9" t="s">
        <v>107</v>
      </c>
      <c r="D19" s="9" t="s">
        <v>166</v>
      </c>
      <c r="E19" s="9" t="s">
        <v>118</v>
      </c>
      <c r="F19" s="9" t="s">
        <v>3</v>
      </c>
      <c r="G19" s="9" t="s">
        <v>166</v>
      </c>
      <c r="H19" s="9">
        <v>-0.4</v>
      </c>
      <c r="I19" s="9" t="s">
        <v>178</v>
      </c>
      <c r="J19" s="9" t="b">
        <v>1</v>
      </c>
      <c r="L19" s="9">
        <f>AC24*AB24</f>
        <v>4.9032975513687918E-2</v>
      </c>
      <c r="M19" s="9">
        <f>AD24*AB24</f>
        <v>-1.032904160306016E-9</v>
      </c>
      <c r="N19" s="9">
        <f>AE24*AB24</f>
        <v>5.8708763414980763E-10</v>
      </c>
      <c r="O19" s="9">
        <f>AF24*AB24</f>
        <v>1.0637735928122524E-9</v>
      </c>
      <c r="P19" s="9">
        <f>AG24*AB24</f>
        <v>-2.381829016493284E-9</v>
      </c>
      <c r="Q19" s="9">
        <f>AH24*AB24</f>
        <v>-7.8811228380678178E-4</v>
      </c>
      <c r="R19" s="9">
        <f>AI24*AB24</f>
        <v>-8.0747115740966986E-5</v>
      </c>
      <c r="S19" s="9">
        <f>AJ24*AB24</f>
        <v>-3.212999724345683E-4</v>
      </c>
      <c r="T19" s="9">
        <f>AK24*AB24</f>
        <v>-1.4544373470151584E-3</v>
      </c>
      <c r="U19" s="9">
        <f>AL24*AB24</f>
        <v>2.2946227612103271E-7</v>
      </c>
      <c r="V19" s="9">
        <f>AM24*AB24</f>
        <v>-2.6788917299857744E-5</v>
      </c>
      <c r="W19" s="9">
        <f>AN24*AB24</f>
        <v>-1.0700115031739453E-3</v>
      </c>
      <c r="X19" s="9">
        <f>AO24*AB24</f>
        <v>3.3492524538473935E-2</v>
      </c>
      <c r="Y19" s="9">
        <f>AP24*AB24</f>
        <v>-1.2497402972285829E-3</v>
      </c>
      <c r="Z19" s="9">
        <f>AQ24*AB24</f>
        <v>-1.2812134300777315E-8</v>
      </c>
      <c r="AA19" s="9">
        <f>AR24*AB24</f>
        <v>-8.6519910886762863E-2</v>
      </c>
      <c r="AB19" s="9">
        <f t="shared" si="5"/>
        <v>-0.4</v>
      </c>
      <c r="AC19" s="9">
        <f>AB19*L19</f>
        <v>-1.9613190205475167E-2</v>
      </c>
      <c r="AD19" s="9">
        <f>AB19*M19</f>
        <v>4.1316166412240642E-10</v>
      </c>
      <c r="AE19" s="9">
        <f>AB19*N19</f>
        <v>-2.3483505365992308E-10</v>
      </c>
      <c r="AF19" s="9">
        <f>AB19*O19</f>
        <v>-4.2550943712490098E-10</v>
      </c>
      <c r="AG19" s="9">
        <f>AB19*P19</f>
        <v>9.5273160659731357E-10</v>
      </c>
      <c r="AH19" s="9">
        <f>AB19*Q19</f>
        <v>3.1524491352271272E-4</v>
      </c>
      <c r="AI19" s="9">
        <f>AB19*R19</f>
        <v>3.2298846296386798E-5</v>
      </c>
      <c r="AJ19" s="9">
        <f>AB19*S19</f>
        <v>1.2851998897382732E-4</v>
      </c>
      <c r="AK19" s="9">
        <f>AB19*T19</f>
        <v>5.8177493880606334E-4</v>
      </c>
      <c r="AL19" s="9">
        <f>AB19*U19</f>
        <v>-9.178491044841309E-8</v>
      </c>
      <c r="AM19" s="9">
        <f>AB19*V19</f>
        <v>1.0715566919943099E-5</v>
      </c>
      <c r="AN19" s="9">
        <f>AB19*W19</f>
        <v>4.2800460126957813E-4</v>
      </c>
      <c r="AO19" s="9">
        <f>AB19*X19</f>
        <v>-1.3397009815389575E-2</v>
      </c>
      <c r="AP19" s="9">
        <f>AB19*Y19</f>
        <v>4.9989611889143316E-4</v>
      </c>
      <c r="AQ19" s="9">
        <f>AB19*Z19</f>
        <v>5.1248537203109262E-9</v>
      </c>
      <c r="AR19" s="9">
        <f>AB19*AA19</f>
        <v>3.4607964354705145E-2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-4.9032975513687918E-2</v>
      </c>
      <c r="AD20" s="9">
        <f t="shared" si="7"/>
        <v>1.032904160306016E-9</v>
      </c>
      <c r="AE20" s="9">
        <f t="shared" si="7"/>
        <v>-5.8708763414980763E-10</v>
      </c>
      <c r="AF20" s="9">
        <f t="shared" si="7"/>
        <v>-1.0637735928122524E-9</v>
      </c>
      <c r="AG20" s="9">
        <f t="shared" si="7"/>
        <v>2.381829016493284E-9</v>
      </c>
      <c r="AH20" s="9">
        <f t="shared" si="7"/>
        <v>7.8811228380678178E-4</v>
      </c>
      <c r="AI20" s="9">
        <f t="shared" si="7"/>
        <v>8.0747115740966986E-5</v>
      </c>
      <c r="AJ20" s="9">
        <f t="shared" si="7"/>
        <v>3.212999724345683E-4</v>
      </c>
      <c r="AK20" s="9">
        <f t="shared" si="7"/>
        <v>1.4544373470151584E-3</v>
      </c>
      <c r="AL20" s="9">
        <f t="shared" si="7"/>
        <v>-2.2946227612103271E-7</v>
      </c>
      <c r="AM20" s="9">
        <f t="shared" si="7"/>
        <v>2.6788917299857744E-5</v>
      </c>
      <c r="AN20" s="9">
        <f t="shared" si="7"/>
        <v>1.0700115031739453E-3</v>
      </c>
      <c r="AO20" s="9">
        <f t="shared" si="7"/>
        <v>-3.3492524538473935E-2</v>
      </c>
      <c r="AP20" s="9">
        <f t="shared" si="7"/>
        <v>1.2497402972285829E-3</v>
      </c>
      <c r="AQ20" s="9">
        <f t="shared" si="7"/>
        <v>1.2812134300777315E-8</v>
      </c>
      <c r="AR20" s="9">
        <f t="shared" si="7"/>
        <v>8.6519910886762863E-2</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Parameter!E5/1000</f>
        <v>1.4999999999999999E-2</v>
      </c>
      <c r="AC23" s="9">
        <f>AB23*L23</f>
        <v>2.5988901516568155E-3</v>
      </c>
      <c r="AD23" s="9">
        <f>AB23*M23</f>
        <v>5.6267058042681111E-10</v>
      </c>
      <c r="AE23" s="9">
        <f>AB23*N23</f>
        <v>4.9974643139317062E-11</v>
      </c>
      <c r="AF23" s="9">
        <f>AB23*O23</f>
        <v>3.692625919983909E-10</v>
      </c>
      <c r="AG23" s="9">
        <f>AB23*P23</f>
        <v>1.7809685775136726E-10</v>
      </c>
      <c r="AH23" s="9">
        <f>AB23*Q23</f>
        <v>1.5917970249627479E-4</v>
      </c>
      <c r="AI23" s="9">
        <f>AB23*R23</f>
        <v>1.0528505149941235E-5</v>
      </c>
      <c r="AJ23" s="9">
        <f>AB23*S23</f>
        <v>1.0588497599662374E-5</v>
      </c>
      <c r="AK23" s="9">
        <f>AB23*T23</f>
        <v>3.4669335293955357E-5</v>
      </c>
      <c r="AL23" s="9">
        <f>AB23*U23</f>
        <v>2.2516443397848103E-8</v>
      </c>
      <c r="AM23" s="9">
        <f>AB23*V23</f>
        <v>3.1457490430917611E-6</v>
      </c>
      <c r="AN23" s="9">
        <f>AB23*W23</f>
        <v>6.641495136394158E-3</v>
      </c>
      <c r="AO23" s="9">
        <f>AB23*X23</f>
        <v>3.8159181892893766E-2</v>
      </c>
      <c r="AP23" s="9">
        <f>AB23*Y23</f>
        <v>1.6407663949484025E-4</v>
      </c>
      <c r="AQ23" s="9">
        <f>AB23*Z23</f>
        <v>9.0509426001152521E-9</v>
      </c>
      <c r="AR23" s="9">
        <f>AB23*AA23</f>
        <v>3.8859742062557733E-2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-4.9032975513687918E-2</v>
      </c>
      <c r="AD24" s="9">
        <f t="shared" si="8"/>
        <v>1.032904160306016E-9</v>
      </c>
      <c r="AE24" s="9">
        <f t="shared" si="8"/>
        <v>-5.8708763414980763E-10</v>
      </c>
      <c r="AF24" s="9">
        <f t="shared" si="8"/>
        <v>-1.0637735928122524E-9</v>
      </c>
      <c r="AG24" s="9">
        <f t="shared" si="8"/>
        <v>2.381829016493284E-9</v>
      </c>
      <c r="AH24" s="9">
        <f t="shared" si="8"/>
        <v>7.8811228380678178E-4</v>
      </c>
      <c r="AI24" s="9">
        <f t="shared" si="8"/>
        <v>8.0747115740966986E-5</v>
      </c>
      <c r="AJ24" s="9">
        <f t="shared" si="8"/>
        <v>3.212999724345683E-4</v>
      </c>
      <c r="AK24" s="9">
        <f t="shared" si="8"/>
        <v>1.4544373470151584E-3</v>
      </c>
      <c r="AL24" s="9">
        <f t="shared" si="8"/>
        <v>-2.2946227612103271E-7</v>
      </c>
      <c r="AM24" s="9">
        <f t="shared" si="8"/>
        <v>2.6788917299857744E-5</v>
      </c>
      <c r="AN24" s="9">
        <f t="shared" si="8"/>
        <v>1.0700115031739453E-3</v>
      </c>
      <c r="AO24" s="9">
        <f t="shared" si="8"/>
        <v>-3.3492524538473935E-2</v>
      </c>
      <c r="AP24" s="9">
        <f t="shared" si="8"/>
        <v>1.2497402972285829E-3</v>
      </c>
      <c r="AQ24" s="9">
        <f t="shared" si="8"/>
        <v>1.2812134300777315E-8</v>
      </c>
      <c r="AR24" s="9">
        <f t="shared" si="8"/>
        <v>8.6519910886762863E-2</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Parameter!E5/1000</f>
        <v>1.4999999999999999E-2</v>
      </c>
      <c r="AC27" s="9">
        <f>AB27*L27</f>
        <v>2.5988901516568155E-3</v>
      </c>
      <c r="AD27" s="9">
        <f>AB27*M27</f>
        <v>5.6267058042681111E-10</v>
      </c>
      <c r="AE27" s="9">
        <f>AB27*N27</f>
        <v>4.9974643139317062E-11</v>
      </c>
      <c r="AF27" s="9">
        <f>AB27*O27</f>
        <v>3.692625919983909E-10</v>
      </c>
      <c r="AG27" s="9">
        <f>AB27*P27</f>
        <v>1.7809685775136726E-10</v>
      </c>
      <c r="AH27" s="9">
        <f>AB27*Q27</f>
        <v>1.5917970249627479E-4</v>
      </c>
      <c r="AI27" s="9">
        <f>AB27*R27</f>
        <v>1.0528505149941235E-5</v>
      </c>
      <c r="AJ27" s="9">
        <f>AB27*S27</f>
        <v>1.0588497599662374E-5</v>
      </c>
      <c r="AK27" s="9">
        <f>AB27*T27</f>
        <v>3.4669335293955357E-5</v>
      </c>
      <c r="AL27" s="9">
        <f>AB27*U27</f>
        <v>2.2516443397848103E-8</v>
      </c>
      <c r="AM27" s="9">
        <f>AB27*V27</f>
        <v>3.1457490430917611E-6</v>
      </c>
      <c r="AN27" s="9">
        <f>AB27*W27</f>
        <v>6.641495136394158E-3</v>
      </c>
      <c r="AO27" s="9">
        <f>AB27*X27</f>
        <v>3.8159181892893766E-2</v>
      </c>
      <c r="AP27" s="9">
        <f>AB27*Y27</f>
        <v>1.6407663949484025E-4</v>
      </c>
      <c r="AQ27" s="9">
        <f>AB27*Z27</f>
        <v>9.0509426001152521E-9</v>
      </c>
      <c r="AR27" s="9">
        <f>AB27*AA27</f>
        <v>3.8859742062557733E-2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-0.266713401319709</v>
      </c>
      <c r="AD28" s="9">
        <f t="shared" si="9"/>
        <v>-3.0571736080283747E-8</v>
      </c>
      <c r="AE28" s="9">
        <f t="shared" si="9"/>
        <v>-1.7670945589779389E-8</v>
      </c>
      <c r="AF28" s="9">
        <f t="shared" si="9"/>
        <v>-3.2207853375149558E-7</v>
      </c>
      <c r="AG28" s="9">
        <f t="shared" si="9"/>
        <v>-3.1749616939131739E-8</v>
      </c>
      <c r="AH28" s="9">
        <f t="shared" si="9"/>
        <v>-7.9299614412288773E-3</v>
      </c>
      <c r="AI28" s="9">
        <f t="shared" si="9"/>
        <v>-1.926619395895991E-3</v>
      </c>
      <c r="AJ28" s="9">
        <f t="shared" si="9"/>
        <v>-4.5186792401844733E-3</v>
      </c>
      <c r="AK28" s="9">
        <f t="shared" si="9"/>
        <v>-1.8648881419078465E-2</v>
      </c>
      <c r="AL28" s="9">
        <f t="shared" si="9"/>
        <v>-8.3588592197599525E-5</v>
      </c>
      <c r="AM28" s="9">
        <f t="shared" si="9"/>
        <v>-2.9463025518222316E-3</v>
      </c>
      <c r="AN28" s="9">
        <f t="shared" si="9"/>
        <v>-7.5393243720770151</v>
      </c>
      <c r="AO28" s="9">
        <f t="shared" si="9"/>
        <v>-81.355002442867402</v>
      </c>
      <c r="AP28" s="9">
        <f t="shared" si="9"/>
        <v>-5.9317829073414625</v>
      </c>
      <c r="AQ28" s="9">
        <f t="shared" si="9"/>
        <v>-2.0768719504038916E-6</v>
      </c>
      <c r="AR28" s="9">
        <f t="shared" si="9"/>
        <v>-2.7164014020351983</v>
      </c>
    </row>
    <row r="29" spans="1:44" ht="26" x14ac:dyDescent="0.35">
      <c r="A29" s="9" t="s">
        <v>130</v>
      </c>
      <c r="B29" s="9" t="s">
        <v>64</v>
      </c>
      <c r="C29" s="9" t="s">
        <v>107</v>
      </c>
      <c r="D29" s="9" t="s">
        <v>166</v>
      </c>
      <c r="E29" s="9" t="s">
        <v>119</v>
      </c>
      <c r="F29" s="9" t="s">
        <v>4</v>
      </c>
      <c r="G29" s="9" t="s">
        <v>166</v>
      </c>
      <c r="H29" s="9">
        <v>-0.6</v>
      </c>
      <c r="I29" s="9" t="s">
        <v>178</v>
      </c>
      <c r="J29" s="9" t="b">
        <v>1</v>
      </c>
      <c r="L29" s="9">
        <f>AC31*AB31</f>
        <v>0.25954559161376783</v>
      </c>
      <c r="M29" s="9">
        <f>AD31*AB31</f>
        <v>2.778851106788275E-8</v>
      </c>
      <c r="N29" s="9">
        <f>AE31*AB31</f>
        <v>1.6580947180821924E-8</v>
      </c>
      <c r="O29" s="9">
        <f>AF31*AB31</f>
        <v>-1.9706445205184163E-8</v>
      </c>
      <c r="P29" s="9">
        <f>AG31*AB31</f>
        <v>2.1170909015675422E-8</v>
      </c>
      <c r="Q29" s="9">
        <f>AH31*AB31</f>
        <v>8.1870342520322693E-3</v>
      </c>
      <c r="R29" s="9">
        <f>AI31*AB31</f>
        <v>2.1820418039883412E-3</v>
      </c>
      <c r="S29" s="9">
        <f>AJ31*AB31</f>
        <v>3.0404399492476755E-3</v>
      </c>
      <c r="T29" s="9">
        <f>AK31*AB31</f>
        <v>1.1964651958140055E-2</v>
      </c>
      <c r="U29" s="9">
        <f>AL31*AB31</f>
        <v>3.5835524060035037E-5</v>
      </c>
      <c r="V29" s="9">
        <f>AM31*AB31</f>
        <v>2.4244357579597696E-3</v>
      </c>
      <c r="W29" s="9">
        <f>AN31*AB31</f>
        <v>7.4180461471081927</v>
      </c>
      <c r="X29" s="9">
        <f>AO31*AB31</f>
        <v>96.308052694332261</v>
      </c>
      <c r="Y29" s="9">
        <f>AP31*AB31</f>
        <v>7.6147372572753893</v>
      </c>
      <c r="Z29" s="9">
        <f>AQ31*AB31</f>
        <v>1.963241026440749E-6</v>
      </c>
      <c r="AA29" s="9">
        <f>AR31*AB31</f>
        <v>2.8578429171344411</v>
      </c>
      <c r="AB29" s="9">
        <f>H29</f>
        <v>-0.6</v>
      </c>
      <c r="AC29" s="9">
        <f>AB29*L29</f>
        <v>-0.15572735496826071</v>
      </c>
      <c r="AD29" s="9">
        <f>AB29*M29</f>
        <v>-1.6673106640729649E-8</v>
      </c>
      <c r="AE29" s="9">
        <f>AB29*N29</f>
        <v>-9.9485683084931547E-9</v>
      </c>
      <c r="AF29" s="9">
        <f>AB29*O29</f>
        <v>1.1823867123110498E-8</v>
      </c>
      <c r="AG29" s="9">
        <f>AB29*P29</f>
        <v>-1.2702545409405252E-8</v>
      </c>
      <c r="AH29" s="9">
        <f>AB29*Q29</f>
        <v>-4.9122205512193611E-3</v>
      </c>
      <c r="AI29" s="9">
        <f>AB29*R29</f>
        <v>-1.3092250823930048E-3</v>
      </c>
      <c r="AJ29" s="9">
        <f>AB29*S29</f>
        <v>-1.8242639695486053E-3</v>
      </c>
      <c r="AK29" s="9">
        <f>AB29*T29</f>
        <v>-7.1787911748840329E-3</v>
      </c>
      <c r="AL29" s="9">
        <f>AB29*U29</f>
        <v>-2.1501314436021023E-5</v>
      </c>
      <c r="AM29" s="9">
        <f>AB29*V29</f>
        <v>-1.4546614547758616E-3</v>
      </c>
      <c r="AN29" s="9">
        <f>AB29*W29</f>
        <v>-4.4508276882649156</v>
      </c>
      <c r="AO29" s="9">
        <f>AB29*X29</f>
        <v>-57.784831616599355</v>
      </c>
      <c r="AP29" s="9">
        <f>AB29*Y29</f>
        <v>-4.5688423543652332</v>
      </c>
      <c r="AQ29" s="9">
        <f>AB29*Z29</f>
        <v>-1.1779446158644494E-6</v>
      </c>
      <c r="AR29" s="9">
        <f>AB29*AA29</f>
        <v>-1.7147057502806646</v>
      </c>
    </row>
    <row r="30" spans="1:44" ht="26" x14ac:dyDescent="0.35">
      <c r="A30" s="9" t="s">
        <v>131</v>
      </c>
      <c r="B30" s="9" t="s">
        <v>65</v>
      </c>
      <c r="C30" s="9" t="s">
        <v>107</v>
      </c>
      <c r="D30" s="9" t="s">
        <v>166</v>
      </c>
      <c r="E30" s="9" t="s">
        <v>119</v>
      </c>
      <c r="F30" s="9" t="s">
        <v>4</v>
      </c>
      <c r="G30" s="9" t="s">
        <v>166</v>
      </c>
      <c r="H30" s="9">
        <v>-0.4</v>
      </c>
      <c r="I30" s="9" t="s">
        <v>178</v>
      </c>
      <c r="J30" s="9" t="b">
        <v>1</v>
      </c>
      <c r="L30" s="9">
        <f>AC34*AB34</f>
        <v>0.27746511587862077</v>
      </c>
      <c r="M30" s="9">
        <f>AD34*AB34</f>
        <v>3.4746573598885248E-8</v>
      </c>
      <c r="N30" s="9">
        <f>AE34*AB34</f>
        <v>1.9305943203215585E-8</v>
      </c>
      <c r="O30" s="9">
        <f>AF34*AB34</f>
        <v>8.3475600218651506E-7</v>
      </c>
      <c r="P30" s="9">
        <f>AG34*AB34</f>
        <v>4.7617678824316212E-8</v>
      </c>
      <c r="Q30" s="9">
        <f>AH34*AB34</f>
        <v>7.5443522250237894E-3</v>
      </c>
      <c r="R30" s="9">
        <f>AI34*AB34</f>
        <v>1.5434857837574652E-3</v>
      </c>
      <c r="S30" s="9">
        <f>AJ34*AB34</f>
        <v>6.7360381765896689E-3</v>
      </c>
      <c r="T30" s="9">
        <f>AK34*AB34</f>
        <v>2.8675225610486074E-2</v>
      </c>
      <c r="U30" s="9">
        <f>AL34*AB34</f>
        <v>1.5521819440394625E-4</v>
      </c>
      <c r="V30" s="9">
        <f>AM34*AB34</f>
        <v>3.7291027426159255E-3</v>
      </c>
      <c r="W30" s="9">
        <f>AN34*AB34</f>
        <v>7.721241709530247</v>
      </c>
      <c r="X30" s="9">
        <f>AO34*AB34</f>
        <v>58.925427065670092</v>
      </c>
      <c r="Y30" s="9">
        <f>AP34*AB34</f>
        <v>3.4073513824405741</v>
      </c>
      <c r="Z30" s="9">
        <f>AQ34*AB34</f>
        <v>2.2473183363486058E-6</v>
      </c>
      <c r="AA30" s="9">
        <f>AR34*AB34</f>
        <v>2.5042391293863338</v>
      </c>
      <c r="AB30" s="9">
        <f>H30</f>
        <v>-0.4</v>
      </c>
      <c r="AC30" s="9">
        <f>AB30*L30</f>
        <v>-0.11098604635144832</v>
      </c>
      <c r="AD30" s="9">
        <f>AB30*M30</f>
        <v>-1.38986294395541E-8</v>
      </c>
      <c r="AE30" s="9">
        <f>AB30*N30</f>
        <v>-7.7223772812862338E-9</v>
      </c>
      <c r="AF30" s="9">
        <f>AB30*O30</f>
        <v>-3.3390240087460606E-7</v>
      </c>
      <c r="AG30" s="9">
        <f>AB30*P30</f>
        <v>-1.9047071529726485E-8</v>
      </c>
      <c r="AH30" s="9">
        <f>AB30*Q30</f>
        <v>-3.0177408900095158E-3</v>
      </c>
      <c r="AI30" s="9">
        <f>AB30*R30</f>
        <v>-6.1739431350298611E-4</v>
      </c>
      <c r="AJ30" s="9">
        <f>AB30*S30</f>
        <v>-2.6944152706358678E-3</v>
      </c>
      <c r="AK30" s="9">
        <f>AB30*T30</f>
        <v>-1.1470090244194431E-2</v>
      </c>
      <c r="AL30" s="9">
        <f>AB30*U30</f>
        <v>-6.2087277761578498E-5</v>
      </c>
      <c r="AM30" s="9">
        <f>AB30*V30</f>
        <v>-1.4916410970463702E-3</v>
      </c>
      <c r="AN30" s="9">
        <f>AB30*W30</f>
        <v>-3.0884966838120991</v>
      </c>
      <c r="AO30" s="9">
        <f>AB30*X30</f>
        <v>-23.57017082626804</v>
      </c>
      <c r="AP30" s="9">
        <f>AB30*Y30</f>
        <v>-1.3629405529762297</v>
      </c>
      <c r="AQ30" s="9">
        <f>AB30*Z30</f>
        <v>-8.9892733453944239E-7</v>
      </c>
      <c r="AR30" s="9">
        <f>AB30*AA30</f>
        <v>-1.0016956517545335</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-0.25954559161376783</v>
      </c>
      <c r="AD31" s="9">
        <f t="shared" si="10"/>
        <v>-2.778851106788275E-8</v>
      </c>
      <c r="AE31" s="9">
        <f t="shared" si="10"/>
        <v>-1.6580947180821924E-8</v>
      </c>
      <c r="AF31" s="9">
        <f t="shared" si="10"/>
        <v>1.9706445205184163E-8</v>
      </c>
      <c r="AG31" s="9">
        <f t="shared" si="10"/>
        <v>-2.1170909015675422E-8</v>
      </c>
      <c r="AH31" s="9">
        <f t="shared" si="10"/>
        <v>-8.1870342520322693E-3</v>
      </c>
      <c r="AI31" s="9">
        <f t="shared" si="10"/>
        <v>-2.1820418039883412E-3</v>
      </c>
      <c r="AJ31" s="9">
        <f t="shared" si="10"/>
        <v>-3.0404399492476755E-3</v>
      </c>
      <c r="AK31" s="9">
        <f t="shared" si="10"/>
        <v>-1.1964651958140055E-2</v>
      </c>
      <c r="AL31" s="9">
        <f t="shared" si="10"/>
        <v>-3.5835524060035037E-5</v>
      </c>
      <c r="AM31" s="9">
        <f t="shared" si="10"/>
        <v>-2.4244357579597696E-3</v>
      </c>
      <c r="AN31" s="9">
        <f t="shared" si="10"/>
        <v>-7.4180461471081927</v>
      </c>
      <c r="AO31" s="9">
        <f t="shared" si="10"/>
        <v>-96.308052694332261</v>
      </c>
      <c r="AP31" s="9">
        <f t="shared" si="10"/>
        <v>-7.6147372572753893</v>
      </c>
      <c r="AQ31" s="9">
        <f t="shared" si="10"/>
        <v>-1.963241026440749E-6</v>
      </c>
      <c r="AR31" s="9">
        <f t="shared" si="10"/>
        <v>-2.8578429171344411</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Parameter!E3/100</f>
        <v>0.15</v>
      </c>
      <c r="AC33" s="9">
        <f>AB33*L33</f>
        <v>5.8221798870418451E-2</v>
      </c>
      <c r="AD33" s="9">
        <f>AB33*M33</f>
        <v>1.0847352935990208E-8</v>
      </c>
      <c r="AE33" s="9">
        <f>AB33*N33</f>
        <v>3.3123131028667452E-9</v>
      </c>
      <c r="AF33" s="9">
        <f>AB33*O33</f>
        <v>5.8781198123951235E-9</v>
      </c>
      <c r="AG33" s="9">
        <f>AB33*P33</f>
        <v>2.3914108167469154E-9</v>
      </c>
      <c r="AH33" s="9">
        <f>AB33*Q33</f>
        <v>3.2187180379188102E-3</v>
      </c>
      <c r="AI33" s="9">
        <f>AB33*R33</f>
        <v>2.3905973405455275E-4</v>
      </c>
      <c r="AJ33" s="9">
        <f>AB33*S33</f>
        <v>2.6404030930902175E-4</v>
      </c>
      <c r="AK33" s="9">
        <f>AB33*T33</f>
        <v>7.7567824097671517E-4</v>
      </c>
      <c r="AL33" s="9">
        <f>AB33*U33</f>
        <v>9.9931128392273913E-7</v>
      </c>
      <c r="AM33" s="9">
        <f>AB33*V33</f>
        <v>7.0059459319762388E-5</v>
      </c>
      <c r="AN33" s="9">
        <f>AB33*W33</f>
        <v>0.17279617871707392</v>
      </c>
      <c r="AO33" s="9">
        <f>AB33*X33</f>
        <v>0.50327171665419601</v>
      </c>
      <c r="AP33" s="9">
        <f>AB33*Y33</f>
        <v>7.4320304260738265E-3</v>
      </c>
      <c r="AQ33" s="9">
        <f>AB33*Z33</f>
        <v>8.582965278309028E-7</v>
      </c>
      <c r="AR33" s="9">
        <f>AB33*AA33</f>
        <v>0.85241968088132469</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-0.27746511587862077</v>
      </c>
      <c r="AD34" s="9">
        <f t="shared" si="11"/>
        <v>-3.4746573598885248E-8</v>
      </c>
      <c r="AE34" s="9">
        <f t="shared" si="11"/>
        <v>-1.9305943203215585E-8</v>
      </c>
      <c r="AF34" s="9">
        <f t="shared" si="11"/>
        <v>-8.3475600218651506E-7</v>
      </c>
      <c r="AG34" s="9">
        <f t="shared" si="11"/>
        <v>-4.7617678824316212E-8</v>
      </c>
      <c r="AH34" s="9">
        <f t="shared" si="11"/>
        <v>-7.5443522250237894E-3</v>
      </c>
      <c r="AI34" s="9">
        <f t="shared" si="11"/>
        <v>-1.5434857837574652E-3</v>
      </c>
      <c r="AJ34" s="9">
        <f t="shared" si="11"/>
        <v>-6.7360381765896689E-3</v>
      </c>
      <c r="AK34" s="9">
        <f t="shared" si="11"/>
        <v>-2.8675225610486074E-2</v>
      </c>
      <c r="AL34" s="9">
        <f t="shared" si="11"/>
        <v>-1.5521819440394625E-4</v>
      </c>
      <c r="AM34" s="9">
        <f t="shared" si="11"/>
        <v>-3.7291027426159255E-3</v>
      </c>
      <c r="AN34" s="9">
        <f t="shared" si="11"/>
        <v>-7.721241709530247</v>
      </c>
      <c r="AO34" s="9">
        <f t="shared" si="11"/>
        <v>-58.925427065670092</v>
      </c>
      <c r="AP34" s="9">
        <f t="shared" si="11"/>
        <v>-3.4073513824405741</v>
      </c>
      <c r="AQ34" s="9">
        <f t="shared" si="11"/>
        <v>-2.2473183363486058E-6</v>
      </c>
      <c r="AR34" s="9">
        <f t="shared" si="11"/>
        <v>-2.5042391293863338</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Parameter!E3/100</f>
        <v>0.15</v>
      </c>
      <c r="AC36" s="9">
        <f>AB36*L36</f>
        <v>5.8221798870418451E-2</v>
      </c>
      <c r="AD36" s="9">
        <f>AB36*M36</f>
        <v>1.0847352935990208E-8</v>
      </c>
      <c r="AE36" s="9">
        <f>AB36*N36</f>
        <v>3.3123131028667452E-9</v>
      </c>
      <c r="AF36" s="9">
        <f>AB36*O36</f>
        <v>5.8781198123951235E-9</v>
      </c>
      <c r="AG36" s="9">
        <f>AB36*P36</f>
        <v>2.3914108167469154E-9</v>
      </c>
      <c r="AH36" s="9">
        <f>AB36*Q36</f>
        <v>3.2187180379188102E-3</v>
      </c>
      <c r="AI36" s="9">
        <f>AB36*R36</f>
        <v>2.3905973405455275E-4</v>
      </c>
      <c r="AJ36" s="9">
        <f>AB36*S36</f>
        <v>2.6404030930902175E-4</v>
      </c>
      <c r="AK36" s="9">
        <f>AB36*T36</f>
        <v>7.7567824097671517E-4</v>
      </c>
      <c r="AL36" s="9">
        <f>AB36*U36</f>
        <v>9.9931128392273913E-7</v>
      </c>
      <c r="AM36" s="9">
        <f>AB36*V36</f>
        <v>7.0059459319762388E-5</v>
      </c>
      <c r="AN36" s="9">
        <f>AB36*W36</f>
        <v>0.17279617871707392</v>
      </c>
      <c r="AO36" s="9">
        <f>AB36*X36</f>
        <v>0.50327171665419601</v>
      </c>
      <c r="AP36" s="9">
        <f>AB36*Y36</f>
        <v>7.4320304260738265E-3</v>
      </c>
      <c r="AQ36" s="9">
        <f>AB36*Z36</f>
        <v>8.582965278309028E-7</v>
      </c>
      <c r="AR36" s="9">
        <f>AB36*AA36</f>
        <v>0.85241968088132469</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-9.3247114109520385E-2</v>
      </c>
      <c r="AD2" s="9">
        <f t="shared" si="1"/>
        <v>-6.4407732660790925E-9</v>
      </c>
      <c r="AE2" s="9">
        <f t="shared" si="1"/>
        <v>-4.7585014498244397E-9</v>
      </c>
      <c r="AF2" s="9">
        <f t="shared" si="1"/>
        <v>-6.5835840347276041E-8</v>
      </c>
      <c r="AG2" s="9">
        <f t="shared" si="1"/>
        <v>-9.199483712012051E-9</v>
      </c>
      <c r="AH2" s="9">
        <f t="shared" si="1"/>
        <v>-1.980019385694972E-3</v>
      </c>
      <c r="AI2" s="9">
        <f t="shared" si="1"/>
        <v>-3.4552236402120995E-4</v>
      </c>
      <c r="AJ2" s="9">
        <f t="shared" si="1"/>
        <v>-1.628675839856841E-3</v>
      </c>
      <c r="AK2" s="9">
        <f t="shared" si="1"/>
        <v>-6.9025886428022223E-3</v>
      </c>
      <c r="AL2" s="9">
        <f t="shared" si="1"/>
        <v>-1.7062253493135097E-5</v>
      </c>
      <c r="AM2" s="9">
        <f t="shared" si="1"/>
        <v>-6.0434590095143461E-4</v>
      </c>
      <c r="AN2" s="9">
        <f t="shared" si="1"/>
        <v>-1.526773702751504</v>
      </c>
      <c r="AO2" s="9">
        <f t="shared" si="1"/>
        <v>-16.478768465854937</v>
      </c>
      <c r="AP2" s="9">
        <f t="shared" si="1"/>
        <v>-1.1922158730807955</v>
      </c>
      <c r="AQ2" s="9">
        <f t="shared" si="1"/>
        <v>-5.0383776553870706E-7</v>
      </c>
      <c r="AR2" s="9">
        <f t="shared" si="1"/>
        <v>-0.59834520599387708</v>
      </c>
    </row>
    <row r="3" spans="1:44" ht="38.5" x14ac:dyDescent="0.35">
      <c r="A3" s="9" t="s">
        <v>117</v>
      </c>
      <c r="B3" s="9" t="s">
        <v>2</v>
      </c>
      <c r="C3" s="9" t="s">
        <v>107</v>
      </c>
      <c r="D3" s="9" t="s">
        <v>166</v>
      </c>
      <c r="E3" s="9" t="s">
        <v>116</v>
      </c>
      <c r="F3" s="9" t="s">
        <v>53</v>
      </c>
      <c r="G3" s="9" t="s">
        <v>166</v>
      </c>
      <c r="H3" s="9">
        <v>-0.4</v>
      </c>
      <c r="I3" s="9" t="s">
        <v>178</v>
      </c>
      <c r="J3" s="9" t="b">
        <v>1</v>
      </c>
      <c r="L3" s="9">
        <f>AC6*AB6</f>
        <v>4.0158179237969875E-2</v>
      </c>
      <c r="M3" s="9">
        <f>AD6*AB6</f>
        <v>-1.4647973077876871E-10</v>
      </c>
      <c r="N3" s="9">
        <f>AE6*AB6</f>
        <v>1.9049827973306983E-9</v>
      </c>
      <c r="O3" s="9">
        <f>AF6*AB6</f>
        <v>1.383786233564806E-9</v>
      </c>
      <c r="P3" s="9">
        <f>AG6*AB6</f>
        <v>9.047795738249267E-9</v>
      </c>
      <c r="Q3" s="9">
        <f>AH6*AB6</f>
        <v>1.1836671202778797E-3</v>
      </c>
      <c r="R3" s="9">
        <f>AI6*AB6</f>
        <v>-6.2109462879742766E-5</v>
      </c>
      <c r="S3" s="9">
        <f>AJ6*AB6</f>
        <v>2.0861137345663762E-3</v>
      </c>
      <c r="T3" s="9">
        <f>AK6*AB6</f>
        <v>9.2456320925540427E-3</v>
      </c>
      <c r="U3" s="9">
        <f>AL6*AB6</f>
        <v>4.578179961305374E-7</v>
      </c>
      <c r="V3" s="9">
        <f>AM6*AB6</f>
        <v>5.1777234199670585E-5</v>
      </c>
      <c r="W3" s="9">
        <f>AN6*AB6</f>
        <v>1.7328887511782683E-2</v>
      </c>
      <c r="X3" s="9">
        <f>AO6*AB6</f>
        <v>0.38932907192517646</v>
      </c>
      <c r="Y3" s="9">
        <f>AP6*AB6</f>
        <v>1.460460537764157E-2</v>
      </c>
      <c r="Z3" s="9">
        <f>AQ6*AB6</f>
        <v>8.7904170773743513E-8</v>
      </c>
      <c r="AA3" s="9">
        <f>AR6*AB6</f>
        <v>6.9159030686116299E-2</v>
      </c>
      <c r="AB3" s="9">
        <f t="shared" si="0"/>
        <v>-0.4</v>
      </c>
      <c r="AC3" s="9">
        <f>AB3*L3</f>
        <v>-1.6063271695187949E-2</v>
      </c>
      <c r="AD3" s="9">
        <f>AB3*M3</f>
        <v>5.8591892311507489E-11</v>
      </c>
      <c r="AE3" s="9">
        <f>AB3*N3</f>
        <v>-7.6199311893227942E-10</v>
      </c>
      <c r="AF3" s="9">
        <f>AB3*O3</f>
        <v>-5.5351449342592239E-10</v>
      </c>
      <c r="AG3" s="9">
        <f>AB3*P3</f>
        <v>-3.6191182952997071E-9</v>
      </c>
      <c r="AH3" s="9">
        <f>AB3*Q3</f>
        <v>-4.7346684811115191E-4</v>
      </c>
      <c r="AI3" s="9">
        <f>AB3*R3</f>
        <v>2.4843785151897107E-5</v>
      </c>
      <c r="AJ3" s="9">
        <f>AB3*S3</f>
        <v>-8.3444549382655046E-4</v>
      </c>
      <c r="AK3" s="9">
        <f>AB3*T3</f>
        <v>-3.6982528370216173E-3</v>
      </c>
      <c r="AL3" s="9">
        <f>AB3*U3</f>
        <v>-1.8312719845221498E-7</v>
      </c>
      <c r="AM3" s="9">
        <f>AB3*V3</f>
        <v>-2.0710893679868237E-5</v>
      </c>
      <c r="AN3" s="9">
        <f>AB3*W3</f>
        <v>-6.9315550047130735E-3</v>
      </c>
      <c r="AO3" s="9">
        <f>AB3*X3</f>
        <v>-0.1557316287700706</v>
      </c>
      <c r="AP3" s="9">
        <f>AB3*Y3</f>
        <v>-5.8418421510566289E-3</v>
      </c>
      <c r="AQ3" s="9">
        <f>AB3*Z3</f>
        <v>-3.5161668309497409E-8</v>
      </c>
      <c r="AR3" s="9">
        <f>AB3*AA3</f>
        <v>-2.7663612274446522E-2</v>
      </c>
    </row>
    <row r="4" spans="1:44" ht="26" x14ac:dyDescent="0.35">
      <c r="A4" s="9" t="s">
        <v>118</v>
      </c>
      <c r="B4" s="9" t="s">
        <v>3</v>
      </c>
      <c r="C4" s="9" t="s">
        <v>107</v>
      </c>
      <c r="D4" s="9" t="s">
        <v>166</v>
      </c>
      <c r="E4" s="9" t="s">
        <v>116</v>
      </c>
      <c r="F4" s="9" t="s">
        <v>53</v>
      </c>
      <c r="G4" s="9" t="s">
        <v>166</v>
      </c>
      <c r="H4" s="9">
        <v>-0.4</v>
      </c>
      <c r="I4" s="9" t="s">
        <v>178</v>
      </c>
      <c r="J4" s="9" t="b">
        <v>1</v>
      </c>
      <c r="L4" s="9">
        <f>AC17*AB17</f>
        <v>4.9899272230906858E-2</v>
      </c>
      <c r="M4" s="9">
        <f>AD17*AB17</f>
        <v>-8.4534730016374573E-10</v>
      </c>
      <c r="N4" s="9">
        <f>AE17*AB17</f>
        <v>6.0374584852957999E-10</v>
      </c>
      <c r="O4" s="9">
        <f>AF17*AB17</f>
        <v>1.1868611234783826E-9</v>
      </c>
      <c r="P4" s="9">
        <f>AG17*AB17</f>
        <v>-2.3224633972428285E-9</v>
      </c>
      <c r="Q4" s="9">
        <f>AH17*AB17</f>
        <v>-7.3505238297469019E-4</v>
      </c>
      <c r="R4" s="9">
        <f>AI17*AB17</f>
        <v>-7.7237614024319907E-5</v>
      </c>
      <c r="S4" s="9">
        <f>AJ17*AB17</f>
        <v>-3.1777047323468081E-4</v>
      </c>
      <c r="T4" s="9">
        <f>AK17*AB17</f>
        <v>-1.4428809019171732E-3</v>
      </c>
      <c r="U4" s="9">
        <f>AL17*AB17</f>
        <v>2.3696775725364873E-7</v>
      </c>
      <c r="V4" s="9">
        <f>AM17*AB17</f>
        <v>-2.5740334285493825E-5</v>
      </c>
      <c r="W4" s="9">
        <f>AN17*AB17</f>
        <v>1.1438202089574401E-3</v>
      </c>
      <c r="X4" s="9">
        <f>AO17*AB17</f>
        <v>4.6212251836105188E-2</v>
      </c>
      <c r="Y4" s="9">
        <f>AP17*AB17</f>
        <v>-1.195048084063636E-3</v>
      </c>
      <c r="Z4" s="9">
        <f>AQ17*AB17</f>
        <v>-9.7951534340722331E-9</v>
      </c>
      <c r="AA4" s="9">
        <f>AR17*AB17</f>
        <v>-7.3566663532576945E-2</v>
      </c>
      <c r="AB4" s="9">
        <f t="shared" si="0"/>
        <v>-0.4</v>
      </c>
      <c r="AC4" s="9">
        <f>AB4*L4</f>
        <v>-1.9959708892362746E-2</v>
      </c>
      <c r="AD4" s="9">
        <f>AB4*M4</f>
        <v>3.3813892006549831E-10</v>
      </c>
      <c r="AE4" s="9">
        <f>AB4*N4</f>
        <v>-2.4149833941183203E-10</v>
      </c>
      <c r="AF4" s="9">
        <f>AB4*O4</f>
        <v>-4.7474444939135309E-10</v>
      </c>
      <c r="AG4" s="9">
        <f>AB4*P4</f>
        <v>9.2898535889713138E-10</v>
      </c>
      <c r="AH4" s="9">
        <f>AB4*Q4</f>
        <v>2.9402095318987608E-4</v>
      </c>
      <c r="AI4" s="9">
        <f>AB4*R4</f>
        <v>3.0895045609727964E-5</v>
      </c>
      <c r="AJ4" s="9">
        <f>AB4*S4</f>
        <v>1.2710818929387234E-4</v>
      </c>
      <c r="AK4" s="9">
        <f>AB4*T4</f>
        <v>5.7715236076686933E-4</v>
      </c>
      <c r="AL4" s="9">
        <f>AB4*U4</f>
        <v>-9.4787102901459499E-8</v>
      </c>
      <c r="AM4" s="9">
        <f>AB4*V4</f>
        <v>1.029613371419753E-5</v>
      </c>
      <c r="AN4" s="9">
        <f>AB4*W4</f>
        <v>-4.5752808358297606E-4</v>
      </c>
      <c r="AO4" s="9">
        <f>AB4*X4</f>
        <v>-1.8484900734442075E-2</v>
      </c>
      <c r="AP4" s="9">
        <f>AB4*Y4</f>
        <v>4.7801923362545442E-4</v>
      </c>
      <c r="AQ4" s="9">
        <f>AB4*Z4</f>
        <v>3.9180613736288936E-9</v>
      </c>
      <c r="AR4" s="9">
        <f>AB4*AA4</f>
        <v>2.9426665413030781E-2</v>
      </c>
    </row>
    <row r="5" spans="1:44" ht="26" x14ac:dyDescent="0.35">
      <c r="A5" s="9" t="s">
        <v>119</v>
      </c>
      <c r="B5" s="9" t="s">
        <v>4</v>
      </c>
      <c r="C5" s="9" t="s">
        <v>107</v>
      </c>
      <c r="D5" s="9" t="s">
        <v>166</v>
      </c>
      <c r="E5" s="9" t="s">
        <v>116</v>
      </c>
      <c r="F5" s="9" t="s">
        <v>53</v>
      </c>
      <c r="G5" s="9" t="s">
        <v>166</v>
      </c>
      <c r="H5" s="9">
        <v>-0.2</v>
      </c>
      <c r="I5" s="9" t="s">
        <v>178</v>
      </c>
      <c r="J5" s="9" t="b">
        <v>1</v>
      </c>
      <c r="L5" s="9">
        <f>AC28*AB28</f>
        <v>0.28612066760984844</v>
      </c>
      <c r="M5" s="9">
        <f>AD28*AB28</f>
        <v>3.4187520392280487E-8</v>
      </c>
      <c r="N5" s="9">
        <f>AE28*AB28</f>
        <v>1.8775049957401638E-8</v>
      </c>
      <c r="O5" s="9">
        <f>AF28*AB28</f>
        <v>3.2403790702229387E-7</v>
      </c>
      <c r="P5" s="9">
        <f>AG28*AB28</f>
        <v>3.254675387804738E-8</v>
      </c>
      <c r="Q5" s="9">
        <f>AH28*AB28</f>
        <v>9.0028674538684805E-3</v>
      </c>
      <c r="R5" s="9">
        <f>AI28*AB28</f>
        <v>2.0063059739141749E-3</v>
      </c>
      <c r="S5" s="9">
        <f>AJ28*AB28</f>
        <v>4.606692676620814E-3</v>
      </c>
      <c r="T5" s="9">
        <f>AK28*AB28</f>
        <v>1.890744083273737E-2</v>
      </c>
      <c r="U5" s="9">
        <f>AL28*AB28</f>
        <v>8.3921695958907107E-5</v>
      </c>
      <c r="V5" s="9">
        <f>AM28*AB28</f>
        <v>2.9696557049288192E-3</v>
      </c>
      <c r="W5" s="9">
        <f>AN28*AB28</f>
        <v>7.5969230983160392</v>
      </c>
      <c r="X5" s="9">
        <f>AO28*AB28</f>
        <v>81.52275968175212</v>
      </c>
      <c r="Y5" s="9">
        <f>AP28*AB28</f>
        <v>5.9342602508168216</v>
      </c>
      <c r="Z5" s="9">
        <f>AQ28*AB28</f>
        <v>2.3629707930141928E-6</v>
      </c>
      <c r="AA5" s="9">
        <f>AR28*AB28</f>
        <v>3.0005412956623063</v>
      </c>
      <c r="AB5" s="9">
        <f t="shared" si="0"/>
        <v>-0.2</v>
      </c>
      <c r="AC5" s="9">
        <f>AB5*L5</f>
        <v>-5.7224133521969693E-2</v>
      </c>
      <c r="AD5" s="9">
        <f>AB5*M5</f>
        <v>-6.837504078456098E-9</v>
      </c>
      <c r="AE5" s="9">
        <f>AB5*N5</f>
        <v>-3.7550099914803278E-9</v>
      </c>
      <c r="AF5" s="9">
        <f>AB5*O5</f>
        <v>-6.4807581404458771E-8</v>
      </c>
      <c r="AG5" s="9">
        <f>AB5*P5</f>
        <v>-6.5093507756094761E-9</v>
      </c>
      <c r="AH5" s="9">
        <f>AB5*Q5</f>
        <v>-1.8005734907736962E-3</v>
      </c>
      <c r="AI5" s="9">
        <f>AB5*R5</f>
        <v>-4.0126119478283502E-4</v>
      </c>
      <c r="AJ5" s="9">
        <f>AB5*S5</f>
        <v>-9.2133853532416288E-4</v>
      </c>
      <c r="AK5" s="9">
        <f>AB5*T5</f>
        <v>-3.7814881665474741E-3</v>
      </c>
      <c r="AL5" s="9">
        <f>AB5*U5</f>
        <v>-1.6784339191781423E-5</v>
      </c>
      <c r="AM5" s="9">
        <f>AB5*V5</f>
        <v>-5.9393114098576388E-4</v>
      </c>
      <c r="AN5" s="9">
        <f>AB5*W5</f>
        <v>-1.5193846196632079</v>
      </c>
      <c r="AO5" s="9">
        <f>AB5*X5</f>
        <v>-16.304551936350425</v>
      </c>
      <c r="AP5" s="9">
        <f>AB5*Y5</f>
        <v>-1.1868520501633644</v>
      </c>
      <c r="AQ5" s="9">
        <f>AB5*Z5</f>
        <v>-4.7259415860283856E-7</v>
      </c>
      <c r="AR5" s="9">
        <f>AB5*AA5</f>
        <v>-0.60010825913246135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-4.0158179237969875E-2</v>
      </c>
      <c r="AD6" s="9">
        <f t="shared" si="2"/>
        <v>1.4647973077876871E-10</v>
      </c>
      <c r="AE6" s="9">
        <f t="shared" si="2"/>
        <v>-1.9049827973306983E-9</v>
      </c>
      <c r="AF6" s="9">
        <f t="shared" si="2"/>
        <v>-1.383786233564806E-9</v>
      </c>
      <c r="AG6" s="9">
        <f t="shared" si="2"/>
        <v>-9.047795738249267E-9</v>
      </c>
      <c r="AH6" s="9">
        <f t="shared" si="2"/>
        <v>-1.1836671202778797E-3</v>
      </c>
      <c r="AI6" s="9">
        <f t="shared" si="2"/>
        <v>6.2109462879742766E-5</v>
      </c>
      <c r="AJ6" s="9">
        <f t="shared" si="2"/>
        <v>-2.0861137345663762E-3</v>
      </c>
      <c r="AK6" s="9">
        <f t="shared" si="2"/>
        <v>-9.2456320925540427E-3</v>
      </c>
      <c r="AL6" s="9">
        <f t="shared" si="2"/>
        <v>-4.578179961305374E-7</v>
      </c>
      <c r="AM6" s="9">
        <f t="shared" si="2"/>
        <v>-5.1777234199670585E-5</v>
      </c>
      <c r="AN6" s="9">
        <f t="shared" si="2"/>
        <v>-1.7328887511782683E-2</v>
      </c>
      <c r="AO6" s="9">
        <f t="shared" si="2"/>
        <v>-0.38932907192517646</v>
      </c>
      <c r="AP6" s="9">
        <f t="shared" si="2"/>
        <v>-1.460460537764157E-2</v>
      </c>
      <c r="AQ6" s="9">
        <f t="shared" si="2"/>
        <v>-8.7904170773743513E-8</v>
      </c>
      <c r="AR6" s="9">
        <f t="shared" si="2"/>
        <v>-6.9159030686116299E-2</v>
      </c>
    </row>
    <row r="7" spans="1:44" ht="51" x14ac:dyDescent="0.35">
      <c r="A7" s="9" t="s">
        <v>120</v>
      </c>
      <c r="B7" s="9" t="s">
        <v>54</v>
      </c>
      <c r="C7" s="9" t="s">
        <v>107</v>
      </c>
      <c r="D7" s="9" t="s">
        <v>166</v>
      </c>
      <c r="E7" s="9" t="s">
        <v>117</v>
      </c>
      <c r="F7" s="9" t="s">
        <v>2</v>
      </c>
      <c r="G7" s="9" t="s">
        <v>166</v>
      </c>
      <c r="H7" s="9">
        <v>-0.6</v>
      </c>
      <c r="I7" s="9" t="s">
        <v>178</v>
      </c>
      <c r="J7" s="9" t="b">
        <v>1</v>
      </c>
      <c r="L7" s="9">
        <f>AC9*AB9</f>
        <v>4.0158179237969875E-2</v>
      </c>
      <c r="M7" s="9">
        <f>AD9*AB9</f>
        <v>-1.4647973077876871E-10</v>
      </c>
      <c r="N7" s="9">
        <f>AE9*AB9</f>
        <v>1.9049827973306983E-9</v>
      </c>
      <c r="O7" s="9">
        <f>AF9*AB9</f>
        <v>1.383786233564806E-9</v>
      </c>
      <c r="P7" s="9">
        <f>AG9*AB9</f>
        <v>9.047795738249267E-9</v>
      </c>
      <c r="Q7" s="9">
        <f>AH9*AB9</f>
        <v>1.1836671202778797E-3</v>
      </c>
      <c r="R7" s="9">
        <f>AI9*AB9</f>
        <v>-6.2109462879742766E-5</v>
      </c>
      <c r="S7" s="9">
        <f>AJ9*AB9</f>
        <v>2.0861137345663762E-3</v>
      </c>
      <c r="T7" s="9">
        <f>AK9*AB9</f>
        <v>9.2456320925540427E-3</v>
      </c>
      <c r="U7" s="9">
        <f>AL9*AB9</f>
        <v>4.578179961305374E-7</v>
      </c>
      <c r="V7" s="9">
        <f>AM9*AB9</f>
        <v>5.1777234199670585E-5</v>
      </c>
      <c r="W7" s="9">
        <f>AN9*AB9</f>
        <v>1.7328887511782683E-2</v>
      </c>
      <c r="X7" s="9">
        <f>AO9*AB9</f>
        <v>0.38932907192517646</v>
      </c>
      <c r="Y7" s="9">
        <f>AP9*AB9</f>
        <v>1.460460537764157E-2</v>
      </c>
      <c r="Z7" s="9">
        <f>AQ9*AB9</f>
        <v>8.7904170773743513E-8</v>
      </c>
      <c r="AA7" s="9">
        <f>AR9*AB9</f>
        <v>6.9159030686116299E-2</v>
      </c>
      <c r="AB7" s="9">
        <f t="shared" si="0"/>
        <v>-0.6</v>
      </c>
      <c r="AC7" s="9">
        <f>AB7*L7</f>
        <v>-2.4094907542781926E-2</v>
      </c>
      <c r="AD7" s="9">
        <f>AB7*M7</f>
        <v>8.7887838467261221E-11</v>
      </c>
      <c r="AE7" s="9">
        <f>AB7*N7</f>
        <v>-1.1429896783984189E-9</v>
      </c>
      <c r="AF7" s="9">
        <f>AB7*O7</f>
        <v>-8.3027174013888359E-10</v>
      </c>
      <c r="AG7" s="9">
        <f>AB7*P7</f>
        <v>-5.4286774429495599E-9</v>
      </c>
      <c r="AH7" s="9">
        <f>AB7*Q7</f>
        <v>-7.1020027216672776E-4</v>
      </c>
      <c r="AI7" s="9">
        <f>AB7*R7</f>
        <v>3.7265677727845656E-5</v>
      </c>
      <c r="AJ7" s="9">
        <f>AB7*S7</f>
        <v>-1.2516682407398257E-3</v>
      </c>
      <c r="AK7" s="9">
        <f>AB7*T7</f>
        <v>-5.5473792555324258E-3</v>
      </c>
      <c r="AL7" s="9">
        <f>AB7*U7</f>
        <v>-2.7469079767832242E-7</v>
      </c>
      <c r="AM7" s="9">
        <f>AB7*V7</f>
        <v>-3.1066340519802348E-5</v>
      </c>
      <c r="AN7" s="9">
        <f>AB7*W7</f>
        <v>-1.0397332507069609E-2</v>
      </c>
      <c r="AO7" s="9">
        <f>AB7*X7</f>
        <v>-0.23359744315510586</v>
      </c>
      <c r="AP7" s="9">
        <f>AB7*Y7</f>
        <v>-8.7627632265849416E-3</v>
      </c>
      <c r="AQ7" s="9">
        <f>AB7*Z7</f>
        <v>-5.2742502464246104E-8</v>
      </c>
      <c r="AR7" s="9">
        <f>AB7*AA7</f>
        <v>-4.1495418411669781E-2</v>
      </c>
    </row>
    <row r="8" spans="1:44" ht="51" x14ac:dyDescent="0.35">
      <c r="A8" s="9" t="s">
        <v>121</v>
      </c>
      <c r="B8" s="9" t="s">
        <v>55</v>
      </c>
      <c r="C8" s="9" t="s">
        <v>107</v>
      </c>
      <c r="D8" s="9" t="s">
        <v>166</v>
      </c>
      <c r="E8" s="9" t="s">
        <v>117</v>
      </c>
      <c r="F8" s="9" t="s">
        <v>2</v>
      </c>
      <c r="G8" s="9" t="s">
        <v>166</v>
      </c>
      <c r="H8" s="9">
        <v>-0.4</v>
      </c>
      <c r="I8" s="9" t="s">
        <v>178</v>
      </c>
      <c r="J8" s="9" t="b">
        <v>1</v>
      </c>
      <c r="L8" s="9">
        <f>AC13*AB13</f>
        <v>4.0158179237969875E-2</v>
      </c>
      <c r="M8" s="9">
        <f>AD13*AB13</f>
        <v>-1.4647973077876871E-10</v>
      </c>
      <c r="N8" s="9">
        <f>AE13*AB13</f>
        <v>1.9049827973306983E-9</v>
      </c>
      <c r="O8" s="9">
        <f>AF13*AB13</f>
        <v>1.383786233564806E-9</v>
      </c>
      <c r="P8" s="9">
        <f>AG13*AB13</f>
        <v>9.047795738249267E-9</v>
      </c>
      <c r="Q8" s="9">
        <f>AH13*AB13</f>
        <v>1.1836671202778797E-3</v>
      </c>
      <c r="R8" s="9">
        <f>AI13*AB13</f>
        <v>-6.2109462879742766E-5</v>
      </c>
      <c r="S8" s="9">
        <f>AJ13*AB13</f>
        <v>2.0861137345663762E-3</v>
      </c>
      <c r="T8" s="9">
        <f>AK13*AB13</f>
        <v>9.2456320925540427E-3</v>
      </c>
      <c r="U8" s="9">
        <f>AL13*AB13</f>
        <v>4.578179961305374E-7</v>
      </c>
      <c r="V8" s="9">
        <f>AM13*AB13</f>
        <v>5.1777234199670585E-5</v>
      </c>
      <c r="W8" s="9">
        <f>AN13*AB13</f>
        <v>1.7328887511782683E-2</v>
      </c>
      <c r="X8" s="9">
        <f>AO13*AB13</f>
        <v>0.38932907192517646</v>
      </c>
      <c r="Y8" s="9">
        <f>AP13*AB13</f>
        <v>1.460460537764157E-2</v>
      </c>
      <c r="Z8" s="9">
        <f>AQ13*AB13</f>
        <v>8.7904170773743513E-8</v>
      </c>
      <c r="AA8" s="9">
        <f>AR13*AB13</f>
        <v>6.9159030686116299E-2</v>
      </c>
      <c r="AB8" s="9">
        <f t="shared" si="0"/>
        <v>-0.4</v>
      </c>
      <c r="AC8" s="9">
        <f>AB8*L8</f>
        <v>-1.6063271695187949E-2</v>
      </c>
      <c r="AD8" s="9">
        <f>AB8*M8</f>
        <v>5.8591892311507489E-11</v>
      </c>
      <c r="AE8" s="9">
        <f>AB8*N8</f>
        <v>-7.6199311893227942E-10</v>
      </c>
      <c r="AF8" s="9">
        <f>AB8*O8</f>
        <v>-5.5351449342592239E-10</v>
      </c>
      <c r="AG8" s="9">
        <f>AB8*P8</f>
        <v>-3.6191182952997071E-9</v>
      </c>
      <c r="AH8" s="9">
        <f>AB8*Q8</f>
        <v>-4.7346684811115191E-4</v>
      </c>
      <c r="AI8" s="9">
        <f>AB8*R8</f>
        <v>2.4843785151897107E-5</v>
      </c>
      <c r="AJ8" s="9">
        <f>AB8*S8</f>
        <v>-8.3444549382655046E-4</v>
      </c>
      <c r="AK8" s="9">
        <f>AB8*T8</f>
        <v>-3.6982528370216173E-3</v>
      </c>
      <c r="AL8" s="9">
        <f>AB8*U8</f>
        <v>-1.8312719845221498E-7</v>
      </c>
      <c r="AM8" s="9">
        <f>AB8*V8</f>
        <v>-2.0710893679868237E-5</v>
      </c>
      <c r="AN8" s="9">
        <f>AB8*W8</f>
        <v>-6.9315550047130735E-3</v>
      </c>
      <c r="AO8" s="9">
        <f>AB8*X8</f>
        <v>-0.1557316287700706</v>
      </c>
      <c r="AP8" s="9">
        <f>AB8*Y8</f>
        <v>-5.8418421510566289E-3</v>
      </c>
      <c r="AQ8" s="9">
        <f>AB8*Z8</f>
        <v>-3.5161668309497409E-8</v>
      </c>
      <c r="AR8" s="9">
        <f>AB8*AA8</f>
        <v>-2.7663612274446522E-2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-4.0158179237969875E-2</v>
      </c>
      <c r="AD9" s="9">
        <f t="shared" si="3"/>
        <v>1.4647973077876871E-10</v>
      </c>
      <c r="AE9" s="9">
        <f t="shared" si="3"/>
        <v>-1.9049827973306983E-9</v>
      </c>
      <c r="AF9" s="9">
        <f t="shared" si="3"/>
        <v>-1.383786233564806E-9</v>
      </c>
      <c r="AG9" s="9">
        <f t="shared" si="3"/>
        <v>-9.047795738249267E-9</v>
      </c>
      <c r="AH9" s="9">
        <f t="shared" si="3"/>
        <v>-1.1836671202778797E-3</v>
      </c>
      <c r="AI9" s="9">
        <f t="shared" si="3"/>
        <v>6.2109462879742766E-5</v>
      </c>
      <c r="AJ9" s="9">
        <f t="shared" si="3"/>
        <v>-2.0861137345663762E-3</v>
      </c>
      <c r="AK9" s="9">
        <f t="shared" si="3"/>
        <v>-9.2456320925540427E-3</v>
      </c>
      <c r="AL9" s="9">
        <f t="shared" si="3"/>
        <v>-4.578179961305374E-7</v>
      </c>
      <c r="AM9" s="9">
        <f t="shared" si="3"/>
        <v>-5.1777234199670585E-5</v>
      </c>
      <c r="AN9" s="9">
        <f t="shared" si="3"/>
        <v>-1.7328887511782683E-2</v>
      </c>
      <c r="AO9" s="9">
        <f t="shared" si="3"/>
        <v>-0.38932907192517646</v>
      </c>
      <c r="AP9" s="9">
        <f t="shared" si="3"/>
        <v>-1.460460537764157E-2</v>
      </c>
      <c r="AQ9" s="9">
        <f t="shared" si="3"/>
        <v>-8.7904170773743513E-8</v>
      </c>
      <c r="AR9" s="9">
        <f t="shared" si="3"/>
        <v>-6.9159030686116299E-2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Parameter!F4/1000</f>
        <v>0.01</v>
      </c>
      <c r="AC12" s="9">
        <f>AB12*L12</f>
        <v>1.7325934344378771E-3</v>
      </c>
      <c r="AD12" s="9">
        <f>AB12*M12</f>
        <v>3.7511372028454076E-10</v>
      </c>
      <c r="AE12" s="9">
        <f>AB12*N12</f>
        <v>3.331642875954471E-11</v>
      </c>
      <c r="AF12" s="9">
        <f>AB12*O12</f>
        <v>2.461750613322606E-10</v>
      </c>
      <c r="AG12" s="9">
        <f>AB12*P12</f>
        <v>1.1873123850091152E-10</v>
      </c>
      <c r="AH12" s="9">
        <f>AB12*Q12</f>
        <v>1.061198016641832E-4</v>
      </c>
      <c r="AI12" s="9">
        <f>AB12*R12</f>
        <v>7.0190034332941569E-6</v>
      </c>
      <c r="AJ12" s="9">
        <f>AB12*S12</f>
        <v>7.0589983997749169E-6</v>
      </c>
      <c r="AK12" s="9">
        <f>AB12*T12</f>
        <v>2.311289019597024E-5</v>
      </c>
      <c r="AL12" s="9">
        <f>AB12*U12</f>
        <v>1.5010962265232071E-8</v>
      </c>
      <c r="AM12" s="9">
        <f>AB12*V12</f>
        <v>2.097166028727841E-6</v>
      </c>
      <c r="AN12" s="9">
        <f>AB12*W12</f>
        <v>4.4276634242627726E-3</v>
      </c>
      <c r="AO12" s="9">
        <f>AB12*X12</f>
        <v>2.5439454595262513E-2</v>
      </c>
      <c r="AP12" s="9">
        <f>AB12*Y12</f>
        <v>1.093844263298935E-4</v>
      </c>
      <c r="AQ12" s="9">
        <f>AB12*Z12</f>
        <v>6.0339617334101689E-9</v>
      </c>
      <c r="AR12" s="9">
        <f>AB12*AA12</f>
        <v>2.5906494708371822E-2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-4.0158179237969875E-2</v>
      </c>
      <c r="AD13" s="9">
        <f t="shared" si="4"/>
        <v>1.4647973077876871E-10</v>
      </c>
      <c r="AE13" s="9">
        <f t="shared" si="4"/>
        <v>-1.9049827973306983E-9</v>
      </c>
      <c r="AF13" s="9">
        <f t="shared" si="4"/>
        <v>-1.383786233564806E-9</v>
      </c>
      <c r="AG13" s="9">
        <f t="shared" si="4"/>
        <v>-9.047795738249267E-9</v>
      </c>
      <c r="AH13" s="9">
        <f t="shared" si="4"/>
        <v>-1.1836671202778797E-3</v>
      </c>
      <c r="AI13" s="9">
        <f t="shared" si="4"/>
        <v>6.2109462879742766E-5</v>
      </c>
      <c r="AJ13" s="9">
        <f t="shared" si="4"/>
        <v>-2.0861137345663762E-3</v>
      </c>
      <c r="AK13" s="9">
        <f t="shared" si="4"/>
        <v>-9.2456320925540427E-3</v>
      </c>
      <c r="AL13" s="9">
        <f t="shared" si="4"/>
        <v>-4.578179961305374E-7</v>
      </c>
      <c r="AM13" s="9">
        <f t="shared" si="4"/>
        <v>-5.1777234199670585E-5</v>
      </c>
      <c r="AN13" s="9">
        <f t="shared" si="4"/>
        <v>-1.7328887511782683E-2</v>
      </c>
      <c r="AO13" s="9">
        <f t="shared" si="4"/>
        <v>-0.38932907192517646</v>
      </c>
      <c r="AP13" s="9">
        <f t="shared" si="4"/>
        <v>-1.460460537764157E-2</v>
      </c>
      <c r="AQ13" s="9">
        <f t="shared" si="4"/>
        <v>-8.7904170773743513E-8</v>
      </c>
      <c r="AR13" s="9">
        <f t="shared" si="4"/>
        <v>-6.9159030686116299E-2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Parameter!F4/1000</f>
        <v>0.01</v>
      </c>
      <c r="AC16" s="9">
        <f>AB16*L16</f>
        <v>1.7325934344378771E-3</v>
      </c>
      <c r="AD16" s="9">
        <f>AB16*M16</f>
        <v>3.7511372028454076E-10</v>
      </c>
      <c r="AE16" s="9">
        <f>AB16*N16</f>
        <v>3.331642875954471E-11</v>
      </c>
      <c r="AF16" s="9">
        <f>AB16*O16</f>
        <v>2.461750613322606E-10</v>
      </c>
      <c r="AG16" s="9">
        <f>AB16*P16</f>
        <v>1.1873123850091152E-10</v>
      </c>
      <c r="AH16" s="9">
        <f>AB16*Q16</f>
        <v>1.061198016641832E-4</v>
      </c>
      <c r="AI16" s="9">
        <f>AB16*R16</f>
        <v>7.0190034332941569E-6</v>
      </c>
      <c r="AJ16" s="9">
        <f>AB16*S16</f>
        <v>7.0589983997749169E-6</v>
      </c>
      <c r="AK16" s="9">
        <f>AB16*T16</f>
        <v>2.311289019597024E-5</v>
      </c>
      <c r="AL16" s="9">
        <f>AB16*U16</f>
        <v>1.5010962265232071E-8</v>
      </c>
      <c r="AM16" s="9">
        <f>AB16*V16</f>
        <v>2.097166028727841E-6</v>
      </c>
      <c r="AN16" s="9">
        <f>AB16*W16</f>
        <v>4.4276634242627726E-3</v>
      </c>
      <c r="AO16" s="9">
        <f>AB16*X16</f>
        <v>2.5439454595262513E-2</v>
      </c>
      <c r="AP16" s="9">
        <f>AB16*Y16</f>
        <v>1.093844263298935E-4</v>
      </c>
      <c r="AQ16" s="9">
        <f>AB16*Z16</f>
        <v>6.0339617334101689E-9</v>
      </c>
      <c r="AR16" s="9">
        <f>AB16*AA16</f>
        <v>2.5906494708371822E-2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-4.9899272230906858E-2</v>
      </c>
      <c r="AD17" s="9">
        <f t="shared" si="6"/>
        <v>8.4534730016374573E-10</v>
      </c>
      <c r="AE17" s="9">
        <f t="shared" si="6"/>
        <v>-6.0374584852957999E-10</v>
      </c>
      <c r="AF17" s="9">
        <f t="shared" si="6"/>
        <v>-1.1868611234783826E-9</v>
      </c>
      <c r="AG17" s="9">
        <f t="shared" si="6"/>
        <v>2.3224633972428285E-9</v>
      </c>
      <c r="AH17" s="9">
        <f t="shared" si="6"/>
        <v>7.3505238297469019E-4</v>
      </c>
      <c r="AI17" s="9">
        <f t="shared" si="6"/>
        <v>7.7237614024319907E-5</v>
      </c>
      <c r="AJ17" s="9">
        <f t="shared" si="6"/>
        <v>3.1777047323468081E-4</v>
      </c>
      <c r="AK17" s="9">
        <f t="shared" si="6"/>
        <v>1.4428809019171732E-3</v>
      </c>
      <c r="AL17" s="9">
        <f t="shared" si="6"/>
        <v>-2.3696775725364873E-7</v>
      </c>
      <c r="AM17" s="9">
        <f t="shared" si="6"/>
        <v>2.5740334285493825E-5</v>
      </c>
      <c r="AN17" s="9">
        <f t="shared" si="6"/>
        <v>-1.1438202089574401E-3</v>
      </c>
      <c r="AO17" s="9">
        <f t="shared" si="6"/>
        <v>-4.6212251836105188E-2</v>
      </c>
      <c r="AP17" s="9">
        <f t="shared" si="6"/>
        <v>1.195048084063636E-3</v>
      </c>
      <c r="AQ17" s="9">
        <f t="shared" si="6"/>
        <v>9.7951534340722331E-9</v>
      </c>
      <c r="AR17" s="9">
        <f t="shared" si="6"/>
        <v>7.3566663532576945E-2</v>
      </c>
    </row>
    <row r="18" spans="1:44" ht="38.5" x14ac:dyDescent="0.35">
      <c r="A18" s="9" t="s">
        <v>126</v>
      </c>
      <c r="B18" s="9" t="s">
        <v>60</v>
      </c>
      <c r="C18" s="9" t="s">
        <v>107</v>
      </c>
      <c r="D18" s="9" t="s">
        <v>166</v>
      </c>
      <c r="E18" s="9" t="s">
        <v>118</v>
      </c>
      <c r="F18" s="9" t="s">
        <v>3</v>
      </c>
      <c r="G18" s="9" t="s">
        <v>166</v>
      </c>
      <c r="H18" s="9">
        <v>-0.6</v>
      </c>
      <c r="I18" s="9" t="s">
        <v>178</v>
      </c>
      <c r="J18" s="9" t="b">
        <v>1</v>
      </c>
      <c r="L18" s="9">
        <f>AC20*AB20</f>
        <v>4.9899272230906858E-2</v>
      </c>
      <c r="M18" s="9">
        <f>AD20*AB20</f>
        <v>-8.4534730016374573E-10</v>
      </c>
      <c r="N18" s="9">
        <f>AE20*AB20</f>
        <v>6.0374584852957999E-10</v>
      </c>
      <c r="O18" s="9">
        <f>AF20*AB20</f>
        <v>1.1868611234783826E-9</v>
      </c>
      <c r="P18" s="9">
        <f>AG20*AB20</f>
        <v>-2.3224633972428285E-9</v>
      </c>
      <c r="Q18" s="9">
        <f>AH20*AB20</f>
        <v>-7.3505238297469019E-4</v>
      </c>
      <c r="R18" s="9">
        <f>AI20*AB20</f>
        <v>-7.7237614024319907E-5</v>
      </c>
      <c r="S18" s="9">
        <f>AJ20*AB20</f>
        <v>-3.1777047323468081E-4</v>
      </c>
      <c r="T18" s="9">
        <f>AK20*AB20</f>
        <v>-1.4428809019171732E-3</v>
      </c>
      <c r="U18" s="9">
        <f>AL20*AB20</f>
        <v>2.3696775725364873E-7</v>
      </c>
      <c r="V18" s="9">
        <f>AM20*AB20</f>
        <v>-2.5740334285493825E-5</v>
      </c>
      <c r="W18" s="9">
        <f>AN20*AB20</f>
        <v>1.1438202089574401E-3</v>
      </c>
      <c r="X18" s="9">
        <f>AO20*AB20</f>
        <v>4.6212251836105188E-2</v>
      </c>
      <c r="Y18" s="9">
        <f>AP20*AB20</f>
        <v>-1.195048084063636E-3</v>
      </c>
      <c r="Z18" s="9">
        <f>AQ20*AB20</f>
        <v>-9.7951534340722331E-9</v>
      </c>
      <c r="AA18" s="9">
        <f>AR20*AB20</f>
        <v>-7.3566663532576945E-2</v>
      </c>
      <c r="AB18" s="9">
        <f t="shared" si="5"/>
        <v>-0.6</v>
      </c>
      <c r="AC18" s="9">
        <f>AB18*L18</f>
        <v>-2.9939563338544112E-2</v>
      </c>
      <c r="AD18" s="9">
        <f>AB18*M18</f>
        <v>5.0720838009824742E-10</v>
      </c>
      <c r="AE18" s="9">
        <f>AB18*N18</f>
        <v>-3.6224750911774796E-10</v>
      </c>
      <c r="AF18" s="9">
        <f>AB18*O18</f>
        <v>-7.1211667408702948E-10</v>
      </c>
      <c r="AG18" s="9">
        <f>AB18*P18</f>
        <v>1.3934780383456971E-9</v>
      </c>
      <c r="AH18" s="9">
        <f>AB18*Q18</f>
        <v>4.4103142978481411E-4</v>
      </c>
      <c r="AI18" s="9">
        <f>AB18*R18</f>
        <v>4.6342568414591943E-5</v>
      </c>
      <c r="AJ18" s="9">
        <f>AB18*S18</f>
        <v>1.9066228394080847E-4</v>
      </c>
      <c r="AK18" s="9">
        <f>AB18*T18</f>
        <v>8.6572854115030389E-4</v>
      </c>
      <c r="AL18" s="9">
        <f>AB18*U18</f>
        <v>-1.4218065435218924E-7</v>
      </c>
      <c r="AM18" s="9">
        <f>AB18*V18</f>
        <v>1.5444200571296293E-5</v>
      </c>
      <c r="AN18" s="9">
        <f>AB18*W18</f>
        <v>-6.8629212537446409E-4</v>
      </c>
      <c r="AO18" s="9">
        <f>AB18*X18</f>
        <v>-2.7727351101663113E-2</v>
      </c>
      <c r="AP18" s="9">
        <f>AB18*Y18</f>
        <v>7.1702885043818155E-4</v>
      </c>
      <c r="AQ18" s="9">
        <f>AB18*Z18</f>
        <v>5.8770920604433395E-9</v>
      </c>
      <c r="AR18" s="9">
        <f>AB18*AA18</f>
        <v>4.4139998119546164E-2</v>
      </c>
    </row>
    <row r="19" spans="1:44" ht="38.5" x14ac:dyDescent="0.35">
      <c r="A19" s="9" t="s">
        <v>127</v>
      </c>
      <c r="B19" s="9" t="s">
        <v>61</v>
      </c>
      <c r="C19" s="9" t="s">
        <v>107</v>
      </c>
      <c r="D19" s="9" t="s">
        <v>166</v>
      </c>
      <c r="E19" s="9" t="s">
        <v>118</v>
      </c>
      <c r="F19" s="9" t="s">
        <v>3</v>
      </c>
      <c r="G19" s="9" t="s">
        <v>166</v>
      </c>
      <c r="H19" s="9">
        <v>-0.4</v>
      </c>
      <c r="I19" s="9" t="s">
        <v>178</v>
      </c>
      <c r="J19" s="9" t="b">
        <v>1</v>
      </c>
      <c r="L19" s="9">
        <f>AC24*AB24</f>
        <v>4.9899272230906858E-2</v>
      </c>
      <c r="M19" s="9">
        <f>AD24*AB24</f>
        <v>-8.4534730016374573E-10</v>
      </c>
      <c r="N19" s="9">
        <f>AE24*AB24</f>
        <v>6.0374584852957999E-10</v>
      </c>
      <c r="O19" s="9">
        <f>AF24*AB24</f>
        <v>1.1868611234783826E-9</v>
      </c>
      <c r="P19" s="9">
        <f>AG24*AB24</f>
        <v>-2.3224633972428285E-9</v>
      </c>
      <c r="Q19" s="9">
        <f>AH24*AB24</f>
        <v>-7.3505238297469019E-4</v>
      </c>
      <c r="R19" s="9">
        <f>AI24*AB24</f>
        <v>-7.7237614024319907E-5</v>
      </c>
      <c r="S19" s="9">
        <f>AJ24*AB24</f>
        <v>-3.1777047323468081E-4</v>
      </c>
      <c r="T19" s="9">
        <f>AK24*AB24</f>
        <v>-1.4428809019171732E-3</v>
      </c>
      <c r="U19" s="9">
        <f>AL24*AB24</f>
        <v>2.3696775725364873E-7</v>
      </c>
      <c r="V19" s="9">
        <f>AM24*AB24</f>
        <v>-2.5740334285493825E-5</v>
      </c>
      <c r="W19" s="9">
        <f>AN24*AB24</f>
        <v>1.1438202089574401E-3</v>
      </c>
      <c r="X19" s="9">
        <f>AO24*AB24</f>
        <v>4.6212251836105188E-2</v>
      </c>
      <c r="Y19" s="9">
        <f>AP24*AB24</f>
        <v>-1.195048084063636E-3</v>
      </c>
      <c r="Z19" s="9">
        <f>AQ24*AB24</f>
        <v>-9.7951534340722331E-9</v>
      </c>
      <c r="AA19" s="9">
        <f>AR24*AB24</f>
        <v>-7.3566663532576945E-2</v>
      </c>
      <c r="AB19" s="9">
        <f t="shared" si="5"/>
        <v>-0.4</v>
      </c>
      <c r="AC19" s="9">
        <f>AB19*L19</f>
        <v>-1.9959708892362746E-2</v>
      </c>
      <c r="AD19" s="9">
        <f>AB19*M19</f>
        <v>3.3813892006549831E-10</v>
      </c>
      <c r="AE19" s="9">
        <f>AB19*N19</f>
        <v>-2.4149833941183203E-10</v>
      </c>
      <c r="AF19" s="9">
        <f>AB19*O19</f>
        <v>-4.7474444939135309E-10</v>
      </c>
      <c r="AG19" s="9">
        <f>AB19*P19</f>
        <v>9.2898535889713138E-10</v>
      </c>
      <c r="AH19" s="9">
        <f>AB19*Q19</f>
        <v>2.9402095318987608E-4</v>
      </c>
      <c r="AI19" s="9">
        <f>AB19*R19</f>
        <v>3.0895045609727964E-5</v>
      </c>
      <c r="AJ19" s="9">
        <f>AB19*S19</f>
        <v>1.2710818929387234E-4</v>
      </c>
      <c r="AK19" s="9">
        <f>AB19*T19</f>
        <v>5.7715236076686933E-4</v>
      </c>
      <c r="AL19" s="9">
        <f>AB19*U19</f>
        <v>-9.4787102901459499E-8</v>
      </c>
      <c r="AM19" s="9">
        <f>AB19*V19</f>
        <v>1.029613371419753E-5</v>
      </c>
      <c r="AN19" s="9">
        <f>AB19*W19</f>
        <v>-4.5752808358297606E-4</v>
      </c>
      <c r="AO19" s="9">
        <f>AB19*X19</f>
        <v>-1.8484900734442075E-2</v>
      </c>
      <c r="AP19" s="9">
        <f>AB19*Y19</f>
        <v>4.7801923362545442E-4</v>
      </c>
      <c r="AQ19" s="9">
        <f>AB19*Z19</f>
        <v>3.9180613736288936E-9</v>
      </c>
      <c r="AR19" s="9">
        <f>AB19*AA19</f>
        <v>2.9426665413030781E-2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-4.9899272230906858E-2</v>
      </c>
      <c r="AD20" s="9">
        <f t="shared" si="7"/>
        <v>8.4534730016374573E-10</v>
      </c>
      <c r="AE20" s="9">
        <f t="shared" si="7"/>
        <v>-6.0374584852957999E-10</v>
      </c>
      <c r="AF20" s="9">
        <f t="shared" si="7"/>
        <v>-1.1868611234783826E-9</v>
      </c>
      <c r="AG20" s="9">
        <f t="shared" si="7"/>
        <v>2.3224633972428285E-9</v>
      </c>
      <c r="AH20" s="9">
        <f t="shared" si="7"/>
        <v>7.3505238297469019E-4</v>
      </c>
      <c r="AI20" s="9">
        <f t="shared" si="7"/>
        <v>7.7237614024319907E-5</v>
      </c>
      <c r="AJ20" s="9">
        <f t="shared" si="7"/>
        <v>3.1777047323468081E-4</v>
      </c>
      <c r="AK20" s="9">
        <f t="shared" si="7"/>
        <v>1.4428809019171732E-3</v>
      </c>
      <c r="AL20" s="9">
        <f t="shared" si="7"/>
        <v>-2.3696775725364873E-7</v>
      </c>
      <c r="AM20" s="9">
        <f t="shared" si="7"/>
        <v>2.5740334285493825E-5</v>
      </c>
      <c r="AN20" s="9">
        <f t="shared" si="7"/>
        <v>-1.1438202089574401E-3</v>
      </c>
      <c r="AO20" s="9">
        <f t="shared" si="7"/>
        <v>-4.6212251836105188E-2</v>
      </c>
      <c r="AP20" s="9">
        <f t="shared" si="7"/>
        <v>1.195048084063636E-3</v>
      </c>
      <c r="AQ20" s="9">
        <f t="shared" si="7"/>
        <v>9.7951534340722331E-9</v>
      </c>
      <c r="AR20" s="9">
        <f t="shared" si="7"/>
        <v>7.3566663532576945E-2</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Parameter!F5/1000</f>
        <v>0.01</v>
      </c>
      <c r="AC23" s="9">
        <f>AB23*L23</f>
        <v>1.7325934344378771E-3</v>
      </c>
      <c r="AD23" s="9">
        <f>AB23*M23</f>
        <v>3.7511372028454076E-10</v>
      </c>
      <c r="AE23" s="9">
        <f>AB23*N23</f>
        <v>3.331642875954471E-11</v>
      </c>
      <c r="AF23" s="9">
        <f>AB23*O23</f>
        <v>2.461750613322606E-10</v>
      </c>
      <c r="AG23" s="9">
        <f>AB23*P23</f>
        <v>1.1873123850091152E-10</v>
      </c>
      <c r="AH23" s="9">
        <f>AB23*Q23</f>
        <v>1.061198016641832E-4</v>
      </c>
      <c r="AI23" s="9">
        <f>AB23*R23</f>
        <v>7.0190034332941569E-6</v>
      </c>
      <c r="AJ23" s="9">
        <f>AB23*S23</f>
        <v>7.0589983997749169E-6</v>
      </c>
      <c r="AK23" s="9">
        <f>AB23*T23</f>
        <v>2.311289019597024E-5</v>
      </c>
      <c r="AL23" s="9">
        <f>AB23*U23</f>
        <v>1.5010962265232071E-8</v>
      </c>
      <c r="AM23" s="9">
        <f>AB23*V23</f>
        <v>2.097166028727841E-6</v>
      </c>
      <c r="AN23" s="9">
        <f>AB23*W23</f>
        <v>4.4276634242627726E-3</v>
      </c>
      <c r="AO23" s="9">
        <f>AB23*X23</f>
        <v>2.5439454595262513E-2</v>
      </c>
      <c r="AP23" s="9">
        <f>AB23*Y23</f>
        <v>1.093844263298935E-4</v>
      </c>
      <c r="AQ23" s="9">
        <f>AB23*Z23</f>
        <v>6.0339617334101689E-9</v>
      </c>
      <c r="AR23" s="9">
        <f>AB23*AA23</f>
        <v>2.5906494708371822E-2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-4.9899272230906858E-2</v>
      </c>
      <c r="AD24" s="9">
        <f t="shared" si="8"/>
        <v>8.4534730016374573E-10</v>
      </c>
      <c r="AE24" s="9">
        <f t="shared" si="8"/>
        <v>-6.0374584852957999E-10</v>
      </c>
      <c r="AF24" s="9">
        <f t="shared" si="8"/>
        <v>-1.1868611234783826E-9</v>
      </c>
      <c r="AG24" s="9">
        <f t="shared" si="8"/>
        <v>2.3224633972428285E-9</v>
      </c>
      <c r="AH24" s="9">
        <f t="shared" si="8"/>
        <v>7.3505238297469019E-4</v>
      </c>
      <c r="AI24" s="9">
        <f t="shared" si="8"/>
        <v>7.7237614024319907E-5</v>
      </c>
      <c r="AJ24" s="9">
        <f t="shared" si="8"/>
        <v>3.1777047323468081E-4</v>
      </c>
      <c r="AK24" s="9">
        <f t="shared" si="8"/>
        <v>1.4428809019171732E-3</v>
      </c>
      <c r="AL24" s="9">
        <f t="shared" si="8"/>
        <v>-2.3696775725364873E-7</v>
      </c>
      <c r="AM24" s="9">
        <f t="shared" si="8"/>
        <v>2.5740334285493825E-5</v>
      </c>
      <c r="AN24" s="9">
        <f t="shared" si="8"/>
        <v>-1.1438202089574401E-3</v>
      </c>
      <c r="AO24" s="9">
        <f t="shared" si="8"/>
        <v>-4.6212251836105188E-2</v>
      </c>
      <c r="AP24" s="9">
        <f t="shared" si="8"/>
        <v>1.195048084063636E-3</v>
      </c>
      <c r="AQ24" s="9">
        <f t="shared" si="8"/>
        <v>9.7951534340722331E-9</v>
      </c>
      <c r="AR24" s="9">
        <f t="shared" si="8"/>
        <v>7.3566663532576945E-2</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Parameter!F5/1000</f>
        <v>0.01</v>
      </c>
      <c r="AC27" s="9">
        <f>AB27*L27</f>
        <v>1.7325934344378771E-3</v>
      </c>
      <c r="AD27" s="9">
        <f>AB27*M27</f>
        <v>3.7511372028454076E-10</v>
      </c>
      <c r="AE27" s="9">
        <f>AB27*N27</f>
        <v>3.331642875954471E-11</v>
      </c>
      <c r="AF27" s="9">
        <f>AB27*O27</f>
        <v>2.461750613322606E-10</v>
      </c>
      <c r="AG27" s="9">
        <f>AB27*P27</f>
        <v>1.1873123850091152E-10</v>
      </c>
      <c r="AH27" s="9">
        <f>AB27*Q27</f>
        <v>1.061198016641832E-4</v>
      </c>
      <c r="AI27" s="9">
        <f>AB27*R27</f>
        <v>7.0190034332941569E-6</v>
      </c>
      <c r="AJ27" s="9">
        <f>AB27*S27</f>
        <v>7.0589983997749169E-6</v>
      </c>
      <c r="AK27" s="9">
        <f>AB27*T27</f>
        <v>2.311289019597024E-5</v>
      </c>
      <c r="AL27" s="9">
        <f>AB27*U27</f>
        <v>1.5010962265232071E-8</v>
      </c>
      <c r="AM27" s="9">
        <f>AB27*V27</f>
        <v>2.097166028727841E-6</v>
      </c>
      <c r="AN27" s="9">
        <f>AB27*W27</f>
        <v>4.4276634242627726E-3</v>
      </c>
      <c r="AO27" s="9">
        <f>AB27*X27</f>
        <v>2.5439454595262513E-2</v>
      </c>
      <c r="AP27" s="9">
        <f>AB27*Y27</f>
        <v>1.093844263298935E-4</v>
      </c>
      <c r="AQ27" s="9">
        <f>AB27*Z27</f>
        <v>6.0339617334101689E-9</v>
      </c>
      <c r="AR27" s="9">
        <f>AB27*AA27</f>
        <v>2.5906494708371822E-2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-0.28612066760984844</v>
      </c>
      <c r="AD28" s="9">
        <f t="shared" si="9"/>
        <v>-3.4187520392280487E-8</v>
      </c>
      <c r="AE28" s="9">
        <f t="shared" si="9"/>
        <v>-1.8775049957401638E-8</v>
      </c>
      <c r="AF28" s="9">
        <f t="shared" si="9"/>
        <v>-3.2403790702229387E-7</v>
      </c>
      <c r="AG28" s="9">
        <f t="shared" si="9"/>
        <v>-3.254675387804738E-8</v>
      </c>
      <c r="AH28" s="9">
        <f t="shared" si="9"/>
        <v>-9.0028674538684805E-3</v>
      </c>
      <c r="AI28" s="9">
        <f t="shared" si="9"/>
        <v>-2.0063059739141749E-3</v>
      </c>
      <c r="AJ28" s="9">
        <f t="shared" si="9"/>
        <v>-4.606692676620814E-3</v>
      </c>
      <c r="AK28" s="9">
        <f t="shared" si="9"/>
        <v>-1.890744083273737E-2</v>
      </c>
      <c r="AL28" s="9">
        <f t="shared" si="9"/>
        <v>-8.3921695958907107E-5</v>
      </c>
      <c r="AM28" s="9">
        <f t="shared" si="9"/>
        <v>-2.9696557049288192E-3</v>
      </c>
      <c r="AN28" s="9">
        <f t="shared" si="9"/>
        <v>-7.5969230983160392</v>
      </c>
      <c r="AO28" s="9">
        <f t="shared" si="9"/>
        <v>-81.52275968175212</v>
      </c>
      <c r="AP28" s="9">
        <f t="shared" si="9"/>
        <v>-5.9342602508168216</v>
      </c>
      <c r="AQ28" s="9">
        <f t="shared" si="9"/>
        <v>-2.3629707930141928E-6</v>
      </c>
      <c r="AR28" s="9">
        <f t="shared" si="9"/>
        <v>-3.0005412956623063</v>
      </c>
    </row>
    <row r="29" spans="1:44" ht="26" x14ac:dyDescent="0.35">
      <c r="A29" s="9" t="s">
        <v>130</v>
      </c>
      <c r="B29" s="9" t="s">
        <v>64</v>
      </c>
      <c r="C29" s="9" t="s">
        <v>107</v>
      </c>
      <c r="D29" s="9" t="s">
        <v>166</v>
      </c>
      <c r="E29" s="9" t="s">
        <v>119</v>
      </c>
      <c r="F29" s="9" t="s">
        <v>4</v>
      </c>
      <c r="G29" s="9" t="s">
        <v>166</v>
      </c>
      <c r="H29" s="9">
        <v>-0.6</v>
      </c>
      <c r="I29" s="9" t="s">
        <v>178</v>
      </c>
      <c r="J29" s="9" t="b">
        <v>1</v>
      </c>
      <c r="L29" s="9">
        <f>AC31*AB31</f>
        <v>0.27895285790390734</v>
      </c>
      <c r="M29" s="9">
        <f>AD31*AB31</f>
        <v>3.1404295379879486E-8</v>
      </c>
      <c r="N29" s="9">
        <f>AE31*AB31</f>
        <v>1.7685051548444174E-8</v>
      </c>
      <c r="O29" s="9">
        <f>AF31*AB31</f>
        <v>-1.774707193438579E-8</v>
      </c>
      <c r="P29" s="9">
        <f>AG31*AB31</f>
        <v>2.1968045954591063E-8</v>
      </c>
      <c r="Q29" s="9">
        <f>AH31*AB31</f>
        <v>9.2599402646718725E-3</v>
      </c>
      <c r="R29" s="9">
        <f>AI31*AB31</f>
        <v>2.2617283820065251E-3</v>
      </c>
      <c r="S29" s="9">
        <f>AJ31*AB31</f>
        <v>3.1284533856840158E-3</v>
      </c>
      <c r="T29" s="9">
        <f>AK31*AB31</f>
        <v>1.2223211371798959E-2</v>
      </c>
      <c r="U29" s="9">
        <f>AL31*AB31</f>
        <v>3.6168627821342619E-5</v>
      </c>
      <c r="V29" s="9">
        <f>AM31*AB31</f>
        <v>2.4477889110663567E-3</v>
      </c>
      <c r="W29" s="9">
        <f>AN31*AB31</f>
        <v>7.4756448733472176</v>
      </c>
      <c r="X29" s="9">
        <f>AO31*AB31</f>
        <v>96.475809933216993</v>
      </c>
      <c r="Y29" s="9">
        <f>AP31*AB31</f>
        <v>7.6172146007507475</v>
      </c>
      <c r="Z29" s="9">
        <f>AQ31*AB31</f>
        <v>2.2493398690510501E-6</v>
      </c>
      <c r="AA29" s="9">
        <f>AR31*AB31</f>
        <v>3.1419828107615495</v>
      </c>
      <c r="AB29" s="9">
        <f>H29</f>
        <v>-0.6</v>
      </c>
      <c r="AC29" s="9">
        <f>AB29*L29</f>
        <v>-0.16737171474234439</v>
      </c>
      <c r="AD29" s="9">
        <f>AB29*M29</f>
        <v>-1.8842577227927692E-8</v>
      </c>
      <c r="AE29" s="9">
        <f>AB29*N29</f>
        <v>-1.0611030929066504E-8</v>
      </c>
      <c r="AF29" s="9">
        <f>AB29*O29</f>
        <v>1.0648243160631474E-8</v>
      </c>
      <c r="AG29" s="9">
        <f>AB29*P29</f>
        <v>-1.3180827572754638E-8</v>
      </c>
      <c r="AH29" s="9">
        <f>AB29*Q29</f>
        <v>-5.5559641588031235E-3</v>
      </c>
      <c r="AI29" s="9">
        <f>AB29*R29</f>
        <v>-1.3570370292039151E-3</v>
      </c>
      <c r="AJ29" s="9">
        <f>AB29*S29</f>
        <v>-1.8770720314104095E-3</v>
      </c>
      <c r="AK29" s="9">
        <f>AB29*T29</f>
        <v>-7.3339268230793748E-3</v>
      </c>
      <c r="AL29" s="9">
        <f>AB29*U29</f>
        <v>-2.170117669280557E-5</v>
      </c>
      <c r="AM29" s="9">
        <f>AB29*V29</f>
        <v>-1.4686733466398141E-3</v>
      </c>
      <c r="AN29" s="9">
        <f>AB29*W29</f>
        <v>-4.4853869240083304</v>
      </c>
      <c r="AO29" s="9">
        <f>AB29*X29</f>
        <v>-57.885485959930193</v>
      </c>
      <c r="AP29" s="9">
        <f>AB29*Y29</f>
        <v>-4.5703287604504483</v>
      </c>
      <c r="AQ29" s="9">
        <f>AB29*Z29</f>
        <v>-1.34960392143063E-6</v>
      </c>
      <c r="AR29" s="9">
        <f>AB29*AA29</f>
        <v>-1.8851896864569295</v>
      </c>
    </row>
    <row r="30" spans="1:44" ht="26" x14ac:dyDescent="0.35">
      <c r="A30" s="9" t="s">
        <v>131</v>
      </c>
      <c r="B30" s="9" t="s">
        <v>65</v>
      </c>
      <c r="C30" s="9" t="s">
        <v>107</v>
      </c>
      <c r="D30" s="9" t="s">
        <v>166</v>
      </c>
      <c r="E30" s="9" t="s">
        <v>119</v>
      </c>
      <c r="F30" s="9" t="s">
        <v>4</v>
      </c>
      <c r="G30" s="9" t="s">
        <v>166</v>
      </c>
      <c r="H30" s="9">
        <v>-0.4</v>
      </c>
      <c r="I30" s="9" t="s">
        <v>178</v>
      </c>
      <c r="J30" s="9" t="b">
        <v>1</v>
      </c>
      <c r="L30" s="9">
        <f>AC34*AB34</f>
        <v>0.29687238216876022</v>
      </c>
      <c r="M30" s="9">
        <f>AD34*AB34</f>
        <v>3.8362357910881987E-8</v>
      </c>
      <c r="N30" s="9">
        <f>AE34*AB34</f>
        <v>2.0410047570837834E-8</v>
      </c>
      <c r="O30" s="9">
        <f>AF34*AB34</f>
        <v>8.3671537545731335E-7</v>
      </c>
      <c r="P30" s="9">
        <f>AG34*AB34</f>
        <v>4.8414815763231853E-8</v>
      </c>
      <c r="Q30" s="9">
        <f>AH34*AB34</f>
        <v>8.6172582376633916E-3</v>
      </c>
      <c r="R30" s="9">
        <f>AI34*AB34</f>
        <v>1.6231723617756496E-3</v>
      </c>
      <c r="S30" s="9">
        <f>AJ34*AB34</f>
        <v>6.8240516130260095E-3</v>
      </c>
      <c r="T30" s="9">
        <f>AK34*AB34</f>
        <v>2.8933785024144981E-2</v>
      </c>
      <c r="U30" s="9">
        <f>AL34*AB34</f>
        <v>1.5555129816525383E-4</v>
      </c>
      <c r="V30" s="9">
        <f>AM34*AB34</f>
        <v>3.7524558957225127E-3</v>
      </c>
      <c r="W30" s="9">
        <f>AN34*AB34</f>
        <v>7.778840435769272</v>
      </c>
      <c r="X30" s="9">
        <f>AO34*AB34</f>
        <v>59.093184304554825</v>
      </c>
      <c r="Y30" s="9">
        <f>AP34*AB34</f>
        <v>3.4098287259159319</v>
      </c>
      <c r="Z30" s="9">
        <f>AQ34*AB34</f>
        <v>2.533417178958907E-6</v>
      </c>
      <c r="AA30" s="9">
        <f>AR34*AB34</f>
        <v>2.7883790230134418</v>
      </c>
      <c r="AB30" s="9">
        <f>H30</f>
        <v>-0.4</v>
      </c>
      <c r="AC30" s="9">
        <f>AB30*L30</f>
        <v>-0.11874895286750409</v>
      </c>
      <c r="AD30" s="9">
        <f>AB30*M30</f>
        <v>-1.5344943164352795E-8</v>
      </c>
      <c r="AE30" s="9">
        <f>AB30*N30</f>
        <v>-8.1640190283351337E-9</v>
      </c>
      <c r="AF30" s="9">
        <f>AB30*O30</f>
        <v>-3.3468615018292534E-7</v>
      </c>
      <c r="AG30" s="9">
        <f>AB30*P30</f>
        <v>-1.9365926305292742E-8</v>
      </c>
      <c r="AH30" s="9">
        <f>AB30*Q30</f>
        <v>-3.446903295065357E-3</v>
      </c>
      <c r="AI30" s="9">
        <f>AB30*R30</f>
        <v>-6.4926894471025983E-4</v>
      </c>
      <c r="AJ30" s="9">
        <f>AB30*S30</f>
        <v>-2.7296206452104041E-3</v>
      </c>
      <c r="AK30" s="9">
        <f>AB30*T30</f>
        <v>-1.1573514009657993E-2</v>
      </c>
      <c r="AL30" s="9">
        <f>AB30*U30</f>
        <v>-6.2220519266101537E-5</v>
      </c>
      <c r="AM30" s="9">
        <f>AB30*V30</f>
        <v>-1.5009823582890051E-3</v>
      </c>
      <c r="AN30" s="9">
        <f>AB30*W30</f>
        <v>-3.1115361743077088</v>
      </c>
      <c r="AO30" s="9">
        <f>AB30*X30</f>
        <v>-23.637273721821931</v>
      </c>
      <c r="AP30" s="9">
        <f>AB30*Y30</f>
        <v>-1.3639314903663728</v>
      </c>
      <c r="AQ30" s="9">
        <f>AB30*Z30</f>
        <v>-1.0133668715835628E-6</v>
      </c>
      <c r="AR30" s="9">
        <f>AB30*AA30</f>
        <v>-1.1153516092053768</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-0.27895285790390734</v>
      </c>
      <c r="AD31" s="9">
        <f t="shared" si="10"/>
        <v>-3.1404295379879486E-8</v>
      </c>
      <c r="AE31" s="9">
        <f t="shared" si="10"/>
        <v>-1.7685051548444174E-8</v>
      </c>
      <c r="AF31" s="9">
        <f t="shared" si="10"/>
        <v>1.774707193438579E-8</v>
      </c>
      <c r="AG31" s="9">
        <f t="shared" si="10"/>
        <v>-2.1968045954591063E-8</v>
      </c>
      <c r="AH31" s="9">
        <f t="shared" si="10"/>
        <v>-9.2599402646718725E-3</v>
      </c>
      <c r="AI31" s="9">
        <f t="shared" si="10"/>
        <v>-2.2617283820065251E-3</v>
      </c>
      <c r="AJ31" s="9">
        <f t="shared" si="10"/>
        <v>-3.1284533856840158E-3</v>
      </c>
      <c r="AK31" s="9">
        <f t="shared" si="10"/>
        <v>-1.2223211371798959E-2</v>
      </c>
      <c r="AL31" s="9">
        <f t="shared" si="10"/>
        <v>-3.6168627821342619E-5</v>
      </c>
      <c r="AM31" s="9">
        <f t="shared" si="10"/>
        <v>-2.4477889110663567E-3</v>
      </c>
      <c r="AN31" s="9">
        <f t="shared" si="10"/>
        <v>-7.4756448733472176</v>
      </c>
      <c r="AO31" s="9">
        <f t="shared" si="10"/>
        <v>-96.475809933216993</v>
      </c>
      <c r="AP31" s="9">
        <f t="shared" si="10"/>
        <v>-7.6172146007507475</v>
      </c>
      <c r="AQ31" s="9">
        <f t="shared" si="10"/>
        <v>-2.2493398690510501E-6</v>
      </c>
      <c r="AR31" s="9">
        <f t="shared" si="10"/>
        <v>-3.1419828107615495</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Parameter!F3/100</f>
        <v>0.1</v>
      </c>
      <c r="AC33" s="9">
        <f>AB33*L33</f>
        <v>3.8814532580278976E-2</v>
      </c>
      <c r="AD33" s="9">
        <f>AB33*M33</f>
        <v>7.2315686239934718E-9</v>
      </c>
      <c r="AE33" s="9">
        <f>AB33*N33</f>
        <v>2.2082087352444972E-9</v>
      </c>
      <c r="AF33" s="9">
        <f>AB33*O33</f>
        <v>3.9187465415967487E-9</v>
      </c>
      <c r="AG33" s="9">
        <f>AB33*P33</f>
        <v>1.594273877831277E-9</v>
      </c>
      <c r="AH33" s="9">
        <f>AB33*Q33</f>
        <v>2.1458120252792071E-3</v>
      </c>
      <c r="AI33" s="9">
        <f>AB33*R33</f>
        <v>1.5937315603636851E-4</v>
      </c>
      <c r="AJ33" s="9">
        <f>AB33*S33</f>
        <v>1.760268728726812E-4</v>
      </c>
      <c r="AK33" s="9">
        <f>AB33*T33</f>
        <v>5.1711882731781008E-4</v>
      </c>
      <c r="AL33" s="9">
        <f>AB33*U33</f>
        <v>6.6620752261515942E-7</v>
      </c>
      <c r="AM33" s="9">
        <f>AB33*V33</f>
        <v>4.670630621317493E-5</v>
      </c>
      <c r="AN33" s="9">
        <f>AB33*W33</f>
        <v>0.1151974524780493</v>
      </c>
      <c r="AO33" s="9">
        <f>AB33*X33</f>
        <v>0.33551447776946403</v>
      </c>
      <c r="AP33" s="9">
        <f>AB33*Y33</f>
        <v>4.9546869507158843E-3</v>
      </c>
      <c r="AQ33" s="9">
        <f>AB33*Z33</f>
        <v>5.7219768522060186E-7</v>
      </c>
      <c r="AR33" s="9">
        <f>AB33*AA33</f>
        <v>0.56827978725421646</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-0.29687238216876022</v>
      </c>
      <c r="AD34" s="9">
        <f t="shared" si="11"/>
        <v>-3.8362357910881987E-8</v>
      </c>
      <c r="AE34" s="9">
        <f t="shared" si="11"/>
        <v>-2.0410047570837834E-8</v>
      </c>
      <c r="AF34" s="9">
        <f t="shared" si="11"/>
        <v>-8.3671537545731335E-7</v>
      </c>
      <c r="AG34" s="9">
        <f t="shared" si="11"/>
        <v>-4.8414815763231853E-8</v>
      </c>
      <c r="AH34" s="9">
        <f t="shared" si="11"/>
        <v>-8.6172582376633916E-3</v>
      </c>
      <c r="AI34" s="9">
        <f t="shared" si="11"/>
        <v>-1.6231723617756496E-3</v>
      </c>
      <c r="AJ34" s="9">
        <f t="shared" si="11"/>
        <v>-6.8240516130260095E-3</v>
      </c>
      <c r="AK34" s="9">
        <f t="shared" si="11"/>
        <v>-2.8933785024144981E-2</v>
      </c>
      <c r="AL34" s="9">
        <f t="shared" si="11"/>
        <v>-1.5555129816525383E-4</v>
      </c>
      <c r="AM34" s="9">
        <f t="shared" si="11"/>
        <v>-3.7524558957225127E-3</v>
      </c>
      <c r="AN34" s="9">
        <f t="shared" si="11"/>
        <v>-7.778840435769272</v>
      </c>
      <c r="AO34" s="9">
        <f t="shared" si="11"/>
        <v>-59.093184304554825</v>
      </c>
      <c r="AP34" s="9">
        <f t="shared" si="11"/>
        <v>-3.4098287259159319</v>
      </c>
      <c r="AQ34" s="9">
        <f t="shared" si="11"/>
        <v>-2.533417178958907E-6</v>
      </c>
      <c r="AR34" s="9">
        <f t="shared" si="11"/>
        <v>-2.7883790230134418</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Parameter!F3/100</f>
        <v>0.1</v>
      </c>
      <c r="AC36" s="9">
        <f>AB36*L36</f>
        <v>3.8814532580278976E-2</v>
      </c>
      <c r="AD36" s="9">
        <f>AB36*M36</f>
        <v>7.2315686239934718E-9</v>
      </c>
      <c r="AE36" s="9">
        <f>AB36*N36</f>
        <v>2.2082087352444972E-9</v>
      </c>
      <c r="AF36" s="9">
        <f>AB36*O36</f>
        <v>3.9187465415967487E-9</v>
      </c>
      <c r="AG36" s="9">
        <f>AB36*P36</f>
        <v>1.594273877831277E-9</v>
      </c>
      <c r="AH36" s="9">
        <f>AB36*Q36</f>
        <v>2.1458120252792071E-3</v>
      </c>
      <c r="AI36" s="9">
        <f>AB36*R36</f>
        <v>1.5937315603636851E-4</v>
      </c>
      <c r="AJ36" s="9">
        <f>AB36*S36</f>
        <v>1.760268728726812E-4</v>
      </c>
      <c r="AK36" s="9">
        <f>AB36*T36</f>
        <v>5.1711882731781008E-4</v>
      </c>
      <c r="AL36" s="9">
        <f>AB36*U36</f>
        <v>6.6620752261515942E-7</v>
      </c>
      <c r="AM36" s="9">
        <f>AB36*V36</f>
        <v>4.670630621317493E-5</v>
      </c>
      <c r="AN36" s="9">
        <f>AB36*W36</f>
        <v>0.1151974524780493</v>
      </c>
      <c r="AO36" s="9">
        <f>AB36*X36</f>
        <v>0.33551447776946403</v>
      </c>
      <c r="AP36" s="9">
        <f>AB36*Y36</f>
        <v>4.9546869507158843E-3</v>
      </c>
      <c r="AQ36" s="9">
        <f>AB36*Z36</f>
        <v>5.7219768522060186E-7</v>
      </c>
      <c r="AR36" s="9">
        <f>AB36*AA36</f>
        <v>0.56827978725421646</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-4.750220779148992E-2</v>
      </c>
      <c r="AD2" s="9">
        <f t="shared" si="1"/>
        <v>2.2912502390525434E-9</v>
      </c>
      <c r="AE2" s="9">
        <f t="shared" si="1"/>
        <v>-2.4170269995417632E-9</v>
      </c>
      <c r="AF2" s="9">
        <f t="shared" si="1"/>
        <v>-6.0932393560350268E-8</v>
      </c>
      <c r="AG2" s="9">
        <f t="shared" si="1"/>
        <v>-7.1302848801771293E-9</v>
      </c>
      <c r="AH2" s="9">
        <f t="shared" si="1"/>
        <v>5.9027184624096756E-4</v>
      </c>
      <c r="AI2" s="9">
        <f t="shared" si="1"/>
        <v>-1.5807319425166483E-4</v>
      </c>
      <c r="AJ2" s="9">
        <f t="shared" si="1"/>
        <v>-1.4244129733850602E-3</v>
      </c>
      <c r="AK2" s="9">
        <f t="shared" si="1"/>
        <v>-6.2930182547005298E-3</v>
      </c>
      <c r="AL2" s="9">
        <f t="shared" si="1"/>
        <v>-1.6336002121459008E-5</v>
      </c>
      <c r="AM2" s="9">
        <f t="shared" si="1"/>
        <v>-5.4925093062334828E-4</v>
      </c>
      <c r="AN2" s="9">
        <f t="shared" si="1"/>
        <v>-1.3938655965764035</v>
      </c>
      <c r="AO2" s="9">
        <f t="shared" si="1"/>
        <v>-16.041496169704423</v>
      </c>
      <c r="AP2" s="9">
        <f t="shared" si="1"/>
        <v>-1.1868236484247601</v>
      </c>
      <c r="AQ2" s="9">
        <f t="shared" si="1"/>
        <v>9.2495766615535449E-8</v>
      </c>
      <c r="AR2" s="9">
        <f t="shared" si="1"/>
        <v>7.3560560093826735E-2</v>
      </c>
    </row>
    <row r="3" spans="1:44" ht="38.5" x14ac:dyDescent="0.35">
      <c r="A3" s="9" t="s">
        <v>117</v>
      </c>
      <c r="B3" s="9" t="s">
        <v>2</v>
      </c>
      <c r="C3" s="9" t="s">
        <v>107</v>
      </c>
      <c r="D3" s="9" t="s">
        <v>166</v>
      </c>
      <c r="E3" s="9" t="s">
        <v>116</v>
      </c>
      <c r="F3" s="9" t="s">
        <v>53</v>
      </c>
      <c r="G3" s="9" t="s">
        <v>166</v>
      </c>
      <c r="H3" s="9">
        <v>-0.4</v>
      </c>
      <c r="I3" s="9" t="s">
        <v>178</v>
      </c>
      <c r="J3" s="9" t="b">
        <v>1</v>
      </c>
      <c r="L3" s="9">
        <f>AC6*AB6</f>
        <v>3.1495212065780494E-2</v>
      </c>
      <c r="M3" s="9">
        <f>AD6*AB6</f>
        <v>-2.0220483322014724E-9</v>
      </c>
      <c r="N3" s="9">
        <f>AE6*AB6</f>
        <v>1.7384006535329747E-9</v>
      </c>
      <c r="O3" s="9">
        <f>AF6*AB6</f>
        <v>1.5291092690350299E-10</v>
      </c>
      <c r="P3" s="9">
        <f>AG6*AB6</f>
        <v>8.4541395457447097E-9</v>
      </c>
      <c r="Q3" s="9">
        <f>AH6*AB6</f>
        <v>6.5306811195696369E-4</v>
      </c>
      <c r="R3" s="9">
        <f>AI6*AB6</f>
        <v>-9.7204480046213541E-5</v>
      </c>
      <c r="S3" s="9">
        <f>AJ6*AB6</f>
        <v>2.0508187425675017E-3</v>
      </c>
      <c r="T3" s="9">
        <f>AK6*AB6</f>
        <v>9.13006764157419E-3</v>
      </c>
      <c r="U3" s="9">
        <f>AL6*AB6</f>
        <v>3.8276318480437709E-7</v>
      </c>
      <c r="V3" s="9">
        <f>AM6*AB6</f>
        <v>4.1291404056031379E-5</v>
      </c>
      <c r="W3" s="9">
        <f>AN6*AB6</f>
        <v>-4.809429609531176E-3</v>
      </c>
      <c r="X3" s="9">
        <f>AO6*AB6</f>
        <v>0.26213179894886396</v>
      </c>
      <c r="Y3" s="9">
        <f>AP6*AB6</f>
        <v>1.4057683245992103E-2</v>
      </c>
      <c r="Z3" s="9">
        <f>AQ6*AB6</f>
        <v>5.7734362106692676E-8</v>
      </c>
      <c r="AA3" s="9">
        <f>AR6*AB6</f>
        <v>-6.0373442855742809E-2</v>
      </c>
      <c r="AB3" s="9">
        <f t="shared" si="0"/>
        <v>-0.4</v>
      </c>
      <c r="AC3" s="9">
        <f>AB3*L3</f>
        <v>-1.2598084826312198E-2</v>
      </c>
      <c r="AD3" s="9">
        <f>AB3*M3</f>
        <v>8.0881933288058898E-10</v>
      </c>
      <c r="AE3" s="9">
        <f>AB3*N3</f>
        <v>-6.9536026141318998E-10</v>
      </c>
      <c r="AF3" s="9">
        <f>AB3*O3</f>
        <v>-6.1164370761401195E-11</v>
      </c>
      <c r="AG3" s="9">
        <f>AB3*P3</f>
        <v>-3.3816558182978841E-9</v>
      </c>
      <c r="AH3" s="9">
        <f>AB3*Q3</f>
        <v>-2.6122724478278551E-4</v>
      </c>
      <c r="AI3" s="9">
        <f>AB3*R3</f>
        <v>3.8881792018485419E-5</v>
      </c>
      <c r="AJ3" s="9">
        <f>AB3*S3</f>
        <v>-8.2032749702700076E-4</v>
      </c>
      <c r="AK3" s="9">
        <f>AB3*T3</f>
        <v>-3.6520270566296762E-3</v>
      </c>
      <c r="AL3" s="9">
        <f>AB3*U3</f>
        <v>-1.5310527392175084E-7</v>
      </c>
      <c r="AM3" s="9">
        <f>AB3*V3</f>
        <v>-1.6516561622412553E-5</v>
      </c>
      <c r="AN3" s="9">
        <f>AB3*W3</f>
        <v>1.9237718438124705E-3</v>
      </c>
      <c r="AO3" s="9">
        <f>AB3*X3</f>
        <v>-0.10485271957954559</v>
      </c>
      <c r="AP3" s="9">
        <f>AB3*Y3</f>
        <v>-5.6230732983968412E-3</v>
      </c>
      <c r="AQ3" s="9">
        <f>AB3*Z3</f>
        <v>-2.3093744842677073E-8</v>
      </c>
      <c r="AR3" s="9">
        <f>AB3*AA3</f>
        <v>2.4149377142297125E-2</v>
      </c>
    </row>
    <row r="4" spans="1:44"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4" ht="26" x14ac:dyDescent="0.35">
      <c r="A5" s="9" t="s">
        <v>119</v>
      </c>
      <c r="B5" s="9" t="s">
        <v>4</v>
      </c>
      <c r="C5" s="9" t="s">
        <v>107</v>
      </c>
      <c r="D5" s="9" t="s">
        <v>166</v>
      </c>
      <c r="E5" s="9" t="s">
        <v>116</v>
      </c>
      <c r="F5" s="9" t="s">
        <v>53</v>
      </c>
      <c r="G5" s="9" t="s">
        <v>166</v>
      </c>
      <c r="H5" s="9">
        <v>-0.2</v>
      </c>
      <c r="I5" s="9" t="s">
        <v>178</v>
      </c>
      <c r="J5" s="9" t="b">
        <v>1</v>
      </c>
      <c r="L5" s="9">
        <f>AC28*AB28</f>
        <v>9.204800470845366E-2</v>
      </c>
      <c r="M5" s="9">
        <f>AD28*AB28</f>
        <v>-1.9703227276868724E-9</v>
      </c>
      <c r="N5" s="9">
        <f>AE28*AB28</f>
        <v>7.7340062811791532E-9</v>
      </c>
      <c r="O5" s="9">
        <f>AF28*AB28</f>
        <v>3.0444417431431015E-7</v>
      </c>
      <c r="P5" s="9">
        <f>AG28*AB28</f>
        <v>2.4575384488890996E-8</v>
      </c>
      <c r="Q5" s="9">
        <f>AH28*AB28</f>
        <v>-1.7261926725275528E-3</v>
      </c>
      <c r="R5" s="9">
        <f>AI28*AB28</f>
        <v>1.2094401937323327E-3</v>
      </c>
      <c r="S5" s="9">
        <f>AJ28*AB28</f>
        <v>3.7265583122574079E-3</v>
      </c>
      <c r="T5" s="9">
        <f>AK28*AB28</f>
        <v>1.6321846696148317E-2</v>
      </c>
      <c r="U5" s="9">
        <f>AL28*AB28</f>
        <v>8.0590658345831314E-5</v>
      </c>
      <c r="V5" s="9">
        <f>AM28*AB28</f>
        <v>2.7361241738629448E-3</v>
      </c>
      <c r="W5" s="9">
        <f>AN28*AB28</f>
        <v>7.0209358359257923</v>
      </c>
      <c r="X5" s="9">
        <f>AO28*AB28</f>
        <v>79.845187292904797</v>
      </c>
      <c r="Y5" s="9">
        <f>AP28*AB28</f>
        <v>5.9094868160632421</v>
      </c>
      <c r="Z5" s="9">
        <f>AQ28*AB28</f>
        <v>-4.9801763308881643E-7</v>
      </c>
      <c r="AA5" s="9">
        <f>AR28*AB28</f>
        <v>0.15914235939122409</v>
      </c>
      <c r="AB5" s="9">
        <f t="shared" si="0"/>
        <v>-0.2</v>
      </c>
      <c r="AC5" s="9">
        <f>AB5*L5</f>
        <v>-1.8409600941690734E-2</v>
      </c>
      <c r="AD5" s="9">
        <f>AB5*M5</f>
        <v>3.9406454553737449E-10</v>
      </c>
      <c r="AE5" s="9">
        <f>AB5*N5</f>
        <v>-1.5468012562358308E-9</v>
      </c>
      <c r="AF5" s="9">
        <f>AB5*O5</f>
        <v>-6.0888834862862038E-8</v>
      </c>
      <c r="AG5" s="9">
        <f>AB5*P5</f>
        <v>-4.9150768977781997E-9</v>
      </c>
      <c r="AH5" s="9">
        <f>AB5*Q5</f>
        <v>3.4523853450551059E-4</v>
      </c>
      <c r="AI5" s="9">
        <f>AB5*R5</f>
        <v>-2.4188803874646654E-4</v>
      </c>
      <c r="AJ5" s="9">
        <f>AB5*S5</f>
        <v>-7.453116624514816E-4</v>
      </c>
      <c r="AK5" s="9">
        <f>AB5*T5</f>
        <v>-3.2643693392296635E-3</v>
      </c>
      <c r="AL5" s="9">
        <f>AB5*U5</f>
        <v>-1.6118131669166263E-5</v>
      </c>
      <c r="AM5" s="9">
        <f>AB5*V5</f>
        <v>-5.4722483477258896E-4</v>
      </c>
      <c r="AN5" s="9">
        <f>AB5*W5</f>
        <v>-1.4041871671851585</v>
      </c>
      <c r="AO5" s="9">
        <f>AB5*X5</f>
        <v>-15.96903745858096</v>
      </c>
      <c r="AP5" s="9">
        <f>AB5*Y5</f>
        <v>-1.1818973632126484</v>
      </c>
      <c r="AQ5" s="9">
        <f>AB5*Z5</f>
        <v>9.9603526617763294E-8</v>
      </c>
      <c r="AR5" s="9">
        <f>AB5*AA5</f>
        <v>-3.1828471878244821E-2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-3.1495212065780494E-2</v>
      </c>
      <c r="AD6" s="9">
        <f t="shared" si="2"/>
        <v>2.0220483322014724E-9</v>
      </c>
      <c r="AE6" s="9">
        <f t="shared" si="2"/>
        <v>-1.7384006535329747E-9</v>
      </c>
      <c r="AF6" s="9">
        <f t="shared" si="2"/>
        <v>-1.5291092690350299E-10</v>
      </c>
      <c r="AG6" s="9">
        <f t="shared" si="2"/>
        <v>-8.4541395457447097E-9</v>
      </c>
      <c r="AH6" s="9">
        <f t="shared" si="2"/>
        <v>-6.5306811195696369E-4</v>
      </c>
      <c r="AI6" s="9">
        <f t="shared" si="2"/>
        <v>9.7204480046213541E-5</v>
      </c>
      <c r="AJ6" s="9">
        <f t="shared" si="2"/>
        <v>-2.0508187425675017E-3</v>
      </c>
      <c r="AK6" s="9">
        <f t="shared" si="2"/>
        <v>-9.13006764157419E-3</v>
      </c>
      <c r="AL6" s="9">
        <f t="shared" si="2"/>
        <v>-3.8276318480437709E-7</v>
      </c>
      <c r="AM6" s="9">
        <f t="shared" si="2"/>
        <v>-4.1291404056031379E-5</v>
      </c>
      <c r="AN6" s="9">
        <f t="shared" si="2"/>
        <v>4.809429609531176E-3</v>
      </c>
      <c r="AO6" s="9">
        <f t="shared" si="2"/>
        <v>-0.26213179894886396</v>
      </c>
      <c r="AP6" s="9">
        <f t="shared" si="2"/>
        <v>-1.4057683245992103E-2</v>
      </c>
      <c r="AQ6" s="9">
        <f t="shared" si="2"/>
        <v>-5.7734362106692676E-8</v>
      </c>
      <c r="AR6" s="9">
        <f t="shared" si="2"/>
        <v>6.0373442855742809E-2</v>
      </c>
    </row>
    <row r="7" spans="1:44" ht="51" x14ac:dyDescent="0.35">
      <c r="A7" s="9" t="s">
        <v>120</v>
      </c>
      <c r="B7" s="9" t="s">
        <v>54</v>
      </c>
      <c r="C7" s="9" t="s">
        <v>107</v>
      </c>
      <c r="D7" s="9" t="s">
        <v>166</v>
      </c>
      <c r="E7" s="9" t="s">
        <v>117</v>
      </c>
      <c r="F7" s="9" t="s">
        <v>2</v>
      </c>
      <c r="G7" s="9" t="s">
        <v>166</v>
      </c>
      <c r="H7" s="9">
        <v>-0.6</v>
      </c>
      <c r="I7" s="9" t="s">
        <v>178</v>
      </c>
      <c r="J7" s="9" t="b">
        <v>1</v>
      </c>
      <c r="L7" s="9">
        <f>AC9*AB9</f>
        <v>3.1495212065780494E-2</v>
      </c>
      <c r="M7" s="9">
        <f>AD9*AB9</f>
        <v>-2.0220483322014724E-9</v>
      </c>
      <c r="N7" s="9">
        <f>AE9*AB9</f>
        <v>1.7384006535329747E-9</v>
      </c>
      <c r="O7" s="9">
        <f>AF9*AB9</f>
        <v>1.5291092690350299E-10</v>
      </c>
      <c r="P7" s="9">
        <f>AG9*AB9</f>
        <v>8.4541395457447097E-9</v>
      </c>
      <c r="Q7" s="9">
        <f>AH9*AB9</f>
        <v>6.5306811195696369E-4</v>
      </c>
      <c r="R7" s="9">
        <f>AI9*AB9</f>
        <v>-9.7204480046213541E-5</v>
      </c>
      <c r="S7" s="9">
        <f>AJ9*AB9</f>
        <v>2.0508187425675017E-3</v>
      </c>
      <c r="T7" s="9">
        <f>AK9*AB9</f>
        <v>9.13006764157419E-3</v>
      </c>
      <c r="U7" s="9">
        <f>AL9*AB9</f>
        <v>3.8276318480437709E-7</v>
      </c>
      <c r="V7" s="9">
        <f>AM9*AB9</f>
        <v>4.1291404056031379E-5</v>
      </c>
      <c r="W7" s="9">
        <f>AN9*AB9</f>
        <v>-4.809429609531176E-3</v>
      </c>
      <c r="X7" s="9">
        <f>AO9*AB9</f>
        <v>0.26213179894886396</v>
      </c>
      <c r="Y7" s="9">
        <f>AP9*AB9</f>
        <v>1.4057683245992103E-2</v>
      </c>
      <c r="Z7" s="9">
        <f>AQ9*AB9</f>
        <v>5.7734362106692669E-8</v>
      </c>
      <c r="AA7" s="9">
        <f>AR9*AB9</f>
        <v>-6.0373442855742809E-2</v>
      </c>
      <c r="AB7" s="9">
        <f t="shared" si="0"/>
        <v>-0.6</v>
      </c>
      <c r="AC7" s="9">
        <f>AB7*L7</f>
        <v>-1.8897127239468296E-2</v>
      </c>
      <c r="AD7" s="9">
        <f>AB7*M7</f>
        <v>1.2132289993208833E-9</v>
      </c>
      <c r="AE7" s="9">
        <f>AB7*N7</f>
        <v>-1.0430403921197848E-9</v>
      </c>
      <c r="AF7" s="9">
        <f>AB7*O7</f>
        <v>-9.1746556142101793E-11</v>
      </c>
      <c r="AG7" s="9">
        <f>AB7*P7</f>
        <v>-5.0724837274468257E-9</v>
      </c>
      <c r="AH7" s="9">
        <f>AB7*Q7</f>
        <v>-3.9184086717417818E-4</v>
      </c>
      <c r="AI7" s="9">
        <f>AB7*R7</f>
        <v>5.8322688027728122E-5</v>
      </c>
      <c r="AJ7" s="9">
        <f>AB7*S7</f>
        <v>-1.2304912455405009E-3</v>
      </c>
      <c r="AK7" s="9">
        <f>AB7*T7</f>
        <v>-5.4780405849445138E-3</v>
      </c>
      <c r="AL7" s="9">
        <f>AB7*U7</f>
        <v>-2.2965791088262625E-7</v>
      </c>
      <c r="AM7" s="9">
        <f>AB7*V7</f>
        <v>-2.4774842433618826E-5</v>
      </c>
      <c r="AN7" s="9">
        <f>AB7*W7</f>
        <v>2.8856577657187057E-3</v>
      </c>
      <c r="AO7" s="9">
        <f>AB7*X7</f>
        <v>-0.15727907936931837</v>
      </c>
      <c r="AP7" s="9">
        <f>AB7*Y7</f>
        <v>-8.4346099475952618E-3</v>
      </c>
      <c r="AQ7" s="9">
        <f>AB7*Z7</f>
        <v>-3.4640617264015603E-8</v>
      </c>
      <c r="AR7" s="9">
        <f>AB7*AA7</f>
        <v>3.6224065713445684E-2</v>
      </c>
    </row>
    <row r="8" spans="1:44" ht="51" x14ac:dyDescent="0.35">
      <c r="A8" s="9" t="s">
        <v>121</v>
      </c>
      <c r="B8" s="9" t="s">
        <v>55</v>
      </c>
      <c r="C8" s="9" t="s">
        <v>107</v>
      </c>
      <c r="D8" s="9" t="s">
        <v>166</v>
      </c>
      <c r="E8" s="9" t="s">
        <v>117</v>
      </c>
      <c r="F8" s="9" t="s">
        <v>2</v>
      </c>
      <c r="G8" s="9" t="s">
        <v>166</v>
      </c>
      <c r="H8" s="9">
        <v>-0.4</v>
      </c>
      <c r="I8" s="9" t="s">
        <v>178</v>
      </c>
      <c r="J8" s="9" t="b">
        <v>1</v>
      </c>
      <c r="L8" s="9">
        <f>AC13*AB13</f>
        <v>3.1495212065780494E-2</v>
      </c>
      <c r="M8" s="9">
        <f>AD13*AB13</f>
        <v>-2.0220483322014724E-9</v>
      </c>
      <c r="N8" s="9">
        <f>AE13*AB13</f>
        <v>1.7384006535329747E-9</v>
      </c>
      <c r="O8" s="9">
        <f>AF13*AB13</f>
        <v>1.5291092690350299E-10</v>
      </c>
      <c r="P8" s="9">
        <f>AG13*AB13</f>
        <v>8.4541395457447097E-9</v>
      </c>
      <c r="Q8" s="9">
        <f>AH13*AB13</f>
        <v>6.5306811195696369E-4</v>
      </c>
      <c r="R8" s="9">
        <f>AI13*AB13</f>
        <v>-9.7204480046213541E-5</v>
      </c>
      <c r="S8" s="9">
        <f>AJ13*AB13</f>
        <v>2.0508187425675017E-3</v>
      </c>
      <c r="T8" s="9">
        <f>AK13*AB13</f>
        <v>9.13006764157419E-3</v>
      </c>
      <c r="U8" s="9">
        <f>AL13*AB13</f>
        <v>3.8276318480437709E-7</v>
      </c>
      <c r="V8" s="9">
        <f>AM13*AB13</f>
        <v>4.1291404056031379E-5</v>
      </c>
      <c r="W8" s="9">
        <f>AN13*AB13</f>
        <v>-4.809429609531176E-3</v>
      </c>
      <c r="X8" s="9">
        <f>AO13*AB13</f>
        <v>0.26213179894886396</v>
      </c>
      <c r="Y8" s="9">
        <f>AP13*AB13</f>
        <v>1.4057683245992103E-2</v>
      </c>
      <c r="Z8" s="9">
        <f>AQ13*AB13</f>
        <v>5.7734362106692669E-8</v>
      </c>
      <c r="AA8" s="9">
        <f>AR13*AB13</f>
        <v>-6.0373442855742809E-2</v>
      </c>
      <c r="AB8" s="9">
        <f t="shared" si="0"/>
        <v>-0.4</v>
      </c>
      <c r="AC8" s="9">
        <f>AB8*L8</f>
        <v>-1.2598084826312198E-2</v>
      </c>
      <c r="AD8" s="9">
        <f>AB8*M8</f>
        <v>8.0881933288058898E-10</v>
      </c>
      <c r="AE8" s="9">
        <f>AB8*N8</f>
        <v>-6.9536026141318998E-10</v>
      </c>
      <c r="AF8" s="9">
        <f>AB8*O8</f>
        <v>-6.1164370761401195E-11</v>
      </c>
      <c r="AG8" s="9">
        <f>AB8*P8</f>
        <v>-3.3816558182978841E-9</v>
      </c>
      <c r="AH8" s="9">
        <f>AB8*Q8</f>
        <v>-2.6122724478278551E-4</v>
      </c>
      <c r="AI8" s="9">
        <f>AB8*R8</f>
        <v>3.8881792018485419E-5</v>
      </c>
      <c r="AJ8" s="9">
        <f>AB8*S8</f>
        <v>-8.2032749702700076E-4</v>
      </c>
      <c r="AK8" s="9">
        <f>AB8*T8</f>
        <v>-3.6520270566296762E-3</v>
      </c>
      <c r="AL8" s="9">
        <f>AB8*U8</f>
        <v>-1.5310527392175084E-7</v>
      </c>
      <c r="AM8" s="9">
        <f>AB8*V8</f>
        <v>-1.6516561622412553E-5</v>
      </c>
      <c r="AN8" s="9">
        <f>AB8*W8</f>
        <v>1.9237718438124705E-3</v>
      </c>
      <c r="AO8" s="9">
        <f>AB8*X8</f>
        <v>-0.10485271957954559</v>
      </c>
      <c r="AP8" s="9">
        <f>AB8*Y8</f>
        <v>-5.6230732983968412E-3</v>
      </c>
      <c r="AQ8" s="9">
        <f>AB8*Z8</f>
        <v>-2.309374484267707E-8</v>
      </c>
      <c r="AR8" s="9">
        <f>AB8*AA8</f>
        <v>2.4149377142297125E-2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-3.1495212065780494E-2</v>
      </c>
      <c r="AD9" s="9">
        <f t="shared" si="3"/>
        <v>2.0220483322014724E-9</v>
      </c>
      <c r="AE9" s="9">
        <f t="shared" si="3"/>
        <v>-1.7384006535329747E-9</v>
      </c>
      <c r="AF9" s="9">
        <f t="shared" si="3"/>
        <v>-1.5291092690350299E-10</v>
      </c>
      <c r="AG9" s="9">
        <f t="shared" si="3"/>
        <v>-8.4541395457447097E-9</v>
      </c>
      <c r="AH9" s="9">
        <f t="shared" si="3"/>
        <v>-6.5306811195696369E-4</v>
      </c>
      <c r="AI9" s="9">
        <f t="shared" si="3"/>
        <v>9.7204480046213541E-5</v>
      </c>
      <c r="AJ9" s="9">
        <f t="shared" si="3"/>
        <v>-2.0508187425675017E-3</v>
      </c>
      <c r="AK9" s="9">
        <f t="shared" si="3"/>
        <v>-9.13006764157419E-3</v>
      </c>
      <c r="AL9" s="9">
        <f t="shared" si="3"/>
        <v>-3.8276318480437709E-7</v>
      </c>
      <c r="AM9" s="9">
        <f t="shared" si="3"/>
        <v>-4.1291404056031379E-5</v>
      </c>
      <c r="AN9" s="9">
        <f t="shared" si="3"/>
        <v>4.809429609531176E-3</v>
      </c>
      <c r="AO9" s="9">
        <f t="shared" si="3"/>
        <v>-0.26213179894886396</v>
      </c>
      <c r="AP9" s="9">
        <f t="shared" si="3"/>
        <v>-1.4057683245992103E-2</v>
      </c>
      <c r="AQ9" s="9">
        <f t="shared" si="3"/>
        <v>-5.7734362106692669E-8</v>
      </c>
      <c r="AR9" s="9">
        <f t="shared" si="3"/>
        <v>6.0373442855742809E-2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Parameter!G4/1000</f>
        <v>0.06</v>
      </c>
      <c r="AC12" s="9">
        <f>AB12*L12</f>
        <v>1.0395560606627262E-2</v>
      </c>
      <c r="AD12" s="9">
        <f>AB12*M12</f>
        <v>2.2506823217072445E-9</v>
      </c>
      <c r="AE12" s="9">
        <f>AB12*N12</f>
        <v>1.9989857255726825E-10</v>
      </c>
      <c r="AF12" s="9">
        <f>AB12*O12</f>
        <v>1.4770503679935636E-9</v>
      </c>
      <c r="AG12" s="9">
        <f>AB12*P12</f>
        <v>7.1238743100546904E-10</v>
      </c>
      <c r="AH12" s="9">
        <f>AB12*Q12</f>
        <v>6.3671880998509916E-4</v>
      </c>
      <c r="AI12" s="9">
        <f>AB12*R12</f>
        <v>4.211402059976494E-5</v>
      </c>
      <c r="AJ12" s="9">
        <f>AB12*S12</f>
        <v>4.2353990398649498E-5</v>
      </c>
      <c r="AK12" s="9">
        <f>AB12*T12</f>
        <v>1.3867734117582143E-4</v>
      </c>
      <c r="AL12" s="9">
        <f>AB12*U12</f>
        <v>9.0065773591392413E-8</v>
      </c>
      <c r="AM12" s="9">
        <f>AB12*V12</f>
        <v>1.2582996172367045E-5</v>
      </c>
      <c r="AN12" s="9">
        <f>AB12*W12</f>
        <v>2.6565980545576632E-2</v>
      </c>
      <c r="AO12" s="9">
        <f>AB12*X12</f>
        <v>0.15263672757157506</v>
      </c>
      <c r="AP12" s="9">
        <f>AB12*Y12</f>
        <v>6.5630655797936101E-4</v>
      </c>
      <c r="AQ12" s="9">
        <f>AB12*Z12</f>
        <v>3.6203770400461008E-8</v>
      </c>
      <c r="AR12" s="9">
        <f>AB12*AA12</f>
        <v>0.15543896825023093</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-3.1495212065780494E-2</v>
      </c>
      <c r="AD13" s="9">
        <f t="shared" si="4"/>
        <v>2.0220483322014724E-9</v>
      </c>
      <c r="AE13" s="9">
        <f t="shared" si="4"/>
        <v>-1.7384006535329747E-9</v>
      </c>
      <c r="AF13" s="9">
        <f t="shared" si="4"/>
        <v>-1.5291092690350299E-10</v>
      </c>
      <c r="AG13" s="9">
        <f t="shared" si="4"/>
        <v>-8.4541395457447097E-9</v>
      </c>
      <c r="AH13" s="9">
        <f t="shared" si="4"/>
        <v>-6.5306811195696369E-4</v>
      </c>
      <c r="AI13" s="9">
        <f t="shared" si="4"/>
        <v>9.7204480046213541E-5</v>
      </c>
      <c r="AJ13" s="9">
        <f t="shared" si="4"/>
        <v>-2.0508187425675017E-3</v>
      </c>
      <c r="AK13" s="9">
        <f t="shared" si="4"/>
        <v>-9.13006764157419E-3</v>
      </c>
      <c r="AL13" s="9">
        <f t="shared" si="4"/>
        <v>-3.8276318480437709E-7</v>
      </c>
      <c r="AM13" s="9">
        <f t="shared" si="4"/>
        <v>-4.1291404056031379E-5</v>
      </c>
      <c r="AN13" s="9">
        <f t="shared" si="4"/>
        <v>4.809429609531176E-3</v>
      </c>
      <c r="AO13" s="9">
        <f t="shared" si="4"/>
        <v>-0.26213179894886396</v>
      </c>
      <c r="AP13" s="9">
        <f t="shared" si="4"/>
        <v>-1.4057683245992103E-2</v>
      </c>
      <c r="AQ13" s="9">
        <f t="shared" si="4"/>
        <v>-5.7734362106692669E-8</v>
      </c>
      <c r="AR13" s="9">
        <f t="shared" si="4"/>
        <v>6.0373442855742809E-2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Parameter!G4/1000</f>
        <v>0.06</v>
      </c>
      <c r="AC16" s="9">
        <f>AB16*L16</f>
        <v>1.0395560606627262E-2</v>
      </c>
      <c r="AD16" s="9">
        <f>AB16*M16</f>
        <v>2.2506823217072445E-9</v>
      </c>
      <c r="AE16" s="9">
        <f>AB16*N16</f>
        <v>1.9989857255726825E-10</v>
      </c>
      <c r="AF16" s="9">
        <f>AB16*O16</f>
        <v>1.4770503679935636E-9</v>
      </c>
      <c r="AG16" s="9">
        <f>AB16*P16</f>
        <v>7.1238743100546904E-10</v>
      </c>
      <c r="AH16" s="9">
        <f>AB16*Q16</f>
        <v>6.3671880998509916E-4</v>
      </c>
      <c r="AI16" s="9">
        <f>AB16*R16</f>
        <v>4.211402059976494E-5</v>
      </c>
      <c r="AJ16" s="9">
        <f>AB16*S16</f>
        <v>4.2353990398649498E-5</v>
      </c>
      <c r="AK16" s="9">
        <f>AB16*T16</f>
        <v>1.3867734117582143E-4</v>
      </c>
      <c r="AL16" s="9">
        <f>AB16*U16</f>
        <v>9.0065773591392413E-8</v>
      </c>
      <c r="AM16" s="9">
        <f>AB16*V16</f>
        <v>1.2582996172367045E-5</v>
      </c>
      <c r="AN16" s="9">
        <f>AB16*W16</f>
        <v>2.6565980545576632E-2</v>
      </c>
      <c r="AO16" s="9">
        <f>AB16*X16</f>
        <v>0.15263672757157506</v>
      </c>
      <c r="AP16" s="9">
        <f>AB16*Y16</f>
        <v>6.5630655797936101E-4</v>
      </c>
      <c r="AQ16" s="9">
        <f>AB16*Z16</f>
        <v>3.6203770400461008E-8</v>
      </c>
      <c r="AR16" s="9">
        <f>AB16*AA16</f>
        <v>0.15543896825023093</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4"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4"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Parameter!G5/1000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Parameter!G5/1000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-9.204800470845366E-2</v>
      </c>
      <c r="AD28" s="9">
        <f t="shared" si="9"/>
        <v>1.9703227276868724E-9</v>
      </c>
      <c r="AE28" s="9">
        <f t="shared" si="9"/>
        <v>-7.7340062811791532E-9</v>
      </c>
      <c r="AF28" s="9">
        <f t="shared" si="9"/>
        <v>-3.0444417431431015E-7</v>
      </c>
      <c r="AG28" s="9">
        <f t="shared" si="9"/>
        <v>-2.4575384488890996E-8</v>
      </c>
      <c r="AH28" s="9">
        <f t="shared" si="9"/>
        <v>1.7261926725275528E-3</v>
      </c>
      <c r="AI28" s="9">
        <f t="shared" si="9"/>
        <v>-1.2094401937323327E-3</v>
      </c>
      <c r="AJ28" s="9">
        <f t="shared" si="9"/>
        <v>-3.7265583122574079E-3</v>
      </c>
      <c r="AK28" s="9">
        <f t="shared" si="9"/>
        <v>-1.6321846696148317E-2</v>
      </c>
      <c r="AL28" s="9">
        <f t="shared" si="9"/>
        <v>-8.0590658345831314E-5</v>
      </c>
      <c r="AM28" s="9">
        <f t="shared" si="9"/>
        <v>-2.7361241738629448E-3</v>
      </c>
      <c r="AN28" s="9">
        <f t="shared" si="9"/>
        <v>-7.0209358359257923</v>
      </c>
      <c r="AO28" s="9">
        <f t="shared" si="9"/>
        <v>-79.845187292904797</v>
      </c>
      <c r="AP28" s="9">
        <f t="shared" si="9"/>
        <v>-5.9094868160632421</v>
      </c>
      <c r="AQ28" s="9">
        <f t="shared" si="9"/>
        <v>4.9801763308881643E-7</v>
      </c>
      <c r="AR28" s="9">
        <f t="shared" si="9"/>
        <v>-0.15914235939122409</v>
      </c>
    </row>
    <row r="29" spans="1:44" ht="26" x14ac:dyDescent="0.35">
      <c r="A29" s="9" t="s">
        <v>130</v>
      </c>
      <c r="B29" s="9" t="s">
        <v>64</v>
      </c>
      <c r="C29" s="9" t="s">
        <v>107</v>
      </c>
      <c r="D29" s="9" t="s">
        <v>166</v>
      </c>
      <c r="E29" s="9" t="s">
        <v>119</v>
      </c>
      <c r="F29" s="9" t="s">
        <v>4</v>
      </c>
      <c r="G29" s="9" t="s">
        <v>166</v>
      </c>
      <c r="H29" s="9">
        <v>-0.6</v>
      </c>
      <c r="I29" s="9" t="s">
        <v>178</v>
      </c>
      <c r="J29" s="9" t="b">
        <v>1</v>
      </c>
      <c r="L29" s="9">
        <f>AC31*AB31</f>
        <v>8.4880195002512482E-2</v>
      </c>
      <c r="M29" s="9">
        <f>AD31*AB31</f>
        <v>-4.7535477400878729E-9</v>
      </c>
      <c r="N29" s="9">
        <f>AE31*AB31</f>
        <v>6.6440078722216892E-9</v>
      </c>
      <c r="O29" s="9">
        <f>AF31*AB31</f>
        <v>-3.7340804642369532E-8</v>
      </c>
      <c r="P29" s="9">
        <f>AG31*AB31</f>
        <v>1.3996676565434677E-8</v>
      </c>
      <c r="Q29" s="9">
        <f>AH31*AB31</f>
        <v>-1.4691198617241604E-3</v>
      </c>
      <c r="R29" s="9">
        <f>AI31*AB31</f>
        <v>1.4648626018246829E-3</v>
      </c>
      <c r="S29" s="9">
        <f>AJ31*AB31</f>
        <v>2.2483190213206101E-3</v>
      </c>
      <c r="T29" s="9">
        <f>AK31*AB31</f>
        <v>9.6376172352099082E-3</v>
      </c>
      <c r="U29" s="9">
        <f>AL31*AB31</f>
        <v>3.2837590208266819E-5</v>
      </c>
      <c r="V29" s="9">
        <f>AM31*AB31</f>
        <v>2.2142573800004823E-3</v>
      </c>
      <c r="W29" s="9">
        <f>AN31*AB31</f>
        <v>6.8996576109569707</v>
      </c>
      <c r="X29" s="9">
        <f>AO31*AB31</f>
        <v>94.79823754436967</v>
      </c>
      <c r="Y29" s="9">
        <f>AP31*AB31</f>
        <v>7.592441165997168</v>
      </c>
      <c r="Z29" s="9">
        <f>AQ31*AB31</f>
        <v>-6.1164855705195918E-7</v>
      </c>
      <c r="AA29" s="9">
        <f>AR31*AB31</f>
        <v>0.3005838744904672</v>
      </c>
      <c r="AB29" s="9">
        <f>H29</f>
        <v>-0.6</v>
      </c>
      <c r="AC29" s="9">
        <f>AB29*L29</f>
        <v>-5.092811700150749E-2</v>
      </c>
      <c r="AD29" s="9">
        <f>AB29*M29</f>
        <v>2.8521286440527237E-9</v>
      </c>
      <c r="AE29" s="9">
        <f>AB29*N29</f>
        <v>-3.9864047233330132E-9</v>
      </c>
      <c r="AF29" s="9">
        <f>AB29*O29</f>
        <v>2.2404482785421718E-8</v>
      </c>
      <c r="AG29" s="9">
        <f>AB29*P29</f>
        <v>-8.3980059392608063E-9</v>
      </c>
      <c r="AH29" s="9">
        <f>AB29*Q29</f>
        <v>8.8147191703449618E-4</v>
      </c>
      <c r="AI29" s="9">
        <f>AB29*R29</f>
        <v>-8.7891756109480972E-4</v>
      </c>
      <c r="AJ29" s="9">
        <f>AB29*S29</f>
        <v>-1.3489914127923659E-3</v>
      </c>
      <c r="AK29" s="9">
        <f>AB29*T29</f>
        <v>-5.7825703411259451E-3</v>
      </c>
      <c r="AL29" s="9">
        <f>AB29*U29</f>
        <v>-1.9702554124960092E-5</v>
      </c>
      <c r="AM29" s="9">
        <f>AB29*V29</f>
        <v>-1.3285544280002893E-3</v>
      </c>
      <c r="AN29" s="9">
        <f>AB29*W29</f>
        <v>-4.1397945665741824</v>
      </c>
      <c r="AO29" s="9">
        <f>AB29*X29</f>
        <v>-56.878942526621799</v>
      </c>
      <c r="AP29" s="9">
        <f>AB29*Y29</f>
        <v>-4.5554646995983008</v>
      </c>
      <c r="AQ29" s="9">
        <f>AB29*Z29</f>
        <v>3.6698913423117548E-7</v>
      </c>
      <c r="AR29" s="9">
        <f>AB29*AA29</f>
        <v>-0.18035032469428031</v>
      </c>
    </row>
    <row r="30" spans="1:44" ht="26" x14ac:dyDescent="0.35">
      <c r="A30" s="9" t="s">
        <v>131</v>
      </c>
      <c r="B30" s="9" t="s">
        <v>65</v>
      </c>
      <c r="C30" s="9" t="s">
        <v>107</v>
      </c>
      <c r="D30" s="9" t="s">
        <v>166</v>
      </c>
      <c r="E30" s="9" t="s">
        <v>119</v>
      </c>
      <c r="F30" s="9" t="s">
        <v>4</v>
      </c>
      <c r="G30" s="9" t="s">
        <v>166</v>
      </c>
      <c r="H30" s="9">
        <v>-0.4</v>
      </c>
      <c r="I30" s="9" t="s">
        <v>178</v>
      </c>
      <c r="J30" s="9" t="b">
        <v>1</v>
      </c>
      <c r="L30" s="9">
        <f>AC34*AB34</f>
        <v>0.10279971926736542</v>
      </c>
      <c r="M30" s="9">
        <f>AD34*AB34</f>
        <v>2.2045147909146284E-9</v>
      </c>
      <c r="N30" s="9">
        <f>AE34*AB34</f>
        <v>9.3690038946153493E-9</v>
      </c>
      <c r="O30" s="9">
        <f>AF34*AB34</f>
        <v>8.1712164274932963E-7</v>
      </c>
      <c r="P30" s="9">
        <f>AG34*AB34</f>
        <v>4.0443446374075468E-8</v>
      </c>
      <c r="Q30" s="9">
        <f>AH34*AB34</f>
        <v>-2.1118018887326413E-3</v>
      </c>
      <c r="R30" s="9">
        <f>AI34*AB34</f>
        <v>8.2630658159380704E-4</v>
      </c>
      <c r="S30" s="9">
        <f>AJ34*AB34</f>
        <v>5.9439172486626043E-3</v>
      </c>
      <c r="T30" s="9">
        <f>AK34*AB34</f>
        <v>2.6348190887555929E-2</v>
      </c>
      <c r="U30" s="9">
        <f>AL34*AB34</f>
        <v>1.5222026055217803E-4</v>
      </c>
      <c r="V30" s="9">
        <f>AM34*AB34</f>
        <v>3.5189243646566383E-3</v>
      </c>
      <c r="W30" s="9">
        <f>AN34*AB34</f>
        <v>7.2028531733790251</v>
      </c>
      <c r="X30" s="9">
        <f>AO34*AB34</f>
        <v>57.415611915707508</v>
      </c>
      <c r="Y30" s="9">
        <f>AP34*AB34</f>
        <v>3.3850552911623524</v>
      </c>
      <c r="Z30" s="9">
        <f>AQ34*AB34</f>
        <v>-3.2757124714410237E-7</v>
      </c>
      <c r="AA30" s="9">
        <f>AR34*AB34</f>
        <v>-5.301991325764055E-2</v>
      </c>
      <c r="AB30" s="9">
        <f>H30</f>
        <v>-0.4</v>
      </c>
      <c r="AC30" s="9">
        <f>AB30*L30</f>
        <v>-4.1119887706946169E-2</v>
      </c>
      <c r="AD30" s="9">
        <f>AB30*M30</f>
        <v>-8.8180591636585136E-10</v>
      </c>
      <c r="AE30" s="9">
        <f>AB30*N30</f>
        <v>-3.7476015578461401E-9</v>
      </c>
      <c r="AF30" s="9">
        <f>AB30*O30</f>
        <v>-3.2684865709973187E-7</v>
      </c>
      <c r="AG30" s="9">
        <f>AB30*P30</f>
        <v>-1.6177378549630188E-8</v>
      </c>
      <c r="AH30" s="9">
        <f>AB30*Q30</f>
        <v>8.4472075549305655E-4</v>
      </c>
      <c r="AI30" s="9">
        <f>AB30*R30</f>
        <v>-3.3052263263752286E-4</v>
      </c>
      <c r="AJ30" s="9">
        <f>AB30*S30</f>
        <v>-2.3775668994650417E-3</v>
      </c>
      <c r="AK30" s="9">
        <f>AB30*T30</f>
        <v>-1.0539276355022373E-2</v>
      </c>
      <c r="AL30" s="9">
        <f>AB30*U30</f>
        <v>-6.0888104220871215E-5</v>
      </c>
      <c r="AM30" s="9">
        <f>AB30*V30</f>
        <v>-1.4075697458626555E-3</v>
      </c>
      <c r="AN30" s="9">
        <f>AB30*W30</f>
        <v>-2.8811412693516103</v>
      </c>
      <c r="AO30" s="9">
        <f>AB30*X30</f>
        <v>-22.966244766283005</v>
      </c>
      <c r="AP30" s="9">
        <f>AB30*Y30</f>
        <v>-1.3540221164649411</v>
      </c>
      <c r="AQ30" s="9">
        <f>AB30*Z30</f>
        <v>1.3102849885764096E-7</v>
      </c>
      <c r="AR30" s="9">
        <f>AB30*AA30</f>
        <v>2.1207965303056221E-2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-8.4880195002512482E-2</v>
      </c>
      <c r="AD31" s="9">
        <f t="shared" si="10"/>
        <v>4.7535477400878729E-9</v>
      </c>
      <c r="AE31" s="9">
        <f t="shared" si="10"/>
        <v>-6.6440078722216892E-9</v>
      </c>
      <c r="AF31" s="9">
        <f t="shared" si="10"/>
        <v>3.7340804642369532E-8</v>
      </c>
      <c r="AG31" s="9">
        <f t="shared" si="10"/>
        <v>-1.3996676565434677E-8</v>
      </c>
      <c r="AH31" s="9">
        <f t="shared" si="10"/>
        <v>1.4691198617241604E-3</v>
      </c>
      <c r="AI31" s="9">
        <f t="shared" si="10"/>
        <v>-1.4648626018246829E-3</v>
      </c>
      <c r="AJ31" s="9">
        <f t="shared" si="10"/>
        <v>-2.2483190213206101E-3</v>
      </c>
      <c r="AK31" s="9">
        <f t="shared" si="10"/>
        <v>-9.6376172352099082E-3</v>
      </c>
      <c r="AL31" s="9">
        <f t="shared" si="10"/>
        <v>-3.2837590208266819E-5</v>
      </c>
      <c r="AM31" s="9">
        <f t="shared" si="10"/>
        <v>-2.2142573800004823E-3</v>
      </c>
      <c r="AN31" s="9">
        <f t="shared" si="10"/>
        <v>-6.8996576109569707</v>
      </c>
      <c r="AO31" s="9">
        <f t="shared" si="10"/>
        <v>-94.79823754436967</v>
      </c>
      <c r="AP31" s="9">
        <f t="shared" si="10"/>
        <v>-7.592441165997168</v>
      </c>
      <c r="AQ31" s="9">
        <f t="shared" si="10"/>
        <v>6.1164855705195918E-7</v>
      </c>
      <c r="AR31" s="9">
        <f t="shared" si="10"/>
        <v>-0.3005838744904672</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Parameter!G3/100</f>
        <v>0.6</v>
      </c>
      <c r="AC33" s="9">
        <f>AB33*L33</f>
        <v>0.2328871954816738</v>
      </c>
      <c r="AD33" s="9">
        <f>AB33*M33</f>
        <v>4.3389411743960831E-8</v>
      </c>
      <c r="AE33" s="9">
        <f>AB33*N33</f>
        <v>1.3249252411466981E-8</v>
      </c>
      <c r="AF33" s="9">
        <f>AB33*O33</f>
        <v>2.3512479249580494E-8</v>
      </c>
      <c r="AG33" s="9">
        <f>AB33*P33</f>
        <v>9.5656432669876617E-9</v>
      </c>
      <c r="AH33" s="9">
        <f>AB33*Q33</f>
        <v>1.2874872151675241E-2</v>
      </c>
      <c r="AI33" s="9">
        <f>AB33*R33</f>
        <v>9.5623893621821102E-4</v>
      </c>
      <c r="AJ33" s="9">
        <f>AB33*S33</f>
        <v>1.056161237236087E-3</v>
      </c>
      <c r="AK33" s="9">
        <f>AB33*T33</f>
        <v>3.1027129639068607E-3</v>
      </c>
      <c r="AL33" s="9">
        <f>AB33*U33</f>
        <v>3.9972451356909565E-6</v>
      </c>
      <c r="AM33" s="9">
        <f>AB33*V33</f>
        <v>2.8023783727904955E-4</v>
      </c>
      <c r="AN33" s="9">
        <f>AB33*W33</f>
        <v>0.69118471486829569</v>
      </c>
      <c r="AO33" s="9">
        <f>AB33*X33</f>
        <v>2.013086866616784</v>
      </c>
      <c r="AP33" s="9">
        <f>AB33*Y33</f>
        <v>2.9728121704295306E-2</v>
      </c>
      <c r="AQ33" s="9">
        <f>AB33*Z33</f>
        <v>3.4331861113236112E-6</v>
      </c>
      <c r="AR33" s="9">
        <f>AB33*AA33</f>
        <v>3.4096787235252988</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-0.10279971926736542</v>
      </c>
      <c r="AD34" s="9">
        <f t="shared" si="11"/>
        <v>-2.2045147909146284E-9</v>
      </c>
      <c r="AE34" s="9">
        <f t="shared" si="11"/>
        <v>-9.3690038946153493E-9</v>
      </c>
      <c r="AF34" s="9">
        <f t="shared" si="11"/>
        <v>-8.1712164274932963E-7</v>
      </c>
      <c r="AG34" s="9">
        <f t="shared" si="11"/>
        <v>-4.0443446374075468E-8</v>
      </c>
      <c r="AH34" s="9">
        <f t="shared" si="11"/>
        <v>2.1118018887326413E-3</v>
      </c>
      <c r="AI34" s="9">
        <f t="shared" si="11"/>
        <v>-8.2630658159380704E-4</v>
      </c>
      <c r="AJ34" s="9">
        <f t="shared" si="11"/>
        <v>-5.9439172486626043E-3</v>
      </c>
      <c r="AK34" s="9">
        <f t="shared" si="11"/>
        <v>-2.6348190887555929E-2</v>
      </c>
      <c r="AL34" s="9">
        <f t="shared" si="11"/>
        <v>-1.5222026055217803E-4</v>
      </c>
      <c r="AM34" s="9">
        <f t="shared" si="11"/>
        <v>-3.5189243646566383E-3</v>
      </c>
      <c r="AN34" s="9">
        <f t="shared" si="11"/>
        <v>-7.2028531733790251</v>
      </c>
      <c r="AO34" s="9">
        <f t="shared" si="11"/>
        <v>-57.415611915707508</v>
      </c>
      <c r="AP34" s="9">
        <f t="shared" si="11"/>
        <v>-3.3850552911623524</v>
      </c>
      <c r="AQ34" s="9">
        <f t="shared" si="11"/>
        <v>3.2757124714410237E-7</v>
      </c>
      <c r="AR34" s="9">
        <f t="shared" si="11"/>
        <v>5.301991325764055E-2</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Parameter!G3/100</f>
        <v>0.6</v>
      </c>
      <c r="AC36" s="9">
        <f>AB36*L36</f>
        <v>0.2328871954816738</v>
      </c>
      <c r="AD36" s="9">
        <f>AB36*M36</f>
        <v>4.3389411743960831E-8</v>
      </c>
      <c r="AE36" s="9">
        <f>AB36*N36</f>
        <v>1.3249252411466981E-8</v>
      </c>
      <c r="AF36" s="9">
        <f>AB36*O36</f>
        <v>2.3512479249580494E-8</v>
      </c>
      <c r="AG36" s="9">
        <f>AB36*P36</f>
        <v>9.5656432669876617E-9</v>
      </c>
      <c r="AH36" s="9">
        <f>AB36*Q36</f>
        <v>1.2874872151675241E-2</v>
      </c>
      <c r="AI36" s="9">
        <f>AB36*R36</f>
        <v>9.5623893621821102E-4</v>
      </c>
      <c r="AJ36" s="9">
        <f>AB36*S36</f>
        <v>1.056161237236087E-3</v>
      </c>
      <c r="AK36" s="9">
        <f>AB36*T36</f>
        <v>3.1027129639068607E-3</v>
      </c>
      <c r="AL36" s="9">
        <f>AB36*U36</f>
        <v>3.9972451356909565E-6</v>
      </c>
      <c r="AM36" s="9">
        <f>AB36*V36</f>
        <v>2.8023783727904955E-4</v>
      </c>
      <c r="AN36" s="9">
        <f>AB36*W36</f>
        <v>0.69118471486829569</v>
      </c>
      <c r="AO36" s="9">
        <f>AB36*X36</f>
        <v>2.013086866616784</v>
      </c>
      <c r="AP36" s="9">
        <f>AB36*Y36</f>
        <v>2.9728121704295306E-2</v>
      </c>
      <c r="AQ36" s="9">
        <f>AB36*Z36</f>
        <v>3.4331861113236112E-6</v>
      </c>
      <c r="AR36" s="9">
        <f>AB36*AA36</f>
        <v>3.4096787235252988</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-7.7069523158389719E-2</v>
      </c>
      <c r="AD2" s="9">
        <f t="shared" si="1"/>
        <v>-4.3504318809112684E-9</v>
      </c>
      <c r="AE2" s="9">
        <f t="shared" si="1"/>
        <v>-3.8139742807980472E-9</v>
      </c>
      <c r="AF2" s="9">
        <f t="shared" si="1"/>
        <v>-6.6661917463553506E-8</v>
      </c>
      <c r="AG2" s="9">
        <f t="shared" si="1"/>
        <v>-9.6453778261401144E-9</v>
      </c>
      <c r="AH2" s="9">
        <f t="shared" si="1"/>
        <v>-2.2219404441137631E-3</v>
      </c>
      <c r="AI2" s="9">
        <f t="shared" si="1"/>
        <v>-2.4790618276382772E-4</v>
      </c>
      <c r="AJ2" s="9">
        <f t="shared" si="1"/>
        <v>-1.5220357834373568E-3</v>
      </c>
      <c r="AK2" s="9">
        <f t="shared" si="1"/>
        <v>-6.521703910988148E-3</v>
      </c>
      <c r="AL2" s="9">
        <f t="shared" si="1"/>
        <v>-1.6626479935019836E-5</v>
      </c>
      <c r="AM2" s="9">
        <f t="shared" si="1"/>
        <v>-5.6953212082433966E-4</v>
      </c>
      <c r="AN2" s="9">
        <f t="shared" si="1"/>
        <v>-1.5900932267897803</v>
      </c>
      <c r="AO2" s="9">
        <f t="shared" si="1"/>
        <v>-16.373128919608988</v>
      </c>
      <c r="AP2" s="9">
        <f t="shared" si="1"/>
        <v>-1.1909078723243445</v>
      </c>
      <c r="AQ2" s="9">
        <f t="shared" si="1"/>
        <v>-5.38989252098057E-7</v>
      </c>
      <c r="AR2" s="9">
        <f t="shared" si="1"/>
        <v>-0.4296217338260061</v>
      </c>
    </row>
    <row r="3" spans="1:44" ht="38.5" x14ac:dyDescent="0.35">
      <c r="A3" s="9" t="s">
        <v>117</v>
      </c>
      <c r="B3" s="9" t="s">
        <v>2</v>
      </c>
      <c r="C3" s="9" t="s">
        <v>107</v>
      </c>
      <c r="D3" s="9" t="s">
        <v>166</v>
      </c>
      <c r="E3" s="9" t="s">
        <v>116</v>
      </c>
      <c r="F3" s="9" t="s">
        <v>53</v>
      </c>
      <c r="G3" s="9" t="s">
        <v>166</v>
      </c>
      <c r="H3" s="9">
        <v>-0.4</v>
      </c>
      <c r="I3" s="9" t="s">
        <v>178</v>
      </c>
      <c r="J3" s="9" t="b">
        <v>1</v>
      </c>
      <c r="L3" s="9">
        <f>AC6*AB6</f>
        <v>3.9894095183578261E-2</v>
      </c>
      <c r="M3" s="9">
        <f>AD6*AB6</f>
        <v>-7.4522880223848231E-11</v>
      </c>
      <c r="N3" s="9">
        <f>AE6*AB6</f>
        <v>1.3523475222412249E-9</v>
      </c>
      <c r="O3" s="9">
        <f>AF6*AB6</f>
        <v>1.4274332132079325E-9</v>
      </c>
      <c r="P3" s="9">
        <f>AG6*AB6</f>
        <v>9.0722106927465288E-9</v>
      </c>
      <c r="Q3" s="9">
        <f>AH6*AB6</f>
        <v>1.3977033083385692E-3</v>
      </c>
      <c r="R3" s="9">
        <f>AI6*AB6</f>
        <v>-5.9967340413029623E-5</v>
      </c>
      <c r="S3" s="9">
        <f>AJ6*AB6</f>
        <v>2.0840192178449863E-3</v>
      </c>
      <c r="T3" s="9">
        <f>AK6*AB6</f>
        <v>9.2476115468117064E-3</v>
      </c>
      <c r="U3" s="9">
        <f>AL6*AB6</f>
        <v>3.8260054104095733E-7</v>
      </c>
      <c r="V3" s="9">
        <f>AM6*AB6</f>
        <v>5.1905584475450181E-5</v>
      </c>
      <c r="W3" s="9">
        <f>AN6*AB6</f>
        <v>1.1537397800103606E-2</v>
      </c>
      <c r="X3" s="9">
        <f>AO6*AB6</f>
        <v>0.37104293979397607</v>
      </c>
      <c r="Y3" s="9">
        <f>AP6*AB6</f>
        <v>1.2019212646956049E-2</v>
      </c>
      <c r="Z3" s="9">
        <f>AQ6*AB6</f>
        <v>1.0035207185656031E-7</v>
      </c>
      <c r="AA3" s="9">
        <f>AR6*AB6</f>
        <v>0.10444896070654275</v>
      </c>
      <c r="AB3" s="9">
        <f t="shared" si="0"/>
        <v>-0.4</v>
      </c>
      <c r="AC3" s="9">
        <f>AB3*L3</f>
        <v>-1.5957638073431306E-2</v>
      </c>
      <c r="AD3" s="9">
        <f>AB3*M3</f>
        <v>2.9809152089539296E-11</v>
      </c>
      <c r="AE3" s="9">
        <f>AB3*N3</f>
        <v>-5.4093900889649002E-10</v>
      </c>
      <c r="AF3" s="9">
        <f>AB3*O3</f>
        <v>-5.7097328528317308E-10</v>
      </c>
      <c r="AG3" s="9">
        <f>AB3*P3</f>
        <v>-3.6288842770986115E-9</v>
      </c>
      <c r="AH3" s="9">
        <f>AB3*Q3</f>
        <v>-5.5908132333542767E-4</v>
      </c>
      <c r="AI3" s="9">
        <f>AB3*R3</f>
        <v>2.3986936165211849E-5</v>
      </c>
      <c r="AJ3" s="9">
        <f>AB3*S3</f>
        <v>-8.3360768713799461E-4</v>
      </c>
      <c r="AK3" s="9">
        <f>AB3*T3</f>
        <v>-3.6990446187246829E-3</v>
      </c>
      <c r="AL3" s="9">
        <f>AB3*U3</f>
        <v>-1.5304021641638294E-7</v>
      </c>
      <c r="AM3" s="9">
        <f>AB3*V3</f>
        <v>-2.0762233790180075E-5</v>
      </c>
      <c r="AN3" s="9">
        <f>AB3*W3</f>
        <v>-4.614959120041443E-3</v>
      </c>
      <c r="AO3" s="9">
        <f>AB3*X3</f>
        <v>-0.14841717591759043</v>
      </c>
      <c r="AP3" s="9">
        <f>AB3*Y3</f>
        <v>-4.8076850587824198E-3</v>
      </c>
      <c r="AQ3" s="9">
        <f>AB3*Z3</f>
        <v>-4.0140828742624126E-8</v>
      </c>
      <c r="AR3" s="9">
        <f>AB3*AA3</f>
        <v>-4.1779584282617105E-2</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0.22094116398289318</v>
      </c>
      <c r="M5" s="9">
        <f>AD28*AB28</f>
        <v>2.7047719117736638E-8</v>
      </c>
      <c r="N5" s="9">
        <f>AE28*AB28</f>
        <v>1.5575623647807865E-8</v>
      </c>
      <c r="O5" s="9">
        <f>AF28*AB28</f>
        <v>3.3038503601957141E-7</v>
      </c>
      <c r="P5" s="9">
        <f>AG28*AB28</f>
        <v>3.593902863505534E-8</v>
      </c>
      <c r="Q5" s="9">
        <f>AH28*AB28</f>
        <v>1.1005985291943885E-2</v>
      </c>
      <c r="R5" s="9">
        <f>AI28*AB28</f>
        <v>1.5726702687798894E-3</v>
      </c>
      <c r="S5" s="9">
        <f>AJ28*AB28</f>
        <v>4.1281530666244575E-3</v>
      </c>
      <c r="T5" s="9">
        <f>AK28*AB28</f>
        <v>1.7176820659756373E-2</v>
      </c>
      <c r="U5" s="9">
        <f>AL28*AB28</f>
        <v>8.1929205817747808E-5</v>
      </c>
      <c r="V5" s="9">
        <f>AM28*AB28</f>
        <v>2.8115091884031644E-3</v>
      </c>
      <c r="W5" s="9">
        <f>AN28*AB28</f>
        <v>7.9785917683753542</v>
      </c>
      <c r="X5" s="9">
        <f>AO28*AB28</f>
        <v>81.653612854504701</v>
      </c>
      <c r="Y5" s="9">
        <f>AP28*AB28</f>
        <v>5.9316447750257542</v>
      </c>
      <c r="Z5" s="9">
        <f>AQ28*AB28</f>
        <v>2.5853272773238641E-6</v>
      </c>
      <c r="AA5" s="9">
        <f>AR28*AB28</f>
        <v>2.3365853019921392</v>
      </c>
      <c r="AB5" s="9">
        <f t="shared" si="0"/>
        <v>-0.2</v>
      </c>
      <c r="AC5" s="9">
        <f>AB5*L5</f>
        <v>-4.4188232796578637E-2</v>
      </c>
      <c r="AD5" s="9">
        <f>AB5*M5</f>
        <v>-5.4095438235473276E-9</v>
      </c>
      <c r="AE5" s="9">
        <f>AB5*N5</f>
        <v>-3.1151247295615733E-9</v>
      </c>
      <c r="AF5" s="9">
        <f>AB5*O5</f>
        <v>-6.607700720391429E-8</v>
      </c>
      <c r="AG5" s="9">
        <f>AB5*P5</f>
        <v>-7.1878057270110681E-9</v>
      </c>
      <c r="AH5" s="9">
        <f>AB5*Q5</f>
        <v>-2.2011970583887771E-3</v>
      </c>
      <c r="AI5" s="9">
        <f>AB5*R5</f>
        <v>-3.1453405375597791E-4</v>
      </c>
      <c r="AJ5" s="9">
        <f>AB5*S5</f>
        <v>-8.2563061332489157E-4</v>
      </c>
      <c r="AK5" s="9">
        <f>AB5*T5</f>
        <v>-3.4353641319512748E-3</v>
      </c>
      <c r="AL5" s="9">
        <f>AB5*U5</f>
        <v>-1.6385841163549564E-5</v>
      </c>
      <c r="AM5" s="9">
        <f>AB5*V5</f>
        <v>-5.6230183768063294E-4</v>
      </c>
      <c r="AN5" s="9">
        <f>AB5*W5</f>
        <v>-1.595718353675071</v>
      </c>
      <c r="AO5" s="9">
        <f>AB5*X5</f>
        <v>-16.330722570900942</v>
      </c>
      <c r="AP5" s="9">
        <f>AB5*Y5</f>
        <v>-1.1863289550051508</v>
      </c>
      <c r="AQ5" s="9">
        <f>AB5*Z5</f>
        <v>-5.1706545546477284E-7</v>
      </c>
      <c r="AR5" s="9">
        <f>AB5*AA5</f>
        <v>-0.46731706039842785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-3.9894095183578261E-2</v>
      </c>
      <c r="AD6" s="9">
        <f t="shared" si="2"/>
        <v>7.4522880223848231E-11</v>
      </c>
      <c r="AE6" s="9">
        <f t="shared" si="2"/>
        <v>-1.3523475222412249E-9</v>
      </c>
      <c r="AF6" s="9">
        <f t="shared" si="2"/>
        <v>-1.4274332132079325E-9</v>
      </c>
      <c r="AG6" s="9">
        <f t="shared" si="2"/>
        <v>-9.0722106927465288E-9</v>
      </c>
      <c r="AH6" s="9">
        <f t="shared" si="2"/>
        <v>-1.3977033083385692E-3</v>
      </c>
      <c r="AI6" s="9">
        <f t="shared" si="2"/>
        <v>5.9967340413029623E-5</v>
      </c>
      <c r="AJ6" s="9">
        <f t="shared" si="2"/>
        <v>-2.0840192178449863E-3</v>
      </c>
      <c r="AK6" s="9">
        <f t="shared" si="2"/>
        <v>-9.2476115468117064E-3</v>
      </c>
      <c r="AL6" s="9">
        <f t="shared" si="2"/>
        <v>-3.8260054104095733E-7</v>
      </c>
      <c r="AM6" s="9">
        <f t="shared" si="2"/>
        <v>-5.1905584475450181E-5</v>
      </c>
      <c r="AN6" s="9">
        <f t="shared" si="2"/>
        <v>-1.1537397800103606E-2</v>
      </c>
      <c r="AO6" s="9">
        <f t="shared" si="2"/>
        <v>-0.37104293979397607</v>
      </c>
      <c r="AP6" s="9">
        <f t="shared" si="2"/>
        <v>-1.2019212646956049E-2</v>
      </c>
      <c r="AQ6" s="9">
        <f t="shared" si="2"/>
        <v>-1.0035207185656031E-7</v>
      </c>
      <c r="AR6" s="9">
        <f t="shared" si="2"/>
        <v>-0.10444896070654275</v>
      </c>
    </row>
    <row r="7" spans="1:44" ht="51" x14ac:dyDescent="0.35">
      <c r="A7" s="9" t="s">
        <v>120</v>
      </c>
      <c r="B7" s="9" t="s">
        <v>54</v>
      </c>
      <c r="C7" s="9" t="s">
        <v>107</v>
      </c>
      <c r="D7" s="9" t="s">
        <v>166</v>
      </c>
      <c r="E7" s="9" t="s">
        <v>117</v>
      </c>
      <c r="F7" s="9" t="s">
        <v>2</v>
      </c>
      <c r="G7" s="9" t="s">
        <v>166</v>
      </c>
      <c r="H7" s="9">
        <v>-0.6</v>
      </c>
      <c r="I7" s="9" t="s">
        <v>178</v>
      </c>
      <c r="J7" s="9" t="b">
        <v>1</v>
      </c>
      <c r="L7" s="9">
        <f>AC9*AB9</f>
        <v>3.9894095183578261E-2</v>
      </c>
      <c r="M7" s="9">
        <f>AD9*AB9</f>
        <v>-7.4522880223848231E-11</v>
      </c>
      <c r="N7" s="9">
        <f>AE9*AB9</f>
        <v>1.3523475222412249E-9</v>
      </c>
      <c r="O7" s="9">
        <f>AF9*AB9</f>
        <v>1.4274332132079325E-9</v>
      </c>
      <c r="P7" s="9">
        <f>AG9*AB9</f>
        <v>9.0722106927465288E-9</v>
      </c>
      <c r="Q7" s="9">
        <f>AH9*AB9</f>
        <v>1.3977033083385692E-3</v>
      </c>
      <c r="R7" s="9">
        <f>AI9*AB9</f>
        <v>-5.996734041302963E-5</v>
      </c>
      <c r="S7" s="9">
        <f>AJ9*AB9</f>
        <v>2.0840192178449863E-3</v>
      </c>
      <c r="T7" s="9">
        <f>AK9*AB9</f>
        <v>9.2476115468117064E-3</v>
      </c>
      <c r="U7" s="9">
        <f>AL9*AB9</f>
        <v>3.8260054104095733E-7</v>
      </c>
      <c r="V7" s="9">
        <f>AM9*AB9</f>
        <v>5.1905584475450181E-5</v>
      </c>
      <c r="W7" s="9">
        <f>AN9*AB9</f>
        <v>1.1537397800103606E-2</v>
      </c>
      <c r="X7" s="9">
        <f>AO9*AB9</f>
        <v>0.37104293979397607</v>
      </c>
      <c r="Y7" s="9">
        <f>AP9*AB9</f>
        <v>1.2019212646956049E-2</v>
      </c>
      <c r="Z7" s="9">
        <f>AQ9*AB9</f>
        <v>1.0035207185656031E-7</v>
      </c>
      <c r="AA7" s="9">
        <f>AR9*AB9</f>
        <v>0.10444896070654275</v>
      </c>
      <c r="AB7" s="9">
        <f t="shared" si="0"/>
        <v>-0.6</v>
      </c>
      <c r="AC7" s="9">
        <f>AB7*L7</f>
        <v>-2.3936457110146955E-2</v>
      </c>
      <c r="AD7" s="9">
        <f>AB7*M7</f>
        <v>4.4713728134308935E-11</v>
      </c>
      <c r="AE7" s="9">
        <f>AB7*N7</f>
        <v>-8.1140851334473487E-10</v>
      </c>
      <c r="AF7" s="9">
        <f>AB7*O7</f>
        <v>-8.5645992792475941E-10</v>
      </c>
      <c r="AG7" s="9">
        <f>AB7*P7</f>
        <v>-5.4433264156479173E-9</v>
      </c>
      <c r="AH7" s="9">
        <f>AB7*Q7</f>
        <v>-8.3862198500314156E-4</v>
      </c>
      <c r="AI7" s="9">
        <f>AB7*R7</f>
        <v>3.5980404247817774E-5</v>
      </c>
      <c r="AJ7" s="9">
        <f>AB7*S7</f>
        <v>-1.2504115307069917E-3</v>
      </c>
      <c r="AK7" s="9">
        <f>AB7*T7</f>
        <v>-5.5485669280870235E-3</v>
      </c>
      <c r="AL7" s="9">
        <f>AB7*U7</f>
        <v>-2.2956032462457439E-7</v>
      </c>
      <c r="AM7" s="9">
        <f>AB7*V7</f>
        <v>-3.1143350685270106E-5</v>
      </c>
      <c r="AN7" s="9">
        <f>AB7*W7</f>
        <v>-6.9224386800621632E-3</v>
      </c>
      <c r="AO7" s="9">
        <f>AB7*X7</f>
        <v>-0.22262576387638564</v>
      </c>
      <c r="AP7" s="9">
        <f>AB7*Y7</f>
        <v>-7.2115275881736293E-3</v>
      </c>
      <c r="AQ7" s="9">
        <f>AB7*Z7</f>
        <v>-6.0211243113936179E-8</v>
      </c>
      <c r="AR7" s="9">
        <f>AB7*AA7</f>
        <v>-6.2669376423925643E-2</v>
      </c>
    </row>
    <row r="8" spans="1:44" ht="51" x14ac:dyDescent="0.35">
      <c r="A8" s="9" t="s">
        <v>121</v>
      </c>
      <c r="B8" s="9" t="s">
        <v>55</v>
      </c>
      <c r="C8" s="9" t="s">
        <v>107</v>
      </c>
      <c r="D8" s="9" t="s">
        <v>166</v>
      </c>
      <c r="E8" s="9" t="s">
        <v>117</v>
      </c>
      <c r="F8" s="9" t="s">
        <v>2</v>
      </c>
      <c r="G8" s="9" t="s">
        <v>166</v>
      </c>
      <c r="H8" s="9">
        <v>-0.4</v>
      </c>
      <c r="I8" s="9" t="s">
        <v>178</v>
      </c>
      <c r="J8" s="9" t="b">
        <v>1</v>
      </c>
      <c r="L8" s="9">
        <f>AC13*AB13</f>
        <v>3.9894095183578261E-2</v>
      </c>
      <c r="M8" s="9">
        <f>AD13*AB13</f>
        <v>-7.4522880223848231E-11</v>
      </c>
      <c r="N8" s="9">
        <f>AE13*AB13</f>
        <v>1.3523475222412249E-9</v>
      </c>
      <c r="O8" s="9">
        <f>AF13*AB13</f>
        <v>1.4274332132079325E-9</v>
      </c>
      <c r="P8" s="9">
        <f>AG13*AB13</f>
        <v>9.0722106927465288E-9</v>
      </c>
      <c r="Q8" s="9">
        <f>AH13*AB13</f>
        <v>1.3977033083385692E-3</v>
      </c>
      <c r="R8" s="9">
        <f>AI13*AB13</f>
        <v>-5.996734041302963E-5</v>
      </c>
      <c r="S8" s="9">
        <f>AJ13*AB13</f>
        <v>2.0840192178449863E-3</v>
      </c>
      <c r="T8" s="9">
        <f>AK13*AB13</f>
        <v>9.2476115468117064E-3</v>
      </c>
      <c r="U8" s="9">
        <f>AL13*AB13</f>
        <v>3.8260054104095733E-7</v>
      </c>
      <c r="V8" s="9">
        <f>AM13*AB13</f>
        <v>5.1905584475450181E-5</v>
      </c>
      <c r="W8" s="9">
        <f>AN13*AB13</f>
        <v>1.1537397800103606E-2</v>
      </c>
      <c r="X8" s="9">
        <f>AO13*AB13</f>
        <v>0.37104293979397607</v>
      </c>
      <c r="Y8" s="9">
        <f>AP13*AB13</f>
        <v>1.2019212646956049E-2</v>
      </c>
      <c r="Z8" s="9">
        <f>AQ13*AB13</f>
        <v>1.0035207185656031E-7</v>
      </c>
      <c r="AA8" s="9">
        <f>AR13*AB13</f>
        <v>0.10444896070654275</v>
      </c>
      <c r="AB8" s="9">
        <f t="shared" si="0"/>
        <v>-0.4</v>
      </c>
      <c r="AC8" s="9">
        <f>AB8*L8</f>
        <v>-1.5957638073431306E-2</v>
      </c>
      <c r="AD8" s="9">
        <f>AB8*M8</f>
        <v>2.9809152089539296E-11</v>
      </c>
      <c r="AE8" s="9">
        <f>AB8*N8</f>
        <v>-5.4093900889649002E-10</v>
      </c>
      <c r="AF8" s="9">
        <f>AB8*O8</f>
        <v>-5.7097328528317308E-10</v>
      </c>
      <c r="AG8" s="9">
        <f>AB8*P8</f>
        <v>-3.6288842770986115E-9</v>
      </c>
      <c r="AH8" s="9">
        <f>AB8*Q8</f>
        <v>-5.5908132333542767E-4</v>
      </c>
      <c r="AI8" s="9">
        <f>AB8*R8</f>
        <v>2.3986936165211853E-5</v>
      </c>
      <c r="AJ8" s="9">
        <f>AB8*S8</f>
        <v>-8.3360768713799461E-4</v>
      </c>
      <c r="AK8" s="9">
        <f>AB8*T8</f>
        <v>-3.6990446187246829E-3</v>
      </c>
      <c r="AL8" s="9">
        <f>AB8*U8</f>
        <v>-1.5304021641638294E-7</v>
      </c>
      <c r="AM8" s="9">
        <f>AB8*V8</f>
        <v>-2.0762233790180075E-5</v>
      </c>
      <c r="AN8" s="9">
        <f>AB8*W8</f>
        <v>-4.614959120041443E-3</v>
      </c>
      <c r="AO8" s="9">
        <f>AB8*X8</f>
        <v>-0.14841717591759043</v>
      </c>
      <c r="AP8" s="9">
        <f>AB8*Y8</f>
        <v>-4.8076850587824198E-3</v>
      </c>
      <c r="AQ8" s="9">
        <f>AB8*Z8</f>
        <v>-4.0140828742624126E-8</v>
      </c>
      <c r="AR8" s="9">
        <f>AB8*AA8</f>
        <v>-4.1779584282617105E-2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-3.9894095183578261E-2</v>
      </c>
      <c r="AD9" s="9">
        <f t="shared" si="3"/>
        <v>7.4522880223848231E-11</v>
      </c>
      <c r="AE9" s="9">
        <f t="shared" si="3"/>
        <v>-1.3523475222412249E-9</v>
      </c>
      <c r="AF9" s="9">
        <f t="shared" si="3"/>
        <v>-1.4274332132079325E-9</v>
      </c>
      <c r="AG9" s="9">
        <f t="shared" si="3"/>
        <v>-9.0722106927465288E-9</v>
      </c>
      <c r="AH9" s="9">
        <f t="shared" si="3"/>
        <v>-1.3977033083385692E-3</v>
      </c>
      <c r="AI9" s="9">
        <f t="shared" si="3"/>
        <v>5.996734041302963E-5</v>
      </c>
      <c r="AJ9" s="9">
        <f t="shared" si="3"/>
        <v>-2.0840192178449863E-3</v>
      </c>
      <c r="AK9" s="9">
        <f t="shared" si="3"/>
        <v>-9.2476115468117064E-3</v>
      </c>
      <c r="AL9" s="9">
        <f t="shared" si="3"/>
        <v>-3.8260054104095733E-7</v>
      </c>
      <c r="AM9" s="9">
        <f t="shared" si="3"/>
        <v>-5.1905584475450181E-5</v>
      </c>
      <c r="AN9" s="9">
        <f t="shared" si="3"/>
        <v>-1.1537397800103606E-2</v>
      </c>
      <c r="AO9" s="9">
        <f t="shared" si="3"/>
        <v>-0.37104293979397607</v>
      </c>
      <c r="AP9" s="9">
        <f t="shared" si="3"/>
        <v>-1.2019212646956049E-2</v>
      </c>
      <c r="AQ9" s="9">
        <f t="shared" si="3"/>
        <v>-1.0035207185656031E-7</v>
      </c>
      <c r="AR9" s="9">
        <f t="shared" si="3"/>
        <v>-0.10444896070654275</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Parameter!H4/1000</f>
        <v>0.01</v>
      </c>
      <c r="AC12" s="9">
        <f>AB12*L12</f>
        <v>1.55480083492084E-3</v>
      </c>
      <c r="AD12" s="9">
        <f>AB12*M12</f>
        <v>3.540285130080821E-10</v>
      </c>
      <c r="AE12" s="9">
        <f>AB12*N12</f>
        <v>2.2429461924843681E-11</v>
      </c>
      <c r="AF12" s="9">
        <f>AB12*O12</f>
        <v>2.3965848988140011E-10</v>
      </c>
      <c r="AG12" s="9">
        <f>AB12*P12</f>
        <v>1.1456406929189731E-10</v>
      </c>
      <c r="AH12" s="9">
        <f>AB12*Q12</f>
        <v>1.125520381853083E-4</v>
      </c>
      <c r="AI12" s="9">
        <f>AB12*R12</f>
        <v>6.5053482627543957E-6</v>
      </c>
      <c r="AJ12" s="9">
        <f>AB12*S12</f>
        <v>5.9750481743089578E-6</v>
      </c>
      <c r="AK12" s="9">
        <f>AB12*T12</f>
        <v>2.1088816023410978E-5</v>
      </c>
      <c r="AL12" s="9">
        <f>AB12*U12</f>
        <v>6.7214640060552889E-9</v>
      </c>
      <c r="AM12" s="9">
        <f>AB12*V12</f>
        <v>1.9135266106556659E-6</v>
      </c>
      <c r="AN12" s="9">
        <f>AB12*W12</f>
        <v>4.4338380210631571E-3</v>
      </c>
      <c r="AO12" s="9">
        <f>AB12*X12</f>
        <v>2.7588609834704538E-2</v>
      </c>
      <c r="AP12" s="9">
        <f>AB12*Y12</f>
        <v>1.010467854562752E-4</v>
      </c>
      <c r="AQ12" s="9">
        <f>AB12*Z12</f>
        <v>6.2462269410145294E-9</v>
      </c>
      <c r="AR12" s="9">
        <f>AB12*AA12</f>
        <v>2.3470328815374551E-2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-3.9894095183578261E-2</v>
      </c>
      <c r="AD13" s="9">
        <f t="shared" si="4"/>
        <v>7.4522880223848231E-11</v>
      </c>
      <c r="AE13" s="9">
        <f t="shared" si="4"/>
        <v>-1.3523475222412249E-9</v>
      </c>
      <c r="AF13" s="9">
        <f t="shared" si="4"/>
        <v>-1.4274332132079325E-9</v>
      </c>
      <c r="AG13" s="9">
        <f t="shared" si="4"/>
        <v>-9.0722106927465288E-9</v>
      </c>
      <c r="AH13" s="9">
        <f t="shared" si="4"/>
        <v>-1.3977033083385692E-3</v>
      </c>
      <c r="AI13" s="9">
        <f t="shared" si="4"/>
        <v>5.996734041302963E-5</v>
      </c>
      <c r="AJ13" s="9">
        <f t="shared" si="4"/>
        <v>-2.0840192178449863E-3</v>
      </c>
      <c r="AK13" s="9">
        <f t="shared" si="4"/>
        <v>-9.2476115468117064E-3</v>
      </c>
      <c r="AL13" s="9">
        <f t="shared" si="4"/>
        <v>-3.8260054104095733E-7</v>
      </c>
      <c r="AM13" s="9">
        <f t="shared" si="4"/>
        <v>-5.1905584475450181E-5</v>
      </c>
      <c r="AN13" s="9">
        <f t="shared" si="4"/>
        <v>-1.1537397800103606E-2</v>
      </c>
      <c r="AO13" s="9">
        <f t="shared" si="4"/>
        <v>-0.37104293979397607</v>
      </c>
      <c r="AP13" s="9">
        <f t="shared" si="4"/>
        <v>-1.2019212646956049E-2</v>
      </c>
      <c r="AQ13" s="9">
        <f t="shared" si="4"/>
        <v>-1.0035207185656031E-7</v>
      </c>
      <c r="AR13" s="9">
        <f t="shared" si="4"/>
        <v>-0.10444896070654275</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Parameter!H4/1000</f>
        <v>0.01</v>
      </c>
      <c r="AC16" s="9">
        <f>AB16*L16</f>
        <v>1.55480083492084E-3</v>
      </c>
      <c r="AD16" s="9">
        <f>AB16*M16</f>
        <v>3.540285130080821E-10</v>
      </c>
      <c r="AE16" s="9">
        <f>AB16*N16</f>
        <v>2.2429461924843681E-11</v>
      </c>
      <c r="AF16" s="9">
        <f>AB16*O16</f>
        <v>2.3965848988140011E-10</v>
      </c>
      <c r="AG16" s="9">
        <f>AB16*P16</f>
        <v>1.1456406929189731E-10</v>
      </c>
      <c r="AH16" s="9">
        <f>AB16*Q16</f>
        <v>1.125520381853083E-4</v>
      </c>
      <c r="AI16" s="9">
        <f>AB16*R16</f>
        <v>6.5053482627543957E-6</v>
      </c>
      <c r="AJ16" s="9">
        <f>AB16*S16</f>
        <v>5.9750481743089578E-6</v>
      </c>
      <c r="AK16" s="9">
        <f>AB16*T16</f>
        <v>2.1088816023410978E-5</v>
      </c>
      <c r="AL16" s="9">
        <f>AB16*U16</f>
        <v>6.7214640060552889E-9</v>
      </c>
      <c r="AM16" s="9">
        <f>AB16*V16</f>
        <v>1.9135266106556659E-6</v>
      </c>
      <c r="AN16" s="9">
        <f>AB16*W16</f>
        <v>4.4338380210631571E-3</v>
      </c>
      <c r="AO16" s="9">
        <f>AB16*X16</f>
        <v>2.7588609834704538E-2</v>
      </c>
      <c r="AP16" s="9">
        <f>AB16*Y16</f>
        <v>1.010467854562752E-4</v>
      </c>
      <c r="AQ16" s="9">
        <f>AB16*Z16</f>
        <v>6.2462269410145294E-9</v>
      </c>
      <c r="AR16" s="9">
        <f>AB16*AA16</f>
        <v>2.3470328815374551E-2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Parameter!H5/1000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Parameter!H5/1000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-0.22094116398289318</v>
      </c>
      <c r="AD28" s="9">
        <f t="shared" si="9"/>
        <v>-2.7047719117736638E-8</v>
      </c>
      <c r="AE28" s="9">
        <f t="shared" si="9"/>
        <v>-1.5575623647807865E-8</v>
      </c>
      <c r="AF28" s="9">
        <f t="shared" si="9"/>
        <v>-3.3038503601957141E-7</v>
      </c>
      <c r="AG28" s="9">
        <f t="shared" si="9"/>
        <v>-3.593902863505534E-8</v>
      </c>
      <c r="AH28" s="9">
        <f t="shared" si="9"/>
        <v>-1.1005985291943885E-2</v>
      </c>
      <c r="AI28" s="9">
        <f t="shared" si="9"/>
        <v>-1.5726702687798894E-3</v>
      </c>
      <c r="AJ28" s="9">
        <f t="shared" si="9"/>
        <v>-4.1281530666244575E-3</v>
      </c>
      <c r="AK28" s="9">
        <f t="shared" si="9"/>
        <v>-1.7176820659756373E-2</v>
      </c>
      <c r="AL28" s="9">
        <f t="shared" si="9"/>
        <v>-8.1929205817747808E-5</v>
      </c>
      <c r="AM28" s="9">
        <f t="shared" si="9"/>
        <v>-2.8115091884031644E-3</v>
      </c>
      <c r="AN28" s="9">
        <f t="shared" si="9"/>
        <v>-7.9785917683753542</v>
      </c>
      <c r="AO28" s="9">
        <f t="shared" si="9"/>
        <v>-81.653612854504701</v>
      </c>
      <c r="AP28" s="9">
        <f t="shared" si="9"/>
        <v>-5.9316447750257542</v>
      </c>
      <c r="AQ28" s="9">
        <f t="shared" si="9"/>
        <v>-2.5853272773238641E-6</v>
      </c>
      <c r="AR28" s="9">
        <f t="shared" si="9"/>
        <v>-2.3365853019921392</v>
      </c>
    </row>
    <row r="29" spans="1:44" ht="26" x14ac:dyDescent="0.35">
      <c r="A29" s="9" t="s">
        <v>130</v>
      </c>
      <c r="B29" s="9" t="s">
        <v>64</v>
      </c>
      <c r="C29" s="9" t="s">
        <v>107</v>
      </c>
      <c r="D29" s="9" t="s">
        <v>166</v>
      </c>
      <c r="E29" s="9" t="s">
        <v>119</v>
      </c>
      <c r="F29" s="9" t="s">
        <v>4</v>
      </c>
      <c r="G29" s="9" t="s">
        <v>166</v>
      </c>
      <c r="H29" s="9">
        <v>-0.6</v>
      </c>
      <c r="I29" s="9" t="s">
        <v>178</v>
      </c>
      <c r="J29" s="9" t="b">
        <v>1</v>
      </c>
      <c r="L29" s="9">
        <f>AC31*AB31</f>
        <v>0.20848122510285605</v>
      </c>
      <c r="M29" s="9">
        <f>AD31*AB31</f>
        <v>2.4395047859293643E-8</v>
      </c>
      <c r="N29" s="9">
        <f>AE31*AB31</f>
        <v>1.3479438768310246E-8</v>
      </c>
      <c r="O29" s="9">
        <f>AF31*AB31</f>
        <v>-1.2070102408215511E-8</v>
      </c>
      <c r="P29" s="9">
        <f>AG31*AB31</f>
        <v>2.5103374847735114E-8</v>
      </c>
      <c r="Q29" s="9">
        <f>AH31*AB31</f>
        <v>1.1395181302096213E-2</v>
      </c>
      <c r="R29" s="9">
        <f>AI31*AB31</f>
        <v>1.8129609689695183E-3</v>
      </c>
      <c r="S29" s="9">
        <f>AJ31*AB31</f>
        <v>2.6261052087352007E-3</v>
      </c>
      <c r="T29" s="9">
        <f>AK31*AB31</f>
        <v>1.0437646372227372E-2</v>
      </c>
      <c r="U29" s="9">
        <f>AL31*AB31</f>
        <v>3.4033377403614983E-5</v>
      </c>
      <c r="V29" s="9">
        <f>AM31*AB31</f>
        <v>2.2846744906319483E-3</v>
      </c>
      <c r="W29" s="9">
        <f>AN31*AB31</f>
        <v>7.8440672622475125</v>
      </c>
      <c r="X29" s="9">
        <f>AO31*AB31</f>
        <v>96.609355232150762</v>
      </c>
      <c r="Y29" s="9">
        <f>AP31*AB31</f>
        <v>7.6148640616488876</v>
      </c>
      <c r="Z29" s="9">
        <f>AQ31*AB31</f>
        <v>2.4742268755266679E-6</v>
      </c>
      <c r="AA29" s="9">
        <f>AR31*AB31</f>
        <v>2.4247880040868526</v>
      </c>
      <c r="AB29" s="9">
        <f>H29</f>
        <v>-0.6</v>
      </c>
      <c r="AC29" s="9">
        <f>AB29*L29</f>
        <v>-0.12508873506171361</v>
      </c>
      <c r="AD29" s="9">
        <f>AB29*M29</f>
        <v>-1.4637028715576185E-8</v>
      </c>
      <c r="AE29" s="9">
        <f>AB29*N29</f>
        <v>-8.0876632609861467E-9</v>
      </c>
      <c r="AF29" s="9">
        <f>AB29*O29</f>
        <v>7.2420614449293061E-9</v>
      </c>
      <c r="AG29" s="9">
        <f>AB29*P29</f>
        <v>-1.5062024908641069E-8</v>
      </c>
      <c r="AH29" s="9">
        <f>AB29*Q29</f>
        <v>-6.8371087812577275E-3</v>
      </c>
      <c r="AI29" s="9">
        <f>AB29*R29</f>
        <v>-1.0877765813817109E-3</v>
      </c>
      <c r="AJ29" s="9">
        <f>AB29*S29</f>
        <v>-1.5756631252411204E-3</v>
      </c>
      <c r="AK29" s="9">
        <f>AB29*T29</f>
        <v>-6.2625878233364234E-3</v>
      </c>
      <c r="AL29" s="9">
        <f>AB29*U29</f>
        <v>-2.0420026442168988E-5</v>
      </c>
      <c r="AM29" s="9">
        <f>AB29*V29</f>
        <v>-1.370804694379169E-3</v>
      </c>
      <c r="AN29" s="9">
        <f>AB29*W29</f>
        <v>-4.706440357348507</v>
      </c>
      <c r="AO29" s="9">
        <f>AB29*X29</f>
        <v>-57.965613139290454</v>
      </c>
      <c r="AP29" s="9">
        <f>AB29*Y29</f>
        <v>-4.5689184369893328</v>
      </c>
      <c r="AQ29" s="9">
        <f>AB29*Z29</f>
        <v>-1.4845361253160007E-6</v>
      </c>
      <c r="AR29" s="9">
        <f>AB29*AA29</f>
        <v>-1.4548728024521116</v>
      </c>
    </row>
    <row r="30" spans="1:44" ht="26" x14ac:dyDescent="0.35">
      <c r="A30" s="9" t="s">
        <v>131</v>
      </c>
      <c r="B30" s="9" t="s">
        <v>65</v>
      </c>
      <c r="C30" s="9" t="s">
        <v>107</v>
      </c>
      <c r="D30" s="9" t="s">
        <v>166</v>
      </c>
      <c r="E30" s="9" t="s">
        <v>119</v>
      </c>
      <c r="F30" s="9" t="s">
        <v>4</v>
      </c>
      <c r="G30" s="9" t="s">
        <v>166</v>
      </c>
      <c r="H30" s="9">
        <v>-0.4</v>
      </c>
      <c r="I30" s="9" t="s">
        <v>178</v>
      </c>
      <c r="J30" s="9" t="b">
        <v>1</v>
      </c>
      <c r="L30" s="9">
        <f>AC34*AB34</f>
        <v>0.23963107230294889</v>
      </c>
      <c r="M30" s="9">
        <f>AD34*AB34</f>
        <v>3.1026726005401128E-8</v>
      </c>
      <c r="N30" s="9">
        <f>AE34*AB34</f>
        <v>1.8719900967054296E-8</v>
      </c>
      <c r="O30" s="9">
        <f>AF34*AB34</f>
        <v>8.4406774366125181E-7</v>
      </c>
      <c r="P30" s="9">
        <f>AG34*AB34</f>
        <v>5.2192509316035684E-8</v>
      </c>
      <c r="Q30" s="9">
        <f>AH34*AB34</f>
        <v>1.0422191276715393E-2</v>
      </c>
      <c r="R30" s="9">
        <f>AI34*AB34</f>
        <v>1.2122342184954463E-3</v>
      </c>
      <c r="S30" s="9">
        <f>AJ34*AB34</f>
        <v>6.3812248534583435E-3</v>
      </c>
      <c r="T30" s="9">
        <f>AK34*AB34</f>
        <v>2.7285582091049872E-2</v>
      </c>
      <c r="U30" s="9">
        <f>AL34*AB34</f>
        <v>1.5377294843894705E-4</v>
      </c>
      <c r="V30" s="9">
        <f>AM34*AB34</f>
        <v>3.6017612350599886E-3</v>
      </c>
      <c r="W30" s="9">
        <f>AN34*AB34</f>
        <v>8.1803785275671164</v>
      </c>
      <c r="X30" s="9">
        <f>AO34*AB34</f>
        <v>59.219999288035623</v>
      </c>
      <c r="Y30" s="9">
        <f>AP34*AB34</f>
        <v>3.4068158450910522</v>
      </c>
      <c r="Z30" s="9">
        <f>AQ34*AB34</f>
        <v>2.7519778800196578E-6</v>
      </c>
      <c r="AA30" s="9">
        <f>AR34*AB34</f>
        <v>2.2042812488500685</v>
      </c>
      <c r="AB30" s="9">
        <f>H30</f>
        <v>-0.4</v>
      </c>
      <c r="AC30" s="9">
        <f>AB30*L30</f>
        <v>-9.5852428921179567E-2</v>
      </c>
      <c r="AD30" s="9">
        <f>AB30*M30</f>
        <v>-1.2410690402160452E-8</v>
      </c>
      <c r="AE30" s="9">
        <f>AB30*N30</f>
        <v>-7.4879603868217187E-9</v>
      </c>
      <c r="AF30" s="9">
        <f>AB30*O30</f>
        <v>-3.3762709746450074E-7</v>
      </c>
      <c r="AG30" s="9">
        <f>AB30*P30</f>
        <v>-2.0877003726414274E-8</v>
      </c>
      <c r="AH30" s="9">
        <f>AB30*Q30</f>
        <v>-4.1688765106861576E-3</v>
      </c>
      <c r="AI30" s="9">
        <f>AB30*R30</f>
        <v>-4.8489368739817855E-4</v>
      </c>
      <c r="AJ30" s="9">
        <f>AB30*S30</f>
        <v>-2.5524899413833374E-3</v>
      </c>
      <c r="AK30" s="9">
        <f>AB30*T30</f>
        <v>-1.091423283641995E-2</v>
      </c>
      <c r="AL30" s="9">
        <f>AB30*U30</f>
        <v>-6.1509179375578827E-5</v>
      </c>
      <c r="AM30" s="9">
        <f>AB30*V30</f>
        <v>-1.4407044940239954E-3</v>
      </c>
      <c r="AN30" s="9">
        <f>AB30*W30</f>
        <v>-3.2721514110268468</v>
      </c>
      <c r="AO30" s="9">
        <f>AB30*X30</f>
        <v>-23.68799971521425</v>
      </c>
      <c r="AP30" s="9">
        <f>AB30*Y30</f>
        <v>-1.362726338036421</v>
      </c>
      <c r="AQ30" s="9">
        <f>AB30*Z30</f>
        <v>-1.1007911520078632E-6</v>
      </c>
      <c r="AR30" s="9">
        <f>AB30*AA30</f>
        <v>-0.88171249954002739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-0.20848122510285605</v>
      </c>
      <c r="AD31" s="9">
        <f t="shared" si="10"/>
        <v>-2.4395047859293643E-8</v>
      </c>
      <c r="AE31" s="9">
        <f t="shared" si="10"/>
        <v>-1.3479438768310246E-8</v>
      </c>
      <c r="AF31" s="9">
        <f t="shared" si="10"/>
        <v>1.2070102408215511E-8</v>
      </c>
      <c r="AG31" s="9">
        <f t="shared" si="10"/>
        <v>-2.5103374847735114E-8</v>
      </c>
      <c r="AH31" s="9">
        <f t="shared" si="10"/>
        <v>-1.1395181302096213E-2</v>
      </c>
      <c r="AI31" s="9">
        <f t="shared" si="10"/>
        <v>-1.8129609689695183E-3</v>
      </c>
      <c r="AJ31" s="9">
        <f t="shared" si="10"/>
        <v>-2.6261052087352007E-3</v>
      </c>
      <c r="AK31" s="9">
        <f t="shared" si="10"/>
        <v>-1.0437646372227372E-2</v>
      </c>
      <c r="AL31" s="9">
        <f t="shared" si="10"/>
        <v>-3.4033377403614983E-5</v>
      </c>
      <c r="AM31" s="9">
        <f t="shared" si="10"/>
        <v>-2.2846744906319483E-3</v>
      </c>
      <c r="AN31" s="9">
        <f t="shared" si="10"/>
        <v>-7.8440672622475125</v>
      </c>
      <c r="AO31" s="9">
        <f t="shared" si="10"/>
        <v>-96.609355232150762</v>
      </c>
      <c r="AP31" s="9">
        <f t="shared" si="10"/>
        <v>-7.6148640616488876</v>
      </c>
      <c r="AQ31" s="9">
        <f t="shared" si="10"/>
        <v>-2.4742268755266679E-6</v>
      </c>
      <c r="AR31" s="9">
        <f t="shared" si="10"/>
        <v>-2.4247880040868526</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Parameter!H3/100</f>
        <v>0.15</v>
      </c>
      <c r="AC33" s="9">
        <f>AB33*L33</f>
        <v>4.9785979849198032E-2</v>
      </c>
      <c r="AD33" s="9">
        <f>AB33*M33</f>
        <v>1.0196003546377637E-8</v>
      </c>
      <c r="AE33" s="9">
        <f>AB33*N33</f>
        <v>1.9115300655748948E-9</v>
      </c>
      <c r="AF33" s="9">
        <f>AB33*O33</f>
        <v>5.457567137360505E-9</v>
      </c>
      <c r="AG33" s="9">
        <f>AB33*P33</f>
        <v>2.1676018647287457E-9</v>
      </c>
      <c r="AH33" s="9">
        <f>AB33*Q33</f>
        <v>3.6885501755163871E-3</v>
      </c>
      <c r="AI33" s="9">
        <f>AB33*R33</f>
        <v>2.1548404656833068E-4</v>
      </c>
      <c r="AJ33" s="9">
        <f>AB33*S33</f>
        <v>2.1125921344536418E-4</v>
      </c>
      <c r="AK33" s="9">
        <f>AB33*T33</f>
        <v>6.7996749745407876E-4</v>
      </c>
      <c r="AL33" s="9">
        <f>AB33*U33</f>
        <v>5.5802225146605746E-7</v>
      </c>
      <c r="AM33" s="9">
        <f>AB33*V33</f>
        <v>6.1188350739598793E-5</v>
      </c>
      <c r="AN33" s="9">
        <f>AB33*W33</f>
        <v>0.16132960107135239</v>
      </c>
      <c r="AO33" s="9">
        <f>AB33*X33</f>
        <v>0.57913983354685472</v>
      </c>
      <c r="AP33" s="9">
        <f>AB33*Y33</f>
        <v>7.0250615408115526E-3</v>
      </c>
      <c r="AQ33" s="9">
        <f>AB33*Z33</f>
        <v>8.7338331871624102E-7</v>
      </c>
      <c r="AR33" s="9">
        <f>AB33*AA33</f>
        <v>0.75546923423129375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-0.23963107230294889</v>
      </c>
      <c r="AD34" s="9">
        <f t="shared" si="11"/>
        <v>-3.1026726005401128E-8</v>
      </c>
      <c r="AE34" s="9">
        <f t="shared" si="11"/>
        <v>-1.8719900967054296E-8</v>
      </c>
      <c r="AF34" s="9">
        <f t="shared" si="11"/>
        <v>-8.4406774366125181E-7</v>
      </c>
      <c r="AG34" s="9">
        <f t="shared" si="11"/>
        <v>-5.2192509316035684E-8</v>
      </c>
      <c r="AH34" s="9">
        <f t="shared" si="11"/>
        <v>-1.0422191276715393E-2</v>
      </c>
      <c r="AI34" s="9">
        <f t="shared" si="11"/>
        <v>-1.2122342184954463E-3</v>
      </c>
      <c r="AJ34" s="9">
        <f t="shared" si="11"/>
        <v>-6.3812248534583435E-3</v>
      </c>
      <c r="AK34" s="9">
        <f t="shared" si="11"/>
        <v>-2.7285582091049872E-2</v>
      </c>
      <c r="AL34" s="9">
        <f t="shared" si="11"/>
        <v>-1.5377294843894705E-4</v>
      </c>
      <c r="AM34" s="9">
        <f t="shared" si="11"/>
        <v>-3.6017612350599886E-3</v>
      </c>
      <c r="AN34" s="9">
        <f t="shared" si="11"/>
        <v>-8.1803785275671164</v>
      </c>
      <c r="AO34" s="9">
        <f t="shared" si="11"/>
        <v>-59.219999288035623</v>
      </c>
      <c r="AP34" s="9">
        <f t="shared" si="11"/>
        <v>-3.4068158450910522</v>
      </c>
      <c r="AQ34" s="9">
        <f t="shared" si="11"/>
        <v>-2.7519778800196578E-6</v>
      </c>
      <c r="AR34" s="9">
        <f t="shared" si="11"/>
        <v>-2.2042812488500685</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Parameter!H3/100</f>
        <v>0.15</v>
      </c>
      <c r="AC36" s="9">
        <f>AB36*L36</f>
        <v>4.9785979849198032E-2</v>
      </c>
      <c r="AD36" s="9">
        <f>AB36*M36</f>
        <v>1.0196003546377637E-8</v>
      </c>
      <c r="AE36" s="9">
        <f>AB36*N36</f>
        <v>1.9115300655748948E-9</v>
      </c>
      <c r="AF36" s="9">
        <f>AB36*O36</f>
        <v>5.457567137360505E-9</v>
      </c>
      <c r="AG36" s="9">
        <f>AB36*P36</f>
        <v>2.1676018647287457E-9</v>
      </c>
      <c r="AH36" s="9">
        <f>AB36*Q36</f>
        <v>3.6885501755163871E-3</v>
      </c>
      <c r="AI36" s="9">
        <f>AB36*R36</f>
        <v>2.1548404656833068E-4</v>
      </c>
      <c r="AJ36" s="9">
        <f>AB36*S36</f>
        <v>2.1125921344536418E-4</v>
      </c>
      <c r="AK36" s="9">
        <f>AB36*T36</f>
        <v>6.7996749745407876E-4</v>
      </c>
      <c r="AL36" s="9">
        <f>AB36*U36</f>
        <v>5.5802225146605746E-7</v>
      </c>
      <c r="AM36" s="9">
        <f>AB36*V36</f>
        <v>6.1188350739598793E-5</v>
      </c>
      <c r="AN36" s="9">
        <f>AB36*W36</f>
        <v>0.16132960107135239</v>
      </c>
      <c r="AO36" s="9">
        <f>AB36*X36</f>
        <v>0.57913983354685472</v>
      </c>
      <c r="AP36" s="9">
        <f>AB36*Y36</f>
        <v>7.0250615408115526E-3</v>
      </c>
      <c r="AQ36" s="9">
        <f>AB36*Z36</f>
        <v>8.7338331871624102E-7</v>
      </c>
      <c r="AR36" s="9">
        <f>AB36*AA36</f>
        <v>0.75546923423129375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-4.7197935248870906E-2</v>
      </c>
      <c r="AD2" s="9">
        <f t="shared" si="1"/>
        <v>1.7671702469153141E-9</v>
      </c>
      <c r="AE2" s="9">
        <f t="shared" si="1"/>
        <v>-2.6670562414531101E-9</v>
      </c>
      <c r="AF2" s="9">
        <f t="shared" si="1"/>
        <v>-6.3387377181137203E-8</v>
      </c>
      <c r="AG2" s="9">
        <f t="shared" si="1"/>
        <v>-8.344816707302869E-9</v>
      </c>
      <c r="AH2" s="9">
        <f t="shared" si="1"/>
        <v>-8.8103388039307406E-6</v>
      </c>
      <c r="AI2" s="9">
        <f t="shared" si="1"/>
        <v>-1.1861575482282935E-4</v>
      </c>
      <c r="AJ2" s="9">
        <f t="shared" si="1"/>
        <v>-1.3952802553701385E-3</v>
      </c>
      <c r="AK2" s="9">
        <f t="shared" si="1"/>
        <v>-6.113723412515701E-3</v>
      </c>
      <c r="AL2" s="9">
        <f t="shared" si="1"/>
        <v>-1.6291666584140201E-5</v>
      </c>
      <c r="AM2" s="9">
        <f t="shared" si="1"/>
        <v>-5.3281911038058024E-4</v>
      </c>
      <c r="AN2" s="9">
        <f t="shared" si="1"/>
        <v>-1.4932954661469688</v>
      </c>
      <c r="AO2" s="9">
        <f t="shared" si="1"/>
        <v>-16.025645019480876</v>
      </c>
      <c r="AP2" s="9">
        <f t="shared" si="1"/>
        <v>-1.1866928353998574</v>
      </c>
      <c r="AQ2" s="9">
        <f t="shared" si="1"/>
        <v>-1.4959260868312349E-8</v>
      </c>
      <c r="AR2" s="9">
        <f t="shared" si="1"/>
        <v>2.3659806712770265E-2</v>
      </c>
    </row>
    <row r="3" spans="1:44" ht="38.5" x14ac:dyDescent="0.35">
      <c r="A3" s="9" t="s">
        <v>117</v>
      </c>
      <c r="B3" s="9" t="s">
        <v>2</v>
      </c>
      <c r="C3" s="9" t="s">
        <v>107</v>
      </c>
      <c r="D3" s="9" t="s">
        <v>166</v>
      </c>
      <c r="E3" s="9" t="s">
        <v>116</v>
      </c>
      <c r="F3" s="9" t="s">
        <v>53</v>
      </c>
      <c r="G3" s="9" t="s">
        <v>166</v>
      </c>
      <c r="H3" s="9">
        <v>-0.4</v>
      </c>
      <c r="I3" s="9" t="s">
        <v>178</v>
      </c>
      <c r="J3" s="9" t="b">
        <v>1</v>
      </c>
      <c r="L3" s="9">
        <f>AC6*AB6</f>
        <v>3.9894095183578261E-2</v>
      </c>
      <c r="M3" s="9">
        <f>AD6*AB6</f>
        <v>-7.4522880223848231E-11</v>
      </c>
      <c r="N3" s="9">
        <f>AE6*AB6</f>
        <v>1.3523475222412249E-9</v>
      </c>
      <c r="O3" s="9">
        <f>AF6*AB6</f>
        <v>1.4274332132079325E-9</v>
      </c>
      <c r="P3" s="9">
        <f>AG6*AB6</f>
        <v>9.0722106927465288E-9</v>
      </c>
      <c r="Q3" s="9">
        <f>AH6*AB6</f>
        <v>1.3977033083385692E-3</v>
      </c>
      <c r="R3" s="9">
        <f>AI6*AB6</f>
        <v>-5.9967340413029623E-5</v>
      </c>
      <c r="S3" s="9">
        <f>AJ6*AB6</f>
        <v>2.0840192178449863E-3</v>
      </c>
      <c r="T3" s="9">
        <f>AK6*AB6</f>
        <v>9.2476115468117064E-3</v>
      </c>
      <c r="U3" s="9">
        <f>AL6*AB6</f>
        <v>3.8260054104095733E-7</v>
      </c>
      <c r="V3" s="9">
        <f>AM6*AB6</f>
        <v>5.1905584475450181E-5</v>
      </c>
      <c r="W3" s="9">
        <f>AN6*AB6</f>
        <v>1.1537397800103606E-2</v>
      </c>
      <c r="X3" s="9">
        <f>AO6*AB6</f>
        <v>0.37104293979397607</v>
      </c>
      <c r="Y3" s="9">
        <f>AP6*AB6</f>
        <v>1.2019212646956049E-2</v>
      </c>
      <c r="Z3" s="9">
        <f>AQ6*AB6</f>
        <v>1.0035207185656031E-7</v>
      </c>
      <c r="AA3" s="9">
        <f>AR6*AB6</f>
        <v>0.10444896070654275</v>
      </c>
      <c r="AB3" s="9">
        <f t="shared" si="0"/>
        <v>-0.4</v>
      </c>
      <c r="AC3" s="9">
        <f>AB3*L3</f>
        <v>-1.5957638073431306E-2</v>
      </c>
      <c r="AD3" s="9">
        <f>AB3*M3</f>
        <v>2.9809152089539296E-11</v>
      </c>
      <c r="AE3" s="9">
        <f>AB3*N3</f>
        <v>-5.4093900889649002E-10</v>
      </c>
      <c r="AF3" s="9">
        <f>AB3*O3</f>
        <v>-5.7097328528317308E-10</v>
      </c>
      <c r="AG3" s="9">
        <f>AB3*P3</f>
        <v>-3.6288842770986115E-9</v>
      </c>
      <c r="AH3" s="9">
        <f>AB3*Q3</f>
        <v>-5.5908132333542767E-4</v>
      </c>
      <c r="AI3" s="9">
        <f>AB3*R3</f>
        <v>2.3986936165211849E-5</v>
      </c>
      <c r="AJ3" s="9">
        <f>AB3*S3</f>
        <v>-8.3360768713799461E-4</v>
      </c>
      <c r="AK3" s="9">
        <f>AB3*T3</f>
        <v>-3.6990446187246829E-3</v>
      </c>
      <c r="AL3" s="9">
        <f>AB3*U3</f>
        <v>-1.5304021641638294E-7</v>
      </c>
      <c r="AM3" s="9">
        <f>AB3*V3</f>
        <v>-2.0762233790180075E-5</v>
      </c>
      <c r="AN3" s="9">
        <f>AB3*W3</f>
        <v>-4.614959120041443E-3</v>
      </c>
      <c r="AO3" s="9">
        <f>AB3*X3</f>
        <v>-0.14841717591759043</v>
      </c>
      <c r="AP3" s="9">
        <f>AB3*Y3</f>
        <v>-4.8076850587824198E-3</v>
      </c>
      <c r="AQ3" s="9">
        <f>AB3*Z3</f>
        <v>-4.0140828742624126E-8</v>
      </c>
      <c r="AR3" s="9">
        <f>AB3*AA3</f>
        <v>-4.1779584282617105E-2</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7.1583224435299075E-2</v>
      </c>
      <c r="M5" s="9">
        <f>AD28*AB28</f>
        <v>-3.5402915213962744E-9</v>
      </c>
      <c r="N5" s="9">
        <f>AE28*AB28</f>
        <v>9.8410334510831832E-9</v>
      </c>
      <c r="O5" s="9">
        <f>AF28*AB28</f>
        <v>3.140123346074899E-7</v>
      </c>
      <c r="P5" s="9">
        <f>AG28*AB28</f>
        <v>2.9436223040869106E-8</v>
      </c>
      <c r="Q5" s="9">
        <f>AH28*AB28</f>
        <v>-5.9665234605276617E-5</v>
      </c>
      <c r="R5" s="9">
        <f>AI28*AB28</f>
        <v>9.262181290748975E-4</v>
      </c>
      <c r="S5" s="9">
        <f>AJ28*AB28</f>
        <v>3.4943754262883654E-3</v>
      </c>
      <c r="T5" s="9">
        <f>AK28*AB28</f>
        <v>1.5136918167394136E-2</v>
      </c>
      <c r="U5" s="9">
        <f>AL28*AB28</f>
        <v>8.0255139063349645E-5</v>
      </c>
      <c r="V5" s="9">
        <f>AM28*AB28</f>
        <v>2.6279441361843677E-3</v>
      </c>
      <c r="W5" s="9">
        <f>AN28*AB28</f>
        <v>7.4946029651612971</v>
      </c>
      <c r="X5" s="9">
        <f>AO28*AB28</f>
        <v>79.916193353864145</v>
      </c>
      <c r="Y5" s="9">
        <f>AP28*AB28</f>
        <v>5.910569590403318</v>
      </c>
      <c r="Z5" s="9">
        <f>AQ28*AB28</f>
        <v>-3.482267882485911E-8</v>
      </c>
      <c r="AA5" s="9">
        <f>AR28*AB28</f>
        <v>7.0177599298257565E-2</v>
      </c>
      <c r="AB5" s="9">
        <f t="shared" si="0"/>
        <v>-0.2</v>
      </c>
      <c r="AC5" s="9">
        <f>AB5*L5</f>
        <v>-1.4316644887059816E-2</v>
      </c>
      <c r="AD5" s="9">
        <f>AB5*M5</f>
        <v>7.0805830427925492E-10</v>
      </c>
      <c r="AE5" s="9">
        <f>AB5*N5</f>
        <v>-1.9682066902166366E-9</v>
      </c>
      <c r="AF5" s="9">
        <f>AB5*O5</f>
        <v>-6.2802466921497988E-8</v>
      </c>
      <c r="AG5" s="9">
        <f>AB5*P5</f>
        <v>-5.8872446081738219E-9</v>
      </c>
      <c r="AH5" s="9">
        <f>AB5*Q5</f>
        <v>1.1933046921055324E-5</v>
      </c>
      <c r="AI5" s="9">
        <f>AB5*R5</f>
        <v>-1.8524362581497951E-4</v>
      </c>
      <c r="AJ5" s="9">
        <f>AB5*S5</f>
        <v>-6.9887508525767316E-4</v>
      </c>
      <c r="AK5" s="9">
        <f>AB5*T5</f>
        <v>-3.0273836334788274E-3</v>
      </c>
      <c r="AL5" s="9">
        <f>AB5*U5</f>
        <v>-1.6051027812669928E-5</v>
      </c>
      <c r="AM5" s="9">
        <f>AB5*V5</f>
        <v>-5.2558882723687352E-4</v>
      </c>
      <c r="AN5" s="9">
        <f>AB5*W5</f>
        <v>-1.4989205930322596</v>
      </c>
      <c r="AO5" s="9">
        <f>AB5*X5</f>
        <v>-15.983238670772829</v>
      </c>
      <c r="AP5" s="9">
        <f>AB5*Y5</f>
        <v>-1.1821139180806637</v>
      </c>
      <c r="AQ5" s="9">
        <f>AB5*Z5</f>
        <v>6.9645357649718226E-9</v>
      </c>
      <c r="AR5" s="9">
        <f>AB5*AA5</f>
        <v>-1.4035519859651513E-2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-3.9894095183578261E-2</v>
      </c>
      <c r="AD6" s="9">
        <f t="shared" si="2"/>
        <v>7.4522880223848231E-11</v>
      </c>
      <c r="AE6" s="9">
        <f t="shared" si="2"/>
        <v>-1.3523475222412249E-9</v>
      </c>
      <c r="AF6" s="9">
        <f t="shared" si="2"/>
        <v>-1.4274332132079325E-9</v>
      </c>
      <c r="AG6" s="9">
        <f t="shared" si="2"/>
        <v>-9.0722106927465288E-9</v>
      </c>
      <c r="AH6" s="9">
        <f t="shared" si="2"/>
        <v>-1.3977033083385692E-3</v>
      </c>
      <c r="AI6" s="9">
        <f t="shared" si="2"/>
        <v>5.9967340413029623E-5</v>
      </c>
      <c r="AJ6" s="9">
        <f t="shared" si="2"/>
        <v>-2.0840192178449863E-3</v>
      </c>
      <c r="AK6" s="9">
        <f t="shared" si="2"/>
        <v>-9.2476115468117064E-3</v>
      </c>
      <c r="AL6" s="9">
        <f t="shared" si="2"/>
        <v>-3.8260054104095733E-7</v>
      </c>
      <c r="AM6" s="9">
        <f t="shared" si="2"/>
        <v>-5.1905584475450181E-5</v>
      </c>
      <c r="AN6" s="9">
        <f t="shared" si="2"/>
        <v>-1.1537397800103606E-2</v>
      </c>
      <c r="AO6" s="9">
        <f t="shared" si="2"/>
        <v>-0.37104293979397607</v>
      </c>
      <c r="AP6" s="9">
        <f t="shared" si="2"/>
        <v>-1.2019212646956049E-2</v>
      </c>
      <c r="AQ6" s="9">
        <f t="shared" si="2"/>
        <v>-1.0035207185656031E-7</v>
      </c>
      <c r="AR6" s="9">
        <f t="shared" si="2"/>
        <v>-0.10444896070654275</v>
      </c>
    </row>
    <row r="7" spans="1:44" ht="51" x14ac:dyDescent="0.35">
      <c r="A7" s="9" t="s">
        <v>120</v>
      </c>
      <c r="B7" s="9" t="s">
        <v>54</v>
      </c>
      <c r="C7" s="9" t="s">
        <v>107</v>
      </c>
      <c r="D7" s="9" t="s">
        <v>166</v>
      </c>
      <c r="E7" s="9" t="s">
        <v>117</v>
      </c>
      <c r="F7" s="9" t="s">
        <v>2</v>
      </c>
      <c r="G7" s="9" t="s">
        <v>166</v>
      </c>
      <c r="H7" s="9">
        <v>-0.6</v>
      </c>
      <c r="I7" s="9" t="s">
        <v>178</v>
      </c>
      <c r="J7" s="9" t="b">
        <v>1</v>
      </c>
      <c r="L7" s="9">
        <f>AC9*AB9</f>
        <v>3.9894095183578261E-2</v>
      </c>
      <c r="M7" s="9">
        <f>AD9*AB9</f>
        <v>-7.4522880223848231E-11</v>
      </c>
      <c r="N7" s="9">
        <f>AE9*AB9</f>
        <v>1.3523475222412249E-9</v>
      </c>
      <c r="O7" s="9">
        <f>AF9*AB9</f>
        <v>1.4274332132079325E-9</v>
      </c>
      <c r="P7" s="9">
        <f>AG9*AB9</f>
        <v>9.0722106927465288E-9</v>
      </c>
      <c r="Q7" s="9">
        <f>AH9*AB9</f>
        <v>1.3977033083385692E-3</v>
      </c>
      <c r="R7" s="9">
        <f>AI9*AB9</f>
        <v>-5.996734041302963E-5</v>
      </c>
      <c r="S7" s="9">
        <f>AJ9*AB9</f>
        <v>2.0840192178449863E-3</v>
      </c>
      <c r="T7" s="9">
        <f>AK9*AB9</f>
        <v>9.2476115468117064E-3</v>
      </c>
      <c r="U7" s="9">
        <f>AL9*AB9</f>
        <v>3.8260054104095733E-7</v>
      </c>
      <c r="V7" s="9">
        <f>AM9*AB9</f>
        <v>5.1905584475450181E-5</v>
      </c>
      <c r="W7" s="9">
        <f>AN9*AB9</f>
        <v>1.1537397800103606E-2</v>
      </c>
      <c r="X7" s="9">
        <f>AO9*AB9</f>
        <v>0.37104293979397607</v>
      </c>
      <c r="Y7" s="9">
        <f>AP9*AB9</f>
        <v>1.2019212646956049E-2</v>
      </c>
      <c r="Z7" s="9">
        <f>AQ9*AB9</f>
        <v>1.0035207185656031E-7</v>
      </c>
      <c r="AA7" s="9">
        <f>AR9*AB9</f>
        <v>0.10444896070654275</v>
      </c>
      <c r="AB7" s="9">
        <f t="shared" si="0"/>
        <v>-0.6</v>
      </c>
      <c r="AC7" s="9">
        <f>AB7*L7</f>
        <v>-2.3936457110146955E-2</v>
      </c>
      <c r="AD7" s="9">
        <f>AB7*M7</f>
        <v>4.4713728134308935E-11</v>
      </c>
      <c r="AE7" s="9">
        <f>AB7*N7</f>
        <v>-8.1140851334473487E-10</v>
      </c>
      <c r="AF7" s="9">
        <f>AB7*O7</f>
        <v>-8.5645992792475941E-10</v>
      </c>
      <c r="AG7" s="9">
        <f>AB7*P7</f>
        <v>-5.4433264156479173E-9</v>
      </c>
      <c r="AH7" s="9">
        <f>AB7*Q7</f>
        <v>-8.3862198500314156E-4</v>
      </c>
      <c r="AI7" s="9">
        <f>AB7*R7</f>
        <v>3.5980404247817774E-5</v>
      </c>
      <c r="AJ7" s="9">
        <f>AB7*S7</f>
        <v>-1.2504115307069917E-3</v>
      </c>
      <c r="AK7" s="9">
        <f>AB7*T7</f>
        <v>-5.5485669280870235E-3</v>
      </c>
      <c r="AL7" s="9">
        <f>AB7*U7</f>
        <v>-2.2956032462457439E-7</v>
      </c>
      <c r="AM7" s="9">
        <f>AB7*V7</f>
        <v>-3.1143350685270106E-5</v>
      </c>
      <c r="AN7" s="9">
        <f>AB7*W7</f>
        <v>-6.9224386800621632E-3</v>
      </c>
      <c r="AO7" s="9">
        <f>AB7*X7</f>
        <v>-0.22262576387638564</v>
      </c>
      <c r="AP7" s="9">
        <f>AB7*Y7</f>
        <v>-7.2115275881736293E-3</v>
      </c>
      <c r="AQ7" s="9">
        <f>AB7*Z7</f>
        <v>-6.0211243113936179E-8</v>
      </c>
      <c r="AR7" s="9">
        <f>AB7*AA7</f>
        <v>-6.2669376423925643E-2</v>
      </c>
    </row>
    <row r="8" spans="1:44" ht="51" x14ac:dyDescent="0.35">
      <c r="A8" s="9" t="s">
        <v>121</v>
      </c>
      <c r="B8" s="9" t="s">
        <v>55</v>
      </c>
      <c r="C8" s="9" t="s">
        <v>107</v>
      </c>
      <c r="D8" s="9" t="s">
        <v>166</v>
      </c>
      <c r="E8" s="9" t="s">
        <v>117</v>
      </c>
      <c r="F8" s="9" t="s">
        <v>2</v>
      </c>
      <c r="G8" s="9" t="s">
        <v>166</v>
      </c>
      <c r="H8" s="9">
        <v>-0.4</v>
      </c>
      <c r="I8" s="9" t="s">
        <v>178</v>
      </c>
      <c r="J8" s="9" t="b">
        <v>1</v>
      </c>
      <c r="L8" s="9">
        <f>AC13*AB13</f>
        <v>3.9894095183578261E-2</v>
      </c>
      <c r="M8" s="9">
        <f>AD13*AB13</f>
        <v>-7.4522880223848231E-11</v>
      </c>
      <c r="N8" s="9">
        <f>AE13*AB13</f>
        <v>1.3523475222412249E-9</v>
      </c>
      <c r="O8" s="9">
        <f>AF13*AB13</f>
        <v>1.4274332132079325E-9</v>
      </c>
      <c r="P8" s="9">
        <f>AG13*AB13</f>
        <v>9.0722106927465288E-9</v>
      </c>
      <c r="Q8" s="9">
        <f>AH13*AB13</f>
        <v>1.3977033083385692E-3</v>
      </c>
      <c r="R8" s="9">
        <f>AI13*AB13</f>
        <v>-5.996734041302963E-5</v>
      </c>
      <c r="S8" s="9">
        <f>AJ13*AB13</f>
        <v>2.0840192178449863E-3</v>
      </c>
      <c r="T8" s="9">
        <f>AK13*AB13</f>
        <v>9.2476115468117064E-3</v>
      </c>
      <c r="U8" s="9">
        <f>AL13*AB13</f>
        <v>3.8260054104095733E-7</v>
      </c>
      <c r="V8" s="9">
        <f>AM13*AB13</f>
        <v>5.1905584475450181E-5</v>
      </c>
      <c r="W8" s="9">
        <f>AN13*AB13</f>
        <v>1.1537397800103606E-2</v>
      </c>
      <c r="X8" s="9">
        <f>AO13*AB13</f>
        <v>0.37104293979397607</v>
      </c>
      <c r="Y8" s="9">
        <f>AP13*AB13</f>
        <v>1.2019212646956049E-2</v>
      </c>
      <c r="Z8" s="9">
        <f>AQ13*AB13</f>
        <v>1.0035207185656031E-7</v>
      </c>
      <c r="AA8" s="9">
        <f>AR13*AB13</f>
        <v>0.10444896070654275</v>
      </c>
      <c r="AB8" s="9">
        <f t="shared" si="0"/>
        <v>-0.4</v>
      </c>
      <c r="AC8" s="9">
        <f>AB8*L8</f>
        <v>-1.5957638073431306E-2</v>
      </c>
      <c r="AD8" s="9">
        <f>AB8*M8</f>
        <v>2.9809152089539296E-11</v>
      </c>
      <c r="AE8" s="9">
        <f>AB8*N8</f>
        <v>-5.4093900889649002E-10</v>
      </c>
      <c r="AF8" s="9">
        <f>AB8*O8</f>
        <v>-5.7097328528317308E-10</v>
      </c>
      <c r="AG8" s="9">
        <f>AB8*P8</f>
        <v>-3.6288842770986115E-9</v>
      </c>
      <c r="AH8" s="9">
        <f>AB8*Q8</f>
        <v>-5.5908132333542767E-4</v>
      </c>
      <c r="AI8" s="9">
        <f>AB8*R8</f>
        <v>2.3986936165211853E-5</v>
      </c>
      <c r="AJ8" s="9">
        <f>AB8*S8</f>
        <v>-8.3360768713799461E-4</v>
      </c>
      <c r="AK8" s="9">
        <f>AB8*T8</f>
        <v>-3.6990446187246829E-3</v>
      </c>
      <c r="AL8" s="9">
        <f>AB8*U8</f>
        <v>-1.5304021641638294E-7</v>
      </c>
      <c r="AM8" s="9">
        <f>AB8*V8</f>
        <v>-2.0762233790180075E-5</v>
      </c>
      <c r="AN8" s="9">
        <f>AB8*W8</f>
        <v>-4.614959120041443E-3</v>
      </c>
      <c r="AO8" s="9">
        <f>AB8*X8</f>
        <v>-0.14841717591759043</v>
      </c>
      <c r="AP8" s="9">
        <f>AB8*Y8</f>
        <v>-4.8076850587824198E-3</v>
      </c>
      <c r="AQ8" s="9">
        <f>AB8*Z8</f>
        <v>-4.0140828742624126E-8</v>
      </c>
      <c r="AR8" s="9">
        <f>AB8*AA8</f>
        <v>-4.1779584282617105E-2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-3.9894095183578261E-2</v>
      </c>
      <c r="AD9" s="9">
        <f t="shared" si="3"/>
        <v>7.4522880223848231E-11</v>
      </c>
      <c r="AE9" s="9">
        <f t="shared" si="3"/>
        <v>-1.3523475222412249E-9</v>
      </c>
      <c r="AF9" s="9">
        <f t="shared" si="3"/>
        <v>-1.4274332132079325E-9</v>
      </c>
      <c r="AG9" s="9">
        <f t="shared" si="3"/>
        <v>-9.0722106927465288E-9</v>
      </c>
      <c r="AH9" s="9">
        <f t="shared" si="3"/>
        <v>-1.3977033083385692E-3</v>
      </c>
      <c r="AI9" s="9">
        <f t="shared" si="3"/>
        <v>5.996734041302963E-5</v>
      </c>
      <c r="AJ9" s="9">
        <f t="shared" si="3"/>
        <v>-2.0840192178449863E-3</v>
      </c>
      <c r="AK9" s="9">
        <f t="shared" si="3"/>
        <v>-9.2476115468117064E-3</v>
      </c>
      <c r="AL9" s="9">
        <f t="shared" si="3"/>
        <v>-3.8260054104095733E-7</v>
      </c>
      <c r="AM9" s="9">
        <f t="shared" si="3"/>
        <v>-5.1905584475450181E-5</v>
      </c>
      <c r="AN9" s="9">
        <f t="shared" si="3"/>
        <v>-1.1537397800103606E-2</v>
      </c>
      <c r="AO9" s="9">
        <f t="shared" si="3"/>
        <v>-0.37104293979397607</v>
      </c>
      <c r="AP9" s="9">
        <f t="shared" si="3"/>
        <v>-1.2019212646956049E-2</v>
      </c>
      <c r="AQ9" s="9">
        <f t="shared" si="3"/>
        <v>-1.0035207185656031E-7</v>
      </c>
      <c r="AR9" s="9">
        <f t="shared" si="3"/>
        <v>-0.10444896070654275</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Parameter!C4/1000</f>
        <v>0.01</v>
      </c>
      <c r="AC12" s="9">
        <f>AB12*L12</f>
        <v>1.55480083492084E-3</v>
      </c>
      <c r="AD12" s="9">
        <f>AB12*M12</f>
        <v>3.540285130080821E-10</v>
      </c>
      <c r="AE12" s="9">
        <f>AB12*N12</f>
        <v>2.2429461924843681E-11</v>
      </c>
      <c r="AF12" s="9">
        <f>AB12*O12</f>
        <v>2.3965848988140011E-10</v>
      </c>
      <c r="AG12" s="9">
        <f>AB12*P12</f>
        <v>1.1456406929189731E-10</v>
      </c>
      <c r="AH12" s="9">
        <f>AB12*Q12</f>
        <v>1.125520381853083E-4</v>
      </c>
      <c r="AI12" s="9">
        <f>AB12*R12</f>
        <v>6.5053482627543957E-6</v>
      </c>
      <c r="AJ12" s="9">
        <f>AB12*S12</f>
        <v>5.9750481743089578E-6</v>
      </c>
      <c r="AK12" s="9">
        <f>AB12*T12</f>
        <v>2.1088816023410978E-5</v>
      </c>
      <c r="AL12" s="9">
        <f>AB12*U12</f>
        <v>6.7214640060552889E-9</v>
      </c>
      <c r="AM12" s="9">
        <f>AB12*V12</f>
        <v>1.9135266106556659E-6</v>
      </c>
      <c r="AN12" s="9">
        <f>AB12*W12</f>
        <v>4.4338380210631571E-3</v>
      </c>
      <c r="AO12" s="9">
        <f>AB12*X12</f>
        <v>2.7588609834704538E-2</v>
      </c>
      <c r="AP12" s="9">
        <f>AB12*Y12</f>
        <v>1.010467854562752E-4</v>
      </c>
      <c r="AQ12" s="9">
        <f>AB12*Z12</f>
        <v>6.2462269410145294E-9</v>
      </c>
      <c r="AR12" s="9">
        <f>AB12*AA12</f>
        <v>2.3470328815374551E-2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-3.9894095183578261E-2</v>
      </c>
      <c r="AD13" s="9">
        <f t="shared" si="4"/>
        <v>7.4522880223848231E-11</v>
      </c>
      <c r="AE13" s="9">
        <f t="shared" si="4"/>
        <v>-1.3523475222412249E-9</v>
      </c>
      <c r="AF13" s="9">
        <f t="shared" si="4"/>
        <v>-1.4274332132079325E-9</v>
      </c>
      <c r="AG13" s="9">
        <f t="shared" si="4"/>
        <v>-9.0722106927465288E-9</v>
      </c>
      <c r="AH13" s="9">
        <f t="shared" si="4"/>
        <v>-1.3977033083385692E-3</v>
      </c>
      <c r="AI13" s="9">
        <f t="shared" si="4"/>
        <v>5.996734041302963E-5</v>
      </c>
      <c r="AJ13" s="9">
        <f t="shared" si="4"/>
        <v>-2.0840192178449863E-3</v>
      </c>
      <c r="AK13" s="9">
        <f t="shared" si="4"/>
        <v>-9.2476115468117064E-3</v>
      </c>
      <c r="AL13" s="9">
        <f t="shared" si="4"/>
        <v>-3.8260054104095733E-7</v>
      </c>
      <c r="AM13" s="9">
        <f t="shared" si="4"/>
        <v>-5.1905584475450181E-5</v>
      </c>
      <c r="AN13" s="9">
        <f t="shared" si="4"/>
        <v>-1.1537397800103606E-2</v>
      </c>
      <c r="AO13" s="9">
        <f t="shared" si="4"/>
        <v>-0.37104293979397607</v>
      </c>
      <c r="AP13" s="9">
        <f t="shared" si="4"/>
        <v>-1.2019212646956049E-2</v>
      </c>
      <c r="AQ13" s="9">
        <f t="shared" si="4"/>
        <v>-1.0035207185656031E-7</v>
      </c>
      <c r="AR13" s="9">
        <f t="shared" si="4"/>
        <v>-0.10444896070654275</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Parameter!C4/1000</f>
        <v>0.01</v>
      </c>
      <c r="AC16" s="9">
        <f>AB16*L16</f>
        <v>1.55480083492084E-3</v>
      </c>
      <c r="AD16" s="9">
        <f>AB16*M16</f>
        <v>3.540285130080821E-10</v>
      </c>
      <c r="AE16" s="9">
        <f>AB16*N16</f>
        <v>2.2429461924843681E-11</v>
      </c>
      <c r="AF16" s="9">
        <f>AB16*O16</f>
        <v>2.3965848988140011E-10</v>
      </c>
      <c r="AG16" s="9">
        <f>AB16*P16</f>
        <v>1.1456406929189731E-10</v>
      </c>
      <c r="AH16" s="9">
        <f>AB16*Q16</f>
        <v>1.125520381853083E-4</v>
      </c>
      <c r="AI16" s="9">
        <f>AB16*R16</f>
        <v>6.5053482627543957E-6</v>
      </c>
      <c r="AJ16" s="9">
        <f>AB16*S16</f>
        <v>5.9750481743089578E-6</v>
      </c>
      <c r="AK16" s="9">
        <f>AB16*T16</f>
        <v>2.1088816023410978E-5</v>
      </c>
      <c r="AL16" s="9">
        <f>AB16*U16</f>
        <v>6.7214640060552889E-9</v>
      </c>
      <c r="AM16" s="9">
        <f>AB16*V16</f>
        <v>1.9135266106556659E-6</v>
      </c>
      <c r="AN16" s="9">
        <f>AB16*W16</f>
        <v>4.4338380210631571E-3</v>
      </c>
      <c r="AO16" s="9">
        <f>AB16*X16</f>
        <v>2.7588609834704538E-2</v>
      </c>
      <c r="AP16" s="9">
        <f>AB16*Y16</f>
        <v>1.010467854562752E-4</v>
      </c>
      <c r="AQ16" s="9">
        <f>AB16*Z16</f>
        <v>6.2462269410145294E-9</v>
      </c>
      <c r="AR16" s="9">
        <f>AB16*AA16</f>
        <v>2.3470328815374551E-2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Parameter!C5/1000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Parameter!C5/1000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-7.1583224435299075E-2</v>
      </c>
      <c r="AD28" s="9">
        <f t="shared" si="9"/>
        <v>3.5402915213962744E-9</v>
      </c>
      <c r="AE28" s="9">
        <f t="shared" si="9"/>
        <v>-9.8410334510831832E-9</v>
      </c>
      <c r="AF28" s="9">
        <f t="shared" si="9"/>
        <v>-3.140123346074899E-7</v>
      </c>
      <c r="AG28" s="9">
        <f t="shared" si="9"/>
        <v>-2.9436223040869106E-8</v>
      </c>
      <c r="AH28" s="9">
        <f t="shared" si="9"/>
        <v>5.9665234605276617E-5</v>
      </c>
      <c r="AI28" s="9">
        <f t="shared" si="9"/>
        <v>-9.262181290748975E-4</v>
      </c>
      <c r="AJ28" s="9">
        <f t="shared" si="9"/>
        <v>-3.4943754262883654E-3</v>
      </c>
      <c r="AK28" s="9">
        <f t="shared" si="9"/>
        <v>-1.5136918167394136E-2</v>
      </c>
      <c r="AL28" s="9">
        <f t="shared" si="9"/>
        <v>-8.0255139063349645E-5</v>
      </c>
      <c r="AM28" s="9">
        <f t="shared" si="9"/>
        <v>-2.6279441361843677E-3</v>
      </c>
      <c r="AN28" s="9">
        <f t="shared" si="9"/>
        <v>-7.4946029651612971</v>
      </c>
      <c r="AO28" s="9">
        <f t="shared" si="9"/>
        <v>-79.916193353864145</v>
      </c>
      <c r="AP28" s="9">
        <f t="shared" si="9"/>
        <v>-5.910569590403318</v>
      </c>
      <c r="AQ28" s="9">
        <f t="shared" si="9"/>
        <v>3.482267882485911E-8</v>
      </c>
      <c r="AR28" s="9">
        <f t="shared" si="9"/>
        <v>-7.0177599298257565E-2</v>
      </c>
    </row>
    <row r="29" spans="1:44" ht="26" x14ac:dyDescent="0.35">
      <c r="A29" s="9" t="s">
        <v>130</v>
      </c>
      <c r="B29" s="9" t="s">
        <v>64</v>
      </c>
      <c r="C29" s="9" t="s">
        <v>107</v>
      </c>
      <c r="D29" s="9" t="s">
        <v>166</v>
      </c>
      <c r="E29" s="9" t="s">
        <v>119</v>
      </c>
      <c r="F29" s="9" t="s">
        <v>4</v>
      </c>
      <c r="G29" s="9" t="s">
        <v>166</v>
      </c>
      <c r="H29" s="9">
        <v>-0.6</v>
      </c>
      <c r="I29" s="9" t="s">
        <v>178</v>
      </c>
      <c r="J29" s="9" t="b">
        <v>1</v>
      </c>
      <c r="L29" s="9">
        <f>AC31*AB31</f>
        <v>5.9123285555261945E-2</v>
      </c>
      <c r="M29" s="9">
        <f>AD31*AB31</f>
        <v>-6.1929627798392685E-9</v>
      </c>
      <c r="N29" s="9">
        <f>AE31*AB31</f>
        <v>7.7448485715855624E-9</v>
      </c>
      <c r="O29" s="9">
        <f>AF31*AB31</f>
        <v>-2.8442803820297026E-8</v>
      </c>
      <c r="P29" s="9">
        <f>AG31*AB31</f>
        <v>1.8600569253548878E-8</v>
      </c>
      <c r="Q29" s="9">
        <f>AH31*AB31</f>
        <v>3.2953077554705168E-4</v>
      </c>
      <c r="R29" s="9">
        <f>AI31*AB31</f>
        <v>1.1665088292645263E-3</v>
      </c>
      <c r="S29" s="9">
        <f>AJ31*AB31</f>
        <v>1.9923275683991085E-3</v>
      </c>
      <c r="T29" s="9">
        <f>AK31*AB31</f>
        <v>8.3977438798651348E-3</v>
      </c>
      <c r="U29" s="9">
        <f>AL31*AB31</f>
        <v>3.2359310649216806E-5</v>
      </c>
      <c r="V29" s="9">
        <f>AM31*AB31</f>
        <v>2.1011094384131516E-3</v>
      </c>
      <c r="W29" s="9">
        <f>AN31*AB31</f>
        <v>7.3600784590334554</v>
      </c>
      <c r="X29" s="9">
        <f>AO31*AB31</f>
        <v>94.871935731510206</v>
      </c>
      <c r="Y29" s="9">
        <f>AP31*AB31</f>
        <v>7.5937888770264523</v>
      </c>
      <c r="Z29" s="9">
        <f>AQ31*AB31</f>
        <v>-1.459230806220551E-7</v>
      </c>
      <c r="AA29" s="9">
        <f>AR31*AB31</f>
        <v>0.15838030139297121</v>
      </c>
      <c r="AB29" s="9">
        <f>H29</f>
        <v>-0.6</v>
      </c>
      <c r="AC29" s="9">
        <f>AB29*L29</f>
        <v>-3.5473971333157168E-2</v>
      </c>
      <c r="AD29" s="9">
        <f>AB29*M29</f>
        <v>3.7157776679035611E-9</v>
      </c>
      <c r="AE29" s="9">
        <f>AB29*N29</f>
        <v>-4.6469091429513369E-9</v>
      </c>
      <c r="AF29" s="9">
        <f>AB29*O29</f>
        <v>1.7065682292178215E-8</v>
      </c>
      <c r="AG29" s="9">
        <f>AB29*P29</f>
        <v>-1.1160341552129326E-8</v>
      </c>
      <c r="AH29" s="9">
        <f>AB29*Q29</f>
        <v>-1.9771846532823099E-4</v>
      </c>
      <c r="AI29" s="9">
        <f>AB29*R29</f>
        <v>-6.9990529755871575E-4</v>
      </c>
      <c r="AJ29" s="9">
        <f>AB29*S29</f>
        <v>-1.195396541039465E-3</v>
      </c>
      <c r="AK29" s="9">
        <f>AB29*T29</f>
        <v>-5.0386463279190807E-3</v>
      </c>
      <c r="AL29" s="9">
        <f>AB29*U29</f>
        <v>-1.9415586389530082E-5</v>
      </c>
      <c r="AM29" s="9">
        <f>AB29*V29</f>
        <v>-1.2606656630478909E-3</v>
      </c>
      <c r="AN29" s="9">
        <f>AB29*W29</f>
        <v>-4.4160470754200727</v>
      </c>
      <c r="AO29" s="9">
        <f>AB29*X29</f>
        <v>-56.923161438906121</v>
      </c>
      <c r="AP29" s="9">
        <f>AB29*Y29</f>
        <v>-4.5562733262158712</v>
      </c>
      <c r="AQ29" s="9">
        <f>AB29*Z29</f>
        <v>8.755384837323306E-8</v>
      </c>
      <c r="AR29" s="9">
        <f>AB29*AA29</f>
        <v>-9.5028180835782725E-2</v>
      </c>
    </row>
    <row r="30" spans="1:44" ht="26" x14ac:dyDescent="0.35">
      <c r="A30" s="9" t="s">
        <v>131</v>
      </c>
      <c r="B30" s="9" t="s">
        <v>65</v>
      </c>
      <c r="C30" s="9" t="s">
        <v>107</v>
      </c>
      <c r="D30" s="9" t="s">
        <v>166</v>
      </c>
      <c r="E30" s="9" t="s">
        <v>119</v>
      </c>
      <c r="F30" s="9" t="s">
        <v>4</v>
      </c>
      <c r="G30" s="9" t="s">
        <v>166</v>
      </c>
      <c r="H30" s="9">
        <v>-0.4</v>
      </c>
      <c r="I30" s="9" t="s">
        <v>178</v>
      </c>
      <c r="J30" s="9" t="b">
        <v>1</v>
      </c>
      <c r="L30" s="9">
        <f>AC34*AB34</f>
        <v>9.0273132755354785E-2</v>
      </c>
      <c r="M30" s="9">
        <f>AD34*AB34</f>
        <v>4.3871536626821661E-10</v>
      </c>
      <c r="N30" s="9">
        <f>AE34*AB34</f>
        <v>1.2985310770329612E-8</v>
      </c>
      <c r="O30" s="9">
        <f>AF34*AB34</f>
        <v>8.2769504224917025E-7</v>
      </c>
      <c r="P30" s="9">
        <f>AG34*AB34</f>
        <v>4.5689703721849447E-8</v>
      </c>
      <c r="Q30" s="9">
        <f>AH34*AB34</f>
        <v>-6.43459249833769E-4</v>
      </c>
      <c r="R30" s="9">
        <f>AI34*AB34</f>
        <v>5.6578207879045433E-4</v>
      </c>
      <c r="S30" s="9">
        <f>AJ34*AB34</f>
        <v>5.7474472131222509E-3</v>
      </c>
      <c r="T30" s="9">
        <f>AK34*AB34</f>
        <v>2.5245679598687634E-2</v>
      </c>
      <c r="U30" s="9">
        <f>AL34*AB34</f>
        <v>1.5209888168454889E-4</v>
      </c>
      <c r="V30" s="9">
        <f>AM34*AB34</f>
        <v>3.4181961828411919E-3</v>
      </c>
      <c r="W30" s="9">
        <f>AN34*AB34</f>
        <v>7.6963897243530601</v>
      </c>
      <c r="X30" s="9">
        <f>AO34*AB34</f>
        <v>57.482579787395061</v>
      </c>
      <c r="Y30" s="9">
        <f>AP34*AB34</f>
        <v>3.3857406604686178</v>
      </c>
      <c r="Z30" s="9">
        <f>AQ34*AB34</f>
        <v>1.3182792387093486E-7</v>
      </c>
      <c r="AA30" s="9">
        <f>AR34*AB34</f>
        <v>-6.2126453843812879E-2</v>
      </c>
      <c r="AB30" s="9">
        <f>H30</f>
        <v>-0.4</v>
      </c>
      <c r="AC30" s="9">
        <f>AB30*L30</f>
        <v>-3.6109253102141914E-2</v>
      </c>
      <c r="AD30" s="9">
        <f>AB30*M30</f>
        <v>-1.7548614650728665E-10</v>
      </c>
      <c r="AE30" s="9">
        <f>AB30*N30</f>
        <v>-5.1941243081318455E-9</v>
      </c>
      <c r="AF30" s="9">
        <f>AB30*O30</f>
        <v>-3.3107801689966813E-7</v>
      </c>
      <c r="AG30" s="9">
        <f>AB30*P30</f>
        <v>-1.827588148873978E-8</v>
      </c>
      <c r="AH30" s="9">
        <f>AB30*Q30</f>
        <v>2.5738369993350761E-4</v>
      </c>
      <c r="AI30" s="9">
        <f>AB30*R30</f>
        <v>-2.2631283151618175E-4</v>
      </c>
      <c r="AJ30" s="9">
        <f>AB30*S30</f>
        <v>-2.2989788852489004E-3</v>
      </c>
      <c r="AK30" s="9">
        <f>AB30*T30</f>
        <v>-1.0098271839475054E-2</v>
      </c>
      <c r="AL30" s="9">
        <f>AB30*U30</f>
        <v>-6.0839552673819556E-5</v>
      </c>
      <c r="AM30" s="9">
        <f>AB30*V30</f>
        <v>-1.3672784731364768E-3</v>
      </c>
      <c r="AN30" s="9">
        <f>AB30*W30</f>
        <v>-3.0785558897412244</v>
      </c>
      <c r="AO30" s="9">
        <f>AB30*X30</f>
        <v>-22.993031914958024</v>
      </c>
      <c r="AP30" s="9">
        <f>AB30*Y30</f>
        <v>-1.3542962641874472</v>
      </c>
      <c r="AQ30" s="9">
        <f>AB30*Z30</f>
        <v>-5.2731169548373949E-8</v>
      </c>
      <c r="AR30" s="9">
        <f>AB30*AA30</f>
        <v>2.4850581537525153E-2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-5.9123285555261945E-2</v>
      </c>
      <c r="AD31" s="9">
        <f t="shared" si="10"/>
        <v>6.1929627798392685E-9</v>
      </c>
      <c r="AE31" s="9">
        <f t="shared" si="10"/>
        <v>-7.7448485715855624E-9</v>
      </c>
      <c r="AF31" s="9">
        <f t="shared" si="10"/>
        <v>2.8442803820297026E-8</v>
      </c>
      <c r="AG31" s="9">
        <f t="shared" si="10"/>
        <v>-1.8600569253548878E-8</v>
      </c>
      <c r="AH31" s="9">
        <f t="shared" si="10"/>
        <v>-3.2953077554705168E-4</v>
      </c>
      <c r="AI31" s="9">
        <f t="shared" si="10"/>
        <v>-1.1665088292645263E-3</v>
      </c>
      <c r="AJ31" s="9">
        <f t="shared" si="10"/>
        <v>-1.9923275683991085E-3</v>
      </c>
      <c r="AK31" s="9">
        <f t="shared" si="10"/>
        <v>-8.3977438798651348E-3</v>
      </c>
      <c r="AL31" s="9">
        <f t="shared" si="10"/>
        <v>-3.2359310649216806E-5</v>
      </c>
      <c r="AM31" s="9">
        <f t="shared" si="10"/>
        <v>-2.1011094384131516E-3</v>
      </c>
      <c r="AN31" s="9">
        <f t="shared" si="10"/>
        <v>-7.3600784590334554</v>
      </c>
      <c r="AO31" s="9">
        <f t="shared" si="10"/>
        <v>-94.871935731510206</v>
      </c>
      <c r="AP31" s="9">
        <f t="shared" si="10"/>
        <v>-7.5937888770264523</v>
      </c>
      <c r="AQ31" s="9">
        <f t="shared" si="10"/>
        <v>1.459230806220551E-7</v>
      </c>
      <c r="AR31" s="9">
        <f t="shared" si="10"/>
        <v>-0.15838030139297121</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Parameter!C3/100</f>
        <v>0.6</v>
      </c>
      <c r="AC33" s="9">
        <f>AB33*L33</f>
        <v>0.19914391939679213</v>
      </c>
      <c r="AD33" s="9">
        <f>AB33*M33</f>
        <v>4.0784014185510546E-8</v>
      </c>
      <c r="AE33" s="9">
        <f>AB33*N33</f>
        <v>7.646120262299579E-9</v>
      </c>
      <c r="AF33" s="9">
        <f>AB33*O33</f>
        <v>2.183026854944202E-8</v>
      </c>
      <c r="AG33" s="9">
        <f>AB33*P33</f>
        <v>8.670407458914983E-9</v>
      </c>
      <c r="AH33" s="9">
        <f>AB33*Q33</f>
        <v>1.4754200702065548E-2</v>
      </c>
      <c r="AI33" s="9">
        <f>AB33*R33</f>
        <v>8.6193618627332272E-4</v>
      </c>
      <c r="AJ33" s="9">
        <f>AB33*S33</f>
        <v>8.4503685378145674E-4</v>
      </c>
      <c r="AK33" s="9">
        <f>AB33*T33</f>
        <v>2.719869989816315E-3</v>
      </c>
      <c r="AL33" s="9">
        <f>AB33*U33</f>
        <v>2.2320890058642298E-6</v>
      </c>
      <c r="AM33" s="9">
        <f>AB33*V33</f>
        <v>2.4475340295839517E-4</v>
      </c>
      <c r="AN33" s="9">
        <f>AB33*W33</f>
        <v>0.64531840428540954</v>
      </c>
      <c r="AO33" s="9">
        <f>AB33*X33</f>
        <v>2.3165593341874189</v>
      </c>
      <c r="AP33" s="9">
        <f>AB33*Y33</f>
        <v>2.8100246163246211E-2</v>
      </c>
      <c r="AQ33" s="9">
        <f>AB33*Z33</f>
        <v>3.4935332748649641E-6</v>
      </c>
      <c r="AR33" s="9">
        <f>AB33*AA33</f>
        <v>3.021876936925175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-9.0273132755354785E-2</v>
      </c>
      <c r="AD34" s="9">
        <f t="shared" si="11"/>
        <v>-4.3871536626821661E-10</v>
      </c>
      <c r="AE34" s="9">
        <f t="shared" si="11"/>
        <v>-1.2985310770329612E-8</v>
      </c>
      <c r="AF34" s="9">
        <f t="shared" si="11"/>
        <v>-8.2769504224917025E-7</v>
      </c>
      <c r="AG34" s="9">
        <f t="shared" si="11"/>
        <v>-4.5689703721849447E-8</v>
      </c>
      <c r="AH34" s="9">
        <f t="shared" si="11"/>
        <v>6.43459249833769E-4</v>
      </c>
      <c r="AI34" s="9">
        <f t="shared" si="11"/>
        <v>-5.6578207879045433E-4</v>
      </c>
      <c r="AJ34" s="9">
        <f t="shared" si="11"/>
        <v>-5.7474472131222509E-3</v>
      </c>
      <c r="AK34" s="9">
        <f t="shared" si="11"/>
        <v>-2.5245679598687634E-2</v>
      </c>
      <c r="AL34" s="9">
        <f t="shared" si="11"/>
        <v>-1.5209888168454889E-4</v>
      </c>
      <c r="AM34" s="9">
        <f t="shared" si="11"/>
        <v>-3.4181961828411919E-3</v>
      </c>
      <c r="AN34" s="9">
        <f t="shared" si="11"/>
        <v>-7.6963897243530601</v>
      </c>
      <c r="AO34" s="9">
        <f t="shared" si="11"/>
        <v>-57.482579787395061</v>
      </c>
      <c r="AP34" s="9">
        <f t="shared" si="11"/>
        <v>-3.3857406604686178</v>
      </c>
      <c r="AQ34" s="9">
        <f t="shared" si="11"/>
        <v>-1.3182792387093486E-7</v>
      </c>
      <c r="AR34" s="9">
        <f t="shared" si="11"/>
        <v>6.2126453843812879E-2</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Parameter!C3/100</f>
        <v>0.6</v>
      </c>
      <c r="AC36" s="9">
        <f>AB36*L36</f>
        <v>0.19914391939679213</v>
      </c>
      <c r="AD36" s="9">
        <f>AB36*M36</f>
        <v>4.0784014185510546E-8</v>
      </c>
      <c r="AE36" s="9">
        <f>AB36*N36</f>
        <v>7.646120262299579E-9</v>
      </c>
      <c r="AF36" s="9">
        <f>AB36*O36</f>
        <v>2.183026854944202E-8</v>
      </c>
      <c r="AG36" s="9">
        <f>AB36*P36</f>
        <v>8.670407458914983E-9</v>
      </c>
      <c r="AH36" s="9">
        <f>AB36*Q36</f>
        <v>1.4754200702065548E-2</v>
      </c>
      <c r="AI36" s="9">
        <f>AB36*R36</f>
        <v>8.6193618627332272E-4</v>
      </c>
      <c r="AJ36" s="9">
        <f>AB36*S36</f>
        <v>8.4503685378145674E-4</v>
      </c>
      <c r="AK36" s="9">
        <f>AB36*T36</f>
        <v>2.719869989816315E-3</v>
      </c>
      <c r="AL36" s="9">
        <f>AB36*U36</f>
        <v>2.2320890058642298E-6</v>
      </c>
      <c r="AM36" s="9">
        <f>AB36*V36</f>
        <v>2.4475340295839517E-4</v>
      </c>
      <c r="AN36" s="9">
        <f>AB36*W36</f>
        <v>0.64531840428540954</v>
      </c>
      <c r="AO36" s="9">
        <f>AB36*X36</f>
        <v>2.3165593341874189</v>
      </c>
      <c r="AP36" s="9">
        <f>AB36*Y36</f>
        <v>2.8100246163246211E-2</v>
      </c>
      <c r="AQ36" s="9">
        <f>AB36*Z36</f>
        <v>3.4935332748649641E-6</v>
      </c>
      <c r="AR36" s="9">
        <f>AB36*AA36</f>
        <v>3.021876936925175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-7.3959921488548047E-2</v>
      </c>
      <c r="AD2" s="9">
        <f t="shared" si="1"/>
        <v>-3.6423748548951043E-9</v>
      </c>
      <c r="AE2" s="9">
        <f t="shared" si="1"/>
        <v>-3.7691153569483594E-9</v>
      </c>
      <c r="AF2" s="9">
        <f t="shared" si="1"/>
        <v>-6.6182600483790712E-8</v>
      </c>
      <c r="AG2" s="9">
        <f t="shared" si="1"/>
        <v>-9.41624968755632E-9</v>
      </c>
      <c r="AH2" s="9">
        <f t="shared" si="1"/>
        <v>-1.9968363677431468E-3</v>
      </c>
      <c r="AI2" s="9">
        <f t="shared" si="1"/>
        <v>-2.3489548623831894E-4</v>
      </c>
      <c r="AJ2" s="9">
        <f t="shared" si="1"/>
        <v>-1.5100856870887388E-3</v>
      </c>
      <c r="AK2" s="9">
        <f t="shared" si="1"/>
        <v>-6.479526278941326E-3</v>
      </c>
      <c r="AL2" s="9">
        <f t="shared" si="1"/>
        <v>-1.6613037007007727E-5</v>
      </c>
      <c r="AM2" s="9">
        <f t="shared" si="1"/>
        <v>-5.6570506760302832E-4</v>
      </c>
      <c r="AN2" s="9">
        <f t="shared" si="1"/>
        <v>-1.581225550747654</v>
      </c>
      <c r="AO2" s="9">
        <f t="shared" si="1"/>
        <v>-16.317951699939581</v>
      </c>
      <c r="AP2" s="9">
        <f t="shared" si="1"/>
        <v>-1.1907057787534319</v>
      </c>
      <c r="AQ2" s="9">
        <f t="shared" si="1"/>
        <v>-5.2649679821602791E-7</v>
      </c>
      <c r="AR2" s="9">
        <f t="shared" si="1"/>
        <v>-0.38268107619525699</v>
      </c>
    </row>
    <row r="3" spans="1:44" ht="38.5" x14ac:dyDescent="0.35">
      <c r="A3" s="9" t="s">
        <v>117</v>
      </c>
      <c r="B3" s="9" t="s">
        <v>2</v>
      </c>
      <c r="C3" s="9" t="s">
        <v>107</v>
      </c>
      <c r="D3" s="9" t="s">
        <v>166</v>
      </c>
      <c r="E3" s="9" t="s">
        <v>116</v>
      </c>
      <c r="F3" s="9" t="s">
        <v>53</v>
      </c>
      <c r="G3" s="9" t="s">
        <v>166</v>
      </c>
      <c r="H3" s="9">
        <v>-0.4</v>
      </c>
      <c r="I3" s="9" t="s">
        <v>178</v>
      </c>
      <c r="J3" s="9" t="b">
        <v>1</v>
      </c>
      <c r="L3" s="9">
        <f>AC6*AB6</f>
        <v>3.2120091008974061E-2</v>
      </c>
      <c r="M3" s="9">
        <f>AD6*AB6</f>
        <v>-1.8446654452642588E-9</v>
      </c>
      <c r="N3" s="9">
        <f>AE6*AB6</f>
        <v>1.2402002126170065E-9</v>
      </c>
      <c r="O3" s="9">
        <f>AF6*AB6</f>
        <v>2.2914076380093211E-10</v>
      </c>
      <c r="P3" s="9">
        <f>AG6*AB6</f>
        <v>8.4993903462870427E-9</v>
      </c>
      <c r="Q3" s="9">
        <f>AH6*AB6</f>
        <v>8.3494311741202768E-4</v>
      </c>
      <c r="R3" s="9">
        <f>AI6*AB6</f>
        <v>-9.2494081726801608E-5</v>
      </c>
      <c r="S3" s="9">
        <f>AJ6*AB6</f>
        <v>2.0541439769734414E-3</v>
      </c>
      <c r="T3" s="9">
        <f>AK6*AB6</f>
        <v>9.1421674666946513E-3</v>
      </c>
      <c r="U3" s="9">
        <f>AL6*AB6</f>
        <v>3.4899322101068091E-7</v>
      </c>
      <c r="V3" s="9">
        <f>AM6*AB6</f>
        <v>4.2337951422171852E-5</v>
      </c>
      <c r="W3" s="9">
        <f>AN6*AB6</f>
        <v>-1.0631792305212179E-2</v>
      </c>
      <c r="X3" s="9">
        <f>AO6*AB6</f>
        <v>0.23309989062045336</v>
      </c>
      <c r="Y3" s="9">
        <f>AP6*AB6</f>
        <v>1.1513978719674673E-2</v>
      </c>
      <c r="Z3" s="9">
        <f>AQ6*AB6</f>
        <v>6.9120937151487671E-8</v>
      </c>
      <c r="AA3" s="9">
        <f>AR6*AB6</f>
        <v>-1.2902683370329987E-2</v>
      </c>
      <c r="AB3" s="9">
        <f t="shared" si="0"/>
        <v>-0.4</v>
      </c>
      <c r="AC3" s="9">
        <f>AB3*L3</f>
        <v>-1.2848036403589625E-2</v>
      </c>
      <c r="AD3" s="9">
        <f>AB3*M3</f>
        <v>7.3786617810570356E-10</v>
      </c>
      <c r="AE3" s="9">
        <f>AB3*N3</f>
        <v>-4.9608008504680268E-10</v>
      </c>
      <c r="AF3" s="9">
        <f>AB3*O3</f>
        <v>-9.1656305520372851E-11</v>
      </c>
      <c r="AG3" s="9">
        <f>AB3*P3</f>
        <v>-3.3997561385148171E-9</v>
      </c>
      <c r="AH3" s="9">
        <f>AB3*Q3</f>
        <v>-3.3397724696481107E-4</v>
      </c>
      <c r="AI3" s="9">
        <f>AB3*R3</f>
        <v>3.6997632690720647E-5</v>
      </c>
      <c r="AJ3" s="9">
        <f>AB3*S3</f>
        <v>-8.2165759078937656E-4</v>
      </c>
      <c r="AK3" s="9">
        <f>AB3*T3</f>
        <v>-3.6568669866778609E-3</v>
      </c>
      <c r="AL3" s="9">
        <f>AB3*U3</f>
        <v>-1.3959728840427238E-7</v>
      </c>
      <c r="AM3" s="9">
        <f>AB3*V3</f>
        <v>-1.6935180568868742E-5</v>
      </c>
      <c r="AN3" s="9">
        <f>AB3*W3</f>
        <v>4.2527169220848721E-3</v>
      </c>
      <c r="AO3" s="9">
        <f>AB3*X3</f>
        <v>-9.3239956248181349E-2</v>
      </c>
      <c r="AP3" s="9">
        <f>AB3*Y3</f>
        <v>-4.6055914878698695E-3</v>
      </c>
      <c r="AQ3" s="9">
        <f>AB3*Z3</f>
        <v>-2.764837486059507E-8</v>
      </c>
      <c r="AR3" s="9">
        <f>AB3*AA3</f>
        <v>5.161073348131995E-3</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0.22094116398289318</v>
      </c>
      <c r="M5" s="9">
        <f>AD28*AB28</f>
        <v>2.7047719117736638E-8</v>
      </c>
      <c r="N5" s="9">
        <f>AE28*AB28</f>
        <v>1.5575623647807865E-8</v>
      </c>
      <c r="O5" s="9">
        <f>AF28*AB28</f>
        <v>3.3038503601957141E-7</v>
      </c>
      <c r="P5" s="9">
        <f>AG28*AB28</f>
        <v>3.593902863505534E-8</v>
      </c>
      <c r="Q5" s="9">
        <f>AH28*AB28</f>
        <v>1.1005985291943885E-2</v>
      </c>
      <c r="R5" s="9">
        <f>AI28*AB28</f>
        <v>1.5726702687798894E-3</v>
      </c>
      <c r="S5" s="9">
        <f>AJ28*AB28</f>
        <v>4.1281530666244575E-3</v>
      </c>
      <c r="T5" s="9">
        <f>AK28*AB28</f>
        <v>1.7176820659756373E-2</v>
      </c>
      <c r="U5" s="9">
        <f>AL28*AB28</f>
        <v>8.1929205817747808E-5</v>
      </c>
      <c r="V5" s="9">
        <f>AM28*AB28</f>
        <v>2.8115091884031644E-3</v>
      </c>
      <c r="W5" s="9">
        <f>AN28*AB28</f>
        <v>7.9785917683753542</v>
      </c>
      <c r="X5" s="9">
        <f>AO28*AB28</f>
        <v>81.653612854504701</v>
      </c>
      <c r="Y5" s="9">
        <f>AP28*AB28</f>
        <v>5.9316447750257542</v>
      </c>
      <c r="Z5" s="9">
        <f>AQ28*AB28</f>
        <v>2.5853272773238641E-6</v>
      </c>
      <c r="AA5" s="9">
        <f>AR28*AB28</f>
        <v>2.3365853019921392</v>
      </c>
      <c r="AB5" s="9">
        <f t="shared" si="0"/>
        <v>-0.2</v>
      </c>
      <c r="AC5" s="9">
        <f>AB5*L5</f>
        <v>-4.4188232796578637E-2</v>
      </c>
      <c r="AD5" s="9">
        <f>AB5*M5</f>
        <v>-5.4095438235473276E-9</v>
      </c>
      <c r="AE5" s="9">
        <f>AB5*N5</f>
        <v>-3.1151247295615733E-9</v>
      </c>
      <c r="AF5" s="9">
        <f>AB5*O5</f>
        <v>-6.607700720391429E-8</v>
      </c>
      <c r="AG5" s="9">
        <f>AB5*P5</f>
        <v>-7.1878057270110681E-9</v>
      </c>
      <c r="AH5" s="9">
        <f>AB5*Q5</f>
        <v>-2.2011970583887771E-3</v>
      </c>
      <c r="AI5" s="9">
        <f>AB5*R5</f>
        <v>-3.1453405375597791E-4</v>
      </c>
      <c r="AJ5" s="9">
        <f>AB5*S5</f>
        <v>-8.2563061332489157E-4</v>
      </c>
      <c r="AK5" s="9">
        <f>AB5*T5</f>
        <v>-3.4353641319512748E-3</v>
      </c>
      <c r="AL5" s="9">
        <f>AB5*U5</f>
        <v>-1.6385841163549564E-5</v>
      </c>
      <c r="AM5" s="9">
        <f>AB5*V5</f>
        <v>-5.6230183768063294E-4</v>
      </c>
      <c r="AN5" s="9">
        <f>AB5*W5</f>
        <v>-1.595718353675071</v>
      </c>
      <c r="AO5" s="9">
        <f>AB5*X5</f>
        <v>-16.330722570900942</v>
      </c>
      <c r="AP5" s="9">
        <f>AB5*Y5</f>
        <v>-1.1863289550051508</v>
      </c>
      <c r="AQ5" s="9">
        <f>AB5*Z5</f>
        <v>-5.1706545546477284E-7</v>
      </c>
      <c r="AR5" s="9">
        <f>AB5*AA5</f>
        <v>-0.46731706039842785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-3.2120091008974061E-2</v>
      </c>
      <c r="AD6" s="9">
        <f t="shared" si="2"/>
        <v>1.8446654452642588E-9</v>
      </c>
      <c r="AE6" s="9">
        <f t="shared" si="2"/>
        <v>-1.2402002126170065E-9</v>
      </c>
      <c r="AF6" s="9">
        <f t="shared" si="2"/>
        <v>-2.2914076380093211E-10</v>
      </c>
      <c r="AG6" s="9">
        <f t="shared" si="2"/>
        <v>-8.4993903462870427E-9</v>
      </c>
      <c r="AH6" s="9">
        <f t="shared" si="2"/>
        <v>-8.3494311741202768E-4</v>
      </c>
      <c r="AI6" s="9">
        <f t="shared" si="2"/>
        <v>9.2494081726801608E-5</v>
      </c>
      <c r="AJ6" s="9">
        <f t="shared" si="2"/>
        <v>-2.0541439769734414E-3</v>
      </c>
      <c r="AK6" s="9">
        <f t="shared" si="2"/>
        <v>-9.1421674666946513E-3</v>
      </c>
      <c r="AL6" s="9">
        <f t="shared" si="2"/>
        <v>-3.4899322101068091E-7</v>
      </c>
      <c r="AM6" s="9">
        <f t="shared" si="2"/>
        <v>-4.2337951422171852E-5</v>
      </c>
      <c r="AN6" s="9">
        <f t="shared" si="2"/>
        <v>1.0631792305212179E-2</v>
      </c>
      <c r="AO6" s="9">
        <f t="shared" si="2"/>
        <v>-0.23309989062045336</v>
      </c>
      <c r="AP6" s="9">
        <f t="shared" si="2"/>
        <v>-1.1513978719674673E-2</v>
      </c>
      <c r="AQ6" s="9">
        <f t="shared" si="2"/>
        <v>-6.9120937151487671E-8</v>
      </c>
      <c r="AR6" s="9">
        <f t="shared" si="2"/>
        <v>1.2902683370329987E-2</v>
      </c>
    </row>
    <row r="7" spans="1:44" ht="51" x14ac:dyDescent="0.35">
      <c r="A7" s="9" t="s">
        <v>120</v>
      </c>
      <c r="B7" s="9" t="s">
        <v>54</v>
      </c>
      <c r="C7" s="9" t="s">
        <v>107</v>
      </c>
      <c r="D7" s="9" t="s">
        <v>166</v>
      </c>
      <c r="E7" s="9" t="s">
        <v>117</v>
      </c>
      <c r="F7" s="9" t="s">
        <v>2</v>
      </c>
      <c r="G7" s="9" t="s">
        <v>166</v>
      </c>
      <c r="H7" s="9">
        <v>-0.6</v>
      </c>
      <c r="I7" s="9" t="s">
        <v>178</v>
      </c>
      <c r="J7" s="9" t="b">
        <v>1</v>
      </c>
      <c r="L7" s="9">
        <f>AC9*AB9</f>
        <v>3.2120091008974061E-2</v>
      </c>
      <c r="M7" s="9">
        <f>AD9*AB9</f>
        <v>-1.8446654452642588E-9</v>
      </c>
      <c r="N7" s="9">
        <f>AE9*AB9</f>
        <v>1.2402002126170065E-9</v>
      </c>
      <c r="O7" s="9">
        <f>AF9*AB9</f>
        <v>2.2914076380093211E-10</v>
      </c>
      <c r="P7" s="9">
        <f>AG9*AB9</f>
        <v>8.4993903462870427E-9</v>
      </c>
      <c r="Q7" s="9">
        <f>AH9*AB9</f>
        <v>8.3494311741202779E-4</v>
      </c>
      <c r="R7" s="9">
        <f>AI9*AB9</f>
        <v>-9.2494081726801608E-5</v>
      </c>
      <c r="S7" s="9">
        <f>AJ9*AB9</f>
        <v>2.0541439769734414E-3</v>
      </c>
      <c r="T7" s="9">
        <f>AK9*AB9</f>
        <v>9.1421674666946513E-3</v>
      </c>
      <c r="U7" s="9">
        <f>AL9*AB9</f>
        <v>3.4899322101068091E-7</v>
      </c>
      <c r="V7" s="9">
        <f>AM9*AB9</f>
        <v>4.2337951422171852E-5</v>
      </c>
      <c r="W7" s="9">
        <f>AN9*AB9</f>
        <v>-1.0631792305212179E-2</v>
      </c>
      <c r="X7" s="9">
        <f>AO9*AB9</f>
        <v>0.23309989062045336</v>
      </c>
      <c r="Y7" s="9">
        <f>AP9*AB9</f>
        <v>1.1513978719674673E-2</v>
      </c>
      <c r="Z7" s="9">
        <f>AQ9*AB9</f>
        <v>6.9120937151487671E-8</v>
      </c>
      <c r="AA7" s="9">
        <f>AR9*AB9</f>
        <v>-1.2902683370329987E-2</v>
      </c>
      <c r="AB7" s="9">
        <f t="shared" si="0"/>
        <v>-0.6</v>
      </c>
      <c r="AC7" s="9">
        <f>AB7*L7</f>
        <v>-1.9272054605384437E-2</v>
      </c>
      <c r="AD7" s="9">
        <f>AB7*M7</f>
        <v>1.1067992671585552E-9</v>
      </c>
      <c r="AE7" s="9">
        <f>AB7*N7</f>
        <v>-7.4412012757020386E-10</v>
      </c>
      <c r="AF7" s="9">
        <f>AB7*O7</f>
        <v>-1.3748445828055927E-10</v>
      </c>
      <c r="AG7" s="9">
        <f>AB7*P7</f>
        <v>-5.0996342077722256E-9</v>
      </c>
      <c r="AH7" s="9">
        <f>AB7*Q7</f>
        <v>-5.0096587044721661E-4</v>
      </c>
      <c r="AI7" s="9">
        <f>AB7*R7</f>
        <v>5.5496449036080961E-5</v>
      </c>
      <c r="AJ7" s="9">
        <f>AB7*S7</f>
        <v>-1.2324863861840648E-3</v>
      </c>
      <c r="AK7" s="9">
        <f>AB7*T7</f>
        <v>-5.4853004800167905E-3</v>
      </c>
      <c r="AL7" s="9">
        <f>AB7*U7</f>
        <v>-2.0939593260640854E-7</v>
      </c>
      <c r="AM7" s="9">
        <f>AB7*V7</f>
        <v>-2.540277085330311E-5</v>
      </c>
      <c r="AN7" s="9">
        <f>AB7*W7</f>
        <v>6.3790753831273073E-3</v>
      </c>
      <c r="AO7" s="9">
        <f>AB7*X7</f>
        <v>-0.13985993437227201</v>
      </c>
      <c r="AP7" s="9">
        <f>AB7*Y7</f>
        <v>-6.9083872318048039E-3</v>
      </c>
      <c r="AQ7" s="9">
        <f>AB7*Z7</f>
        <v>-4.1472562290892604E-8</v>
      </c>
      <c r="AR7" s="9">
        <f>AB7*AA7</f>
        <v>7.741610022197992E-3</v>
      </c>
    </row>
    <row r="8" spans="1:44" ht="51" x14ac:dyDescent="0.35">
      <c r="A8" s="9" t="s">
        <v>121</v>
      </c>
      <c r="B8" s="9" t="s">
        <v>55</v>
      </c>
      <c r="C8" s="9" t="s">
        <v>107</v>
      </c>
      <c r="D8" s="9" t="s">
        <v>166</v>
      </c>
      <c r="E8" s="9" t="s">
        <v>117</v>
      </c>
      <c r="F8" s="9" t="s">
        <v>2</v>
      </c>
      <c r="G8" s="9" t="s">
        <v>166</v>
      </c>
      <c r="H8" s="9">
        <v>-0.4</v>
      </c>
      <c r="I8" s="9" t="s">
        <v>178</v>
      </c>
      <c r="J8" s="9" t="b">
        <v>1</v>
      </c>
      <c r="L8" s="9">
        <f>AC13*AB13</f>
        <v>3.2120091008974061E-2</v>
      </c>
      <c r="M8" s="9">
        <f>AD13*AB13</f>
        <v>-1.8446654452642588E-9</v>
      </c>
      <c r="N8" s="9">
        <f>AE13*AB13</f>
        <v>1.2402002126170065E-9</v>
      </c>
      <c r="O8" s="9">
        <f>AF13*AB13</f>
        <v>2.2914076380093211E-10</v>
      </c>
      <c r="P8" s="9">
        <f>AG13*AB13</f>
        <v>8.4993903462870427E-9</v>
      </c>
      <c r="Q8" s="9">
        <f>AH13*AB13</f>
        <v>8.3494311741202779E-4</v>
      </c>
      <c r="R8" s="9">
        <f>AI13*AB13</f>
        <v>-9.2494081726801608E-5</v>
      </c>
      <c r="S8" s="9">
        <f>AJ13*AB13</f>
        <v>2.0541439769734414E-3</v>
      </c>
      <c r="T8" s="9">
        <f>AK13*AB13</f>
        <v>9.1421674666946513E-3</v>
      </c>
      <c r="U8" s="9">
        <f>AL13*AB13</f>
        <v>3.4899322101068091E-7</v>
      </c>
      <c r="V8" s="9">
        <f>AM13*AB13</f>
        <v>4.2337951422171852E-5</v>
      </c>
      <c r="W8" s="9">
        <f>AN13*AB13</f>
        <v>-1.0631792305212179E-2</v>
      </c>
      <c r="X8" s="9">
        <f>AO13*AB13</f>
        <v>0.23309989062045336</v>
      </c>
      <c r="Y8" s="9">
        <f>AP13*AB13</f>
        <v>1.1513978719674673E-2</v>
      </c>
      <c r="Z8" s="9">
        <f>AQ13*AB13</f>
        <v>6.9120937151487671E-8</v>
      </c>
      <c r="AA8" s="9">
        <f>AR13*AB13</f>
        <v>-1.2902683370329987E-2</v>
      </c>
      <c r="AB8" s="9">
        <f t="shared" si="0"/>
        <v>-0.4</v>
      </c>
      <c r="AC8" s="9">
        <f>AB8*L8</f>
        <v>-1.2848036403589625E-2</v>
      </c>
      <c r="AD8" s="9">
        <f>AB8*M8</f>
        <v>7.3786617810570356E-10</v>
      </c>
      <c r="AE8" s="9">
        <f>AB8*N8</f>
        <v>-4.9608008504680268E-10</v>
      </c>
      <c r="AF8" s="9">
        <f>AB8*O8</f>
        <v>-9.1656305520372851E-11</v>
      </c>
      <c r="AG8" s="9">
        <f>AB8*P8</f>
        <v>-3.3997561385148171E-9</v>
      </c>
      <c r="AH8" s="9">
        <f>AB8*Q8</f>
        <v>-3.3397724696481113E-4</v>
      </c>
      <c r="AI8" s="9">
        <f>AB8*R8</f>
        <v>3.6997632690720647E-5</v>
      </c>
      <c r="AJ8" s="9">
        <f>AB8*S8</f>
        <v>-8.2165759078937656E-4</v>
      </c>
      <c r="AK8" s="9">
        <f>AB8*T8</f>
        <v>-3.6568669866778609E-3</v>
      </c>
      <c r="AL8" s="9">
        <f>AB8*U8</f>
        <v>-1.3959728840427238E-7</v>
      </c>
      <c r="AM8" s="9">
        <f>AB8*V8</f>
        <v>-1.6935180568868742E-5</v>
      </c>
      <c r="AN8" s="9">
        <f>AB8*W8</f>
        <v>4.2527169220848721E-3</v>
      </c>
      <c r="AO8" s="9">
        <f>AB8*X8</f>
        <v>-9.3239956248181349E-2</v>
      </c>
      <c r="AP8" s="9">
        <f>AB8*Y8</f>
        <v>-4.6055914878698695E-3</v>
      </c>
      <c r="AQ8" s="9">
        <f>AB8*Z8</f>
        <v>-2.764837486059507E-8</v>
      </c>
      <c r="AR8" s="9">
        <f>AB8*AA8</f>
        <v>5.161073348131995E-3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-3.2120091008974061E-2</v>
      </c>
      <c r="AD9" s="9">
        <f t="shared" si="3"/>
        <v>1.8446654452642588E-9</v>
      </c>
      <c r="AE9" s="9">
        <f t="shared" si="3"/>
        <v>-1.2402002126170065E-9</v>
      </c>
      <c r="AF9" s="9">
        <f t="shared" si="3"/>
        <v>-2.2914076380093211E-10</v>
      </c>
      <c r="AG9" s="9">
        <f t="shared" si="3"/>
        <v>-8.4993903462870427E-9</v>
      </c>
      <c r="AH9" s="9">
        <f t="shared" si="3"/>
        <v>-8.3494311741202779E-4</v>
      </c>
      <c r="AI9" s="9">
        <f t="shared" si="3"/>
        <v>9.2494081726801608E-5</v>
      </c>
      <c r="AJ9" s="9">
        <f t="shared" si="3"/>
        <v>-2.0541439769734414E-3</v>
      </c>
      <c r="AK9" s="9">
        <f t="shared" si="3"/>
        <v>-9.1421674666946513E-3</v>
      </c>
      <c r="AL9" s="9">
        <f t="shared" si="3"/>
        <v>-3.4899322101068091E-7</v>
      </c>
      <c r="AM9" s="9">
        <f t="shared" si="3"/>
        <v>-4.2337951422171852E-5</v>
      </c>
      <c r="AN9" s="9">
        <f t="shared" si="3"/>
        <v>1.0631792305212179E-2</v>
      </c>
      <c r="AO9" s="9">
        <f t="shared" si="3"/>
        <v>-0.23309989062045336</v>
      </c>
      <c r="AP9" s="9">
        <f t="shared" si="3"/>
        <v>-1.1513978719674673E-2</v>
      </c>
      <c r="AQ9" s="9">
        <f t="shared" si="3"/>
        <v>-6.9120937151487671E-8</v>
      </c>
      <c r="AR9" s="9">
        <f t="shared" si="3"/>
        <v>1.2902683370329987E-2</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Parameter!D4/1000</f>
        <v>0.06</v>
      </c>
      <c r="AC12" s="9">
        <f>AB12*L12</f>
        <v>9.3288050095250395E-3</v>
      </c>
      <c r="AD12" s="9">
        <f>AB12*M12</f>
        <v>2.1241710780484927E-9</v>
      </c>
      <c r="AE12" s="9">
        <f>AB12*N12</f>
        <v>1.3457677154906209E-10</v>
      </c>
      <c r="AF12" s="9">
        <f>AB12*O12</f>
        <v>1.4379509392884005E-9</v>
      </c>
      <c r="AG12" s="9">
        <f>AB12*P12</f>
        <v>6.8738441575138386E-10</v>
      </c>
      <c r="AH12" s="9">
        <f>AB12*Q12</f>
        <v>6.7531222911184979E-4</v>
      </c>
      <c r="AI12" s="9">
        <f>AB12*R12</f>
        <v>3.9032089576526374E-5</v>
      </c>
      <c r="AJ12" s="9">
        <f>AB12*S12</f>
        <v>3.5850289045853744E-5</v>
      </c>
      <c r="AK12" s="9">
        <f>AB12*T12</f>
        <v>1.2653289614046587E-4</v>
      </c>
      <c r="AL12" s="9">
        <f>AB12*U12</f>
        <v>4.0328784036331732E-8</v>
      </c>
      <c r="AM12" s="9">
        <f>AB12*V12</f>
        <v>1.1481159663933995E-5</v>
      </c>
      <c r="AN12" s="9">
        <f>AB12*W12</f>
        <v>2.6603028126378943E-2</v>
      </c>
      <c r="AO12" s="9">
        <f>AB12*X12</f>
        <v>0.16553165900822722</v>
      </c>
      <c r="AP12" s="9">
        <f>AB12*Y12</f>
        <v>6.0628071273765118E-4</v>
      </c>
      <c r="AQ12" s="9">
        <f>AB12*Z12</f>
        <v>3.7477361646087177E-8</v>
      </c>
      <c r="AR12" s="9">
        <f>AB12*AA12</f>
        <v>0.14082197289224729</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-3.2120091008974061E-2</v>
      </c>
      <c r="AD13" s="9">
        <f t="shared" si="4"/>
        <v>1.8446654452642588E-9</v>
      </c>
      <c r="AE13" s="9">
        <f t="shared" si="4"/>
        <v>-1.2402002126170065E-9</v>
      </c>
      <c r="AF13" s="9">
        <f t="shared" si="4"/>
        <v>-2.2914076380093211E-10</v>
      </c>
      <c r="AG13" s="9">
        <f t="shared" si="4"/>
        <v>-8.4993903462870427E-9</v>
      </c>
      <c r="AH13" s="9">
        <f t="shared" si="4"/>
        <v>-8.3494311741202779E-4</v>
      </c>
      <c r="AI13" s="9">
        <f t="shared" si="4"/>
        <v>9.2494081726801608E-5</v>
      </c>
      <c r="AJ13" s="9">
        <f t="shared" si="4"/>
        <v>-2.0541439769734414E-3</v>
      </c>
      <c r="AK13" s="9">
        <f t="shared" si="4"/>
        <v>-9.1421674666946513E-3</v>
      </c>
      <c r="AL13" s="9">
        <f t="shared" si="4"/>
        <v>-3.4899322101068091E-7</v>
      </c>
      <c r="AM13" s="9">
        <f t="shared" si="4"/>
        <v>-4.2337951422171852E-5</v>
      </c>
      <c r="AN13" s="9">
        <f t="shared" si="4"/>
        <v>1.0631792305212179E-2</v>
      </c>
      <c r="AO13" s="9">
        <f t="shared" si="4"/>
        <v>-0.23309989062045336</v>
      </c>
      <c r="AP13" s="9">
        <f t="shared" si="4"/>
        <v>-1.1513978719674673E-2</v>
      </c>
      <c r="AQ13" s="9">
        <f t="shared" si="4"/>
        <v>-6.9120937151487671E-8</v>
      </c>
      <c r="AR13" s="9">
        <f t="shared" si="4"/>
        <v>1.2902683370329987E-2</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Parameter!D4/1000</f>
        <v>0.06</v>
      </c>
      <c r="AC16" s="9">
        <f>AB16*L16</f>
        <v>9.3288050095250395E-3</v>
      </c>
      <c r="AD16" s="9">
        <f>AB16*M16</f>
        <v>2.1241710780484927E-9</v>
      </c>
      <c r="AE16" s="9">
        <f>AB16*N16</f>
        <v>1.3457677154906209E-10</v>
      </c>
      <c r="AF16" s="9">
        <f>AB16*O16</f>
        <v>1.4379509392884005E-9</v>
      </c>
      <c r="AG16" s="9">
        <f>AB16*P16</f>
        <v>6.8738441575138386E-10</v>
      </c>
      <c r="AH16" s="9">
        <f>AB16*Q16</f>
        <v>6.7531222911184979E-4</v>
      </c>
      <c r="AI16" s="9">
        <f>AB16*R16</f>
        <v>3.9032089576526374E-5</v>
      </c>
      <c r="AJ16" s="9">
        <f>AB16*S16</f>
        <v>3.5850289045853744E-5</v>
      </c>
      <c r="AK16" s="9">
        <f>AB16*T16</f>
        <v>1.2653289614046587E-4</v>
      </c>
      <c r="AL16" s="9">
        <f>AB16*U16</f>
        <v>4.0328784036331732E-8</v>
      </c>
      <c r="AM16" s="9">
        <f>AB16*V16</f>
        <v>1.1481159663933995E-5</v>
      </c>
      <c r="AN16" s="9">
        <f>AB16*W16</f>
        <v>2.6603028126378943E-2</v>
      </c>
      <c r="AO16" s="9">
        <f>AB16*X16</f>
        <v>0.16553165900822722</v>
      </c>
      <c r="AP16" s="9">
        <f>AB16*Y16</f>
        <v>6.0628071273765118E-4</v>
      </c>
      <c r="AQ16" s="9">
        <f>AB16*Z16</f>
        <v>3.7477361646087177E-8</v>
      </c>
      <c r="AR16" s="9">
        <f>AB16*AA16</f>
        <v>0.14082197289224729</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Parameter!D5/1000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Parameter!D5/1000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-0.22094116398289318</v>
      </c>
      <c r="AD28" s="9">
        <f t="shared" si="9"/>
        <v>-2.7047719117736638E-8</v>
      </c>
      <c r="AE28" s="9">
        <f t="shared" si="9"/>
        <v>-1.5575623647807865E-8</v>
      </c>
      <c r="AF28" s="9">
        <f t="shared" si="9"/>
        <v>-3.3038503601957141E-7</v>
      </c>
      <c r="AG28" s="9">
        <f t="shared" si="9"/>
        <v>-3.593902863505534E-8</v>
      </c>
      <c r="AH28" s="9">
        <f t="shared" si="9"/>
        <v>-1.1005985291943885E-2</v>
      </c>
      <c r="AI28" s="9">
        <f t="shared" si="9"/>
        <v>-1.5726702687798894E-3</v>
      </c>
      <c r="AJ28" s="9">
        <f t="shared" si="9"/>
        <v>-4.1281530666244575E-3</v>
      </c>
      <c r="AK28" s="9">
        <f t="shared" si="9"/>
        <v>-1.7176820659756373E-2</v>
      </c>
      <c r="AL28" s="9">
        <f t="shared" si="9"/>
        <v>-8.1929205817747808E-5</v>
      </c>
      <c r="AM28" s="9">
        <f t="shared" si="9"/>
        <v>-2.8115091884031644E-3</v>
      </c>
      <c r="AN28" s="9">
        <f t="shared" si="9"/>
        <v>-7.9785917683753542</v>
      </c>
      <c r="AO28" s="9">
        <f t="shared" si="9"/>
        <v>-81.653612854504701</v>
      </c>
      <c r="AP28" s="9">
        <f t="shared" si="9"/>
        <v>-5.9316447750257542</v>
      </c>
      <c r="AQ28" s="9">
        <f t="shared" si="9"/>
        <v>-2.5853272773238641E-6</v>
      </c>
      <c r="AR28" s="9">
        <f t="shared" si="9"/>
        <v>-2.3365853019921392</v>
      </c>
    </row>
    <row r="29" spans="1:44" ht="26" x14ac:dyDescent="0.35">
      <c r="A29" s="9" t="s">
        <v>130</v>
      </c>
      <c r="B29" s="9" t="s">
        <v>64</v>
      </c>
      <c r="C29" s="9" t="s">
        <v>107</v>
      </c>
      <c r="D29" s="9" t="s">
        <v>166</v>
      </c>
      <c r="E29" s="9" t="s">
        <v>119</v>
      </c>
      <c r="F29" s="9" t="s">
        <v>4</v>
      </c>
      <c r="G29" s="9" t="s">
        <v>166</v>
      </c>
      <c r="H29" s="9">
        <v>-0.6</v>
      </c>
      <c r="I29" s="9" t="s">
        <v>178</v>
      </c>
      <c r="J29" s="9" t="b">
        <v>1</v>
      </c>
      <c r="L29" s="9">
        <f>AC31*AB31</f>
        <v>0.20848122510285605</v>
      </c>
      <c r="M29" s="9">
        <f>AD31*AB31</f>
        <v>2.4395047859293643E-8</v>
      </c>
      <c r="N29" s="9">
        <f>AE31*AB31</f>
        <v>1.3479438768310246E-8</v>
      </c>
      <c r="O29" s="9">
        <f>AF31*AB31</f>
        <v>-1.2070102408215511E-8</v>
      </c>
      <c r="P29" s="9">
        <f>AG31*AB31</f>
        <v>2.5103374847735114E-8</v>
      </c>
      <c r="Q29" s="9">
        <f>AH31*AB31</f>
        <v>1.1395181302096213E-2</v>
      </c>
      <c r="R29" s="9">
        <f>AI31*AB31</f>
        <v>1.8129609689695183E-3</v>
      </c>
      <c r="S29" s="9">
        <f>AJ31*AB31</f>
        <v>2.6261052087352007E-3</v>
      </c>
      <c r="T29" s="9">
        <f>AK31*AB31</f>
        <v>1.0437646372227372E-2</v>
      </c>
      <c r="U29" s="9">
        <f>AL31*AB31</f>
        <v>3.4033377403614983E-5</v>
      </c>
      <c r="V29" s="9">
        <f>AM31*AB31</f>
        <v>2.2846744906319483E-3</v>
      </c>
      <c r="W29" s="9">
        <f>AN31*AB31</f>
        <v>7.8440672622475125</v>
      </c>
      <c r="X29" s="9">
        <f>AO31*AB31</f>
        <v>96.609355232150762</v>
      </c>
      <c r="Y29" s="9">
        <f>AP31*AB31</f>
        <v>7.6148640616488876</v>
      </c>
      <c r="Z29" s="9">
        <f>AQ31*AB31</f>
        <v>2.4742268755266679E-6</v>
      </c>
      <c r="AA29" s="9">
        <f>AR31*AB31</f>
        <v>2.4247880040868526</v>
      </c>
      <c r="AB29" s="9">
        <f>H29</f>
        <v>-0.6</v>
      </c>
      <c r="AC29" s="9">
        <f>AB29*L29</f>
        <v>-0.12508873506171361</v>
      </c>
      <c r="AD29" s="9">
        <f>AB29*M29</f>
        <v>-1.4637028715576185E-8</v>
      </c>
      <c r="AE29" s="9">
        <f>AB29*N29</f>
        <v>-8.0876632609861467E-9</v>
      </c>
      <c r="AF29" s="9">
        <f>AB29*O29</f>
        <v>7.2420614449293061E-9</v>
      </c>
      <c r="AG29" s="9">
        <f>AB29*P29</f>
        <v>-1.5062024908641069E-8</v>
      </c>
      <c r="AH29" s="9">
        <f>AB29*Q29</f>
        <v>-6.8371087812577275E-3</v>
      </c>
      <c r="AI29" s="9">
        <f>AB29*R29</f>
        <v>-1.0877765813817109E-3</v>
      </c>
      <c r="AJ29" s="9">
        <f>AB29*S29</f>
        <v>-1.5756631252411204E-3</v>
      </c>
      <c r="AK29" s="9">
        <f>AB29*T29</f>
        <v>-6.2625878233364234E-3</v>
      </c>
      <c r="AL29" s="9">
        <f>AB29*U29</f>
        <v>-2.0420026442168988E-5</v>
      </c>
      <c r="AM29" s="9">
        <f>AB29*V29</f>
        <v>-1.370804694379169E-3</v>
      </c>
      <c r="AN29" s="9">
        <f>AB29*W29</f>
        <v>-4.706440357348507</v>
      </c>
      <c r="AO29" s="9">
        <f>AB29*X29</f>
        <v>-57.965613139290454</v>
      </c>
      <c r="AP29" s="9">
        <f>AB29*Y29</f>
        <v>-4.5689184369893328</v>
      </c>
      <c r="AQ29" s="9">
        <f>AB29*Z29</f>
        <v>-1.4845361253160007E-6</v>
      </c>
      <c r="AR29" s="9">
        <f>AB29*AA29</f>
        <v>-1.4548728024521116</v>
      </c>
    </row>
    <row r="30" spans="1:44" ht="26" x14ac:dyDescent="0.35">
      <c r="A30" s="9" t="s">
        <v>131</v>
      </c>
      <c r="B30" s="9" t="s">
        <v>65</v>
      </c>
      <c r="C30" s="9" t="s">
        <v>107</v>
      </c>
      <c r="D30" s="9" t="s">
        <v>166</v>
      </c>
      <c r="E30" s="9" t="s">
        <v>119</v>
      </c>
      <c r="F30" s="9" t="s">
        <v>4</v>
      </c>
      <c r="G30" s="9" t="s">
        <v>166</v>
      </c>
      <c r="H30" s="9">
        <v>-0.4</v>
      </c>
      <c r="I30" s="9" t="s">
        <v>178</v>
      </c>
      <c r="J30" s="9" t="b">
        <v>1</v>
      </c>
      <c r="L30" s="9">
        <f>AC34*AB34</f>
        <v>0.23963107230294889</v>
      </c>
      <c r="M30" s="9">
        <f>AD34*AB34</f>
        <v>3.1026726005401128E-8</v>
      </c>
      <c r="N30" s="9">
        <f>AE34*AB34</f>
        <v>1.8719900967054296E-8</v>
      </c>
      <c r="O30" s="9">
        <f>AF34*AB34</f>
        <v>8.4406774366125181E-7</v>
      </c>
      <c r="P30" s="9">
        <f>AG34*AB34</f>
        <v>5.2192509316035684E-8</v>
      </c>
      <c r="Q30" s="9">
        <f>AH34*AB34</f>
        <v>1.0422191276715393E-2</v>
      </c>
      <c r="R30" s="9">
        <f>AI34*AB34</f>
        <v>1.2122342184954463E-3</v>
      </c>
      <c r="S30" s="9">
        <f>AJ34*AB34</f>
        <v>6.3812248534583435E-3</v>
      </c>
      <c r="T30" s="9">
        <f>AK34*AB34</f>
        <v>2.7285582091049872E-2</v>
      </c>
      <c r="U30" s="9">
        <f>AL34*AB34</f>
        <v>1.5377294843894705E-4</v>
      </c>
      <c r="V30" s="9">
        <f>AM34*AB34</f>
        <v>3.6017612350599886E-3</v>
      </c>
      <c r="W30" s="9">
        <f>AN34*AB34</f>
        <v>8.1803785275671164</v>
      </c>
      <c r="X30" s="9">
        <f>AO34*AB34</f>
        <v>59.219999288035623</v>
      </c>
      <c r="Y30" s="9">
        <f>AP34*AB34</f>
        <v>3.4068158450910522</v>
      </c>
      <c r="Z30" s="9">
        <f>AQ34*AB34</f>
        <v>2.7519778800196578E-6</v>
      </c>
      <c r="AA30" s="9">
        <f>AR34*AB34</f>
        <v>2.2042812488500685</v>
      </c>
      <c r="AB30" s="9">
        <f>H30</f>
        <v>-0.4</v>
      </c>
      <c r="AC30" s="9">
        <f>AB30*L30</f>
        <v>-9.5852428921179567E-2</v>
      </c>
      <c r="AD30" s="9">
        <f>AB30*M30</f>
        <v>-1.2410690402160452E-8</v>
      </c>
      <c r="AE30" s="9">
        <f>AB30*N30</f>
        <v>-7.4879603868217187E-9</v>
      </c>
      <c r="AF30" s="9">
        <f>AB30*O30</f>
        <v>-3.3762709746450074E-7</v>
      </c>
      <c r="AG30" s="9">
        <f>AB30*P30</f>
        <v>-2.0877003726414274E-8</v>
      </c>
      <c r="AH30" s="9">
        <f>AB30*Q30</f>
        <v>-4.1688765106861576E-3</v>
      </c>
      <c r="AI30" s="9">
        <f>AB30*R30</f>
        <v>-4.8489368739817855E-4</v>
      </c>
      <c r="AJ30" s="9">
        <f>AB30*S30</f>
        <v>-2.5524899413833374E-3</v>
      </c>
      <c r="AK30" s="9">
        <f>AB30*T30</f>
        <v>-1.091423283641995E-2</v>
      </c>
      <c r="AL30" s="9">
        <f>AB30*U30</f>
        <v>-6.1509179375578827E-5</v>
      </c>
      <c r="AM30" s="9">
        <f>AB30*V30</f>
        <v>-1.4407044940239954E-3</v>
      </c>
      <c r="AN30" s="9">
        <f>AB30*W30</f>
        <v>-3.2721514110268468</v>
      </c>
      <c r="AO30" s="9">
        <f>AB30*X30</f>
        <v>-23.68799971521425</v>
      </c>
      <c r="AP30" s="9">
        <f>AB30*Y30</f>
        <v>-1.362726338036421</v>
      </c>
      <c r="AQ30" s="9">
        <f>AB30*Z30</f>
        <v>-1.1007911520078632E-6</v>
      </c>
      <c r="AR30" s="9">
        <f>AB30*AA30</f>
        <v>-0.88171249954002739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-0.20848122510285605</v>
      </c>
      <c r="AD31" s="9">
        <f t="shared" si="10"/>
        <v>-2.4395047859293643E-8</v>
      </c>
      <c r="AE31" s="9">
        <f t="shared" si="10"/>
        <v>-1.3479438768310246E-8</v>
      </c>
      <c r="AF31" s="9">
        <f t="shared" si="10"/>
        <v>1.2070102408215511E-8</v>
      </c>
      <c r="AG31" s="9">
        <f t="shared" si="10"/>
        <v>-2.5103374847735114E-8</v>
      </c>
      <c r="AH31" s="9">
        <f t="shared" si="10"/>
        <v>-1.1395181302096213E-2</v>
      </c>
      <c r="AI31" s="9">
        <f t="shared" si="10"/>
        <v>-1.8129609689695183E-3</v>
      </c>
      <c r="AJ31" s="9">
        <f t="shared" si="10"/>
        <v>-2.6261052087352007E-3</v>
      </c>
      <c r="AK31" s="9">
        <f t="shared" si="10"/>
        <v>-1.0437646372227372E-2</v>
      </c>
      <c r="AL31" s="9">
        <f t="shared" si="10"/>
        <v>-3.4033377403614983E-5</v>
      </c>
      <c r="AM31" s="9">
        <f t="shared" si="10"/>
        <v>-2.2846744906319483E-3</v>
      </c>
      <c r="AN31" s="9">
        <f t="shared" si="10"/>
        <v>-7.8440672622475125</v>
      </c>
      <c r="AO31" s="9">
        <f t="shared" si="10"/>
        <v>-96.609355232150762</v>
      </c>
      <c r="AP31" s="9">
        <f t="shared" si="10"/>
        <v>-7.6148640616488876</v>
      </c>
      <c r="AQ31" s="9">
        <f t="shared" si="10"/>
        <v>-2.4742268755266679E-6</v>
      </c>
      <c r="AR31" s="9">
        <f t="shared" si="10"/>
        <v>-2.4247880040868526</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Parameter!D3/100</f>
        <v>0.15</v>
      </c>
      <c r="AC33" s="9">
        <f>AB33*L33</f>
        <v>4.9785979849198032E-2</v>
      </c>
      <c r="AD33" s="9">
        <f>AB33*M33</f>
        <v>1.0196003546377637E-8</v>
      </c>
      <c r="AE33" s="9">
        <f>AB33*N33</f>
        <v>1.9115300655748948E-9</v>
      </c>
      <c r="AF33" s="9">
        <f>AB33*O33</f>
        <v>5.457567137360505E-9</v>
      </c>
      <c r="AG33" s="9">
        <f>AB33*P33</f>
        <v>2.1676018647287457E-9</v>
      </c>
      <c r="AH33" s="9">
        <f>AB33*Q33</f>
        <v>3.6885501755163871E-3</v>
      </c>
      <c r="AI33" s="9">
        <f>AB33*R33</f>
        <v>2.1548404656833068E-4</v>
      </c>
      <c r="AJ33" s="9">
        <f>AB33*S33</f>
        <v>2.1125921344536418E-4</v>
      </c>
      <c r="AK33" s="9">
        <f>AB33*T33</f>
        <v>6.7996749745407876E-4</v>
      </c>
      <c r="AL33" s="9">
        <f>AB33*U33</f>
        <v>5.5802225146605746E-7</v>
      </c>
      <c r="AM33" s="9">
        <f>AB33*V33</f>
        <v>6.1188350739598793E-5</v>
      </c>
      <c r="AN33" s="9">
        <f>AB33*W33</f>
        <v>0.16132960107135239</v>
      </c>
      <c r="AO33" s="9">
        <f>AB33*X33</f>
        <v>0.57913983354685472</v>
      </c>
      <c r="AP33" s="9">
        <f>AB33*Y33</f>
        <v>7.0250615408115526E-3</v>
      </c>
      <c r="AQ33" s="9">
        <f>AB33*Z33</f>
        <v>8.7338331871624102E-7</v>
      </c>
      <c r="AR33" s="9">
        <f>AB33*AA33</f>
        <v>0.75546923423129375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-0.23963107230294889</v>
      </c>
      <c r="AD34" s="9">
        <f t="shared" si="11"/>
        <v>-3.1026726005401128E-8</v>
      </c>
      <c r="AE34" s="9">
        <f t="shared" si="11"/>
        <v>-1.8719900967054296E-8</v>
      </c>
      <c r="AF34" s="9">
        <f t="shared" si="11"/>
        <v>-8.4406774366125181E-7</v>
      </c>
      <c r="AG34" s="9">
        <f t="shared" si="11"/>
        <v>-5.2192509316035684E-8</v>
      </c>
      <c r="AH34" s="9">
        <f t="shared" si="11"/>
        <v>-1.0422191276715393E-2</v>
      </c>
      <c r="AI34" s="9">
        <f t="shared" si="11"/>
        <v>-1.2122342184954463E-3</v>
      </c>
      <c r="AJ34" s="9">
        <f t="shared" si="11"/>
        <v>-6.3812248534583435E-3</v>
      </c>
      <c r="AK34" s="9">
        <f t="shared" si="11"/>
        <v>-2.7285582091049872E-2</v>
      </c>
      <c r="AL34" s="9">
        <f t="shared" si="11"/>
        <v>-1.5377294843894705E-4</v>
      </c>
      <c r="AM34" s="9">
        <f t="shared" si="11"/>
        <v>-3.6017612350599886E-3</v>
      </c>
      <c r="AN34" s="9">
        <f t="shared" si="11"/>
        <v>-8.1803785275671164</v>
      </c>
      <c r="AO34" s="9">
        <f t="shared" si="11"/>
        <v>-59.219999288035623</v>
      </c>
      <c r="AP34" s="9">
        <f t="shared" si="11"/>
        <v>-3.4068158450910522</v>
      </c>
      <c r="AQ34" s="9">
        <f t="shared" si="11"/>
        <v>-2.7519778800196578E-6</v>
      </c>
      <c r="AR34" s="9">
        <f t="shared" si="11"/>
        <v>-2.2042812488500685</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Parameter!D3/100</f>
        <v>0.15</v>
      </c>
      <c r="AC36" s="9">
        <f>AB36*L36</f>
        <v>4.9785979849198032E-2</v>
      </c>
      <c r="AD36" s="9">
        <f>AB36*M36</f>
        <v>1.0196003546377637E-8</v>
      </c>
      <c r="AE36" s="9">
        <f>AB36*N36</f>
        <v>1.9115300655748948E-9</v>
      </c>
      <c r="AF36" s="9">
        <f>AB36*O36</f>
        <v>5.457567137360505E-9</v>
      </c>
      <c r="AG36" s="9">
        <f>AB36*P36</f>
        <v>2.1676018647287457E-9</v>
      </c>
      <c r="AH36" s="9">
        <f>AB36*Q36</f>
        <v>3.6885501755163871E-3</v>
      </c>
      <c r="AI36" s="9">
        <f>AB36*R36</f>
        <v>2.1548404656833068E-4</v>
      </c>
      <c r="AJ36" s="9">
        <f>AB36*S36</f>
        <v>2.1125921344536418E-4</v>
      </c>
      <c r="AK36" s="9">
        <f>AB36*T36</f>
        <v>6.7996749745407876E-4</v>
      </c>
      <c r="AL36" s="9">
        <f>AB36*U36</f>
        <v>5.5802225146605746E-7</v>
      </c>
      <c r="AM36" s="9">
        <f>AB36*V36</f>
        <v>6.1188350739598793E-5</v>
      </c>
      <c r="AN36" s="9">
        <f>AB36*W36</f>
        <v>0.16132960107135239</v>
      </c>
      <c r="AO36" s="9">
        <f>AB36*X36</f>
        <v>0.57913983354685472</v>
      </c>
      <c r="AP36" s="9">
        <f>AB36*Y36</f>
        <v>7.0250615408115526E-3</v>
      </c>
      <c r="AQ36" s="9">
        <f>AB36*Z36</f>
        <v>8.7338331871624102E-7</v>
      </c>
      <c r="AR36" s="9">
        <f>AB36*AA36</f>
        <v>0.75546923423129375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-7.9557204494263067E-2</v>
      </c>
      <c r="AD2" s="9">
        <f t="shared" si="1"/>
        <v>-4.9168775017242002E-9</v>
      </c>
      <c r="AE2" s="9">
        <f t="shared" si="1"/>
        <v>-3.8498614198777964E-9</v>
      </c>
      <c r="AF2" s="9">
        <f t="shared" si="1"/>
        <v>-6.7045371047363751E-8</v>
      </c>
      <c r="AG2" s="9">
        <f t="shared" si="1"/>
        <v>-9.8286803370071496E-9</v>
      </c>
      <c r="AH2" s="9">
        <f t="shared" si="1"/>
        <v>-2.4020237052102566E-3</v>
      </c>
      <c r="AI2" s="9">
        <f t="shared" si="1"/>
        <v>-2.583147399842348E-4</v>
      </c>
      <c r="AJ2" s="9">
        <f t="shared" si="1"/>
        <v>-1.5315958605162511E-3</v>
      </c>
      <c r="AK2" s="9">
        <f t="shared" si="1"/>
        <v>-6.5554460166256058E-3</v>
      </c>
      <c r="AL2" s="9">
        <f t="shared" si="1"/>
        <v>-1.6637234277429525E-5</v>
      </c>
      <c r="AM2" s="9">
        <f t="shared" si="1"/>
        <v>-5.725937634013888E-4</v>
      </c>
      <c r="AN2" s="9">
        <f t="shared" si="1"/>
        <v>-1.5971873676234813</v>
      </c>
      <c r="AO2" s="9">
        <f t="shared" si="1"/>
        <v>-16.417270695344516</v>
      </c>
      <c r="AP2" s="9">
        <f t="shared" si="1"/>
        <v>-1.1910695471810746</v>
      </c>
      <c r="AQ2" s="9">
        <f t="shared" si="1"/>
        <v>-5.4898321520368024E-7</v>
      </c>
      <c r="AR2" s="9">
        <f t="shared" si="1"/>
        <v>-0.46717425993060535</v>
      </c>
    </row>
    <row r="3" spans="1:44" ht="38.5" x14ac:dyDescent="0.35">
      <c r="A3" s="9" t="s">
        <v>117</v>
      </c>
      <c r="B3" s="9" t="s">
        <v>2</v>
      </c>
      <c r="C3" s="9" t="s">
        <v>107</v>
      </c>
      <c r="D3" s="9" t="s">
        <v>166</v>
      </c>
      <c r="E3" s="9" t="s">
        <v>116</v>
      </c>
      <c r="F3" s="9" t="s">
        <v>53</v>
      </c>
      <c r="G3" s="9" t="s">
        <v>166</v>
      </c>
      <c r="H3" s="9">
        <v>-0.4</v>
      </c>
      <c r="I3" s="9" t="s">
        <v>178</v>
      </c>
      <c r="J3" s="9" t="b">
        <v>1</v>
      </c>
      <c r="L3" s="9">
        <f>AC6*AB6</f>
        <v>3.9116694766117843E-2</v>
      </c>
      <c r="M3" s="9">
        <f>AD6*AB6</f>
        <v>-2.5153713672788931E-10</v>
      </c>
      <c r="N3" s="9">
        <f>AE6*AB6</f>
        <v>1.3411327912788029E-9</v>
      </c>
      <c r="O3" s="9">
        <f>AF6*AB6</f>
        <v>1.3076039682672324E-9</v>
      </c>
      <c r="P3" s="9">
        <f>AG6*AB6</f>
        <v>9.0149286581005793E-9</v>
      </c>
      <c r="Q3" s="9">
        <f>AH6*AB6</f>
        <v>1.3414272892459151E-3</v>
      </c>
      <c r="R3" s="9">
        <f>AI6*AB6</f>
        <v>-6.3220014544406825E-5</v>
      </c>
      <c r="S3" s="9">
        <f>AJ6*AB6</f>
        <v>2.0810316937578317E-3</v>
      </c>
      <c r="T3" s="9">
        <f>AK6*AB6</f>
        <v>9.2370671388000009E-3</v>
      </c>
      <c r="U3" s="9">
        <f>AL6*AB6</f>
        <v>3.7923980903792971E-7</v>
      </c>
      <c r="V3" s="9">
        <f>AM6*AB6</f>
        <v>5.0948821170122346E-5</v>
      </c>
      <c r="W3" s="9">
        <f>AN6*AB6</f>
        <v>9.3204787895720276E-3</v>
      </c>
      <c r="X3" s="9">
        <f>AO6*AB6</f>
        <v>0.35724863487662378</v>
      </c>
      <c r="Y3" s="9">
        <f>AP6*AB6</f>
        <v>1.1968689254227911E-2</v>
      </c>
      <c r="Z3" s="9">
        <f>AQ6*AB6</f>
        <v>9.722895838605305E-8</v>
      </c>
      <c r="AA3" s="9">
        <f>AR6*AB6</f>
        <v>9.2713796298855483E-2</v>
      </c>
      <c r="AB3" s="9">
        <f t="shared" si="0"/>
        <v>-0.4</v>
      </c>
      <c r="AC3" s="9">
        <f>AB3*L3</f>
        <v>-1.5646677906447137E-2</v>
      </c>
      <c r="AD3" s="9">
        <f>AB3*M3</f>
        <v>1.0061485469115572E-10</v>
      </c>
      <c r="AE3" s="9">
        <f>AB3*N3</f>
        <v>-5.3645311651152116E-10</v>
      </c>
      <c r="AF3" s="9">
        <f>AB3*O3</f>
        <v>-5.2304158730689301E-10</v>
      </c>
      <c r="AG3" s="9">
        <f>AB3*P3</f>
        <v>-3.6059714632402319E-9</v>
      </c>
      <c r="AH3" s="9">
        <f>AB3*Q3</f>
        <v>-5.3657091569836609E-4</v>
      </c>
      <c r="AI3" s="9">
        <f>AB3*R3</f>
        <v>2.5288005817762731E-5</v>
      </c>
      <c r="AJ3" s="9">
        <f>AB3*S3</f>
        <v>-8.3241267750313274E-4</v>
      </c>
      <c r="AK3" s="9">
        <f>AB3*T3</f>
        <v>-3.6948268555200003E-3</v>
      </c>
      <c r="AL3" s="9">
        <f>AB3*U3</f>
        <v>-1.5169592361517189E-7</v>
      </c>
      <c r="AM3" s="9">
        <f>AB3*V3</f>
        <v>-2.037952846804894E-5</v>
      </c>
      <c r="AN3" s="9">
        <f>AB3*W3</f>
        <v>-3.7281915158288111E-3</v>
      </c>
      <c r="AO3" s="9">
        <f>AB3*X3</f>
        <v>-0.14289945395064951</v>
      </c>
      <c r="AP3" s="9">
        <f>AB3*Y3</f>
        <v>-4.7874757016911646E-3</v>
      </c>
      <c r="AQ3" s="9">
        <f>AB3*Z3</f>
        <v>-3.8891583354421221E-8</v>
      </c>
      <c r="AR3" s="9">
        <f>AB3*AA3</f>
        <v>-3.7085518519542192E-2</v>
      </c>
    </row>
    <row r="4" spans="1:44" ht="26" x14ac:dyDescent="0.35">
      <c r="A4" s="9" t="s">
        <v>118</v>
      </c>
      <c r="B4" s="9" t="s">
        <v>3</v>
      </c>
      <c r="C4" s="9" t="s">
        <v>107</v>
      </c>
      <c r="D4" s="9" t="s">
        <v>166</v>
      </c>
      <c r="E4" s="9" t="s">
        <v>116</v>
      </c>
      <c r="F4" s="9" t="s">
        <v>53</v>
      </c>
      <c r="G4" s="9" t="s">
        <v>166</v>
      </c>
      <c r="H4" s="9">
        <v>-0.4</v>
      </c>
      <c r="I4" s="9" t="s">
        <v>178</v>
      </c>
      <c r="J4" s="9" t="b">
        <v>1</v>
      </c>
      <c r="L4" s="9">
        <f>AC17*AB17</f>
        <v>4.9305734478093249E-2</v>
      </c>
      <c r="M4" s="9">
        <f>AD17*AB17</f>
        <v>-9.8012866782992979E-10</v>
      </c>
      <c r="N4" s="9">
        <f>AE17*AB17</f>
        <v>4.9570893451175545E-10</v>
      </c>
      <c r="O4" s="9">
        <f>AF17*AB17</f>
        <v>1.1133056403564199E-9</v>
      </c>
      <c r="P4" s="9">
        <f>AG17*AB17</f>
        <v>-2.4127421331103751E-9</v>
      </c>
      <c r="Q4" s="9">
        <f>AH17*AB17</f>
        <v>-8.3936067219221653E-4</v>
      </c>
      <c r="R4" s="9">
        <f>AI17*AB17</f>
        <v>-7.7328269884950978E-5</v>
      </c>
      <c r="S4" s="9">
        <f>AJ17*AB17</f>
        <v>-3.1611857577943292E-4</v>
      </c>
      <c r="T4" s="9">
        <f>AK17*AB17</f>
        <v>-1.4368624271141736E-3</v>
      </c>
      <c r="U4" s="9">
        <f>AL17*AB17</f>
        <v>2.4924297566197617E-7</v>
      </c>
      <c r="V4" s="9">
        <f>AM17*AB17</f>
        <v>-2.5219006868232833E-5</v>
      </c>
      <c r="W4" s="9">
        <f>AN17*AB17</f>
        <v>-5.6479439185459406E-3</v>
      </c>
      <c r="X4" s="9">
        <f>AO17*AB17</f>
        <v>-0.14087832376768869</v>
      </c>
      <c r="Y4" s="9">
        <f>AP17*AB17</f>
        <v>-1.1720881441859899E-4</v>
      </c>
      <c r="Z4" s="9">
        <f>AQ17*AB17</f>
        <v>-1.7434559038784499E-8</v>
      </c>
      <c r="AA4" s="9">
        <f>AR17*AB17</f>
        <v>-9.3070797468411709E-2</v>
      </c>
      <c r="AB4" s="9">
        <f t="shared" si="0"/>
        <v>-0.4</v>
      </c>
      <c r="AC4" s="9">
        <f>AB4*L4</f>
        <v>-1.97222937912373E-2</v>
      </c>
      <c r="AD4" s="9">
        <f>AB4*M4</f>
        <v>3.9205146713197192E-10</v>
      </c>
      <c r="AE4" s="9">
        <f>AB4*N4</f>
        <v>-1.9828357380470219E-10</v>
      </c>
      <c r="AF4" s="9">
        <f>AB4*O4</f>
        <v>-4.4532225614256797E-10</v>
      </c>
      <c r="AG4" s="9">
        <f>AB4*P4</f>
        <v>9.6509685324415018E-10</v>
      </c>
      <c r="AH4" s="9">
        <f>AB4*Q4</f>
        <v>3.3574426887688665E-4</v>
      </c>
      <c r="AI4" s="9">
        <f>AB4*R4</f>
        <v>3.093130795398039E-5</v>
      </c>
      <c r="AJ4" s="9">
        <f>AB4*S4</f>
        <v>1.2644743031177318E-4</v>
      </c>
      <c r="AK4" s="9">
        <f>AB4*T4</f>
        <v>5.7474497084566945E-4</v>
      </c>
      <c r="AL4" s="9">
        <f>AB4*U4</f>
        <v>-9.9697190264790477E-8</v>
      </c>
      <c r="AM4" s="9">
        <f>AB4*V4</f>
        <v>1.0087602747293134E-5</v>
      </c>
      <c r="AN4" s="9">
        <f>AB4*W4</f>
        <v>2.2591775674183764E-3</v>
      </c>
      <c r="AO4" s="9">
        <f>AB4*X4</f>
        <v>5.6351329507075477E-2</v>
      </c>
      <c r="AP4" s="9">
        <f>AB4*Y4</f>
        <v>4.68835257674396E-5</v>
      </c>
      <c r="AQ4" s="9">
        <f>AB4*Z4</f>
        <v>6.9738236155137998E-9</v>
      </c>
      <c r="AR4" s="9">
        <f>AB4*AA4</f>
        <v>3.7228318987364686E-2</v>
      </c>
    </row>
    <row r="5" spans="1:44" ht="26" x14ac:dyDescent="0.35">
      <c r="A5" s="9" t="s">
        <v>119</v>
      </c>
      <c r="B5" s="9" t="s">
        <v>4</v>
      </c>
      <c r="C5" s="9" t="s">
        <v>107</v>
      </c>
      <c r="D5" s="9" t="s">
        <v>166</v>
      </c>
      <c r="E5" s="9" t="s">
        <v>116</v>
      </c>
      <c r="F5" s="9" t="s">
        <v>53</v>
      </c>
      <c r="G5" s="9" t="s">
        <v>166</v>
      </c>
      <c r="H5" s="9">
        <v>-0.2</v>
      </c>
      <c r="I5" s="9" t="s">
        <v>178</v>
      </c>
      <c r="J5" s="9" t="b">
        <v>1</v>
      </c>
      <c r="L5" s="9">
        <f>AC28*AB28</f>
        <v>0.22094116398289318</v>
      </c>
      <c r="M5" s="9">
        <f>AD28*AB28</f>
        <v>2.7047719117736638E-8</v>
      </c>
      <c r="N5" s="9">
        <f>AE28*AB28</f>
        <v>1.5575623647807865E-8</v>
      </c>
      <c r="O5" s="9">
        <f>AF28*AB28</f>
        <v>3.3038503601957141E-7</v>
      </c>
      <c r="P5" s="9">
        <f>AG28*AB28</f>
        <v>3.593902863505534E-8</v>
      </c>
      <c r="Q5" s="9">
        <f>AH28*AB28</f>
        <v>1.1005985291943885E-2</v>
      </c>
      <c r="R5" s="9">
        <f>AI28*AB28</f>
        <v>1.5726702687798894E-3</v>
      </c>
      <c r="S5" s="9">
        <f>AJ28*AB28</f>
        <v>4.1281530666244575E-3</v>
      </c>
      <c r="T5" s="9">
        <f>AK28*AB28</f>
        <v>1.7176820659756373E-2</v>
      </c>
      <c r="U5" s="9">
        <f>AL28*AB28</f>
        <v>8.1929205817747808E-5</v>
      </c>
      <c r="V5" s="9">
        <f>AM28*AB28</f>
        <v>2.8115091884031644E-3</v>
      </c>
      <c r="W5" s="9">
        <f>AN28*AB28</f>
        <v>7.9785917683753542</v>
      </c>
      <c r="X5" s="9">
        <f>AO28*AB28</f>
        <v>81.653612854504701</v>
      </c>
      <c r="Y5" s="9">
        <f>AP28*AB28</f>
        <v>5.9316447750257542</v>
      </c>
      <c r="Z5" s="9">
        <f>AQ28*AB28</f>
        <v>2.5853272773238641E-6</v>
      </c>
      <c r="AA5" s="9">
        <f>AR28*AB28</f>
        <v>2.3365853019921392</v>
      </c>
      <c r="AB5" s="9">
        <f t="shared" si="0"/>
        <v>-0.2</v>
      </c>
      <c r="AC5" s="9">
        <f>AB5*L5</f>
        <v>-4.4188232796578637E-2</v>
      </c>
      <c r="AD5" s="9">
        <f>AB5*M5</f>
        <v>-5.4095438235473276E-9</v>
      </c>
      <c r="AE5" s="9">
        <f>AB5*N5</f>
        <v>-3.1151247295615733E-9</v>
      </c>
      <c r="AF5" s="9">
        <f>AB5*O5</f>
        <v>-6.607700720391429E-8</v>
      </c>
      <c r="AG5" s="9">
        <f>AB5*P5</f>
        <v>-7.1878057270110681E-9</v>
      </c>
      <c r="AH5" s="9">
        <f>AB5*Q5</f>
        <v>-2.2011970583887771E-3</v>
      </c>
      <c r="AI5" s="9">
        <f>AB5*R5</f>
        <v>-3.1453405375597791E-4</v>
      </c>
      <c r="AJ5" s="9">
        <f>AB5*S5</f>
        <v>-8.2563061332489157E-4</v>
      </c>
      <c r="AK5" s="9">
        <f>AB5*T5</f>
        <v>-3.4353641319512748E-3</v>
      </c>
      <c r="AL5" s="9">
        <f>AB5*U5</f>
        <v>-1.6385841163549564E-5</v>
      </c>
      <c r="AM5" s="9">
        <f>AB5*V5</f>
        <v>-5.6230183768063294E-4</v>
      </c>
      <c r="AN5" s="9">
        <f>AB5*W5</f>
        <v>-1.595718353675071</v>
      </c>
      <c r="AO5" s="9">
        <f>AB5*X5</f>
        <v>-16.330722570900942</v>
      </c>
      <c r="AP5" s="9">
        <f>AB5*Y5</f>
        <v>-1.1863289550051508</v>
      </c>
      <c r="AQ5" s="9">
        <f>AB5*Z5</f>
        <v>-5.1706545546477284E-7</v>
      </c>
      <c r="AR5" s="9">
        <f>AB5*AA5</f>
        <v>-0.46731706039842785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-3.9116694766117843E-2</v>
      </c>
      <c r="AD6" s="9">
        <f t="shared" si="2"/>
        <v>2.5153713672788931E-10</v>
      </c>
      <c r="AE6" s="9">
        <f t="shared" si="2"/>
        <v>-1.3411327912788029E-9</v>
      </c>
      <c r="AF6" s="9">
        <f t="shared" si="2"/>
        <v>-1.3076039682672324E-9</v>
      </c>
      <c r="AG6" s="9">
        <f t="shared" si="2"/>
        <v>-9.0149286581005793E-9</v>
      </c>
      <c r="AH6" s="9">
        <f t="shared" si="2"/>
        <v>-1.3414272892459151E-3</v>
      </c>
      <c r="AI6" s="9">
        <f t="shared" si="2"/>
        <v>6.3220014544406825E-5</v>
      </c>
      <c r="AJ6" s="9">
        <f t="shared" si="2"/>
        <v>-2.0810316937578317E-3</v>
      </c>
      <c r="AK6" s="9">
        <f t="shared" si="2"/>
        <v>-9.2370671388000009E-3</v>
      </c>
      <c r="AL6" s="9">
        <f t="shared" si="2"/>
        <v>-3.7923980903792971E-7</v>
      </c>
      <c r="AM6" s="9">
        <f t="shared" si="2"/>
        <v>-5.0948821170122346E-5</v>
      </c>
      <c r="AN6" s="9">
        <f t="shared" si="2"/>
        <v>-9.3204787895720276E-3</v>
      </c>
      <c r="AO6" s="9">
        <f t="shared" si="2"/>
        <v>-0.35724863487662378</v>
      </c>
      <c r="AP6" s="9">
        <f t="shared" si="2"/>
        <v>-1.1968689254227911E-2</v>
      </c>
      <c r="AQ6" s="9">
        <f t="shared" si="2"/>
        <v>-9.722895838605305E-8</v>
      </c>
      <c r="AR6" s="9">
        <f t="shared" si="2"/>
        <v>-9.2713796298855483E-2</v>
      </c>
    </row>
    <row r="7" spans="1:44" ht="51" x14ac:dyDescent="0.35">
      <c r="A7" s="9" t="s">
        <v>120</v>
      </c>
      <c r="B7" s="9" t="s">
        <v>54</v>
      </c>
      <c r="C7" s="9" t="s">
        <v>107</v>
      </c>
      <c r="D7" s="9" t="s">
        <v>166</v>
      </c>
      <c r="E7" s="9" t="s">
        <v>117</v>
      </c>
      <c r="F7" s="9" t="s">
        <v>2</v>
      </c>
      <c r="G7" s="9" t="s">
        <v>166</v>
      </c>
      <c r="H7" s="9">
        <v>-0.6</v>
      </c>
      <c r="I7" s="9" t="s">
        <v>178</v>
      </c>
      <c r="J7" s="9" t="b">
        <v>1</v>
      </c>
      <c r="L7" s="9">
        <f>AC9*AB9</f>
        <v>3.9116694766117843E-2</v>
      </c>
      <c r="M7" s="9">
        <f>AD9*AB9</f>
        <v>-2.5153713672788931E-10</v>
      </c>
      <c r="N7" s="9">
        <f>AE9*AB9</f>
        <v>1.3411327912788029E-9</v>
      </c>
      <c r="O7" s="9">
        <f>AF9*AB9</f>
        <v>1.3076039682672324E-9</v>
      </c>
      <c r="P7" s="9">
        <f>AG9*AB9</f>
        <v>9.0149286581005793E-9</v>
      </c>
      <c r="Q7" s="9">
        <f>AH9*AB9</f>
        <v>1.3414272892459151E-3</v>
      </c>
      <c r="R7" s="9">
        <f>AI9*AB9</f>
        <v>-6.3220014544406825E-5</v>
      </c>
      <c r="S7" s="9">
        <f>AJ9*AB9</f>
        <v>2.0810316937578317E-3</v>
      </c>
      <c r="T7" s="9">
        <f>AK9*AB9</f>
        <v>9.2370671388000009E-3</v>
      </c>
      <c r="U7" s="9">
        <f>AL9*AB9</f>
        <v>3.7923980903792971E-7</v>
      </c>
      <c r="V7" s="9">
        <f>AM9*AB9</f>
        <v>5.0948821170122346E-5</v>
      </c>
      <c r="W7" s="9">
        <f>AN9*AB9</f>
        <v>9.3204787895720276E-3</v>
      </c>
      <c r="X7" s="9">
        <f>AO9*AB9</f>
        <v>0.35724863487662378</v>
      </c>
      <c r="Y7" s="9">
        <f>AP9*AB9</f>
        <v>1.1968689254227911E-2</v>
      </c>
      <c r="Z7" s="9">
        <f>AQ9*AB9</f>
        <v>9.722895838605305E-8</v>
      </c>
      <c r="AA7" s="9">
        <f>AR9*AB9</f>
        <v>9.2713796298855483E-2</v>
      </c>
      <c r="AB7" s="9">
        <f t="shared" si="0"/>
        <v>-0.6</v>
      </c>
      <c r="AC7" s="9">
        <f>AB7*L7</f>
        <v>-2.3470016859670706E-2</v>
      </c>
      <c r="AD7" s="9">
        <f>AB7*M7</f>
        <v>1.5092228203673359E-10</v>
      </c>
      <c r="AE7" s="9">
        <f>AB7*N7</f>
        <v>-8.0467967476728179E-10</v>
      </c>
      <c r="AF7" s="9">
        <f>AB7*O7</f>
        <v>-7.845623809603394E-10</v>
      </c>
      <c r="AG7" s="9">
        <f>AB7*P7</f>
        <v>-5.4089571948603474E-9</v>
      </c>
      <c r="AH7" s="9">
        <f>AB7*Q7</f>
        <v>-8.0485637354754897E-4</v>
      </c>
      <c r="AI7" s="9">
        <f>AB7*R7</f>
        <v>3.7932008726644091E-5</v>
      </c>
      <c r="AJ7" s="9">
        <f>AB7*S7</f>
        <v>-1.2486190162546991E-3</v>
      </c>
      <c r="AK7" s="9">
        <f>AB7*T7</f>
        <v>-5.5422402832800005E-3</v>
      </c>
      <c r="AL7" s="9">
        <f>AB7*U7</f>
        <v>-2.2754388542275782E-7</v>
      </c>
      <c r="AM7" s="9">
        <f>AB7*V7</f>
        <v>-3.0569292702073406E-5</v>
      </c>
      <c r="AN7" s="9">
        <f>AB7*W7</f>
        <v>-5.5922872737432161E-3</v>
      </c>
      <c r="AO7" s="9">
        <f>AB7*X7</f>
        <v>-0.21434918092597427</v>
      </c>
      <c r="AP7" s="9">
        <f>AB7*Y7</f>
        <v>-7.1812135525367461E-3</v>
      </c>
      <c r="AQ7" s="9">
        <f>AB7*Z7</f>
        <v>-5.8337375031631829E-8</v>
      </c>
      <c r="AR7" s="9">
        <f>AB7*AA7</f>
        <v>-5.5628277779313291E-2</v>
      </c>
    </row>
    <row r="8" spans="1:44" ht="51" x14ac:dyDescent="0.35">
      <c r="A8" s="9" t="s">
        <v>121</v>
      </c>
      <c r="B8" s="9" t="s">
        <v>55</v>
      </c>
      <c r="C8" s="9" t="s">
        <v>107</v>
      </c>
      <c r="D8" s="9" t="s">
        <v>166</v>
      </c>
      <c r="E8" s="9" t="s">
        <v>117</v>
      </c>
      <c r="F8" s="9" t="s">
        <v>2</v>
      </c>
      <c r="G8" s="9" t="s">
        <v>166</v>
      </c>
      <c r="H8" s="9">
        <v>-0.4</v>
      </c>
      <c r="I8" s="9" t="s">
        <v>178</v>
      </c>
      <c r="J8" s="9" t="b">
        <v>1</v>
      </c>
      <c r="L8" s="9">
        <f>AC13*AB13</f>
        <v>3.9116694766117843E-2</v>
      </c>
      <c r="M8" s="9">
        <f>AD13*AB13</f>
        <v>-2.5153713672788931E-10</v>
      </c>
      <c r="N8" s="9">
        <f>AE13*AB13</f>
        <v>1.3411327912788029E-9</v>
      </c>
      <c r="O8" s="9">
        <f>AF13*AB13</f>
        <v>1.3076039682672324E-9</v>
      </c>
      <c r="P8" s="9">
        <f>AG13*AB13</f>
        <v>9.0149286581005793E-9</v>
      </c>
      <c r="Q8" s="9">
        <f>AH13*AB13</f>
        <v>1.3414272892459151E-3</v>
      </c>
      <c r="R8" s="9">
        <f>AI13*AB13</f>
        <v>-6.3220014544406825E-5</v>
      </c>
      <c r="S8" s="9">
        <f>AJ13*AB13</f>
        <v>2.0810316937578317E-3</v>
      </c>
      <c r="T8" s="9">
        <f>AK13*AB13</f>
        <v>9.2370671388000009E-3</v>
      </c>
      <c r="U8" s="9">
        <f>AL13*AB13</f>
        <v>3.7923980903792971E-7</v>
      </c>
      <c r="V8" s="9">
        <f>AM13*AB13</f>
        <v>5.0948821170122346E-5</v>
      </c>
      <c r="W8" s="9">
        <f>AN13*AB13</f>
        <v>9.3204787895720276E-3</v>
      </c>
      <c r="X8" s="9">
        <f>AO13*AB13</f>
        <v>0.35724863487662378</v>
      </c>
      <c r="Y8" s="9">
        <f>AP13*AB13</f>
        <v>1.1968689254227911E-2</v>
      </c>
      <c r="Z8" s="9">
        <f>AQ13*AB13</f>
        <v>9.722895838605305E-8</v>
      </c>
      <c r="AA8" s="9">
        <f>AR13*AB13</f>
        <v>9.2713796298855483E-2</v>
      </c>
      <c r="AB8" s="9">
        <f t="shared" si="0"/>
        <v>-0.4</v>
      </c>
      <c r="AC8" s="9">
        <f>AB8*L8</f>
        <v>-1.5646677906447137E-2</v>
      </c>
      <c r="AD8" s="9">
        <f>AB8*M8</f>
        <v>1.0061485469115572E-10</v>
      </c>
      <c r="AE8" s="9">
        <f>AB8*N8</f>
        <v>-5.3645311651152116E-10</v>
      </c>
      <c r="AF8" s="9">
        <f>AB8*O8</f>
        <v>-5.2304158730689301E-10</v>
      </c>
      <c r="AG8" s="9">
        <f>AB8*P8</f>
        <v>-3.6059714632402319E-9</v>
      </c>
      <c r="AH8" s="9">
        <f>AB8*Q8</f>
        <v>-5.3657091569836609E-4</v>
      </c>
      <c r="AI8" s="9">
        <f>AB8*R8</f>
        <v>2.5288005817762731E-5</v>
      </c>
      <c r="AJ8" s="9">
        <f>AB8*S8</f>
        <v>-8.3241267750313274E-4</v>
      </c>
      <c r="AK8" s="9">
        <f>AB8*T8</f>
        <v>-3.6948268555200003E-3</v>
      </c>
      <c r="AL8" s="9">
        <f>AB8*U8</f>
        <v>-1.5169592361517189E-7</v>
      </c>
      <c r="AM8" s="9">
        <f>AB8*V8</f>
        <v>-2.037952846804894E-5</v>
      </c>
      <c r="AN8" s="9">
        <f>AB8*W8</f>
        <v>-3.7281915158288111E-3</v>
      </c>
      <c r="AO8" s="9">
        <f>AB8*X8</f>
        <v>-0.14289945395064951</v>
      </c>
      <c r="AP8" s="9">
        <f>AB8*Y8</f>
        <v>-4.7874757016911646E-3</v>
      </c>
      <c r="AQ8" s="9">
        <f>AB8*Z8</f>
        <v>-3.8891583354421221E-8</v>
      </c>
      <c r="AR8" s="9">
        <f>AB8*AA8</f>
        <v>-3.7085518519542192E-2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-3.9116694766117843E-2</v>
      </c>
      <c r="AD9" s="9">
        <f t="shared" si="3"/>
        <v>2.5153713672788931E-10</v>
      </c>
      <c r="AE9" s="9">
        <f t="shared" si="3"/>
        <v>-1.3411327912788029E-9</v>
      </c>
      <c r="AF9" s="9">
        <f t="shared" si="3"/>
        <v>-1.3076039682672324E-9</v>
      </c>
      <c r="AG9" s="9">
        <f t="shared" si="3"/>
        <v>-9.0149286581005793E-9</v>
      </c>
      <c r="AH9" s="9">
        <f t="shared" si="3"/>
        <v>-1.3414272892459151E-3</v>
      </c>
      <c r="AI9" s="9">
        <f t="shared" si="3"/>
        <v>6.3220014544406825E-5</v>
      </c>
      <c r="AJ9" s="9">
        <f t="shared" si="3"/>
        <v>-2.0810316937578317E-3</v>
      </c>
      <c r="AK9" s="9">
        <f t="shared" si="3"/>
        <v>-9.2370671388000009E-3</v>
      </c>
      <c r="AL9" s="9">
        <f t="shared" si="3"/>
        <v>-3.7923980903792971E-7</v>
      </c>
      <c r="AM9" s="9">
        <f t="shared" si="3"/>
        <v>-5.0948821170122346E-5</v>
      </c>
      <c r="AN9" s="9">
        <f t="shared" si="3"/>
        <v>-9.3204787895720276E-3</v>
      </c>
      <c r="AO9" s="9">
        <f t="shared" si="3"/>
        <v>-0.35724863487662378</v>
      </c>
      <c r="AP9" s="9">
        <f t="shared" si="3"/>
        <v>-1.1968689254227911E-2</v>
      </c>
      <c r="AQ9" s="9">
        <f t="shared" si="3"/>
        <v>-9.722895838605305E-8</v>
      </c>
      <c r="AR9" s="9">
        <f t="shared" si="3"/>
        <v>-9.2713796298855483E-2</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Parameter!E4/1000</f>
        <v>1.4999999999999999E-2</v>
      </c>
      <c r="AC12" s="9">
        <f>AB12*L12</f>
        <v>2.3322012523812599E-3</v>
      </c>
      <c r="AD12" s="9">
        <f>AB12*M12</f>
        <v>5.3104276951212318E-10</v>
      </c>
      <c r="AE12" s="9">
        <f>AB12*N12</f>
        <v>3.3644192887265522E-11</v>
      </c>
      <c r="AF12" s="9">
        <f>AB12*O12</f>
        <v>3.5948773482210014E-10</v>
      </c>
      <c r="AG12" s="9">
        <f>AB12*P12</f>
        <v>1.7184610393784597E-10</v>
      </c>
      <c r="AH12" s="9">
        <f>AB12*Q12</f>
        <v>1.6882805727796245E-4</v>
      </c>
      <c r="AI12" s="9">
        <f>AB12*R12</f>
        <v>9.7580223941315935E-6</v>
      </c>
      <c r="AJ12" s="9">
        <f>AB12*S12</f>
        <v>8.9625722614634359E-6</v>
      </c>
      <c r="AK12" s="9">
        <f>AB12*T12</f>
        <v>3.1633224035116468E-5</v>
      </c>
      <c r="AL12" s="9">
        <f>AB12*U12</f>
        <v>1.0082196009082933E-8</v>
      </c>
      <c r="AM12" s="9">
        <f>AB12*V12</f>
        <v>2.8702899159834987E-6</v>
      </c>
      <c r="AN12" s="9">
        <f>AB12*W12</f>
        <v>6.6507570315947357E-3</v>
      </c>
      <c r="AO12" s="9">
        <f>AB12*X12</f>
        <v>4.1382914752056806E-2</v>
      </c>
      <c r="AP12" s="9">
        <f>AB12*Y12</f>
        <v>1.515701781844128E-4</v>
      </c>
      <c r="AQ12" s="9">
        <f>AB12*Z12</f>
        <v>9.3693404115217942E-9</v>
      </c>
      <c r="AR12" s="9">
        <f>AB12*AA12</f>
        <v>3.5205493223061823E-2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-3.9116694766117843E-2</v>
      </c>
      <c r="AD13" s="9">
        <f t="shared" si="4"/>
        <v>2.5153713672788931E-10</v>
      </c>
      <c r="AE13" s="9">
        <f t="shared" si="4"/>
        <v>-1.3411327912788029E-9</v>
      </c>
      <c r="AF13" s="9">
        <f t="shared" si="4"/>
        <v>-1.3076039682672324E-9</v>
      </c>
      <c r="AG13" s="9">
        <f t="shared" si="4"/>
        <v>-9.0149286581005793E-9</v>
      </c>
      <c r="AH13" s="9">
        <f t="shared" si="4"/>
        <v>-1.3414272892459151E-3</v>
      </c>
      <c r="AI13" s="9">
        <f t="shared" si="4"/>
        <v>6.3220014544406825E-5</v>
      </c>
      <c r="AJ13" s="9">
        <f t="shared" si="4"/>
        <v>-2.0810316937578317E-3</v>
      </c>
      <c r="AK13" s="9">
        <f t="shared" si="4"/>
        <v>-9.2370671388000009E-3</v>
      </c>
      <c r="AL13" s="9">
        <f t="shared" si="4"/>
        <v>-3.7923980903792971E-7</v>
      </c>
      <c r="AM13" s="9">
        <f t="shared" si="4"/>
        <v>-5.0948821170122346E-5</v>
      </c>
      <c r="AN13" s="9">
        <f t="shared" si="4"/>
        <v>-9.3204787895720276E-3</v>
      </c>
      <c r="AO13" s="9">
        <f t="shared" si="4"/>
        <v>-0.35724863487662378</v>
      </c>
      <c r="AP13" s="9">
        <f t="shared" si="4"/>
        <v>-1.1968689254227911E-2</v>
      </c>
      <c r="AQ13" s="9">
        <f t="shared" si="4"/>
        <v>-9.722895838605305E-8</v>
      </c>
      <c r="AR13" s="9">
        <f t="shared" si="4"/>
        <v>-9.2713796298855483E-2</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Parameter!E4/1000</f>
        <v>1.4999999999999999E-2</v>
      </c>
      <c r="AC16" s="9">
        <f>AB16*L16</f>
        <v>2.3322012523812599E-3</v>
      </c>
      <c r="AD16" s="9">
        <f>AB16*M16</f>
        <v>5.3104276951212318E-10</v>
      </c>
      <c r="AE16" s="9">
        <f>AB16*N16</f>
        <v>3.3644192887265522E-11</v>
      </c>
      <c r="AF16" s="9">
        <f>AB16*O16</f>
        <v>3.5948773482210014E-10</v>
      </c>
      <c r="AG16" s="9">
        <f>AB16*P16</f>
        <v>1.7184610393784597E-10</v>
      </c>
      <c r="AH16" s="9">
        <f>AB16*Q16</f>
        <v>1.6882805727796245E-4</v>
      </c>
      <c r="AI16" s="9">
        <f>AB16*R16</f>
        <v>9.7580223941315935E-6</v>
      </c>
      <c r="AJ16" s="9">
        <f>AB16*S16</f>
        <v>8.9625722614634359E-6</v>
      </c>
      <c r="AK16" s="9">
        <f>AB16*T16</f>
        <v>3.1633224035116468E-5</v>
      </c>
      <c r="AL16" s="9">
        <f>AB16*U16</f>
        <v>1.0082196009082933E-8</v>
      </c>
      <c r="AM16" s="9">
        <f>AB16*V16</f>
        <v>2.8702899159834987E-6</v>
      </c>
      <c r="AN16" s="9">
        <f>AB16*W16</f>
        <v>6.6507570315947357E-3</v>
      </c>
      <c r="AO16" s="9">
        <f>AB16*X16</f>
        <v>4.1382914752056806E-2</v>
      </c>
      <c r="AP16" s="9">
        <f>AB16*Y16</f>
        <v>1.515701781844128E-4</v>
      </c>
      <c r="AQ16" s="9">
        <f>AB16*Z16</f>
        <v>9.3693404115217942E-9</v>
      </c>
      <c r="AR16" s="9">
        <f>AB16*AA16</f>
        <v>3.5205493223061823E-2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-4.9305734478093249E-2</v>
      </c>
      <c r="AD17" s="9">
        <f t="shared" si="6"/>
        <v>9.8012866782992979E-10</v>
      </c>
      <c r="AE17" s="9">
        <f t="shared" si="6"/>
        <v>-4.9570893451175545E-10</v>
      </c>
      <c r="AF17" s="9">
        <f t="shared" si="6"/>
        <v>-1.1133056403564199E-9</v>
      </c>
      <c r="AG17" s="9">
        <f t="shared" si="6"/>
        <v>2.4127421331103751E-9</v>
      </c>
      <c r="AH17" s="9">
        <f t="shared" si="6"/>
        <v>8.3936067219221653E-4</v>
      </c>
      <c r="AI17" s="9">
        <f t="shared" si="6"/>
        <v>7.7328269884950978E-5</v>
      </c>
      <c r="AJ17" s="9">
        <f t="shared" si="6"/>
        <v>3.1611857577943292E-4</v>
      </c>
      <c r="AK17" s="9">
        <f t="shared" si="6"/>
        <v>1.4368624271141736E-3</v>
      </c>
      <c r="AL17" s="9">
        <f t="shared" si="6"/>
        <v>-2.4924297566197617E-7</v>
      </c>
      <c r="AM17" s="9">
        <f t="shared" si="6"/>
        <v>2.5219006868232833E-5</v>
      </c>
      <c r="AN17" s="9">
        <f t="shared" si="6"/>
        <v>5.6479439185459406E-3</v>
      </c>
      <c r="AO17" s="9">
        <f t="shared" si="6"/>
        <v>0.14087832376768869</v>
      </c>
      <c r="AP17" s="9">
        <f t="shared" si="6"/>
        <v>1.1720881441859899E-4</v>
      </c>
      <c r="AQ17" s="9">
        <f t="shared" si="6"/>
        <v>1.7434559038784499E-8</v>
      </c>
      <c r="AR17" s="9">
        <f t="shared" si="6"/>
        <v>9.3070797468411709E-2</v>
      </c>
    </row>
    <row r="18" spans="1:44" ht="38.5" x14ac:dyDescent="0.35">
      <c r="A18" s="9" t="s">
        <v>126</v>
      </c>
      <c r="B18" s="9" t="s">
        <v>60</v>
      </c>
      <c r="C18" s="9" t="s">
        <v>107</v>
      </c>
      <c r="D18" s="9" t="s">
        <v>166</v>
      </c>
      <c r="E18" s="9" t="s">
        <v>118</v>
      </c>
      <c r="F18" s="9" t="s">
        <v>3</v>
      </c>
      <c r="G18" s="9" t="s">
        <v>166</v>
      </c>
      <c r="H18" s="9">
        <v>-0.6</v>
      </c>
      <c r="I18" s="9" t="s">
        <v>178</v>
      </c>
      <c r="J18" s="9" t="b">
        <v>1</v>
      </c>
      <c r="L18" s="9">
        <f>AC20*AB20</f>
        <v>4.9305734478093249E-2</v>
      </c>
      <c r="M18" s="9">
        <f>AD20*AB20</f>
        <v>-9.8012866782992979E-10</v>
      </c>
      <c r="N18" s="9">
        <f>AE20*AB20</f>
        <v>4.9570893451175545E-10</v>
      </c>
      <c r="O18" s="9">
        <f>AF20*AB20</f>
        <v>1.1133056403564199E-9</v>
      </c>
      <c r="P18" s="9">
        <f>AG20*AB20</f>
        <v>-2.4127421331103751E-9</v>
      </c>
      <c r="Q18" s="9">
        <f>AH20*AB20</f>
        <v>-8.3936067219221653E-4</v>
      </c>
      <c r="R18" s="9">
        <f>AI20*AB20</f>
        <v>-7.7328269884950978E-5</v>
      </c>
      <c r="S18" s="9">
        <f>AJ20*AB20</f>
        <v>-3.1611857577943292E-4</v>
      </c>
      <c r="T18" s="9">
        <f>AK20*AB20</f>
        <v>-1.4368624271141736E-3</v>
      </c>
      <c r="U18" s="9">
        <f>AL20*AB20</f>
        <v>2.4924297566197617E-7</v>
      </c>
      <c r="V18" s="9">
        <f>AM20*AB20</f>
        <v>-2.5219006868232833E-5</v>
      </c>
      <c r="W18" s="9">
        <f>AN20*AB20</f>
        <v>-5.6479439185459406E-3</v>
      </c>
      <c r="X18" s="9">
        <f>AO20*AB20</f>
        <v>-0.14087832376768869</v>
      </c>
      <c r="Y18" s="9">
        <f>AP20*AB20</f>
        <v>-1.1720881441859899E-4</v>
      </c>
      <c r="Z18" s="9">
        <f>AQ20*AB20</f>
        <v>-1.7434559038784499E-8</v>
      </c>
      <c r="AA18" s="9">
        <f>AR20*AB20</f>
        <v>-9.3070797468411709E-2</v>
      </c>
      <c r="AB18" s="9">
        <f t="shared" si="5"/>
        <v>-0.6</v>
      </c>
      <c r="AC18" s="9">
        <f>AB18*L18</f>
        <v>-2.958344068685595E-2</v>
      </c>
      <c r="AD18" s="9">
        <f>AB18*M18</f>
        <v>5.8807720069795787E-10</v>
      </c>
      <c r="AE18" s="9">
        <f>AB18*N18</f>
        <v>-2.9742536070705324E-10</v>
      </c>
      <c r="AF18" s="9">
        <f>AB18*O18</f>
        <v>-6.6798338421385187E-10</v>
      </c>
      <c r="AG18" s="9">
        <f>AB18*P18</f>
        <v>1.447645279866225E-9</v>
      </c>
      <c r="AH18" s="9">
        <f>AB18*Q18</f>
        <v>5.0361640331532994E-4</v>
      </c>
      <c r="AI18" s="9">
        <f>AB18*R18</f>
        <v>4.6396961930970588E-5</v>
      </c>
      <c r="AJ18" s="9">
        <f>AB18*S18</f>
        <v>1.8967114546765974E-4</v>
      </c>
      <c r="AK18" s="9">
        <f>AB18*T18</f>
        <v>8.6211745626850413E-4</v>
      </c>
      <c r="AL18" s="9">
        <f>AB18*U18</f>
        <v>-1.4954578539718571E-7</v>
      </c>
      <c r="AM18" s="9">
        <f>AB18*V18</f>
        <v>1.5131404120939699E-5</v>
      </c>
      <c r="AN18" s="9">
        <f>AB18*W18</f>
        <v>3.3887663511275642E-3</v>
      </c>
      <c r="AO18" s="9">
        <f>AB18*X18</f>
        <v>8.4526994260613206E-2</v>
      </c>
      <c r="AP18" s="9">
        <f>AB18*Y18</f>
        <v>7.0325288651159387E-5</v>
      </c>
      <c r="AQ18" s="9">
        <f>AB18*Z18</f>
        <v>1.0460735423270698E-8</v>
      </c>
      <c r="AR18" s="9">
        <f>AB18*AA18</f>
        <v>5.5842478481047023E-2</v>
      </c>
    </row>
    <row r="19" spans="1:44" ht="38.5" x14ac:dyDescent="0.35">
      <c r="A19" s="9" t="s">
        <v>127</v>
      </c>
      <c r="B19" s="9" t="s">
        <v>61</v>
      </c>
      <c r="C19" s="9" t="s">
        <v>107</v>
      </c>
      <c r="D19" s="9" t="s">
        <v>166</v>
      </c>
      <c r="E19" s="9" t="s">
        <v>118</v>
      </c>
      <c r="F19" s="9" t="s">
        <v>3</v>
      </c>
      <c r="G19" s="9" t="s">
        <v>166</v>
      </c>
      <c r="H19" s="9">
        <v>-0.4</v>
      </c>
      <c r="I19" s="9" t="s">
        <v>178</v>
      </c>
      <c r="J19" s="9" t="b">
        <v>1</v>
      </c>
      <c r="L19" s="9">
        <f>AC24*AB24</f>
        <v>4.9305734478093249E-2</v>
      </c>
      <c r="M19" s="9">
        <f>AD24*AB24</f>
        <v>-9.8012866782992979E-10</v>
      </c>
      <c r="N19" s="9">
        <f>AE24*AB24</f>
        <v>4.9570893451175545E-10</v>
      </c>
      <c r="O19" s="9">
        <f>AF24*AB24</f>
        <v>1.1133056403564199E-9</v>
      </c>
      <c r="P19" s="9">
        <f>AG24*AB24</f>
        <v>-2.4127421331103751E-9</v>
      </c>
      <c r="Q19" s="9">
        <f>AH24*AB24</f>
        <v>-8.3936067219221653E-4</v>
      </c>
      <c r="R19" s="9">
        <f>AI24*AB24</f>
        <v>-7.7328269884950978E-5</v>
      </c>
      <c r="S19" s="9">
        <f>AJ24*AB24</f>
        <v>-3.1611857577943292E-4</v>
      </c>
      <c r="T19" s="9">
        <f>AK24*AB24</f>
        <v>-1.4368624271141736E-3</v>
      </c>
      <c r="U19" s="9">
        <f>AL24*AB24</f>
        <v>2.4924297566197617E-7</v>
      </c>
      <c r="V19" s="9">
        <f>AM24*AB24</f>
        <v>-2.5219006868232833E-5</v>
      </c>
      <c r="W19" s="9">
        <f>AN24*AB24</f>
        <v>-5.6479439185459406E-3</v>
      </c>
      <c r="X19" s="9">
        <f>AO24*AB24</f>
        <v>-0.14087832376768869</v>
      </c>
      <c r="Y19" s="9">
        <f>AP24*AB24</f>
        <v>-1.1720881441859899E-4</v>
      </c>
      <c r="Z19" s="9">
        <f>AQ24*AB24</f>
        <v>-1.7434559038784499E-8</v>
      </c>
      <c r="AA19" s="9">
        <f>AR24*AB24</f>
        <v>-9.3070797468411709E-2</v>
      </c>
      <c r="AB19" s="9">
        <f t="shared" si="5"/>
        <v>-0.4</v>
      </c>
      <c r="AC19" s="9">
        <f>AB19*L19</f>
        <v>-1.97222937912373E-2</v>
      </c>
      <c r="AD19" s="9">
        <f>AB19*M19</f>
        <v>3.9205146713197192E-10</v>
      </c>
      <c r="AE19" s="9">
        <f>AB19*N19</f>
        <v>-1.9828357380470219E-10</v>
      </c>
      <c r="AF19" s="9">
        <f>AB19*O19</f>
        <v>-4.4532225614256797E-10</v>
      </c>
      <c r="AG19" s="9">
        <f>AB19*P19</f>
        <v>9.6509685324415018E-10</v>
      </c>
      <c r="AH19" s="9">
        <f>AB19*Q19</f>
        <v>3.3574426887688665E-4</v>
      </c>
      <c r="AI19" s="9">
        <f>AB19*R19</f>
        <v>3.093130795398039E-5</v>
      </c>
      <c r="AJ19" s="9">
        <f>AB19*S19</f>
        <v>1.2644743031177318E-4</v>
      </c>
      <c r="AK19" s="9">
        <f>AB19*T19</f>
        <v>5.7474497084566945E-4</v>
      </c>
      <c r="AL19" s="9">
        <f>AB19*U19</f>
        <v>-9.9697190264790477E-8</v>
      </c>
      <c r="AM19" s="9">
        <f>AB19*V19</f>
        <v>1.0087602747293134E-5</v>
      </c>
      <c r="AN19" s="9">
        <f>AB19*W19</f>
        <v>2.2591775674183764E-3</v>
      </c>
      <c r="AO19" s="9">
        <f>AB19*X19</f>
        <v>5.6351329507075477E-2</v>
      </c>
      <c r="AP19" s="9">
        <f>AB19*Y19</f>
        <v>4.68835257674396E-5</v>
      </c>
      <c r="AQ19" s="9">
        <f>AB19*Z19</f>
        <v>6.9738236155137998E-9</v>
      </c>
      <c r="AR19" s="9">
        <f>AB19*AA19</f>
        <v>3.7228318987364686E-2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-4.9305734478093249E-2</v>
      </c>
      <c r="AD20" s="9">
        <f t="shared" si="7"/>
        <v>9.8012866782992979E-10</v>
      </c>
      <c r="AE20" s="9">
        <f t="shared" si="7"/>
        <v>-4.9570893451175545E-10</v>
      </c>
      <c r="AF20" s="9">
        <f t="shared" si="7"/>
        <v>-1.1133056403564199E-9</v>
      </c>
      <c r="AG20" s="9">
        <f t="shared" si="7"/>
        <v>2.4127421331103751E-9</v>
      </c>
      <c r="AH20" s="9">
        <f t="shared" si="7"/>
        <v>8.3936067219221653E-4</v>
      </c>
      <c r="AI20" s="9">
        <f t="shared" si="7"/>
        <v>7.7328269884950978E-5</v>
      </c>
      <c r="AJ20" s="9">
        <f t="shared" si="7"/>
        <v>3.1611857577943292E-4</v>
      </c>
      <c r="AK20" s="9">
        <f t="shared" si="7"/>
        <v>1.4368624271141736E-3</v>
      </c>
      <c r="AL20" s="9">
        <f t="shared" si="7"/>
        <v>-2.4924297566197617E-7</v>
      </c>
      <c r="AM20" s="9">
        <f t="shared" si="7"/>
        <v>2.5219006868232833E-5</v>
      </c>
      <c r="AN20" s="9">
        <f t="shared" si="7"/>
        <v>5.6479439185459406E-3</v>
      </c>
      <c r="AO20" s="9">
        <f t="shared" si="7"/>
        <v>0.14087832376768869</v>
      </c>
      <c r="AP20" s="9">
        <f t="shared" si="7"/>
        <v>1.1720881441859899E-4</v>
      </c>
      <c r="AQ20" s="9">
        <f t="shared" si="7"/>
        <v>1.7434559038784499E-8</v>
      </c>
      <c r="AR20" s="9">
        <f t="shared" si="7"/>
        <v>9.3070797468411709E-2</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Parameter!E5/1000</f>
        <v>1.4999999999999999E-2</v>
      </c>
      <c r="AC23" s="9">
        <f>AB23*L23</f>
        <v>2.3322012523812599E-3</v>
      </c>
      <c r="AD23" s="9">
        <f>AB23*M23</f>
        <v>5.3104276951212318E-10</v>
      </c>
      <c r="AE23" s="9">
        <f>AB23*N23</f>
        <v>3.3644192887265522E-11</v>
      </c>
      <c r="AF23" s="9">
        <f>AB23*O23</f>
        <v>3.5948773482210014E-10</v>
      </c>
      <c r="AG23" s="9">
        <f>AB23*P23</f>
        <v>1.7184610393784597E-10</v>
      </c>
      <c r="AH23" s="9">
        <f>AB23*Q23</f>
        <v>1.6882805727796245E-4</v>
      </c>
      <c r="AI23" s="9">
        <f>AB23*R23</f>
        <v>9.7580223941315935E-6</v>
      </c>
      <c r="AJ23" s="9">
        <f>AB23*S23</f>
        <v>8.9625722614634359E-6</v>
      </c>
      <c r="AK23" s="9">
        <f>AB23*T23</f>
        <v>3.1633224035116468E-5</v>
      </c>
      <c r="AL23" s="9">
        <f>AB23*U23</f>
        <v>1.0082196009082933E-8</v>
      </c>
      <c r="AM23" s="9">
        <f>AB23*V23</f>
        <v>2.8702899159834987E-6</v>
      </c>
      <c r="AN23" s="9">
        <f>AB23*W23</f>
        <v>6.6507570315947357E-3</v>
      </c>
      <c r="AO23" s="9">
        <f>AB23*X23</f>
        <v>4.1382914752056806E-2</v>
      </c>
      <c r="AP23" s="9">
        <f>AB23*Y23</f>
        <v>1.515701781844128E-4</v>
      </c>
      <c r="AQ23" s="9">
        <f>AB23*Z23</f>
        <v>9.3693404115217942E-9</v>
      </c>
      <c r="AR23" s="9">
        <f>AB23*AA23</f>
        <v>3.5205493223061823E-2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-4.9305734478093249E-2</v>
      </c>
      <c r="AD24" s="9">
        <f t="shared" si="8"/>
        <v>9.8012866782992979E-10</v>
      </c>
      <c r="AE24" s="9">
        <f t="shared" si="8"/>
        <v>-4.9570893451175545E-10</v>
      </c>
      <c r="AF24" s="9">
        <f t="shared" si="8"/>
        <v>-1.1133056403564199E-9</v>
      </c>
      <c r="AG24" s="9">
        <f t="shared" si="8"/>
        <v>2.4127421331103751E-9</v>
      </c>
      <c r="AH24" s="9">
        <f t="shared" si="8"/>
        <v>8.3936067219221653E-4</v>
      </c>
      <c r="AI24" s="9">
        <f t="shared" si="8"/>
        <v>7.7328269884950978E-5</v>
      </c>
      <c r="AJ24" s="9">
        <f t="shared" si="8"/>
        <v>3.1611857577943292E-4</v>
      </c>
      <c r="AK24" s="9">
        <f t="shared" si="8"/>
        <v>1.4368624271141736E-3</v>
      </c>
      <c r="AL24" s="9">
        <f t="shared" si="8"/>
        <v>-2.4924297566197617E-7</v>
      </c>
      <c r="AM24" s="9">
        <f t="shared" si="8"/>
        <v>2.5219006868232833E-5</v>
      </c>
      <c r="AN24" s="9">
        <f t="shared" si="8"/>
        <v>5.6479439185459406E-3</v>
      </c>
      <c r="AO24" s="9">
        <f t="shared" si="8"/>
        <v>0.14087832376768869</v>
      </c>
      <c r="AP24" s="9">
        <f t="shared" si="8"/>
        <v>1.1720881441859899E-4</v>
      </c>
      <c r="AQ24" s="9">
        <f t="shared" si="8"/>
        <v>1.7434559038784499E-8</v>
      </c>
      <c r="AR24" s="9">
        <f t="shared" si="8"/>
        <v>9.3070797468411709E-2</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Parameter!E5/1000</f>
        <v>1.4999999999999999E-2</v>
      </c>
      <c r="AC27" s="9">
        <f>AB27*L27</f>
        <v>2.3322012523812599E-3</v>
      </c>
      <c r="AD27" s="9">
        <f>AB27*M27</f>
        <v>5.3104276951212318E-10</v>
      </c>
      <c r="AE27" s="9">
        <f>AB27*N27</f>
        <v>3.3644192887265522E-11</v>
      </c>
      <c r="AF27" s="9">
        <f>AB27*O27</f>
        <v>3.5948773482210014E-10</v>
      </c>
      <c r="AG27" s="9">
        <f>AB27*P27</f>
        <v>1.7184610393784597E-10</v>
      </c>
      <c r="AH27" s="9">
        <f>AB27*Q27</f>
        <v>1.6882805727796245E-4</v>
      </c>
      <c r="AI27" s="9">
        <f>AB27*R27</f>
        <v>9.7580223941315935E-6</v>
      </c>
      <c r="AJ27" s="9">
        <f>AB27*S27</f>
        <v>8.9625722614634359E-6</v>
      </c>
      <c r="AK27" s="9">
        <f>AB27*T27</f>
        <v>3.1633224035116468E-5</v>
      </c>
      <c r="AL27" s="9">
        <f>AB27*U27</f>
        <v>1.0082196009082933E-8</v>
      </c>
      <c r="AM27" s="9">
        <f>AB27*V27</f>
        <v>2.8702899159834987E-6</v>
      </c>
      <c r="AN27" s="9">
        <f>AB27*W27</f>
        <v>6.6507570315947357E-3</v>
      </c>
      <c r="AO27" s="9">
        <f>AB27*X27</f>
        <v>4.1382914752056806E-2</v>
      </c>
      <c r="AP27" s="9">
        <f>AB27*Y27</f>
        <v>1.515701781844128E-4</v>
      </c>
      <c r="AQ27" s="9">
        <f>AB27*Z27</f>
        <v>9.3693404115217942E-9</v>
      </c>
      <c r="AR27" s="9">
        <f>AB27*AA27</f>
        <v>3.5205493223061823E-2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-0.22094116398289318</v>
      </c>
      <c r="AD28" s="9">
        <f t="shared" si="9"/>
        <v>-2.7047719117736638E-8</v>
      </c>
      <c r="AE28" s="9">
        <f t="shared" si="9"/>
        <v>-1.5575623647807865E-8</v>
      </c>
      <c r="AF28" s="9">
        <f t="shared" si="9"/>
        <v>-3.3038503601957141E-7</v>
      </c>
      <c r="AG28" s="9">
        <f t="shared" si="9"/>
        <v>-3.593902863505534E-8</v>
      </c>
      <c r="AH28" s="9">
        <f t="shared" si="9"/>
        <v>-1.1005985291943885E-2</v>
      </c>
      <c r="AI28" s="9">
        <f t="shared" si="9"/>
        <v>-1.5726702687798894E-3</v>
      </c>
      <c r="AJ28" s="9">
        <f t="shared" si="9"/>
        <v>-4.1281530666244575E-3</v>
      </c>
      <c r="AK28" s="9">
        <f t="shared" si="9"/>
        <v>-1.7176820659756373E-2</v>
      </c>
      <c r="AL28" s="9">
        <f t="shared" si="9"/>
        <v>-8.1929205817747808E-5</v>
      </c>
      <c r="AM28" s="9">
        <f t="shared" si="9"/>
        <v>-2.8115091884031644E-3</v>
      </c>
      <c r="AN28" s="9">
        <f t="shared" si="9"/>
        <v>-7.9785917683753542</v>
      </c>
      <c r="AO28" s="9">
        <f t="shared" si="9"/>
        <v>-81.653612854504701</v>
      </c>
      <c r="AP28" s="9">
        <f t="shared" si="9"/>
        <v>-5.9316447750257542</v>
      </c>
      <c r="AQ28" s="9">
        <f t="shared" si="9"/>
        <v>-2.5853272773238641E-6</v>
      </c>
      <c r="AR28" s="9">
        <f t="shared" si="9"/>
        <v>-2.3365853019921392</v>
      </c>
    </row>
    <row r="29" spans="1:44" ht="26" x14ac:dyDescent="0.35">
      <c r="A29" s="9" t="s">
        <v>130</v>
      </c>
      <c r="B29" s="9" t="s">
        <v>64</v>
      </c>
      <c r="C29" s="9" t="s">
        <v>107</v>
      </c>
      <c r="D29" s="9" t="s">
        <v>166</v>
      </c>
      <c r="E29" s="9" t="s">
        <v>119</v>
      </c>
      <c r="F29" s="9" t="s">
        <v>4</v>
      </c>
      <c r="G29" s="9" t="s">
        <v>166</v>
      </c>
      <c r="H29" s="9">
        <v>-0.6</v>
      </c>
      <c r="I29" s="9" t="s">
        <v>178</v>
      </c>
      <c r="J29" s="9" t="b">
        <v>1</v>
      </c>
      <c r="L29" s="9">
        <f>AC31*AB31</f>
        <v>0.20848122510285605</v>
      </c>
      <c r="M29" s="9">
        <f>AD31*AB31</f>
        <v>2.4395047859293643E-8</v>
      </c>
      <c r="N29" s="9">
        <f>AE31*AB31</f>
        <v>1.3479438768310246E-8</v>
      </c>
      <c r="O29" s="9">
        <f>AF31*AB31</f>
        <v>-1.2070102408215511E-8</v>
      </c>
      <c r="P29" s="9">
        <f>AG31*AB31</f>
        <v>2.5103374847735114E-8</v>
      </c>
      <c r="Q29" s="9">
        <f>AH31*AB31</f>
        <v>1.1395181302096213E-2</v>
      </c>
      <c r="R29" s="9">
        <f>AI31*AB31</f>
        <v>1.8129609689695183E-3</v>
      </c>
      <c r="S29" s="9">
        <f>AJ31*AB31</f>
        <v>2.6261052087352007E-3</v>
      </c>
      <c r="T29" s="9">
        <f>AK31*AB31</f>
        <v>1.0437646372227372E-2</v>
      </c>
      <c r="U29" s="9">
        <f>AL31*AB31</f>
        <v>3.4033377403614983E-5</v>
      </c>
      <c r="V29" s="9">
        <f>AM31*AB31</f>
        <v>2.2846744906319483E-3</v>
      </c>
      <c r="W29" s="9">
        <f>AN31*AB31</f>
        <v>7.8440672622475125</v>
      </c>
      <c r="X29" s="9">
        <f>AO31*AB31</f>
        <v>96.609355232150762</v>
      </c>
      <c r="Y29" s="9">
        <f>AP31*AB31</f>
        <v>7.6148640616488876</v>
      </c>
      <c r="Z29" s="9">
        <f>AQ31*AB31</f>
        <v>2.4742268755266679E-6</v>
      </c>
      <c r="AA29" s="9">
        <f>AR31*AB31</f>
        <v>2.4247880040868526</v>
      </c>
      <c r="AB29" s="9">
        <f>H29</f>
        <v>-0.6</v>
      </c>
      <c r="AC29" s="9">
        <f>AB29*L29</f>
        <v>-0.12508873506171361</v>
      </c>
      <c r="AD29" s="9">
        <f>AB29*M29</f>
        <v>-1.4637028715576185E-8</v>
      </c>
      <c r="AE29" s="9">
        <f>AB29*N29</f>
        <v>-8.0876632609861467E-9</v>
      </c>
      <c r="AF29" s="9">
        <f>AB29*O29</f>
        <v>7.2420614449293061E-9</v>
      </c>
      <c r="AG29" s="9">
        <f>AB29*P29</f>
        <v>-1.5062024908641069E-8</v>
      </c>
      <c r="AH29" s="9">
        <f>AB29*Q29</f>
        <v>-6.8371087812577275E-3</v>
      </c>
      <c r="AI29" s="9">
        <f>AB29*R29</f>
        <v>-1.0877765813817109E-3</v>
      </c>
      <c r="AJ29" s="9">
        <f>AB29*S29</f>
        <v>-1.5756631252411204E-3</v>
      </c>
      <c r="AK29" s="9">
        <f>AB29*T29</f>
        <v>-6.2625878233364234E-3</v>
      </c>
      <c r="AL29" s="9">
        <f>AB29*U29</f>
        <v>-2.0420026442168988E-5</v>
      </c>
      <c r="AM29" s="9">
        <f>AB29*V29</f>
        <v>-1.370804694379169E-3</v>
      </c>
      <c r="AN29" s="9">
        <f>AB29*W29</f>
        <v>-4.706440357348507</v>
      </c>
      <c r="AO29" s="9">
        <f>AB29*X29</f>
        <v>-57.965613139290454</v>
      </c>
      <c r="AP29" s="9">
        <f>AB29*Y29</f>
        <v>-4.5689184369893328</v>
      </c>
      <c r="AQ29" s="9">
        <f>AB29*Z29</f>
        <v>-1.4845361253160007E-6</v>
      </c>
      <c r="AR29" s="9">
        <f>AB29*AA29</f>
        <v>-1.4548728024521116</v>
      </c>
    </row>
    <row r="30" spans="1:44" ht="26" x14ac:dyDescent="0.35">
      <c r="A30" s="9" t="s">
        <v>131</v>
      </c>
      <c r="B30" s="9" t="s">
        <v>65</v>
      </c>
      <c r="C30" s="9" t="s">
        <v>107</v>
      </c>
      <c r="D30" s="9" t="s">
        <v>166</v>
      </c>
      <c r="E30" s="9" t="s">
        <v>119</v>
      </c>
      <c r="F30" s="9" t="s">
        <v>4</v>
      </c>
      <c r="G30" s="9" t="s">
        <v>166</v>
      </c>
      <c r="H30" s="9">
        <v>-0.4</v>
      </c>
      <c r="I30" s="9" t="s">
        <v>178</v>
      </c>
      <c r="J30" s="9" t="b">
        <v>1</v>
      </c>
      <c r="L30" s="9">
        <f>AC34*AB34</f>
        <v>0.23963107230294889</v>
      </c>
      <c r="M30" s="9">
        <f>AD34*AB34</f>
        <v>3.1026726005401128E-8</v>
      </c>
      <c r="N30" s="9">
        <f>AE34*AB34</f>
        <v>1.8719900967054296E-8</v>
      </c>
      <c r="O30" s="9">
        <f>AF34*AB34</f>
        <v>8.4406774366125181E-7</v>
      </c>
      <c r="P30" s="9">
        <f>AG34*AB34</f>
        <v>5.2192509316035684E-8</v>
      </c>
      <c r="Q30" s="9">
        <f>AH34*AB34</f>
        <v>1.0422191276715393E-2</v>
      </c>
      <c r="R30" s="9">
        <f>AI34*AB34</f>
        <v>1.2122342184954463E-3</v>
      </c>
      <c r="S30" s="9">
        <f>AJ34*AB34</f>
        <v>6.3812248534583435E-3</v>
      </c>
      <c r="T30" s="9">
        <f>AK34*AB34</f>
        <v>2.7285582091049872E-2</v>
      </c>
      <c r="U30" s="9">
        <f>AL34*AB34</f>
        <v>1.5377294843894705E-4</v>
      </c>
      <c r="V30" s="9">
        <f>AM34*AB34</f>
        <v>3.6017612350599886E-3</v>
      </c>
      <c r="W30" s="9">
        <f>AN34*AB34</f>
        <v>8.1803785275671164</v>
      </c>
      <c r="X30" s="9">
        <f>AO34*AB34</f>
        <v>59.219999288035623</v>
      </c>
      <c r="Y30" s="9">
        <f>AP34*AB34</f>
        <v>3.4068158450910522</v>
      </c>
      <c r="Z30" s="9">
        <f>AQ34*AB34</f>
        <v>2.7519778800196578E-6</v>
      </c>
      <c r="AA30" s="9">
        <f>AR34*AB34</f>
        <v>2.2042812488500685</v>
      </c>
      <c r="AB30" s="9">
        <f>H30</f>
        <v>-0.4</v>
      </c>
      <c r="AC30" s="9">
        <f>AB30*L30</f>
        <v>-9.5852428921179567E-2</v>
      </c>
      <c r="AD30" s="9">
        <f>AB30*M30</f>
        <v>-1.2410690402160452E-8</v>
      </c>
      <c r="AE30" s="9">
        <f>AB30*N30</f>
        <v>-7.4879603868217187E-9</v>
      </c>
      <c r="AF30" s="9">
        <f>AB30*O30</f>
        <v>-3.3762709746450074E-7</v>
      </c>
      <c r="AG30" s="9">
        <f>AB30*P30</f>
        <v>-2.0877003726414274E-8</v>
      </c>
      <c r="AH30" s="9">
        <f>AB30*Q30</f>
        <v>-4.1688765106861576E-3</v>
      </c>
      <c r="AI30" s="9">
        <f>AB30*R30</f>
        <v>-4.8489368739817855E-4</v>
      </c>
      <c r="AJ30" s="9">
        <f>AB30*S30</f>
        <v>-2.5524899413833374E-3</v>
      </c>
      <c r="AK30" s="9">
        <f>AB30*T30</f>
        <v>-1.091423283641995E-2</v>
      </c>
      <c r="AL30" s="9">
        <f>AB30*U30</f>
        <v>-6.1509179375578827E-5</v>
      </c>
      <c r="AM30" s="9">
        <f>AB30*V30</f>
        <v>-1.4407044940239954E-3</v>
      </c>
      <c r="AN30" s="9">
        <f>AB30*W30</f>
        <v>-3.2721514110268468</v>
      </c>
      <c r="AO30" s="9">
        <f>AB30*X30</f>
        <v>-23.68799971521425</v>
      </c>
      <c r="AP30" s="9">
        <f>AB30*Y30</f>
        <v>-1.362726338036421</v>
      </c>
      <c r="AQ30" s="9">
        <f>AB30*Z30</f>
        <v>-1.1007911520078632E-6</v>
      </c>
      <c r="AR30" s="9">
        <f>AB30*AA30</f>
        <v>-0.88171249954002739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-0.20848122510285605</v>
      </c>
      <c r="AD31" s="9">
        <f t="shared" si="10"/>
        <v>-2.4395047859293643E-8</v>
      </c>
      <c r="AE31" s="9">
        <f t="shared" si="10"/>
        <v>-1.3479438768310246E-8</v>
      </c>
      <c r="AF31" s="9">
        <f t="shared" si="10"/>
        <v>1.2070102408215511E-8</v>
      </c>
      <c r="AG31" s="9">
        <f t="shared" si="10"/>
        <v>-2.5103374847735114E-8</v>
      </c>
      <c r="AH31" s="9">
        <f t="shared" si="10"/>
        <v>-1.1395181302096213E-2</v>
      </c>
      <c r="AI31" s="9">
        <f t="shared" si="10"/>
        <v>-1.8129609689695183E-3</v>
      </c>
      <c r="AJ31" s="9">
        <f t="shared" si="10"/>
        <v>-2.6261052087352007E-3</v>
      </c>
      <c r="AK31" s="9">
        <f t="shared" si="10"/>
        <v>-1.0437646372227372E-2</v>
      </c>
      <c r="AL31" s="9">
        <f t="shared" si="10"/>
        <v>-3.4033377403614983E-5</v>
      </c>
      <c r="AM31" s="9">
        <f t="shared" si="10"/>
        <v>-2.2846744906319483E-3</v>
      </c>
      <c r="AN31" s="9">
        <f t="shared" si="10"/>
        <v>-7.8440672622475125</v>
      </c>
      <c r="AO31" s="9">
        <f t="shared" si="10"/>
        <v>-96.609355232150762</v>
      </c>
      <c r="AP31" s="9">
        <f t="shared" si="10"/>
        <v>-7.6148640616488876</v>
      </c>
      <c r="AQ31" s="9">
        <f t="shared" si="10"/>
        <v>-2.4742268755266679E-6</v>
      </c>
      <c r="AR31" s="9">
        <f t="shared" si="10"/>
        <v>-2.4247880040868526</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Parameter!E3/100</f>
        <v>0.15</v>
      </c>
      <c r="AC33" s="9">
        <f>AB33*L33</f>
        <v>4.9785979849198032E-2</v>
      </c>
      <c r="AD33" s="9">
        <f>AB33*M33</f>
        <v>1.0196003546377637E-8</v>
      </c>
      <c r="AE33" s="9">
        <f>AB33*N33</f>
        <v>1.9115300655748948E-9</v>
      </c>
      <c r="AF33" s="9">
        <f>AB33*O33</f>
        <v>5.457567137360505E-9</v>
      </c>
      <c r="AG33" s="9">
        <f>AB33*P33</f>
        <v>2.1676018647287457E-9</v>
      </c>
      <c r="AH33" s="9">
        <f>AB33*Q33</f>
        <v>3.6885501755163871E-3</v>
      </c>
      <c r="AI33" s="9">
        <f>AB33*R33</f>
        <v>2.1548404656833068E-4</v>
      </c>
      <c r="AJ33" s="9">
        <f>AB33*S33</f>
        <v>2.1125921344536418E-4</v>
      </c>
      <c r="AK33" s="9">
        <f>AB33*T33</f>
        <v>6.7996749745407876E-4</v>
      </c>
      <c r="AL33" s="9">
        <f>AB33*U33</f>
        <v>5.5802225146605746E-7</v>
      </c>
      <c r="AM33" s="9">
        <f>AB33*V33</f>
        <v>6.1188350739598793E-5</v>
      </c>
      <c r="AN33" s="9">
        <f>AB33*W33</f>
        <v>0.16132960107135239</v>
      </c>
      <c r="AO33" s="9">
        <f>AB33*X33</f>
        <v>0.57913983354685472</v>
      </c>
      <c r="AP33" s="9">
        <f>AB33*Y33</f>
        <v>7.0250615408115526E-3</v>
      </c>
      <c r="AQ33" s="9">
        <f>AB33*Z33</f>
        <v>8.7338331871624102E-7</v>
      </c>
      <c r="AR33" s="9">
        <f>AB33*AA33</f>
        <v>0.75546923423129375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-0.23963107230294889</v>
      </c>
      <c r="AD34" s="9">
        <f t="shared" si="11"/>
        <v>-3.1026726005401128E-8</v>
      </c>
      <c r="AE34" s="9">
        <f t="shared" si="11"/>
        <v>-1.8719900967054296E-8</v>
      </c>
      <c r="AF34" s="9">
        <f t="shared" si="11"/>
        <v>-8.4406774366125181E-7</v>
      </c>
      <c r="AG34" s="9">
        <f t="shared" si="11"/>
        <v>-5.2192509316035684E-8</v>
      </c>
      <c r="AH34" s="9">
        <f t="shared" si="11"/>
        <v>-1.0422191276715393E-2</v>
      </c>
      <c r="AI34" s="9">
        <f t="shared" si="11"/>
        <v>-1.2122342184954463E-3</v>
      </c>
      <c r="AJ34" s="9">
        <f t="shared" si="11"/>
        <v>-6.3812248534583435E-3</v>
      </c>
      <c r="AK34" s="9">
        <f t="shared" si="11"/>
        <v>-2.7285582091049872E-2</v>
      </c>
      <c r="AL34" s="9">
        <f t="shared" si="11"/>
        <v>-1.5377294843894705E-4</v>
      </c>
      <c r="AM34" s="9">
        <f t="shared" si="11"/>
        <v>-3.6017612350599886E-3</v>
      </c>
      <c r="AN34" s="9">
        <f t="shared" si="11"/>
        <v>-8.1803785275671164</v>
      </c>
      <c r="AO34" s="9">
        <f t="shared" si="11"/>
        <v>-59.219999288035623</v>
      </c>
      <c r="AP34" s="9">
        <f t="shared" si="11"/>
        <v>-3.4068158450910522</v>
      </c>
      <c r="AQ34" s="9">
        <f t="shared" si="11"/>
        <v>-2.7519778800196578E-6</v>
      </c>
      <c r="AR34" s="9">
        <f t="shared" si="11"/>
        <v>-2.2042812488500685</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Parameter!E3/100</f>
        <v>0.15</v>
      </c>
      <c r="AC36" s="9">
        <f>AB36*L36</f>
        <v>4.9785979849198032E-2</v>
      </c>
      <c r="AD36" s="9">
        <f>AB36*M36</f>
        <v>1.0196003546377637E-8</v>
      </c>
      <c r="AE36" s="9">
        <f>AB36*N36</f>
        <v>1.9115300655748948E-9</v>
      </c>
      <c r="AF36" s="9">
        <f>AB36*O36</f>
        <v>5.457567137360505E-9</v>
      </c>
      <c r="AG36" s="9">
        <f>AB36*P36</f>
        <v>2.1676018647287457E-9</v>
      </c>
      <c r="AH36" s="9">
        <f>AB36*Q36</f>
        <v>3.6885501755163871E-3</v>
      </c>
      <c r="AI36" s="9">
        <f>AB36*R36</f>
        <v>2.1548404656833068E-4</v>
      </c>
      <c r="AJ36" s="9">
        <f>AB36*S36</f>
        <v>2.1125921344536418E-4</v>
      </c>
      <c r="AK36" s="9">
        <f>AB36*T36</f>
        <v>6.7996749745407876E-4</v>
      </c>
      <c r="AL36" s="9">
        <f>AB36*U36</f>
        <v>5.5802225146605746E-7</v>
      </c>
      <c r="AM36" s="9">
        <f>AB36*V36</f>
        <v>6.1188350739598793E-5</v>
      </c>
      <c r="AN36" s="9">
        <f>AB36*W36</f>
        <v>0.16132960107135239</v>
      </c>
      <c r="AO36" s="9">
        <f>AB36*X36</f>
        <v>0.57913983354685472</v>
      </c>
      <c r="AP36" s="9">
        <f>AB36*Y36</f>
        <v>7.0250615408115526E-3</v>
      </c>
      <c r="AQ36" s="9">
        <f>AB36*Z36</f>
        <v>8.7338331871624102E-7</v>
      </c>
      <c r="AR36" s="9">
        <f>AB36*AA36</f>
        <v>0.75546923423129375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-8.349819015151129E-2</v>
      </c>
      <c r="AD2" s="9">
        <f t="shared" si="1"/>
        <v>-5.7382224766859422E-9</v>
      </c>
      <c r="AE2" s="9">
        <f t="shared" si="1"/>
        <v>-3.9862685423527273E-9</v>
      </c>
      <c r="AF2" s="9">
        <f t="shared" si="1"/>
        <v>-6.7505072252473686E-8</v>
      </c>
      <c r="AG2" s="9">
        <f t="shared" si="1"/>
        <v>-1.0019012755705824E-8</v>
      </c>
      <c r="AH2" s="9">
        <f t="shared" si="1"/>
        <v>-2.6929478655188057E-3</v>
      </c>
      <c r="AI2" s="9">
        <f t="shared" si="1"/>
        <v>-2.7528248239389193E-4</v>
      </c>
      <c r="AJ2" s="9">
        <f t="shared" si="1"/>
        <v>-1.5480698273489992E-3</v>
      </c>
      <c r="AK2" s="9">
        <f t="shared" si="1"/>
        <v>-6.6092127095319086E-3</v>
      </c>
      <c r="AL2" s="9">
        <f t="shared" si="1"/>
        <v>-1.6677124346463017E-5</v>
      </c>
      <c r="AM2" s="9">
        <f t="shared" si="1"/>
        <v>-5.7743839742829079E-4</v>
      </c>
      <c r="AN2" s="9">
        <f t="shared" si="1"/>
        <v>-1.6097162095699968</v>
      </c>
      <c r="AO2" s="9">
        <f t="shared" si="1"/>
        <v>-16.466915461514855</v>
      </c>
      <c r="AP2" s="9">
        <f t="shared" si="1"/>
        <v>-1.191578303331311</v>
      </c>
      <c r="AQ2" s="9">
        <f t="shared" si="1"/>
        <v>-6.0970726056116889E-7</v>
      </c>
      <c r="AR2" s="9">
        <f t="shared" si="1"/>
        <v>-0.52692700707217466</v>
      </c>
    </row>
    <row r="3" spans="1:44" ht="38.5" x14ac:dyDescent="0.35">
      <c r="A3" s="9" t="s">
        <v>117</v>
      </c>
      <c r="B3" s="9" t="s">
        <v>2</v>
      </c>
      <c r="C3" s="9" t="s">
        <v>107</v>
      </c>
      <c r="D3" s="9" t="s">
        <v>166</v>
      </c>
      <c r="E3" s="9" t="s">
        <v>116</v>
      </c>
      <c r="F3" s="9" t="s">
        <v>53</v>
      </c>
      <c r="G3" s="9" t="s">
        <v>166</v>
      </c>
      <c r="H3" s="9">
        <v>-0.4</v>
      </c>
      <c r="I3" s="9" t="s">
        <v>178</v>
      </c>
      <c r="J3" s="9" t="b">
        <v>1</v>
      </c>
      <c r="L3" s="9">
        <f>AC6*AB6</f>
        <v>3.9894095183578261E-2</v>
      </c>
      <c r="M3" s="9">
        <f>AD6*AB6</f>
        <v>-7.4522880223848231E-11</v>
      </c>
      <c r="N3" s="9">
        <f>AE6*AB6</f>
        <v>1.3523475222412249E-9</v>
      </c>
      <c r="O3" s="9">
        <f>AF6*AB6</f>
        <v>1.4274332132079325E-9</v>
      </c>
      <c r="P3" s="9">
        <f>AG6*AB6</f>
        <v>9.0722106927465288E-9</v>
      </c>
      <c r="Q3" s="9">
        <f>AH6*AB6</f>
        <v>1.3977033083385692E-3</v>
      </c>
      <c r="R3" s="9">
        <f>AI6*AB6</f>
        <v>-5.9967340413029623E-5</v>
      </c>
      <c r="S3" s="9">
        <f>AJ6*AB6</f>
        <v>2.0840192178449863E-3</v>
      </c>
      <c r="T3" s="9">
        <f>AK6*AB6</f>
        <v>9.2476115468117064E-3</v>
      </c>
      <c r="U3" s="9">
        <f>AL6*AB6</f>
        <v>3.8260054104095733E-7</v>
      </c>
      <c r="V3" s="9">
        <f>AM6*AB6</f>
        <v>5.1905584475450181E-5</v>
      </c>
      <c r="W3" s="9">
        <f>AN6*AB6</f>
        <v>1.1537397800103606E-2</v>
      </c>
      <c r="X3" s="9">
        <f>AO6*AB6</f>
        <v>0.37104293979397607</v>
      </c>
      <c r="Y3" s="9">
        <f>AP6*AB6</f>
        <v>1.2019212646956049E-2</v>
      </c>
      <c r="Z3" s="9">
        <f>AQ6*AB6</f>
        <v>1.0035207185656031E-7</v>
      </c>
      <c r="AA3" s="9">
        <f>AR6*AB6</f>
        <v>0.10444896070654275</v>
      </c>
      <c r="AB3" s="9">
        <f t="shared" si="0"/>
        <v>-0.4</v>
      </c>
      <c r="AC3" s="9">
        <f>AB3*L3</f>
        <v>-1.5957638073431306E-2</v>
      </c>
      <c r="AD3" s="9">
        <f>AB3*M3</f>
        <v>2.9809152089539296E-11</v>
      </c>
      <c r="AE3" s="9">
        <f>AB3*N3</f>
        <v>-5.4093900889649002E-10</v>
      </c>
      <c r="AF3" s="9">
        <f>AB3*O3</f>
        <v>-5.7097328528317308E-10</v>
      </c>
      <c r="AG3" s="9">
        <f>AB3*P3</f>
        <v>-3.6288842770986115E-9</v>
      </c>
      <c r="AH3" s="9">
        <f>AB3*Q3</f>
        <v>-5.5908132333542767E-4</v>
      </c>
      <c r="AI3" s="9">
        <f>AB3*R3</f>
        <v>2.3986936165211849E-5</v>
      </c>
      <c r="AJ3" s="9">
        <f>AB3*S3</f>
        <v>-8.3360768713799461E-4</v>
      </c>
      <c r="AK3" s="9">
        <f>AB3*T3</f>
        <v>-3.6990446187246829E-3</v>
      </c>
      <c r="AL3" s="9">
        <f>AB3*U3</f>
        <v>-1.5304021641638294E-7</v>
      </c>
      <c r="AM3" s="9">
        <f>AB3*V3</f>
        <v>-2.0762233790180075E-5</v>
      </c>
      <c r="AN3" s="9">
        <f>AB3*W3</f>
        <v>-4.614959120041443E-3</v>
      </c>
      <c r="AO3" s="9">
        <f>AB3*X3</f>
        <v>-0.14841717591759043</v>
      </c>
      <c r="AP3" s="9">
        <f>AB3*Y3</f>
        <v>-4.8076850587824198E-3</v>
      </c>
      <c r="AQ3" s="9">
        <f>AB3*Z3</f>
        <v>-4.0140828742624126E-8</v>
      </c>
      <c r="AR3" s="9">
        <f>AB3*AA3</f>
        <v>-4.1779584282617105E-2</v>
      </c>
    </row>
    <row r="4" spans="1:44" ht="26" x14ac:dyDescent="0.35">
      <c r="A4" s="9" t="s">
        <v>118</v>
      </c>
      <c r="B4" s="9" t="s">
        <v>3</v>
      </c>
      <c r="C4" s="9" t="s">
        <v>107</v>
      </c>
      <c r="D4" s="9" t="s">
        <v>166</v>
      </c>
      <c r="E4" s="9" t="s">
        <v>116</v>
      </c>
      <c r="F4" s="9" t="s">
        <v>53</v>
      </c>
      <c r="G4" s="9" t="s">
        <v>166</v>
      </c>
      <c r="H4" s="9">
        <v>-0.4</v>
      </c>
      <c r="I4" s="9" t="s">
        <v>178</v>
      </c>
      <c r="J4" s="9" t="b">
        <v>1</v>
      </c>
      <c r="L4" s="9">
        <f>AC17*AB17</f>
        <v>5.0083134895553667E-2</v>
      </c>
      <c r="M4" s="9">
        <f>AD17*AB17</f>
        <v>-8.0311441132588877E-10</v>
      </c>
      <c r="N4" s="9">
        <f>AE17*AB17</f>
        <v>5.0692366547417729E-10</v>
      </c>
      <c r="O4" s="9">
        <f>AF17*AB17</f>
        <v>1.23313488529712E-9</v>
      </c>
      <c r="P4" s="9">
        <f>AG17*AB17</f>
        <v>-2.3554600984644265E-9</v>
      </c>
      <c r="Q4" s="9">
        <f>AH17*AB17</f>
        <v>-7.8308465309956236E-4</v>
      </c>
      <c r="R4" s="9">
        <f>AI17*AB17</f>
        <v>-7.4075595753573777E-5</v>
      </c>
      <c r="S4" s="9">
        <f>AJ17*AB17</f>
        <v>-3.1313105169227846E-4</v>
      </c>
      <c r="T4" s="9">
        <f>AK17*AB17</f>
        <v>-1.4263180191024681E-3</v>
      </c>
      <c r="U4" s="9">
        <f>AL17*AB17</f>
        <v>2.5260370766500379E-7</v>
      </c>
      <c r="V4" s="9">
        <f>AM17*AB17</f>
        <v>-2.4262243562905002E-5</v>
      </c>
      <c r="W4" s="9">
        <f>AN17*AB17</f>
        <v>-3.431024908014362E-3</v>
      </c>
      <c r="X4" s="9">
        <f>AO17*AB17</f>
        <v>-0.12708401885033643</v>
      </c>
      <c r="Y4" s="9">
        <f>AP17*AB17</f>
        <v>-6.6685421690461388E-5</v>
      </c>
      <c r="Z4" s="9">
        <f>AQ17*AB17</f>
        <v>-1.4311445568277234E-8</v>
      </c>
      <c r="AA4" s="9">
        <f>AR17*AB17</f>
        <v>-8.1335633060724444E-2</v>
      </c>
      <c r="AB4" s="9">
        <f t="shared" si="0"/>
        <v>-0.4</v>
      </c>
      <c r="AC4" s="9">
        <f>AB4*L4</f>
        <v>-2.0033253958221468E-2</v>
      </c>
      <c r="AD4" s="9">
        <f>AB4*M4</f>
        <v>3.2124576453035555E-10</v>
      </c>
      <c r="AE4" s="9">
        <f>AB4*N4</f>
        <v>-2.0276946618967092E-10</v>
      </c>
      <c r="AF4" s="9">
        <f>AB4*O4</f>
        <v>-4.9325395411884799E-10</v>
      </c>
      <c r="AG4" s="9">
        <f>AB4*P4</f>
        <v>9.4218403938577058E-10</v>
      </c>
      <c r="AH4" s="9">
        <f>AB4*Q4</f>
        <v>3.1323386123982495E-4</v>
      </c>
      <c r="AI4" s="9">
        <f>AB4*R4</f>
        <v>2.9630238301429512E-5</v>
      </c>
      <c r="AJ4" s="9">
        <f>AB4*S4</f>
        <v>1.252524206769114E-4</v>
      </c>
      <c r="AK4" s="9">
        <f>AB4*T4</f>
        <v>5.7052720764098723E-4</v>
      </c>
      <c r="AL4" s="9">
        <f>AB4*U4</f>
        <v>-1.0104148306600152E-7</v>
      </c>
      <c r="AM4" s="9">
        <f>AB4*V4</f>
        <v>9.7048974251620022E-6</v>
      </c>
      <c r="AN4" s="9">
        <f>AB4*W4</f>
        <v>1.372409963205745E-3</v>
      </c>
      <c r="AO4" s="9">
        <f>AB4*X4</f>
        <v>5.0833607540134579E-2</v>
      </c>
      <c r="AP4" s="9">
        <f>AB4*Y4</f>
        <v>2.6674168676184557E-5</v>
      </c>
      <c r="AQ4" s="9">
        <f>AB4*Z4</f>
        <v>5.7245782273108944E-9</v>
      </c>
      <c r="AR4" s="9">
        <f>AB4*AA4</f>
        <v>3.253425322428978E-2</v>
      </c>
    </row>
    <row r="5" spans="1:44" ht="26" x14ac:dyDescent="0.35">
      <c r="A5" s="9" t="s">
        <v>119</v>
      </c>
      <c r="B5" s="9" t="s">
        <v>4</v>
      </c>
      <c r="C5" s="9" t="s">
        <v>107</v>
      </c>
      <c r="D5" s="9" t="s">
        <v>166</v>
      </c>
      <c r="E5" s="9" t="s">
        <v>116</v>
      </c>
      <c r="F5" s="9" t="s">
        <v>53</v>
      </c>
      <c r="G5" s="9" t="s">
        <v>166</v>
      </c>
      <c r="H5" s="9">
        <v>-0.2</v>
      </c>
      <c r="I5" s="9" t="s">
        <v>178</v>
      </c>
      <c r="J5" s="9" t="b">
        <v>1</v>
      </c>
      <c r="L5" s="9">
        <f>AC28*AB28</f>
        <v>0.23753649059929255</v>
      </c>
      <c r="M5" s="9">
        <f>AD28*AB28</f>
        <v>3.0446386966529183E-8</v>
      </c>
      <c r="N5" s="9">
        <f>AE28*AB28</f>
        <v>1.6212800336332832E-8</v>
      </c>
      <c r="O5" s="9">
        <f>AF28*AB28</f>
        <v>3.3220422506535828E-7</v>
      </c>
      <c r="P5" s="9">
        <f>AG28*AB28</f>
        <v>3.666156258996492E-8</v>
      </c>
      <c r="Q5" s="9">
        <f>AH28*AB28</f>
        <v>1.2235502017116014E-2</v>
      </c>
      <c r="R5" s="9">
        <f>AI28*AB28</f>
        <v>1.6444982843026666E-3</v>
      </c>
      <c r="S5" s="9">
        <f>AJ28*AB28</f>
        <v>4.1985728044395794E-3</v>
      </c>
      <c r="T5" s="9">
        <f>AK28*AB28</f>
        <v>1.7403476492241065E-2</v>
      </c>
      <c r="U5" s="9">
        <f>AL28*AB28</f>
        <v>8.211521323490316E-5</v>
      </c>
      <c r="V5" s="9">
        <f>AM28*AB28</f>
        <v>2.8319053053163638E-3</v>
      </c>
      <c r="W5" s="9">
        <f>AN28*AB28</f>
        <v>8.0323683020658052</v>
      </c>
      <c r="X5" s="9">
        <f>AO28*AB28</f>
        <v>81.846659465686997</v>
      </c>
      <c r="Y5" s="9">
        <f>AP28*AB28</f>
        <v>5.9339864622060237</v>
      </c>
      <c r="Z5" s="9">
        <f>AQ28*AB28</f>
        <v>2.876455050229278E-6</v>
      </c>
      <c r="AA5" s="9">
        <f>AR28*AB28</f>
        <v>2.5884083800692363</v>
      </c>
      <c r="AB5" s="9">
        <f t="shared" si="0"/>
        <v>-0.2</v>
      </c>
      <c r="AC5" s="9">
        <f>AB5*L5</f>
        <v>-4.7507298119858515E-2</v>
      </c>
      <c r="AD5" s="9">
        <f>AB5*M5</f>
        <v>-6.0892773933058373E-9</v>
      </c>
      <c r="AE5" s="9">
        <f>AB5*N5</f>
        <v>-3.2425600672665665E-9</v>
      </c>
      <c r="AF5" s="9">
        <f>AB5*O5</f>
        <v>-6.6440845013071663E-8</v>
      </c>
      <c r="AG5" s="9">
        <f>AB5*P5</f>
        <v>-7.3323125179929843E-9</v>
      </c>
      <c r="AH5" s="9">
        <f>AB5*Q5</f>
        <v>-2.4471004034232031E-3</v>
      </c>
      <c r="AI5" s="9">
        <f>AB5*R5</f>
        <v>-3.2889965686053332E-4</v>
      </c>
      <c r="AJ5" s="9">
        <f>AB5*S5</f>
        <v>-8.3971456088791595E-4</v>
      </c>
      <c r="AK5" s="9">
        <f>AB5*T5</f>
        <v>-3.480695298448213E-3</v>
      </c>
      <c r="AL5" s="9">
        <f>AB5*U5</f>
        <v>-1.6423042646980631E-5</v>
      </c>
      <c r="AM5" s="9">
        <f>AB5*V5</f>
        <v>-5.6638106106327274E-4</v>
      </c>
      <c r="AN5" s="9">
        <f>AB5*W5</f>
        <v>-1.6064736604131611</v>
      </c>
      <c r="AO5" s="9">
        <f>AB5*X5</f>
        <v>-16.369331893137399</v>
      </c>
      <c r="AP5" s="9">
        <f>AB5*Y5</f>
        <v>-1.1867972924412047</v>
      </c>
      <c r="AQ5" s="9">
        <f>AB5*Z5</f>
        <v>-5.7529101004585563E-7</v>
      </c>
      <c r="AR5" s="9">
        <f>AB5*AA5</f>
        <v>-0.51768167601384729</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-3.9894095183578261E-2</v>
      </c>
      <c r="AD6" s="9">
        <f t="shared" si="2"/>
        <v>7.4522880223848231E-11</v>
      </c>
      <c r="AE6" s="9">
        <f t="shared" si="2"/>
        <v>-1.3523475222412249E-9</v>
      </c>
      <c r="AF6" s="9">
        <f t="shared" si="2"/>
        <v>-1.4274332132079325E-9</v>
      </c>
      <c r="AG6" s="9">
        <f t="shared" si="2"/>
        <v>-9.0722106927465288E-9</v>
      </c>
      <c r="AH6" s="9">
        <f t="shared" si="2"/>
        <v>-1.3977033083385692E-3</v>
      </c>
      <c r="AI6" s="9">
        <f t="shared" si="2"/>
        <v>5.9967340413029623E-5</v>
      </c>
      <c r="AJ6" s="9">
        <f t="shared" si="2"/>
        <v>-2.0840192178449863E-3</v>
      </c>
      <c r="AK6" s="9">
        <f t="shared" si="2"/>
        <v>-9.2476115468117064E-3</v>
      </c>
      <c r="AL6" s="9">
        <f t="shared" si="2"/>
        <v>-3.8260054104095733E-7</v>
      </c>
      <c r="AM6" s="9">
        <f t="shared" si="2"/>
        <v>-5.1905584475450181E-5</v>
      </c>
      <c r="AN6" s="9">
        <f t="shared" si="2"/>
        <v>-1.1537397800103606E-2</v>
      </c>
      <c r="AO6" s="9">
        <f t="shared" si="2"/>
        <v>-0.37104293979397607</v>
      </c>
      <c r="AP6" s="9">
        <f t="shared" si="2"/>
        <v>-1.2019212646956049E-2</v>
      </c>
      <c r="AQ6" s="9">
        <f t="shared" si="2"/>
        <v>-1.0035207185656031E-7</v>
      </c>
      <c r="AR6" s="9">
        <f t="shared" si="2"/>
        <v>-0.10444896070654275</v>
      </c>
    </row>
    <row r="7" spans="1:44" ht="51" x14ac:dyDescent="0.35">
      <c r="A7" s="9" t="s">
        <v>120</v>
      </c>
      <c r="B7" s="9" t="s">
        <v>54</v>
      </c>
      <c r="C7" s="9" t="s">
        <v>107</v>
      </c>
      <c r="D7" s="9" t="s">
        <v>166</v>
      </c>
      <c r="E7" s="9" t="s">
        <v>117</v>
      </c>
      <c r="F7" s="9" t="s">
        <v>2</v>
      </c>
      <c r="G7" s="9" t="s">
        <v>166</v>
      </c>
      <c r="H7" s="9">
        <v>-0.6</v>
      </c>
      <c r="I7" s="9" t="s">
        <v>178</v>
      </c>
      <c r="J7" s="9" t="b">
        <v>1</v>
      </c>
      <c r="L7" s="9">
        <f>AC9*AB9</f>
        <v>3.9894095183578261E-2</v>
      </c>
      <c r="M7" s="9">
        <f>AD9*AB9</f>
        <v>-7.4522880223848231E-11</v>
      </c>
      <c r="N7" s="9">
        <f>AE9*AB9</f>
        <v>1.3523475222412249E-9</v>
      </c>
      <c r="O7" s="9">
        <f>AF9*AB9</f>
        <v>1.4274332132079325E-9</v>
      </c>
      <c r="P7" s="9">
        <f>AG9*AB9</f>
        <v>9.0722106927465288E-9</v>
      </c>
      <c r="Q7" s="9">
        <f>AH9*AB9</f>
        <v>1.3977033083385692E-3</v>
      </c>
      <c r="R7" s="9">
        <f>AI9*AB9</f>
        <v>-5.996734041302963E-5</v>
      </c>
      <c r="S7" s="9">
        <f>AJ9*AB9</f>
        <v>2.0840192178449863E-3</v>
      </c>
      <c r="T7" s="9">
        <f>AK9*AB9</f>
        <v>9.2476115468117064E-3</v>
      </c>
      <c r="U7" s="9">
        <f>AL9*AB9</f>
        <v>3.8260054104095733E-7</v>
      </c>
      <c r="V7" s="9">
        <f>AM9*AB9</f>
        <v>5.1905584475450181E-5</v>
      </c>
      <c r="W7" s="9">
        <f>AN9*AB9</f>
        <v>1.1537397800103606E-2</v>
      </c>
      <c r="X7" s="9">
        <f>AO9*AB9</f>
        <v>0.37104293979397607</v>
      </c>
      <c r="Y7" s="9">
        <f>AP9*AB9</f>
        <v>1.2019212646956049E-2</v>
      </c>
      <c r="Z7" s="9">
        <f>AQ9*AB9</f>
        <v>1.0035207185656031E-7</v>
      </c>
      <c r="AA7" s="9">
        <f>AR9*AB9</f>
        <v>0.10444896070654275</v>
      </c>
      <c r="AB7" s="9">
        <f t="shared" si="0"/>
        <v>-0.6</v>
      </c>
      <c r="AC7" s="9">
        <f>AB7*L7</f>
        <v>-2.3936457110146955E-2</v>
      </c>
      <c r="AD7" s="9">
        <f>AB7*M7</f>
        <v>4.4713728134308935E-11</v>
      </c>
      <c r="AE7" s="9">
        <f>AB7*N7</f>
        <v>-8.1140851334473487E-10</v>
      </c>
      <c r="AF7" s="9">
        <f>AB7*O7</f>
        <v>-8.5645992792475941E-10</v>
      </c>
      <c r="AG7" s="9">
        <f>AB7*P7</f>
        <v>-5.4433264156479173E-9</v>
      </c>
      <c r="AH7" s="9">
        <f>AB7*Q7</f>
        <v>-8.3862198500314156E-4</v>
      </c>
      <c r="AI7" s="9">
        <f>AB7*R7</f>
        <v>3.5980404247817774E-5</v>
      </c>
      <c r="AJ7" s="9">
        <f>AB7*S7</f>
        <v>-1.2504115307069917E-3</v>
      </c>
      <c r="AK7" s="9">
        <f>AB7*T7</f>
        <v>-5.5485669280870235E-3</v>
      </c>
      <c r="AL7" s="9">
        <f>AB7*U7</f>
        <v>-2.2956032462457439E-7</v>
      </c>
      <c r="AM7" s="9">
        <f>AB7*V7</f>
        <v>-3.1143350685270106E-5</v>
      </c>
      <c r="AN7" s="9">
        <f>AB7*W7</f>
        <v>-6.9224386800621632E-3</v>
      </c>
      <c r="AO7" s="9">
        <f>AB7*X7</f>
        <v>-0.22262576387638564</v>
      </c>
      <c r="AP7" s="9">
        <f>AB7*Y7</f>
        <v>-7.2115275881736293E-3</v>
      </c>
      <c r="AQ7" s="9">
        <f>AB7*Z7</f>
        <v>-6.0211243113936179E-8</v>
      </c>
      <c r="AR7" s="9">
        <f>AB7*AA7</f>
        <v>-6.2669376423925643E-2</v>
      </c>
    </row>
    <row r="8" spans="1:44" ht="51" x14ac:dyDescent="0.35">
      <c r="A8" s="9" t="s">
        <v>121</v>
      </c>
      <c r="B8" s="9" t="s">
        <v>55</v>
      </c>
      <c r="C8" s="9" t="s">
        <v>107</v>
      </c>
      <c r="D8" s="9" t="s">
        <v>166</v>
      </c>
      <c r="E8" s="9" t="s">
        <v>117</v>
      </c>
      <c r="F8" s="9" t="s">
        <v>2</v>
      </c>
      <c r="G8" s="9" t="s">
        <v>166</v>
      </c>
      <c r="H8" s="9">
        <v>-0.4</v>
      </c>
      <c r="I8" s="9" t="s">
        <v>178</v>
      </c>
      <c r="J8" s="9" t="b">
        <v>1</v>
      </c>
      <c r="L8" s="9">
        <f>AC13*AB13</f>
        <v>3.9894095183578261E-2</v>
      </c>
      <c r="M8" s="9">
        <f>AD13*AB13</f>
        <v>-7.4522880223848231E-11</v>
      </c>
      <c r="N8" s="9">
        <f>AE13*AB13</f>
        <v>1.3523475222412249E-9</v>
      </c>
      <c r="O8" s="9">
        <f>AF13*AB13</f>
        <v>1.4274332132079325E-9</v>
      </c>
      <c r="P8" s="9">
        <f>AG13*AB13</f>
        <v>9.0722106927465288E-9</v>
      </c>
      <c r="Q8" s="9">
        <f>AH13*AB13</f>
        <v>1.3977033083385692E-3</v>
      </c>
      <c r="R8" s="9">
        <f>AI13*AB13</f>
        <v>-5.996734041302963E-5</v>
      </c>
      <c r="S8" s="9">
        <f>AJ13*AB13</f>
        <v>2.0840192178449863E-3</v>
      </c>
      <c r="T8" s="9">
        <f>AK13*AB13</f>
        <v>9.2476115468117064E-3</v>
      </c>
      <c r="U8" s="9">
        <f>AL13*AB13</f>
        <v>3.8260054104095733E-7</v>
      </c>
      <c r="V8" s="9">
        <f>AM13*AB13</f>
        <v>5.1905584475450181E-5</v>
      </c>
      <c r="W8" s="9">
        <f>AN13*AB13</f>
        <v>1.1537397800103606E-2</v>
      </c>
      <c r="X8" s="9">
        <f>AO13*AB13</f>
        <v>0.37104293979397607</v>
      </c>
      <c r="Y8" s="9">
        <f>AP13*AB13</f>
        <v>1.2019212646956049E-2</v>
      </c>
      <c r="Z8" s="9">
        <f>AQ13*AB13</f>
        <v>1.0035207185656031E-7</v>
      </c>
      <c r="AA8" s="9">
        <f>AR13*AB13</f>
        <v>0.10444896070654275</v>
      </c>
      <c r="AB8" s="9">
        <f t="shared" si="0"/>
        <v>-0.4</v>
      </c>
      <c r="AC8" s="9">
        <f>AB8*L8</f>
        <v>-1.5957638073431306E-2</v>
      </c>
      <c r="AD8" s="9">
        <f>AB8*M8</f>
        <v>2.9809152089539296E-11</v>
      </c>
      <c r="AE8" s="9">
        <f>AB8*N8</f>
        <v>-5.4093900889649002E-10</v>
      </c>
      <c r="AF8" s="9">
        <f>AB8*O8</f>
        <v>-5.7097328528317308E-10</v>
      </c>
      <c r="AG8" s="9">
        <f>AB8*P8</f>
        <v>-3.6288842770986115E-9</v>
      </c>
      <c r="AH8" s="9">
        <f>AB8*Q8</f>
        <v>-5.5908132333542767E-4</v>
      </c>
      <c r="AI8" s="9">
        <f>AB8*R8</f>
        <v>2.3986936165211853E-5</v>
      </c>
      <c r="AJ8" s="9">
        <f>AB8*S8</f>
        <v>-8.3360768713799461E-4</v>
      </c>
      <c r="AK8" s="9">
        <f>AB8*T8</f>
        <v>-3.6990446187246829E-3</v>
      </c>
      <c r="AL8" s="9">
        <f>AB8*U8</f>
        <v>-1.5304021641638294E-7</v>
      </c>
      <c r="AM8" s="9">
        <f>AB8*V8</f>
        <v>-2.0762233790180075E-5</v>
      </c>
      <c r="AN8" s="9">
        <f>AB8*W8</f>
        <v>-4.614959120041443E-3</v>
      </c>
      <c r="AO8" s="9">
        <f>AB8*X8</f>
        <v>-0.14841717591759043</v>
      </c>
      <c r="AP8" s="9">
        <f>AB8*Y8</f>
        <v>-4.8076850587824198E-3</v>
      </c>
      <c r="AQ8" s="9">
        <f>AB8*Z8</f>
        <v>-4.0140828742624126E-8</v>
      </c>
      <c r="AR8" s="9">
        <f>AB8*AA8</f>
        <v>-4.1779584282617105E-2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-3.9894095183578261E-2</v>
      </c>
      <c r="AD9" s="9">
        <f t="shared" si="3"/>
        <v>7.4522880223848231E-11</v>
      </c>
      <c r="AE9" s="9">
        <f t="shared" si="3"/>
        <v>-1.3523475222412249E-9</v>
      </c>
      <c r="AF9" s="9">
        <f t="shared" si="3"/>
        <v>-1.4274332132079325E-9</v>
      </c>
      <c r="AG9" s="9">
        <f t="shared" si="3"/>
        <v>-9.0722106927465288E-9</v>
      </c>
      <c r="AH9" s="9">
        <f t="shared" si="3"/>
        <v>-1.3977033083385692E-3</v>
      </c>
      <c r="AI9" s="9">
        <f t="shared" si="3"/>
        <v>5.996734041302963E-5</v>
      </c>
      <c r="AJ9" s="9">
        <f t="shared" si="3"/>
        <v>-2.0840192178449863E-3</v>
      </c>
      <c r="AK9" s="9">
        <f t="shared" si="3"/>
        <v>-9.2476115468117064E-3</v>
      </c>
      <c r="AL9" s="9">
        <f t="shared" si="3"/>
        <v>-3.8260054104095733E-7</v>
      </c>
      <c r="AM9" s="9">
        <f t="shared" si="3"/>
        <v>-5.1905584475450181E-5</v>
      </c>
      <c r="AN9" s="9">
        <f t="shared" si="3"/>
        <v>-1.1537397800103606E-2</v>
      </c>
      <c r="AO9" s="9">
        <f t="shared" si="3"/>
        <v>-0.37104293979397607</v>
      </c>
      <c r="AP9" s="9">
        <f t="shared" si="3"/>
        <v>-1.2019212646956049E-2</v>
      </c>
      <c r="AQ9" s="9">
        <f t="shared" si="3"/>
        <v>-1.0035207185656031E-7</v>
      </c>
      <c r="AR9" s="9">
        <f t="shared" si="3"/>
        <v>-0.10444896070654275</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Parameter!F4/1000</f>
        <v>0.01</v>
      </c>
      <c r="AC12" s="9">
        <f>AB12*L12</f>
        <v>1.55480083492084E-3</v>
      </c>
      <c r="AD12" s="9">
        <f>AB12*M12</f>
        <v>3.540285130080821E-10</v>
      </c>
      <c r="AE12" s="9">
        <f>AB12*N12</f>
        <v>2.2429461924843681E-11</v>
      </c>
      <c r="AF12" s="9">
        <f>AB12*O12</f>
        <v>2.3965848988140011E-10</v>
      </c>
      <c r="AG12" s="9">
        <f>AB12*P12</f>
        <v>1.1456406929189731E-10</v>
      </c>
      <c r="AH12" s="9">
        <f>AB12*Q12</f>
        <v>1.125520381853083E-4</v>
      </c>
      <c r="AI12" s="9">
        <f>AB12*R12</f>
        <v>6.5053482627543957E-6</v>
      </c>
      <c r="AJ12" s="9">
        <f>AB12*S12</f>
        <v>5.9750481743089578E-6</v>
      </c>
      <c r="AK12" s="9">
        <f>AB12*T12</f>
        <v>2.1088816023410978E-5</v>
      </c>
      <c r="AL12" s="9">
        <f>AB12*U12</f>
        <v>6.7214640060552889E-9</v>
      </c>
      <c r="AM12" s="9">
        <f>AB12*V12</f>
        <v>1.9135266106556659E-6</v>
      </c>
      <c r="AN12" s="9">
        <f>AB12*W12</f>
        <v>4.4338380210631571E-3</v>
      </c>
      <c r="AO12" s="9">
        <f>AB12*X12</f>
        <v>2.7588609834704538E-2</v>
      </c>
      <c r="AP12" s="9">
        <f>AB12*Y12</f>
        <v>1.010467854562752E-4</v>
      </c>
      <c r="AQ12" s="9">
        <f>AB12*Z12</f>
        <v>6.2462269410145294E-9</v>
      </c>
      <c r="AR12" s="9">
        <f>AB12*AA12</f>
        <v>2.3470328815374551E-2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-3.9894095183578261E-2</v>
      </c>
      <c r="AD13" s="9">
        <f t="shared" si="4"/>
        <v>7.4522880223848231E-11</v>
      </c>
      <c r="AE13" s="9">
        <f t="shared" si="4"/>
        <v>-1.3523475222412249E-9</v>
      </c>
      <c r="AF13" s="9">
        <f t="shared" si="4"/>
        <v>-1.4274332132079325E-9</v>
      </c>
      <c r="AG13" s="9">
        <f t="shared" si="4"/>
        <v>-9.0722106927465288E-9</v>
      </c>
      <c r="AH13" s="9">
        <f t="shared" si="4"/>
        <v>-1.3977033083385692E-3</v>
      </c>
      <c r="AI13" s="9">
        <f t="shared" si="4"/>
        <v>5.996734041302963E-5</v>
      </c>
      <c r="AJ13" s="9">
        <f t="shared" si="4"/>
        <v>-2.0840192178449863E-3</v>
      </c>
      <c r="AK13" s="9">
        <f t="shared" si="4"/>
        <v>-9.2476115468117064E-3</v>
      </c>
      <c r="AL13" s="9">
        <f t="shared" si="4"/>
        <v>-3.8260054104095733E-7</v>
      </c>
      <c r="AM13" s="9">
        <f t="shared" si="4"/>
        <v>-5.1905584475450181E-5</v>
      </c>
      <c r="AN13" s="9">
        <f t="shared" si="4"/>
        <v>-1.1537397800103606E-2</v>
      </c>
      <c r="AO13" s="9">
        <f t="shared" si="4"/>
        <v>-0.37104293979397607</v>
      </c>
      <c r="AP13" s="9">
        <f t="shared" si="4"/>
        <v>-1.2019212646956049E-2</v>
      </c>
      <c r="AQ13" s="9">
        <f t="shared" si="4"/>
        <v>-1.0035207185656031E-7</v>
      </c>
      <c r="AR13" s="9">
        <f t="shared" si="4"/>
        <v>-0.10444896070654275</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Parameter!F4/1000</f>
        <v>0.01</v>
      </c>
      <c r="AC16" s="9">
        <f>AB16*L16</f>
        <v>1.55480083492084E-3</v>
      </c>
      <c r="AD16" s="9">
        <f>AB16*M16</f>
        <v>3.540285130080821E-10</v>
      </c>
      <c r="AE16" s="9">
        <f>AB16*N16</f>
        <v>2.2429461924843681E-11</v>
      </c>
      <c r="AF16" s="9">
        <f>AB16*O16</f>
        <v>2.3965848988140011E-10</v>
      </c>
      <c r="AG16" s="9">
        <f>AB16*P16</f>
        <v>1.1456406929189731E-10</v>
      </c>
      <c r="AH16" s="9">
        <f>AB16*Q16</f>
        <v>1.125520381853083E-4</v>
      </c>
      <c r="AI16" s="9">
        <f>AB16*R16</f>
        <v>6.5053482627543957E-6</v>
      </c>
      <c r="AJ16" s="9">
        <f>AB16*S16</f>
        <v>5.9750481743089578E-6</v>
      </c>
      <c r="AK16" s="9">
        <f>AB16*T16</f>
        <v>2.1088816023410978E-5</v>
      </c>
      <c r="AL16" s="9">
        <f>AB16*U16</f>
        <v>6.7214640060552889E-9</v>
      </c>
      <c r="AM16" s="9">
        <f>AB16*V16</f>
        <v>1.9135266106556659E-6</v>
      </c>
      <c r="AN16" s="9">
        <f>AB16*W16</f>
        <v>4.4338380210631571E-3</v>
      </c>
      <c r="AO16" s="9">
        <f>AB16*X16</f>
        <v>2.7588609834704538E-2</v>
      </c>
      <c r="AP16" s="9">
        <f>AB16*Y16</f>
        <v>1.010467854562752E-4</v>
      </c>
      <c r="AQ16" s="9">
        <f>AB16*Z16</f>
        <v>6.2462269410145294E-9</v>
      </c>
      <c r="AR16" s="9">
        <f>AB16*AA16</f>
        <v>2.3470328815374551E-2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-5.0083134895553667E-2</v>
      </c>
      <c r="AD17" s="9">
        <f t="shared" si="6"/>
        <v>8.0311441132588877E-10</v>
      </c>
      <c r="AE17" s="9">
        <f t="shared" si="6"/>
        <v>-5.0692366547417729E-10</v>
      </c>
      <c r="AF17" s="9">
        <f t="shared" si="6"/>
        <v>-1.23313488529712E-9</v>
      </c>
      <c r="AG17" s="9">
        <f t="shared" si="6"/>
        <v>2.3554600984644265E-9</v>
      </c>
      <c r="AH17" s="9">
        <f t="shared" si="6"/>
        <v>7.8308465309956236E-4</v>
      </c>
      <c r="AI17" s="9">
        <f t="shared" si="6"/>
        <v>7.4075595753573777E-5</v>
      </c>
      <c r="AJ17" s="9">
        <f t="shared" si="6"/>
        <v>3.1313105169227846E-4</v>
      </c>
      <c r="AK17" s="9">
        <f t="shared" si="6"/>
        <v>1.4263180191024681E-3</v>
      </c>
      <c r="AL17" s="9">
        <f t="shared" si="6"/>
        <v>-2.5260370766500379E-7</v>
      </c>
      <c r="AM17" s="9">
        <f t="shared" si="6"/>
        <v>2.4262243562905002E-5</v>
      </c>
      <c r="AN17" s="9">
        <f t="shared" si="6"/>
        <v>3.431024908014362E-3</v>
      </c>
      <c r="AO17" s="9">
        <f t="shared" si="6"/>
        <v>0.12708401885033643</v>
      </c>
      <c r="AP17" s="9">
        <f t="shared" si="6"/>
        <v>6.6685421690461388E-5</v>
      </c>
      <c r="AQ17" s="9">
        <f t="shared" si="6"/>
        <v>1.4311445568277234E-8</v>
      </c>
      <c r="AR17" s="9">
        <f t="shared" si="6"/>
        <v>8.1335633060724444E-2</v>
      </c>
    </row>
    <row r="18" spans="1:44" ht="38.5" x14ac:dyDescent="0.35">
      <c r="A18" s="9" t="s">
        <v>126</v>
      </c>
      <c r="B18" s="9" t="s">
        <v>60</v>
      </c>
      <c r="C18" s="9" t="s">
        <v>107</v>
      </c>
      <c r="D18" s="9" t="s">
        <v>166</v>
      </c>
      <c r="E18" s="9" t="s">
        <v>118</v>
      </c>
      <c r="F18" s="9" t="s">
        <v>3</v>
      </c>
      <c r="G18" s="9" t="s">
        <v>166</v>
      </c>
      <c r="H18" s="9">
        <v>-0.6</v>
      </c>
      <c r="I18" s="9" t="s">
        <v>178</v>
      </c>
      <c r="J18" s="9" t="b">
        <v>1</v>
      </c>
      <c r="L18" s="9">
        <f>AC20*AB20</f>
        <v>5.0083134895553667E-2</v>
      </c>
      <c r="M18" s="9">
        <f>AD20*AB20</f>
        <v>-8.0311441132588877E-10</v>
      </c>
      <c r="N18" s="9">
        <f>AE20*AB20</f>
        <v>5.0692366547417729E-10</v>
      </c>
      <c r="O18" s="9">
        <f>AF20*AB20</f>
        <v>1.23313488529712E-9</v>
      </c>
      <c r="P18" s="9">
        <f>AG20*AB20</f>
        <v>-2.3554600984644265E-9</v>
      </c>
      <c r="Q18" s="9">
        <f>AH20*AB20</f>
        <v>-7.8308465309956236E-4</v>
      </c>
      <c r="R18" s="9">
        <f>AI20*AB20</f>
        <v>-7.4075595753573777E-5</v>
      </c>
      <c r="S18" s="9">
        <f>AJ20*AB20</f>
        <v>-3.1313105169227846E-4</v>
      </c>
      <c r="T18" s="9">
        <f>AK20*AB20</f>
        <v>-1.4263180191024681E-3</v>
      </c>
      <c r="U18" s="9">
        <f>AL20*AB20</f>
        <v>2.5260370766500379E-7</v>
      </c>
      <c r="V18" s="9">
        <f>AM20*AB20</f>
        <v>-2.4262243562905002E-5</v>
      </c>
      <c r="W18" s="9">
        <f>AN20*AB20</f>
        <v>-3.431024908014362E-3</v>
      </c>
      <c r="X18" s="9">
        <f>AO20*AB20</f>
        <v>-0.12708401885033643</v>
      </c>
      <c r="Y18" s="9">
        <f>AP20*AB20</f>
        <v>-6.6685421690461388E-5</v>
      </c>
      <c r="Z18" s="9">
        <f>AQ20*AB20</f>
        <v>-1.4311445568277234E-8</v>
      </c>
      <c r="AA18" s="9">
        <f>AR20*AB20</f>
        <v>-8.1335633060724444E-2</v>
      </c>
      <c r="AB18" s="9">
        <f t="shared" si="5"/>
        <v>-0.6</v>
      </c>
      <c r="AC18" s="9">
        <f>AB18*L18</f>
        <v>-3.0049880937332199E-2</v>
      </c>
      <c r="AD18" s="9">
        <f>AB18*M18</f>
        <v>4.8186864679553322E-10</v>
      </c>
      <c r="AE18" s="9">
        <f>AB18*N18</f>
        <v>-3.0415419928450637E-10</v>
      </c>
      <c r="AF18" s="9">
        <f>AB18*O18</f>
        <v>-7.3988093117827198E-10</v>
      </c>
      <c r="AG18" s="9">
        <f>AB18*P18</f>
        <v>1.413276059078656E-9</v>
      </c>
      <c r="AH18" s="9">
        <f>AB18*Q18</f>
        <v>4.698507918597374E-4</v>
      </c>
      <c r="AI18" s="9">
        <f>AB18*R18</f>
        <v>4.4445357452144265E-5</v>
      </c>
      <c r="AJ18" s="9">
        <f>AB18*S18</f>
        <v>1.8787863101536707E-4</v>
      </c>
      <c r="AK18" s="9">
        <f>AB18*T18</f>
        <v>8.5579081146148085E-4</v>
      </c>
      <c r="AL18" s="9">
        <f>AB18*U18</f>
        <v>-1.5156222459900228E-7</v>
      </c>
      <c r="AM18" s="9">
        <f>AB18*V18</f>
        <v>1.4557346137743E-5</v>
      </c>
      <c r="AN18" s="9">
        <f>AB18*W18</f>
        <v>2.058614944808617E-3</v>
      </c>
      <c r="AO18" s="9">
        <f>AB18*X18</f>
        <v>7.6250411310201854E-2</v>
      </c>
      <c r="AP18" s="9">
        <f>AB18*Y18</f>
        <v>4.0011253014276834E-5</v>
      </c>
      <c r="AQ18" s="9">
        <f>AB18*Z18</f>
        <v>8.58686734096634E-9</v>
      </c>
      <c r="AR18" s="9">
        <f>AB18*AA18</f>
        <v>4.8801379836434663E-2</v>
      </c>
    </row>
    <row r="19" spans="1:44" ht="38.5" x14ac:dyDescent="0.35">
      <c r="A19" s="9" t="s">
        <v>127</v>
      </c>
      <c r="B19" s="9" t="s">
        <v>61</v>
      </c>
      <c r="C19" s="9" t="s">
        <v>107</v>
      </c>
      <c r="D19" s="9" t="s">
        <v>166</v>
      </c>
      <c r="E19" s="9" t="s">
        <v>118</v>
      </c>
      <c r="F19" s="9" t="s">
        <v>3</v>
      </c>
      <c r="G19" s="9" t="s">
        <v>166</v>
      </c>
      <c r="H19" s="9">
        <v>-0.4</v>
      </c>
      <c r="I19" s="9" t="s">
        <v>178</v>
      </c>
      <c r="J19" s="9" t="b">
        <v>1</v>
      </c>
      <c r="L19" s="9">
        <f>AC24*AB24</f>
        <v>5.0083134895553667E-2</v>
      </c>
      <c r="M19" s="9">
        <f>AD24*AB24</f>
        <v>-8.0311441132588877E-10</v>
      </c>
      <c r="N19" s="9">
        <f>AE24*AB24</f>
        <v>5.0692366547417729E-10</v>
      </c>
      <c r="O19" s="9">
        <f>AF24*AB24</f>
        <v>1.23313488529712E-9</v>
      </c>
      <c r="P19" s="9">
        <f>AG24*AB24</f>
        <v>-2.3554600984644265E-9</v>
      </c>
      <c r="Q19" s="9">
        <f>AH24*AB24</f>
        <v>-7.8308465309956236E-4</v>
      </c>
      <c r="R19" s="9">
        <f>AI24*AB24</f>
        <v>-7.4075595753573777E-5</v>
      </c>
      <c r="S19" s="9">
        <f>AJ24*AB24</f>
        <v>-3.1313105169227846E-4</v>
      </c>
      <c r="T19" s="9">
        <f>AK24*AB24</f>
        <v>-1.4263180191024681E-3</v>
      </c>
      <c r="U19" s="9">
        <f>AL24*AB24</f>
        <v>2.5260370766500379E-7</v>
      </c>
      <c r="V19" s="9">
        <f>AM24*AB24</f>
        <v>-2.4262243562905002E-5</v>
      </c>
      <c r="W19" s="9">
        <f>AN24*AB24</f>
        <v>-3.431024908014362E-3</v>
      </c>
      <c r="X19" s="9">
        <f>AO24*AB24</f>
        <v>-0.12708401885033643</v>
      </c>
      <c r="Y19" s="9">
        <f>AP24*AB24</f>
        <v>-6.6685421690461388E-5</v>
      </c>
      <c r="Z19" s="9">
        <f>AQ24*AB24</f>
        <v>-1.4311445568277234E-8</v>
      </c>
      <c r="AA19" s="9">
        <f>AR24*AB24</f>
        <v>-8.1335633060724444E-2</v>
      </c>
      <c r="AB19" s="9">
        <f t="shared" si="5"/>
        <v>-0.4</v>
      </c>
      <c r="AC19" s="9">
        <f>AB19*L19</f>
        <v>-2.0033253958221468E-2</v>
      </c>
      <c r="AD19" s="9">
        <f>AB19*M19</f>
        <v>3.2124576453035555E-10</v>
      </c>
      <c r="AE19" s="9">
        <f>AB19*N19</f>
        <v>-2.0276946618967092E-10</v>
      </c>
      <c r="AF19" s="9">
        <f>AB19*O19</f>
        <v>-4.9325395411884799E-10</v>
      </c>
      <c r="AG19" s="9">
        <f>AB19*P19</f>
        <v>9.4218403938577058E-10</v>
      </c>
      <c r="AH19" s="9">
        <f>AB19*Q19</f>
        <v>3.1323386123982495E-4</v>
      </c>
      <c r="AI19" s="9">
        <f>AB19*R19</f>
        <v>2.9630238301429512E-5</v>
      </c>
      <c r="AJ19" s="9">
        <f>AB19*S19</f>
        <v>1.252524206769114E-4</v>
      </c>
      <c r="AK19" s="9">
        <f>AB19*T19</f>
        <v>5.7052720764098723E-4</v>
      </c>
      <c r="AL19" s="9">
        <f>AB19*U19</f>
        <v>-1.0104148306600152E-7</v>
      </c>
      <c r="AM19" s="9">
        <f>AB19*V19</f>
        <v>9.7048974251620022E-6</v>
      </c>
      <c r="AN19" s="9">
        <f>AB19*W19</f>
        <v>1.372409963205745E-3</v>
      </c>
      <c r="AO19" s="9">
        <f>AB19*X19</f>
        <v>5.0833607540134579E-2</v>
      </c>
      <c r="AP19" s="9">
        <f>AB19*Y19</f>
        <v>2.6674168676184557E-5</v>
      </c>
      <c r="AQ19" s="9">
        <f>AB19*Z19</f>
        <v>5.7245782273108944E-9</v>
      </c>
      <c r="AR19" s="9">
        <f>AB19*AA19</f>
        <v>3.253425322428978E-2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-5.0083134895553667E-2</v>
      </c>
      <c r="AD20" s="9">
        <f t="shared" si="7"/>
        <v>8.0311441132588877E-10</v>
      </c>
      <c r="AE20" s="9">
        <f t="shared" si="7"/>
        <v>-5.0692366547417729E-10</v>
      </c>
      <c r="AF20" s="9">
        <f t="shared" si="7"/>
        <v>-1.23313488529712E-9</v>
      </c>
      <c r="AG20" s="9">
        <f t="shared" si="7"/>
        <v>2.3554600984644265E-9</v>
      </c>
      <c r="AH20" s="9">
        <f t="shared" si="7"/>
        <v>7.8308465309956236E-4</v>
      </c>
      <c r="AI20" s="9">
        <f t="shared" si="7"/>
        <v>7.4075595753573777E-5</v>
      </c>
      <c r="AJ20" s="9">
        <f t="shared" si="7"/>
        <v>3.1313105169227846E-4</v>
      </c>
      <c r="AK20" s="9">
        <f t="shared" si="7"/>
        <v>1.4263180191024681E-3</v>
      </c>
      <c r="AL20" s="9">
        <f t="shared" si="7"/>
        <v>-2.5260370766500379E-7</v>
      </c>
      <c r="AM20" s="9">
        <f t="shared" si="7"/>
        <v>2.4262243562905002E-5</v>
      </c>
      <c r="AN20" s="9">
        <f t="shared" si="7"/>
        <v>3.431024908014362E-3</v>
      </c>
      <c r="AO20" s="9">
        <f t="shared" si="7"/>
        <v>0.12708401885033643</v>
      </c>
      <c r="AP20" s="9">
        <f t="shared" si="7"/>
        <v>6.6685421690461388E-5</v>
      </c>
      <c r="AQ20" s="9">
        <f t="shared" si="7"/>
        <v>1.4311445568277234E-8</v>
      </c>
      <c r="AR20" s="9">
        <f t="shared" si="7"/>
        <v>8.1335633060724444E-2</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Parameter!F5/1000</f>
        <v>0.01</v>
      </c>
      <c r="AC23" s="9">
        <f>AB23*L23</f>
        <v>1.55480083492084E-3</v>
      </c>
      <c r="AD23" s="9">
        <f>AB23*M23</f>
        <v>3.540285130080821E-10</v>
      </c>
      <c r="AE23" s="9">
        <f>AB23*N23</f>
        <v>2.2429461924843681E-11</v>
      </c>
      <c r="AF23" s="9">
        <f>AB23*O23</f>
        <v>2.3965848988140011E-10</v>
      </c>
      <c r="AG23" s="9">
        <f>AB23*P23</f>
        <v>1.1456406929189731E-10</v>
      </c>
      <c r="AH23" s="9">
        <f>AB23*Q23</f>
        <v>1.125520381853083E-4</v>
      </c>
      <c r="AI23" s="9">
        <f>AB23*R23</f>
        <v>6.5053482627543957E-6</v>
      </c>
      <c r="AJ23" s="9">
        <f>AB23*S23</f>
        <v>5.9750481743089578E-6</v>
      </c>
      <c r="AK23" s="9">
        <f>AB23*T23</f>
        <v>2.1088816023410978E-5</v>
      </c>
      <c r="AL23" s="9">
        <f>AB23*U23</f>
        <v>6.7214640060552889E-9</v>
      </c>
      <c r="AM23" s="9">
        <f>AB23*V23</f>
        <v>1.9135266106556659E-6</v>
      </c>
      <c r="AN23" s="9">
        <f>AB23*W23</f>
        <v>4.4338380210631571E-3</v>
      </c>
      <c r="AO23" s="9">
        <f>AB23*X23</f>
        <v>2.7588609834704538E-2</v>
      </c>
      <c r="AP23" s="9">
        <f>AB23*Y23</f>
        <v>1.010467854562752E-4</v>
      </c>
      <c r="AQ23" s="9">
        <f>AB23*Z23</f>
        <v>6.2462269410145294E-9</v>
      </c>
      <c r="AR23" s="9">
        <f>AB23*AA23</f>
        <v>2.3470328815374551E-2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-5.0083134895553667E-2</v>
      </c>
      <c r="AD24" s="9">
        <f t="shared" si="8"/>
        <v>8.0311441132588877E-10</v>
      </c>
      <c r="AE24" s="9">
        <f t="shared" si="8"/>
        <v>-5.0692366547417729E-10</v>
      </c>
      <c r="AF24" s="9">
        <f t="shared" si="8"/>
        <v>-1.23313488529712E-9</v>
      </c>
      <c r="AG24" s="9">
        <f t="shared" si="8"/>
        <v>2.3554600984644265E-9</v>
      </c>
      <c r="AH24" s="9">
        <f t="shared" si="8"/>
        <v>7.8308465309956236E-4</v>
      </c>
      <c r="AI24" s="9">
        <f t="shared" si="8"/>
        <v>7.4075595753573777E-5</v>
      </c>
      <c r="AJ24" s="9">
        <f t="shared" si="8"/>
        <v>3.1313105169227846E-4</v>
      </c>
      <c r="AK24" s="9">
        <f t="shared" si="8"/>
        <v>1.4263180191024681E-3</v>
      </c>
      <c r="AL24" s="9">
        <f t="shared" si="8"/>
        <v>-2.5260370766500379E-7</v>
      </c>
      <c r="AM24" s="9">
        <f t="shared" si="8"/>
        <v>2.4262243562905002E-5</v>
      </c>
      <c r="AN24" s="9">
        <f t="shared" si="8"/>
        <v>3.431024908014362E-3</v>
      </c>
      <c r="AO24" s="9">
        <f t="shared" si="8"/>
        <v>0.12708401885033643</v>
      </c>
      <c r="AP24" s="9">
        <f t="shared" si="8"/>
        <v>6.6685421690461388E-5</v>
      </c>
      <c r="AQ24" s="9">
        <f t="shared" si="8"/>
        <v>1.4311445568277234E-8</v>
      </c>
      <c r="AR24" s="9">
        <f t="shared" si="8"/>
        <v>8.1335633060724444E-2</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Parameter!F5/1000</f>
        <v>0.01</v>
      </c>
      <c r="AC27" s="9">
        <f>AB27*L27</f>
        <v>1.55480083492084E-3</v>
      </c>
      <c r="AD27" s="9">
        <f>AB27*M27</f>
        <v>3.540285130080821E-10</v>
      </c>
      <c r="AE27" s="9">
        <f>AB27*N27</f>
        <v>2.2429461924843681E-11</v>
      </c>
      <c r="AF27" s="9">
        <f>AB27*O27</f>
        <v>2.3965848988140011E-10</v>
      </c>
      <c r="AG27" s="9">
        <f>AB27*P27</f>
        <v>1.1456406929189731E-10</v>
      </c>
      <c r="AH27" s="9">
        <f>AB27*Q27</f>
        <v>1.125520381853083E-4</v>
      </c>
      <c r="AI27" s="9">
        <f>AB27*R27</f>
        <v>6.5053482627543957E-6</v>
      </c>
      <c r="AJ27" s="9">
        <f>AB27*S27</f>
        <v>5.9750481743089578E-6</v>
      </c>
      <c r="AK27" s="9">
        <f>AB27*T27</f>
        <v>2.1088816023410978E-5</v>
      </c>
      <c r="AL27" s="9">
        <f>AB27*U27</f>
        <v>6.7214640060552889E-9</v>
      </c>
      <c r="AM27" s="9">
        <f>AB27*V27</f>
        <v>1.9135266106556659E-6</v>
      </c>
      <c r="AN27" s="9">
        <f>AB27*W27</f>
        <v>4.4338380210631571E-3</v>
      </c>
      <c r="AO27" s="9">
        <f>AB27*X27</f>
        <v>2.7588609834704538E-2</v>
      </c>
      <c r="AP27" s="9">
        <f>AB27*Y27</f>
        <v>1.010467854562752E-4</v>
      </c>
      <c r="AQ27" s="9">
        <f>AB27*Z27</f>
        <v>6.2462269410145294E-9</v>
      </c>
      <c r="AR27" s="9">
        <f>AB27*AA27</f>
        <v>2.3470328815374551E-2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-0.23753649059929255</v>
      </c>
      <c r="AD28" s="9">
        <f t="shared" si="9"/>
        <v>-3.0446386966529183E-8</v>
      </c>
      <c r="AE28" s="9">
        <f t="shared" si="9"/>
        <v>-1.6212800336332832E-8</v>
      </c>
      <c r="AF28" s="9">
        <f t="shared" si="9"/>
        <v>-3.3220422506535828E-7</v>
      </c>
      <c r="AG28" s="9">
        <f t="shared" si="9"/>
        <v>-3.666156258996492E-8</v>
      </c>
      <c r="AH28" s="9">
        <f t="shared" si="9"/>
        <v>-1.2235502017116014E-2</v>
      </c>
      <c r="AI28" s="9">
        <f t="shared" si="9"/>
        <v>-1.6444982843026666E-3</v>
      </c>
      <c r="AJ28" s="9">
        <f t="shared" si="9"/>
        <v>-4.1985728044395794E-3</v>
      </c>
      <c r="AK28" s="9">
        <f t="shared" si="9"/>
        <v>-1.7403476492241065E-2</v>
      </c>
      <c r="AL28" s="9">
        <f t="shared" si="9"/>
        <v>-8.211521323490316E-5</v>
      </c>
      <c r="AM28" s="9">
        <f t="shared" si="9"/>
        <v>-2.8319053053163638E-3</v>
      </c>
      <c r="AN28" s="9">
        <f t="shared" si="9"/>
        <v>-8.0323683020658052</v>
      </c>
      <c r="AO28" s="9">
        <f t="shared" si="9"/>
        <v>-81.846659465686997</v>
      </c>
      <c r="AP28" s="9">
        <f t="shared" si="9"/>
        <v>-5.9339864622060237</v>
      </c>
      <c r="AQ28" s="9">
        <f t="shared" si="9"/>
        <v>-2.876455050229278E-6</v>
      </c>
      <c r="AR28" s="9">
        <f t="shared" si="9"/>
        <v>-2.5884083800692363</v>
      </c>
    </row>
    <row r="29" spans="1:44" ht="26" x14ac:dyDescent="0.35">
      <c r="A29" s="9" t="s">
        <v>130</v>
      </c>
      <c r="B29" s="9" t="s">
        <v>64</v>
      </c>
      <c r="C29" s="9" t="s">
        <v>107</v>
      </c>
      <c r="D29" s="9" t="s">
        <v>166</v>
      </c>
      <c r="E29" s="9" t="s">
        <v>119</v>
      </c>
      <c r="F29" s="9" t="s">
        <v>4</v>
      </c>
      <c r="G29" s="9" t="s">
        <v>166</v>
      </c>
      <c r="H29" s="9">
        <v>-0.6</v>
      </c>
      <c r="I29" s="9" t="s">
        <v>178</v>
      </c>
      <c r="J29" s="9" t="b">
        <v>1</v>
      </c>
      <c r="L29" s="9">
        <f>AC31*AB31</f>
        <v>0.22507655171925539</v>
      </c>
      <c r="M29" s="9">
        <f>AD31*AB31</f>
        <v>2.7793715708086188E-8</v>
      </c>
      <c r="N29" s="9">
        <f>AE31*AB31</f>
        <v>1.4116615456835211E-8</v>
      </c>
      <c r="O29" s="9">
        <f>AF31*AB31</f>
        <v>-1.0250913362428677E-8</v>
      </c>
      <c r="P29" s="9">
        <f>AG31*AB31</f>
        <v>2.5825908802644695E-8</v>
      </c>
      <c r="Q29" s="9">
        <f>AH31*AB31</f>
        <v>1.2624698027268342E-2</v>
      </c>
      <c r="R29" s="9">
        <f>AI31*AB31</f>
        <v>1.8847889844922953E-3</v>
      </c>
      <c r="S29" s="9">
        <f>AJ31*AB31</f>
        <v>2.6965249465503221E-3</v>
      </c>
      <c r="T29" s="9">
        <f>AK31*AB31</f>
        <v>1.0664302204712064E-2</v>
      </c>
      <c r="U29" s="9">
        <f>AL31*AB31</f>
        <v>3.4219384820770334E-5</v>
      </c>
      <c r="V29" s="9">
        <f>AM31*AB31</f>
        <v>2.3050706075451476E-3</v>
      </c>
      <c r="W29" s="9">
        <f>AN31*AB31</f>
        <v>7.8978437959379626</v>
      </c>
      <c r="X29" s="9">
        <f>AO31*AB31</f>
        <v>96.802401843333058</v>
      </c>
      <c r="Y29" s="9">
        <f>AP31*AB31</f>
        <v>7.617205748829158</v>
      </c>
      <c r="Z29" s="9">
        <f>AQ31*AB31</f>
        <v>2.7653546484320817E-6</v>
      </c>
      <c r="AA29" s="9">
        <f>AR31*AB31</f>
        <v>2.6766110821639502</v>
      </c>
      <c r="AB29" s="9">
        <f>H29</f>
        <v>-0.6</v>
      </c>
      <c r="AC29" s="9">
        <f>AB29*L29</f>
        <v>-0.13504593103155324</v>
      </c>
      <c r="AD29" s="9">
        <f>AB29*M29</f>
        <v>-1.6676229424851712E-8</v>
      </c>
      <c r="AE29" s="9">
        <f>AB29*N29</f>
        <v>-8.4699692741011264E-9</v>
      </c>
      <c r="AF29" s="9">
        <f>AB29*O29</f>
        <v>6.1505480174572057E-9</v>
      </c>
      <c r="AG29" s="9">
        <f>AB29*P29</f>
        <v>-1.5495545281586815E-8</v>
      </c>
      <c r="AH29" s="9">
        <f>AB29*Q29</f>
        <v>-7.5748188163610054E-3</v>
      </c>
      <c r="AI29" s="9">
        <f>AB29*R29</f>
        <v>-1.1308733906953772E-3</v>
      </c>
      <c r="AJ29" s="9">
        <f>AB29*S29</f>
        <v>-1.6179149679301933E-3</v>
      </c>
      <c r="AK29" s="9">
        <f>AB29*T29</f>
        <v>-6.3985813228272384E-3</v>
      </c>
      <c r="AL29" s="9">
        <f>AB29*U29</f>
        <v>-2.0531630892462201E-5</v>
      </c>
      <c r="AM29" s="9">
        <f>AB29*V29</f>
        <v>-1.3830423645270885E-3</v>
      </c>
      <c r="AN29" s="9">
        <f>AB29*W29</f>
        <v>-4.7387062775627777</v>
      </c>
      <c r="AO29" s="9">
        <f>AB29*X29</f>
        <v>-58.081441105999829</v>
      </c>
      <c r="AP29" s="9">
        <f>AB29*Y29</f>
        <v>-4.5703234492974945</v>
      </c>
      <c r="AQ29" s="9">
        <f>AB29*Z29</f>
        <v>-1.6592127890592489E-6</v>
      </c>
      <c r="AR29" s="9">
        <f>AB29*AA29</f>
        <v>-1.60596664929837</v>
      </c>
    </row>
    <row r="30" spans="1:44" ht="26" x14ac:dyDescent="0.35">
      <c r="A30" s="9" t="s">
        <v>131</v>
      </c>
      <c r="B30" s="9" t="s">
        <v>65</v>
      </c>
      <c r="C30" s="9" t="s">
        <v>107</v>
      </c>
      <c r="D30" s="9" t="s">
        <v>166</v>
      </c>
      <c r="E30" s="9" t="s">
        <v>119</v>
      </c>
      <c r="F30" s="9" t="s">
        <v>4</v>
      </c>
      <c r="G30" s="9" t="s">
        <v>166</v>
      </c>
      <c r="H30" s="9">
        <v>-0.4</v>
      </c>
      <c r="I30" s="9" t="s">
        <v>178</v>
      </c>
      <c r="J30" s="9" t="b">
        <v>1</v>
      </c>
      <c r="L30" s="9">
        <f>AC34*AB34</f>
        <v>0.25622639891934823</v>
      </c>
      <c r="M30" s="9">
        <f>AD34*AB34</f>
        <v>3.4425393854193673E-8</v>
      </c>
      <c r="N30" s="9">
        <f>AE34*AB34</f>
        <v>1.9357077655579262E-8</v>
      </c>
      <c r="O30" s="9">
        <f>AF34*AB34</f>
        <v>8.4588693270703868E-7</v>
      </c>
      <c r="P30" s="9">
        <f>AG34*AB34</f>
        <v>5.2915043270945264E-8</v>
      </c>
      <c r="Q30" s="9">
        <f>AH34*AB34</f>
        <v>1.1651708001887522E-2</v>
      </c>
      <c r="R30" s="9">
        <f>AI34*AB34</f>
        <v>1.2840622340182233E-3</v>
      </c>
      <c r="S30" s="9">
        <f>AJ34*AB34</f>
        <v>6.4516445912734645E-3</v>
      </c>
      <c r="T30" s="9">
        <f>AK34*AB34</f>
        <v>2.7512237923534563E-2</v>
      </c>
      <c r="U30" s="9">
        <f>AL34*AB34</f>
        <v>1.539589558561024E-4</v>
      </c>
      <c r="V30" s="9">
        <f>AM34*AB34</f>
        <v>3.622157351973188E-3</v>
      </c>
      <c r="W30" s="9">
        <f>AN34*AB34</f>
        <v>8.2341550612575674</v>
      </c>
      <c r="X30" s="9">
        <f>AO34*AB34</f>
        <v>59.413045899217906</v>
      </c>
      <c r="Y30" s="9">
        <f>AP34*AB34</f>
        <v>3.4091575322713226</v>
      </c>
      <c r="Z30" s="9">
        <f>AQ34*AB34</f>
        <v>3.0431056529250717E-6</v>
      </c>
      <c r="AA30" s="9">
        <f>AR34*AB34</f>
        <v>2.4561043269271661</v>
      </c>
      <c r="AB30" s="9">
        <f>H30</f>
        <v>-0.4</v>
      </c>
      <c r="AC30" s="9">
        <f>AB30*L30</f>
        <v>-0.10249055956773929</v>
      </c>
      <c r="AD30" s="9">
        <f>AB30*M30</f>
        <v>-1.3770157541677469E-8</v>
      </c>
      <c r="AE30" s="9">
        <f>AB30*N30</f>
        <v>-7.7428310622317052E-9</v>
      </c>
      <c r="AF30" s="9">
        <f>AB30*O30</f>
        <v>-3.3835477308281548E-7</v>
      </c>
      <c r="AG30" s="9">
        <f>AB30*P30</f>
        <v>-2.1166017308378108E-8</v>
      </c>
      <c r="AH30" s="9">
        <f>AB30*Q30</f>
        <v>-4.6606832007550086E-3</v>
      </c>
      <c r="AI30" s="9">
        <f>AB30*R30</f>
        <v>-5.1362489360728936E-4</v>
      </c>
      <c r="AJ30" s="9">
        <f>AB30*S30</f>
        <v>-2.5806578365093862E-3</v>
      </c>
      <c r="AK30" s="9">
        <f>AB30*T30</f>
        <v>-1.1004895169413826E-2</v>
      </c>
      <c r="AL30" s="9">
        <f>AB30*U30</f>
        <v>-6.1583582342440962E-5</v>
      </c>
      <c r="AM30" s="9">
        <f>AB30*V30</f>
        <v>-1.4488629407892752E-3</v>
      </c>
      <c r="AN30" s="9">
        <f>AB30*W30</f>
        <v>-3.293662024503027</v>
      </c>
      <c r="AO30" s="9">
        <f>AB30*X30</f>
        <v>-23.765218359687164</v>
      </c>
      <c r="AP30" s="9">
        <f>AB30*Y30</f>
        <v>-1.3636630129085292</v>
      </c>
      <c r="AQ30" s="9">
        <f>AB30*Z30</f>
        <v>-1.2172422611700288E-6</v>
      </c>
      <c r="AR30" s="9">
        <f>AB30*AA30</f>
        <v>-0.98244173077086649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-0.22507655171925539</v>
      </c>
      <c r="AD31" s="9">
        <f t="shared" si="10"/>
        <v>-2.7793715708086188E-8</v>
      </c>
      <c r="AE31" s="9">
        <f t="shared" si="10"/>
        <v>-1.4116615456835211E-8</v>
      </c>
      <c r="AF31" s="9">
        <f t="shared" si="10"/>
        <v>1.0250913362428677E-8</v>
      </c>
      <c r="AG31" s="9">
        <f t="shared" si="10"/>
        <v>-2.5825908802644695E-8</v>
      </c>
      <c r="AH31" s="9">
        <f t="shared" si="10"/>
        <v>-1.2624698027268342E-2</v>
      </c>
      <c r="AI31" s="9">
        <f t="shared" si="10"/>
        <v>-1.8847889844922953E-3</v>
      </c>
      <c r="AJ31" s="9">
        <f t="shared" si="10"/>
        <v>-2.6965249465503221E-3</v>
      </c>
      <c r="AK31" s="9">
        <f t="shared" si="10"/>
        <v>-1.0664302204712064E-2</v>
      </c>
      <c r="AL31" s="9">
        <f t="shared" si="10"/>
        <v>-3.4219384820770334E-5</v>
      </c>
      <c r="AM31" s="9">
        <f t="shared" si="10"/>
        <v>-2.3050706075451476E-3</v>
      </c>
      <c r="AN31" s="9">
        <f t="shared" si="10"/>
        <v>-7.8978437959379626</v>
      </c>
      <c r="AO31" s="9">
        <f t="shared" si="10"/>
        <v>-96.802401843333058</v>
      </c>
      <c r="AP31" s="9">
        <f t="shared" si="10"/>
        <v>-7.617205748829158</v>
      </c>
      <c r="AQ31" s="9">
        <f t="shared" si="10"/>
        <v>-2.7653546484320817E-6</v>
      </c>
      <c r="AR31" s="9">
        <f t="shared" si="10"/>
        <v>-2.6766110821639502</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Parameter!F3/100</f>
        <v>0.1</v>
      </c>
      <c r="AC33" s="9">
        <f>AB33*L33</f>
        <v>3.3190653232798691E-2</v>
      </c>
      <c r="AD33" s="9">
        <f>AB33*M33</f>
        <v>6.7973356975850916E-9</v>
      </c>
      <c r="AE33" s="9">
        <f>AB33*N33</f>
        <v>1.27435337704993E-9</v>
      </c>
      <c r="AF33" s="9">
        <f>AB33*O33</f>
        <v>3.6383780915736706E-9</v>
      </c>
      <c r="AG33" s="9">
        <f>AB33*P33</f>
        <v>1.4450679098191641E-9</v>
      </c>
      <c r="AH33" s="9">
        <f>AB33*Q33</f>
        <v>2.4590334503442582E-3</v>
      </c>
      <c r="AI33" s="9">
        <f>AB33*R33</f>
        <v>1.436560310455538E-4</v>
      </c>
      <c r="AJ33" s="9">
        <f>AB33*S33</f>
        <v>1.4083947563024279E-4</v>
      </c>
      <c r="AK33" s="9">
        <f>AB33*T33</f>
        <v>4.5331166496938589E-4</v>
      </c>
      <c r="AL33" s="9">
        <f>AB33*U33</f>
        <v>3.7201483431070505E-7</v>
      </c>
      <c r="AM33" s="9">
        <f>AB33*V33</f>
        <v>4.07922338263992E-5</v>
      </c>
      <c r="AN33" s="9">
        <f>AB33*W33</f>
        <v>0.1075530673809016</v>
      </c>
      <c r="AO33" s="9">
        <f>AB33*X33</f>
        <v>0.38609322236456983</v>
      </c>
      <c r="AP33" s="9">
        <f>AB33*Y33</f>
        <v>4.6833743605410351E-3</v>
      </c>
      <c r="AQ33" s="9">
        <f>AB33*Z33</f>
        <v>5.8225554581082738E-7</v>
      </c>
      <c r="AR33" s="9">
        <f>AB33*AA33</f>
        <v>0.50364615615419595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-0.25622639891934823</v>
      </c>
      <c r="AD34" s="9">
        <f t="shared" si="11"/>
        <v>-3.4425393854193673E-8</v>
      </c>
      <c r="AE34" s="9">
        <f t="shared" si="11"/>
        <v>-1.9357077655579262E-8</v>
      </c>
      <c r="AF34" s="9">
        <f t="shared" si="11"/>
        <v>-8.4588693270703868E-7</v>
      </c>
      <c r="AG34" s="9">
        <f t="shared" si="11"/>
        <v>-5.2915043270945264E-8</v>
      </c>
      <c r="AH34" s="9">
        <f t="shared" si="11"/>
        <v>-1.1651708001887522E-2</v>
      </c>
      <c r="AI34" s="9">
        <f t="shared" si="11"/>
        <v>-1.2840622340182233E-3</v>
      </c>
      <c r="AJ34" s="9">
        <f t="shared" si="11"/>
        <v>-6.4516445912734645E-3</v>
      </c>
      <c r="AK34" s="9">
        <f t="shared" si="11"/>
        <v>-2.7512237923534563E-2</v>
      </c>
      <c r="AL34" s="9">
        <f t="shared" si="11"/>
        <v>-1.539589558561024E-4</v>
      </c>
      <c r="AM34" s="9">
        <f t="shared" si="11"/>
        <v>-3.622157351973188E-3</v>
      </c>
      <c r="AN34" s="9">
        <f t="shared" si="11"/>
        <v>-8.2341550612575674</v>
      </c>
      <c r="AO34" s="9">
        <f t="shared" si="11"/>
        <v>-59.413045899217906</v>
      </c>
      <c r="AP34" s="9">
        <f t="shared" si="11"/>
        <v>-3.4091575322713226</v>
      </c>
      <c r="AQ34" s="9">
        <f t="shared" si="11"/>
        <v>-3.0431056529250717E-6</v>
      </c>
      <c r="AR34" s="9">
        <f t="shared" si="11"/>
        <v>-2.4561043269271661</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Parameter!F3/100</f>
        <v>0.1</v>
      </c>
      <c r="AC36" s="9">
        <f>AB36*L36</f>
        <v>3.3190653232798691E-2</v>
      </c>
      <c r="AD36" s="9">
        <f>AB36*M36</f>
        <v>6.7973356975850916E-9</v>
      </c>
      <c r="AE36" s="9">
        <f>AB36*N36</f>
        <v>1.27435337704993E-9</v>
      </c>
      <c r="AF36" s="9">
        <f>AB36*O36</f>
        <v>3.6383780915736706E-9</v>
      </c>
      <c r="AG36" s="9">
        <f>AB36*P36</f>
        <v>1.4450679098191641E-9</v>
      </c>
      <c r="AH36" s="9">
        <f>AB36*Q36</f>
        <v>2.4590334503442582E-3</v>
      </c>
      <c r="AI36" s="9">
        <f>AB36*R36</f>
        <v>1.436560310455538E-4</v>
      </c>
      <c r="AJ36" s="9">
        <f>AB36*S36</f>
        <v>1.4083947563024279E-4</v>
      </c>
      <c r="AK36" s="9">
        <f>AB36*T36</f>
        <v>4.5331166496938589E-4</v>
      </c>
      <c r="AL36" s="9">
        <f>AB36*U36</f>
        <v>3.7201483431070505E-7</v>
      </c>
      <c r="AM36" s="9">
        <f>AB36*V36</f>
        <v>4.07922338263992E-5</v>
      </c>
      <c r="AN36" s="9">
        <f>AB36*W36</f>
        <v>0.1075530673809016</v>
      </c>
      <c r="AO36" s="9">
        <f>AB36*X36</f>
        <v>0.38609322236456983</v>
      </c>
      <c r="AP36" s="9">
        <f>AB36*Y36</f>
        <v>4.6833743605410351E-3</v>
      </c>
      <c r="AQ36" s="9">
        <f>AB36*Z36</f>
        <v>5.8225554581082738E-7</v>
      </c>
      <c r="AR36" s="9">
        <f>AB36*AA36</f>
        <v>0.50364615615419595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-4.4088333579029228E-2</v>
      </c>
      <c r="AD2" s="9">
        <f t="shared" si="1"/>
        <v>2.4752272729314784E-9</v>
      </c>
      <c r="AE2" s="9">
        <f t="shared" si="1"/>
        <v>-2.6221973176034228E-9</v>
      </c>
      <c r="AF2" s="9">
        <f t="shared" si="1"/>
        <v>-6.2908060201374409E-8</v>
      </c>
      <c r="AG2" s="9">
        <f t="shared" si="1"/>
        <v>-8.1156885687190746E-9</v>
      </c>
      <c r="AH2" s="9">
        <f t="shared" si="1"/>
        <v>2.1629373756668587E-4</v>
      </c>
      <c r="AI2" s="9">
        <f t="shared" si="1"/>
        <v>-1.0560505829732055E-4</v>
      </c>
      <c r="AJ2" s="9">
        <f t="shared" si="1"/>
        <v>-1.3833301590215205E-3</v>
      </c>
      <c r="AK2" s="9">
        <f t="shared" si="1"/>
        <v>-6.071545780468879E-3</v>
      </c>
      <c r="AL2" s="9">
        <f t="shared" si="1"/>
        <v>-1.6278223656128091E-5</v>
      </c>
      <c r="AM2" s="9">
        <f t="shared" si="1"/>
        <v>-5.289920571592689E-4</v>
      </c>
      <c r="AN2" s="9">
        <f t="shared" si="1"/>
        <v>-1.4844277901048426</v>
      </c>
      <c r="AO2" s="9">
        <f t="shared" si="1"/>
        <v>-15.970467799811468</v>
      </c>
      <c r="AP2" s="9">
        <f t="shared" si="1"/>
        <v>-1.1864907418289448</v>
      </c>
      <c r="AQ2" s="9">
        <f t="shared" si="1"/>
        <v>-2.4668069862832944E-9</v>
      </c>
      <c r="AR2" s="9">
        <f t="shared" si="1"/>
        <v>7.0600464343519367E-2</v>
      </c>
    </row>
    <row r="3" spans="1:44" ht="38.5" x14ac:dyDescent="0.35">
      <c r="A3" s="9" t="s">
        <v>117</v>
      </c>
      <c r="B3" s="9" t="s">
        <v>2</v>
      </c>
      <c r="C3" s="9" t="s">
        <v>107</v>
      </c>
      <c r="D3" s="9" t="s">
        <v>166</v>
      </c>
      <c r="E3" s="9" t="s">
        <v>116</v>
      </c>
      <c r="F3" s="9" t="s">
        <v>53</v>
      </c>
      <c r="G3" s="9" t="s">
        <v>166</v>
      </c>
      <c r="H3" s="9">
        <v>-0.4</v>
      </c>
      <c r="I3" s="9" t="s">
        <v>178</v>
      </c>
      <c r="J3" s="9" t="b">
        <v>1</v>
      </c>
      <c r="L3" s="9">
        <f>AC6*AB6</f>
        <v>3.2120091008974061E-2</v>
      </c>
      <c r="M3" s="9">
        <f>AD6*AB6</f>
        <v>-1.8446654452642588E-9</v>
      </c>
      <c r="N3" s="9">
        <f>AE6*AB6</f>
        <v>1.2402002126170065E-9</v>
      </c>
      <c r="O3" s="9">
        <f>AF6*AB6</f>
        <v>2.2914076380093211E-10</v>
      </c>
      <c r="P3" s="9">
        <f>AG6*AB6</f>
        <v>8.4993903462870427E-9</v>
      </c>
      <c r="Q3" s="9">
        <f>AH6*AB6</f>
        <v>8.3494311741202768E-4</v>
      </c>
      <c r="R3" s="9">
        <f>AI6*AB6</f>
        <v>-9.2494081726801608E-5</v>
      </c>
      <c r="S3" s="9">
        <f>AJ6*AB6</f>
        <v>2.0541439769734414E-3</v>
      </c>
      <c r="T3" s="9">
        <f>AK6*AB6</f>
        <v>9.1421674666946513E-3</v>
      </c>
      <c r="U3" s="9">
        <f>AL6*AB6</f>
        <v>3.4899322101068091E-7</v>
      </c>
      <c r="V3" s="9">
        <f>AM6*AB6</f>
        <v>4.2337951422171852E-5</v>
      </c>
      <c r="W3" s="9">
        <f>AN6*AB6</f>
        <v>-1.0631792305212179E-2</v>
      </c>
      <c r="X3" s="9">
        <f>AO6*AB6</f>
        <v>0.23309989062045336</v>
      </c>
      <c r="Y3" s="9">
        <f>AP6*AB6</f>
        <v>1.1513978719674673E-2</v>
      </c>
      <c r="Z3" s="9">
        <f>AQ6*AB6</f>
        <v>6.9120937151487671E-8</v>
      </c>
      <c r="AA3" s="9">
        <f>AR6*AB6</f>
        <v>-1.2902683370329987E-2</v>
      </c>
      <c r="AB3" s="9">
        <f t="shared" si="0"/>
        <v>-0.4</v>
      </c>
      <c r="AC3" s="9">
        <f>AB3*L3</f>
        <v>-1.2848036403589625E-2</v>
      </c>
      <c r="AD3" s="9">
        <f>AB3*M3</f>
        <v>7.3786617810570356E-10</v>
      </c>
      <c r="AE3" s="9">
        <f>AB3*N3</f>
        <v>-4.9608008504680268E-10</v>
      </c>
      <c r="AF3" s="9">
        <f>AB3*O3</f>
        <v>-9.1656305520372851E-11</v>
      </c>
      <c r="AG3" s="9">
        <f>AB3*P3</f>
        <v>-3.3997561385148171E-9</v>
      </c>
      <c r="AH3" s="9">
        <f>AB3*Q3</f>
        <v>-3.3397724696481107E-4</v>
      </c>
      <c r="AI3" s="9">
        <f>AB3*R3</f>
        <v>3.6997632690720647E-5</v>
      </c>
      <c r="AJ3" s="9">
        <f>AB3*S3</f>
        <v>-8.2165759078937656E-4</v>
      </c>
      <c r="AK3" s="9">
        <f>AB3*T3</f>
        <v>-3.6568669866778609E-3</v>
      </c>
      <c r="AL3" s="9">
        <f>AB3*U3</f>
        <v>-1.3959728840427238E-7</v>
      </c>
      <c r="AM3" s="9">
        <f>AB3*V3</f>
        <v>-1.6935180568868742E-5</v>
      </c>
      <c r="AN3" s="9">
        <f>AB3*W3</f>
        <v>4.2527169220848721E-3</v>
      </c>
      <c r="AO3" s="9">
        <f>AB3*X3</f>
        <v>-9.3239956248181349E-2</v>
      </c>
      <c r="AP3" s="9">
        <f>AB3*Y3</f>
        <v>-4.6055914878698695E-3</v>
      </c>
      <c r="AQ3" s="9">
        <f>AB3*Z3</f>
        <v>-2.764837486059507E-8</v>
      </c>
      <c r="AR3" s="9">
        <f>AB3*AA3</f>
        <v>5.161073348131995E-3</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7.1583224435299075E-2</v>
      </c>
      <c r="M5" s="9">
        <f>AD28*AB28</f>
        <v>-3.5402915213962744E-9</v>
      </c>
      <c r="N5" s="9">
        <f>AE28*AB28</f>
        <v>9.8410334510831832E-9</v>
      </c>
      <c r="O5" s="9">
        <f>AF28*AB28</f>
        <v>3.140123346074899E-7</v>
      </c>
      <c r="P5" s="9">
        <f>AG28*AB28</f>
        <v>2.9436223040869106E-8</v>
      </c>
      <c r="Q5" s="9">
        <f>AH28*AB28</f>
        <v>-5.9665234605276617E-5</v>
      </c>
      <c r="R5" s="9">
        <f>AI28*AB28</f>
        <v>9.262181290748975E-4</v>
      </c>
      <c r="S5" s="9">
        <f>AJ28*AB28</f>
        <v>3.4943754262883654E-3</v>
      </c>
      <c r="T5" s="9">
        <f>AK28*AB28</f>
        <v>1.5136918167394136E-2</v>
      </c>
      <c r="U5" s="9">
        <f>AL28*AB28</f>
        <v>8.0255139063349645E-5</v>
      </c>
      <c r="V5" s="9">
        <f>AM28*AB28</f>
        <v>2.6279441361843677E-3</v>
      </c>
      <c r="W5" s="9">
        <f>AN28*AB28</f>
        <v>7.4946029651612971</v>
      </c>
      <c r="X5" s="9">
        <f>AO28*AB28</f>
        <v>79.916193353864145</v>
      </c>
      <c r="Y5" s="9">
        <f>AP28*AB28</f>
        <v>5.910569590403318</v>
      </c>
      <c r="Z5" s="9">
        <f>AQ28*AB28</f>
        <v>-3.482267882485911E-8</v>
      </c>
      <c r="AA5" s="9">
        <f>AR28*AB28</f>
        <v>7.0177599298257565E-2</v>
      </c>
      <c r="AB5" s="9">
        <f t="shared" si="0"/>
        <v>-0.2</v>
      </c>
      <c r="AC5" s="9">
        <f>AB5*L5</f>
        <v>-1.4316644887059816E-2</v>
      </c>
      <c r="AD5" s="9">
        <f>AB5*M5</f>
        <v>7.0805830427925492E-10</v>
      </c>
      <c r="AE5" s="9">
        <f>AB5*N5</f>
        <v>-1.9682066902166366E-9</v>
      </c>
      <c r="AF5" s="9">
        <f>AB5*O5</f>
        <v>-6.2802466921497988E-8</v>
      </c>
      <c r="AG5" s="9">
        <f>AB5*P5</f>
        <v>-5.8872446081738219E-9</v>
      </c>
      <c r="AH5" s="9">
        <f>AB5*Q5</f>
        <v>1.1933046921055324E-5</v>
      </c>
      <c r="AI5" s="9">
        <f>AB5*R5</f>
        <v>-1.8524362581497951E-4</v>
      </c>
      <c r="AJ5" s="9">
        <f>AB5*S5</f>
        <v>-6.9887508525767316E-4</v>
      </c>
      <c r="AK5" s="9">
        <f>AB5*T5</f>
        <v>-3.0273836334788274E-3</v>
      </c>
      <c r="AL5" s="9">
        <f>AB5*U5</f>
        <v>-1.6051027812669928E-5</v>
      </c>
      <c r="AM5" s="9">
        <f>AB5*V5</f>
        <v>-5.2558882723687352E-4</v>
      </c>
      <c r="AN5" s="9">
        <f>AB5*W5</f>
        <v>-1.4989205930322596</v>
      </c>
      <c r="AO5" s="9">
        <f>AB5*X5</f>
        <v>-15.983238670772829</v>
      </c>
      <c r="AP5" s="9">
        <f>AB5*Y5</f>
        <v>-1.1821139180806637</v>
      </c>
      <c r="AQ5" s="9">
        <f>AB5*Z5</f>
        <v>6.9645357649718226E-9</v>
      </c>
      <c r="AR5" s="9">
        <f>AB5*AA5</f>
        <v>-1.4035519859651513E-2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-3.2120091008974061E-2</v>
      </c>
      <c r="AD6" s="9">
        <f t="shared" si="2"/>
        <v>1.8446654452642588E-9</v>
      </c>
      <c r="AE6" s="9">
        <f t="shared" si="2"/>
        <v>-1.2402002126170065E-9</v>
      </c>
      <c r="AF6" s="9">
        <f t="shared" si="2"/>
        <v>-2.2914076380093211E-10</v>
      </c>
      <c r="AG6" s="9">
        <f t="shared" si="2"/>
        <v>-8.4993903462870427E-9</v>
      </c>
      <c r="AH6" s="9">
        <f t="shared" si="2"/>
        <v>-8.3494311741202768E-4</v>
      </c>
      <c r="AI6" s="9">
        <f t="shared" si="2"/>
        <v>9.2494081726801608E-5</v>
      </c>
      <c r="AJ6" s="9">
        <f t="shared" si="2"/>
        <v>-2.0541439769734414E-3</v>
      </c>
      <c r="AK6" s="9">
        <f t="shared" si="2"/>
        <v>-9.1421674666946513E-3</v>
      </c>
      <c r="AL6" s="9">
        <f t="shared" si="2"/>
        <v>-3.4899322101068091E-7</v>
      </c>
      <c r="AM6" s="9">
        <f t="shared" si="2"/>
        <v>-4.2337951422171852E-5</v>
      </c>
      <c r="AN6" s="9">
        <f t="shared" si="2"/>
        <v>1.0631792305212179E-2</v>
      </c>
      <c r="AO6" s="9">
        <f t="shared" si="2"/>
        <v>-0.23309989062045336</v>
      </c>
      <c r="AP6" s="9">
        <f t="shared" si="2"/>
        <v>-1.1513978719674673E-2</v>
      </c>
      <c r="AQ6" s="9">
        <f t="shared" si="2"/>
        <v>-6.9120937151487671E-8</v>
      </c>
      <c r="AR6" s="9">
        <f t="shared" si="2"/>
        <v>1.2902683370329987E-2</v>
      </c>
    </row>
    <row r="7" spans="1:44" ht="51" x14ac:dyDescent="0.35">
      <c r="A7" s="9" t="s">
        <v>120</v>
      </c>
      <c r="B7" s="9" t="s">
        <v>54</v>
      </c>
      <c r="C7" s="9" t="s">
        <v>107</v>
      </c>
      <c r="D7" s="9" t="s">
        <v>166</v>
      </c>
      <c r="E7" s="9" t="s">
        <v>117</v>
      </c>
      <c r="F7" s="9" t="s">
        <v>2</v>
      </c>
      <c r="G7" s="9" t="s">
        <v>166</v>
      </c>
      <c r="H7" s="9">
        <v>-0.6</v>
      </c>
      <c r="I7" s="9" t="s">
        <v>178</v>
      </c>
      <c r="J7" s="9" t="b">
        <v>1</v>
      </c>
      <c r="L7" s="9">
        <f>AC9*AB9</f>
        <v>3.2120091008974061E-2</v>
      </c>
      <c r="M7" s="9">
        <f>AD9*AB9</f>
        <v>-1.8446654452642588E-9</v>
      </c>
      <c r="N7" s="9">
        <f>AE9*AB9</f>
        <v>1.2402002126170065E-9</v>
      </c>
      <c r="O7" s="9">
        <f>AF9*AB9</f>
        <v>2.2914076380093211E-10</v>
      </c>
      <c r="P7" s="9">
        <f>AG9*AB9</f>
        <v>8.4993903462870427E-9</v>
      </c>
      <c r="Q7" s="9">
        <f>AH9*AB9</f>
        <v>8.3494311741202779E-4</v>
      </c>
      <c r="R7" s="9">
        <f>AI9*AB9</f>
        <v>-9.2494081726801608E-5</v>
      </c>
      <c r="S7" s="9">
        <f>AJ9*AB9</f>
        <v>2.0541439769734414E-3</v>
      </c>
      <c r="T7" s="9">
        <f>AK9*AB9</f>
        <v>9.1421674666946513E-3</v>
      </c>
      <c r="U7" s="9">
        <f>AL9*AB9</f>
        <v>3.4899322101068091E-7</v>
      </c>
      <c r="V7" s="9">
        <f>AM9*AB9</f>
        <v>4.2337951422171852E-5</v>
      </c>
      <c r="W7" s="9">
        <f>AN9*AB9</f>
        <v>-1.0631792305212179E-2</v>
      </c>
      <c r="X7" s="9">
        <f>AO9*AB9</f>
        <v>0.23309989062045336</v>
      </c>
      <c r="Y7" s="9">
        <f>AP9*AB9</f>
        <v>1.1513978719674673E-2</v>
      </c>
      <c r="Z7" s="9">
        <f>AQ9*AB9</f>
        <v>6.9120937151487671E-8</v>
      </c>
      <c r="AA7" s="9">
        <f>AR9*AB9</f>
        <v>-1.2902683370329987E-2</v>
      </c>
      <c r="AB7" s="9">
        <f t="shared" si="0"/>
        <v>-0.6</v>
      </c>
      <c r="AC7" s="9">
        <f>AB7*L7</f>
        <v>-1.9272054605384437E-2</v>
      </c>
      <c r="AD7" s="9">
        <f>AB7*M7</f>
        <v>1.1067992671585552E-9</v>
      </c>
      <c r="AE7" s="9">
        <f>AB7*N7</f>
        <v>-7.4412012757020386E-10</v>
      </c>
      <c r="AF7" s="9">
        <f>AB7*O7</f>
        <v>-1.3748445828055927E-10</v>
      </c>
      <c r="AG7" s="9">
        <f>AB7*P7</f>
        <v>-5.0996342077722256E-9</v>
      </c>
      <c r="AH7" s="9">
        <f>AB7*Q7</f>
        <v>-5.0096587044721661E-4</v>
      </c>
      <c r="AI7" s="9">
        <f>AB7*R7</f>
        <v>5.5496449036080961E-5</v>
      </c>
      <c r="AJ7" s="9">
        <f>AB7*S7</f>
        <v>-1.2324863861840648E-3</v>
      </c>
      <c r="AK7" s="9">
        <f>AB7*T7</f>
        <v>-5.4853004800167905E-3</v>
      </c>
      <c r="AL7" s="9">
        <f>AB7*U7</f>
        <v>-2.0939593260640854E-7</v>
      </c>
      <c r="AM7" s="9">
        <f>AB7*V7</f>
        <v>-2.540277085330311E-5</v>
      </c>
      <c r="AN7" s="9">
        <f>AB7*W7</f>
        <v>6.3790753831273073E-3</v>
      </c>
      <c r="AO7" s="9">
        <f>AB7*X7</f>
        <v>-0.13985993437227201</v>
      </c>
      <c r="AP7" s="9">
        <f>AB7*Y7</f>
        <v>-6.9083872318048039E-3</v>
      </c>
      <c r="AQ7" s="9">
        <f>AB7*Z7</f>
        <v>-4.1472562290892604E-8</v>
      </c>
      <c r="AR7" s="9">
        <f>AB7*AA7</f>
        <v>7.741610022197992E-3</v>
      </c>
    </row>
    <row r="8" spans="1:44" ht="51" x14ac:dyDescent="0.35">
      <c r="A8" s="9" t="s">
        <v>121</v>
      </c>
      <c r="B8" s="9" t="s">
        <v>55</v>
      </c>
      <c r="C8" s="9" t="s">
        <v>107</v>
      </c>
      <c r="D8" s="9" t="s">
        <v>166</v>
      </c>
      <c r="E8" s="9" t="s">
        <v>117</v>
      </c>
      <c r="F8" s="9" t="s">
        <v>2</v>
      </c>
      <c r="G8" s="9" t="s">
        <v>166</v>
      </c>
      <c r="H8" s="9">
        <v>-0.4</v>
      </c>
      <c r="I8" s="9" t="s">
        <v>178</v>
      </c>
      <c r="J8" s="9" t="b">
        <v>1</v>
      </c>
      <c r="L8" s="9">
        <f>AC13*AB13</f>
        <v>3.2120091008974061E-2</v>
      </c>
      <c r="M8" s="9">
        <f>AD13*AB13</f>
        <v>-1.8446654452642588E-9</v>
      </c>
      <c r="N8" s="9">
        <f>AE13*AB13</f>
        <v>1.2402002126170065E-9</v>
      </c>
      <c r="O8" s="9">
        <f>AF13*AB13</f>
        <v>2.2914076380093211E-10</v>
      </c>
      <c r="P8" s="9">
        <f>AG13*AB13</f>
        <v>8.4993903462870427E-9</v>
      </c>
      <c r="Q8" s="9">
        <f>AH13*AB13</f>
        <v>8.3494311741202779E-4</v>
      </c>
      <c r="R8" s="9">
        <f>AI13*AB13</f>
        <v>-9.2494081726801608E-5</v>
      </c>
      <c r="S8" s="9">
        <f>AJ13*AB13</f>
        <v>2.0541439769734414E-3</v>
      </c>
      <c r="T8" s="9">
        <f>AK13*AB13</f>
        <v>9.1421674666946513E-3</v>
      </c>
      <c r="U8" s="9">
        <f>AL13*AB13</f>
        <v>3.4899322101068091E-7</v>
      </c>
      <c r="V8" s="9">
        <f>AM13*AB13</f>
        <v>4.2337951422171852E-5</v>
      </c>
      <c r="W8" s="9">
        <f>AN13*AB13</f>
        <v>-1.0631792305212179E-2</v>
      </c>
      <c r="X8" s="9">
        <f>AO13*AB13</f>
        <v>0.23309989062045336</v>
      </c>
      <c r="Y8" s="9">
        <f>AP13*AB13</f>
        <v>1.1513978719674673E-2</v>
      </c>
      <c r="Z8" s="9">
        <f>AQ13*AB13</f>
        <v>6.9120937151487671E-8</v>
      </c>
      <c r="AA8" s="9">
        <f>AR13*AB13</f>
        <v>-1.2902683370329987E-2</v>
      </c>
      <c r="AB8" s="9">
        <f t="shared" si="0"/>
        <v>-0.4</v>
      </c>
      <c r="AC8" s="9">
        <f>AB8*L8</f>
        <v>-1.2848036403589625E-2</v>
      </c>
      <c r="AD8" s="9">
        <f>AB8*M8</f>
        <v>7.3786617810570356E-10</v>
      </c>
      <c r="AE8" s="9">
        <f>AB8*N8</f>
        <v>-4.9608008504680268E-10</v>
      </c>
      <c r="AF8" s="9">
        <f>AB8*O8</f>
        <v>-9.1656305520372851E-11</v>
      </c>
      <c r="AG8" s="9">
        <f>AB8*P8</f>
        <v>-3.3997561385148171E-9</v>
      </c>
      <c r="AH8" s="9">
        <f>AB8*Q8</f>
        <v>-3.3397724696481113E-4</v>
      </c>
      <c r="AI8" s="9">
        <f>AB8*R8</f>
        <v>3.6997632690720647E-5</v>
      </c>
      <c r="AJ8" s="9">
        <f>AB8*S8</f>
        <v>-8.2165759078937656E-4</v>
      </c>
      <c r="AK8" s="9">
        <f>AB8*T8</f>
        <v>-3.6568669866778609E-3</v>
      </c>
      <c r="AL8" s="9">
        <f>AB8*U8</f>
        <v>-1.3959728840427238E-7</v>
      </c>
      <c r="AM8" s="9">
        <f>AB8*V8</f>
        <v>-1.6935180568868742E-5</v>
      </c>
      <c r="AN8" s="9">
        <f>AB8*W8</f>
        <v>4.2527169220848721E-3</v>
      </c>
      <c r="AO8" s="9">
        <f>AB8*X8</f>
        <v>-9.3239956248181349E-2</v>
      </c>
      <c r="AP8" s="9">
        <f>AB8*Y8</f>
        <v>-4.6055914878698695E-3</v>
      </c>
      <c r="AQ8" s="9">
        <f>AB8*Z8</f>
        <v>-2.764837486059507E-8</v>
      </c>
      <c r="AR8" s="9">
        <f>AB8*AA8</f>
        <v>5.161073348131995E-3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-3.2120091008974061E-2</v>
      </c>
      <c r="AD9" s="9">
        <f t="shared" si="3"/>
        <v>1.8446654452642588E-9</v>
      </c>
      <c r="AE9" s="9">
        <f t="shared" si="3"/>
        <v>-1.2402002126170065E-9</v>
      </c>
      <c r="AF9" s="9">
        <f t="shared" si="3"/>
        <v>-2.2914076380093211E-10</v>
      </c>
      <c r="AG9" s="9">
        <f t="shared" si="3"/>
        <v>-8.4993903462870427E-9</v>
      </c>
      <c r="AH9" s="9">
        <f t="shared" si="3"/>
        <v>-8.3494311741202779E-4</v>
      </c>
      <c r="AI9" s="9">
        <f t="shared" si="3"/>
        <v>9.2494081726801608E-5</v>
      </c>
      <c r="AJ9" s="9">
        <f t="shared" si="3"/>
        <v>-2.0541439769734414E-3</v>
      </c>
      <c r="AK9" s="9">
        <f t="shared" si="3"/>
        <v>-9.1421674666946513E-3</v>
      </c>
      <c r="AL9" s="9">
        <f t="shared" si="3"/>
        <v>-3.4899322101068091E-7</v>
      </c>
      <c r="AM9" s="9">
        <f t="shared" si="3"/>
        <v>-4.2337951422171852E-5</v>
      </c>
      <c r="AN9" s="9">
        <f t="shared" si="3"/>
        <v>1.0631792305212179E-2</v>
      </c>
      <c r="AO9" s="9">
        <f t="shared" si="3"/>
        <v>-0.23309989062045336</v>
      </c>
      <c r="AP9" s="9">
        <f t="shared" si="3"/>
        <v>-1.1513978719674673E-2</v>
      </c>
      <c r="AQ9" s="9">
        <f t="shared" si="3"/>
        <v>-6.9120937151487671E-8</v>
      </c>
      <c r="AR9" s="9">
        <f t="shared" si="3"/>
        <v>1.2902683370329987E-2</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Parameter!G4/1000</f>
        <v>0.06</v>
      </c>
      <c r="AC12" s="9">
        <f>AB12*L12</f>
        <v>9.3288050095250395E-3</v>
      </c>
      <c r="AD12" s="9">
        <f>AB12*M12</f>
        <v>2.1241710780484927E-9</v>
      </c>
      <c r="AE12" s="9">
        <f>AB12*N12</f>
        <v>1.3457677154906209E-10</v>
      </c>
      <c r="AF12" s="9">
        <f>AB12*O12</f>
        <v>1.4379509392884005E-9</v>
      </c>
      <c r="AG12" s="9">
        <f>AB12*P12</f>
        <v>6.8738441575138386E-10</v>
      </c>
      <c r="AH12" s="9">
        <f>AB12*Q12</f>
        <v>6.7531222911184979E-4</v>
      </c>
      <c r="AI12" s="9">
        <f>AB12*R12</f>
        <v>3.9032089576526374E-5</v>
      </c>
      <c r="AJ12" s="9">
        <f>AB12*S12</f>
        <v>3.5850289045853744E-5</v>
      </c>
      <c r="AK12" s="9">
        <f>AB12*T12</f>
        <v>1.2653289614046587E-4</v>
      </c>
      <c r="AL12" s="9">
        <f>AB12*U12</f>
        <v>4.0328784036331732E-8</v>
      </c>
      <c r="AM12" s="9">
        <f>AB12*V12</f>
        <v>1.1481159663933995E-5</v>
      </c>
      <c r="AN12" s="9">
        <f>AB12*W12</f>
        <v>2.6603028126378943E-2</v>
      </c>
      <c r="AO12" s="9">
        <f>AB12*X12</f>
        <v>0.16553165900822722</v>
      </c>
      <c r="AP12" s="9">
        <f>AB12*Y12</f>
        <v>6.0628071273765118E-4</v>
      </c>
      <c r="AQ12" s="9">
        <f>AB12*Z12</f>
        <v>3.7477361646087177E-8</v>
      </c>
      <c r="AR12" s="9">
        <f>AB12*AA12</f>
        <v>0.14082197289224729</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-3.2120091008974061E-2</v>
      </c>
      <c r="AD13" s="9">
        <f t="shared" si="4"/>
        <v>1.8446654452642588E-9</v>
      </c>
      <c r="AE13" s="9">
        <f t="shared" si="4"/>
        <v>-1.2402002126170065E-9</v>
      </c>
      <c r="AF13" s="9">
        <f t="shared" si="4"/>
        <v>-2.2914076380093211E-10</v>
      </c>
      <c r="AG13" s="9">
        <f t="shared" si="4"/>
        <v>-8.4993903462870427E-9</v>
      </c>
      <c r="AH13" s="9">
        <f t="shared" si="4"/>
        <v>-8.3494311741202779E-4</v>
      </c>
      <c r="AI13" s="9">
        <f t="shared" si="4"/>
        <v>9.2494081726801608E-5</v>
      </c>
      <c r="AJ13" s="9">
        <f t="shared" si="4"/>
        <v>-2.0541439769734414E-3</v>
      </c>
      <c r="AK13" s="9">
        <f t="shared" si="4"/>
        <v>-9.1421674666946513E-3</v>
      </c>
      <c r="AL13" s="9">
        <f t="shared" si="4"/>
        <v>-3.4899322101068091E-7</v>
      </c>
      <c r="AM13" s="9">
        <f t="shared" si="4"/>
        <v>-4.2337951422171852E-5</v>
      </c>
      <c r="AN13" s="9">
        <f t="shared" si="4"/>
        <v>1.0631792305212179E-2</v>
      </c>
      <c r="AO13" s="9">
        <f t="shared" si="4"/>
        <v>-0.23309989062045336</v>
      </c>
      <c r="AP13" s="9">
        <f t="shared" si="4"/>
        <v>-1.1513978719674673E-2</v>
      </c>
      <c r="AQ13" s="9">
        <f t="shared" si="4"/>
        <v>-6.9120937151487671E-8</v>
      </c>
      <c r="AR13" s="9">
        <f t="shared" si="4"/>
        <v>1.2902683370329987E-2</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Parameter!G4/1000</f>
        <v>0.06</v>
      </c>
      <c r="AC16" s="9">
        <f>AB16*L16</f>
        <v>9.3288050095250395E-3</v>
      </c>
      <c r="AD16" s="9">
        <f>AB16*M16</f>
        <v>2.1241710780484927E-9</v>
      </c>
      <c r="AE16" s="9">
        <f>AB16*N16</f>
        <v>1.3457677154906209E-10</v>
      </c>
      <c r="AF16" s="9">
        <f>AB16*O16</f>
        <v>1.4379509392884005E-9</v>
      </c>
      <c r="AG16" s="9">
        <f>AB16*P16</f>
        <v>6.8738441575138386E-10</v>
      </c>
      <c r="AH16" s="9">
        <f>AB16*Q16</f>
        <v>6.7531222911184979E-4</v>
      </c>
      <c r="AI16" s="9">
        <f>AB16*R16</f>
        <v>3.9032089576526374E-5</v>
      </c>
      <c r="AJ16" s="9">
        <f>AB16*S16</f>
        <v>3.5850289045853744E-5</v>
      </c>
      <c r="AK16" s="9">
        <f>AB16*T16</f>
        <v>1.2653289614046587E-4</v>
      </c>
      <c r="AL16" s="9">
        <f>AB16*U16</f>
        <v>4.0328784036331732E-8</v>
      </c>
      <c r="AM16" s="9">
        <f>AB16*V16</f>
        <v>1.1481159663933995E-5</v>
      </c>
      <c r="AN16" s="9">
        <f>AB16*W16</f>
        <v>2.6603028126378943E-2</v>
      </c>
      <c r="AO16" s="9">
        <f>AB16*X16</f>
        <v>0.16553165900822722</v>
      </c>
      <c r="AP16" s="9">
        <f>AB16*Y16</f>
        <v>6.0628071273765118E-4</v>
      </c>
      <c r="AQ16" s="9">
        <f>AB16*Z16</f>
        <v>3.7477361646087177E-8</v>
      </c>
      <c r="AR16" s="9">
        <f>AB16*AA16</f>
        <v>0.14082197289224729</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Parameter!G5/1000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Parameter!G5/1000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-7.1583224435299075E-2</v>
      </c>
      <c r="AD28" s="9">
        <f t="shared" si="9"/>
        <v>3.5402915213962744E-9</v>
      </c>
      <c r="AE28" s="9">
        <f t="shared" si="9"/>
        <v>-9.8410334510831832E-9</v>
      </c>
      <c r="AF28" s="9">
        <f t="shared" si="9"/>
        <v>-3.140123346074899E-7</v>
      </c>
      <c r="AG28" s="9">
        <f t="shared" si="9"/>
        <v>-2.9436223040869106E-8</v>
      </c>
      <c r="AH28" s="9">
        <f t="shared" si="9"/>
        <v>5.9665234605276617E-5</v>
      </c>
      <c r="AI28" s="9">
        <f t="shared" si="9"/>
        <v>-9.262181290748975E-4</v>
      </c>
      <c r="AJ28" s="9">
        <f t="shared" si="9"/>
        <v>-3.4943754262883654E-3</v>
      </c>
      <c r="AK28" s="9">
        <f t="shared" si="9"/>
        <v>-1.5136918167394136E-2</v>
      </c>
      <c r="AL28" s="9">
        <f t="shared" si="9"/>
        <v>-8.0255139063349645E-5</v>
      </c>
      <c r="AM28" s="9">
        <f t="shared" si="9"/>
        <v>-2.6279441361843677E-3</v>
      </c>
      <c r="AN28" s="9">
        <f t="shared" si="9"/>
        <v>-7.4946029651612971</v>
      </c>
      <c r="AO28" s="9">
        <f t="shared" si="9"/>
        <v>-79.916193353864145</v>
      </c>
      <c r="AP28" s="9">
        <f t="shared" si="9"/>
        <v>-5.910569590403318</v>
      </c>
      <c r="AQ28" s="9">
        <f t="shared" si="9"/>
        <v>3.482267882485911E-8</v>
      </c>
      <c r="AR28" s="9">
        <f t="shared" si="9"/>
        <v>-7.0177599298257565E-2</v>
      </c>
    </row>
    <row r="29" spans="1:44" ht="26" x14ac:dyDescent="0.35">
      <c r="A29" s="9" t="s">
        <v>130</v>
      </c>
      <c r="B29" s="9" t="s">
        <v>64</v>
      </c>
      <c r="C29" s="9" t="s">
        <v>107</v>
      </c>
      <c r="D29" s="9" t="s">
        <v>166</v>
      </c>
      <c r="E29" s="9" t="s">
        <v>119</v>
      </c>
      <c r="F29" s="9" t="s">
        <v>4</v>
      </c>
      <c r="G29" s="9" t="s">
        <v>166</v>
      </c>
      <c r="H29" s="9">
        <v>-0.6</v>
      </c>
      <c r="I29" s="9" t="s">
        <v>178</v>
      </c>
      <c r="J29" s="9" t="b">
        <v>1</v>
      </c>
      <c r="L29" s="9">
        <f>AC31*AB31</f>
        <v>5.9123285555261945E-2</v>
      </c>
      <c r="M29" s="9">
        <f>AD31*AB31</f>
        <v>-6.1929627798392685E-9</v>
      </c>
      <c r="N29" s="9">
        <f>AE31*AB31</f>
        <v>7.7448485715855624E-9</v>
      </c>
      <c r="O29" s="9">
        <f>AF31*AB31</f>
        <v>-2.8442803820297026E-8</v>
      </c>
      <c r="P29" s="9">
        <f>AG31*AB31</f>
        <v>1.8600569253548878E-8</v>
      </c>
      <c r="Q29" s="9">
        <f>AH31*AB31</f>
        <v>3.2953077554705168E-4</v>
      </c>
      <c r="R29" s="9">
        <f>AI31*AB31</f>
        <v>1.1665088292645263E-3</v>
      </c>
      <c r="S29" s="9">
        <f>AJ31*AB31</f>
        <v>1.9923275683991085E-3</v>
      </c>
      <c r="T29" s="9">
        <f>AK31*AB31</f>
        <v>8.3977438798651348E-3</v>
      </c>
      <c r="U29" s="9">
        <f>AL31*AB31</f>
        <v>3.2359310649216806E-5</v>
      </c>
      <c r="V29" s="9">
        <f>AM31*AB31</f>
        <v>2.1011094384131516E-3</v>
      </c>
      <c r="W29" s="9">
        <f>AN31*AB31</f>
        <v>7.3600784590334554</v>
      </c>
      <c r="X29" s="9">
        <f>AO31*AB31</f>
        <v>94.871935731510206</v>
      </c>
      <c r="Y29" s="9">
        <f>AP31*AB31</f>
        <v>7.5937888770264523</v>
      </c>
      <c r="Z29" s="9">
        <f>AQ31*AB31</f>
        <v>-1.459230806220551E-7</v>
      </c>
      <c r="AA29" s="9">
        <f>AR31*AB31</f>
        <v>0.15838030139297121</v>
      </c>
      <c r="AB29" s="9">
        <f>H29</f>
        <v>-0.6</v>
      </c>
      <c r="AC29" s="9">
        <f>AB29*L29</f>
        <v>-3.5473971333157168E-2</v>
      </c>
      <c r="AD29" s="9">
        <f>AB29*M29</f>
        <v>3.7157776679035611E-9</v>
      </c>
      <c r="AE29" s="9">
        <f>AB29*N29</f>
        <v>-4.6469091429513369E-9</v>
      </c>
      <c r="AF29" s="9">
        <f>AB29*O29</f>
        <v>1.7065682292178215E-8</v>
      </c>
      <c r="AG29" s="9">
        <f>AB29*P29</f>
        <v>-1.1160341552129326E-8</v>
      </c>
      <c r="AH29" s="9">
        <f>AB29*Q29</f>
        <v>-1.9771846532823099E-4</v>
      </c>
      <c r="AI29" s="9">
        <f>AB29*R29</f>
        <v>-6.9990529755871575E-4</v>
      </c>
      <c r="AJ29" s="9">
        <f>AB29*S29</f>
        <v>-1.195396541039465E-3</v>
      </c>
      <c r="AK29" s="9">
        <f>AB29*T29</f>
        <v>-5.0386463279190807E-3</v>
      </c>
      <c r="AL29" s="9">
        <f>AB29*U29</f>
        <v>-1.9415586389530082E-5</v>
      </c>
      <c r="AM29" s="9">
        <f>AB29*V29</f>
        <v>-1.2606656630478909E-3</v>
      </c>
      <c r="AN29" s="9">
        <f>AB29*W29</f>
        <v>-4.4160470754200727</v>
      </c>
      <c r="AO29" s="9">
        <f>AB29*X29</f>
        <v>-56.923161438906121</v>
      </c>
      <c r="AP29" s="9">
        <f>AB29*Y29</f>
        <v>-4.5562733262158712</v>
      </c>
      <c r="AQ29" s="9">
        <f>AB29*Z29</f>
        <v>8.755384837323306E-8</v>
      </c>
      <c r="AR29" s="9">
        <f>AB29*AA29</f>
        <v>-9.5028180835782725E-2</v>
      </c>
    </row>
    <row r="30" spans="1:44" ht="26" x14ac:dyDescent="0.35">
      <c r="A30" s="9" t="s">
        <v>131</v>
      </c>
      <c r="B30" s="9" t="s">
        <v>65</v>
      </c>
      <c r="C30" s="9" t="s">
        <v>107</v>
      </c>
      <c r="D30" s="9" t="s">
        <v>166</v>
      </c>
      <c r="E30" s="9" t="s">
        <v>119</v>
      </c>
      <c r="F30" s="9" t="s">
        <v>4</v>
      </c>
      <c r="G30" s="9" t="s">
        <v>166</v>
      </c>
      <c r="H30" s="9">
        <v>-0.4</v>
      </c>
      <c r="I30" s="9" t="s">
        <v>178</v>
      </c>
      <c r="J30" s="9" t="b">
        <v>1</v>
      </c>
      <c r="L30" s="9">
        <f>AC34*AB34</f>
        <v>9.0273132755354785E-2</v>
      </c>
      <c r="M30" s="9">
        <f>AD34*AB34</f>
        <v>4.3871536626821661E-10</v>
      </c>
      <c r="N30" s="9">
        <f>AE34*AB34</f>
        <v>1.2985310770329612E-8</v>
      </c>
      <c r="O30" s="9">
        <f>AF34*AB34</f>
        <v>8.2769504224917025E-7</v>
      </c>
      <c r="P30" s="9">
        <f>AG34*AB34</f>
        <v>4.5689703721849447E-8</v>
      </c>
      <c r="Q30" s="9">
        <f>AH34*AB34</f>
        <v>-6.43459249833769E-4</v>
      </c>
      <c r="R30" s="9">
        <f>AI34*AB34</f>
        <v>5.6578207879045433E-4</v>
      </c>
      <c r="S30" s="9">
        <f>AJ34*AB34</f>
        <v>5.7474472131222509E-3</v>
      </c>
      <c r="T30" s="9">
        <f>AK34*AB34</f>
        <v>2.5245679598687634E-2</v>
      </c>
      <c r="U30" s="9">
        <f>AL34*AB34</f>
        <v>1.5209888168454889E-4</v>
      </c>
      <c r="V30" s="9">
        <f>AM34*AB34</f>
        <v>3.4181961828411919E-3</v>
      </c>
      <c r="W30" s="9">
        <f>AN34*AB34</f>
        <v>7.6963897243530601</v>
      </c>
      <c r="X30" s="9">
        <f>AO34*AB34</f>
        <v>57.482579787395061</v>
      </c>
      <c r="Y30" s="9">
        <f>AP34*AB34</f>
        <v>3.3857406604686178</v>
      </c>
      <c r="Z30" s="9">
        <f>AQ34*AB34</f>
        <v>1.3182792387093486E-7</v>
      </c>
      <c r="AA30" s="9">
        <f>AR34*AB34</f>
        <v>-6.2126453843812879E-2</v>
      </c>
      <c r="AB30" s="9">
        <f>H30</f>
        <v>-0.4</v>
      </c>
      <c r="AC30" s="9">
        <f>AB30*L30</f>
        <v>-3.6109253102141914E-2</v>
      </c>
      <c r="AD30" s="9">
        <f>AB30*M30</f>
        <v>-1.7548614650728665E-10</v>
      </c>
      <c r="AE30" s="9">
        <f>AB30*N30</f>
        <v>-5.1941243081318455E-9</v>
      </c>
      <c r="AF30" s="9">
        <f>AB30*O30</f>
        <v>-3.3107801689966813E-7</v>
      </c>
      <c r="AG30" s="9">
        <f>AB30*P30</f>
        <v>-1.827588148873978E-8</v>
      </c>
      <c r="AH30" s="9">
        <f>AB30*Q30</f>
        <v>2.5738369993350761E-4</v>
      </c>
      <c r="AI30" s="9">
        <f>AB30*R30</f>
        <v>-2.2631283151618175E-4</v>
      </c>
      <c r="AJ30" s="9">
        <f>AB30*S30</f>
        <v>-2.2989788852489004E-3</v>
      </c>
      <c r="AK30" s="9">
        <f>AB30*T30</f>
        <v>-1.0098271839475054E-2</v>
      </c>
      <c r="AL30" s="9">
        <f>AB30*U30</f>
        <v>-6.0839552673819556E-5</v>
      </c>
      <c r="AM30" s="9">
        <f>AB30*V30</f>
        <v>-1.3672784731364768E-3</v>
      </c>
      <c r="AN30" s="9">
        <f>AB30*W30</f>
        <v>-3.0785558897412244</v>
      </c>
      <c r="AO30" s="9">
        <f>AB30*X30</f>
        <v>-22.993031914958024</v>
      </c>
      <c r="AP30" s="9">
        <f>AB30*Y30</f>
        <v>-1.3542962641874472</v>
      </c>
      <c r="AQ30" s="9">
        <f>AB30*Z30</f>
        <v>-5.2731169548373949E-8</v>
      </c>
      <c r="AR30" s="9">
        <f>AB30*AA30</f>
        <v>2.4850581537525153E-2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-5.9123285555261945E-2</v>
      </c>
      <c r="AD31" s="9">
        <f t="shared" si="10"/>
        <v>6.1929627798392685E-9</v>
      </c>
      <c r="AE31" s="9">
        <f t="shared" si="10"/>
        <v>-7.7448485715855624E-9</v>
      </c>
      <c r="AF31" s="9">
        <f t="shared" si="10"/>
        <v>2.8442803820297026E-8</v>
      </c>
      <c r="AG31" s="9">
        <f t="shared" si="10"/>
        <v>-1.8600569253548878E-8</v>
      </c>
      <c r="AH31" s="9">
        <f t="shared" si="10"/>
        <v>-3.2953077554705168E-4</v>
      </c>
      <c r="AI31" s="9">
        <f t="shared" si="10"/>
        <v>-1.1665088292645263E-3</v>
      </c>
      <c r="AJ31" s="9">
        <f t="shared" si="10"/>
        <v>-1.9923275683991085E-3</v>
      </c>
      <c r="AK31" s="9">
        <f t="shared" si="10"/>
        <v>-8.3977438798651348E-3</v>
      </c>
      <c r="AL31" s="9">
        <f t="shared" si="10"/>
        <v>-3.2359310649216806E-5</v>
      </c>
      <c r="AM31" s="9">
        <f t="shared" si="10"/>
        <v>-2.1011094384131516E-3</v>
      </c>
      <c r="AN31" s="9">
        <f t="shared" si="10"/>
        <v>-7.3600784590334554</v>
      </c>
      <c r="AO31" s="9">
        <f t="shared" si="10"/>
        <v>-94.871935731510206</v>
      </c>
      <c r="AP31" s="9">
        <f t="shared" si="10"/>
        <v>-7.5937888770264523</v>
      </c>
      <c r="AQ31" s="9">
        <f t="shared" si="10"/>
        <v>1.459230806220551E-7</v>
      </c>
      <c r="AR31" s="9">
        <f t="shared" si="10"/>
        <v>-0.15838030139297121</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Parameter!G3/100</f>
        <v>0.6</v>
      </c>
      <c r="AC33" s="9">
        <f>AB33*L33</f>
        <v>0.19914391939679213</v>
      </c>
      <c r="AD33" s="9">
        <f>AB33*M33</f>
        <v>4.0784014185510546E-8</v>
      </c>
      <c r="AE33" s="9">
        <f>AB33*N33</f>
        <v>7.646120262299579E-9</v>
      </c>
      <c r="AF33" s="9">
        <f>AB33*O33</f>
        <v>2.183026854944202E-8</v>
      </c>
      <c r="AG33" s="9">
        <f>AB33*P33</f>
        <v>8.670407458914983E-9</v>
      </c>
      <c r="AH33" s="9">
        <f>AB33*Q33</f>
        <v>1.4754200702065548E-2</v>
      </c>
      <c r="AI33" s="9">
        <f>AB33*R33</f>
        <v>8.6193618627332272E-4</v>
      </c>
      <c r="AJ33" s="9">
        <f>AB33*S33</f>
        <v>8.4503685378145674E-4</v>
      </c>
      <c r="AK33" s="9">
        <f>AB33*T33</f>
        <v>2.719869989816315E-3</v>
      </c>
      <c r="AL33" s="9">
        <f>AB33*U33</f>
        <v>2.2320890058642298E-6</v>
      </c>
      <c r="AM33" s="9">
        <f>AB33*V33</f>
        <v>2.4475340295839517E-4</v>
      </c>
      <c r="AN33" s="9">
        <f>AB33*W33</f>
        <v>0.64531840428540954</v>
      </c>
      <c r="AO33" s="9">
        <f>AB33*X33</f>
        <v>2.3165593341874189</v>
      </c>
      <c r="AP33" s="9">
        <f>AB33*Y33</f>
        <v>2.8100246163246211E-2</v>
      </c>
      <c r="AQ33" s="9">
        <f>AB33*Z33</f>
        <v>3.4935332748649641E-6</v>
      </c>
      <c r="AR33" s="9">
        <f>AB33*AA33</f>
        <v>3.021876936925175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-9.0273132755354785E-2</v>
      </c>
      <c r="AD34" s="9">
        <f t="shared" si="11"/>
        <v>-4.3871536626821661E-10</v>
      </c>
      <c r="AE34" s="9">
        <f t="shared" si="11"/>
        <v>-1.2985310770329612E-8</v>
      </c>
      <c r="AF34" s="9">
        <f t="shared" si="11"/>
        <v>-8.2769504224917025E-7</v>
      </c>
      <c r="AG34" s="9">
        <f t="shared" si="11"/>
        <v>-4.5689703721849447E-8</v>
      </c>
      <c r="AH34" s="9">
        <f t="shared" si="11"/>
        <v>6.43459249833769E-4</v>
      </c>
      <c r="AI34" s="9">
        <f t="shared" si="11"/>
        <v>-5.6578207879045433E-4</v>
      </c>
      <c r="AJ34" s="9">
        <f t="shared" si="11"/>
        <v>-5.7474472131222509E-3</v>
      </c>
      <c r="AK34" s="9">
        <f t="shared" si="11"/>
        <v>-2.5245679598687634E-2</v>
      </c>
      <c r="AL34" s="9">
        <f t="shared" si="11"/>
        <v>-1.5209888168454889E-4</v>
      </c>
      <c r="AM34" s="9">
        <f t="shared" si="11"/>
        <v>-3.4181961828411919E-3</v>
      </c>
      <c r="AN34" s="9">
        <f t="shared" si="11"/>
        <v>-7.6963897243530601</v>
      </c>
      <c r="AO34" s="9">
        <f t="shared" si="11"/>
        <v>-57.482579787395061</v>
      </c>
      <c r="AP34" s="9">
        <f t="shared" si="11"/>
        <v>-3.3857406604686178</v>
      </c>
      <c r="AQ34" s="9">
        <f t="shared" si="11"/>
        <v>-1.3182792387093486E-7</v>
      </c>
      <c r="AR34" s="9">
        <f t="shared" si="11"/>
        <v>6.2126453843812879E-2</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Parameter!G3/100</f>
        <v>0.6</v>
      </c>
      <c r="AC36" s="9">
        <f>AB36*L36</f>
        <v>0.19914391939679213</v>
      </c>
      <c r="AD36" s="9">
        <f>AB36*M36</f>
        <v>4.0784014185510546E-8</v>
      </c>
      <c r="AE36" s="9">
        <f>AB36*N36</f>
        <v>7.646120262299579E-9</v>
      </c>
      <c r="AF36" s="9">
        <f>AB36*O36</f>
        <v>2.183026854944202E-8</v>
      </c>
      <c r="AG36" s="9">
        <f>AB36*P36</f>
        <v>8.670407458914983E-9</v>
      </c>
      <c r="AH36" s="9">
        <f>AB36*Q36</f>
        <v>1.4754200702065548E-2</v>
      </c>
      <c r="AI36" s="9">
        <f>AB36*R36</f>
        <v>8.6193618627332272E-4</v>
      </c>
      <c r="AJ36" s="9">
        <f>AB36*S36</f>
        <v>8.4503685378145674E-4</v>
      </c>
      <c r="AK36" s="9">
        <f>AB36*T36</f>
        <v>2.719869989816315E-3</v>
      </c>
      <c r="AL36" s="9">
        <f>AB36*U36</f>
        <v>2.2320890058642298E-6</v>
      </c>
      <c r="AM36" s="9">
        <f>AB36*V36</f>
        <v>2.4475340295839517E-4</v>
      </c>
      <c r="AN36" s="9">
        <f>AB36*W36</f>
        <v>0.64531840428540954</v>
      </c>
      <c r="AO36" s="9">
        <f>AB36*X36</f>
        <v>2.3165593341874189</v>
      </c>
      <c r="AP36" s="9">
        <f>AB36*Y36</f>
        <v>2.8100246163246211E-2</v>
      </c>
      <c r="AQ36" s="9">
        <f>AB36*Z36</f>
        <v>3.4935332748649641E-6</v>
      </c>
      <c r="AR36" s="9">
        <f>AB36*AA36</f>
        <v>3.021876936925175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-7.2045208696198099E-2</v>
      </c>
      <c r="AD2" s="9">
        <f t="shared" si="1"/>
        <v>-3.7323250830637418E-9</v>
      </c>
      <c r="AE2" s="9">
        <f t="shared" si="1"/>
        <v>-3.8492582134818378E-9</v>
      </c>
      <c r="AF2" s="9">
        <f t="shared" si="1"/>
        <v>-6.6466585360824401E-8</v>
      </c>
      <c r="AG2" s="9">
        <f t="shared" si="1"/>
        <v>-9.4948564771500345E-9</v>
      </c>
      <c r="AH2" s="9">
        <f t="shared" si="1"/>
        <v>-1.9230176873005049E-3</v>
      </c>
      <c r="AI2" s="9">
        <f t="shared" si="1"/>
        <v>-2.4079008079889812E-4</v>
      </c>
      <c r="AJ2" s="9">
        <f t="shared" si="1"/>
        <v>-1.512754081328109E-3</v>
      </c>
      <c r="AK2" s="9">
        <f t="shared" si="1"/>
        <v>-6.5047416658577427E-3</v>
      </c>
      <c r="AL2" s="9">
        <f t="shared" si="1"/>
        <v>-1.6561901662647594E-5</v>
      </c>
      <c r="AM2" s="9">
        <f t="shared" si="1"/>
        <v>-5.6771575858868741E-4</v>
      </c>
      <c r="AN2" s="9">
        <f t="shared" si="1"/>
        <v>-1.5721583593902371</v>
      </c>
      <c r="AO2" s="9">
        <f t="shared" si="1"/>
        <v>-16.408512469762055</v>
      </c>
      <c r="AP2" s="9">
        <f t="shared" si="1"/>
        <v>-1.1904213188930097</v>
      </c>
      <c r="AQ2" s="9">
        <f t="shared" si="1"/>
        <v>-6.4302228434344398E-7</v>
      </c>
      <c r="AR2" s="9">
        <f t="shared" si="1"/>
        <v>-0.37762398287640259</v>
      </c>
    </row>
    <row r="3" spans="1:44" ht="38.5" x14ac:dyDescent="0.35">
      <c r="A3" s="9" t="s">
        <v>117</v>
      </c>
      <c r="B3" s="9" t="s">
        <v>2</v>
      </c>
      <c r="C3" s="9" t="s">
        <v>107</v>
      </c>
      <c r="D3" s="9" t="s">
        <v>166</v>
      </c>
      <c r="E3" s="9" t="s">
        <v>116</v>
      </c>
      <c r="F3" s="9" t="s">
        <v>53</v>
      </c>
      <c r="G3" s="9" t="s">
        <v>166</v>
      </c>
      <c r="H3" s="9">
        <v>-0.4</v>
      </c>
      <c r="I3" s="9" t="s">
        <v>178</v>
      </c>
      <c r="J3" s="9" t="b">
        <v>1</v>
      </c>
      <c r="L3" s="9">
        <f>AC6*AB6</f>
        <v>3.9085041401927645E-2</v>
      </c>
      <c r="M3" s="9">
        <f>AD6*AB6</f>
        <v>1.1810662150018355E-10</v>
      </c>
      <c r="N3" s="9">
        <f>AE6*AB6</f>
        <v>1.4194375254251115E-9</v>
      </c>
      <c r="O3" s="9">
        <f>AF6*AB6</f>
        <v>1.6081461546263596E-9</v>
      </c>
      <c r="P3" s="9">
        <f>AG6*AB6</f>
        <v>9.0960337809433453E-9</v>
      </c>
      <c r="Q3" s="9">
        <f>AH6*AB6</f>
        <v>1.1203497721004095E-3</v>
      </c>
      <c r="R3" s="9">
        <f>AI6*AB6</f>
        <v>-5.9003706149629646E-5</v>
      </c>
      <c r="S3" s="9">
        <f>AJ6*AB6</f>
        <v>2.0852685792310311E-3</v>
      </c>
      <c r="T3" s="9">
        <f>AK6*AB6</f>
        <v>9.2550573451821543E-3</v>
      </c>
      <c r="U3" s="9">
        <f>AL6*AB6</f>
        <v>3.5388946161643024E-7</v>
      </c>
      <c r="V3" s="9">
        <f>AM6*AB6</f>
        <v>5.2322988944034578E-5</v>
      </c>
      <c r="W3" s="9">
        <f>AN6*AB6</f>
        <v>1.2830440301564286E-2</v>
      </c>
      <c r="X3" s="9">
        <f>AO6*AB6</f>
        <v>0.31347657034101745</v>
      </c>
      <c r="Y3" s="9">
        <f>AP6*AB6</f>
        <v>1.140144663418962E-2</v>
      </c>
      <c r="Z3" s="9">
        <f>AQ6*AB6</f>
        <v>1.0450512764915917E-7</v>
      </c>
      <c r="AA3" s="9">
        <f>AR6*AB6</f>
        <v>0.10002012233573648</v>
      </c>
      <c r="AB3" s="9">
        <f t="shared" si="0"/>
        <v>-0.4</v>
      </c>
      <c r="AC3" s="9">
        <f>AB3*L3</f>
        <v>-1.5634016560771059E-2</v>
      </c>
      <c r="AD3" s="9">
        <f>AB3*M3</f>
        <v>-4.7242648600073426E-11</v>
      </c>
      <c r="AE3" s="9">
        <f>AB3*N3</f>
        <v>-5.6777501017004463E-10</v>
      </c>
      <c r="AF3" s="9">
        <f>AB3*O3</f>
        <v>-6.4325846185054394E-10</v>
      </c>
      <c r="AG3" s="9">
        <f>AB3*P3</f>
        <v>-3.6384135123773384E-9</v>
      </c>
      <c r="AH3" s="9">
        <f>AB3*Q3</f>
        <v>-4.4813990884016384E-4</v>
      </c>
      <c r="AI3" s="9">
        <f>AB3*R3</f>
        <v>2.3601482459851861E-5</v>
      </c>
      <c r="AJ3" s="9">
        <f>AB3*S3</f>
        <v>-8.3410743169241245E-4</v>
      </c>
      <c r="AK3" s="9">
        <f>AB3*T3</f>
        <v>-3.7020229380728617E-3</v>
      </c>
      <c r="AL3" s="9">
        <f>AB3*U3</f>
        <v>-1.415557846465721E-7</v>
      </c>
      <c r="AM3" s="9">
        <f>AB3*V3</f>
        <v>-2.0929195577613833E-5</v>
      </c>
      <c r="AN3" s="9">
        <f>AB3*W3</f>
        <v>-5.1321761206257147E-3</v>
      </c>
      <c r="AO3" s="9">
        <f>AB3*X3</f>
        <v>-0.12539062813640697</v>
      </c>
      <c r="AP3" s="9">
        <f>AB3*Y3</f>
        <v>-4.5605786536758479E-3</v>
      </c>
      <c r="AQ3" s="9">
        <f>AB3*Z3</f>
        <v>-4.180205105966367E-8</v>
      </c>
      <c r="AR3" s="9">
        <f>AB3*AA3</f>
        <v>-4.0008048934294597E-2</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0.19443309574113493</v>
      </c>
      <c r="M5" s="9">
        <f>AD28*AB28</f>
        <v>2.3095993008084279E-8</v>
      </c>
      <c r="N5" s="9">
        <f>AE28*AB28</f>
        <v>1.5620307928614051E-8</v>
      </c>
      <c r="O5" s="9">
        <f>AF28*AB28</f>
        <v>3.2913405686625655E-7</v>
      </c>
      <c r="P5" s="9">
        <f>AG28*AB28</f>
        <v>3.5129510111088629E-8</v>
      </c>
      <c r="Q5" s="9">
        <f>AH28*AB28</f>
        <v>9.6705335785205321E-3</v>
      </c>
      <c r="R5" s="9">
        <f>AI28*AB28</f>
        <v>1.5340665670710554E-3</v>
      </c>
      <c r="S5" s="9">
        <f>AJ28*AB28</f>
        <v>4.0754491244059934E-3</v>
      </c>
      <c r="T5" s="9">
        <f>AK28*AB28</f>
        <v>1.7077849257958938E-2</v>
      </c>
      <c r="U5" s="9">
        <f>AL28*AB28</f>
        <v>8.1647625526839432E-5</v>
      </c>
      <c r="V5" s="9">
        <f>AM28*AB28</f>
        <v>2.8014122065533526E-3</v>
      </c>
      <c r="W5" s="9">
        <f>AN28*AB28</f>
        <v>7.8847248239568319</v>
      </c>
      <c r="X5" s="9">
        <f>AO28*AB28</f>
        <v>82.398860337007278</v>
      </c>
      <c r="Y5" s="9">
        <f>AP28*AB28</f>
        <v>5.9299038983832677</v>
      </c>
      <c r="Z5" s="9">
        <f>AQ28*AB28</f>
        <v>3.1154946763073796E-6</v>
      </c>
      <c r="AA5" s="9">
        <f>AR28*AB28</f>
        <v>2.0427485304641415</v>
      </c>
      <c r="AB5" s="9">
        <f t="shared" si="0"/>
        <v>-0.2</v>
      </c>
      <c r="AC5" s="9">
        <f>AB5*L5</f>
        <v>-3.888661914822699E-2</v>
      </c>
      <c r="AD5" s="9">
        <f>AB5*M5</f>
        <v>-4.6191986016168563E-9</v>
      </c>
      <c r="AE5" s="9">
        <f>AB5*N5</f>
        <v>-3.1240615857228103E-9</v>
      </c>
      <c r="AF5" s="9">
        <f>AB5*O5</f>
        <v>-6.5826811373251315E-8</v>
      </c>
      <c r="AG5" s="9">
        <f>AB5*P5</f>
        <v>-7.025902022217726E-9</v>
      </c>
      <c r="AH5" s="9">
        <f>AB5*Q5</f>
        <v>-1.9341067157041065E-3</v>
      </c>
      <c r="AI5" s="9">
        <f>AB5*R5</f>
        <v>-3.0681331341421111E-4</v>
      </c>
      <c r="AJ5" s="9">
        <f>AB5*S5</f>
        <v>-8.1508982488119868E-4</v>
      </c>
      <c r="AK5" s="9">
        <f>AB5*T5</f>
        <v>-3.4155698515917878E-3</v>
      </c>
      <c r="AL5" s="9">
        <f>AB5*U5</f>
        <v>-1.6329525105367888E-5</v>
      </c>
      <c r="AM5" s="9">
        <f>AB5*V5</f>
        <v>-5.6028244131067057E-4</v>
      </c>
      <c r="AN5" s="9">
        <f>AB5*W5</f>
        <v>-1.5769449647913665</v>
      </c>
      <c r="AO5" s="9">
        <f>AB5*X5</f>
        <v>-16.479772067401456</v>
      </c>
      <c r="AP5" s="9">
        <f>AB5*Y5</f>
        <v>-1.1859807796766535</v>
      </c>
      <c r="AQ5" s="9">
        <f>AB5*Z5</f>
        <v>-6.2309893526147596E-7</v>
      </c>
      <c r="AR5" s="9">
        <f>AB5*AA5</f>
        <v>-0.40854970609282831</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-3.9085041401927645E-2</v>
      </c>
      <c r="AD6" s="9">
        <f t="shared" si="2"/>
        <v>-1.1810662150018355E-10</v>
      </c>
      <c r="AE6" s="9">
        <f t="shared" si="2"/>
        <v>-1.4194375254251115E-9</v>
      </c>
      <c r="AF6" s="9">
        <f t="shared" si="2"/>
        <v>-1.6081461546263596E-9</v>
      </c>
      <c r="AG6" s="9">
        <f t="shared" si="2"/>
        <v>-9.0960337809433453E-9</v>
      </c>
      <c r="AH6" s="9">
        <f t="shared" si="2"/>
        <v>-1.1203497721004095E-3</v>
      </c>
      <c r="AI6" s="9">
        <f t="shared" si="2"/>
        <v>5.9003706149629646E-5</v>
      </c>
      <c r="AJ6" s="9">
        <f t="shared" si="2"/>
        <v>-2.0852685792310311E-3</v>
      </c>
      <c r="AK6" s="9">
        <f t="shared" si="2"/>
        <v>-9.2550573451821543E-3</v>
      </c>
      <c r="AL6" s="9">
        <f t="shared" si="2"/>
        <v>-3.5388946161643024E-7</v>
      </c>
      <c r="AM6" s="9">
        <f t="shared" si="2"/>
        <v>-5.2322988944034578E-5</v>
      </c>
      <c r="AN6" s="9">
        <f t="shared" si="2"/>
        <v>-1.2830440301564286E-2</v>
      </c>
      <c r="AO6" s="9">
        <f t="shared" si="2"/>
        <v>-0.31347657034101745</v>
      </c>
      <c r="AP6" s="9">
        <f t="shared" si="2"/>
        <v>-1.140144663418962E-2</v>
      </c>
      <c r="AQ6" s="9">
        <f t="shared" si="2"/>
        <v>-1.0450512764915917E-7</v>
      </c>
      <c r="AR6" s="9">
        <f t="shared" si="2"/>
        <v>-0.10002012233573648</v>
      </c>
    </row>
    <row r="7" spans="1:44" ht="51" x14ac:dyDescent="0.35">
      <c r="A7" s="9" t="s">
        <v>120</v>
      </c>
      <c r="B7" s="9" t="s">
        <v>54</v>
      </c>
      <c r="C7" s="9" t="s">
        <v>107</v>
      </c>
      <c r="D7" s="9" t="s">
        <v>166</v>
      </c>
      <c r="E7" s="9" t="s">
        <v>117</v>
      </c>
      <c r="F7" s="9" t="s">
        <v>2</v>
      </c>
      <c r="G7" s="9" t="s">
        <v>166</v>
      </c>
      <c r="H7" s="9">
        <v>-0.6</v>
      </c>
      <c r="I7" s="9" t="s">
        <v>178</v>
      </c>
      <c r="J7" s="9" t="b">
        <v>1</v>
      </c>
      <c r="L7" s="9">
        <f>AC9*AB9</f>
        <v>3.9085041401927645E-2</v>
      </c>
      <c r="M7" s="9">
        <f>AD9*AB9</f>
        <v>1.1810662150018355E-10</v>
      </c>
      <c r="N7" s="9">
        <f>AE9*AB9</f>
        <v>1.4194375254251115E-9</v>
      </c>
      <c r="O7" s="9">
        <f>AF9*AB9</f>
        <v>1.6081461546263596E-9</v>
      </c>
      <c r="P7" s="9">
        <f>AG9*AB9</f>
        <v>9.0960337809433453E-9</v>
      </c>
      <c r="Q7" s="9">
        <f>AH9*AB9</f>
        <v>1.1203497721004095E-3</v>
      </c>
      <c r="R7" s="9">
        <f>AI9*AB9</f>
        <v>-5.9003706149629639E-5</v>
      </c>
      <c r="S7" s="9">
        <f>AJ9*AB9</f>
        <v>2.0852685792310311E-3</v>
      </c>
      <c r="T7" s="9">
        <f>AK9*AB9</f>
        <v>9.2550573451821543E-3</v>
      </c>
      <c r="U7" s="9">
        <f>AL9*AB9</f>
        <v>3.5388946161643024E-7</v>
      </c>
      <c r="V7" s="9">
        <f>AM9*AB9</f>
        <v>5.2322988944034578E-5</v>
      </c>
      <c r="W7" s="9">
        <f>AN9*AB9</f>
        <v>1.2830440301564286E-2</v>
      </c>
      <c r="X7" s="9">
        <f>AO9*AB9</f>
        <v>0.31347657034101745</v>
      </c>
      <c r="Y7" s="9">
        <f>AP9*AB9</f>
        <v>1.140144663418962E-2</v>
      </c>
      <c r="Z7" s="9">
        <f>AQ9*AB9</f>
        <v>1.0450512764915919E-7</v>
      </c>
      <c r="AA7" s="9">
        <f>AR9*AB9</f>
        <v>0.10002012233573648</v>
      </c>
      <c r="AB7" s="9">
        <f t="shared" si="0"/>
        <v>-0.6</v>
      </c>
      <c r="AC7" s="9">
        <f>AB7*L7</f>
        <v>-2.3451024841156586E-2</v>
      </c>
      <c r="AD7" s="9">
        <f>AB7*M7</f>
        <v>-7.0863972900110135E-11</v>
      </c>
      <c r="AE7" s="9">
        <f>AB7*N7</f>
        <v>-8.516625152550669E-10</v>
      </c>
      <c r="AF7" s="9">
        <f>AB7*O7</f>
        <v>-9.648876927758157E-10</v>
      </c>
      <c r="AG7" s="9">
        <f>AB7*P7</f>
        <v>-5.4576202685660073E-9</v>
      </c>
      <c r="AH7" s="9">
        <f>AB7*Q7</f>
        <v>-6.7220986326024573E-4</v>
      </c>
      <c r="AI7" s="9">
        <f>AB7*R7</f>
        <v>3.5402223689777785E-5</v>
      </c>
      <c r="AJ7" s="9">
        <f>AB7*S7</f>
        <v>-1.2511611475386187E-3</v>
      </c>
      <c r="AK7" s="9">
        <f>AB7*T7</f>
        <v>-5.5530344071092926E-3</v>
      </c>
      <c r="AL7" s="9">
        <f>AB7*U7</f>
        <v>-2.1233367696985814E-7</v>
      </c>
      <c r="AM7" s="9">
        <f>AB7*V7</f>
        <v>-3.1393793366420746E-5</v>
      </c>
      <c r="AN7" s="9">
        <f>AB7*W7</f>
        <v>-7.6982641809385712E-3</v>
      </c>
      <c r="AO7" s="9">
        <f>AB7*X7</f>
        <v>-0.18808594220461047</v>
      </c>
      <c r="AP7" s="9">
        <f>AB7*Y7</f>
        <v>-6.8408679805137722E-3</v>
      </c>
      <c r="AQ7" s="9">
        <f>AB7*Z7</f>
        <v>-6.2703076589495505E-8</v>
      </c>
      <c r="AR7" s="9">
        <f>AB7*AA7</f>
        <v>-6.0012073401441886E-2</v>
      </c>
    </row>
    <row r="8" spans="1:44" ht="51" x14ac:dyDescent="0.35">
      <c r="A8" s="9" t="s">
        <v>121</v>
      </c>
      <c r="B8" s="9" t="s">
        <v>55</v>
      </c>
      <c r="C8" s="9" t="s">
        <v>107</v>
      </c>
      <c r="D8" s="9" t="s">
        <v>166</v>
      </c>
      <c r="E8" s="9" t="s">
        <v>117</v>
      </c>
      <c r="F8" s="9" t="s">
        <v>2</v>
      </c>
      <c r="G8" s="9" t="s">
        <v>166</v>
      </c>
      <c r="H8" s="9">
        <v>-0.4</v>
      </c>
      <c r="I8" s="9" t="s">
        <v>178</v>
      </c>
      <c r="J8" s="9" t="b">
        <v>1</v>
      </c>
      <c r="L8" s="9">
        <f>AC13*AB13</f>
        <v>3.9085041401927645E-2</v>
      </c>
      <c r="M8" s="9">
        <f>AD13*AB13</f>
        <v>1.1810662150018355E-10</v>
      </c>
      <c r="N8" s="9">
        <f>AE13*AB13</f>
        <v>1.4194375254251115E-9</v>
      </c>
      <c r="O8" s="9">
        <f>AF13*AB13</f>
        <v>1.6081461546263596E-9</v>
      </c>
      <c r="P8" s="9">
        <f>AG13*AB13</f>
        <v>9.0960337809433453E-9</v>
      </c>
      <c r="Q8" s="9">
        <f>AH13*AB13</f>
        <v>1.1203497721004095E-3</v>
      </c>
      <c r="R8" s="9">
        <f>AI13*AB13</f>
        <v>-5.9003706149629639E-5</v>
      </c>
      <c r="S8" s="9">
        <f>AJ13*AB13</f>
        <v>2.0852685792310311E-3</v>
      </c>
      <c r="T8" s="9">
        <f>AK13*AB13</f>
        <v>9.2550573451821543E-3</v>
      </c>
      <c r="U8" s="9">
        <f>AL13*AB13</f>
        <v>3.5388946161643024E-7</v>
      </c>
      <c r="V8" s="9">
        <f>AM13*AB13</f>
        <v>5.2322988944034578E-5</v>
      </c>
      <c r="W8" s="9">
        <f>AN13*AB13</f>
        <v>1.2830440301564286E-2</v>
      </c>
      <c r="X8" s="9">
        <f>AO13*AB13</f>
        <v>0.31347657034101745</v>
      </c>
      <c r="Y8" s="9">
        <f>AP13*AB13</f>
        <v>1.140144663418962E-2</v>
      </c>
      <c r="Z8" s="9">
        <f>AQ13*AB13</f>
        <v>1.0450512764915919E-7</v>
      </c>
      <c r="AA8" s="9">
        <f>AR13*AB13</f>
        <v>0.10002012233573648</v>
      </c>
      <c r="AB8" s="9">
        <f t="shared" si="0"/>
        <v>-0.4</v>
      </c>
      <c r="AC8" s="9">
        <f>AB8*L8</f>
        <v>-1.5634016560771059E-2</v>
      </c>
      <c r="AD8" s="9">
        <f>AB8*M8</f>
        <v>-4.7242648600073426E-11</v>
      </c>
      <c r="AE8" s="9">
        <f>AB8*N8</f>
        <v>-5.6777501017004463E-10</v>
      </c>
      <c r="AF8" s="9">
        <f>AB8*O8</f>
        <v>-6.4325846185054394E-10</v>
      </c>
      <c r="AG8" s="9">
        <f>AB8*P8</f>
        <v>-3.6384135123773384E-9</v>
      </c>
      <c r="AH8" s="9">
        <f>AB8*Q8</f>
        <v>-4.4813990884016384E-4</v>
      </c>
      <c r="AI8" s="9">
        <f>AB8*R8</f>
        <v>2.3601482459851858E-5</v>
      </c>
      <c r="AJ8" s="9">
        <f>AB8*S8</f>
        <v>-8.3410743169241245E-4</v>
      </c>
      <c r="AK8" s="9">
        <f>AB8*T8</f>
        <v>-3.7020229380728617E-3</v>
      </c>
      <c r="AL8" s="9">
        <f>AB8*U8</f>
        <v>-1.415557846465721E-7</v>
      </c>
      <c r="AM8" s="9">
        <f>AB8*V8</f>
        <v>-2.0929195577613833E-5</v>
      </c>
      <c r="AN8" s="9">
        <f>AB8*W8</f>
        <v>-5.1321761206257147E-3</v>
      </c>
      <c r="AO8" s="9">
        <f>AB8*X8</f>
        <v>-0.12539062813640697</v>
      </c>
      <c r="AP8" s="9">
        <f>AB8*Y8</f>
        <v>-4.5605786536758479E-3</v>
      </c>
      <c r="AQ8" s="9">
        <f>AB8*Z8</f>
        <v>-4.1802051059663676E-8</v>
      </c>
      <c r="AR8" s="9">
        <f>AB8*AA8</f>
        <v>-4.0008048934294597E-2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-3.9085041401927645E-2</v>
      </c>
      <c r="AD9" s="9">
        <f t="shared" si="3"/>
        <v>-1.1810662150018355E-10</v>
      </c>
      <c r="AE9" s="9">
        <f t="shared" si="3"/>
        <v>-1.4194375254251115E-9</v>
      </c>
      <c r="AF9" s="9">
        <f t="shared" si="3"/>
        <v>-1.6081461546263596E-9</v>
      </c>
      <c r="AG9" s="9">
        <f t="shared" si="3"/>
        <v>-9.0960337809433453E-9</v>
      </c>
      <c r="AH9" s="9">
        <f t="shared" si="3"/>
        <v>-1.1203497721004095E-3</v>
      </c>
      <c r="AI9" s="9">
        <f t="shared" si="3"/>
        <v>5.9003706149629639E-5</v>
      </c>
      <c r="AJ9" s="9">
        <f t="shared" si="3"/>
        <v>-2.0852685792310311E-3</v>
      </c>
      <c r="AK9" s="9">
        <f t="shared" si="3"/>
        <v>-9.2550573451821543E-3</v>
      </c>
      <c r="AL9" s="9">
        <f t="shared" si="3"/>
        <v>-3.5388946161643024E-7</v>
      </c>
      <c r="AM9" s="9">
        <f t="shared" si="3"/>
        <v>-5.2322988944034578E-5</v>
      </c>
      <c r="AN9" s="9">
        <f t="shared" si="3"/>
        <v>-1.2830440301564286E-2</v>
      </c>
      <c r="AO9" s="9">
        <f t="shared" si="3"/>
        <v>-0.31347657034101745</v>
      </c>
      <c r="AP9" s="9">
        <f t="shared" si="3"/>
        <v>-1.140144663418962E-2</v>
      </c>
      <c r="AQ9" s="9">
        <f t="shared" si="3"/>
        <v>-1.0450512764915919E-7</v>
      </c>
      <c r="AR9" s="9">
        <f t="shared" si="3"/>
        <v>-0.10002012233573648</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Parameter!H4/1000</f>
        <v>0.01</v>
      </c>
      <c r="AC12" s="9">
        <f>AB12*L12</f>
        <v>1.400550510600935E-3</v>
      </c>
      <c r="AD12" s="9">
        <f>AB12*M12</f>
        <v>3.2727852217622948E-10</v>
      </c>
      <c r="AE12" s="9">
        <f>AB12*N12</f>
        <v>2.403596880504021E-11</v>
      </c>
      <c r="AF12" s="9">
        <f>AB12*O12</f>
        <v>2.4292283983153858E-10</v>
      </c>
      <c r="AG12" s="9">
        <f>AB12*P12</f>
        <v>1.137110404108661E-10</v>
      </c>
      <c r="AH12" s="9">
        <f>AB12*Q12</f>
        <v>1.0439371349829011E-4</v>
      </c>
      <c r="AI12" s="9">
        <f>AB12*R12</f>
        <v>6.4290116818043909E-6</v>
      </c>
      <c r="AJ12" s="9">
        <f>AB12*S12</f>
        <v>5.7369588743308671E-6</v>
      </c>
      <c r="AK12" s="9">
        <f>AB12*T12</f>
        <v>2.0918853585801781E-5</v>
      </c>
      <c r="AL12" s="9">
        <f>AB12*U12</f>
        <v>6.3194000812123414E-9</v>
      </c>
      <c r="AM12" s="9">
        <f>AB12*V12</f>
        <v>1.8969178196027592E-6</v>
      </c>
      <c r="AN12" s="9">
        <f>AB12*W12</f>
        <v>4.4306904328657989E-3</v>
      </c>
      <c r="AO12" s="9">
        <f>AB12*X12</f>
        <v>4.9678282350442297E-2</v>
      </c>
      <c r="AP12" s="9">
        <f>AB12*Y12</f>
        <v>9.5850664469488721E-5</v>
      </c>
      <c r="AQ12" s="9">
        <f>AB12*Z12</f>
        <v>6.6706512088158026E-9</v>
      </c>
      <c r="AR12" s="9">
        <f>AB12*AA12</f>
        <v>2.170799311752869E-2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-3.9085041401927645E-2</v>
      </c>
      <c r="AD13" s="9">
        <f t="shared" si="4"/>
        <v>-1.1810662150018355E-10</v>
      </c>
      <c r="AE13" s="9">
        <f t="shared" si="4"/>
        <v>-1.4194375254251115E-9</v>
      </c>
      <c r="AF13" s="9">
        <f t="shared" si="4"/>
        <v>-1.6081461546263596E-9</v>
      </c>
      <c r="AG13" s="9">
        <f t="shared" si="4"/>
        <v>-9.0960337809433453E-9</v>
      </c>
      <c r="AH13" s="9">
        <f t="shared" si="4"/>
        <v>-1.1203497721004095E-3</v>
      </c>
      <c r="AI13" s="9">
        <f t="shared" si="4"/>
        <v>5.9003706149629639E-5</v>
      </c>
      <c r="AJ13" s="9">
        <f t="shared" si="4"/>
        <v>-2.0852685792310311E-3</v>
      </c>
      <c r="AK13" s="9">
        <f t="shared" si="4"/>
        <v>-9.2550573451821543E-3</v>
      </c>
      <c r="AL13" s="9">
        <f t="shared" si="4"/>
        <v>-3.5388946161643024E-7</v>
      </c>
      <c r="AM13" s="9">
        <f t="shared" si="4"/>
        <v>-5.2322988944034578E-5</v>
      </c>
      <c r="AN13" s="9">
        <f t="shared" si="4"/>
        <v>-1.2830440301564286E-2</v>
      </c>
      <c r="AO13" s="9">
        <f t="shared" si="4"/>
        <v>-0.31347657034101745</v>
      </c>
      <c r="AP13" s="9">
        <f t="shared" si="4"/>
        <v>-1.140144663418962E-2</v>
      </c>
      <c r="AQ13" s="9">
        <f t="shared" si="4"/>
        <v>-1.0450512764915919E-7</v>
      </c>
      <c r="AR13" s="9">
        <f t="shared" si="4"/>
        <v>-0.10002012233573648</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Parameter!H4/1000</f>
        <v>0.01</v>
      </c>
      <c r="AC16" s="9">
        <f>AB16*L16</f>
        <v>1.400550510600935E-3</v>
      </c>
      <c r="AD16" s="9">
        <f>AB16*M16</f>
        <v>3.2727852217622948E-10</v>
      </c>
      <c r="AE16" s="9">
        <f>AB16*N16</f>
        <v>2.403596880504021E-11</v>
      </c>
      <c r="AF16" s="9">
        <f>AB16*O16</f>
        <v>2.4292283983153858E-10</v>
      </c>
      <c r="AG16" s="9">
        <f>AB16*P16</f>
        <v>1.137110404108661E-10</v>
      </c>
      <c r="AH16" s="9">
        <f>AB16*Q16</f>
        <v>1.0439371349829011E-4</v>
      </c>
      <c r="AI16" s="9">
        <f>AB16*R16</f>
        <v>6.4290116818043909E-6</v>
      </c>
      <c r="AJ16" s="9">
        <f>AB16*S16</f>
        <v>5.7369588743308671E-6</v>
      </c>
      <c r="AK16" s="9">
        <f>AB16*T16</f>
        <v>2.0918853585801781E-5</v>
      </c>
      <c r="AL16" s="9">
        <f>AB16*U16</f>
        <v>6.3194000812123414E-9</v>
      </c>
      <c r="AM16" s="9">
        <f>AB16*V16</f>
        <v>1.8969178196027592E-6</v>
      </c>
      <c r="AN16" s="9">
        <f>AB16*W16</f>
        <v>4.4306904328657989E-3</v>
      </c>
      <c r="AO16" s="9">
        <f>AB16*X16</f>
        <v>4.9678282350442297E-2</v>
      </c>
      <c r="AP16" s="9">
        <f>AB16*Y16</f>
        <v>9.5850664469488721E-5</v>
      </c>
      <c r="AQ16" s="9">
        <f>AB16*Z16</f>
        <v>6.6706512088158026E-9</v>
      </c>
      <c r="AR16" s="9">
        <f>AB16*AA16</f>
        <v>2.170799311752869E-2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Parameter!H5/1000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Parameter!H5/1000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-0.19443309574113493</v>
      </c>
      <c r="AD28" s="9">
        <f t="shared" si="9"/>
        <v>-2.3095993008084279E-8</v>
      </c>
      <c r="AE28" s="9">
        <f t="shared" si="9"/>
        <v>-1.5620307928614051E-8</v>
      </c>
      <c r="AF28" s="9">
        <f t="shared" si="9"/>
        <v>-3.2913405686625655E-7</v>
      </c>
      <c r="AG28" s="9">
        <f t="shared" si="9"/>
        <v>-3.5129510111088629E-8</v>
      </c>
      <c r="AH28" s="9">
        <f t="shared" si="9"/>
        <v>-9.6705335785205321E-3</v>
      </c>
      <c r="AI28" s="9">
        <f t="shared" si="9"/>
        <v>-1.5340665670710554E-3</v>
      </c>
      <c r="AJ28" s="9">
        <f t="shared" si="9"/>
        <v>-4.0754491244059934E-3</v>
      </c>
      <c r="AK28" s="9">
        <f t="shared" si="9"/>
        <v>-1.7077849257958938E-2</v>
      </c>
      <c r="AL28" s="9">
        <f t="shared" si="9"/>
        <v>-8.1647625526839432E-5</v>
      </c>
      <c r="AM28" s="9">
        <f t="shared" si="9"/>
        <v>-2.8014122065533526E-3</v>
      </c>
      <c r="AN28" s="9">
        <f t="shared" si="9"/>
        <v>-7.8847248239568319</v>
      </c>
      <c r="AO28" s="9">
        <f t="shared" si="9"/>
        <v>-82.398860337007278</v>
      </c>
      <c r="AP28" s="9">
        <f t="shared" si="9"/>
        <v>-5.9299038983832677</v>
      </c>
      <c r="AQ28" s="9">
        <f t="shared" si="9"/>
        <v>-3.1154946763073796E-6</v>
      </c>
      <c r="AR28" s="9">
        <f t="shared" si="9"/>
        <v>-2.0427485304641415</v>
      </c>
    </row>
    <row r="29" spans="1:44" ht="26" x14ac:dyDescent="0.35">
      <c r="A29" s="9" t="s">
        <v>130</v>
      </c>
      <c r="B29" s="9" t="s">
        <v>64</v>
      </c>
      <c r="C29" s="9" t="s">
        <v>107</v>
      </c>
      <c r="D29" s="9" t="s">
        <v>166</v>
      </c>
      <c r="E29" s="9" t="s">
        <v>119</v>
      </c>
      <c r="F29" s="9" t="s">
        <v>4</v>
      </c>
      <c r="G29" s="9" t="s">
        <v>166</v>
      </c>
      <c r="H29" s="9">
        <v>-0.6</v>
      </c>
      <c r="I29" s="9" t="s">
        <v>178</v>
      </c>
      <c r="J29" s="9" t="b">
        <v>1</v>
      </c>
      <c r="L29" s="9">
        <f>AC31*AB31</f>
        <v>0.17999209730729981</v>
      </c>
      <c r="M29" s="9">
        <f>AD31*AB31</f>
        <v>2.0265437323932981E-8</v>
      </c>
      <c r="N29" s="9">
        <f>AE31*AB31</f>
        <v>1.3671363730868397E-8</v>
      </c>
      <c r="O29" s="9">
        <f>AF31*AB31</f>
        <v>-1.3388168362520003E-8</v>
      </c>
      <c r="P29" s="9">
        <f>AG31*AB31</f>
        <v>2.4240812117706148E-8</v>
      </c>
      <c r="Q29" s="9">
        <f>AH31*AB31</f>
        <v>1.0161879276716993E-2</v>
      </c>
      <c r="R29" s="9">
        <f>AI31*AB31</f>
        <v>1.771119305737185E-3</v>
      </c>
      <c r="S29" s="9">
        <f>AJ31*AB31</f>
        <v>2.5678153635445662E-3</v>
      </c>
      <c r="T29" s="9">
        <f>AK31*AB31</f>
        <v>1.0325987895621757E-2</v>
      </c>
      <c r="U29" s="9">
        <f>AL31*AB31</f>
        <v>3.3711115351235206E-5</v>
      </c>
      <c r="V29" s="9">
        <f>AM31*AB31</f>
        <v>2.273626290015731E-3</v>
      </c>
      <c r="W29" s="9">
        <f>AN31*AB31</f>
        <v>7.7515245813225278</v>
      </c>
      <c r="X29" s="9">
        <f>AO31*AB31</f>
        <v>97.470674109414148</v>
      </c>
      <c r="Y29" s="9">
        <f>AP31*AB31</f>
        <v>7.6133992220478692</v>
      </c>
      <c r="Z29" s="9">
        <f>AQ31*AB31</f>
        <v>2.9987237630723287E-6</v>
      </c>
      <c r="AA29" s="9">
        <f>AR31*AB31</f>
        <v>2.1139214144724812</v>
      </c>
      <c r="AB29" s="9">
        <f>H29</f>
        <v>-0.6</v>
      </c>
      <c r="AC29" s="9">
        <f>AB29*L29</f>
        <v>-0.10799525838437989</v>
      </c>
      <c r="AD29" s="9">
        <f>AB29*M29</f>
        <v>-1.2159262394359789E-8</v>
      </c>
      <c r="AE29" s="9">
        <f>AB29*N29</f>
        <v>-8.2028182385210375E-9</v>
      </c>
      <c r="AF29" s="9">
        <f>AB29*O29</f>
        <v>8.0329010175120006E-9</v>
      </c>
      <c r="AG29" s="9">
        <f>AB29*P29</f>
        <v>-1.4544487270623689E-8</v>
      </c>
      <c r="AH29" s="9">
        <f>AB29*Q29</f>
        <v>-6.0971275660301957E-3</v>
      </c>
      <c r="AI29" s="9">
        <f>AB29*R29</f>
        <v>-1.062671583442311E-3</v>
      </c>
      <c r="AJ29" s="9">
        <f>AB29*S29</f>
        <v>-1.5406892181267396E-3</v>
      </c>
      <c r="AK29" s="9">
        <f>AB29*T29</f>
        <v>-6.1955927373730539E-3</v>
      </c>
      <c r="AL29" s="9">
        <f>AB29*U29</f>
        <v>-2.0226669210741122E-5</v>
      </c>
      <c r="AM29" s="9">
        <f>AB29*V29</f>
        <v>-1.3641757740094386E-3</v>
      </c>
      <c r="AN29" s="9">
        <f>AB29*W29</f>
        <v>-4.6509147487935163</v>
      </c>
      <c r="AO29" s="9">
        <f>AB29*X29</f>
        <v>-58.482404465648486</v>
      </c>
      <c r="AP29" s="9">
        <f>AB29*Y29</f>
        <v>-4.5680395332287214</v>
      </c>
      <c r="AQ29" s="9">
        <f>AB29*Z29</f>
        <v>-1.7992342578433972E-6</v>
      </c>
      <c r="AR29" s="9">
        <f>AB29*AA29</f>
        <v>-1.2683528486834887</v>
      </c>
    </row>
    <row r="30" spans="1:44" ht="26" x14ac:dyDescent="0.35">
      <c r="A30" s="9" t="s">
        <v>131</v>
      </c>
      <c r="B30" s="9" t="s">
        <v>65</v>
      </c>
      <c r="C30" s="9" t="s">
        <v>107</v>
      </c>
      <c r="D30" s="9" t="s">
        <v>166</v>
      </c>
      <c r="E30" s="9" t="s">
        <v>119</v>
      </c>
      <c r="F30" s="9" t="s">
        <v>4</v>
      </c>
      <c r="G30" s="9" t="s">
        <v>166</v>
      </c>
      <c r="H30" s="9">
        <v>-0.4</v>
      </c>
      <c r="I30" s="9" t="s">
        <v>178</v>
      </c>
      <c r="J30" s="9" t="b">
        <v>1</v>
      </c>
      <c r="L30" s="9">
        <f>AC34*AB34</f>
        <v>0.21609459339188761</v>
      </c>
      <c r="M30" s="9">
        <f>AD34*AB34</f>
        <v>2.7341826534311227E-8</v>
      </c>
      <c r="N30" s="9">
        <f>AE34*AB34</f>
        <v>1.8543724225232538E-8</v>
      </c>
      <c r="O30" s="9">
        <f>AF34*AB34</f>
        <v>8.4291739470942133E-7</v>
      </c>
      <c r="P30" s="9">
        <f>AG34*AB34</f>
        <v>5.1462557101162359E-8</v>
      </c>
      <c r="Q30" s="9">
        <f>AH34*AB34</f>
        <v>8.9335150312258426E-3</v>
      </c>
      <c r="R30" s="9">
        <f>AI34*AB34</f>
        <v>1.1784874590718608E-3</v>
      </c>
      <c r="S30" s="9">
        <f>AJ34*AB34</f>
        <v>6.3368997656981342E-3</v>
      </c>
      <c r="T30" s="9">
        <f>AK34*AB34</f>
        <v>2.7205641301464707E-2</v>
      </c>
      <c r="U30" s="9">
        <f>AL34*AB34</f>
        <v>1.5355239079024575E-4</v>
      </c>
      <c r="V30" s="9">
        <f>AM34*AB34</f>
        <v>3.5930910813597849E-3</v>
      </c>
      <c r="W30" s="9">
        <f>AN34*AB34</f>
        <v>8.0845251879082873</v>
      </c>
      <c r="X30" s="9">
        <f>AO34*AB34</f>
        <v>59.791139678396974</v>
      </c>
      <c r="Y30" s="9">
        <f>AP34*AB34</f>
        <v>3.404660912886365</v>
      </c>
      <c r="Z30" s="9">
        <f>AQ34*AB34</f>
        <v>3.2906510461599564E-6</v>
      </c>
      <c r="AA30" s="9">
        <f>AR34*AB34</f>
        <v>1.9359892044516323</v>
      </c>
      <c r="AB30" s="9">
        <f>H30</f>
        <v>-0.4</v>
      </c>
      <c r="AC30" s="9">
        <f>AB30*L30</f>
        <v>-8.6437837356755046E-2</v>
      </c>
      <c r="AD30" s="9">
        <f>AB30*M30</f>
        <v>-1.0936730613724492E-8</v>
      </c>
      <c r="AE30" s="9">
        <f>AB30*N30</f>
        <v>-7.4174896900930151E-9</v>
      </c>
      <c r="AF30" s="9">
        <f>AB30*O30</f>
        <v>-3.3716695788376857E-7</v>
      </c>
      <c r="AG30" s="9">
        <f>AB30*P30</f>
        <v>-2.0585022840464944E-8</v>
      </c>
      <c r="AH30" s="9">
        <f>AB30*Q30</f>
        <v>-3.5734060124903372E-3</v>
      </c>
      <c r="AI30" s="9">
        <f>AB30*R30</f>
        <v>-4.7139498362874435E-4</v>
      </c>
      <c r="AJ30" s="9">
        <f>AB30*S30</f>
        <v>-2.534759906279254E-3</v>
      </c>
      <c r="AK30" s="9">
        <f>AB30*T30</f>
        <v>-1.0882256520585883E-2</v>
      </c>
      <c r="AL30" s="9">
        <f>AB30*U30</f>
        <v>-6.142095631609831E-5</v>
      </c>
      <c r="AM30" s="9">
        <f>AB30*V30</f>
        <v>-1.437236432543914E-3</v>
      </c>
      <c r="AN30" s="9">
        <f>AB30*W30</f>
        <v>-3.2338100751633152</v>
      </c>
      <c r="AO30" s="9">
        <f>AB30*X30</f>
        <v>-23.916455871358792</v>
      </c>
      <c r="AP30" s="9">
        <f>AB30*Y30</f>
        <v>-1.3618643651545461</v>
      </c>
      <c r="AQ30" s="9">
        <f>AB30*Z30</f>
        <v>-1.3162604184639826E-6</v>
      </c>
      <c r="AR30" s="9">
        <f>AB30*AA30</f>
        <v>-0.77439568178065299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-0.17999209730729981</v>
      </c>
      <c r="AD31" s="9">
        <f t="shared" si="10"/>
        <v>-2.0265437323932981E-8</v>
      </c>
      <c r="AE31" s="9">
        <f t="shared" si="10"/>
        <v>-1.3671363730868397E-8</v>
      </c>
      <c r="AF31" s="9">
        <f t="shared" si="10"/>
        <v>1.3388168362520003E-8</v>
      </c>
      <c r="AG31" s="9">
        <f t="shared" si="10"/>
        <v>-2.4240812117706148E-8</v>
      </c>
      <c r="AH31" s="9">
        <f t="shared" si="10"/>
        <v>-1.0161879276716993E-2</v>
      </c>
      <c r="AI31" s="9">
        <f t="shared" si="10"/>
        <v>-1.771119305737185E-3</v>
      </c>
      <c r="AJ31" s="9">
        <f t="shared" si="10"/>
        <v>-2.5678153635445662E-3</v>
      </c>
      <c r="AK31" s="9">
        <f t="shared" si="10"/>
        <v>-1.0325987895621757E-2</v>
      </c>
      <c r="AL31" s="9">
        <f t="shared" si="10"/>
        <v>-3.3711115351235206E-5</v>
      </c>
      <c r="AM31" s="9">
        <f t="shared" si="10"/>
        <v>-2.273626290015731E-3</v>
      </c>
      <c r="AN31" s="9">
        <f t="shared" si="10"/>
        <v>-7.7515245813225278</v>
      </c>
      <c r="AO31" s="9">
        <f t="shared" si="10"/>
        <v>-97.470674109414148</v>
      </c>
      <c r="AP31" s="9">
        <f t="shared" si="10"/>
        <v>-7.6133992220478692</v>
      </c>
      <c r="AQ31" s="9">
        <f t="shared" si="10"/>
        <v>-2.9987237630723287E-6</v>
      </c>
      <c r="AR31" s="9">
        <f t="shared" si="10"/>
        <v>-2.1139214144724812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Parameter!H3/100</f>
        <v>0.15</v>
      </c>
      <c r="AC33" s="9">
        <f>AB33*L33</f>
        <v>4.4142349672240594E-2</v>
      </c>
      <c r="AD33" s="9">
        <f>AB33*M33</f>
        <v>9.4136749920921415E-9</v>
      </c>
      <c r="AE33" s="9">
        <f>AB33*N33</f>
        <v>2.0686527105816223E-9</v>
      </c>
      <c r="AF33" s="9">
        <f>AB33*O33</f>
        <v>5.6469078202172732E-9</v>
      </c>
      <c r="AG33" s="9">
        <f>AB33*P33</f>
        <v>2.1271314944629513E-9</v>
      </c>
      <c r="AH33" s="9">
        <f>AB33*Q33</f>
        <v>3.3633052930412276E-3</v>
      </c>
      <c r="AI33" s="9">
        <f>AB33*R33</f>
        <v>2.1223233870721215E-4</v>
      </c>
      <c r="AJ33" s="9">
        <f>AB33*S33</f>
        <v>2.0168362922643883E-4</v>
      </c>
      <c r="AK33" s="9">
        <f>AB33*T33</f>
        <v>6.7376175892937295E-4</v>
      </c>
      <c r="AL33" s="9">
        <f>AB33*U33</f>
        <v>5.022371662240477E-7</v>
      </c>
      <c r="AM33" s="9">
        <f>AB33*V33</f>
        <v>6.0519422389792184E-5</v>
      </c>
      <c r="AN33" s="9">
        <f>AB33*W33</f>
        <v>0.16240661318387026</v>
      </c>
      <c r="AO33" s="9">
        <f>AB33*X33</f>
        <v>1.2705107096955388</v>
      </c>
      <c r="AP33" s="9">
        <f>AB33*Y33</f>
        <v>6.6158895667453371E-3</v>
      </c>
      <c r="AQ33" s="9">
        <f>AB33*Z33</f>
        <v>8.8657036214210658E-7</v>
      </c>
      <c r="AR33" s="9">
        <f>AB33*AA33</f>
        <v>0.69402837530165351</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-0.21609459339188761</v>
      </c>
      <c r="AD34" s="9">
        <f t="shared" si="11"/>
        <v>-2.7341826534311227E-8</v>
      </c>
      <c r="AE34" s="9">
        <f t="shared" si="11"/>
        <v>-1.8543724225232538E-8</v>
      </c>
      <c r="AF34" s="9">
        <f t="shared" si="11"/>
        <v>-8.4291739470942133E-7</v>
      </c>
      <c r="AG34" s="9">
        <f t="shared" si="11"/>
        <v>-5.1462557101162359E-8</v>
      </c>
      <c r="AH34" s="9">
        <f t="shared" si="11"/>
        <v>-8.9335150312258426E-3</v>
      </c>
      <c r="AI34" s="9">
        <f t="shared" si="11"/>
        <v>-1.1784874590718608E-3</v>
      </c>
      <c r="AJ34" s="9">
        <f t="shared" si="11"/>
        <v>-6.3368997656981342E-3</v>
      </c>
      <c r="AK34" s="9">
        <f t="shared" si="11"/>
        <v>-2.7205641301464707E-2</v>
      </c>
      <c r="AL34" s="9">
        <f t="shared" si="11"/>
        <v>-1.5355239079024575E-4</v>
      </c>
      <c r="AM34" s="9">
        <f t="shared" si="11"/>
        <v>-3.5930910813597849E-3</v>
      </c>
      <c r="AN34" s="9">
        <f t="shared" si="11"/>
        <v>-8.0845251879082873</v>
      </c>
      <c r="AO34" s="9">
        <f t="shared" si="11"/>
        <v>-59.791139678396974</v>
      </c>
      <c r="AP34" s="9">
        <f t="shared" si="11"/>
        <v>-3.404660912886365</v>
      </c>
      <c r="AQ34" s="9">
        <f t="shared" si="11"/>
        <v>-3.2906510461599564E-6</v>
      </c>
      <c r="AR34" s="9">
        <f t="shared" si="11"/>
        <v>-1.9359892044516323</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Parameter!H3/100</f>
        <v>0.15</v>
      </c>
      <c r="AC36" s="9">
        <f>AB36*L36</f>
        <v>4.4142349672240594E-2</v>
      </c>
      <c r="AD36" s="9">
        <f>AB36*M36</f>
        <v>9.4136749920921415E-9</v>
      </c>
      <c r="AE36" s="9">
        <f>AB36*N36</f>
        <v>2.0686527105816223E-9</v>
      </c>
      <c r="AF36" s="9">
        <f>AB36*O36</f>
        <v>5.6469078202172732E-9</v>
      </c>
      <c r="AG36" s="9">
        <f>AB36*P36</f>
        <v>2.1271314944629513E-9</v>
      </c>
      <c r="AH36" s="9">
        <f>AB36*Q36</f>
        <v>3.3633052930412276E-3</v>
      </c>
      <c r="AI36" s="9">
        <f>AB36*R36</f>
        <v>2.1223233870721215E-4</v>
      </c>
      <c r="AJ36" s="9">
        <f>AB36*S36</f>
        <v>2.0168362922643883E-4</v>
      </c>
      <c r="AK36" s="9">
        <f>AB36*T36</f>
        <v>6.7376175892937295E-4</v>
      </c>
      <c r="AL36" s="9">
        <f>AB36*U36</f>
        <v>5.022371662240477E-7</v>
      </c>
      <c r="AM36" s="9">
        <f>AB36*V36</f>
        <v>6.0519422389792184E-5</v>
      </c>
      <c r="AN36" s="9">
        <f>AB36*W36</f>
        <v>0.16240661318387026</v>
      </c>
      <c r="AO36" s="9">
        <f>AB36*X36</f>
        <v>1.2705107096955388</v>
      </c>
      <c r="AP36" s="9">
        <f>AB36*Y36</f>
        <v>6.6158895667453371E-3</v>
      </c>
      <c r="AQ36" s="9">
        <f>AB36*Z36</f>
        <v>8.8657036214210658E-7</v>
      </c>
      <c r="AR36" s="9">
        <f>AB36*AA36</f>
        <v>0.69402837530165351</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-4.5559798892853734E-2</v>
      </c>
      <c r="AD2" s="9">
        <f t="shared" si="1"/>
        <v>1.9158799121915439E-9</v>
      </c>
      <c r="AE2" s="9">
        <f t="shared" si="1"/>
        <v>-2.6080665871328646E-9</v>
      </c>
      <c r="AF2" s="9">
        <f t="shared" si="1"/>
        <v>-6.3078440668694037E-8</v>
      </c>
      <c r="AG2" s="9">
        <f t="shared" si="1"/>
        <v>-8.2185775804722642E-9</v>
      </c>
      <c r="AH2" s="9">
        <f t="shared" si="1"/>
        <v>9.4965488524231698E-5</v>
      </c>
      <c r="AI2" s="9">
        <f t="shared" si="1"/>
        <v>-1.1345067757457081E-4</v>
      </c>
      <c r="AJ2" s="9">
        <f t="shared" si="1"/>
        <v>-1.3917439037922459E-3</v>
      </c>
      <c r="AK2" s="9">
        <f t="shared" si="1"/>
        <v>-6.100484610500119E-3</v>
      </c>
      <c r="AL2" s="9">
        <f t="shared" si="1"/>
        <v>-1.6260559362913163E-5</v>
      </c>
      <c r="AM2" s="9">
        <f t="shared" si="1"/>
        <v>-5.3140410515481213E-4</v>
      </c>
      <c r="AN2" s="9">
        <f t="shared" si="1"/>
        <v>-1.474714391479915</v>
      </c>
      <c r="AO2" s="9">
        <f t="shared" si="1"/>
        <v>-15.646206043944732</v>
      </c>
      <c r="AP2" s="9">
        <f t="shared" si="1"/>
        <v>-1.1864517851529626</v>
      </c>
      <c r="AQ2" s="9">
        <f t="shared" si="1"/>
        <v>-1.1108006705818001E-7</v>
      </c>
      <c r="AR2" s="9">
        <f t="shared" si="1"/>
        <v>3.8793042304589499E-2</v>
      </c>
    </row>
    <row r="3" spans="1:44" ht="38.5" x14ac:dyDescent="0.35">
      <c r="A3" s="9" t="s">
        <v>117</v>
      </c>
      <c r="B3" s="9" t="s">
        <v>2</v>
      </c>
      <c r="C3" s="9" t="s">
        <v>107</v>
      </c>
      <c r="D3" s="9" t="s">
        <v>166</v>
      </c>
      <c r="E3" s="9" t="s">
        <v>116</v>
      </c>
      <c r="F3" s="9" t="s">
        <v>53</v>
      </c>
      <c r="G3" s="9" t="s">
        <v>166</v>
      </c>
      <c r="H3" s="9">
        <v>-0.4</v>
      </c>
      <c r="I3" s="9" t="s">
        <v>178</v>
      </c>
      <c r="J3" s="9" t="b">
        <v>1</v>
      </c>
      <c r="L3" s="9">
        <f>AC6*AB6</f>
        <v>3.9085041401927645E-2</v>
      </c>
      <c r="M3" s="9">
        <f>AD6*AB6</f>
        <v>1.1810662150018355E-10</v>
      </c>
      <c r="N3" s="9">
        <f>AE6*AB6</f>
        <v>1.4194375254251115E-9</v>
      </c>
      <c r="O3" s="9">
        <f>AF6*AB6</f>
        <v>1.6081461546263596E-9</v>
      </c>
      <c r="P3" s="9">
        <f>AG6*AB6</f>
        <v>9.0960337809433453E-9</v>
      </c>
      <c r="Q3" s="9">
        <f>AH6*AB6</f>
        <v>1.1203497721004095E-3</v>
      </c>
      <c r="R3" s="9">
        <f>AI6*AB6</f>
        <v>-5.9003706149629646E-5</v>
      </c>
      <c r="S3" s="9">
        <f>AJ6*AB6</f>
        <v>2.0852685792310311E-3</v>
      </c>
      <c r="T3" s="9">
        <f>AK6*AB6</f>
        <v>9.2550573451821543E-3</v>
      </c>
      <c r="U3" s="9">
        <f>AL6*AB6</f>
        <v>3.5388946161643024E-7</v>
      </c>
      <c r="V3" s="9">
        <f>AM6*AB6</f>
        <v>5.2322988944034578E-5</v>
      </c>
      <c r="W3" s="9">
        <f>AN6*AB6</f>
        <v>1.2830440301564286E-2</v>
      </c>
      <c r="X3" s="9">
        <f>AO6*AB6</f>
        <v>0.31347657034101745</v>
      </c>
      <c r="Y3" s="9">
        <f>AP6*AB6</f>
        <v>1.140144663418962E-2</v>
      </c>
      <c r="Z3" s="9">
        <f>AQ6*AB6</f>
        <v>1.0450512764915917E-7</v>
      </c>
      <c r="AA3" s="9">
        <f>AR6*AB6</f>
        <v>0.10002012233573648</v>
      </c>
      <c r="AB3" s="9">
        <f t="shared" si="0"/>
        <v>-0.4</v>
      </c>
      <c r="AC3" s="9">
        <f>AB3*L3</f>
        <v>-1.5634016560771059E-2</v>
      </c>
      <c r="AD3" s="9">
        <f>AB3*M3</f>
        <v>-4.7242648600073426E-11</v>
      </c>
      <c r="AE3" s="9">
        <f>AB3*N3</f>
        <v>-5.6777501017004463E-10</v>
      </c>
      <c r="AF3" s="9">
        <f>AB3*O3</f>
        <v>-6.4325846185054394E-10</v>
      </c>
      <c r="AG3" s="9">
        <f>AB3*P3</f>
        <v>-3.6384135123773384E-9</v>
      </c>
      <c r="AH3" s="9">
        <f>AB3*Q3</f>
        <v>-4.4813990884016384E-4</v>
      </c>
      <c r="AI3" s="9">
        <f>AB3*R3</f>
        <v>2.3601482459851861E-5</v>
      </c>
      <c r="AJ3" s="9">
        <f>AB3*S3</f>
        <v>-8.3410743169241245E-4</v>
      </c>
      <c r="AK3" s="9">
        <f>AB3*T3</f>
        <v>-3.7020229380728617E-3</v>
      </c>
      <c r="AL3" s="9">
        <f>AB3*U3</f>
        <v>-1.415557846465721E-7</v>
      </c>
      <c r="AM3" s="9">
        <f>AB3*V3</f>
        <v>-2.0929195577613833E-5</v>
      </c>
      <c r="AN3" s="9">
        <f>AB3*W3</f>
        <v>-5.1321761206257147E-3</v>
      </c>
      <c r="AO3" s="9">
        <f>AB3*X3</f>
        <v>-0.12539062813640697</v>
      </c>
      <c r="AP3" s="9">
        <f>AB3*Y3</f>
        <v>-4.5605786536758479E-3</v>
      </c>
      <c r="AQ3" s="9">
        <f>AB3*Z3</f>
        <v>-4.180205105966367E-8</v>
      </c>
      <c r="AR3" s="9">
        <f>AB3*AA3</f>
        <v>-4.0008048934294597E-2</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6.200604672441315E-2</v>
      </c>
      <c r="M5" s="9">
        <f>AD28*AB28</f>
        <v>-5.1450319681921462E-9</v>
      </c>
      <c r="N5" s="9">
        <f>AE28*AB28</f>
        <v>9.4143497968691874E-9</v>
      </c>
      <c r="O5" s="9">
        <f>AF28*AB28</f>
        <v>3.1219333340560476E-7</v>
      </c>
      <c r="P5" s="9">
        <f>AG28*AB28</f>
        <v>2.8748115627699781E-8</v>
      </c>
      <c r="Q5" s="9">
        <f>AH28*AB28</f>
        <v>-4.1938230060315011E-4</v>
      </c>
      <c r="R5" s="9">
        <f>AI28*AB28</f>
        <v>8.9736955094941887E-4</v>
      </c>
      <c r="S5" s="9">
        <f>AJ28*AB28</f>
        <v>3.4703982367266769E-3</v>
      </c>
      <c r="T5" s="9">
        <f>AK28*AB28</f>
        <v>1.5056563981170818E-2</v>
      </c>
      <c r="U5" s="9">
        <f>AL28*AB28</f>
        <v>8.0140914028167283E-5</v>
      </c>
      <c r="V5" s="9">
        <f>AM28*AB28</f>
        <v>2.6198539393839761E-3</v>
      </c>
      <c r="W5" s="9">
        <f>AN28*AB28</f>
        <v>7.3975049844052219</v>
      </c>
      <c r="X5" s="9">
        <f>AO28*AB28</f>
        <v>78.587328207920663</v>
      </c>
      <c r="Y5" s="9">
        <f>AP28*AB28</f>
        <v>5.9100562296830317</v>
      </c>
      <c r="Z5" s="9">
        <f>AQ28*AB28</f>
        <v>4.5578358988106013E-7</v>
      </c>
      <c r="AA5" s="9">
        <f>AR28*AB28</f>
        <v>-3.9336595440818828E-2</v>
      </c>
      <c r="AB5" s="9">
        <f t="shared" si="0"/>
        <v>-0.2</v>
      </c>
      <c r="AC5" s="9">
        <f>AB5*L5</f>
        <v>-1.2401209344882631E-2</v>
      </c>
      <c r="AD5" s="9">
        <f>AB5*M5</f>
        <v>1.0290063936384292E-9</v>
      </c>
      <c r="AE5" s="9">
        <f>AB5*N5</f>
        <v>-1.8828699593738375E-9</v>
      </c>
      <c r="AF5" s="9">
        <f>AB5*O5</f>
        <v>-6.2438666681120951E-8</v>
      </c>
      <c r="AG5" s="9">
        <f>AB5*P5</f>
        <v>-5.7496231255399566E-9</v>
      </c>
      <c r="AH5" s="9">
        <f>AB5*Q5</f>
        <v>8.3876460120630027E-5</v>
      </c>
      <c r="AI5" s="9">
        <f>AB5*R5</f>
        <v>-1.7947391018988378E-4</v>
      </c>
      <c r="AJ5" s="9">
        <f>AB5*S5</f>
        <v>-6.9407964734533544E-4</v>
      </c>
      <c r="AK5" s="9">
        <f>AB5*T5</f>
        <v>-3.011312796234164E-3</v>
      </c>
      <c r="AL5" s="9">
        <f>AB5*U5</f>
        <v>-1.6028182805633457E-5</v>
      </c>
      <c r="AM5" s="9">
        <f>AB5*V5</f>
        <v>-5.2397078787679529E-4</v>
      </c>
      <c r="AN5" s="9">
        <f>AB5*W5</f>
        <v>-1.4795009968810444</v>
      </c>
      <c r="AO5" s="9">
        <f>AB5*X5</f>
        <v>-15.717465641584134</v>
      </c>
      <c r="AP5" s="9">
        <f>AB5*Y5</f>
        <v>-1.1820112459366063</v>
      </c>
      <c r="AQ5" s="9">
        <f>AB5*Z5</f>
        <v>-9.1156717976212029E-8</v>
      </c>
      <c r="AR5" s="9">
        <f>AB5*AA5</f>
        <v>7.8673190881637656E-3</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-3.9085041401927645E-2</v>
      </c>
      <c r="AD6" s="9">
        <f t="shared" si="2"/>
        <v>-1.1810662150018355E-10</v>
      </c>
      <c r="AE6" s="9">
        <f t="shared" si="2"/>
        <v>-1.4194375254251115E-9</v>
      </c>
      <c r="AF6" s="9">
        <f t="shared" si="2"/>
        <v>-1.6081461546263596E-9</v>
      </c>
      <c r="AG6" s="9">
        <f t="shared" si="2"/>
        <v>-9.0960337809433453E-9</v>
      </c>
      <c r="AH6" s="9">
        <f t="shared" si="2"/>
        <v>-1.1203497721004095E-3</v>
      </c>
      <c r="AI6" s="9">
        <f t="shared" si="2"/>
        <v>5.9003706149629646E-5</v>
      </c>
      <c r="AJ6" s="9">
        <f t="shared" si="2"/>
        <v>-2.0852685792310311E-3</v>
      </c>
      <c r="AK6" s="9">
        <f t="shared" si="2"/>
        <v>-9.2550573451821543E-3</v>
      </c>
      <c r="AL6" s="9">
        <f t="shared" si="2"/>
        <v>-3.5388946161643024E-7</v>
      </c>
      <c r="AM6" s="9">
        <f t="shared" si="2"/>
        <v>-5.2322988944034578E-5</v>
      </c>
      <c r="AN6" s="9">
        <f t="shared" si="2"/>
        <v>-1.2830440301564286E-2</v>
      </c>
      <c r="AO6" s="9">
        <f t="shared" si="2"/>
        <v>-0.31347657034101745</v>
      </c>
      <c r="AP6" s="9">
        <f t="shared" si="2"/>
        <v>-1.140144663418962E-2</v>
      </c>
      <c r="AQ6" s="9">
        <f t="shared" si="2"/>
        <v>-1.0450512764915917E-7</v>
      </c>
      <c r="AR6" s="9">
        <f t="shared" si="2"/>
        <v>-0.10002012233573648</v>
      </c>
    </row>
    <row r="7" spans="1:44" ht="51" x14ac:dyDescent="0.35">
      <c r="A7" s="9" t="s">
        <v>120</v>
      </c>
      <c r="B7" s="9" t="s">
        <v>54</v>
      </c>
      <c r="C7" s="9" t="s">
        <v>107</v>
      </c>
      <c r="D7" s="9" t="s">
        <v>166</v>
      </c>
      <c r="E7" s="9" t="s">
        <v>117</v>
      </c>
      <c r="F7" s="9" t="s">
        <v>2</v>
      </c>
      <c r="G7" s="9" t="s">
        <v>166</v>
      </c>
      <c r="H7" s="9">
        <v>-0.6</v>
      </c>
      <c r="I7" s="9" t="s">
        <v>178</v>
      </c>
      <c r="J7" s="9" t="b">
        <v>1</v>
      </c>
      <c r="L7" s="9">
        <f>AC9*AB9</f>
        <v>3.9085041401927645E-2</v>
      </c>
      <c r="M7" s="9">
        <f>AD9*AB9</f>
        <v>1.1810662150018355E-10</v>
      </c>
      <c r="N7" s="9">
        <f>AE9*AB9</f>
        <v>1.4194375254251115E-9</v>
      </c>
      <c r="O7" s="9">
        <f>AF9*AB9</f>
        <v>1.6081461546263596E-9</v>
      </c>
      <c r="P7" s="9">
        <f>AG9*AB9</f>
        <v>9.0960337809433453E-9</v>
      </c>
      <c r="Q7" s="9">
        <f>AH9*AB9</f>
        <v>1.1203497721004095E-3</v>
      </c>
      <c r="R7" s="9">
        <f>AI9*AB9</f>
        <v>-5.9003706149629639E-5</v>
      </c>
      <c r="S7" s="9">
        <f>AJ9*AB9</f>
        <v>2.0852685792310311E-3</v>
      </c>
      <c r="T7" s="9">
        <f>AK9*AB9</f>
        <v>9.2550573451821543E-3</v>
      </c>
      <c r="U7" s="9">
        <f>AL9*AB9</f>
        <v>3.5388946161643024E-7</v>
      </c>
      <c r="V7" s="9">
        <f>AM9*AB9</f>
        <v>5.2322988944034578E-5</v>
      </c>
      <c r="W7" s="9">
        <f>AN9*AB9</f>
        <v>1.2830440301564286E-2</v>
      </c>
      <c r="X7" s="9">
        <f>AO9*AB9</f>
        <v>0.31347657034101745</v>
      </c>
      <c r="Y7" s="9">
        <f>AP9*AB9</f>
        <v>1.140144663418962E-2</v>
      </c>
      <c r="Z7" s="9">
        <f>AQ9*AB9</f>
        <v>1.0450512764915919E-7</v>
      </c>
      <c r="AA7" s="9">
        <f>AR9*AB9</f>
        <v>0.10002012233573648</v>
      </c>
      <c r="AB7" s="9">
        <f t="shared" si="0"/>
        <v>-0.6</v>
      </c>
      <c r="AC7" s="9">
        <f>AB7*L7</f>
        <v>-2.3451024841156586E-2</v>
      </c>
      <c r="AD7" s="9">
        <f>AB7*M7</f>
        <v>-7.0863972900110135E-11</v>
      </c>
      <c r="AE7" s="9">
        <f>AB7*N7</f>
        <v>-8.516625152550669E-10</v>
      </c>
      <c r="AF7" s="9">
        <f>AB7*O7</f>
        <v>-9.648876927758157E-10</v>
      </c>
      <c r="AG7" s="9">
        <f>AB7*P7</f>
        <v>-5.4576202685660073E-9</v>
      </c>
      <c r="AH7" s="9">
        <f>AB7*Q7</f>
        <v>-6.7220986326024573E-4</v>
      </c>
      <c r="AI7" s="9">
        <f>AB7*R7</f>
        <v>3.5402223689777785E-5</v>
      </c>
      <c r="AJ7" s="9">
        <f>AB7*S7</f>
        <v>-1.2511611475386187E-3</v>
      </c>
      <c r="AK7" s="9">
        <f>AB7*T7</f>
        <v>-5.5530344071092926E-3</v>
      </c>
      <c r="AL7" s="9">
        <f>AB7*U7</f>
        <v>-2.1233367696985814E-7</v>
      </c>
      <c r="AM7" s="9">
        <f>AB7*V7</f>
        <v>-3.1393793366420746E-5</v>
      </c>
      <c r="AN7" s="9">
        <f>AB7*W7</f>
        <v>-7.6982641809385712E-3</v>
      </c>
      <c r="AO7" s="9">
        <f>AB7*X7</f>
        <v>-0.18808594220461047</v>
      </c>
      <c r="AP7" s="9">
        <f>AB7*Y7</f>
        <v>-6.8408679805137722E-3</v>
      </c>
      <c r="AQ7" s="9">
        <f>AB7*Z7</f>
        <v>-6.2703076589495505E-8</v>
      </c>
      <c r="AR7" s="9">
        <f>AB7*AA7</f>
        <v>-6.0012073401441886E-2</v>
      </c>
    </row>
    <row r="8" spans="1:44" ht="51" x14ac:dyDescent="0.35">
      <c r="A8" s="9" t="s">
        <v>121</v>
      </c>
      <c r="B8" s="9" t="s">
        <v>55</v>
      </c>
      <c r="C8" s="9" t="s">
        <v>107</v>
      </c>
      <c r="D8" s="9" t="s">
        <v>166</v>
      </c>
      <c r="E8" s="9" t="s">
        <v>117</v>
      </c>
      <c r="F8" s="9" t="s">
        <v>2</v>
      </c>
      <c r="G8" s="9" t="s">
        <v>166</v>
      </c>
      <c r="H8" s="9">
        <v>-0.4</v>
      </c>
      <c r="I8" s="9" t="s">
        <v>178</v>
      </c>
      <c r="J8" s="9" t="b">
        <v>1</v>
      </c>
      <c r="L8" s="9">
        <f>AC13*AB13</f>
        <v>3.9085041401927645E-2</v>
      </c>
      <c r="M8" s="9">
        <f>AD13*AB13</f>
        <v>1.1810662150018355E-10</v>
      </c>
      <c r="N8" s="9">
        <f>AE13*AB13</f>
        <v>1.4194375254251115E-9</v>
      </c>
      <c r="O8" s="9">
        <f>AF13*AB13</f>
        <v>1.6081461546263596E-9</v>
      </c>
      <c r="P8" s="9">
        <f>AG13*AB13</f>
        <v>9.0960337809433453E-9</v>
      </c>
      <c r="Q8" s="9">
        <f>AH13*AB13</f>
        <v>1.1203497721004095E-3</v>
      </c>
      <c r="R8" s="9">
        <f>AI13*AB13</f>
        <v>-5.9003706149629639E-5</v>
      </c>
      <c r="S8" s="9">
        <f>AJ13*AB13</f>
        <v>2.0852685792310311E-3</v>
      </c>
      <c r="T8" s="9">
        <f>AK13*AB13</f>
        <v>9.2550573451821543E-3</v>
      </c>
      <c r="U8" s="9">
        <f>AL13*AB13</f>
        <v>3.5388946161643024E-7</v>
      </c>
      <c r="V8" s="9">
        <f>AM13*AB13</f>
        <v>5.2322988944034578E-5</v>
      </c>
      <c r="W8" s="9">
        <f>AN13*AB13</f>
        <v>1.2830440301564286E-2</v>
      </c>
      <c r="X8" s="9">
        <f>AO13*AB13</f>
        <v>0.31347657034101745</v>
      </c>
      <c r="Y8" s="9">
        <f>AP13*AB13</f>
        <v>1.140144663418962E-2</v>
      </c>
      <c r="Z8" s="9">
        <f>AQ13*AB13</f>
        <v>1.0450512764915919E-7</v>
      </c>
      <c r="AA8" s="9">
        <f>AR13*AB13</f>
        <v>0.10002012233573648</v>
      </c>
      <c r="AB8" s="9">
        <f t="shared" si="0"/>
        <v>-0.4</v>
      </c>
      <c r="AC8" s="9">
        <f>AB8*L8</f>
        <v>-1.5634016560771059E-2</v>
      </c>
      <c r="AD8" s="9">
        <f>AB8*M8</f>
        <v>-4.7242648600073426E-11</v>
      </c>
      <c r="AE8" s="9">
        <f>AB8*N8</f>
        <v>-5.6777501017004463E-10</v>
      </c>
      <c r="AF8" s="9">
        <f>AB8*O8</f>
        <v>-6.4325846185054394E-10</v>
      </c>
      <c r="AG8" s="9">
        <f>AB8*P8</f>
        <v>-3.6384135123773384E-9</v>
      </c>
      <c r="AH8" s="9">
        <f>AB8*Q8</f>
        <v>-4.4813990884016384E-4</v>
      </c>
      <c r="AI8" s="9">
        <f>AB8*R8</f>
        <v>2.3601482459851858E-5</v>
      </c>
      <c r="AJ8" s="9">
        <f>AB8*S8</f>
        <v>-8.3410743169241245E-4</v>
      </c>
      <c r="AK8" s="9">
        <f>AB8*T8</f>
        <v>-3.7020229380728617E-3</v>
      </c>
      <c r="AL8" s="9">
        <f>AB8*U8</f>
        <v>-1.415557846465721E-7</v>
      </c>
      <c r="AM8" s="9">
        <f>AB8*V8</f>
        <v>-2.0929195577613833E-5</v>
      </c>
      <c r="AN8" s="9">
        <f>AB8*W8</f>
        <v>-5.1321761206257147E-3</v>
      </c>
      <c r="AO8" s="9">
        <f>AB8*X8</f>
        <v>-0.12539062813640697</v>
      </c>
      <c r="AP8" s="9">
        <f>AB8*Y8</f>
        <v>-4.5605786536758479E-3</v>
      </c>
      <c r="AQ8" s="9">
        <f>AB8*Z8</f>
        <v>-4.1802051059663676E-8</v>
      </c>
      <c r="AR8" s="9">
        <f>AB8*AA8</f>
        <v>-4.0008048934294597E-2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-3.9085041401927645E-2</v>
      </c>
      <c r="AD9" s="9">
        <f t="shared" si="3"/>
        <v>-1.1810662150018355E-10</v>
      </c>
      <c r="AE9" s="9">
        <f t="shared" si="3"/>
        <v>-1.4194375254251115E-9</v>
      </c>
      <c r="AF9" s="9">
        <f t="shared" si="3"/>
        <v>-1.6081461546263596E-9</v>
      </c>
      <c r="AG9" s="9">
        <f t="shared" si="3"/>
        <v>-9.0960337809433453E-9</v>
      </c>
      <c r="AH9" s="9">
        <f t="shared" si="3"/>
        <v>-1.1203497721004095E-3</v>
      </c>
      <c r="AI9" s="9">
        <f t="shared" si="3"/>
        <v>5.9003706149629639E-5</v>
      </c>
      <c r="AJ9" s="9">
        <f t="shared" si="3"/>
        <v>-2.0852685792310311E-3</v>
      </c>
      <c r="AK9" s="9">
        <f t="shared" si="3"/>
        <v>-9.2550573451821543E-3</v>
      </c>
      <c r="AL9" s="9">
        <f t="shared" si="3"/>
        <v>-3.5388946161643024E-7</v>
      </c>
      <c r="AM9" s="9">
        <f t="shared" si="3"/>
        <v>-5.2322988944034578E-5</v>
      </c>
      <c r="AN9" s="9">
        <f t="shared" si="3"/>
        <v>-1.2830440301564286E-2</v>
      </c>
      <c r="AO9" s="9">
        <f t="shared" si="3"/>
        <v>-0.31347657034101745</v>
      </c>
      <c r="AP9" s="9">
        <f t="shared" si="3"/>
        <v>-1.140144663418962E-2</v>
      </c>
      <c r="AQ9" s="9">
        <f t="shared" si="3"/>
        <v>-1.0450512764915919E-7</v>
      </c>
      <c r="AR9" s="9">
        <f t="shared" si="3"/>
        <v>-0.10002012233573648</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Parameter!C4/1000</f>
        <v>0.01</v>
      </c>
      <c r="AC12" s="9">
        <f>AB12*L12</f>
        <v>1.400550510600935E-3</v>
      </c>
      <c r="AD12" s="9">
        <f>AB12*M12</f>
        <v>3.2727852217622948E-10</v>
      </c>
      <c r="AE12" s="9">
        <f>AB12*N12</f>
        <v>2.403596880504021E-11</v>
      </c>
      <c r="AF12" s="9">
        <f>AB12*O12</f>
        <v>2.4292283983153858E-10</v>
      </c>
      <c r="AG12" s="9">
        <f>AB12*P12</f>
        <v>1.137110404108661E-10</v>
      </c>
      <c r="AH12" s="9">
        <f>AB12*Q12</f>
        <v>1.0439371349829011E-4</v>
      </c>
      <c r="AI12" s="9">
        <f>AB12*R12</f>
        <v>6.4290116818043909E-6</v>
      </c>
      <c r="AJ12" s="9">
        <f>AB12*S12</f>
        <v>5.7369588743308671E-6</v>
      </c>
      <c r="AK12" s="9">
        <f>AB12*T12</f>
        <v>2.0918853585801781E-5</v>
      </c>
      <c r="AL12" s="9">
        <f>AB12*U12</f>
        <v>6.3194000812123414E-9</v>
      </c>
      <c r="AM12" s="9">
        <f>AB12*V12</f>
        <v>1.8969178196027592E-6</v>
      </c>
      <c r="AN12" s="9">
        <f>AB12*W12</f>
        <v>4.4306904328657989E-3</v>
      </c>
      <c r="AO12" s="9">
        <f>AB12*X12</f>
        <v>4.9678282350442297E-2</v>
      </c>
      <c r="AP12" s="9">
        <f>AB12*Y12</f>
        <v>9.5850664469488721E-5</v>
      </c>
      <c r="AQ12" s="9">
        <f>AB12*Z12</f>
        <v>6.6706512088158026E-9</v>
      </c>
      <c r="AR12" s="9">
        <f>AB12*AA12</f>
        <v>2.170799311752869E-2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-3.9085041401927645E-2</v>
      </c>
      <c r="AD13" s="9">
        <f t="shared" si="4"/>
        <v>-1.1810662150018355E-10</v>
      </c>
      <c r="AE13" s="9">
        <f t="shared" si="4"/>
        <v>-1.4194375254251115E-9</v>
      </c>
      <c r="AF13" s="9">
        <f t="shared" si="4"/>
        <v>-1.6081461546263596E-9</v>
      </c>
      <c r="AG13" s="9">
        <f t="shared" si="4"/>
        <v>-9.0960337809433453E-9</v>
      </c>
      <c r="AH13" s="9">
        <f t="shared" si="4"/>
        <v>-1.1203497721004095E-3</v>
      </c>
      <c r="AI13" s="9">
        <f t="shared" si="4"/>
        <v>5.9003706149629639E-5</v>
      </c>
      <c r="AJ13" s="9">
        <f t="shared" si="4"/>
        <v>-2.0852685792310311E-3</v>
      </c>
      <c r="AK13" s="9">
        <f t="shared" si="4"/>
        <v>-9.2550573451821543E-3</v>
      </c>
      <c r="AL13" s="9">
        <f t="shared" si="4"/>
        <v>-3.5388946161643024E-7</v>
      </c>
      <c r="AM13" s="9">
        <f t="shared" si="4"/>
        <v>-5.2322988944034578E-5</v>
      </c>
      <c r="AN13" s="9">
        <f t="shared" si="4"/>
        <v>-1.2830440301564286E-2</v>
      </c>
      <c r="AO13" s="9">
        <f t="shared" si="4"/>
        <v>-0.31347657034101745</v>
      </c>
      <c r="AP13" s="9">
        <f t="shared" si="4"/>
        <v>-1.140144663418962E-2</v>
      </c>
      <c r="AQ13" s="9">
        <f t="shared" si="4"/>
        <v>-1.0450512764915919E-7</v>
      </c>
      <c r="AR13" s="9">
        <f t="shared" si="4"/>
        <v>-0.10002012233573648</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Parameter!C4/1000</f>
        <v>0.01</v>
      </c>
      <c r="AC16" s="9">
        <f>AB16*L16</f>
        <v>1.400550510600935E-3</v>
      </c>
      <c r="AD16" s="9">
        <f>AB16*M16</f>
        <v>3.2727852217622948E-10</v>
      </c>
      <c r="AE16" s="9">
        <f>AB16*N16</f>
        <v>2.403596880504021E-11</v>
      </c>
      <c r="AF16" s="9">
        <f>AB16*O16</f>
        <v>2.4292283983153858E-10</v>
      </c>
      <c r="AG16" s="9">
        <f>AB16*P16</f>
        <v>1.137110404108661E-10</v>
      </c>
      <c r="AH16" s="9">
        <f>AB16*Q16</f>
        <v>1.0439371349829011E-4</v>
      </c>
      <c r="AI16" s="9">
        <f>AB16*R16</f>
        <v>6.4290116818043909E-6</v>
      </c>
      <c r="AJ16" s="9">
        <f>AB16*S16</f>
        <v>5.7369588743308671E-6</v>
      </c>
      <c r="AK16" s="9">
        <f>AB16*T16</f>
        <v>2.0918853585801781E-5</v>
      </c>
      <c r="AL16" s="9">
        <f>AB16*U16</f>
        <v>6.3194000812123414E-9</v>
      </c>
      <c r="AM16" s="9">
        <f>AB16*V16</f>
        <v>1.8969178196027592E-6</v>
      </c>
      <c r="AN16" s="9">
        <f>AB16*W16</f>
        <v>4.4306904328657989E-3</v>
      </c>
      <c r="AO16" s="9">
        <f>AB16*X16</f>
        <v>4.9678282350442297E-2</v>
      </c>
      <c r="AP16" s="9">
        <f>AB16*Y16</f>
        <v>9.5850664469488721E-5</v>
      </c>
      <c r="AQ16" s="9">
        <f>AB16*Z16</f>
        <v>6.6706512088158026E-9</v>
      </c>
      <c r="AR16" s="9">
        <f>AB16*AA16</f>
        <v>2.170799311752869E-2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Parameter!C5/1000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Parameter!C5/1000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-6.200604672441315E-2</v>
      </c>
      <c r="AD28" s="9">
        <f t="shared" si="9"/>
        <v>5.1450319681921462E-9</v>
      </c>
      <c r="AE28" s="9">
        <f t="shared" si="9"/>
        <v>-9.4143497968691874E-9</v>
      </c>
      <c r="AF28" s="9">
        <f t="shared" si="9"/>
        <v>-3.1219333340560476E-7</v>
      </c>
      <c r="AG28" s="9">
        <f t="shared" si="9"/>
        <v>-2.8748115627699781E-8</v>
      </c>
      <c r="AH28" s="9">
        <f t="shared" si="9"/>
        <v>4.1938230060315011E-4</v>
      </c>
      <c r="AI28" s="9">
        <f t="shared" si="9"/>
        <v>-8.9736955094941887E-4</v>
      </c>
      <c r="AJ28" s="9">
        <f t="shared" si="9"/>
        <v>-3.4703982367266769E-3</v>
      </c>
      <c r="AK28" s="9">
        <f t="shared" si="9"/>
        <v>-1.5056563981170818E-2</v>
      </c>
      <c r="AL28" s="9">
        <f t="shared" si="9"/>
        <v>-8.0140914028167283E-5</v>
      </c>
      <c r="AM28" s="9">
        <f t="shared" si="9"/>
        <v>-2.6198539393839761E-3</v>
      </c>
      <c r="AN28" s="9">
        <f t="shared" si="9"/>
        <v>-7.3975049844052219</v>
      </c>
      <c r="AO28" s="9">
        <f t="shared" si="9"/>
        <v>-78.587328207920663</v>
      </c>
      <c r="AP28" s="9">
        <f t="shared" si="9"/>
        <v>-5.9100562296830317</v>
      </c>
      <c r="AQ28" s="9">
        <f t="shared" si="9"/>
        <v>-4.5578358988106013E-7</v>
      </c>
      <c r="AR28" s="9">
        <f t="shared" si="9"/>
        <v>3.9336595440818828E-2</v>
      </c>
    </row>
    <row r="29" spans="1:44" ht="26" x14ac:dyDescent="0.35">
      <c r="A29" s="9" t="s">
        <v>130</v>
      </c>
      <c r="B29" s="9" t="s">
        <v>64</v>
      </c>
      <c r="C29" s="9" t="s">
        <v>107</v>
      </c>
      <c r="D29" s="9" t="s">
        <v>166</v>
      </c>
      <c r="E29" s="9" t="s">
        <v>119</v>
      </c>
      <c r="F29" s="9" t="s">
        <v>4</v>
      </c>
      <c r="G29" s="9" t="s">
        <v>166</v>
      </c>
      <c r="H29" s="9">
        <v>-0.6</v>
      </c>
      <c r="I29" s="9" t="s">
        <v>178</v>
      </c>
      <c r="J29" s="9" t="b">
        <v>1</v>
      </c>
      <c r="L29" s="9">
        <f>AC31*AB31</f>
        <v>4.7565048290578033E-2</v>
      </c>
      <c r="M29" s="9">
        <f>AD31*AB31</f>
        <v>-7.9755876523434455E-9</v>
      </c>
      <c r="N29" s="9">
        <f>AE31*AB31</f>
        <v>7.4654055991235306E-9</v>
      </c>
      <c r="O29" s="9">
        <f>AF31*AB31</f>
        <v>-3.0328891823171825E-8</v>
      </c>
      <c r="P29" s="9">
        <f>AG31*AB31</f>
        <v>1.7859417634317297E-8</v>
      </c>
      <c r="Q29" s="9">
        <f>AH31*AB31</f>
        <v>7.1963397593310247E-5</v>
      </c>
      <c r="R29" s="9">
        <f>AI31*AB31</f>
        <v>1.1344222896155485E-3</v>
      </c>
      <c r="S29" s="9">
        <f>AJ31*AB31</f>
        <v>1.9627644758652496E-3</v>
      </c>
      <c r="T29" s="9">
        <f>AK31*AB31</f>
        <v>8.3047026188336377E-3</v>
      </c>
      <c r="U29" s="9">
        <f>AL31*AB31</f>
        <v>3.2204403852563064E-5</v>
      </c>
      <c r="V29" s="9">
        <f>AM31*AB31</f>
        <v>2.0920680228463545E-3</v>
      </c>
      <c r="W29" s="9">
        <f>AN31*AB31</f>
        <v>7.2643047417709177</v>
      </c>
      <c r="X29" s="9">
        <f>AO31*AB31</f>
        <v>93.659141980327533</v>
      </c>
      <c r="Y29" s="9">
        <f>AP31*AB31</f>
        <v>7.5935515533476332</v>
      </c>
      <c r="Z29" s="9">
        <f>AQ31*AB31</f>
        <v>3.3901267664600904E-7</v>
      </c>
      <c r="AA29" s="9">
        <f>AR31*AB31</f>
        <v>3.1836288567520743E-2</v>
      </c>
      <c r="AB29" s="9">
        <f>H29</f>
        <v>-0.6</v>
      </c>
      <c r="AC29" s="9">
        <f>AB29*L29</f>
        <v>-2.853902897434682E-2</v>
      </c>
      <c r="AD29" s="9">
        <f>AB29*M29</f>
        <v>4.7853525914060668E-9</v>
      </c>
      <c r="AE29" s="9">
        <f>AB29*N29</f>
        <v>-4.4792433594741179E-9</v>
      </c>
      <c r="AF29" s="9">
        <f>AB29*O29</f>
        <v>1.8197335093903093E-8</v>
      </c>
      <c r="AG29" s="9">
        <f>AB29*P29</f>
        <v>-1.0715650580590378E-8</v>
      </c>
      <c r="AH29" s="9">
        <f>AB29*Q29</f>
        <v>-4.3178038555986148E-5</v>
      </c>
      <c r="AI29" s="9">
        <f>AB29*R29</f>
        <v>-6.806533737693291E-4</v>
      </c>
      <c r="AJ29" s="9">
        <f>AB29*S29</f>
        <v>-1.1776586855191497E-3</v>
      </c>
      <c r="AK29" s="9">
        <f>AB29*T29</f>
        <v>-4.9828215713001826E-3</v>
      </c>
      <c r="AL29" s="9">
        <f>AB29*U29</f>
        <v>-1.9322642311537839E-5</v>
      </c>
      <c r="AM29" s="9">
        <f>AB29*V29</f>
        <v>-1.2552408137078126E-3</v>
      </c>
      <c r="AN29" s="9">
        <f>AB29*W29</f>
        <v>-4.3585828450625508</v>
      </c>
      <c r="AO29" s="9">
        <f>AB29*X29</f>
        <v>-56.195485188196521</v>
      </c>
      <c r="AP29" s="9">
        <f>AB29*Y29</f>
        <v>-4.5561309320085801</v>
      </c>
      <c r="AQ29" s="9">
        <f>AB29*Z29</f>
        <v>-2.0340760598760541E-7</v>
      </c>
      <c r="AR29" s="9">
        <f>AB29*AA29</f>
        <v>-1.9101773140512444E-2</v>
      </c>
    </row>
    <row r="30" spans="1:44" ht="26" x14ac:dyDescent="0.35">
      <c r="A30" s="9" t="s">
        <v>131</v>
      </c>
      <c r="B30" s="9" t="s">
        <v>65</v>
      </c>
      <c r="C30" s="9" t="s">
        <v>107</v>
      </c>
      <c r="D30" s="9" t="s">
        <v>166</v>
      </c>
      <c r="E30" s="9" t="s">
        <v>119</v>
      </c>
      <c r="F30" s="9" t="s">
        <v>4</v>
      </c>
      <c r="G30" s="9" t="s">
        <v>166</v>
      </c>
      <c r="H30" s="9">
        <v>-0.4</v>
      </c>
      <c r="I30" s="9" t="s">
        <v>178</v>
      </c>
      <c r="J30" s="9" t="b">
        <v>1</v>
      </c>
      <c r="L30" s="9">
        <f>AC34*AB34</f>
        <v>8.3667544375165825E-2</v>
      </c>
      <c r="M30" s="9">
        <f>AD34*AB34</f>
        <v>-8.9919844196519919E-10</v>
      </c>
      <c r="N30" s="9">
        <f>AE34*AB34</f>
        <v>1.2337766093487671E-8</v>
      </c>
      <c r="O30" s="9">
        <f>AF34*AB34</f>
        <v>8.2597667124876954E-7</v>
      </c>
      <c r="P30" s="9">
        <f>AG34*AB34</f>
        <v>4.5081162617773505E-8</v>
      </c>
      <c r="Q30" s="9">
        <f>AH34*AB34</f>
        <v>-1.1564008478978406E-3</v>
      </c>
      <c r="R30" s="9">
        <f>AI34*AB34</f>
        <v>5.4179044295022435E-4</v>
      </c>
      <c r="S30" s="9">
        <f>AJ34*AB34</f>
        <v>5.7318488780188177E-3</v>
      </c>
      <c r="T30" s="9">
        <f>AK34*AB34</f>
        <v>2.5184356024676589E-2</v>
      </c>
      <c r="U30" s="9">
        <f>AL34*AB34</f>
        <v>1.5204567929157361E-4</v>
      </c>
      <c r="V30" s="9">
        <f>AM34*AB34</f>
        <v>3.4115328141904083E-3</v>
      </c>
      <c r="W30" s="9">
        <f>AN34*AB34</f>
        <v>7.5973053483566773</v>
      </c>
      <c r="X30" s="9">
        <f>AO34*AB34</f>
        <v>55.979607549310352</v>
      </c>
      <c r="Y30" s="9">
        <f>AP34*AB34</f>
        <v>3.3848132441861289</v>
      </c>
      <c r="Z30" s="9">
        <f>AQ34*AB34</f>
        <v>6.309399597336368E-7</v>
      </c>
      <c r="AA30" s="9">
        <f>AR34*AB34</f>
        <v>-0.14609592145332817</v>
      </c>
      <c r="AB30" s="9">
        <f>H30</f>
        <v>-0.4</v>
      </c>
      <c r="AC30" s="9">
        <f>AB30*L30</f>
        <v>-3.346701775006633E-2</v>
      </c>
      <c r="AD30" s="9">
        <f>AB30*M30</f>
        <v>3.5967937678607971E-10</v>
      </c>
      <c r="AE30" s="9">
        <f>AB30*N30</f>
        <v>-4.9351064373950687E-9</v>
      </c>
      <c r="AF30" s="9">
        <f>AB30*O30</f>
        <v>-3.3039066849950785E-7</v>
      </c>
      <c r="AG30" s="9">
        <f>AB30*P30</f>
        <v>-1.8032465047109403E-8</v>
      </c>
      <c r="AH30" s="9">
        <f>AB30*Q30</f>
        <v>4.6256033915913626E-4</v>
      </c>
      <c r="AI30" s="9">
        <f>AB30*R30</f>
        <v>-2.1671617718008976E-4</v>
      </c>
      <c r="AJ30" s="9">
        <f>AB30*S30</f>
        <v>-2.2927395512075273E-3</v>
      </c>
      <c r="AK30" s="9">
        <f>AB30*T30</f>
        <v>-1.0073742409870636E-2</v>
      </c>
      <c r="AL30" s="9">
        <f>AB30*U30</f>
        <v>-6.0818271716629448E-5</v>
      </c>
      <c r="AM30" s="9">
        <f>AB30*V30</f>
        <v>-1.3646131256761635E-3</v>
      </c>
      <c r="AN30" s="9">
        <f>AB30*W30</f>
        <v>-3.0389221393426711</v>
      </c>
      <c r="AO30" s="9">
        <f>AB30*X30</f>
        <v>-22.391843019724142</v>
      </c>
      <c r="AP30" s="9">
        <f>AB30*Y30</f>
        <v>-1.3539252976744516</v>
      </c>
      <c r="AQ30" s="9">
        <f>AB30*Z30</f>
        <v>-2.5237598389345472E-7</v>
      </c>
      <c r="AR30" s="9">
        <f>AB30*AA30</f>
        <v>5.8438368581331272E-2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-4.7565048290578033E-2</v>
      </c>
      <c r="AD31" s="9">
        <f t="shared" si="10"/>
        <v>7.9755876523434455E-9</v>
      </c>
      <c r="AE31" s="9">
        <f t="shared" si="10"/>
        <v>-7.4654055991235306E-9</v>
      </c>
      <c r="AF31" s="9">
        <f t="shared" si="10"/>
        <v>3.0328891823171825E-8</v>
      </c>
      <c r="AG31" s="9">
        <f t="shared" si="10"/>
        <v>-1.7859417634317297E-8</v>
      </c>
      <c r="AH31" s="9">
        <f t="shared" si="10"/>
        <v>-7.1963397593310247E-5</v>
      </c>
      <c r="AI31" s="9">
        <f t="shared" si="10"/>
        <v>-1.1344222896155485E-3</v>
      </c>
      <c r="AJ31" s="9">
        <f t="shared" si="10"/>
        <v>-1.9627644758652496E-3</v>
      </c>
      <c r="AK31" s="9">
        <f t="shared" si="10"/>
        <v>-8.3047026188336377E-3</v>
      </c>
      <c r="AL31" s="9">
        <f t="shared" si="10"/>
        <v>-3.2204403852563064E-5</v>
      </c>
      <c r="AM31" s="9">
        <f t="shared" si="10"/>
        <v>-2.0920680228463545E-3</v>
      </c>
      <c r="AN31" s="9">
        <f t="shared" si="10"/>
        <v>-7.2643047417709177</v>
      </c>
      <c r="AO31" s="9">
        <f t="shared" si="10"/>
        <v>-93.659141980327533</v>
      </c>
      <c r="AP31" s="9">
        <f t="shared" si="10"/>
        <v>-7.5935515533476332</v>
      </c>
      <c r="AQ31" s="9">
        <f t="shared" si="10"/>
        <v>-3.3901267664600904E-7</v>
      </c>
      <c r="AR31" s="9">
        <f t="shared" si="10"/>
        <v>-3.1836288567520743E-2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Parameter!C3/100</f>
        <v>0.6</v>
      </c>
      <c r="AC33" s="9">
        <f>AB33*L33</f>
        <v>0.17656939868896238</v>
      </c>
      <c r="AD33" s="9">
        <f>AB33*M33</f>
        <v>3.7654699968368566E-8</v>
      </c>
      <c r="AE33" s="9">
        <f>AB33*N33</f>
        <v>8.2746108423264892E-9</v>
      </c>
      <c r="AF33" s="9">
        <f>AB33*O33</f>
        <v>2.2587631280869093E-8</v>
      </c>
      <c r="AG33" s="9">
        <f>AB33*P33</f>
        <v>8.5085259778518054E-9</v>
      </c>
      <c r="AH33" s="9">
        <f>AB33*Q33</f>
        <v>1.345322117216491E-2</v>
      </c>
      <c r="AI33" s="9">
        <f>AB33*R33</f>
        <v>8.489293548288486E-4</v>
      </c>
      <c r="AJ33" s="9">
        <f>AB33*S33</f>
        <v>8.0673451690575532E-4</v>
      </c>
      <c r="AK33" s="9">
        <f>AB33*T33</f>
        <v>2.6950470357174918E-3</v>
      </c>
      <c r="AL33" s="9">
        <f>AB33*U33</f>
        <v>2.0089486648961908E-6</v>
      </c>
      <c r="AM33" s="9">
        <f>AB33*V33</f>
        <v>2.4207768955916874E-4</v>
      </c>
      <c r="AN33" s="9">
        <f>AB33*W33</f>
        <v>0.64962645273548103</v>
      </c>
      <c r="AO33" s="9">
        <f>AB33*X33</f>
        <v>5.0820428387821552</v>
      </c>
      <c r="AP33" s="9">
        <f>AB33*Y33</f>
        <v>2.6463558266981348E-2</v>
      </c>
      <c r="AQ33" s="9">
        <f>AB33*Z33</f>
        <v>3.5462814485684263E-6</v>
      </c>
      <c r="AR33" s="9">
        <f>AB33*AA33</f>
        <v>2.776113501206614</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-8.3667544375165825E-2</v>
      </c>
      <c r="AD34" s="9">
        <f t="shared" si="11"/>
        <v>8.9919844196519919E-10</v>
      </c>
      <c r="AE34" s="9">
        <f t="shared" si="11"/>
        <v>-1.2337766093487671E-8</v>
      </c>
      <c r="AF34" s="9">
        <f t="shared" si="11"/>
        <v>-8.2597667124876954E-7</v>
      </c>
      <c r="AG34" s="9">
        <f t="shared" si="11"/>
        <v>-4.5081162617773505E-8</v>
      </c>
      <c r="AH34" s="9">
        <f t="shared" si="11"/>
        <v>1.1564008478978406E-3</v>
      </c>
      <c r="AI34" s="9">
        <f t="shared" si="11"/>
        <v>-5.4179044295022435E-4</v>
      </c>
      <c r="AJ34" s="9">
        <f t="shared" si="11"/>
        <v>-5.7318488780188177E-3</v>
      </c>
      <c r="AK34" s="9">
        <f t="shared" si="11"/>
        <v>-2.5184356024676589E-2</v>
      </c>
      <c r="AL34" s="9">
        <f t="shared" si="11"/>
        <v>-1.5204567929157361E-4</v>
      </c>
      <c r="AM34" s="9">
        <f t="shared" si="11"/>
        <v>-3.4115328141904083E-3</v>
      </c>
      <c r="AN34" s="9">
        <f t="shared" si="11"/>
        <v>-7.5973053483566773</v>
      </c>
      <c r="AO34" s="9">
        <f t="shared" si="11"/>
        <v>-55.979607549310352</v>
      </c>
      <c r="AP34" s="9">
        <f t="shared" si="11"/>
        <v>-3.3848132441861289</v>
      </c>
      <c r="AQ34" s="9">
        <f t="shared" si="11"/>
        <v>-6.309399597336368E-7</v>
      </c>
      <c r="AR34" s="9">
        <f t="shared" si="11"/>
        <v>0.14609592145332817</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Parameter!C3/100</f>
        <v>0.6</v>
      </c>
      <c r="AC36" s="9">
        <f>AB36*L36</f>
        <v>0.17656939868896238</v>
      </c>
      <c r="AD36" s="9">
        <f>AB36*M36</f>
        <v>3.7654699968368566E-8</v>
      </c>
      <c r="AE36" s="9">
        <f>AB36*N36</f>
        <v>8.2746108423264892E-9</v>
      </c>
      <c r="AF36" s="9">
        <f>AB36*O36</f>
        <v>2.2587631280869093E-8</v>
      </c>
      <c r="AG36" s="9">
        <f>AB36*P36</f>
        <v>8.5085259778518054E-9</v>
      </c>
      <c r="AH36" s="9">
        <f>AB36*Q36</f>
        <v>1.345322117216491E-2</v>
      </c>
      <c r="AI36" s="9">
        <f>AB36*R36</f>
        <v>8.489293548288486E-4</v>
      </c>
      <c r="AJ36" s="9">
        <f>AB36*S36</f>
        <v>8.0673451690575532E-4</v>
      </c>
      <c r="AK36" s="9">
        <f>AB36*T36</f>
        <v>2.6950470357174918E-3</v>
      </c>
      <c r="AL36" s="9">
        <f>AB36*U36</f>
        <v>2.0089486648961908E-6</v>
      </c>
      <c r="AM36" s="9">
        <f>AB36*V36</f>
        <v>2.4207768955916874E-4</v>
      </c>
      <c r="AN36" s="9">
        <f>AB36*W36</f>
        <v>0.64962645273548103</v>
      </c>
      <c r="AO36" s="9">
        <f>AB36*X36</f>
        <v>5.0820428387821552</v>
      </c>
      <c r="AP36" s="9">
        <f>AB36*Y36</f>
        <v>2.6463558266981348E-2</v>
      </c>
      <c r="AQ36" s="9">
        <f>AB36*Z36</f>
        <v>3.5462814485684263E-6</v>
      </c>
      <c r="AR36" s="9">
        <f>AB36*AA36</f>
        <v>2.776113501206614</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-6.9244107674996225E-2</v>
      </c>
      <c r="AD2" s="9">
        <f t="shared" si="1"/>
        <v>-3.077768038711283E-9</v>
      </c>
      <c r="AE2" s="9">
        <f t="shared" si="1"/>
        <v>-3.8011862758717572E-9</v>
      </c>
      <c r="AF2" s="9">
        <f t="shared" si="1"/>
        <v>-6.5980739681161324E-8</v>
      </c>
      <c r="AG2" s="9">
        <f t="shared" si="1"/>
        <v>-9.2674343963283031E-9</v>
      </c>
      <c r="AH2" s="9">
        <f t="shared" si="1"/>
        <v>-1.7142302603039246E-3</v>
      </c>
      <c r="AI2" s="9">
        <f t="shared" si="1"/>
        <v>-2.2793205743528935E-4</v>
      </c>
      <c r="AJ2" s="9">
        <f t="shared" si="1"/>
        <v>-1.5012801635794471E-3</v>
      </c>
      <c r="AK2" s="9">
        <f t="shared" si="1"/>
        <v>-6.462903958686139E-3</v>
      </c>
      <c r="AL2" s="9">
        <f t="shared" si="1"/>
        <v>-1.654926286248517E-5</v>
      </c>
      <c r="AM2" s="9">
        <f t="shared" si="1"/>
        <v>-5.6392192294948192E-4</v>
      </c>
      <c r="AN2" s="9">
        <f t="shared" si="1"/>
        <v>-1.5632969785245054</v>
      </c>
      <c r="AO2" s="9">
        <f t="shared" si="1"/>
        <v>-16.309155905061168</v>
      </c>
      <c r="AP2" s="9">
        <f t="shared" si="1"/>
        <v>-1.1902296175640708</v>
      </c>
      <c r="AQ2" s="9">
        <f t="shared" si="1"/>
        <v>-6.2968098192581233E-7</v>
      </c>
      <c r="AR2" s="9">
        <f t="shared" si="1"/>
        <v>-0.33420799664134521</v>
      </c>
    </row>
    <row r="3" spans="1:44" ht="38.5" x14ac:dyDescent="0.35">
      <c r="A3" s="9" t="s">
        <v>117</v>
      </c>
      <c r="B3" s="9" t="s">
        <v>2</v>
      </c>
      <c r="C3" s="9" t="s">
        <v>107</v>
      </c>
      <c r="D3" s="9" t="s">
        <v>166</v>
      </c>
      <c r="E3" s="9" t="s">
        <v>116</v>
      </c>
      <c r="F3" s="9" t="s">
        <v>53</v>
      </c>
      <c r="G3" s="9" t="s">
        <v>166</v>
      </c>
      <c r="H3" s="9">
        <v>-0.4</v>
      </c>
      <c r="I3" s="9" t="s">
        <v>178</v>
      </c>
      <c r="J3" s="9" t="b">
        <v>1</v>
      </c>
      <c r="L3" s="9">
        <f>AC6*AB6</f>
        <v>3.2082288848922974E-2</v>
      </c>
      <c r="M3" s="9">
        <f>AD6*AB6</f>
        <v>-1.5182859893809635E-9</v>
      </c>
      <c r="N3" s="9">
        <f>AE6*AB6</f>
        <v>1.2992576813999105E-9</v>
      </c>
      <c r="O3" s="9">
        <f>AF6*AB6</f>
        <v>3.9353195546866658E-10</v>
      </c>
      <c r="P3" s="9">
        <f>AG6*AB6</f>
        <v>8.5274785788890136E-9</v>
      </c>
      <c r="Q3" s="9">
        <f>AH6*AB6</f>
        <v>5.9838120460895905E-4</v>
      </c>
      <c r="R3" s="9">
        <f>AI6*AB6</f>
        <v>-9.1148764558651594E-5</v>
      </c>
      <c r="S3" s="9">
        <f>AJ6*AB6</f>
        <v>2.0565837848593766E-3</v>
      </c>
      <c r="T3" s="9">
        <f>AK6*AB6</f>
        <v>9.1504630772531442E-3</v>
      </c>
      <c r="U3" s="9">
        <f>AL6*AB6</f>
        <v>3.2229246121036851E-7</v>
      </c>
      <c r="V3" s="9">
        <f>AM6*AB6</f>
        <v>4.283839984602078E-5</v>
      </c>
      <c r="W3" s="9">
        <f>AN6*AB6</f>
        <v>-9.3230118627647095E-3</v>
      </c>
      <c r="X3" s="9">
        <f>AO6*AB6</f>
        <v>6.508515858880598E-2</v>
      </c>
      <c r="Y3" s="9">
        <f>AP6*AB6</f>
        <v>1.0922193311842176E-2</v>
      </c>
      <c r="Z3" s="9">
        <f>AQ6*AB6</f>
        <v>7.1151871605080166E-8</v>
      </c>
      <c r="AA3" s="9">
        <f>AR6*AB6</f>
        <v>-8.5198432519069667E-3</v>
      </c>
      <c r="AB3" s="9">
        <f t="shared" si="0"/>
        <v>-0.4</v>
      </c>
      <c r="AC3" s="9">
        <f>AB3*L3</f>
        <v>-1.283291553956919E-2</v>
      </c>
      <c r="AD3" s="9">
        <f>AB3*M3</f>
        <v>6.0731439575238547E-10</v>
      </c>
      <c r="AE3" s="9">
        <f>AB3*N3</f>
        <v>-5.1970307255996425E-10</v>
      </c>
      <c r="AF3" s="9">
        <f>AB3*O3</f>
        <v>-1.5741278218746665E-10</v>
      </c>
      <c r="AG3" s="9">
        <f>AB3*P3</f>
        <v>-3.4109914315556058E-9</v>
      </c>
      <c r="AH3" s="9">
        <f>AB3*Q3</f>
        <v>-2.3935248184358364E-4</v>
      </c>
      <c r="AI3" s="9">
        <f>AB3*R3</f>
        <v>3.6459505823460636E-5</v>
      </c>
      <c r="AJ3" s="9">
        <f>AB3*S3</f>
        <v>-8.2263351394375064E-4</v>
      </c>
      <c r="AK3" s="9">
        <f>AB3*T3</f>
        <v>-3.660185230901258E-3</v>
      </c>
      <c r="AL3" s="9">
        <f>AB3*U3</f>
        <v>-1.2891698448414742E-7</v>
      </c>
      <c r="AM3" s="9">
        <f>AB3*V3</f>
        <v>-1.7135359938408314E-5</v>
      </c>
      <c r="AN3" s="9">
        <f>AB3*W3</f>
        <v>3.729204745105884E-3</v>
      </c>
      <c r="AO3" s="9">
        <f>AB3*X3</f>
        <v>-2.6034063435522392E-2</v>
      </c>
      <c r="AP3" s="9">
        <f>AB3*Y3</f>
        <v>-4.3688773247368704E-3</v>
      </c>
      <c r="AQ3" s="9">
        <f>AB3*Z3</f>
        <v>-2.8460748642032066E-8</v>
      </c>
      <c r="AR3" s="9">
        <f>AB3*AA3</f>
        <v>3.4079373007627868E-3</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0.19443309574113493</v>
      </c>
      <c r="M5" s="9">
        <f>AD28*AB28</f>
        <v>2.3095993008084279E-8</v>
      </c>
      <c r="N5" s="9">
        <f>AE28*AB28</f>
        <v>1.5620307928614051E-8</v>
      </c>
      <c r="O5" s="9">
        <f>AF28*AB28</f>
        <v>3.2913405686625655E-7</v>
      </c>
      <c r="P5" s="9">
        <f>AG28*AB28</f>
        <v>3.5129510111088629E-8</v>
      </c>
      <c r="Q5" s="9">
        <f>AH28*AB28</f>
        <v>9.6705335785205321E-3</v>
      </c>
      <c r="R5" s="9">
        <f>AI28*AB28</f>
        <v>1.5340665670710554E-3</v>
      </c>
      <c r="S5" s="9">
        <f>AJ28*AB28</f>
        <v>4.0754491244059934E-3</v>
      </c>
      <c r="T5" s="9">
        <f>AK28*AB28</f>
        <v>1.7077849257958938E-2</v>
      </c>
      <c r="U5" s="9">
        <f>AL28*AB28</f>
        <v>8.1647625526839432E-5</v>
      </c>
      <c r="V5" s="9">
        <f>AM28*AB28</f>
        <v>2.8014122065533526E-3</v>
      </c>
      <c r="W5" s="9">
        <f>AN28*AB28</f>
        <v>7.8847248239568319</v>
      </c>
      <c r="X5" s="9">
        <f>AO28*AB28</f>
        <v>82.398860337007278</v>
      </c>
      <c r="Y5" s="9">
        <f>AP28*AB28</f>
        <v>5.9299038983832677</v>
      </c>
      <c r="Z5" s="9">
        <f>AQ28*AB28</f>
        <v>3.1154946763073796E-6</v>
      </c>
      <c r="AA5" s="9">
        <f>AR28*AB28</f>
        <v>2.0427485304641415</v>
      </c>
      <c r="AB5" s="9">
        <f t="shared" si="0"/>
        <v>-0.2</v>
      </c>
      <c r="AC5" s="9">
        <f>AB5*L5</f>
        <v>-3.888661914822699E-2</v>
      </c>
      <c r="AD5" s="9">
        <f>AB5*M5</f>
        <v>-4.6191986016168563E-9</v>
      </c>
      <c r="AE5" s="9">
        <f>AB5*N5</f>
        <v>-3.1240615857228103E-9</v>
      </c>
      <c r="AF5" s="9">
        <f>AB5*O5</f>
        <v>-6.5826811373251315E-8</v>
      </c>
      <c r="AG5" s="9">
        <f>AB5*P5</f>
        <v>-7.025902022217726E-9</v>
      </c>
      <c r="AH5" s="9">
        <f>AB5*Q5</f>
        <v>-1.9341067157041065E-3</v>
      </c>
      <c r="AI5" s="9">
        <f>AB5*R5</f>
        <v>-3.0681331341421111E-4</v>
      </c>
      <c r="AJ5" s="9">
        <f>AB5*S5</f>
        <v>-8.1508982488119868E-4</v>
      </c>
      <c r="AK5" s="9">
        <f>AB5*T5</f>
        <v>-3.4155698515917878E-3</v>
      </c>
      <c r="AL5" s="9">
        <f>AB5*U5</f>
        <v>-1.6329525105367888E-5</v>
      </c>
      <c r="AM5" s="9">
        <f>AB5*V5</f>
        <v>-5.6028244131067057E-4</v>
      </c>
      <c r="AN5" s="9">
        <f>AB5*W5</f>
        <v>-1.5769449647913665</v>
      </c>
      <c r="AO5" s="9">
        <f>AB5*X5</f>
        <v>-16.479772067401456</v>
      </c>
      <c r="AP5" s="9">
        <f>AB5*Y5</f>
        <v>-1.1859807796766535</v>
      </c>
      <c r="AQ5" s="9">
        <f>AB5*Z5</f>
        <v>-6.2309893526147596E-7</v>
      </c>
      <c r="AR5" s="9">
        <f>AB5*AA5</f>
        <v>-0.40854970609282831</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-3.2082288848922974E-2</v>
      </c>
      <c r="AD6" s="9">
        <f t="shared" si="2"/>
        <v>1.5182859893809635E-9</v>
      </c>
      <c r="AE6" s="9">
        <f t="shared" si="2"/>
        <v>-1.2992576813999105E-9</v>
      </c>
      <c r="AF6" s="9">
        <f t="shared" si="2"/>
        <v>-3.9353195546866658E-10</v>
      </c>
      <c r="AG6" s="9">
        <f t="shared" si="2"/>
        <v>-8.5274785788890136E-9</v>
      </c>
      <c r="AH6" s="9">
        <f t="shared" si="2"/>
        <v>-5.9838120460895905E-4</v>
      </c>
      <c r="AI6" s="9">
        <f t="shared" si="2"/>
        <v>9.1148764558651594E-5</v>
      </c>
      <c r="AJ6" s="9">
        <f t="shared" si="2"/>
        <v>-2.0565837848593766E-3</v>
      </c>
      <c r="AK6" s="9">
        <f t="shared" si="2"/>
        <v>-9.1504630772531442E-3</v>
      </c>
      <c r="AL6" s="9">
        <f t="shared" si="2"/>
        <v>-3.2229246121036851E-7</v>
      </c>
      <c r="AM6" s="9">
        <f t="shared" si="2"/>
        <v>-4.283839984602078E-5</v>
      </c>
      <c r="AN6" s="9">
        <f t="shared" si="2"/>
        <v>9.3230118627647095E-3</v>
      </c>
      <c r="AO6" s="9">
        <f t="shared" si="2"/>
        <v>-6.508515858880598E-2</v>
      </c>
      <c r="AP6" s="9">
        <f t="shared" si="2"/>
        <v>-1.0922193311842176E-2</v>
      </c>
      <c r="AQ6" s="9">
        <f t="shared" si="2"/>
        <v>-7.1151871605080166E-8</v>
      </c>
      <c r="AR6" s="9">
        <f t="shared" si="2"/>
        <v>8.5198432519069667E-3</v>
      </c>
    </row>
    <row r="7" spans="1:44" ht="51" x14ac:dyDescent="0.35">
      <c r="A7" s="9" t="s">
        <v>120</v>
      </c>
      <c r="B7" s="9" t="s">
        <v>54</v>
      </c>
      <c r="C7" s="9" t="s">
        <v>107</v>
      </c>
      <c r="D7" s="9" t="s">
        <v>166</v>
      </c>
      <c r="E7" s="9" t="s">
        <v>117</v>
      </c>
      <c r="F7" s="9" t="s">
        <v>2</v>
      </c>
      <c r="G7" s="9" t="s">
        <v>166</v>
      </c>
      <c r="H7" s="9">
        <v>-0.6</v>
      </c>
      <c r="I7" s="9" t="s">
        <v>178</v>
      </c>
      <c r="J7" s="9" t="b">
        <v>1</v>
      </c>
      <c r="L7" s="9">
        <f>AC9*AB9</f>
        <v>3.2082288848922974E-2</v>
      </c>
      <c r="M7" s="9">
        <f>AD9*AB9</f>
        <v>-1.5182859893809635E-9</v>
      </c>
      <c r="N7" s="9">
        <f>AE9*AB9</f>
        <v>1.2992576813999105E-9</v>
      </c>
      <c r="O7" s="9">
        <f>AF9*AB9</f>
        <v>3.9353195546866658E-10</v>
      </c>
      <c r="P7" s="9">
        <f>AG9*AB9</f>
        <v>8.5274785788890136E-9</v>
      </c>
      <c r="Q7" s="9">
        <f>AH9*AB9</f>
        <v>5.9838120460895905E-4</v>
      </c>
      <c r="R7" s="9">
        <f>AI9*AB9</f>
        <v>-9.1148764558651594E-5</v>
      </c>
      <c r="S7" s="9">
        <f>AJ9*AB9</f>
        <v>2.0565837848593766E-3</v>
      </c>
      <c r="T7" s="9">
        <f>AK9*AB9</f>
        <v>9.1504630772531442E-3</v>
      </c>
      <c r="U7" s="9">
        <f>AL9*AB9</f>
        <v>3.2229246121036851E-7</v>
      </c>
      <c r="V7" s="9">
        <f>AM9*AB9</f>
        <v>4.283839984602078E-5</v>
      </c>
      <c r="W7" s="9">
        <f>AN9*AB9</f>
        <v>-9.3230118627647095E-3</v>
      </c>
      <c r="X7" s="9">
        <f>AO9*AB9</f>
        <v>6.508515858880598E-2</v>
      </c>
      <c r="Y7" s="9">
        <f>AP9*AB9</f>
        <v>1.0922193311842176E-2</v>
      </c>
      <c r="Z7" s="9">
        <f>AQ9*AB9</f>
        <v>7.1151871605080166E-8</v>
      </c>
      <c r="AA7" s="9">
        <f>AR9*AB9</f>
        <v>-8.5198432519069667E-3</v>
      </c>
      <c r="AB7" s="9">
        <f t="shared" si="0"/>
        <v>-0.6</v>
      </c>
      <c r="AC7" s="9">
        <f>AB7*L7</f>
        <v>-1.9249373309353782E-2</v>
      </c>
      <c r="AD7" s="9">
        <f>AB7*M7</f>
        <v>9.1097159362857805E-10</v>
      </c>
      <c r="AE7" s="9">
        <f>AB7*N7</f>
        <v>-7.7955460883994622E-10</v>
      </c>
      <c r="AF7" s="9">
        <f>AB7*O7</f>
        <v>-2.3611917328119996E-10</v>
      </c>
      <c r="AG7" s="9">
        <f>AB7*P7</f>
        <v>-5.1164871473334078E-9</v>
      </c>
      <c r="AH7" s="9">
        <f>AB7*Q7</f>
        <v>-3.5902872276537544E-4</v>
      </c>
      <c r="AI7" s="9">
        <f>AB7*R7</f>
        <v>5.4689258735190958E-5</v>
      </c>
      <c r="AJ7" s="9">
        <f>AB7*S7</f>
        <v>-1.2339502709156258E-3</v>
      </c>
      <c r="AK7" s="9">
        <f>AB7*T7</f>
        <v>-5.4902778463518861E-3</v>
      </c>
      <c r="AL7" s="9">
        <f>AB7*U7</f>
        <v>-1.9337547672622109E-7</v>
      </c>
      <c r="AM7" s="9">
        <f>AB7*V7</f>
        <v>-2.5703039907612467E-5</v>
      </c>
      <c r="AN7" s="9">
        <f>AB7*W7</f>
        <v>5.5938071176588255E-3</v>
      </c>
      <c r="AO7" s="9">
        <f>AB7*X7</f>
        <v>-3.9051095153283588E-2</v>
      </c>
      <c r="AP7" s="9">
        <f>AB7*Y7</f>
        <v>-6.5533159871053051E-3</v>
      </c>
      <c r="AQ7" s="9">
        <f>AB7*Z7</f>
        <v>-4.2691122963048099E-8</v>
      </c>
      <c r="AR7" s="9">
        <f>AB7*AA7</f>
        <v>5.1119059511441798E-3</v>
      </c>
    </row>
    <row r="8" spans="1:44" ht="51" x14ac:dyDescent="0.35">
      <c r="A8" s="9" t="s">
        <v>121</v>
      </c>
      <c r="B8" s="9" t="s">
        <v>55</v>
      </c>
      <c r="C8" s="9" t="s">
        <v>107</v>
      </c>
      <c r="D8" s="9" t="s">
        <v>166</v>
      </c>
      <c r="E8" s="9" t="s">
        <v>117</v>
      </c>
      <c r="F8" s="9" t="s">
        <v>2</v>
      </c>
      <c r="G8" s="9" t="s">
        <v>166</v>
      </c>
      <c r="H8" s="9">
        <v>-0.4</v>
      </c>
      <c r="I8" s="9" t="s">
        <v>178</v>
      </c>
      <c r="J8" s="9" t="b">
        <v>1</v>
      </c>
      <c r="L8" s="9">
        <f>AC13*AB13</f>
        <v>3.2082288848922974E-2</v>
      </c>
      <c r="M8" s="9">
        <f>AD13*AB13</f>
        <v>-1.5182859893809635E-9</v>
      </c>
      <c r="N8" s="9">
        <f>AE13*AB13</f>
        <v>1.2992576813999105E-9</v>
      </c>
      <c r="O8" s="9">
        <f>AF13*AB13</f>
        <v>3.9353195546866658E-10</v>
      </c>
      <c r="P8" s="9">
        <f>AG13*AB13</f>
        <v>8.5274785788890136E-9</v>
      </c>
      <c r="Q8" s="9">
        <f>AH13*AB13</f>
        <v>5.9838120460895905E-4</v>
      </c>
      <c r="R8" s="9">
        <f>AI13*AB13</f>
        <v>-9.1148764558651594E-5</v>
      </c>
      <c r="S8" s="9">
        <f>AJ13*AB13</f>
        <v>2.0565837848593766E-3</v>
      </c>
      <c r="T8" s="9">
        <f>AK13*AB13</f>
        <v>9.1504630772531442E-3</v>
      </c>
      <c r="U8" s="9">
        <f>AL13*AB13</f>
        <v>3.2229246121036851E-7</v>
      </c>
      <c r="V8" s="9">
        <f>AM13*AB13</f>
        <v>4.283839984602078E-5</v>
      </c>
      <c r="W8" s="9">
        <f>AN13*AB13</f>
        <v>-9.3230118627647095E-3</v>
      </c>
      <c r="X8" s="9">
        <f>AO13*AB13</f>
        <v>6.508515858880598E-2</v>
      </c>
      <c r="Y8" s="9">
        <f>AP13*AB13</f>
        <v>1.0922193311842176E-2</v>
      </c>
      <c r="Z8" s="9">
        <f>AQ13*AB13</f>
        <v>7.1151871605080166E-8</v>
      </c>
      <c r="AA8" s="9">
        <f>AR13*AB13</f>
        <v>-8.5198432519069667E-3</v>
      </c>
      <c r="AB8" s="9">
        <f t="shared" si="0"/>
        <v>-0.4</v>
      </c>
      <c r="AC8" s="9">
        <f>AB8*L8</f>
        <v>-1.283291553956919E-2</v>
      </c>
      <c r="AD8" s="9">
        <f>AB8*M8</f>
        <v>6.0731439575238547E-10</v>
      </c>
      <c r="AE8" s="9">
        <f>AB8*N8</f>
        <v>-5.1970307255996425E-10</v>
      </c>
      <c r="AF8" s="9">
        <f>AB8*O8</f>
        <v>-1.5741278218746665E-10</v>
      </c>
      <c r="AG8" s="9">
        <f>AB8*P8</f>
        <v>-3.4109914315556058E-9</v>
      </c>
      <c r="AH8" s="9">
        <f>AB8*Q8</f>
        <v>-2.3935248184358364E-4</v>
      </c>
      <c r="AI8" s="9">
        <f>AB8*R8</f>
        <v>3.6459505823460636E-5</v>
      </c>
      <c r="AJ8" s="9">
        <f>AB8*S8</f>
        <v>-8.2263351394375064E-4</v>
      </c>
      <c r="AK8" s="9">
        <f>AB8*T8</f>
        <v>-3.660185230901258E-3</v>
      </c>
      <c r="AL8" s="9">
        <f>AB8*U8</f>
        <v>-1.2891698448414742E-7</v>
      </c>
      <c r="AM8" s="9">
        <f>AB8*V8</f>
        <v>-1.7135359938408314E-5</v>
      </c>
      <c r="AN8" s="9">
        <f>AB8*W8</f>
        <v>3.729204745105884E-3</v>
      </c>
      <c r="AO8" s="9">
        <f>AB8*X8</f>
        <v>-2.6034063435522392E-2</v>
      </c>
      <c r="AP8" s="9">
        <f>AB8*Y8</f>
        <v>-4.3688773247368704E-3</v>
      </c>
      <c r="AQ8" s="9">
        <f>AB8*Z8</f>
        <v>-2.8460748642032066E-8</v>
      </c>
      <c r="AR8" s="9">
        <f>AB8*AA8</f>
        <v>3.4079373007627868E-3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-3.2082288848922974E-2</v>
      </c>
      <c r="AD9" s="9">
        <f t="shared" si="3"/>
        <v>1.5182859893809635E-9</v>
      </c>
      <c r="AE9" s="9">
        <f t="shared" si="3"/>
        <v>-1.2992576813999105E-9</v>
      </c>
      <c r="AF9" s="9">
        <f t="shared" si="3"/>
        <v>-3.9353195546866658E-10</v>
      </c>
      <c r="AG9" s="9">
        <f t="shared" si="3"/>
        <v>-8.5274785788890136E-9</v>
      </c>
      <c r="AH9" s="9">
        <f t="shared" si="3"/>
        <v>-5.9838120460895905E-4</v>
      </c>
      <c r="AI9" s="9">
        <f t="shared" si="3"/>
        <v>9.1148764558651594E-5</v>
      </c>
      <c r="AJ9" s="9">
        <f t="shared" si="3"/>
        <v>-2.0565837848593766E-3</v>
      </c>
      <c r="AK9" s="9">
        <f t="shared" si="3"/>
        <v>-9.1504630772531442E-3</v>
      </c>
      <c r="AL9" s="9">
        <f t="shared" si="3"/>
        <v>-3.2229246121036851E-7</v>
      </c>
      <c r="AM9" s="9">
        <f t="shared" si="3"/>
        <v>-4.283839984602078E-5</v>
      </c>
      <c r="AN9" s="9">
        <f t="shared" si="3"/>
        <v>9.3230118627647095E-3</v>
      </c>
      <c r="AO9" s="9">
        <f t="shared" si="3"/>
        <v>-6.508515858880598E-2</v>
      </c>
      <c r="AP9" s="9">
        <f t="shared" si="3"/>
        <v>-1.0922193311842176E-2</v>
      </c>
      <c r="AQ9" s="9">
        <f t="shared" si="3"/>
        <v>-7.1151871605080166E-8</v>
      </c>
      <c r="AR9" s="9">
        <f t="shared" si="3"/>
        <v>8.5198432519069667E-3</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Parameter!D4/1000</f>
        <v>0.06</v>
      </c>
      <c r="AC12" s="9">
        <f>AB12*L12</f>
        <v>8.4033030636056095E-3</v>
      </c>
      <c r="AD12" s="9">
        <f>AB12*M12</f>
        <v>1.9636711330573766E-9</v>
      </c>
      <c r="AE12" s="9">
        <f>AB12*N12</f>
        <v>1.4421581283024126E-10</v>
      </c>
      <c r="AF12" s="9">
        <f>AB12*O12</f>
        <v>1.4575370389892316E-9</v>
      </c>
      <c r="AG12" s="9">
        <f>AB12*P12</f>
        <v>6.8226624246519661E-10</v>
      </c>
      <c r="AH12" s="9">
        <f>AB12*Q12</f>
        <v>6.2636228098974058E-4</v>
      </c>
      <c r="AI12" s="9">
        <f>AB12*R12</f>
        <v>3.8574070090826345E-5</v>
      </c>
      <c r="AJ12" s="9">
        <f>AB12*S12</f>
        <v>3.4421753245985199E-5</v>
      </c>
      <c r="AK12" s="9">
        <f>AB12*T12</f>
        <v>1.2551312151481067E-4</v>
      </c>
      <c r="AL12" s="9">
        <f>AB12*U12</f>
        <v>3.7916400487274048E-8</v>
      </c>
      <c r="AM12" s="9">
        <f>AB12*V12</f>
        <v>1.1381506917616554E-5</v>
      </c>
      <c r="AN12" s="9">
        <f>AB12*W12</f>
        <v>2.6584142597194795E-2</v>
      </c>
      <c r="AO12" s="9">
        <f>AB12*X12</f>
        <v>0.29806969410265377</v>
      </c>
      <c r="AP12" s="9">
        <f>AB12*Y12</f>
        <v>5.751039868169323E-4</v>
      </c>
      <c r="AQ12" s="9">
        <f>AB12*Z12</f>
        <v>4.0023907252894817E-8</v>
      </c>
      <c r="AR12" s="9">
        <f>AB12*AA12</f>
        <v>0.13024795870517214</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-3.2082288848922974E-2</v>
      </c>
      <c r="AD13" s="9">
        <f t="shared" si="4"/>
        <v>1.5182859893809635E-9</v>
      </c>
      <c r="AE13" s="9">
        <f t="shared" si="4"/>
        <v>-1.2992576813999105E-9</v>
      </c>
      <c r="AF13" s="9">
        <f t="shared" si="4"/>
        <v>-3.9353195546866658E-10</v>
      </c>
      <c r="AG13" s="9">
        <f t="shared" si="4"/>
        <v>-8.5274785788890136E-9</v>
      </c>
      <c r="AH13" s="9">
        <f t="shared" si="4"/>
        <v>-5.9838120460895905E-4</v>
      </c>
      <c r="AI13" s="9">
        <f t="shared" si="4"/>
        <v>9.1148764558651594E-5</v>
      </c>
      <c r="AJ13" s="9">
        <f t="shared" si="4"/>
        <v>-2.0565837848593766E-3</v>
      </c>
      <c r="AK13" s="9">
        <f t="shared" si="4"/>
        <v>-9.1504630772531442E-3</v>
      </c>
      <c r="AL13" s="9">
        <f t="shared" si="4"/>
        <v>-3.2229246121036851E-7</v>
      </c>
      <c r="AM13" s="9">
        <f t="shared" si="4"/>
        <v>-4.283839984602078E-5</v>
      </c>
      <c r="AN13" s="9">
        <f t="shared" si="4"/>
        <v>9.3230118627647095E-3</v>
      </c>
      <c r="AO13" s="9">
        <f t="shared" si="4"/>
        <v>-6.508515858880598E-2</v>
      </c>
      <c r="AP13" s="9">
        <f t="shared" si="4"/>
        <v>-1.0922193311842176E-2</v>
      </c>
      <c r="AQ13" s="9">
        <f t="shared" si="4"/>
        <v>-7.1151871605080166E-8</v>
      </c>
      <c r="AR13" s="9">
        <f t="shared" si="4"/>
        <v>8.5198432519069667E-3</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Parameter!D4/1000</f>
        <v>0.06</v>
      </c>
      <c r="AC16" s="9">
        <f>AB16*L16</f>
        <v>8.4033030636056095E-3</v>
      </c>
      <c r="AD16" s="9">
        <f>AB16*M16</f>
        <v>1.9636711330573766E-9</v>
      </c>
      <c r="AE16" s="9">
        <f>AB16*N16</f>
        <v>1.4421581283024126E-10</v>
      </c>
      <c r="AF16" s="9">
        <f>AB16*O16</f>
        <v>1.4575370389892316E-9</v>
      </c>
      <c r="AG16" s="9">
        <f>AB16*P16</f>
        <v>6.8226624246519661E-10</v>
      </c>
      <c r="AH16" s="9">
        <f>AB16*Q16</f>
        <v>6.2636228098974058E-4</v>
      </c>
      <c r="AI16" s="9">
        <f>AB16*R16</f>
        <v>3.8574070090826345E-5</v>
      </c>
      <c r="AJ16" s="9">
        <f>AB16*S16</f>
        <v>3.4421753245985199E-5</v>
      </c>
      <c r="AK16" s="9">
        <f>AB16*T16</f>
        <v>1.2551312151481067E-4</v>
      </c>
      <c r="AL16" s="9">
        <f>AB16*U16</f>
        <v>3.7916400487274048E-8</v>
      </c>
      <c r="AM16" s="9">
        <f>AB16*V16</f>
        <v>1.1381506917616554E-5</v>
      </c>
      <c r="AN16" s="9">
        <f>AB16*W16</f>
        <v>2.6584142597194795E-2</v>
      </c>
      <c r="AO16" s="9">
        <f>AB16*X16</f>
        <v>0.29806969410265377</v>
      </c>
      <c r="AP16" s="9">
        <f>AB16*Y16</f>
        <v>5.751039868169323E-4</v>
      </c>
      <c r="AQ16" s="9">
        <f>AB16*Z16</f>
        <v>4.0023907252894817E-8</v>
      </c>
      <c r="AR16" s="9">
        <f>AB16*AA16</f>
        <v>0.13024795870517214</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Parameter!D5/1000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Parameter!D5/1000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-0.19443309574113493</v>
      </c>
      <c r="AD28" s="9">
        <f t="shared" si="9"/>
        <v>-2.3095993008084279E-8</v>
      </c>
      <c r="AE28" s="9">
        <f t="shared" si="9"/>
        <v>-1.5620307928614051E-8</v>
      </c>
      <c r="AF28" s="9">
        <f t="shared" si="9"/>
        <v>-3.2913405686625655E-7</v>
      </c>
      <c r="AG28" s="9">
        <f t="shared" si="9"/>
        <v>-3.5129510111088629E-8</v>
      </c>
      <c r="AH28" s="9">
        <f t="shared" si="9"/>
        <v>-9.6705335785205321E-3</v>
      </c>
      <c r="AI28" s="9">
        <f t="shared" si="9"/>
        <v>-1.5340665670710554E-3</v>
      </c>
      <c r="AJ28" s="9">
        <f t="shared" si="9"/>
        <v>-4.0754491244059934E-3</v>
      </c>
      <c r="AK28" s="9">
        <f t="shared" si="9"/>
        <v>-1.7077849257958938E-2</v>
      </c>
      <c r="AL28" s="9">
        <f t="shared" si="9"/>
        <v>-8.1647625526839432E-5</v>
      </c>
      <c r="AM28" s="9">
        <f t="shared" si="9"/>
        <v>-2.8014122065533526E-3</v>
      </c>
      <c r="AN28" s="9">
        <f t="shared" si="9"/>
        <v>-7.8847248239568319</v>
      </c>
      <c r="AO28" s="9">
        <f t="shared" si="9"/>
        <v>-82.398860337007278</v>
      </c>
      <c r="AP28" s="9">
        <f t="shared" si="9"/>
        <v>-5.9299038983832677</v>
      </c>
      <c r="AQ28" s="9">
        <f t="shared" si="9"/>
        <v>-3.1154946763073796E-6</v>
      </c>
      <c r="AR28" s="9">
        <f t="shared" si="9"/>
        <v>-2.0427485304641415</v>
      </c>
    </row>
    <row r="29" spans="1:44" ht="26" x14ac:dyDescent="0.35">
      <c r="A29" s="9" t="s">
        <v>130</v>
      </c>
      <c r="B29" s="9" t="s">
        <v>64</v>
      </c>
      <c r="C29" s="9" t="s">
        <v>107</v>
      </c>
      <c r="D29" s="9" t="s">
        <v>166</v>
      </c>
      <c r="E29" s="9" t="s">
        <v>119</v>
      </c>
      <c r="F29" s="9" t="s">
        <v>4</v>
      </c>
      <c r="G29" s="9" t="s">
        <v>166</v>
      </c>
      <c r="H29" s="9">
        <v>-0.6</v>
      </c>
      <c r="I29" s="9" t="s">
        <v>178</v>
      </c>
      <c r="J29" s="9" t="b">
        <v>1</v>
      </c>
      <c r="L29" s="9">
        <f>AC31*AB31</f>
        <v>0.17999209730729981</v>
      </c>
      <c r="M29" s="9">
        <f>AD31*AB31</f>
        <v>2.0265437323932981E-8</v>
      </c>
      <c r="N29" s="9">
        <f>AE31*AB31</f>
        <v>1.3671363730868397E-8</v>
      </c>
      <c r="O29" s="9">
        <f>AF31*AB31</f>
        <v>-1.3388168362520003E-8</v>
      </c>
      <c r="P29" s="9">
        <f>AG31*AB31</f>
        <v>2.4240812117706148E-8</v>
      </c>
      <c r="Q29" s="9">
        <f>AH31*AB31</f>
        <v>1.0161879276716993E-2</v>
      </c>
      <c r="R29" s="9">
        <f>AI31*AB31</f>
        <v>1.771119305737185E-3</v>
      </c>
      <c r="S29" s="9">
        <f>AJ31*AB31</f>
        <v>2.5678153635445662E-3</v>
      </c>
      <c r="T29" s="9">
        <f>AK31*AB31</f>
        <v>1.0325987895621757E-2</v>
      </c>
      <c r="U29" s="9">
        <f>AL31*AB31</f>
        <v>3.3711115351235206E-5</v>
      </c>
      <c r="V29" s="9">
        <f>AM31*AB31</f>
        <v>2.273626290015731E-3</v>
      </c>
      <c r="W29" s="9">
        <f>AN31*AB31</f>
        <v>7.7515245813225278</v>
      </c>
      <c r="X29" s="9">
        <f>AO31*AB31</f>
        <v>97.470674109414148</v>
      </c>
      <c r="Y29" s="9">
        <f>AP31*AB31</f>
        <v>7.6133992220478692</v>
      </c>
      <c r="Z29" s="9">
        <f>AQ31*AB31</f>
        <v>2.9987237630723287E-6</v>
      </c>
      <c r="AA29" s="9">
        <f>AR31*AB31</f>
        <v>2.1139214144724812</v>
      </c>
      <c r="AB29" s="9">
        <f>H29</f>
        <v>-0.6</v>
      </c>
      <c r="AC29" s="9">
        <f>AB29*L29</f>
        <v>-0.10799525838437989</v>
      </c>
      <c r="AD29" s="9">
        <f>AB29*M29</f>
        <v>-1.2159262394359789E-8</v>
      </c>
      <c r="AE29" s="9">
        <f>AB29*N29</f>
        <v>-8.2028182385210375E-9</v>
      </c>
      <c r="AF29" s="9">
        <f>AB29*O29</f>
        <v>8.0329010175120006E-9</v>
      </c>
      <c r="AG29" s="9">
        <f>AB29*P29</f>
        <v>-1.4544487270623689E-8</v>
      </c>
      <c r="AH29" s="9">
        <f>AB29*Q29</f>
        <v>-6.0971275660301957E-3</v>
      </c>
      <c r="AI29" s="9">
        <f>AB29*R29</f>
        <v>-1.062671583442311E-3</v>
      </c>
      <c r="AJ29" s="9">
        <f>AB29*S29</f>
        <v>-1.5406892181267396E-3</v>
      </c>
      <c r="AK29" s="9">
        <f>AB29*T29</f>
        <v>-6.1955927373730539E-3</v>
      </c>
      <c r="AL29" s="9">
        <f>AB29*U29</f>
        <v>-2.0226669210741122E-5</v>
      </c>
      <c r="AM29" s="9">
        <f>AB29*V29</f>
        <v>-1.3641757740094386E-3</v>
      </c>
      <c r="AN29" s="9">
        <f>AB29*W29</f>
        <v>-4.6509147487935163</v>
      </c>
      <c r="AO29" s="9">
        <f>AB29*X29</f>
        <v>-58.482404465648486</v>
      </c>
      <c r="AP29" s="9">
        <f>AB29*Y29</f>
        <v>-4.5680395332287214</v>
      </c>
      <c r="AQ29" s="9">
        <f>AB29*Z29</f>
        <v>-1.7992342578433972E-6</v>
      </c>
      <c r="AR29" s="9">
        <f>AB29*AA29</f>
        <v>-1.2683528486834887</v>
      </c>
    </row>
    <row r="30" spans="1:44" ht="26" x14ac:dyDescent="0.35">
      <c r="A30" s="9" t="s">
        <v>131</v>
      </c>
      <c r="B30" s="9" t="s">
        <v>65</v>
      </c>
      <c r="C30" s="9" t="s">
        <v>107</v>
      </c>
      <c r="D30" s="9" t="s">
        <v>166</v>
      </c>
      <c r="E30" s="9" t="s">
        <v>119</v>
      </c>
      <c r="F30" s="9" t="s">
        <v>4</v>
      </c>
      <c r="G30" s="9" t="s">
        <v>166</v>
      </c>
      <c r="H30" s="9">
        <v>-0.4</v>
      </c>
      <c r="I30" s="9" t="s">
        <v>178</v>
      </c>
      <c r="J30" s="9" t="b">
        <v>1</v>
      </c>
      <c r="L30" s="9">
        <f>AC34*AB34</f>
        <v>0.21609459339188761</v>
      </c>
      <c r="M30" s="9">
        <f>AD34*AB34</f>
        <v>2.7341826534311227E-8</v>
      </c>
      <c r="N30" s="9">
        <f>AE34*AB34</f>
        <v>1.8543724225232538E-8</v>
      </c>
      <c r="O30" s="9">
        <f>AF34*AB34</f>
        <v>8.4291739470942133E-7</v>
      </c>
      <c r="P30" s="9">
        <f>AG34*AB34</f>
        <v>5.1462557101162359E-8</v>
      </c>
      <c r="Q30" s="9">
        <f>AH34*AB34</f>
        <v>8.9335150312258426E-3</v>
      </c>
      <c r="R30" s="9">
        <f>AI34*AB34</f>
        <v>1.1784874590718608E-3</v>
      </c>
      <c r="S30" s="9">
        <f>AJ34*AB34</f>
        <v>6.3368997656981342E-3</v>
      </c>
      <c r="T30" s="9">
        <f>AK34*AB34</f>
        <v>2.7205641301464707E-2</v>
      </c>
      <c r="U30" s="9">
        <f>AL34*AB34</f>
        <v>1.5355239079024575E-4</v>
      </c>
      <c r="V30" s="9">
        <f>AM34*AB34</f>
        <v>3.5930910813597849E-3</v>
      </c>
      <c r="W30" s="9">
        <f>AN34*AB34</f>
        <v>8.0845251879082873</v>
      </c>
      <c r="X30" s="9">
        <f>AO34*AB34</f>
        <v>59.791139678396974</v>
      </c>
      <c r="Y30" s="9">
        <f>AP34*AB34</f>
        <v>3.404660912886365</v>
      </c>
      <c r="Z30" s="9">
        <f>AQ34*AB34</f>
        <v>3.2906510461599564E-6</v>
      </c>
      <c r="AA30" s="9">
        <f>AR34*AB34</f>
        <v>1.9359892044516323</v>
      </c>
      <c r="AB30" s="9">
        <f>H30</f>
        <v>-0.4</v>
      </c>
      <c r="AC30" s="9">
        <f>AB30*L30</f>
        <v>-8.6437837356755046E-2</v>
      </c>
      <c r="AD30" s="9">
        <f>AB30*M30</f>
        <v>-1.0936730613724492E-8</v>
      </c>
      <c r="AE30" s="9">
        <f>AB30*N30</f>
        <v>-7.4174896900930151E-9</v>
      </c>
      <c r="AF30" s="9">
        <f>AB30*O30</f>
        <v>-3.3716695788376857E-7</v>
      </c>
      <c r="AG30" s="9">
        <f>AB30*P30</f>
        <v>-2.0585022840464944E-8</v>
      </c>
      <c r="AH30" s="9">
        <f>AB30*Q30</f>
        <v>-3.5734060124903372E-3</v>
      </c>
      <c r="AI30" s="9">
        <f>AB30*R30</f>
        <v>-4.7139498362874435E-4</v>
      </c>
      <c r="AJ30" s="9">
        <f>AB30*S30</f>
        <v>-2.534759906279254E-3</v>
      </c>
      <c r="AK30" s="9">
        <f>AB30*T30</f>
        <v>-1.0882256520585883E-2</v>
      </c>
      <c r="AL30" s="9">
        <f>AB30*U30</f>
        <v>-6.142095631609831E-5</v>
      </c>
      <c r="AM30" s="9">
        <f>AB30*V30</f>
        <v>-1.437236432543914E-3</v>
      </c>
      <c r="AN30" s="9">
        <f>AB30*W30</f>
        <v>-3.2338100751633152</v>
      </c>
      <c r="AO30" s="9">
        <f>AB30*X30</f>
        <v>-23.916455871358792</v>
      </c>
      <c r="AP30" s="9">
        <f>AB30*Y30</f>
        <v>-1.3618643651545461</v>
      </c>
      <c r="AQ30" s="9">
        <f>AB30*Z30</f>
        <v>-1.3162604184639826E-6</v>
      </c>
      <c r="AR30" s="9">
        <f>AB30*AA30</f>
        <v>-0.77439568178065299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-0.17999209730729981</v>
      </c>
      <c r="AD31" s="9">
        <f t="shared" si="10"/>
        <v>-2.0265437323932981E-8</v>
      </c>
      <c r="AE31" s="9">
        <f t="shared" si="10"/>
        <v>-1.3671363730868397E-8</v>
      </c>
      <c r="AF31" s="9">
        <f t="shared" si="10"/>
        <v>1.3388168362520003E-8</v>
      </c>
      <c r="AG31" s="9">
        <f t="shared" si="10"/>
        <v>-2.4240812117706148E-8</v>
      </c>
      <c r="AH31" s="9">
        <f t="shared" si="10"/>
        <v>-1.0161879276716993E-2</v>
      </c>
      <c r="AI31" s="9">
        <f t="shared" si="10"/>
        <v>-1.771119305737185E-3</v>
      </c>
      <c r="AJ31" s="9">
        <f t="shared" si="10"/>
        <v>-2.5678153635445662E-3</v>
      </c>
      <c r="AK31" s="9">
        <f t="shared" si="10"/>
        <v>-1.0325987895621757E-2</v>
      </c>
      <c r="AL31" s="9">
        <f t="shared" si="10"/>
        <v>-3.3711115351235206E-5</v>
      </c>
      <c r="AM31" s="9">
        <f t="shared" si="10"/>
        <v>-2.273626290015731E-3</v>
      </c>
      <c r="AN31" s="9">
        <f t="shared" si="10"/>
        <v>-7.7515245813225278</v>
      </c>
      <c r="AO31" s="9">
        <f t="shared" si="10"/>
        <v>-97.470674109414148</v>
      </c>
      <c r="AP31" s="9">
        <f t="shared" si="10"/>
        <v>-7.6133992220478692</v>
      </c>
      <c r="AQ31" s="9">
        <f t="shared" si="10"/>
        <v>-2.9987237630723287E-6</v>
      </c>
      <c r="AR31" s="9">
        <f t="shared" si="10"/>
        <v>-2.1139214144724812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Parameter!D3/100</f>
        <v>0.15</v>
      </c>
      <c r="AC33" s="9">
        <f>AB33*L33</f>
        <v>4.4142349672240594E-2</v>
      </c>
      <c r="AD33" s="9">
        <f>AB33*M33</f>
        <v>9.4136749920921415E-9</v>
      </c>
      <c r="AE33" s="9">
        <f>AB33*N33</f>
        <v>2.0686527105816223E-9</v>
      </c>
      <c r="AF33" s="9">
        <f>AB33*O33</f>
        <v>5.6469078202172732E-9</v>
      </c>
      <c r="AG33" s="9">
        <f>AB33*P33</f>
        <v>2.1271314944629513E-9</v>
      </c>
      <c r="AH33" s="9">
        <f>AB33*Q33</f>
        <v>3.3633052930412276E-3</v>
      </c>
      <c r="AI33" s="9">
        <f>AB33*R33</f>
        <v>2.1223233870721215E-4</v>
      </c>
      <c r="AJ33" s="9">
        <f>AB33*S33</f>
        <v>2.0168362922643883E-4</v>
      </c>
      <c r="AK33" s="9">
        <f>AB33*T33</f>
        <v>6.7376175892937295E-4</v>
      </c>
      <c r="AL33" s="9">
        <f>AB33*U33</f>
        <v>5.022371662240477E-7</v>
      </c>
      <c r="AM33" s="9">
        <f>AB33*V33</f>
        <v>6.0519422389792184E-5</v>
      </c>
      <c r="AN33" s="9">
        <f>AB33*W33</f>
        <v>0.16240661318387026</v>
      </c>
      <c r="AO33" s="9">
        <f>AB33*X33</f>
        <v>1.2705107096955388</v>
      </c>
      <c r="AP33" s="9">
        <f>AB33*Y33</f>
        <v>6.6158895667453371E-3</v>
      </c>
      <c r="AQ33" s="9">
        <f>AB33*Z33</f>
        <v>8.8657036214210658E-7</v>
      </c>
      <c r="AR33" s="9">
        <f>AB33*AA33</f>
        <v>0.69402837530165351</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-0.21609459339188761</v>
      </c>
      <c r="AD34" s="9">
        <f t="shared" si="11"/>
        <v>-2.7341826534311227E-8</v>
      </c>
      <c r="AE34" s="9">
        <f t="shared" si="11"/>
        <v>-1.8543724225232538E-8</v>
      </c>
      <c r="AF34" s="9">
        <f t="shared" si="11"/>
        <v>-8.4291739470942133E-7</v>
      </c>
      <c r="AG34" s="9">
        <f t="shared" si="11"/>
        <v>-5.1462557101162359E-8</v>
      </c>
      <c r="AH34" s="9">
        <f t="shared" si="11"/>
        <v>-8.9335150312258426E-3</v>
      </c>
      <c r="AI34" s="9">
        <f t="shared" si="11"/>
        <v>-1.1784874590718608E-3</v>
      </c>
      <c r="AJ34" s="9">
        <f t="shared" si="11"/>
        <v>-6.3368997656981342E-3</v>
      </c>
      <c r="AK34" s="9">
        <f t="shared" si="11"/>
        <v>-2.7205641301464707E-2</v>
      </c>
      <c r="AL34" s="9">
        <f t="shared" si="11"/>
        <v>-1.5355239079024575E-4</v>
      </c>
      <c r="AM34" s="9">
        <f t="shared" si="11"/>
        <v>-3.5930910813597849E-3</v>
      </c>
      <c r="AN34" s="9">
        <f t="shared" si="11"/>
        <v>-8.0845251879082873</v>
      </c>
      <c r="AO34" s="9">
        <f t="shared" si="11"/>
        <v>-59.791139678396974</v>
      </c>
      <c r="AP34" s="9">
        <f t="shared" si="11"/>
        <v>-3.404660912886365</v>
      </c>
      <c r="AQ34" s="9">
        <f t="shared" si="11"/>
        <v>-3.2906510461599564E-6</v>
      </c>
      <c r="AR34" s="9">
        <f t="shared" si="11"/>
        <v>-1.9359892044516323</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Parameter!D3/100</f>
        <v>0.15</v>
      </c>
      <c r="AC36" s="9">
        <f>AB36*L36</f>
        <v>4.4142349672240594E-2</v>
      </c>
      <c r="AD36" s="9">
        <f>AB36*M36</f>
        <v>9.4136749920921415E-9</v>
      </c>
      <c r="AE36" s="9">
        <f>AB36*N36</f>
        <v>2.0686527105816223E-9</v>
      </c>
      <c r="AF36" s="9">
        <f>AB36*O36</f>
        <v>5.6469078202172732E-9</v>
      </c>
      <c r="AG36" s="9">
        <f>AB36*P36</f>
        <v>2.1271314944629513E-9</v>
      </c>
      <c r="AH36" s="9">
        <f>AB36*Q36</f>
        <v>3.3633052930412276E-3</v>
      </c>
      <c r="AI36" s="9">
        <f>AB36*R36</f>
        <v>2.1223233870721215E-4</v>
      </c>
      <c r="AJ36" s="9">
        <f>AB36*S36</f>
        <v>2.0168362922643883E-4</v>
      </c>
      <c r="AK36" s="9">
        <f>AB36*T36</f>
        <v>6.7376175892937295E-4</v>
      </c>
      <c r="AL36" s="9">
        <f>AB36*U36</f>
        <v>5.022371662240477E-7</v>
      </c>
      <c r="AM36" s="9">
        <f>AB36*V36</f>
        <v>6.0519422389792184E-5</v>
      </c>
      <c r="AN36" s="9">
        <f>AB36*W36</f>
        <v>0.16240661318387026</v>
      </c>
      <c r="AO36" s="9">
        <f>AB36*X36</f>
        <v>1.2705107096955388</v>
      </c>
      <c r="AP36" s="9">
        <f>AB36*Y36</f>
        <v>6.6158895667453371E-3</v>
      </c>
      <c r="AQ36" s="9">
        <f>AB36*Z36</f>
        <v>8.8657036214210658E-7</v>
      </c>
      <c r="AR36" s="9">
        <f>AB36*AA36</f>
        <v>0.69402837530165351</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-7.4286089513159598E-2</v>
      </c>
      <c r="AD2" s="9">
        <f t="shared" si="1"/>
        <v>-4.2559707185457086E-9</v>
      </c>
      <c r="AE2" s="9">
        <f t="shared" si="1"/>
        <v>-3.8877157635699023E-9</v>
      </c>
      <c r="AF2" s="9">
        <f t="shared" si="1"/>
        <v>-6.6855261904554855E-8</v>
      </c>
      <c r="AG2" s="9">
        <f t="shared" si="1"/>
        <v>-9.6767941418074205E-9</v>
      </c>
      <c r="AH2" s="9">
        <f t="shared" si="1"/>
        <v>-2.0900476288977692E-3</v>
      </c>
      <c r="AI2" s="9">
        <f t="shared" si="1"/>
        <v>-2.5107649948978518E-4</v>
      </c>
      <c r="AJ2" s="9">
        <f t="shared" si="1"/>
        <v>-1.5219332155270385E-3</v>
      </c>
      <c r="AK2" s="9">
        <f t="shared" si="1"/>
        <v>-6.538211831595025E-3</v>
      </c>
      <c r="AL2" s="9">
        <f t="shared" si="1"/>
        <v>-1.6572012702777533E-5</v>
      </c>
      <c r="AM2" s="9">
        <f t="shared" si="1"/>
        <v>-5.7075082710005183E-4</v>
      </c>
      <c r="AN2" s="9">
        <f t="shared" si="1"/>
        <v>-1.5792474640828222</v>
      </c>
      <c r="AO2" s="9">
        <f t="shared" si="1"/>
        <v>-16.48799772152276</v>
      </c>
      <c r="AP2" s="9">
        <f t="shared" si="1"/>
        <v>-1.190574679956161</v>
      </c>
      <c r="AQ2" s="9">
        <f t="shared" si="1"/>
        <v>-6.5369532627754927E-7</v>
      </c>
      <c r="AR2" s="9">
        <f t="shared" si="1"/>
        <v>-0.41235677186444847</v>
      </c>
    </row>
    <row r="3" spans="1:44" ht="38.5" x14ac:dyDescent="0.35">
      <c r="A3" s="9" t="s">
        <v>117</v>
      </c>
      <c r="B3" s="9" t="s">
        <v>2</v>
      </c>
      <c r="C3" s="9" t="s">
        <v>107</v>
      </c>
      <c r="D3" s="9" t="s">
        <v>166</v>
      </c>
      <c r="E3" s="9" t="s">
        <v>116</v>
      </c>
      <c r="F3" s="9" t="s">
        <v>53</v>
      </c>
      <c r="G3" s="9" t="s">
        <v>166</v>
      </c>
      <c r="H3" s="9">
        <v>-0.4</v>
      </c>
      <c r="I3" s="9" t="s">
        <v>178</v>
      </c>
      <c r="J3" s="9" t="b">
        <v>1</v>
      </c>
      <c r="L3" s="9">
        <f>AC6*AB6</f>
        <v>3.8384766146627176E-2</v>
      </c>
      <c r="M3" s="9">
        <f>AD6*AB6</f>
        <v>-4.5532639587931107E-11</v>
      </c>
      <c r="N3" s="9">
        <f>AE6*AB6</f>
        <v>1.4074195410225916E-9</v>
      </c>
      <c r="O3" s="9">
        <f>AF6*AB6</f>
        <v>1.4866847347105904E-9</v>
      </c>
      <c r="P3" s="9">
        <f>AG6*AB6</f>
        <v>9.0391782607379116E-9</v>
      </c>
      <c r="Q3" s="9">
        <f>AH6*AB6</f>
        <v>1.0681529153512646E-3</v>
      </c>
      <c r="R3" s="9">
        <f>AI6*AB6</f>
        <v>-6.2218211990531838E-5</v>
      </c>
      <c r="S3" s="9">
        <f>AJ6*AB6</f>
        <v>2.0824000997938658E-3</v>
      </c>
      <c r="T3" s="9">
        <f>AK6*AB6</f>
        <v>9.244597918389252E-3</v>
      </c>
      <c r="U3" s="9">
        <f>AL6*AB6</f>
        <v>3.5072976157582406E-7</v>
      </c>
      <c r="V3" s="9">
        <f>AM6*AB6</f>
        <v>5.1374530034233199E-5</v>
      </c>
      <c r="W3" s="9">
        <f>AN6*AB6</f>
        <v>1.0615095085131386E-2</v>
      </c>
      <c r="X3" s="9">
        <f>AO6*AB6</f>
        <v>0.28863742916579632</v>
      </c>
      <c r="Y3" s="9">
        <f>AP6*AB6</f>
        <v>1.1353521301954874E-2</v>
      </c>
      <c r="Z3" s="9">
        <f>AQ6*AB6</f>
        <v>1.0116980204475129E-7</v>
      </c>
      <c r="AA3" s="9">
        <f>AR6*AB6</f>
        <v>8.9166125776972138E-2</v>
      </c>
      <c r="AB3" s="9">
        <f t="shared" si="0"/>
        <v>-0.4</v>
      </c>
      <c r="AC3" s="9">
        <f>AB3*L3</f>
        <v>-1.5353906458650871E-2</v>
      </c>
      <c r="AD3" s="9">
        <f>AB3*M3</f>
        <v>1.8213055835172444E-11</v>
      </c>
      <c r="AE3" s="9">
        <f>AB3*N3</f>
        <v>-5.6296781640903668E-10</v>
      </c>
      <c r="AF3" s="9">
        <f>AB3*O3</f>
        <v>-5.9467389388423619E-10</v>
      </c>
      <c r="AG3" s="9">
        <f>AB3*P3</f>
        <v>-3.6156713042951649E-9</v>
      </c>
      <c r="AH3" s="9">
        <f>AB3*Q3</f>
        <v>-4.2726116614050583E-4</v>
      </c>
      <c r="AI3" s="9">
        <f>AB3*R3</f>
        <v>2.4887284796212737E-5</v>
      </c>
      <c r="AJ3" s="9">
        <f>AB3*S3</f>
        <v>-8.3296003991754637E-4</v>
      </c>
      <c r="AK3" s="9">
        <f>AB3*T3</f>
        <v>-3.697839167355701E-3</v>
      </c>
      <c r="AL3" s="9">
        <f>AB3*U3</f>
        <v>-1.4029190463032962E-7</v>
      </c>
      <c r="AM3" s="9">
        <f>AB3*V3</f>
        <v>-2.0549812013693281E-5</v>
      </c>
      <c r="AN3" s="9">
        <f>AB3*W3</f>
        <v>-4.2460380340525548E-3</v>
      </c>
      <c r="AO3" s="9">
        <f>AB3*X3</f>
        <v>-0.11545497166631853</v>
      </c>
      <c r="AP3" s="9">
        <f>AB3*Y3</f>
        <v>-4.5414085207819499E-3</v>
      </c>
      <c r="AQ3" s="9">
        <f>AB3*Z3</f>
        <v>-4.0467920817900516E-8</v>
      </c>
      <c r="AR3" s="9">
        <f>AB3*AA3</f>
        <v>-3.5666450310788855E-2</v>
      </c>
    </row>
    <row r="4" spans="1:44" ht="26" x14ac:dyDescent="0.35">
      <c r="A4" s="9" t="s">
        <v>118</v>
      </c>
      <c r="B4" s="9" t="s">
        <v>3</v>
      </c>
      <c r="C4" s="9" t="s">
        <v>107</v>
      </c>
      <c r="D4" s="9" t="s">
        <v>166</v>
      </c>
      <c r="E4" s="9" t="s">
        <v>116</v>
      </c>
      <c r="F4" s="9" t="s">
        <v>53</v>
      </c>
      <c r="G4" s="9" t="s">
        <v>166</v>
      </c>
      <c r="H4" s="9">
        <v>-0.4</v>
      </c>
      <c r="I4" s="9" t="s">
        <v>178</v>
      </c>
      <c r="J4" s="9" t="b">
        <v>1</v>
      </c>
      <c r="L4" s="9">
        <f>AC17*AB17</f>
        <v>5.0113909765704311E-2</v>
      </c>
      <c r="M4" s="9">
        <f>AD17*AB17</f>
        <v>-8.6253706808993768E-10</v>
      </c>
      <c r="N4" s="9">
        <f>AE17*AB17</f>
        <v>5.0171590359513719E-10</v>
      </c>
      <c r="O4" s="9">
        <f>AF17*AB17</f>
        <v>1.0844415935482705E-9</v>
      </c>
      <c r="P4" s="9">
        <f>AG17*AB17</f>
        <v>-2.411947961763677E-9</v>
      </c>
      <c r="Q4" s="9">
        <f>AH17*AB17</f>
        <v>-6.7830063236710828E-4</v>
      </c>
      <c r="R4" s="9">
        <f>AI17*AB17</f>
        <v>-7.7123822820532995E-5</v>
      </c>
      <c r="S4" s="9">
        <f>AJ17*AB17</f>
        <v>-3.1529162317926632E-4</v>
      </c>
      <c r="T4" s="9">
        <f>AK17*AB17</f>
        <v>-1.4379929683811595E-3</v>
      </c>
      <c r="U4" s="9">
        <f>AL17*AB17</f>
        <v>2.5548923194829212E-7</v>
      </c>
      <c r="V4" s="9">
        <f>AM17*AB17</f>
        <v>-2.5203565560780055E-5</v>
      </c>
      <c r="W4" s="9">
        <f>AN17*AB17</f>
        <v>-4.8588468564917829E-3</v>
      </c>
      <c r="X4" s="9">
        <f>AO17*AB17</f>
        <v>-0.26807329386253231</v>
      </c>
      <c r="Y4" s="9">
        <f>AP17*AB17</f>
        <v>1.312293968138365E-4</v>
      </c>
      <c r="Z4" s="9">
        <f>AQ17*AB17</f>
        <v>-2.4678824504568086E-8</v>
      </c>
      <c r="AA4" s="9">
        <f>AR17*AB17</f>
        <v>-7.9648461347921723E-2</v>
      </c>
      <c r="AB4" s="9">
        <f t="shared" si="0"/>
        <v>-0.4</v>
      </c>
      <c r="AC4" s="9">
        <f>AB4*L4</f>
        <v>-2.0045563906281726E-2</v>
      </c>
      <c r="AD4" s="9">
        <f>AB4*M4</f>
        <v>3.4501482723597509E-10</v>
      </c>
      <c r="AE4" s="9">
        <f>AB4*N4</f>
        <v>-2.0068636143805489E-10</v>
      </c>
      <c r="AF4" s="9">
        <f>AB4*O4</f>
        <v>-4.3377663741930821E-10</v>
      </c>
      <c r="AG4" s="9">
        <f>AB4*P4</f>
        <v>9.647791847054708E-10</v>
      </c>
      <c r="AH4" s="9">
        <f>AB4*Q4</f>
        <v>2.7132025294684335E-4</v>
      </c>
      <c r="AI4" s="9">
        <f>AB4*R4</f>
        <v>3.0849529128213198E-5</v>
      </c>
      <c r="AJ4" s="9">
        <f>AB4*S4</f>
        <v>1.2611664927170653E-4</v>
      </c>
      <c r="AK4" s="9">
        <f>AB4*T4</f>
        <v>5.7519718735246379E-4</v>
      </c>
      <c r="AL4" s="9">
        <f>AB4*U4</f>
        <v>-1.0219569277931685E-7</v>
      </c>
      <c r="AM4" s="9">
        <f>AB4*V4</f>
        <v>1.0081426224312023E-5</v>
      </c>
      <c r="AN4" s="9">
        <f>AB4*W4</f>
        <v>1.9435387425967132E-3</v>
      </c>
      <c r="AO4" s="9">
        <f>AB4*X4</f>
        <v>0.10722931754501293</v>
      </c>
      <c r="AP4" s="9">
        <f>AB4*Y4</f>
        <v>-5.2491758725534598E-5</v>
      </c>
      <c r="AQ4" s="9">
        <f>AB4*Z4</f>
        <v>9.871529801827235E-9</v>
      </c>
      <c r="AR4" s="9">
        <f>AB4*AA4</f>
        <v>3.1859384539168693E-2</v>
      </c>
    </row>
    <row r="5" spans="1:44" ht="26" x14ac:dyDescent="0.35">
      <c r="A5" s="9" t="s">
        <v>119</v>
      </c>
      <c r="B5" s="9" t="s">
        <v>4</v>
      </c>
      <c r="C5" s="9" t="s">
        <v>107</v>
      </c>
      <c r="D5" s="9" t="s">
        <v>166</v>
      </c>
      <c r="E5" s="9" t="s">
        <v>116</v>
      </c>
      <c r="F5" s="9" t="s">
        <v>53</v>
      </c>
      <c r="G5" s="9" t="s">
        <v>166</v>
      </c>
      <c r="H5" s="9">
        <v>-0.2</v>
      </c>
      <c r="I5" s="9" t="s">
        <v>178</v>
      </c>
      <c r="J5" s="9" t="b">
        <v>1</v>
      </c>
      <c r="L5" s="9">
        <f>AC28*AB28</f>
        <v>0.19443309574113493</v>
      </c>
      <c r="M5" s="9">
        <f>AD28*AB28</f>
        <v>2.3095993008084279E-8</v>
      </c>
      <c r="N5" s="9">
        <f>AE28*AB28</f>
        <v>1.5620307928614051E-8</v>
      </c>
      <c r="O5" s="9">
        <f>AF28*AB28</f>
        <v>3.2913405686625655E-7</v>
      </c>
      <c r="P5" s="9">
        <f>AG28*AB28</f>
        <v>3.5129510111088629E-8</v>
      </c>
      <c r="Q5" s="9">
        <f>AH28*AB28</f>
        <v>9.6705335785205321E-3</v>
      </c>
      <c r="R5" s="9">
        <f>AI28*AB28</f>
        <v>1.5340665670710554E-3</v>
      </c>
      <c r="S5" s="9">
        <f>AJ28*AB28</f>
        <v>4.0754491244059934E-3</v>
      </c>
      <c r="T5" s="9">
        <f>AK28*AB28</f>
        <v>1.7077849257958938E-2</v>
      </c>
      <c r="U5" s="9">
        <f>AL28*AB28</f>
        <v>8.1647625526839432E-5</v>
      </c>
      <c r="V5" s="9">
        <f>AM28*AB28</f>
        <v>2.8014122065533526E-3</v>
      </c>
      <c r="W5" s="9">
        <f>AN28*AB28</f>
        <v>7.8847248239568319</v>
      </c>
      <c r="X5" s="9">
        <f>AO28*AB28</f>
        <v>82.398860337007278</v>
      </c>
      <c r="Y5" s="9">
        <f>AP28*AB28</f>
        <v>5.9299038983832677</v>
      </c>
      <c r="Z5" s="9">
        <f>AQ28*AB28</f>
        <v>3.1154946763073796E-6</v>
      </c>
      <c r="AA5" s="9">
        <f>AR28*AB28</f>
        <v>2.0427485304641415</v>
      </c>
      <c r="AB5" s="9">
        <f t="shared" si="0"/>
        <v>-0.2</v>
      </c>
      <c r="AC5" s="9">
        <f>AB5*L5</f>
        <v>-3.888661914822699E-2</v>
      </c>
      <c r="AD5" s="9">
        <f>AB5*M5</f>
        <v>-4.6191986016168563E-9</v>
      </c>
      <c r="AE5" s="9">
        <f>AB5*N5</f>
        <v>-3.1240615857228103E-9</v>
      </c>
      <c r="AF5" s="9">
        <f>AB5*O5</f>
        <v>-6.5826811373251315E-8</v>
      </c>
      <c r="AG5" s="9">
        <f>AB5*P5</f>
        <v>-7.025902022217726E-9</v>
      </c>
      <c r="AH5" s="9">
        <f>AB5*Q5</f>
        <v>-1.9341067157041065E-3</v>
      </c>
      <c r="AI5" s="9">
        <f>AB5*R5</f>
        <v>-3.0681331341421111E-4</v>
      </c>
      <c r="AJ5" s="9">
        <f>AB5*S5</f>
        <v>-8.1508982488119868E-4</v>
      </c>
      <c r="AK5" s="9">
        <f>AB5*T5</f>
        <v>-3.4155698515917878E-3</v>
      </c>
      <c r="AL5" s="9">
        <f>AB5*U5</f>
        <v>-1.6329525105367888E-5</v>
      </c>
      <c r="AM5" s="9">
        <f>AB5*V5</f>
        <v>-5.6028244131067057E-4</v>
      </c>
      <c r="AN5" s="9">
        <f>AB5*W5</f>
        <v>-1.5769449647913665</v>
      </c>
      <c r="AO5" s="9">
        <f>AB5*X5</f>
        <v>-16.479772067401456</v>
      </c>
      <c r="AP5" s="9">
        <f>AB5*Y5</f>
        <v>-1.1859807796766535</v>
      </c>
      <c r="AQ5" s="9">
        <f>AB5*Z5</f>
        <v>-6.2309893526147596E-7</v>
      </c>
      <c r="AR5" s="9">
        <f>AB5*AA5</f>
        <v>-0.40854970609282831</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-3.8384766146627176E-2</v>
      </c>
      <c r="AD6" s="9">
        <f t="shared" si="2"/>
        <v>4.5532639587931107E-11</v>
      </c>
      <c r="AE6" s="9">
        <f t="shared" si="2"/>
        <v>-1.4074195410225916E-9</v>
      </c>
      <c r="AF6" s="9">
        <f t="shared" si="2"/>
        <v>-1.4866847347105904E-9</v>
      </c>
      <c r="AG6" s="9">
        <f t="shared" si="2"/>
        <v>-9.0391782607379116E-9</v>
      </c>
      <c r="AH6" s="9">
        <f t="shared" si="2"/>
        <v>-1.0681529153512646E-3</v>
      </c>
      <c r="AI6" s="9">
        <f t="shared" si="2"/>
        <v>6.2218211990531838E-5</v>
      </c>
      <c r="AJ6" s="9">
        <f t="shared" si="2"/>
        <v>-2.0824000997938658E-3</v>
      </c>
      <c r="AK6" s="9">
        <f t="shared" si="2"/>
        <v>-9.244597918389252E-3</v>
      </c>
      <c r="AL6" s="9">
        <f t="shared" si="2"/>
        <v>-3.5072976157582406E-7</v>
      </c>
      <c r="AM6" s="9">
        <f t="shared" si="2"/>
        <v>-5.1374530034233199E-5</v>
      </c>
      <c r="AN6" s="9">
        <f t="shared" si="2"/>
        <v>-1.0615095085131386E-2</v>
      </c>
      <c r="AO6" s="9">
        <f t="shared" si="2"/>
        <v>-0.28863742916579632</v>
      </c>
      <c r="AP6" s="9">
        <f t="shared" si="2"/>
        <v>-1.1353521301954874E-2</v>
      </c>
      <c r="AQ6" s="9">
        <f t="shared" si="2"/>
        <v>-1.0116980204475129E-7</v>
      </c>
      <c r="AR6" s="9">
        <f t="shared" si="2"/>
        <v>-8.9166125776972138E-2</v>
      </c>
    </row>
    <row r="7" spans="1:44" ht="51" x14ac:dyDescent="0.35">
      <c r="A7" s="9" t="s">
        <v>120</v>
      </c>
      <c r="B7" s="9" t="s">
        <v>54</v>
      </c>
      <c r="C7" s="9" t="s">
        <v>107</v>
      </c>
      <c r="D7" s="9" t="s">
        <v>166</v>
      </c>
      <c r="E7" s="9" t="s">
        <v>117</v>
      </c>
      <c r="F7" s="9" t="s">
        <v>2</v>
      </c>
      <c r="G7" s="9" t="s">
        <v>166</v>
      </c>
      <c r="H7" s="9">
        <v>-0.6</v>
      </c>
      <c r="I7" s="9" t="s">
        <v>178</v>
      </c>
      <c r="J7" s="9" t="b">
        <v>1</v>
      </c>
      <c r="L7" s="9">
        <f>AC9*AB9</f>
        <v>3.8384766146627176E-2</v>
      </c>
      <c r="M7" s="9">
        <f>AD9*AB9</f>
        <v>-4.5532639587931107E-11</v>
      </c>
      <c r="N7" s="9">
        <f>AE9*AB9</f>
        <v>1.4074195410225916E-9</v>
      </c>
      <c r="O7" s="9">
        <f>AF9*AB9</f>
        <v>1.4866847347105904E-9</v>
      </c>
      <c r="P7" s="9">
        <f>AG9*AB9</f>
        <v>9.0391782607379116E-9</v>
      </c>
      <c r="Q7" s="9">
        <f>AH9*AB9</f>
        <v>1.0681529153512646E-3</v>
      </c>
      <c r="R7" s="9">
        <f>AI9*AB9</f>
        <v>-6.2218211990531838E-5</v>
      </c>
      <c r="S7" s="9">
        <f>AJ9*AB9</f>
        <v>2.0824000997938658E-3</v>
      </c>
      <c r="T7" s="9">
        <f>AK9*AB9</f>
        <v>9.244597918389252E-3</v>
      </c>
      <c r="U7" s="9">
        <f>AL9*AB9</f>
        <v>3.5072976157582406E-7</v>
      </c>
      <c r="V7" s="9">
        <f>AM9*AB9</f>
        <v>5.1374530034233199E-5</v>
      </c>
      <c r="W7" s="9">
        <f>AN9*AB9</f>
        <v>1.0615095085131386E-2</v>
      </c>
      <c r="X7" s="9">
        <f>AO9*AB9</f>
        <v>0.28863742916579632</v>
      </c>
      <c r="Y7" s="9">
        <f>AP9*AB9</f>
        <v>1.1353521301954874E-2</v>
      </c>
      <c r="Z7" s="9">
        <f>AQ9*AB9</f>
        <v>1.0116980204475129E-7</v>
      </c>
      <c r="AA7" s="9">
        <f>AR9*AB9</f>
        <v>8.9166125776972138E-2</v>
      </c>
      <c r="AB7" s="9">
        <f t="shared" si="0"/>
        <v>-0.6</v>
      </c>
      <c r="AC7" s="9">
        <f>AB7*L7</f>
        <v>-2.3030859687976305E-2</v>
      </c>
      <c r="AD7" s="9">
        <f>AB7*M7</f>
        <v>2.7319583752758663E-11</v>
      </c>
      <c r="AE7" s="9">
        <f>AB7*N7</f>
        <v>-8.4445172461355491E-10</v>
      </c>
      <c r="AF7" s="9">
        <f>AB7*O7</f>
        <v>-8.9201084082635418E-10</v>
      </c>
      <c r="AG7" s="9">
        <f>AB7*P7</f>
        <v>-5.4235069564427471E-9</v>
      </c>
      <c r="AH7" s="9">
        <f>AB7*Q7</f>
        <v>-6.4089174921075874E-4</v>
      </c>
      <c r="AI7" s="9">
        <f>AB7*R7</f>
        <v>3.7330927194319102E-5</v>
      </c>
      <c r="AJ7" s="9">
        <f>AB7*S7</f>
        <v>-1.2494400598763195E-3</v>
      </c>
      <c r="AK7" s="9">
        <f>AB7*T7</f>
        <v>-5.546758751033551E-3</v>
      </c>
      <c r="AL7" s="9">
        <f>AB7*U7</f>
        <v>-2.1043785694549444E-7</v>
      </c>
      <c r="AM7" s="9">
        <f>AB7*V7</f>
        <v>-3.0824718020539918E-5</v>
      </c>
      <c r="AN7" s="9">
        <f>AB7*W7</f>
        <v>-6.3690570510788313E-3</v>
      </c>
      <c r="AO7" s="9">
        <f>AB7*X7</f>
        <v>-0.17318245749947778</v>
      </c>
      <c r="AP7" s="9">
        <f>AB7*Y7</f>
        <v>-6.8121127811729245E-3</v>
      </c>
      <c r="AQ7" s="9">
        <f>AB7*Z7</f>
        <v>-6.0701881226850764E-8</v>
      </c>
      <c r="AR7" s="9">
        <f>AB7*AA7</f>
        <v>-5.3499675466183283E-2</v>
      </c>
    </row>
    <row r="8" spans="1:44" ht="51" x14ac:dyDescent="0.35">
      <c r="A8" s="9" t="s">
        <v>121</v>
      </c>
      <c r="B8" s="9" t="s">
        <v>55</v>
      </c>
      <c r="C8" s="9" t="s">
        <v>107</v>
      </c>
      <c r="D8" s="9" t="s">
        <v>166</v>
      </c>
      <c r="E8" s="9" t="s">
        <v>117</v>
      </c>
      <c r="F8" s="9" t="s">
        <v>2</v>
      </c>
      <c r="G8" s="9" t="s">
        <v>166</v>
      </c>
      <c r="H8" s="9">
        <v>-0.4</v>
      </c>
      <c r="I8" s="9" t="s">
        <v>178</v>
      </c>
      <c r="J8" s="9" t="b">
        <v>1</v>
      </c>
      <c r="L8" s="9">
        <f>AC13*AB13</f>
        <v>3.8384766146627176E-2</v>
      </c>
      <c r="M8" s="9">
        <f>AD13*AB13</f>
        <v>-4.5532639587931107E-11</v>
      </c>
      <c r="N8" s="9">
        <f>AE13*AB13</f>
        <v>1.4074195410225916E-9</v>
      </c>
      <c r="O8" s="9">
        <f>AF13*AB13</f>
        <v>1.4866847347105904E-9</v>
      </c>
      <c r="P8" s="9">
        <f>AG13*AB13</f>
        <v>9.0391782607379116E-9</v>
      </c>
      <c r="Q8" s="9">
        <f>AH13*AB13</f>
        <v>1.0681529153512646E-3</v>
      </c>
      <c r="R8" s="9">
        <f>AI13*AB13</f>
        <v>-6.2218211990531838E-5</v>
      </c>
      <c r="S8" s="9">
        <f>AJ13*AB13</f>
        <v>2.0824000997938658E-3</v>
      </c>
      <c r="T8" s="9">
        <f>AK13*AB13</f>
        <v>9.244597918389252E-3</v>
      </c>
      <c r="U8" s="9">
        <f>AL13*AB13</f>
        <v>3.5072976157582406E-7</v>
      </c>
      <c r="V8" s="9">
        <f>AM13*AB13</f>
        <v>5.1374530034233199E-5</v>
      </c>
      <c r="W8" s="9">
        <f>AN13*AB13</f>
        <v>1.0615095085131386E-2</v>
      </c>
      <c r="X8" s="9">
        <f>AO13*AB13</f>
        <v>0.28863742916579632</v>
      </c>
      <c r="Y8" s="9">
        <f>AP13*AB13</f>
        <v>1.1353521301954874E-2</v>
      </c>
      <c r="Z8" s="9">
        <f>AQ13*AB13</f>
        <v>1.0116980204475129E-7</v>
      </c>
      <c r="AA8" s="9">
        <f>AR13*AB13</f>
        <v>8.9166125776972138E-2</v>
      </c>
      <c r="AB8" s="9">
        <f t="shared" si="0"/>
        <v>-0.4</v>
      </c>
      <c r="AC8" s="9">
        <f>AB8*L8</f>
        <v>-1.5353906458650871E-2</v>
      </c>
      <c r="AD8" s="9">
        <f>AB8*M8</f>
        <v>1.8213055835172444E-11</v>
      </c>
      <c r="AE8" s="9">
        <f>AB8*N8</f>
        <v>-5.6296781640903668E-10</v>
      </c>
      <c r="AF8" s="9">
        <f>AB8*O8</f>
        <v>-5.9467389388423619E-10</v>
      </c>
      <c r="AG8" s="9">
        <f>AB8*P8</f>
        <v>-3.6156713042951649E-9</v>
      </c>
      <c r="AH8" s="9">
        <f>AB8*Q8</f>
        <v>-4.2726116614050583E-4</v>
      </c>
      <c r="AI8" s="9">
        <f>AB8*R8</f>
        <v>2.4887284796212737E-5</v>
      </c>
      <c r="AJ8" s="9">
        <f>AB8*S8</f>
        <v>-8.3296003991754637E-4</v>
      </c>
      <c r="AK8" s="9">
        <f>AB8*T8</f>
        <v>-3.697839167355701E-3</v>
      </c>
      <c r="AL8" s="9">
        <f>AB8*U8</f>
        <v>-1.4029190463032962E-7</v>
      </c>
      <c r="AM8" s="9">
        <f>AB8*V8</f>
        <v>-2.0549812013693281E-5</v>
      </c>
      <c r="AN8" s="9">
        <f>AB8*W8</f>
        <v>-4.2460380340525548E-3</v>
      </c>
      <c r="AO8" s="9">
        <f>AB8*X8</f>
        <v>-0.11545497166631853</v>
      </c>
      <c r="AP8" s="9">
        <f>AB8*Y8</f>
        <v>-4.5414085207819499E-3</v>
      </c>
      <c r="AQ8" s="9">
        <f>AB8*Z8</f>
        <v>-4.0467920817900516E-8</v>
      </c>
      <c r="AR8" s="9">
        <f>AB8*AA8</f>
        <v>-3.5666450310788855E-2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-3.8384766146627176E-2</v>
      </c>
      <c r="AD9" s="9">
        <f t="shared" si="3"/>
        <v>4.5532639587931107E-11</v>
      </c>
      <c r="AE9" s="9">
        <f t="shared" si="3"/>
        <v>-1.4074195410225916E-9</v>
      </c>
      <c r="AF9" s="9">
        <f t="shared" si="3"/>
        <v>-1.4866847347105904E-9</v>
      </c>
      <c r="AG9" s="9">
        <f t="shared" si="3"/>
        <v>-9.0391782607379116E-9</v>
      </c>
      <c r="AH9" s="9">
        <f t="shared" si="3"/>
        <v>-1.0681529153512646E-3</v>
      </c>
      <c r="AI9" s="9">
        <f t="shared" si="3"/>
        <v>6.2218211990531838E-5</v>
      </c>
      <c r="AJ9" s="9">
        <f t="shared" si="3"/>
        <v>-2.0824000997938658E-3</v>
      </c>
      <c r="AK9" s="9">
        <f t="shared" si="3"/>
        <v>-9.244597918389252E-3</v>
      </c>
      <c r="AL9" s="9">
        <f t="shared" si="3"/>
        <v>-3.5072976157582406E-7</v>
      </c>
      <c r="AM9" s="9">
        <f t="shared" si="3"/>
        <v>-5.1374530034233199E-5</v>
      </c>
      <c r="AN9" s="9">
        <f t="shared" si="3"/>
        <v>-1.0615095085131386E-2</v>
      </c>
      <c r="AO9" s="9">
        <f t="shared" si="3"/>
        <v>-0.28863742916579632</v>
      </c>
      <c r="AP9" s="9">
        <f t="shared" si="3"/>
        <v>-1.1353521301954874E-2</v>
      </c>
      <c r="AQ9" s="9">
        <f t="shared" si="3"/>
        <v>-1.0116980204475129E-7</v>
      </c>
      <c r="AR9" s="9">
        <f t="shared" si="3"/>
        <v>-8.9166125776972138E-2</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Parameter!E4/1000</f>
        <v>1.4999999999999999E-2</v>
      </c>
      <c r="AC12" s="9">
        <f>AB12*L12</f>
        <v>2.1008257659014024E-3</v>
      </c>
      <c r="AD12" s="9">
        <f>AB12*M12</f>
        <v>4.9091778326434414E-10</v>
      </c>
      <c r="AE12" s="9">
        <f>AB12*N12</f>
        <v>3.6053953207560316E-11</v>
      </c>
      <c r="AF12" s="9">
        <f>AB12*O12</f>
        <v>3.6438425974730789E-10</v>
      </c>
      <c r="AG12" s="9">
        <f>AB12*P12</f>
        <v>1.7056656061629915E-10</v>
      </c>
      <c r="AH12" s="9">
        <f>AB12*Q12</f>
        <v>1.5659057024743515E-4</v>
      </c>
      <c r="AI12" s="9">
        <f>AB12*R12</f>
        <v>9.6435175227065863E-6</v>
      </c>
      <c r="AJ12" s="9">
        <f>AB12*S12</f>
        <v>8.6054383114962999E-6</v>
      </c>
      <c r="AK12" s="9">
        <f>AB12*T12</f>
        <v>3.1378280378702667E-5</v>
      </c>
      <c r="AL12" s="9">
        <f>AB12*U12</f>
        <v>9.4791001218185121E-9</v>
      </c>
      <c r="AM12" s="9">
        <f>AB12*V12</f>
        <v>2.8453767294041386E-6</v>
      </c>
      <c r="AN12" s="9">
        <f>AB12*W12</f>
        <v>6.6460356492986988E-3</v>
      </c>
      <c r="AO12" s="9">
        <f>AB12*X12</f>
        <v>7.4517423525663443E-2</v>
      </c>
      <c r="AP12" s="9">
        <f>AB12*Y12</f>
        <v>1.4377599670423307E-4</v>
      </c>
      <c r="AQ12" s="9">
        <f>AB12*Z12</f>
        <v>1.0005976813223704E-8</v>
      </c>
      <c r="AR12" s="9">
        <f>AB12*AA12</f>
        <v>3.2561989676293035E-2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-3.8384766146627176E-2</v>
      </c>
      <c r="AD13" s="9">
        <f t="shared" si="4"/>
        <v>4.5532639587931107E-11</v>
      </c>
      <c r="AE13" s="9">
        <f t="shared" si="4"/>
        <v>-1.4074195410225916E-9</v>
      </c>
      <c r="AF13" s="9">
        <f t="shared" si="4"/>
        <v>-1.4866847347105904E-9</v>
      </c>
      <c r="AG13" s="9">
        <f t="shared" si="4"/>
        <v>-9.0391782607379116E-9</v>
      </c>
      <c r="AH13" s="9">
        <f t="shared" si="4"/>
        <v>-1.0681529153512646E-3</v>
      </c>
      <c r="AI13" s="9">
        <f t="shared" si="4"/>
        <v>6.2218211990531838E-5</v>
      </c>
      <c r="AJ13" s="9">
        <f t="shared" si="4"/>
        <v>-2.0824000997938658E-3</v>
      </c>
      <c r="AK13" s="9">
        <f t="shared" si="4"/>
        <v>-9.244597918389252E-3</v>
      </c>
      <c r="AL13" s="9">
        <f t="shared" si="4"/>
        <v>-3.5072976157582406E-7</v>
      </c>
      <c r="AM13" s="9">
        <f t="shared" si="4"/>
        <v>-5.1374530034233199E-5</v>
      </c>
      <c r="AN13" s="9">
        <f t="shared" si="4"/>
        <v>-1.0615095085131386E-2</v>
      </c>
      <c r="AO13" s="9">
        <f t="shared" si="4"/>
        <v>-0.28863742916579632</v>
      </c>
      <c r="AP13" s="9">
        <f t="shared" si="4"/>
        <v>-1.1353521301954874E-2</v>
      </c>
      <c r="AQ13" s="9">
        <f t="shared" si="4"/>
        <v>-1.0116980204475129E-7</v>
      </c>
      <c r="AR13" s="9">
        <f t="shared" si="4"/>
        <v>-8.9166125776972138E-2</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Parameter!E4/1000</f>
        <v>1.4999999999999999E-2</v>
      </c>
      <c r="AC16" s="9">
        <f>AB16*L16</f>
        <v>2.1008257659014024E-3</v>
      </c>
      <c r="AD16" s="9">
        <f>AB16*M16</f>
        <v>4.9091778326434414E-10</v>
      </c>
      <c r="AE16" s="9">
        <f>AB16*N16</f>
        <v>3.6053953207560316E-11</v>
      </c>
      <c r="AF16" s="9">
        <f>AB16*O16</f>
        <v>3.6438425974730789E-10</v>
      </c>
      <c r="AG16" s="9">
        <f>AB16*P16</f>
        <v>1.7056656061629915E-10</v>
      </c>
      <c r="AH16" s="9">
        <f>AB16*Q16</f>
        <v>1.5659057024743515E-4</v>
      </c>
      <c r="AI16" s="9">
        <f>AB16*R16</f>
        <v>9.6435175227065863E-6</v>
      </c>
      <c r="AJ16" s="9">
        <f>AB16*S16</f>
        <v>8.6054383114962999E-6</v>
      </c>
      <c r="AK16" s="9">
        <f>AB16*T16</f>
        <v>3.1378280378702667E-5</v>
      </c>
      <c r="AL16" s="9">
        <f>AB16*U16</f>
        <v>9.4791001218185121E-9</v>
      </c>
      <c r="AM16" s="9">
        <f>AB16*V16</f>
        <v>2.8453767294041386E-6</v>
      </c>
      <c r="AN16" s="9">
        <f>AB16*W16</f>
        <v>6.6460356492986988E-3</v>
      </c>
      <c r="AO16" s="9">
        <f>AB16*X16</f>
        <v>7.4517423525663443E-2</v>
      </c>
      <c r="AP16" s="9">
        <f>AB16*Y16</f>
        <v>1.4377599670423307E-4</v>
      </c>
      <c r="AQ16" s="9">
        <f>AB16*Z16</f>
        <v>1.0005976813223704E-8</v>
      </c>
      <c r="AR16" s="9">
        <f>AB16*AA16</f>
        <v>3.2561989676293035E-2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-5.0113909765704311E-2</v>
      </c>
      <c r="AD17" s="9">
        <f t="shared" si="6"/>
        <v>8.6253706808993768E-10</v>
      </c>
      <c r="AE17" s="9">
        <f t="shared" si="6"/>
        <v>-5.0171590359513719E-10</v>
      </c>
      <c r="AF17" s="9">
        <f t="shared" si="6"/>
        <v>-1.0844415935482705E-9</v>
      </c>
      <c r="AG17" s="9">
        <f t="shared" si="6"/>
        <v>2.411947961763677E-9</v>
      </c>
      <c r="AH17" s="9">
        <f t="shared" si="6"/>
        <v>6.7830063236710828E-4</v>
      </c>
      <c r="AI17" s="9">
        <f t="shared" si="6"/>
        <v>7.7123822820532995E-5</v>
      </c>
      <c r="AJ17" s="9">
        <f t="shared" si="6"/>
        <v>3.1529162317926632E-4</v>
      </c>
      <c r="AK17" s="9">
        <f t="shared" si="6"/>
        <v>1.4379929683811595E-3</v>
      </c>
      <c r="AL17" s="9">
        <f t="shared" si="6"/>
        <v>-2.5548923194829212E-7</v>
      </c>
      <c r="AM17" s="9">
        <f t="shared" si="6"/>
        <v>2.5203565560780055E-5</v>
      </c>
      <c r="AN17" s="9">
        <f t="shared" si="6"/>
        <v>4.8588468564917829E-3</v>
      </c>
      <c r="AO17" s="9">
        <f t="shared" si="6"/>
        <v>0.26807329386253231</v>
      </c>
      <c r="AP17" s="9">
        <f t="shared" si="6"/>
        <v>-1.312293968138365E-4</v>
      </c>
      <c r="AQ17" s="9">
        <f t="shared" si="6"/>
        <v>2.4678824504568086E-8</v>
      </c>
      <c r="AR17" s="9">
        <f t="shared" si="6"/>
        <v>7.9648461347921723E-2</v>
      </c>
    </row>
    <row r="18" spans="1:44" ht="38.5" x14ac:dyDescent="0.35">
      <c r="A18" s="9" t="s">
        <v>126</v>
      </c>
      <c r="B18" s="9" t="s">
        <v>60</v>
      </c>
      <c r="C18" s="9" t="s">
        <v>107</v>
      </c>
      <c r="D18" s="9" t="s">
        <v>166</v>
      </c>
      <c r="E18" s="9" t="s">
        <v>118</v>
      </c>
      <c r="F18" s="9" t="s">
        <v>3</v>
      </c>
      <c r="G18" s="9" t="s">
        <v>166</v>
      </c>
      <c r="H18" s="9">
        <v>-0.6</v>
      </c>
      <c r="I18" s="9" t="s">
        <v>178</v>
      </c>
      <c r="J18" s="9" t="b">
        <v>1</v>
      </c>
      <c r="L18" s="9">
        <f>AC20*AB20</f>
        <v>5.0113909765704311E-2</v>
      </c>
      <c r="M18" s="9">
        <f>AD20*AB20</f>
        <v>-8.6253706808993768E-10</v>
      </c>
      <c r="N18" s="9">
        <f>AE20*AB20</f>
        <v>5.0171590359513719E-10</v>
      </c>
      <c r="O18" s="9">
        <f>AF20*AB20</f>
        <v>1.0844415935482705E-9</v>
      </c>
      <c r="P18" s="9">
        <f>AG20*AB20</f>
        <v>-2.411947961763677E-9</v>
      </c>
      <c r="Q18" s="9">
        <f>AH20*AB20</f>
        <v>-6.7830063236710828E-4</v>
      </c>
      <c r="R18" s="9">
        <f>AI20*AB20</f>
        <v>-7.7123822820532995E-5</v>
      </c>
      <c r="S18" s="9">
        <f>AJ20*AB20</f>
        <v>-3.1529162317926632E-4</v>
      </c>
      <c r="T18" s="9">
        <f>AK20*AB20</f>
        <v>-1.4379929683811595E-3</v>
      </c>
      <c r="U18" s="9">
        <f>AL20*AB20</f>
        <v>2.5548923194829212E-7</v>
      </c>
      <c r="V18" s="9">
        <f>AM20*AB20</f>
        <v>-2.5203565560780055E-5</v>
      </c>
      <c r="W18" s="9">
        <f>AN20*AB20</f>
        <v>-4.8588468564917829E-3</v>
      </c>
      <c r="X18" s="9">
        <f>AO20*AB20</f>
        <v>-0.26807329386253231</v>
      </c>
      <c r="Y18" s="9">
        <f>AP20*AB20</f>
        <v>1.312293968138365E-4</v>
      </c>
      <c r="Z18" s="9">
        <f>AQ20*AB20</f>
        <v>-2.4678824504568086E-8</v>
      </c>
      <c r="AA18" s="9">
        <f>AR20*AB20</f>
        <v>-7.9648461347921723E-2</v>
      </c>
      <c r="AB18" s="9">
        <f t="shared" si="5"/>
        <v>-0.6</v>
      </c>
      <c r="AC18" s="9">
        <f>AB18*L18</f>
        <v>-3.0068345859422585E-2</v>
      </c>
      <c r="AD18" s="9">
        <f>AB18*M18</f>
        <v>5.1752224085396259E-10</v>
      </c>
      <c r="AE18" s="9">
        <f>AB18*N18</f>
        <v>-3.0102954215708232E-10</v>
      </c>
      <c r="AF18" s="9">
        <f>AB18*O18</f>
        <v>-6.5066495612896231E-10</v>
      </c>
      <c r="AG18" s="9">
        <f>AB18*P18</f>
        <v>1.4471687770582062E-9</v>
      </c>
      <c r="AH18" s="9">
        <f>AB18*Q18</f>
        <v>4.0698037942026494E-4</v>
      </c>
      <c r="AI18" s="9">
        <f>AB18*R18</f>
        <v>4.6274293692319797E-5</v>
      </c>
      <c r="AJ18" s="9">
        <f>AB18*S18</f>
        <v>1.8917497390755978E-4</v>
      </c>
      <c r="AK18" s="9">
        <f>AB18*T18</f>
        <v>8.6279578102869568E-4</v>
      </c>
      <c r="AL18" s="9">
        <f>AB18*U18</f>
        <v>-1.5329353916897526E-7</v>
      </c>
      <c r="AM18" s="9">
        <f>AB18*V18</f>
        <v>1.5122139336468031E-5</v>
      </c>
      <c r="AN18" s="9">
        <f>AB18*W18</f>
        <v>2.9153081138950697E-3</v>
      </c>
      <c r="AO18" s="9">
        <f>AB18*X18</f>
        <v>0.16084397631751937</v>
      </c>
      <c r="AP18" s="9">
        <f>AB18*Y18</f>
        <v>-7.8737638088301898E-5</v>
      </c>
      <c r="AQ18" s="9">
        <f>AB18*Z18</f>
        <v>1.4807294702740851E-8</v>
      </c>
      <c r="AR18" s="9">
        <f>AB18*AA18</f>
        <v>4.778907680875303E-2</v>
      </c>
    </row>
    <row r="19" spans="1:44" ht="38.5" x14ac:dyDescent="0.35">
      <c r="A19" s="9" t="s">
        <v>127</v>
      </c>
      <c r="B19" s="9" t="s">
        <v>61</v>
      </c>
      <c r="C19" s="9" t="s">
        <v>107</v>
      </c>
      <c r="D19" s="9" t="s">
        <v>166</v>
      </c>
      <c r="E19" s="9" t="s">
        <v>118</v>
      </c>
      <c r="F19" s="9" t="s">
        <v>3</v>
      </c>
      <c r="G19" s="9" t="s">
        <v>166</v>
      </c>
      <c r="H19" s="9">
        <v>-0.4</v>
      </c>
      <c r="I19" s="9" t="s">
        <v>178</v>
      </c>
      <c r="J19" s="9" t="b">
        <v>1</v>
      </c>
      <c r="L19" s="9">
        <f>AC24*AB24</f>
        <v>5.0113909765704311E-2</v>
      </c>
      <c r="M19" s="9">
        <f>AD24*AB24</f>
        <v>-8.6253706808993768E-10</v>
      </c>
      <c r="N19" s="9">
        <f>AE24*AB24</f>
        <v>5.0171590359513719E-10</v>
      </c>
      <c r="O19" s="9">
        <f>AF24*AB24</f>
        <v>1.0844415935482705E-9</v>
      </c>
      <c r="P19" s="9">
        <f>AG24*AB24</f>
        <v>-2.411947961763677E-9</v>
      </c>
      <c r="Q19" s="9">
        <f>AH24*AB24</f>
        <v>-6.7830063236710828E-4</v>
      </c>
      <c r="R19" s="9">
        <f>AI24*AB24</f>
        <v>-7.7123822820532995E-5</v>
      </c>
      <c r="S19" s="9">
        <f>AJ24*AB24</f>
        <v>-3.1529162317926632E-4</v>
      </c>
      <c r="T19" s="9">
        <f>AK24*AB24</f>
        <v>-1.4379929683811595E-3</v>
      </c>
      <c r="U19" s="9">
        <f>AL24*AB24</f>
        <v>2.5548923194829212E-7</v>
      </c>
      <c r="V19" s="9">
        <f>AM24*AB24</f>
        <v>-2.5203565560780055E-5</v>
      </c>
      <c r="W19" s="9">
        <f>AN24*AB24</f>
        <v>-4.8588468564917829E-3</v>
      </c>
      <c r="X19" s="9">
        <f>AO24*AB24</f>
        <v>-0.26807329386253231</v>
      </c>
      <c r="Y19" s="9">
        <f>AP24*AB24</f>
        <v>1.312293968138365E-4</v>
      </c>
      <c r="Z19" s="9">
        <f>AQ24*AB24</f>
        <v>-2.4678824504568086E-8</v>
      </c>
      <c r="AA19" s="9">
        <f>AR24*AB24</f>
        <v>-7.9648461347921723E-2</v>
      </c>
      <c r="AB19" s="9">
        <f t="shared" si="5"/>
        <v>-0.4</v>
      </c>
      <c r="AC19" s="9">
        <f>AB19*L19</f>
        <v>-2.0045563906281726E-2</v>
      </c>
      <c r="AD19" s="9">
        <f>AB19*M19</f>
        <v>3.4501482723597509E-10</v>
      </c>
      <c r="AE19" s="9">
        <f>AB19*N19</f>
        <v>-2.0068636143805489E-10</v>
      </c>
      <c r="AF19" s="9">
        <f>AB19*O19</f>
        <v>-4.3377663741930821E-10</v>
      </c>
      <c r="AG19" s="9">
        <f>AB19*P19</f>
        <v>9.647791847054708E-10</v>
      </c>
      <c r="AH19" s="9">
        <f>AB19*Q19</f>
        <v>2.7132025294684335E-4</v>
      </c>
      <c r="AI19" s="9">
        <f>AB19*R19</f>
        <v>3.0849529128213198E-5</v>
      </c>
      <c r="AJ19" s="9">
        <f>AB19*S19</f>
        <v>1.2611664927170653E-4</v>
      </c>
      <c r="AK19" s="9">
        <f>AB19*T19</f>
        <v>5.7519718735246379E-4</v>
      </c>
      <c r="AL19" s="9">
        <f>AB19*U19</f>
        <v>-1.0219569277931685E-7</v>
      </c>
      <c r="AM19" s="9">
        <f>AB19*V19</f>
        <v>1.0081426224312023E-5</v>
      </c>
      <c r="AN19" s="9">
        <f>AB19*W19</f>
        <v>1.9435387425967132E-3</v>
      </c>
      <c r="AO19" s="9">
        <f>AB19*X19</f>
        <v>0.10722931754501293</v>
      </c>
      <c r="AP19" s="9">
        <f>AB19*Y19</f>
        <v>-5.2491758725534598E-5</v>
      </c>
      <c r="AQ19" s="9">
        <f>AB19*Z19</f>
        <v>9.871529801827235E-9</v>
      </c>
      <c r="AR19" s="9">
        <f>AB19*AA19</f>
        <v>3.1859384539168693E-2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-5.0113909765704311E-2</v>
      </c>
      <c r="AD20" s="9">
        <f t="shared" si="7"/>
        <v>8.6253706808993768E-10</v>
      </c>
      <c r="AE20" s="9">
        <f t="shared" si="7"/>
        <v>-5.0171590359513719E-10</v>
      </c>
      <c r="AF20" s="9">
        <f t="shared" si="7"/>
        <v>-1.0844415935482705E-9</v>
      </c>
      <c r="AG20" s="9">
        <f t="shared" si="7"/>
        <v>2.411947961763677E-9</v>
      </c>
      <c r="AH20" s="9">
        <f t="shared" si="7"/>
        <v>6.7830063236710828E-4</v>
      </c>
      <c r="AI20" s="9">
        <f t="shared" si="7"/>
        <v>7.7123822820532995E-5</v>
      </c>
      <c r="AJ20" s="9">
        <f t="shared" si="7"/>
        <v>3.1529162317926632E-4</v>
      </c>
      <c r="AK20" s="9">
        <f t="shared" si="7"/>
        <v>1.4379929683811595E-3</v>
      </c>
      <c r="AL20" s="9">
        <f t="shared" si="7"/>
        <v>-2.5548923194829212E-7</v>
      </c>
      <c r="AM20" s="9">
        <f t="shared" si="7"/>
        <v>2.5203565560780055E-5</v>
      </c>
      <c r="AN20" s="9">
        <f t="shared" si="7"/>
        <v>4.8588468564917829E-3</v>
      </c>
      <c r="AO20" s="9">
        <f t="shared" si="7"/>
        <v>0.26807329386253231</v>
      </c>
      <c r="AP20" s="9">
        <f t="shared" si="7"/>
        <v>-1.312293968138365E-4</v>
      </c>
      <c r="AQ20" s="9">
        <f t="shared" si="7"/>
        <v>2.4678824504568086E-8</v>
      </c>
      <c r="AR20" s="9">
        <f t="shared" si="7"/>
        <v>7.9648461347921723E-2</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Parameter!E5/1000</f>
        <v>1.4999999999999999E-2</v>
      </c>
      <c r="AC23" s="9">
        <f>AB23*L23</f>
        <v>2.1008257659014024E-3</v>
      </c>
      <c r="AD23" s="9">
        <f>AB23*M23</f>
        <v>4.9091778326434414E-10</v>
      </c>
      <c r="AE23" s="9">
        <f>AB23*N23</f>
        <v>3.6053953207560316E-11</v>
      </c>
      <c r="AF23" s="9">
        <f>AB23*O23</f>
        <v>3.6438425974730789E-10</v>
      </c>
      <c r="AG23" s="9">
        <f>AB23*P23</f>
        <v>1.7056656061629915E-10</v>
      </c>
      <c r="AH23" s="9">
        <f>AB23*Q23</f>
        <v>1.5659057024743515E-4</v>
      </c>
      <c r="AI23" s="9">
        <f>AB23*R23</f>
        <v>9.6435175227065863E-6</v>
      </c>
      <c r="AJ23" s="9">
        <f>AB23*S23</f>
        <v>8.6054383114962999E-6</v>
      </c>
      <c r="AK23" s="9">
        <f>AB23*T23</f>
        <v>3.1378280378702667E-5</v>
      </c>
      <c r="AL23" s="9">
        <f>AB23*U23</f>
        <v>9.4791001218185121E-9</v>
      </c>
      <c r="AM23" s="9">
        <f>AB23*V23</f>
        <v>2.8453767294041386E-6</v>
      </c>
      <c r="AN23" s="9">
        <f>AB23*W23</f>
        <v>6.6460356492986988E-3</v>
      </c>
      <c r="AO23" s="9">
        <f>AB23*X23</f>
        <v>7.4517423525663443E-2</v>
      </c>
      <c r="AP23" s="9">
        <f>AB23*Y23</f>
        <v>1.4377599670423307E-4</v>
      </c>
      <c r="AQ23" s="9">
        <f>AB23*Z23</f>
        <v>1.0005976813223704E-8</v>
      </c>
      <c r="AR23" s="9">
        <f>AB23*AA23</f>
        <v>3.2561989676293035E-2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-5.0113909765704311E-2</v>
      </c>
      <c r="AD24" s="9">
        <f t="shared" si="8"/>
        <v>8.6253706808993768E-10</v>
      </c>
      <c r="AE24" s="9">
        <f t="shared" si="8"/>
        <v>-5.0171590359513719E-10</v>
      </c>
      <c r="AF24" s="9">
        <f t="shared" si="8"/>
        <v>-1.0844415935482705E-9</v>
      </c>
      <c r="AG24" s="9">
        <f t="shared" si="8"/>
        <v>2.411947961763677E-9</v>
      </c>
      <c r="AH24" s="9">
        <f t="shared" si="8"/>
        <v>6.7830063236710828E-4</v>
      </c>
      <c r="AI24" s="9">
        <f t="shared" si="8"/>
        <v>7.7123822820532995E-5</v>
      </c>
      <c r="AJ24" s="9">
        <f t="shared" si="8"/>
        <v>3.1529162317926632E-4</v>
      </c>
      <c r="AK24" s="9">
        <f t="shared" si="8"/>
        <v>1.4379929683811595E-3</v>
      </c>
      <c r="AL24" s="9">
        <f t="shared" si="8"/>
        <v>-2.5548923194829212E-7</v>
      </c>
      <c r="AM24" s="9">
        <f t="shared" si="8"/>
        <v>2.5203565560780055E-5</v>
      </c>
      <c r="AN24" s="9">
        <f t="shared" si="8"/>
        <v>4.8588468564917829E-3</v>
      </c>
      <c r="AO24" s="9">
        <f t="shared" si="8"/>
        <v>0.26807329386253231</v>
      </c>
      <c r="AP24" s="9">
        <f t="shared" si="8"/>
        <v>-1.312293968138365E-4</v>
      </c>
      <c r="AQ24" s="9">
        <f t="shared" si="8"/>
        <v>2.4678824504568086E-8</v>
      </c>
      <c r="AR24" s="9">
        <f t="shared" si="8"/>
        <v>7.9648461347921723E-2</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Parameter!E5/1000</f>
        <v>1.4999999999999999E-2</v>
      </c>
      <c r="AC27" s="9">
        <f>AB27*L27</f>
        <v>2.1008257659014024E-3</v>
      </c>
      <c r="AD27" s="9">
        <f>AB27*M27</f>
        <v>4.9091778326434414E-10</v>
      </c>
      <c r="AE27" s="9">
        <f>AB27*N27</f>
        <v>3.6053953207560316E-11</v>
      </c>
      <c r="AF27" s="9">
        <f>AB27*O27</f>
        <v>3.6438425974730789E-10</v>
      </c>
      <c r="AG27" s="9">
        <f>AB27*P27</f>
        <v>1.7056656061629915E-10</v>
      </c>
      <c r="AH27" s="9">
        <f>AB27*Q27</f>
        <v>1.5659057024743515E-4</v>
      </c>
      <c r="AI27" s="9">
        <f>AB27*R27</f>
        <v>9.6435175227065863E-6</v>
      </c>
      <c r="AJ27" s="9">
        <f>AB27*S27</f>
        <v>8.6054383114962999E-6</v>
      </c>
      <c r="AK27" s="9">
        <f>AB27*T27</f>
        <v>3.1378280378702667E-5</v>
      </c>
      <c r="AL27" s="9">
        <f>AB27*U27</f>
        <v>9.4791001218185121E-9</v>
      </c>
      <c r="AM27" s="9">
        <f>AB27*V27</f>
        <v>2.8453767294041386E-6</v>
      </c>
      <c r="AN27" s="9">
        <f>AB27*W27</f>
        <v>6.6460356492986988E-3</v>
      </c>
      <c r="AO27" s="9">
        <f>AB27*X27</f>
        <v>7.4517423525663443E-2</v>
      </c>
      <c r="AP27" s="9">
        <f>AB27*Y27</f>
        <v>1.4377599670423307E-4</v>
      </c>
      <c r="AQ27" s="9">
        <f>AB27*Z27</f>
        <v>1.0005976813223704E-8</v>
      </c>
      <c r="AR27" s="9">
        <f>AB27*AA27</f>
        <v>3.2561989676293035E-2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-0.19443309574113493</v>
      </c>
      <c r="AD28" s="9">
        <f t="shared" si="9"/>
        <v>-2.3095993008084279E-8</v>
      </c>
      <c r="AE28" s="9">
        <f t="shared" si="9"/>
        <v>-1.5620307928614051E-8</v>
      </c>
      <c r="AF28" s="9">
        <f t="shared" si="9"/>
        <v>-3.2913405686625655E-7</v>
      </c>
      <c r="AG28" s="9">
        <f t="shared" si="9"/>
        <v>-3.5129510111088629E-8</v>
      </c>
      <c r="AH28" s="9">
        <f t="shared" si="9"/>
        <v>-9.6705335785205321E-3</v>
      </c>
      <c r="AI28" s="9">
        <f t="shared" si="9"/>
        <v>-1.5340665670710554E-3</v>
      </c>
      <c r="AJ28" s="9">
        <f t="shared" si="9"/>
        <v>-4.0754491244059934E-3</v>
      </c>
      <c r="AK28" s="9">
        <f t="shared" si="9"/>
        <v>-1.7077849257958938E-2</v>
      </c>
      <c r="AL28" s="9">
        <f t="shared" si="9"/>
        <v>-8.1647625526839432E-5</v>
      </c>
      <c r="AM28" s="9">
        <f t="shared" si="9"/>
        <v>-2.8014122065533526E-3</v>
      </c>
      <c r="AN28" s="9">
        <f t="shared" si="9"/>
        <v>-7.8847248239568319</v>
      </c>
      <c r="AO28" s="9">
        <f t="shared" si="9"/>
        <v>-82.398860337007278</v>
      </c>
      <c r="AP28" s="9">
        <f t="shared" si="9"/>
        <v>-5.9299038983832677</v>
      </c>
      <c r="AQ28" s="9">
        <f t="shared" si="9"/>
        <v>-3.1154946763073796E-6</v>
      </c>
      <c r="AR28" s="9">
        <f t="shared" si="9"/>
        <v>-2.0427485304641415</v>
      </c>
    </row>
    <row r="29" spans="1:44" ht="26" x14ac:dyDescent="0.35">
      <c r="A29" s="9" t="s">
        <v>130</v>
      </c>
      <c r="B29" s="9" t="s">
        <v>64</v>
      </c>
      <c r="C29" s="9" t="s">
        <v>107</v>
      </c>
      <c r="D29" s="9" t="s">
        <v>166</v>
      </c>
      <c r="E29" s="9" t="s">
        <v>119</v>
      </c>
      <c r="F29" s="9" t="s">
        <v>4</v>
      </c>
      <c r="G29" s="9" t="s">
        <v>166</v>
      </c>
      <c r="H29" s="9">
        <v>-0.6</v>
      </c>
      <c r="I29" s="9" t="s">
        <v>178</v>
      </c>
      <c r="J29" s="9" t="b">
        <v>1</v>
      </c>
      <c r="L29" s="9">
        <f>AC31*AB31</f>
        <v>0.17999209730729981</v>
      </c>
      <c r="M29" s="9">
        <f>AD31*AB31</f>
        <v>2.0265437323932981E-8</v>
      </c>
      <c r="N29" s="9">
        <f>AE31*AB31</f>
        <v>1.3671363730868397E-8</v>
      </c>
      <c r="O29" s="9">
        <f>AF31*AB31</f>
        <v>-1.3388168362520003E-8</v>
      </c>
      <c r="P29" s="9">
        <f>AG31*AB31</f>
        <v>2.4240812117706148E-8</v>
      </c>
      <c r="Q29" s="9">
        <f>AH31*AB31</f>
        <v>1.0161879276716993E-2</v>
      </c>
      <c r="R29" s="9">
        <f>AI31*AB31</f>
        <v>1.771119305737185E-3</v>
      </c>
      <c r="S29" s="9">
        <f>AJ31*AB31</f>
        <v>2.5678153635445662E-3</v>
      </c>
      <c r="T29" s="9">
        <f>AK31*AB31</f>
        <v>1.0325987895621757E-2</v>
      </c>
      <c r="U29" s="9">
        <f>AL31*AB31</f>
        <v>3.3711115351235206E-5</v>
      </c>
      <c r="V29" s="9">
        <f>AM31*AB31</f>
        <v>2.273626290015731E-3</v>
      </c>
      <c r="W29" s="9">
        <f>AN31*AB31</f>
        <v>7.7515245813225278</v>
      </c>
      <c r="X29" s="9">
        <f>AO31*AB31</f>
        <v>97.470674109414148</v>
      </c>
      <c r="Y29" s="9">
        <f>AP31*AB31</f>
        <v>7.6133992220478692</v>
      </c>
      <c r="Z29" s="9">
        <f>AQ31*AB31</f>
        <v>2.9987237630723287E-6</v>
      </c>
      <c r="AA29" s="9">
        <f>AR31*AB31</f>
        <v>2.1139214144724812</v>
      </c>
      <c r="AB29" s="9">
        <f>H29</f>
        <v>-0.6</v>
      </c>
      <c r="AC29" s="9">
        <f>AB29*L29</f>
        <v>-0.10799525838437989</v>
      </c>
      <c r="AD29" s="9">
        <f>AB29*M29</f>
        <v>-1.2159262394359789E-8</v>
      </c>
      <c r="AE29" s="9">
        <f>AB29*N29</f>
        <v>-8.2028182385210375E-9</v>
      </c>
      <c r="AF29" s="9">
        <f>AB29*O29</f>
        <v>8.0329010175120006E-9</v>
      </c>
      <c r="AG29" s="9">
        <f>AB29*P29</f>
        <v>-1.4544487270623689E-8</v>
      </c>
      <c r="AH29" s="9">
        <f>AB29*Q29</f>
        <v>-6.0971275660301957E-3</v>
      </c>
      <c r="AI29" s="9">
        <f>AB29*R29</f>
        <v>-1.062671583442311E-3</v>
      </c>
      <c r="AJ29" s="9">
        <f>AB29*S29</f>
        <v>-1.5406892181267396E-3</v>
      </c>
      <c r="AK29" s="9">
        <f>AB29*T29</f>
        <v>-6.1955927373730539E-3</v>
      </c>
      <c r="AL29" s="9">
        <f>AB29*U29</f>
        <v>-2.0226669210741122E-5</v>
      </c>
      <c r="AM29" s="9">
        <f>AB29*V29</f>
        <v>-1.3641757740094386E-3</v>
      </c>
      <c r="AN29" s="9">
        <f>AB29*W29</f>
        <v>-4.6509147487935163</v>
      </c>
      <c r="AO29" s="9">
        <f>AB29*X29</f>
        <v>-58.482404465648486</v>
      </c>
      <c r="AP29" s="9">
        <f>AB29*Y29</f>
        <v>-4.5680395332287214</v>
      </c>
      <c r="AQ29" s="9">
        <f>AB29*Z29</f>
        <v>-1.7992342578433972E-6</v>
      </c>
      <c r="AR29" s="9">
        <f>AB29*AA29</f>
        <v>-1.2683528486834887</v>
      </c>
    </row>
    <row r="30" spans="1:44" ht="26" x14ac:dyDescent="0.35">
      <c r="A30" s="9" t="s">
        <v>131</v>
      </c>
      <c r="B30" s="9" t="s">
        <v>65</v>
      </c>
      <c r="C30" s="9" t="s">
        <v>107</v>
      </c>
      <c r="D30" s="9" t="s">
        <v>166</v>
      </c>
      <c r="E30" s="9" t="s">
        <v>119</v>
      </c>
      <c r="F30" s="9" t="s">
        <v>4</v>
      </c>
      <c r="G30" s="9" t="s">
        <v>166</v>
      </c>
      <c r="H30" s="9">
        <v>-0.4</v>
      </c>
      <c r="I30" s="9" t="s">
        <v>178</v>
      </c>
      <c r="J30" s="9" t="b">
        <v>1</v>
      </c>
      <c r="L30" s="9">
        <f>AC34*AB34</f>
        <v>0.21609459339188761</v>
      </c>
      <c r="M30" s="9">
        <f>AD34*AB34</f>
        <v>2.7341826534311227E-8</v>
      </c>
      <c r="N30" s="9">
        <f>AE34*AB34</f>
        <v>1.8543724225232538E-8</v>
      </c>
      <c r="O30" s="9">
        <f>AF34*AB34</f>
        <v>8.4291739470942133E-7</v>
      </c>
      <c r="P30" s="9">
        <f>AG34*AB34</f>
        <v>5.1462557101162359E-8</v>
      </c>
      <c r="Q30" s="9">
        <f>AH34*AB34</f>
        <v>8.9335150312258426E-3</v>
      </c>
      <c r="R30" s="9">
        <f>AI34*AB34</f>
        <v>1.1784874590718608E-3</v>
      </c>
      <c r="S30" s="9">
        <f>AJ34*AB34</f>
        <v>6.3368997656981342E-3</v>
      </c>
      <c r="T30" s="9">
        <f>AK34*AB34</f>
        <v>2.7205641301464707E-2</v>
      </c>
      <c r="U30" s="9">
        <f>AL34*AB34</f>
        <v>1.5355239079024575E-4</v>
      </c>
      <c r="V30" s="9">
        <f>AM34*AB34</f>
        <v>3.5930910813597849E-3</v>
      </c>
      <c r="W30" s="9">
        <f>AN34*AB34</f>
        <v>8.0845251879082873</v>
      </c>
      <c r="X30" s="9">
        <f>AO34*AB34</f>
        <v>59.791139678396974</v>
      </c>
      <c r="Y30" s="9">
        <f>AP34*AB34</f>
        <v>3.404660912886365</v>
      </c>
      <c r="Z30" s="9">
        <f>AQ34*AB34</f>
        <v>3.2906510461599564E-6</v>
      </c>
      <c r="AA30" s="9">
        <f>AR34*AB34</f>
        <v>1.9359892044516323</v>
      </c>
      <c r="AB30" s="9">
        <f>H30</f>
        <v>-0.4</v>
      </c>
      <c r="AC30" s="9">
        <f>AB30*L30</f>
        <v>-8.6437837356755046E-2</v>
      </c>
      <c r="AD30" s="9">
        <f>AB30*M30</f>
        <v>-1.0936730613724492E-8</v>
      </c>
      <c r="AE30" s="9">
        <f>AB30*N30</f>
        <v>-7.4174896900930151E-9</v>
      </c>
      <c r="AF30" s="9">
        <f>AB30*O30</f>
        <v>-3.3716695788376857E-7</v>
      </c>
      <c r="AG30" s="9">
        <f>AB30*P30</f>
        <v>-2.0585022840464944E-8</v>
      </c>
      <c r="AH30" s="9">
        <f>AB30*Q30</f>
        <v>-3.5734060124903372E-3</v>
      </c>
      <c r="AI30" s="9">
        <f>AB30*R30</f>
        <v>-4.7139498362874435E-4</v>
      </c>
      <c r="AJ30" s="9">
        <f>AB30*S30</f>
        <v>-2.534759906279254E-3</v>
      </c>
      <c r="AK30" s="9">
        <f>AB30*T30</f>
        <v>-1.0882256520585883E-2</v>
      </c>
      <c r="AL30" s="9">
        <f>AB30*U30</f>
        <v>-6.142095631609831E-5</v>
      </c>
      <c r="AM30" s="9">
        <f>AB30*V30</f>
        <v>-1.437236432543914E-3</v>
      </c>
      <c r="AN30" s="9">
        <f>AB30*W30</f>
        <v>-3.2338100751633152</v>
      </c>
      <c r="AO30" s="9">
        <f>AB30*X30</f>
        <v>-23.916455871358792</v>
      </c>
      <c r="AP30" s="9">
        <f>AB30*Y30</f>
        <v>-1.3618643651545461</v>
      </c>
      <c r="AQ30" s="9">
        <f>AB30*Z30</f>
        <v>-1.3162604184639826E-6</v>
      </c>
      <c r="AR30" s="9">
        <f>AB30*AA30</f>
        <v>-0.77439568178065299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-0.17999209730729981</v>
      </c>
      <c r="AD31" s="9">
        <f t="shared" si="10"/>
        <v>-2.0265437323932981E-8</v>
      </c>
      <c r="AE31" s="9">
        <f t="shared" si="10"/>
        <v>-1.3671363730868397E-8</v>
      </c>
      <c r="AF31" s="9">
        <f t="shared" si="10"/>
        <v>1.3388168362520003E-8</v>
      </c>
      <c r="AG31" s="9">
        <f t="shared" si="10"/>
        <v>-2.4240812117706148E-8</v>
      </c>
      <c r="AH31" s="9">
        <f t="shared" si="10"/>
        <v>-1.0161879276716993E-2</v>
      </c>
      <c r="AI31" s="9">
        <f t="shared" si="10"/>
        <v>-1.771119305737185E-3</v>
      </c>
      <c r="AJ31" s="9">
        <f t="shared" si="10"/>
        <v>-2.5678153635445662E-3</v>
      </c>
      <c r="AK31" s="9">
        <f t="shared" si="10"/>
        <v>-1.0325987895621757E-2</v>
      </c>
      <c r="AL31" s="9">
        <f t="shared" si="10"/>
        <v>-3.3711115351235206E-5</v>
      </c>
      <c r="AM31" s="9">
        <f t="shared" si="10"/>
        <v>-2.273626290015731E-3</v>
      </c>
      <c r="AN31" s="9">
        <f t="shared" si="10"/>
        <v>-7.7515245813225278</v>
      </c>
      <c r="AO31" s="9">
        <f t="shared" si="10"/>
        <v>-97.470674109414148</v>
      </c>
      <c r="AP31" s="9">
        <f t="shared" si="10"/>
        <v>-7.6133992220478692</v>
      </c>
      <c r="AQ31" s="9">
        <f t="shared" si="10"/>
        <v>-2.9987237630723287E-6</v>
      </c>
      <c r="AR31" s="9">
        <f t="shared" si="10"/>
        <v>-2.1139214144724812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Parameter!E3/100</f>
        <v>0.15</v>
      </c>
      <c r="AC33" s="9">
        <f>AB33*L33</f>
        <v>4.4142349672240594E-2</v>
      </c>
      <c r="AD33" s="9">
        <f>AB33*M33</f>
        <v>9.4136749920921415E-9</v>
      </c>
      <c r="AE33" s="9">
        <f>AB33*N33</f>
        <v>2.0686527105816223E-9</v>
      </c>
      <c r="AF33" s="9">
        <f>AB33*O33</f>
        <v>5.6469078202172732E-9</v>
      </c>
      <c r="AG33" s="9">
        <f>AB33*P33</f>
        <v>2.1271314944629513E-9</v>
      </c>
      <c r="AH33" s="9">
        <f>AB33*Q33</f>
        <v>3.3633052930412276E-3</v>
      </c>
      <c r="AI33" s="9">
        <f>AB33*R33</f>
        <v>2.1223233870721215E-4</v>
      </c>
      <c r="AJ33" s="9">
        <f>AB33*S33</f>
        <v>2.0168362922643883E-4</v>
      </c>
      <c r="AK33" s="9">
        <f>AB33*T33</f>
        <v>6.7376175892937295E-4</v>
      </c>
      <c r="AL33" s="9">
        <f>AB33*U33</f>
        <v>5.022371662240477E-7</v>
      </c>
      <c r="AM33" s="9">
        <f>AB33*V33</f>
        <v>6.0519422389792184E-5</v>
      </c>
      <c r="AN33" s="9">
        <f>AB33*W33</f>
        <v>0.16240661318387026</v>
      </c>
      <c r="AO33" s="9">
        <f>AB33*X33</f>
        <v>1.2705107096955388</v>
      </c>
      <c r="AP33" s="9">
        <f>AB33*Y33</f>
        <v>6.6158895667453371E-3</v>
      </c>
      <c r="AQ33" s="9">
        <f>AB33*Z33</f>
        <v>8.8657036214210658E-7</v>
      </c>
      <c r="AR33" s="9">
        <f>AB33*AA33</f>
        <v>0.69402837530165351</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-0.21609459339188761</v>
      </c>
      <c r="AD34" s="9">
        <f t="shared" si="11"/>
        <v>-2.7341826534311227E-8</v>
      </c>
      <c r="AE34" s="9">
        <f t="shared" si="11"/>
        <v>-1.8543724225232538E-8</v>
      </c>
      <c r="AF34" s="9">
        <f t="shared" si="11"/>
        <v>-8.4291739470942133E-7</v>
      </c>
      <c r="AG34" s="9">
        <f t="shared" si="11"/>
        <v>-5.1462557101162359E-8</v>
      </c>
      <c r="AH34" s="9">
        <f t="shared" si="11"/>
        <v>-8.9335150312258426E-3</v>
      </c>
      <c r="AI34" s="9">
        <f t="shared" si="11"/>
        <v>-1.1784874590718608E-3</v>
      </c>
      <c r="AJ34" s="9">
        <f t="shared" si="11"/>
        <v>-6.3368997656981342E-3</v>
      </c>
      <c r="AK34" s="9">
        <f t="shared" si="11"/>
        <v>-2.7205641301464707E-2</v>
      </c>
      <c r="AL34" s="9">
        <f t="shared" si="11"/>
        <v>-1.5355239079024575E-4</v>
      </c>
      <c r="AM34" s="9">
        <f t="shared" si="11"/>
        <v>-3.5930910813597849E-3</v>
      </c>
      <c r="AN34" s="9">
        <f t="shared" si="11"/>
        <v>-8.0845251879082873</v>
      </c>
      <c r="AO34" s="9">
        <f t="shared" si="11"/>
        <v>-59.791139678396974</v>
      </c>
      <c r="AP34" s="9">
        <f t="shared" si="11"/>
        <v>-3.404660912886365</v>
      </c>
      <c r="AQ34" s="9">
        <f t="shared" si="11"/>
        <v>-3.2906510461599564E-6</v>
      </c>
      <c r="AR34" s="9">
        <f t="shared" si="11"/>
        <v>-1.9359892044516323</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Parameter!E3/100</f>
        <v>0.15</v>
      </c>
      <c r="AC36" s="9">
        <f>AB36*L36</f>
        <v>4.4142349672240594E-2</v>
      </c>
      <c r="AD36" s="9">
        <f>AB36*M36</f>
        <v>9.4136749920921415E-9</v>
      </c>
      <c r="AE36" s="9">
        <f>AB36*N36</f>
        <v>2.0686527105816223E-9</v>
      </c>
      <c r="AF36" s="9">
        <f>AB36*O36</f>
        <v>5.6469078202172732E-9</v>
      </c>
      <c r="AG36" s="9">
        <f>AB36*P36</f>
        <v>2.1271314944629513E-9</v>
      </c>
      <c r="AH36" s="9">
        <f>AB36*Q36</f>
        <v>3.3633052930412276E-3</v>
      </c>
      <c r="AI36" s="9">
        <f>AB36*R36</f>
        <v>2.1223233870721215E-4</v>
      </c>
      <c r="AJ36" s="9">
        <f>AB36*S36</f>
        <v>2.0168362922643883E-4</v>
      </c>
      <c r="AK36" s="9">
        <f>AB36*T36</f>
        <v>6.7376175892937295E-4</v>
      </c>
      <c r="AL36" s="9">
        <f>AB36*U36</f>
        <v>5.022371662240477E-7</v>
      </c>
      <c r="AM36" s="9">
        <f>AB36*V36</f>
        <v>6.0519422389792184E-5</v>
      </c>
      <c r="AN36" s="9">
        <f>AB36*W36</f>
        <v>0.16240661318387026</v>
      </c>
      <c r="AO36" s="9">
        <f>AB36*X36</f>
        <v>1.2705107096955388</v>
      </c>
      <c r="AP36" s="9">
        <f>AB36*Y36</f>
        <v>6.6158895667453371E-3</v>
      </c>
      <c r="AQ36" s="9">
        <f>AB36*Z36</f>
        <v>8.8657036214210658E-7</v>
      </c>
      <c r="AR36" s="9">
        <f>AB36*AA36</f>
        <v>0.69402837530165351</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-7.778913302888267E-2</v>
      </c>
      <c r="AD2" s="9">
        <f t="shared" si="1"/>
        <v>-5.0144604602223425E-9</v>
      </c>
      <c r="AE2" s="9">
        <f t="shared" si="1"/>
        <v>-4.0352403317973595E-9</v>
      </c>
      <c r="AF2" s="9">
        <f t="shared" si="1"/>
        <v>-6.7328891561835295E-8</v>
      </c>
      <c r="AG2" s="9">
        <f t="shared" si="1"/>
        <v>-9.8640873242692984E-9</v>
      </c>
      <c r="AH2" s="9">
        <f t="shared" si="1"/>
        <v>-2.3560254671664998E-3</v>
      </c>
      <c r="AI2" s="9">
        <f t="shared" si="1"/>
        <v>-2.6779692674298774E-4</v>
      </c>
      <c r="AJ2" s="9">
        <f t="shared" si="1"/>
        <v>-1.5376735743585332E-3</v>
      </c>
      <c r="AK2" s="9">
        <f t="shared" si="1"/>
        <v>-6.5914968236246377E-3</v>
      </c>
      <c r="AL2" s="9">
        <f t="shared" si="1"/>
        <v>-1.6608022940558288E-5</v>
      </c>
      <c r="AM2" s="9">
        <f t="shared" si="1"/>
        <v>-5.7554422238721226E-4</v>
      </c>
      <c r="AN2" s="9">
        <f t="shared" si="1"/>
        <v>-1.5918468478015599</v>
      </c>
      <c r="AO2" s="9">
        <f t="shared" si="1"/>
        <v>-16.592569748442642</v>
      </c>
      <c r="AP2" s="9">
        <f t="shared" si="1"/>
        <v>-1.1910540795263984</v>
      </c>
      <c r="AQ2" s="9">
        <f t="shared" si="1"/>
        <v>-7.1546827757054931E-7</v>
      </c>
      <c r="AR2" s="9">
        <f t="shared" si="1"/>
        <v>-0.46730852746490353</v>
      </c>
    </row>
    <row r="3" spans="1:44" ht="38.5" x14ac:dyDescent="0.35">
      <c r="A3" s="9" t="s">
        <v>117</v>
      </c>
      <c r="B3" s="9" t="s">
        <v>2</v>
      </c>
      <c r="C3" s="9" t="s">
        <v>107</v>
      </c>
      <c r="D3" s="9" t="s">
        <v>166</v>
      </c>
      <c r="E3" s="9" t="s">
        <v>116</v>
      </c>
      <c r="F3" s="9" t="s">
        <v>53</v>
      </c>
      <c r="G3" s="9" t="s">
        <v>166</v>
      </c>
      <c r="H3" s="9">
        <v>-0.4</v>
      </c>
      <c r="I3" s="9" t="s">
        <v>178</v>
      </c>
      <c r="J3" s="9" t="b">
        <v>1</v>
      </c>
      <c r="L3" s="9">
        <f>AC6*AB6</f>
        <v>3.9085041401927645E-2</v>
      </c>
      <c r="M3" s="9">
        <f>AD6*AB6</f>
        <v>1.1810662150018355E-10</v>
      </c>
      <c r="N3" s="9">
        <f>AE6*AB6</f>
        <v>1.4194375254251115E-9</v>
      </c>
      <c r="O3" s="9">
        <f>AF6*AB6</f>
        <v>1.6081461546263596E-9</v>
      </c>
      <c r="P3" s="9">
        <f>AG6*AB6</f>
        <v>9.0960337809433453E-9</v>
      </c>
      <c r="Q3" s="9">
        <f>AH6*AB6</f>
        <v>1.1203497721004095E-3</v>
      </c>
      <c r="R3" s="9">
        <f>AI6*AB6</f>
        <v>-5.9003706149629646E-5</v>
      </c>
      <c r="S3" s="9">
        <f>AJ6*AB6</f>
        <v>2.0852685792310311E-3</v>
      </c>
      <c r="T3" s="9">
        <f>AK6*AB6</f>
        <v>9.2550573451821543E-3</v>
      </c>
      <c r="U3" s="9">
        <f>AL6*AB6</f>
        <v>3.5388946161643024E-7</v>
      </c>
      <c r="V3" s="9">
        <f>AM6*AB6</f>
        <v>5.2322988944034578E-5</v>
      </c>
      <c r="W3" s="9">
        <f>AN6*AB6</f>
        <v>1.2830440301564286E-2</v>
      </c>
      <c r="X3" s="9">
        <f>AO6*AB6</f>
        <v>0.31347657034101745</v>
      </c>
      <c r="Y3" s="9">
        <f>AP6*AB6</f>
        <v>1.140144663418962E-2</v>
      </c>
      <c r="Z3" s="9">
        <f>AQ6*AB6</f>
        <v>1.0450512764915917E-7</v>
      </c>
      <c r="AA3" s="9">
        <f>AR6*AB6</f>
        <v>0.10002012233573648</v>
      </c>
      <c r="AB3" s="9">
        <f t="shared" si="0"/>
        <v>-0.4</v>
      </c>
      <c r="AC3" s="9">
        <f>AB3*L3</f>
        <v>-1.5634016560771059E-2</v>
      </c>
      <c r="AD3" s="9">
        <f>AB3*M3</f>
        <v>-4.7242648600073426E-11</v>
      </c>
      <c r="AE3" s="9">
        <f>AB3*N3</f>
        <v>-5.6777501017004463E-10</v>
      </c>
      <c r="AF3" s="9">
        <f>AB3*O3</f>
        <v>-6.4325846185054394E-10</v>
      </c>
      <c r="AG3" s="9">
        <f>AB3*P3</f>
        <v>-3.6384135123773384E-9</v>
      </c>
      <c r="AH3" s="9">
        <f>AB3*Q3</f>
        <v>-4.4813990884016384E-4</v>
      </c>
      <c r="AI3" s="9">
        <f>AB3*R3</f>
        <v>2.3601482459851861E-5</v>
      </c>
      <c r="AJ3" s="9">
        <f>AB3*S3</f>
        <v>-8.3410743169241245E-4</v>
      </c>
      <c r="AK3" s="9">
        <f>AB3*T3</f>
        <v>-3.7020229380728617E-3</v>
      </c>
      <c r="AL3" s="9">
        <f>AB3*U3</f>
        <v>-1.415557846465721E-7</v>
      </c>
      <c r="AM3" s="9">
        <f>AB3*V3</f>
        <v>-2.0929195577613833E-5</v>
      </c>
      <c r="AN3" s="9">
        <f>AB3*W3</f>
        <v>-5.1321761206257147E-3</v>
      </c>
      <c r="AO3" s="9">
        <f>AB3*X3</f>
        <v>-0.12539062813640697</v>
      </c>
      <c r="AP3" s="9">
        <f>AB3*Y3</f>
        <v>-4.5605786536758479E-3</v>
      </c>
      <c r="AQ3" s="9">
        <f>AB3*Z3</f>
        <v>-4.180205105966367E-8</v>
      </c>
      <c r="AR3" s="9">
        <f>AB3*AA3</f>
        <v>-4.0008048934294597E-2</v>
      </c>
    </row>
    <row r="4" spans="1:44" ht="26" x14ac:dyDescent="0.35">
      <c r="A4" s="9" t="s">
        <v>118</v>
      </c>
      <c r="B4" s="9" t="s">
        <v>3</v>
      </c>
      <c r="C4" s="9" t="s">
        <v>107</v>
      </c>
      <c r="D4" s="9" t="s">
        <v>166</v>
      </c>
      <c r="E4" s="9" t="s">
        <v>116</v>
      </c>
      <c r="F4" s="9" t="s">
        <v>53</v>
      </c>
      <c r="G4" s="9" t="s">
        <v>166</v>
      </c>
      <c r="H4" s="9">
        <v>-0.4</v>
      </c>
      <c r="I4" s="9" t="s">
        <v>178</v>
      </c>
      <c r="J4" s="9" t="b">
        <v>1</v>
      </c>
      <c r="L4" s="9">
        <f>AC17*AB17</f>
        <v>5.0814185021004779E-2</v>
      </c>
      <c r="M4" s="9">
        <f>AD17*AB17</f>
        <v>-6.9889780700182297E-10</v>
      </c>
      <c r="N4" s="9">
        <f>AE17*AB17</f>
        <v>5.1373388799765734E-10</v>
      </c>
      <c r="O4" s="9">
        <f>AF17*AB17</f>
        <v>1.2059030134640398E-9</v>
      </c>
      <c r="P4" s="9">
        <f>AG17*AB17</f>
        <v>-2.3550924415582438E-9</v>
      </c>
      <c r="Q4" s="9">
        <f>AH17*AB17</f>
        <v>-6.2610377561796323E-4</v>
      </c>
      <c r="R4" s="9">
        <f>AI17*AB17</f>
        <v>-7.3909316979630789E-5</v>
      </c>
      <c r="S4" s="9">
        <f>AJ17*AB17</f>
        <v>-3.1242314374210084E-4</v>
      </c>
      <c r="T4" s="9">
        <f>AK17*AB17</f>
        <v>-1.4275335415882585E-3</v>
      </c>
      <c r="U4" s="9">
        <f>AL17*AB17</f>
        <v>2.5864893198889825E-7</v>
      </c>
      <c r="V4" s="9">
        <f>AM17*AB17</f>
        <v>-2.4255106650978675E-5</v>
      </c>
      <c r="W4" s="9">
        <f>AN17*AB17</f>
        <v>-2.643501640058883E-3</v>
      </c>
      <c r="X4" s="9">
        <f>AO17*AB17</f>
        <v>-0.24323415268731119</v>
      </c>
      <c r="Y4" s="9">
        <f>AP17*AB17</f>
        <v>1.7915472904858084E-4</v>
      </c>
      <c r="Z4" s="9">
        <f>AQ17*AB17</f>
        <v>-2.1343498900160182E-8</v>
      </c>
      <c r="AA4" s="9">
        <f>AR17*AB17</f>
        <v>-6.8794464789157378E-2</v>
      </c>
      <c r="AB4" s="9">
        <f t="shared" si="0"/>
        <v>-0.4</v>
      </c>
      <c r="AC4" s="9">
        <f>AB4*L4</f>
        <v>-2.0325674008401913E-2</v>
      </c>
      <c r="AD4" s="9">
        <f>AB4*M4</f>
        <v>2.795591228007292E-10</v>
      </c>
      <c r="AE4" s="9">
        <f>AB4*N4</f>
        <v>-2.0549355519906295E-10</v>
      </c>
      <c r="AF4" s="9">
        <f>AB4*O4</f>
        <v>-4.8236120538561596E-10</v>
      </c>
      <c r="AG4" s="9">
        <f>AB4*P4</f>
        <v>9.4203697662329755E-10</v>
      </c>
      <c r="AH4" s="9">
        <f>AB4*Q4</f>
        <v>2.5044151024718528E-4</v>
      </c>
      <c r="AI4" s="9">
        <f>AB4*R4</f>
        <v>2.9563726791852316E-5</v>
      </c>
      <c r="AJ4" s="9">
        <f>AB4*S4</f>
        <v>1.2496925749684034E-4</v>
      </c>
      <c r="AK4" s="9">
        <f>AB4*T4</f>
        <v>5.710134166353034E-4</v>
      </c>
      <c r="AL4" s="9">
        <f>AB4*U4</f>
        <v>-1.0345957279555931E-7</v>
      </c>
      <c r="AM4" s="9">
        <f>AB4*V4</f>
        <v>9.7020426603914713E-6</v>
      </c>
      <c r="AN4" s="9">
        <f>AB4*W4</f>
        <v>1.0574006560235532E-3</v>
      </c>
      <c r="AO4" s="9">
        <f>AB4*X4</f>
        <v>9.7293661074924487E-2</v>
      </c>
      <c r="AP4" s="9">
        <f>AB4*Y4</f>
        <v>-7.1661891619432343E-5</v>
      </c>
      <c r="AQ4" s="9">
        <f>AB4*Z4</f>
        <v>8.537399560064073E-9</v>
      </c>
      <c r="AR4" s="9">
        <f>AB4*AA4</f>
        <v>2.7517785915662951E-2</v>
      </c>
    </row>
    <row r="5" spans="1:44" ht="26" x14ac:dyDescent="0.35">
      <c r="A5" s="9" t="s">
        <v>119</v>
      </c>
      <c r="B5" s="9" t="s">
        <v>4</v>
      </c>
      <c r="C5" s="9" t="s">
        <v>107</v>
      </c>
      <c r="D5" s="9" t="s">
        <v>166</v>
      </c>
      <c r="E5" s="9" t="s">
        <v>116</v>
      </c>
      <c r="F5" s="9" t="s">
        <v>53</v>
      </c>
      <c r="G5" s="9" t="s">
        <v>166</v>
      </c>
      <c r="H5" s="9">
        <v>-0.2</v>
      </c>
      <c r="I5" s="9" t="s">
        <v>178</v>
      </c>
      <c r="J5" s="9" t="b">
        <v>1</v>
      </c>
      <c r="L5" s="9">
        <f>AC28*AB28</f>
        <v>0.20914721229854846</v>
      </c>
      <c r="M5" s="9">
        <f>AD28*AB28</f>
        <v>2.623388467211499E-8</v>
      </c>
      <c r="N5" s="9">
        <f>AE28*AB28</f>
        <v>1.6309858832141261E-8</v>
      </c>
      <c r="O5" s="9">
        <f>AF28*AB28</f>
        <v>3.3101635947299562E-7</v>
      </c>
      <c r="P5" s="9">
        <f>AG28*AB28</f>
        <v>3.5838553942576286E-8</v>
      </c>
      <c r="Q5" s="9">
        <f>AH28*AB28</f>
        <v>1.0791635342867607E-2</v>
      </c>
      <c r="R5" s="9">
        <f>AI28*AB28</f>
        <v>1.6048106799734594E-3</v>
      </c>
      <c r="S5" s="9">
        <f>AJ28*AB28</f>
        <v>4.1426770008148057E-3</v>
      </c>
      <c r="T5" s="9">
        <f>AK28*AB28</f>
        <v>1.7302436510935396E-2</v>
      </c>
      <c r="U5" s="9">
        <f>AL28*AB28</f>
        <v>8.1815037915580779E-5</v>
      </c>
      <c r="V5" s="9">
        <f>AM28*AB28</f>
        <v>2.8215853473499497E-3</v>
      </c>
      <c r="W5" s="9">
        <f>AN28*AB28</f>
        <v>7.9388603616847879</v>
      </c>
      <c r="X5" s="9">
        <f>AO28*AB28</f>
        <v>82.822363906905792</v>
      </c>
      <c r="Y5" s="9">
        <f>AP28*AB28</f>
        <v>5.9321091949055162</v>
      </c>
      <c r="Z5" s="9">
        <f>AQ28*AB28</f>
        <v>3.4110181303547484E-6</v>
      </c>
      <c r="AA5" s="9">
        <f>AR28*AB28</f>
        <v>2.2740913222313592</v>
      </c>
      <c r="AB5" s="9">
        <f t="shared" si="0"/>
        <v>-0.2</v>
      </c>
      <c r="AC5" s="9">
        <f>AB5*L5</f>
        <v>-4.1829442459709695E-2</v>
      </c>
      <c r="AD5" s="9">
        <f>AB5*M5</f>
        <v>-5.2467769344229986E-9</v>
      </c>
      <c r="AE5" s="9">
        <f>AB5*N5</f>
        <v>-3.2619717664282522E-9</v>
      </c>
      <c r="AF5" s="9">
        <f>AB5*O5</f>
        <v>-6.6203271894599132E-8</v>
      </c>
      <c r="AG5" s="9">
        <f>AB5*P5</f>
        <v>-7.1677107885152578E-9</v>
      </c>
      <c r="AH5" s="9">
        <f>AB5*Q5</f>
        <v>-2.1583270685735212E-3</v>
      </c>
      <c r="AI5" s="9">
        <f>AB5*R5</f>
        <v>-3.209621359946919E-4</v>
      </c>
      <c r="AJ5" s="9">
        <f>AB5*S5</f>
        <v>-8.2853540016296118E-4</v>
      </c>
      <c r="AK5" s="9">
        <f>AB5*T5</f>
        <v>-3.4604873021870791E-3</v>
      </c>
      <c r="AL5" s="9">
        <f>AB5*U5</f>
        <v>-1.6363007583116158E-5</v>
      </c>
      <c r="AM5" s="9">
        <f>AB5*V5</f>
        <v>-5.6431706946998993E-4</v>
      </c>
      <c r="AN5" s="9">
        <f>AB5*W5</f>
        <v>-1.5877720723369577</v>
      </c>
      <c r="AO5" s="9">
        <f>AB5*X5</f>
        <v>-16.564472781381159</v>
      </c>
      <c r="AP5" s="9">
        <f>AB5*Y5</f>
        <v>-1.1864218389811032</v>
      </c>
      <c r="AQ5" s="9">
        <f>AB5*Z5</f>
        <v>-6.8220362607094973E-7</v>
      </c>
      <c r="AR5" s="9">
        <f>AB5*AA5</f>
        <v>-0.45481826444627188</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-3.9085041401927645E-2</v>
      </c>
      <c r="AD6" s="9">
        <f t="shared" si="2"/>
        <v>-1.1810662150018355E-10</v>
      </c>
      <c r="AE6" s="9">
        <f t="shared" si="2"/>
        <v>-1.4194375254251115E-9</v>
      </c>
      <c r="AF6" s="9">
        <f t="shared" si="2"/>
        <v>-1.6081461546263596E-9</v>
      </c>
      <c r="AG6" s="9">
        <f t="shared" si="2"/>
        <v>-9.0960337809433453E-9</v>
      </c>
      <c r="AH6" s="9">
        <f t="shared" si="2"/>
        <v>-1.1203497721004095E-3</v>
      </c>
      <c r="AI6" s="9">
        <f t="shared" si="2"/>
        <v>5.9003706149629646E-5</v>
      </c>
      <c r="AJ6" s="9">
        <f t="shared" si="2"/>
        <v>-2.0852685792310311E-3</v>
      </c>
      <c r="AK6" s="9">
        <f t="shared" si="2"/>
        <v>-9.2550573451821543E-3</v>
      </c>
      <c r="AL6" s="9">
        <f t="shared" si="2"/>
        <v>-3.5388946161643024E-7</v>
      </c>
      <c r="AM6" s="9">
        <f t="shared" si="2"/>
        <v>-5.2322988944034578E-5</v>
      </c>
      <c r="AN6" s="9">
        <f t="shared" si="2"/>
        <v>-1.2830440301564286E-2</v>
      </c>
      <c r="AO6" s="9">
        <f t="shared" si="2"/>
        <v>-0.31347657034101745</v>
      </c>
      <c r="AP6" s="9">
        <f t="shared" si="2"/>
        <v>-1.140144663418962E-2</v>
      </c>
      <c r="AQ6" s="9">
        <f t="shared" si="2"/>
        <v>-1.0450512764915917E-7</v>
      </c>
      <c r="AR6" s="9">
        <f t="shared" si="2"/>
        <v>-0.10002012233573648</v>
      </c>
    </row>
    <row r="7" spans="1:44" ht="51" x14ac:dyDescent="0.35">
      <c r="A7" s="9" t="s">
        <v>120</v>
      </c>
      <c r="B7" s="9" t="s">
        <v>54</v>
      </c>
      <c r="C7" s="9" t="s">
        <v>107</v>
      </c>
      <c r="D7" s="9" t="s">
        <v>166</v>
      </c>
      <c r="E7" s="9" t="s">
        <v>117</v>
      </c>
      <c r="F7" s="9" t="s">
        <v>2</v>
      </c>
      <c r="G7" s="9" t="s">
        <v>166</v>
      </c>
      <c r="H7" s="9">
        <v>-0.6</v>
      </c>
      <c r="I7" s="9" t="s">
        <v>178</v>
      </c>
      <c r="J7" s="9" t="b">
        <v>1</v>
      </c>
      <c r="L7" s="9">
        <f>AC9*AB9</f>
        <v>3.9085041401927645E-2</v>
      </c>
      <c r="M7" s="9">
        <f>AD9*AB9</f>
        <v>1.1810662150018355E-10</v>
      </c>
      <c r="N7" s="9">
        <f>AE9*AB9</f>
        <v>1.4194375254251115E-9</v>
      </c>
      <c r="O7" s="9">
        <f>AF9*AB9</f>
        <v>1.6081461546263596E-9</v>
      </c>
      <c r="P7" s="9">
        <f>AG9*AB9</f>
        <v>9.0960337809433453E-9</v>
      </c>
      <c r="Q7" s="9">
        <f>AH9*AB9</f>
        <v>1.1203497721004095E-3</v>
      </c>
      <c r="R7" s="9">
        <f>AI9*AB9</f>
        <v>-5.9003706149629639E-5</v>
      </c>
      <c r="S7" s="9">
        <f>AJ9*AB9</f>
        <v>2.0852685792310311E-3</v>
      </c>
      <c r="T7" s="9">
        <f>AK9*AB9</f>
        <v>9.2550573451821543E-3</v>
      </c>
      <c r="U7" s="9">
        <f>AL9*AB9</f>
        <v>3.5388946161643024E-7</v>
      </c>
      <c r="V7" s="9">
        <f>AM9*AB9</f>
        <v>5.2322988944034578E-5</v>
      </c>
      <c r="W7" s="9">
        <f>AN9*AB9</f>
        <v>1.2830440301564286E-2</v>
      </c>
      <c r="X7" s="9">
        <f>AO9*AB9</f>
        <v>0.31347657034101745</v>
      </c>
      <c r="Y7" s="9">
        <f>AP9*AB9</f>
        <v>1.140144663418962E-2</v>
      </c>
      <c r="Z7" s="9">
        <f>AQ9*AB9</f>
        <v>1.0450512764915919E-7</v>
      </c>
      <c r="AA7" s="9">
        <f>AR9*AB9</f>
        <v>0.10002012233573648</v>
      </c>
      <c r="AB7" s="9">
        <f t="shared" si="0"/>
        <v>-0.6</v>
      </c>
      <c r="AC7" s="9">
        <f>AB7*L7</f>
        <v>-2.3451024841156586E-2</v>
      </c>
      <c r="AD7" s="9">
        <f>AB7*M7</f>
        <v>-7.0863972900110135E-11</v>
      </c>
      <c r="AE7" s="9">
        <f>AB7*N7</f>
        <v>-8.516625152550669E-10</v>
      </c>
      <c r="AF7" s="9">
        <f>AB7*O7</f>
        <v>-9.648876927758157E-10</v>
      </c>
      <c r="AG7" s="9">
        <f>AB7*P7</f>
        <v>-5.4576202685660073E-9</v>
      </c>
      <c r="AH7" s="9">
        <f>AB7*Q7</f>
        <v>-6.7220986326024573E-4</v>
      </c>
      <c r="AI7" s="9">
        <f>AB7*R7</f>
        <v>3.5402223689777785E-5</v>
      </c>
      <c r="AJ7" s="9">
        <f>AB7*S7</f>
        <v>-1.2511611475386187E-3</v>
      </c>
      <c r="AK7" s="9">
        <f>AB7*T7</f>
        <v>-5.5530344071092926E-3</v>
      </c>
      <c r="AL7" s="9">
        <f>AB7*U7</f>
        <v>-2.1233367696985814E-7</v>
      </c>
      <c r="AM7" s="9">
        <f>AB7*V7</f>
        <v>-3.1393793366420746E-5</v>
      </c>
      <c r="AN7" s="9">
        <f>AB7*W7</f>
        <v>-7.6982641809385712E-3</v>
      </c>
      <c r="AO7" s="9">
        <f>AB7*X7</f>
        <v>-0.18808594220461047</v>
      </c>
      <c r="AP7" s="9">
        <f>AB7*Y7</f>
        <v>-6.8408679805137722E-3</v>
      </c>
      <c r="AQ7" s="9">
        <f>AB7*Z7</f>
        <v>-6.2703076589495505E-8</v>
      </c>
      <c r="AR7" s="9">
        <f>AB7*AA7</f>
        <v>-6.0012073401441886E-2</v>
      </c>
    </row>
    <row r="8" spans="1:44" ht="51" x14ac:dyDescent="0.35">
      <c r="A8" s="9" t="s">
        <v>121</v>
      </c>
      <c r="B8" s="9" t="s">
        <v>55</v>
      </c>
      <c r="C8" s="9" t="s">
        <v>107</v>
      </c>
      <c r="D8" s="9" t="s">
        <v>166</v>
      </c>
      <c r="E8" s="9" t="s">
        <v>117</v>
      </c>
      <c r="F8" s="9" t="s">
        <v>2</v>
      </c>
      <c r="G8" s="9" t="s">
        <v>166</v>
      </c>
      <c r="H8" s="9">
        <v>-0.4</v>
      </c>
      <c r="I8" s="9" t="s">
        <v>178</v>
      </c>
      <c r="J8" s="9" t="b">
        <v>1</v>
      </c>
      <c r="L8" s="9">
        <f>AC13*AB13</f>
        <v>3.9085041401927645E-2</v>
      </c>
      <c r="M8" s="9">
        <f>AD13*AB13</f>
        <v>1.1810662150018355E-10</v>
      </c>
      <c r="N8" s="9">
        <f>AE13*AB13</f>
        <v>1.4194375254251115E-9</v>
      </c>
      <c r="O8" s="9">
        <f>AF13*AB13</f>
        <v>1.6081461546263596E-9</v>
      </c>
      <c r="P8" s="9">
        <f>AG13*AB13</f>
        <v>9.0960337809433453E-9</v>
      </c>
      <c r="Q8" s="9">
        <f>AH13*AB13</f>
        <v>1.1203497721004095E-3</v>
      </c>
      <c r="R8" s="9">
        <f>AI13*AB13</f>
        <v>-5.9003706149629639E-5</v>
      </c>
      <c r="S8" s="9">
        <f>AJ13*AB13</f>
        <v>2.0852685792310311E-3</v>
      </c>
      <c r="T8" s="9">
        <f>AK13*AB13</f>
        <v>9.2550573451821543E-3</v>
      </c>
      <c r="U8" s="9">
        <f>AL13*AB13</f>
        <v>3.5388946161643024E-7</v>
      </c>
      <c r="V8" s="9">
        <f>AM13*AB13</f>
        <v>5.2322988944034578E-5</v>
      </c>
      <c r="W8" s="9">
        <f>AN13*AB13</f>
        <v>1.2830440301564286E-2</v>
      </c>
      <c r="X8" s="9">
        <f>AO13*AB13</f>
        <v>0.31347657034101745</v>
      </c>
      <c r="Y8" s="9">
        <f>AP13*AB13</f>
        <v>1.140144663418962E-2</v>
      </c>
      <c r="Z8" s="9">
        <f>AQ13*AB13</f>
        <v>1.0450512764915919E-7</v>
      </c>
      <c r="AA8" s="9">
        <f>AR13*AB13</f>
        <v>0.10002012233573648</v>
      </c>
      <c r="AB8" s="9">
        <f t="shared" si="0"/>
        <v>-0.4</v>
      </c>
      <c r="AC8" s="9">
        <f>AB8*L8</f>
        <v>-1.5634016560771059E-2</v>
      </c>
      <c r="AD8" s="9">
        <f>AB8*M8</f>
        <v>-4.7242648600073426E-11</v>
      </c>
      <c r="AE8" s="9">
        <f>AB8*N8</f>
        <v>-5.6777501017004463E-10</v>
      </c>
      <c r="AF8" s="9">
        <f>AB8*O8</f>
        <v>-6.4325846185054394E-10</v>
      </c>
      <c r="AG8" s="9">
        <f>AB8*P8</f>
        <v>-3.6384135123773384E-9</v>
      </c>
      <c r="AH8" s="9">
        <f>AB8*Q8</f>
        <v>-4.4813990884016384E-4</v>
      </c>
      <c r="AI8" s="9">
        <f>AB8*R8</f>
        <v>2.3601482459851858E-5</v>
      </c>
      <c r="AJ8" s="9">
        <f>AB8*S8</f>
        <v>-8.3410743169241245E-4</v>
      </c>
      <c r="AK8" s="9">
        <f>AB8*T8</f>
        <v>-3.7020229380728617E-3</v>
      </c>
      <c r="AL8" s="9">
        <f>AB8*U8</f>
        <v>-1.415557846465721E-7</v>
      </c>
      <c r="AM8" s="9">
        <f>AB8*V8</f>
        <v>-2.0929195577613833E-5</v>
      </c>
      <c r="AN8" s="9">
        <f>AB8*W8</f>
        <v>-5.1321761206257147E-3</v>
      </c>
      <c r="AO8" s="9">
        <f>AB8*X8</f>
        <v>-0.12539062813640697</v>
      </c>
      <c r="AP8" s="9">
        <f>AB8*Y8</f>
        <v>-4.5605786536758479E-3</v>
      </c>
      <c r="AQ8" s="9">
        <f>AB8*Z8</f>
        <v>-4.1802051059663676E-8</v>
      </c>
      <c r="AR8" s="9">
        <f>AB8*AA8</f>
        <v>-4.0008048934294597E-2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-3.9085041401927645E-2</v>
      </c>
      <c r="AD9" s="9">
        <f t="shared" si="3"/>
        <v>-1.1810662150018355E-10</v>
      </c>
      <c r="AE9" s="9">
        <f t="shared" si="3"/>
        <v>-1.4194375254251115E-9</v>
      </c>
      <c r="AF9" s="9">
        <f t="shared" si="3"/>
        <v>-1.6081461546263596E-9</v>
      </c>
      <c r="AG9" s="9">
        <f t="shared" si="3"/>
        <v>-9.0960337809433453E-9</v>
      </c>
      <c r="AH9" s="9">
        <f t="shared" si="3"/>
        <v>-1.1203497721004095E-3</v>
      </c>
      <c r="AI9" s="9">
        <f t="shared" si="3"/>
        <v>5.9003706149629639E-5</v>
      </c>
      <c r="AJ9" s="9">
        <f t="shared" si="3"/>
        <v>-2.0852685792310311E-3</v>
      </c>
      <c r="AK9" s="9">
        <f t="shared" si="3"/>
        <v>-9.2550573451821543E-3</v>
      </c>
      <c r="AL9" s="9">
        <f t="shared" si="3"/>
        <v>-3.5388946161643024E-7</v>
      </c>
      <c r="AM9" s="9">
        <f t="shared" si="3"/>
        <v>-5.2322988944034578E-5</v>
      </c>
      <c r="AN9" s="9">
        <f t="shared" si="3"/>
        <v>-1.2830440301564286E-2</v>
      </c>
      <c r="AO9" s="9">
        <f t="shared" si="3"/>
        <v>-0.31347657034101745</v>
      </c>
      <c r="AP9" s="9">
        <f t="shared" si="3"/>
        <v>-1.140144663418962E-2</v>
      </c>
      <c r="AQ9" s="9">
        <f t="shared" si="3"/>
        <v>-1.0450512764915919E-7</v>
      </c>
      <c r="AR9" s="9">
        <f t="shared" si="3"/>
        <v>-0.10002012233573648</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Parameter!F4/1000</f>
        <v>0.01</v>
      </c>
      <c r="AC12" s="9">
        <f>AB12*L12</f>
        <v>1.400550510600935E-3</v>
      </c>
      <c r="AD12" s="9">
        <f>AB12*M12</f>
        <v>3.2727852217622948E-10</v>
      </c>
      <c r="AE12" s="9">
        <f>AB12*N12</f>
        <v>2.403596880504021E-11</v>
      </c>
      <c r="AF12" s="9">
        <f>AB12*O12</f>
        <v>2.4292283983153858E-10</v>
      </c>
      <c r="AG12" s="9">
        <f>AB12*P12</f>
        <v>1.137110404108661E-10</v>
      </c>
      <c r="AH12" s="9">
        <f>AB12*Q12</f>
        <v>1.0439371349829011E-4</v>
      </c>
      <c r="AI12" s="9">
        <f>AB12*R12</f>
        <v>6.4290116818043909E-6</v>
      </c>
      <c r="AJ12" s="9">
        <f>AB12*S12</f>
        <v>5.7369588743308671E-6</v>
      </c>
      <c r="AK12" s="9">
        <f>AB12*T12</f>
        <v>2.0918853585801781E-5</v>
      </c>
      <c r="AL12" s="9">
        <f>AB12*U12</f>
        <v>6.3194000812123414E-9</v>
      </c>
      <c r="AM12" s="9">
        <f>AB12*V12</f>
        <v>1.8969178196027592E-6</v>
      </c>
      <c r="AN12" s="9">
        <f>AB12*W12</f>
        <v>4.4306904328657989E-3</v>
      </c>
      <c r="AO12" s="9">
        <f>AB12*X12</f>
        <v>4.9678282350442297E-2</v>
      </c>
      <c r="AP12" s="9">
        <f>AB12*Y12</f>
        <v>9.5850664469488721E-5</v>
      </c>
      <c r="AQ12" s="9">
        <f>AB12*Z12</f>
        <v>6.6706512088158026E-9</v>
      </c>
      <c r="AR12" s="9">
        <f>AB12*AA12</f>
        <v>2.170799311752869E-2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-3.9085041401927645E-2</v>
      </c>
      <c r="AD13" s="9">
        <f t="shared" si="4"/>
        <v>-1.1810662150018355E-10</v>
      </c>
      <c r="AE13" s="9">
        <f t="shared" si="4"/>
        <v>-1.4194375254251115E-9</v>
      </c>
      <c r="AF13" s="9">
        <f t="shared" si="4"/>
        <v>-1.6081461546263596E-9</v>
      </c>
      <c r="AG13" s="9">
        <f t="shared" si="4"/>
        <v>-9.0960337809433453E-9</v>
      </c>
      <c r="AH13" s="9">
        <f t="shared" si="4"/>
        <v>-1.1203497721004095E-3</v>
      </c>
      <c r="AI13" s="9">
        <f t="shared" si="4"/>
        <v>5.9003706149629639E-5</v>
      </c>
      <c r="AJ13" s="9">
        <f t="shared" si="4"/>
        <v>-2.0852685792310311E-3</v>
      </c>
      <c r="AK13" s="9">
        <f t="shared" si="4"/>
        <v>-9.2550573451821543E-3</v>
      </c>
      <c r="AL13" s="9">
        <f t="shared" si="4"/>
        <v>-3.5388946161643024E-7</v>
      </c>
      <c r="AM13" s="9">
        <f t="shared" si="4"/>
        <v>-5.2322988944034578E-5</v>
      </c>
      <c r="AN13" s="9">
        <f t="shared" si="4"/>
        <v>-1.2830440301564286E-2</v>
      </c>
      <c r="AO13" s="9">
        <f t="shared" si="4"/>
        <v>-0.31347657034101745</v>
      </c>
      <c r="AP13" s="9">
        <f t="shared" si="4"/>
        <v>-1.140144663418962E-2</v>
      </c>
      <c r="AQ13" s="9">
        <f t="shared" si="4"/>
        <v>-1.0450512764915919E-7</v>
      </c>
      <c r="AR13" s="9">
        <f t="shared" si="4"/>
        <v>-0.10002012233573648</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Parameter!F4/1000</f>
        <v>0.01</v>
      </c>
      <c r="AC16" s="9">
        <f>AB16*L16</f>
        <v>1.400550510600935E-3</v>
      </c>
      <c r="AD16" s="9">
        <f>AB16*M16</f>
        <v>3.2727852217622948E-10</v>
      </c>
      <c r="AE16" s="9">
        <f>AB16*N16</f>
        <v>2.403596880504021E-11</v>
      </c>
      <c r="AF16" s="9">
        <f>AB16*O16</f>
        <v>2.4292283983153858E-10</v>
      </c>
      <c r="AG16" s="9">
        <f>AB16*P16</f>
        <v>1.137110404108661E-10</v>
      </c>
      <c r="AH16" s="9">
        <f>AB16*Q16</f>
        <v>1.0439371349829011E-4</v>
      </c>
      <c r="AI16" s="9">
        <f>AB16*R16</f>
        <v>6.4290116818043909E-6</v>
      </c>
      <c r="AJ16" s="9">
        <f>AB16*S16</f>
        <v>5.7369588743308671E-6</v>
      </c>
      <c r="AK16" s="9">
        <f>AB16*T16</f>
        <v>2.0918853585801781E-5</v>
      </c>
      <c r="AL16" s="9">
        <f>AB16*U16</f>
        <v>6.3194000812123414E-9</v>
      </c>
      <c r="AM16" s="9">
        <f>AB16*V16</f>
        <v>1.8969178196027592E-6</v>
      </c>
      <c r="AN16" s="9">
        <f>AB16*W16</f>
        <v>4.4306904328657989E-3</v>
      </c>
      <c r="AO16" s="9">
        <f>AB16*X16</f>
        <v>4.9678282350442297E-2</v>
      </c>
      <c r="AP16" s="9">
        <f>AB16*Y16</f>
        <v>9.5850664469488721E-5</v>
      </c>
      <c r="AQ16" s="9">
        <f>AB16*Z16</f>
        <v>6.6706512088158026E-9</v>
      </c>
      <c r="AR16" s="9">
        <f>AB16*AA16</f>
        <v>2.170799311752869E-2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-5.0814185021004779E-2</v>
      </c>
      <c r="AD17" s="9">
        <f t="shared" si="6"/>
        <v>6.9889780700182297E-10</v>
      </c>
      <c r="AE17" s="9">
        <f t="shared" si="6"/>
        <v>-5.1373388799765734E-10</v>
      </c>
      <c r="AF17" s="9">
        <f t="shared" si="6"/>
        <v>-1.2059030134640398E-9</v>
      </c>
      <c r="AG17" s="9">
        <f t="shared" si="6"/>
        <v>2.3550924415582438E-9</v>
      </c>
      <c r="AH17" s="9">
        <f t="shared" si="6"/>
        <v>6.2610377561796323E-4</v>
      </c>
      <c r="AI17" s="9">
        <f t="shared" si="6"/>
        <v>7.3909316979630789E-5</v>
      </c>
      <c r="AJ17" s="9">
        <f t="shared" si="6"/>
        <v>3.1242314374210084E-4</v>
      </c>
      <c r="AK17" s="9">
        <f t="shared" si="6"/>
        <v>1.4275335415882585E-3</v>
      </c>
      <c r="AL17" s="9">
        <f t="shared" si="6"/>
        <v>-2.5864893198889825E-7</v>
      </c>
      <c r="AM17" s="9">
        <f t="shared" si="6"/>
        <v>2.4255106650978675E-5</v>
      </c>
      <c r="AN17" s="9">
        <f t="shared" si="6"/>
        <v>2.643501640058883E-3</v>
      </c>
      <c r="AO17" s="9">
        <f t="shared" si="6"/>
        <v>0.24323415268731119</v>
      </c>
      <c r="AP17" s="9">
        <f t="shared" si="6"/>
        <v>-1.7915472904858084E-4</v>
      </c>
      <c r="AQ17" s="9">
        <f t="shared" si="6"/>
        <v>2.1343498900160182E-8</v>
      </c>
      <c r="AR17" s="9">
        <f t="shared" si="6"/>
        <v>6.8794464789157378E-2</v>
      </c>
    </row>
    <row r="18" spans="1:44" ht="38.5" x14ac:dyDescent="0.35">
      <c r="A18" s="9" t="s">
        <v>126</v>
      </c>
      <c r="B18" s="9" t="s">
        <v>60</v>
      </c>
      <c r="C18" s="9" t="s">
        <v>107</v>
      </c>
      <c r="D18" s="9" t="s">
        <v>166</v>
      </c>
      <c r="E18" s="9" t="s">
        <v>118</v>
      </c>
      <c r="F18" s="9" t="s">
        <v>3</v>
      </c>
      <c r="G18" s="9" t="s">
        <v>166</v>
      </c>
      <c r="H18" s="9">
        <v>-0.6</v>
      </c>
      <c r="I18" s="9" t="s">
        <v>178</v>
      </c>
      <c r="J18" s="9" t="b">
        <v>1</v>
      </c>
      <c r="L18" s="9">
        <f>AC20*AB20</f>
        <v>5.0814185021004779E-2</v>
      </c>
      <c r="M18" s="9">
        <f>AD20*AB20</f>
        <v>-6.9889780700182297E-10</v>
      </c>
      <c r="N18" s="9">
        <f>AE20*AB20</f>
        <v>5.1373388799765734E-10</v>
      </c>
      <c r="O18" s="9">
        <f>AF20*AB20</f>
        <v>1.2059030134640398E-9</v>
      </c>
      <c r="P18" s="9">
        <f>AG20*AB20</f>
        <v>-2.3550924415582438E-9</v>
      </c>
      <c r="Q18" s="9">
        <f>AH20*AB20</f>
        <v>-6.2610377561796323E-4</v>
      </c>
      <c r="R18" s="9">
        <f>AI20*AB20</f>
        <v>-7.3909316979630789E-5</v>
      </c>
      <c r="S18" s="9">
        <f>AJ20*AB20</f>
        <v>-3.1242314374210084E-4</v>
      </c>
      <c r="T18" s="9">
        <f>AK20*AB20</f>
        <v>-1.4275335415882585E-3</v>
      </c>
      <c r="U18" s="9">
        <f>AL20*AB20</f>
        <v>2.5864893198889825E-7</v>
      </c>
      <c r="V18" s="9">
        <f>AM20*AB20</f>
        <v>-2.4255106650978675E-5</v>
      </c>
      <c r="W18" s="9">
        <f>AN20*AB20</f>
        <v>-2.643501640058883E-3</v>
      </c>
      <c r="X18" s="9">
        <f>AO20*AB20</f>
        <v>-0.24323415268731116</v>
      </c>
      <c r="Y18" s="9">
        <f>AP20*AB20</f>
        <v>1.7915472904858084E-4</v>
      </c>
      <c r="Z18" s="9">
        <f>AQ20*AB20</f>
        <v>-2.1343498900160182E-8</v>
      </c>
      <c r="AA18" s="9">
        <f>AR20*AB20</f>
        <v>-6.8794464789157378E-2</v>
      </c>
      <c r="AB18" s="9">
        <f t="shared" si="5"/>
        <v>-0.6</v>
      </c>
      <c r="AC18" s="9">
        <f>AB18*L18</f>
        <v>-3.0488511012602866E-2</v>
      </c>
      <c r="AD18" s="9">
        <f>AB18*M18</f>
        <v>4.1933868420109377E-10</v>
      </c>
      <c r="AE18" s="9">
        <f>AB18*N18</f>
        <v>-3.0824033279859441E-10</v>
      </c>
      <c r="AF18" s="9">
        <f>AB18*O18</f>
        <v>-7.2354180807842383E-10</v>
      </c>
      <c r="AG18" s="9">
        <f>AB18*P18</f>
        <v>1.4130554649349462E-9</v>
      </c>
      <c r="AH18" s="9">
        <f>AB18*Q18</f>
        <v>3.7566226537077795E-4</v>
      </c>
      <c r="AI18" s="9">
        <f>AB18*R18</f>
        <v>4.4345590187778474E-5</v>
      </c>
      <c r="AJ18" s="9">
        <f>AB18*S18</f>
        <v>1.874538862452605E-4</v>
      </c>
      <c r="AK18" s="9">
        <f>AB18*T18</f>
        <v>8.5652012495295515E-4</v>
      </c>
      <c r="AL18" s="9">
        <f>AB18*U18</f>
        <v>-1.5518935919333896E-7</v>
      </c>
      <c r="AM18" s="9">
        <f>AB18*V18</f>
        <v>1.4553063990587204E-5</v>
      </c>
      <c r="AN18" s="9">
        <f>AB18*W18</f>
        <v>1.5861009840353298E-3</v>
      </c>
      <c r="AO18" s="9">
        <f>AB18*X18</f>
        <v>0.1459404916123867</v>
      </c>
      <c r="AP18" s="9">
        <f>AB18*Y18</f>
        <v>-1.0749283742914849E-4</v>
      </c>
      <c r="AQ18" s="9">
        <f>AB18*Z18</f>
        <v>1.2806099340096109E-8</v>
      </c>
      <c r="AR18" s="9">
        <f>AB18*AA18</f>
        <v>4.1276678873494427E-2</v>
      </c>
    </row>
    <row r="19" spans="1:44" ht="38.5" x14ac:dyDescent="0.35">
      <c r="A19" s="9" t="s">
        <v>127</v>
      </c>
      <c r="B19" s="9" t="s">
        <v>61</v>
      </c>
      <c r="C19" s="9" t="s">
        <v>107</v>
      </c>
      <c r="D19" s="9" t="s">
        <v>166</v>
      </c>
      <c r="E19" s="9" t="s">
        <v>118</v>
      </c>
      <c r="F19" s="9" t="s">
        <v>3</v>
      </c>
      <c r="G19" s="9" t="s">
        <v>166</v>
      </c>
      <c r="H19" s="9">
        <v>-0.4</v>
      </c>
      <c r="I19" s="9" t="s">
        <v>178</v>
      </c>
      <c r="J19" s="9" t="b">
        <v>1</v>
      </c>
      <c r="L19" s="9">
        <f>AC24*AB24</f>
        <v>5.0814185021004779E-2</v>
      </c>
      <c r="M19" s="9">
        <f>AD24*AB24</f>
        <v>-6.9889780700182297E-10</v>
      </c>
      <c r="N19" s="9">
        <f>AE24*AB24</f>
        <v>5.1373388799765734E-10</v>
      </c>
      <c r="O19" s="9">
        <f>AF24*AB24</f>
        <v>1.2059030134640398E-9</v>
      </c>
      <c r="P19" s="9">
        <f>AG24*AB24</f>
        <v>-2.3550924415582438E-9</v>
      </c>
      <c r="Q19" s="9">
        <f>AH24*AB24</f>
        <v>-6.2610377561796323E-4</v>
      </c>
      <c r="R19" s="9">
        <f>AI24*AB24</f>
        <v>-7.3909316979630789E-5</v>
      </c>
      <c r="S19" s="9">
        <f>AJ24*AB24</f>
        <v>-3.1242314374210084E-4</v>
      </c>
      <c r="T19" s="9">
        <f>AK24*AB24</f>
        <v>-1.4275335415882585E-3</v>
      </c>
      <c r="U19" s="9">
        <f>AL24*AB24</f>
        <v>2.5864893198889825E-7</v>
      </c>
      <c r="V19" s="9">
        <f>AM24*AB24</f>
        <v>-2.4255106650978675E-5</v>
      </c>
      <c r="W19" s="9">
        <f>AN24*AB24</f>
        <v>-2.643501640058883E-3</v>
      </c>
      <c r="X19" s="9">
        <f>AO24*AB24</f>
        <v>-0.24323415268731116</v>
      </c>
      <c r="Y19" s="9">
        <f>AP24*AB24</f>
        <v>1.7915472904858084E-4</v>
      </c>
      <c r="Z19" s="9">
        <f>AQ24*AB24</f>
        <v>-2.1343498900160182E-8</v>
      </c>
      <c r="AA19" s="9">
        <f>AR24*AB24</f>
        <v>-6.8794464789157378E-2</v>
      </c>
      <c r="AB19" s="9">
        <f t="shared" si="5"/>
        <v>-0.4</v>
      </c>
      <c r="AC19" s="9">
        <f>AB19*L19</f>
        <v>-2.0325674008401913E-2</v>
      </c>
      <c r="AD19" s="9">
        <f>AB19*M19</f>
        <v>2.795591228007292E-10</v>
      </c>
      <c r="AE19" s="9">
        <f>AB19*N19</f>
        <v>-2.0549355519906295E-10</v>
      </c>
      <c r="AF19" s="9">
        <f>AB19*O19</f>
        <v>-4.8236120538561596E-10</v>
      </c>
      <c r="AG19" s="9">
        <f>AB19*P19</f>
        <v>9.4203697662329755E-10</v>
      </c>
      <c r="AH19" s="9">
        <f>AB19*Q19</f>
        <v>2.5044151024718528E-4</v>
      </c>
      <c r="AI19" s="9">
        <f>AB19*R19</f>
        <v>2.9563726791852316E-5</v>
      </c>
      <c r="AJ19" s="9">
        <f>AB19*S19</f>
        <v>1.2496925749684034E-4</v>
      </c>
      <c r="AK19" s="9">
        <f>AB19*T19</f>
        <v>5.710134166353034E-4</v>
      </c>
      <c r="AL19" s="9">
        <f>AB19*U19</f>
        <v>-1.0345957279555931E-7</v>
      </c>
      <c r="AM19" s="9">
        <f>AB19*V19</f>
        <v>9.7020426603914713E-6</v>
      </c>
      <c r="AN19" s="9">
        <f>AB19*W19</f>
        <v>1.0574006560235532E-3</v>
      </c>
      <c r="AO19" s="9">
        <f>AB19*X19</f>
        <v>9.7293661074924473E-2</v>
      </c>
      <c r="AP19" s="9">
        <f>AB19*Y19</f>
        <v>-7.1661891619432343E-5</v>
      </c>
      <c r="AQ19" s="9">
        <f>AB19*Z19</f>
        <v>8.537399560064073E-9</v>
      </c>
      <c r="AR19" s="9">
        <f>AB19*AA19</f>
        <v>2.7517785915662951E-2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-5.0814185021004779E-2</v>
      </c>
      <c r="AD20" s="9">
        <f t="shared" si="7"/>
        <v>6.9889780700182297E-10</v>
      </c>
      <c r="AE20" s="9">
        <f t="shared" si="7"/>
        <v>-5.1373388799765734E-10</v>
      </c>
      <c r="AF20" s="9">
        <f t="shared" si="7"/>
        <v>-1.2059030134640398E-9</v>
      </c>
      <c r="AG20" s="9">
        <f t="shared" si="7"/>
        <v>2.3550924415582438E-9</v>
      </c>
      <c r="AH20" s="9">
        <f t="shared" si="7"/>
        <v>6.2610377561796323E-4</v>
      </c>
      <c r="AI20" s="9">
        <f t="shared" si="7"/>
        <v>7.3909316979630789E-5</v>
      </c>
      <c r="AJ20" s="9">
        <f t="shared" si="7"/>
        <v>3.1242314374210084E-4</v>
      </c>
      <c r="AK20" s="9">
        <f t="shared" si="7"/>
        <v>1.4275335415882585E-3</v>
      </c>
      <c r="AL20" s="9">
        <f t="shared" si="7"/>
        <v>-2.5864893198889825E-7</v>
      </c>
      <c r="AM20" s="9">
        <f t="shared" si="7"/>
        <v>2.4255106650978675E-5</v>
      </c>
      <c r="AN20" s="9">
        <f t="shared" si="7"/>
        <v>2.643501640058883E-3</v>
      </c>
      <c r="AO20" s="9">
        <f t="shared" si="7"/>
        <v>0.24323415268731116</v>
      </c>
      <c r="AP20" s="9">
        <f t="shared" si="7"/>
        <v>-1.7915472904858084E-4</v>
      </c>
      <c r="AQ20" s="9">
        <f t="shared" si="7"/>
        <v>2.1343498900160182E-8</v>
      </c>
      <c r="AR20" s="9">
        <f t="shared" si="7"/>
        <v>6.8794464789157378E-2</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Parameter!F5/1000</f>
        <v>0.01</v>
      </c>
      <c r="AC23" s="9">
        <f>AB23*L23</f>
        <v>1.400550510600935E-3</v>
      </c>
      <c r="AD23" s="9">
        <f>AB23*M23</f>
        <v>3.2727852217622948E-10</v>
      </c>
      <c r="AE23" s="9">
        <f>AB23*N23</f>
        <v>2.403596880504021E-11</v>
      </c>
      <c r="AF23" s="9">
        <f>AB23*O23</f>
        <v>2.4292283983153858E-10</v>
      </c>
      <c r="AG23" s="9">
        <f>AB23*P23</f>
        <v>1.137110404108661E-10</v>
      </c>
      <c r="AH23" s="9">
        <f>AB23*Q23</f>
        <v>1.0439371349829011E-4</v>
      </c>
      <c r="AI23" s="9">
        <f>AB23*R23</f>
        <v>6.4290116818043909E-6</v>
      </c>
      <c r="AJ23" s="9">
        <f>AB23*S23</f>
        <v>5.7369588743308671E-6</v>
      </c>
      <c r="AK23" s="9">
        <f>AB23*T23</f>
        <v>2.0918853585801781E-5</v>
      </c>
      <c r="AL23" s="9">
        <f>AB23*U23</f>
        <v>6.3194000812123414E-9</v>
      </c>
      <c r="AM23" s="9">
        <f>AB23*V23</f>
        <v>1.8969178196027592E-6</v>
      </c>
      <c r="AN23" s="9">
        <f>AB23*W23</f>
        <v>4.4306904328657989E-3</v>
      </c>
      <c r="AO23" s="9">
        <f>AB23*X23</f>
        <v>4.9678282350442297E-2</v>
      </c>
      <c r="AP23" s="9">
        <f>AB23*Y23</f>
        <v>9.5850664469488721E-5</v>
      </c>
      <c r="AQ23" s="9">
        <f>AB23*Z23</f>
        <v>6.6706512088158026E-9</v>
      </c>
      <c r="AR23" s="9">
        <f>AB23*AA23</f>
        <v>2.170799311752869E-2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-5.0814185021004779E-2</v>
      </c>
      <c r="AD24" s="9">
        <f t="shared" si="8"/>
        <v>6.9889780700182297E-10</v>
      </c>
      <c r="AE24" s="9">
        <f t="shared" si="8"/>
        <v>-5.1373388799765734E-10</v>
      </c>
      <c r="AF24" s="9">
        <f t="shared" si="8"/>
        <v>-1.2059030134640398E-9</v>
      </c>
      <c r="AG24" s="9">
        <f t="shared" si="8"/>
        <v>2.3550924415582438E-9</v>
      </c>
      <c r="AH24" s="9">
        <f t="shared" si="8"/>
        <v>6.2610377561796323E-4</v>
      </c>
      <c r="AI24" s="9">
        <f t="shared" si="8"/>
        <v>7.3909316979630789E-5</v>
      </c>
      <c r="AJ24" s="9">
        <f t="shared" si="8"/>
        <v>3.1242314374210084E-4</v>
      </c>
      <c r="AK24" s="9">
        <f t="shared" si="8"/>
        <v>1.4275335415882585E-3</v>
      </c>
      <c r="AL24" s="9">
        <f t="shared" si="8"/>
        <v>-2.5864893198889825E-7</v>
      </c>
      <c r="AM24" s="9">
        <f t="shared" si="8"/>
        <v>2.4255106650978675E-5</v>
      </c>
      <c r="AN24" s="9">
        <f t="shared" si="8"/>
        <v>2.643501640058883E-3</v>
      </c>
      <c r="AO24" s="9">
        <f t="shared" si="8"/>
        <v>0.24323415268731116</v>
      </c>
      <c r="AP24" s="9">
        <f t="shared" si="8"/>
        <v>-1.7915472904858084E-4</v>
      </c>
      <c r="AQ24" s="9">
        <f t="shared" si="8"/>
        <v>2.1343498900160182E-8</v>
      </c>
      <c r="AR24" s="9">
        <f t="shared" si="8"/>
        <v>6.8794464789157378E-2</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Parameter!F5/1000</f>
        <v>0.01</v>
      </c>
      <c r="AC27" s="9">
        <f>AB27*L27</f>
        <v>1.400550510600935E-3</v>
      </c>
      <c r="AD27" s="9">
        <f>AB27*M27</f>
        <v>3.2727852217622948E-10</v>
      </c>
      <c r="AE27" s="9">
        <f>AB27*N27</f>
        <v>2.403596880504021E-11</v>
      </c>
      <c r="AF27" s="9">
        <f>AB27*O27</f>
        <v>2.4292283983153858E-10</v>
      </c>
      <c r="AG27" s="9">
        <f>AB27*P27</f>
        <v>1.137110404108661E-10</v>
      </c>
      <c r="AH27" s="9">
        <f>AB27*Q27</f>
        <v>1.0439371349829011E-4</v>
      </c>
      <c r="AI27" s="9">
        <f>AB27*R27</f>
        <v>6.4290116818043909E-6</v>
      </c>
      <c r="AJ27" s="9">
        <f>AB27*S27</f>
        <v>5.7369588743308671E-6</v>
      </c>
      <c r="AK27" s="9">
        <f>AB27*T27</f>
        <v>2.0918853585801781E-5</v>
      </c>
      <c r="AL27" s="9">
        <f>AB27*U27</f>
        <v>6.3194000812123414E-9</v>
      </c>
      <c r="AM27" s="9">
        <f>AB27*V27</f>
        <v>1.8969178196027592E-6</v>
      </c>
      <c r="AN27" s="9">
        <f>AB27*W27</f>
        <v>4.4306904328657989E-3</v>
      </c>
      <c r="AO27" s="9">
        <f>AB27*X27</f>
        <v>4.9678282350442297E-2</v>
      </c>
      <c r="AP27" s="9">
        <f>AB27*Y27</f>
        <v>9.5850664469488721E-5</v>
      </c>
      <c r="AQ27" s="9">
        <f>AB27*Z27</f>
        <v>6.6706512088158026E-9</v>
      </c>
      <c r="AR27" s="9">
        <f>AB27*AA27</f>
        <v>2.170799311752869E-2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-0.20914721229854846</v>
      </c>
      <c r="AD28" s="9">
        <f t="shared" si="9"/>
        <v>-2.623388467211499E-8</v>
      </c>
      <c r="AE28" s="9">
        <f t="shared" si="9"/>
        <v>-1.6309858832141261E-8</v>
      </c>
      <c r="AF28" s="9">
        <f t="shared" si="9"/>
        <v>-3.3101635947299562E-7</v>
      </c>
      <c r="AG28" s="9">
        <f t="shared" si="9"/>
        <v>-3.5838553942576286E-8</v>
      </c>
      <c r="AH28" s="9">
        <f t="shared" si="9"/>
        <v>-1.0791635342867607E-2</v>
      </c>
      <c r="AI28" s="9">
        <f t="shared" si="9"/>
        <v>-1.6048106799734594E-3</v>
      </c>
      <c r="AJ28" s="9">
        <f t="shared" si="9"/>
        <v>-4.1426770008148057E-3</v>
      </c>
      <c r="AK28" s="9">
        <f t="shared" si="9"/>
        <v>-1.7302436510935396E-2</v>
      </c>
      <c r="AL28" s="9">
        <f t="shared" si="9"/>
        <v>-8.1815037915580779E-5</v>
      </c>
      <c r="AM28" s="9">
        <f t="shared" si="9"/>
        <v>-2.8215853473499497E-3</v>
      </c>
      <c r="AN28" s="9">
        <f t="shared" si="9"/>
        <v>-7.9388603616847879</v>
      </c>
      <c r="AO28" s="9">
        <f t="shared" si="9"/>
        <v>-82.822363906905792</v>
      </c>
      <c r="AP28" s="9">
        <f t="shared" si="9"/>
        <v>-5.9321091949055162</v>
      </c>
      <c r="AQ28" s="9">
        <f t="shared" si="9"/>
        <v>-3.4110181303547484E-6</v>
      </c>
      <c r="AR28" s="9">
        <f t="shared" si="9"/>
        <v>-2.2740913222313592</v>
      </c>
    </row>
    <row r="29" spans="1:44" ht="26" x14ac:dyDescent="0.35">
      <c r="A29" s="9" t="s">
        <v>130</v>
      </c>
      <c r="B29" s="9" t="s">
        <v>64</v>
      </c>
      <c r="C29" s="9" t="s">
        <v>107</v>
      </c>
      <c r="D29" s="9" t="s">
        <v>166</v>
      </c>
      <c r="E29" s="9" t="s">
        <v>119</v>
      </c>
      <c r="F29" s="9" t="s">
        <v>4</v>
      </c>
      <c r="G29" s="9" t="s">
        <v>166</v>
      </c>
      <c r="H29" s="9">
        <v>-0.6</v>
      </c>
      <c r="I29" s="9" t="s">
        <v>178</v>
      </c>
      <c r="J29" s="9" t="b">
        <v>1</v>
      </c>
      <c r="L29" s="9">
        <f>AC31*AB31</f>
        <v>0.19470621386471335</v>
      </c>
      <c r="M29" s="9">
        <f>AD31*AB31</f>
        <v>2.3403328987963692E-8</v>
      </c>
      <c r="N29" s="9">
        <f>AE31*AB31</f>
        <v>1.4360914634395604E-8</v>
      </c>
      <c r="O29" s="9">
        <f>AF31*AB31</f>
        <v>-1.1505865755780912E-8</v>
      </c>
      <c r="P29" s="9">
        <f>AG31*AB31</f>
        <v>2.4949855949193801E-8</v>
      </c>
      <c r="Q29" s="9">
        <f>AH31*AB31</f>
        <v>1.1282981041064068E-2</v>
      </c>
      <c r="R29" s="9">
        <f>AI31*AB31</f>
        <v>1.8418634186395889E-3</v>
      </c>
      <c r="S29" s="9">
        <f>AJ31*AB31</f>
        <v>2.6350432399533793E-3</v>
      </c>
      <c r="T29" s="9">
        <f>AK31*AB31</f>
        <v>1.0550575148598215E-2</v>
      </c>
      <c r="U29" s="9">
        <f>AL31*AB31</f>
        <v>3.3878527739976553E-5</v>
      </c>
      <c r="V29" s="9">
        <f>AM31*AB31</f>
        <v>2.2937994308123285E-3</v>
      </c>
      <c r="W29" s="9">
        <f>AN31*AB31</f>
        <v>7.8056601190504846</v>
      </c>
      <c r="X29" s="9">
        <f>AO31*AB31</f>
        <v>97.894177679312662</v>
      </c>
      <c r="Y29" s="9">
        <f>AP31*AB31</f>
        <v>7.6156045185701178</v>
      </c>
      <c r="Z29" s="9">
        <f>AQ31*AB31</f>
        <v>3.2942472171196974E-6</v>
      </c>
      <c r="AA29" s="9">
        <f>AR31*AB31</f>
        <v>2.3452642062396989</v>
      </c>
      <c r="AB29" s="9">
        <f>H29</f>
        <v>-0.6</v>
      </c>
      <c r="AC29" s="9">
        <f>AB29*L29</f>
        <v>-0.11682372831882801</v>
      </c>
      <c r="AD29" s="9">
        <f>AB29*M29</f>
        <v>-1.4041997392778214E-8</v>
      </c>
      <c r="AE29" s="9">
        <f>AB29*N29</f>
        <v>-8.6165487806373616E-9</v>
      </c>
      <c r="AF29" s="9">
        <f>AB29*O29</f>
        <v>6.903519453468547E-9</v>
      </c>
      <c r="AG29" s="9">
        <f>AB29*P29</f>
        <v>-1.496991356951628E-8</v>
      </c>
      <c r="AH29" s="9">
        <f>AB29*Q29</f>
        <v>-6.7697886246384405E-3</v>
      </c>
      <c r="AI29" s="9">
        <f>AB29*R29</f>
        <v>-1.1051180511837534E-3</v>
      </c>
      <c r="AJ29" s="9">
        <f>AB29*S29</f>
        <v>-1.5810259439720275E-3</v>
      </c>
      <c r="AK29" s="9">
        <f>AB29*T29</f>
        <v>-6.3303450891589287E-3</v>
      </c>
      <c r="AL29" s="9">
        <f>AB29*U29</f>
        <v>-2.032711664398593E-5</v>
      </c>
      <c r="AM29" s="9">
        <f>AB29*V29</f>
        <v>-1.376279658487397E-3</v>
      </c>
      <c r="AN29" s="9">
        <f>AB29*W29</f>
        <v>-4.6833960714302902</v>
      </c>
      <c r="AO29" s="9">
        <f>AB29*X29</f>
        <v>-58.736506607587593</v>
      </c>
      <c r="AP29" s="9">
        <f>AB29*Y29</f>
        <v>-4.5693627111420705</v>
      </c>
      <c r="AQ29" s="9">
        <f>AB29*Z29</f>
        <v>-1.9765483302718182E-6</v>
      </c>
      <c r="AR29" s="9">
        <f>AB29*AA29</f>
        <v>-1.4071585237438193</v>
      </c>
    </row>
    <row r="30" spans="1:44" ht="26" x14ac:dyDescent="0.35">
      <c r="A30" s="9" t="s">
        <v>131</v>
      </c>
      <c r="B30" s="9" t="s">
        <v>65</v>
      </c>
      <c r="C30" s="9" t="s">
        <v>107</v>
      </c>
      <c r="D30" s="9" t="s">
        <v>166</v>
      </c>
      <c r="E30" s="9" t="s">
        <v>119</v>
      </c>
      <c r="F30" s="9" t="s">
        <v>4</v>
      </c>
      <c r="G30" s="9" t="s">
        <v>166</v>
      </c>
      <c r="H30" s="9">
        <v>-0.4</v>
      </c>
      <c r="I30" s="9" t="s">
        <v>178</v>
      </c>
      <c r="J30" s="9" t="b">
        <v>1</v>
      </c>
      <c r="L30" s="9">
        <f>AC34*AB34</f>
        <v>0.23080870994930114</v>
      </c>
      <c r="M30" s="9">
        <f>AD34*AB34</f>
        <v>3.0479718198341938E-8</v>
      </c>
      <c r="N30" s="9">
        <f>AE34*AB34</f>
        <v>1.9233275128759744E-8</v>
      </c>
      <c r="O30" s="9">
        <f>AF34*AB34</f>
        <v>8.4479969731616045E-7</v>
      </c>
      <c r="P30" s="9">
        <f>AG34*AB34</f>
        <v>5.2171600932650009E-8</v>
      </c>
      <c r="Q30" s="9">
        <f>AH34*AB34</f>
        <v>1.0054616795572917E-2</v>
      </c>
      <c r="R30" s="9">
        <f>AI34*AB34</f>
        <v>1.2492315719742648E-3</v>
      </c>
      <c r="S30" s="9">
        <f>AJ34*AB34</f>
        <v>6.4041276421069465E-3</v>
      </c>
      <c r="T30" s="9">
        <f>AK34*AB34</f>
        <v>2.7430228554441164E-2</v>
      </c>
      <c r="U30" s="9">
        <f>AL34*AB34</f>
        <v>1.537198031789871E-4</v>
      </c>
      <c r="V30" s="9">
        <f>AM34*AB34</f>
        <v>3.6132642221563824E-3</v>
      </c>
      <c r="W30" s="9">
        <f>AN34*AB34</f>
        <v>8.1386607256362442</v>
      </c>
      <c r="X30" s="9">
        <f>AO34*AB34</f>
        <v>60.214643248295481</v>
      </c>
      <c r="Y30" s="9">
        <f>AP34*AB34</f>
        <v>3.4068662094086131</v>
      </c>
      <c r="Z30" s="9">
        <f>AQ34*AB34</f>
        <v>3.5861745002073252E-6</v>
      </c>
      <c r="AA30" s="9">
        <f>AR34*AB34</f>
        <v>2.16733199621885</v>
      </c>
      <c r="AB30" s="9">
        <f>H30</f>
        <v>-0.4</v>
      </c>
      <c r="AC30" s="9">
        <f>AB30*L30</f>
        <v>-9.2323483979720455E-2</v>
      </c>
      <c r="AD30" s="9">
        <f>AB30*M30</f>
        <v>-1.2191887279336777E-8</v>
      </c>
      <c r="AE30" s="9">
        <f>AB30*N30</f>
        <v>-7.6933100515038973E-9</v>
      </c>
      <c r="AF30" s="9">
        <f>AB30*O30</f>
        <v>-3.3791987892646418E-7</v>
      </c>
      <c r="AG30" s="9">
        <f>AB30*P30</f>
        <v>-2.0868640373060006E-8</v>
      </c>
      <c r="AH30" s="9">
        <f>AB30*Q30</f>
        <v>-4.021846718229167E-3</v>
      </c>
      <c r="AI30" s="9">
        <f>AB30*R30</f>
        <v>-4.9969262878970589E-4</v>
      </c>
      <c r="AJ30" s="9">
        <f>AB30*S30</f>
        <v>-2.5616510568427786E-3</v>
      </c>
      <c r="AK30" s="9">
        <f>AB30*T30</f>
        <v>-1.0972091421776466E-2</v>
      </c>
      <c r="AL30" s="9">
        <f>AB30*U30</f>
        <v>-6.1487921271594849E-5</v>
      </c>
      <c r="AM30" s="9">
        <f>AB30*V30</f>
        <v>-1.445305688862553E-3</v>
      </c>
      <c r="AN30" s="9">
        <f>AB30*W30</f>
        <v>-3.2554642902544977</v>
      </c>
      <c r="AO30" s="9">
        <f>AB30*X30</f>
        <v>-24.085857299318192</v>
      </c>
      <c r="AP30" s="9">
        <f>AB30*Y30</f>
        <v>-1.3627464837634453</v>
      </c>
      <c r="AQ30" s="9">
        <f>AB30*Z30</f>
        <v>-1.4344698000829302E-6</v>
      </c>
      <c r="AR30" s="9">
        <f>AB30*AA30</f>
        <v>-0.86693279848754001</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-0.19470621386471335</v>
      </c>
      <c r="AD31" s="9">
        <f t="shared" si="10"/>
        <v>-2.3403328987963692E-8</v>
      </c>
      <c r="AE31" s="9">
        <f t="shared" si="10"/>
        <v>-1.4360914634395604E-8</v>
      </c>
      <c r="AF31" s="9">
        <f t="shared" si="10"/>
        <v>1.1505865755780912E-8</v>
      </c>
      <c r="AG31" s="9">
        <f t="shared" si="10"/>
        <v>-2.4949855949193801E-8</v>
      </c>
      <c r="AH31" s="9">
        <f t="shared" si="10"/>
        <v>-1.1282981041064068E-2</v>
      </c>
      <c r="AI31" s="9">
        <f t="shared" si="10"/>
        <v>-1.8418634186395889E-3</v>
      </c>
      <c r="AJ31" s="9">
        <f t="shared" si="10"/>
        <v>-2.6350432399533793E-3</v>
      </c>
      <c r="AK31" s="9">
        <f t="shared" si="10"/>
        <v>-1.0550575148598215E-2</v>
      </c>
      <c r="AL31" s="9">
        <f t="shared" si="10"/>
        <v>-3.3878527739976553E-5</v>
      </c>
      <c r="AM31" s="9">
        <f t="shared" si="10"/>
        <v>-2.2937994308123285E-3</v>
      </c>
      <c r="AN31" s="9">
        <f t="shared" si="10"/>
        <v>-7.8056601190504846</v>
      </c>
      <c r="AO31" s="9">
        <f t="shared" si="10"/>
        <v>-97.894177679312662</v>
      </c>
      <c r="AP31" s="9">
        <f t="shared" si="10"/>
        <v>-7.6156045185701178</v>
      </c>
      <c r="AQ31" s="9">
        <f t="shared" si="10"/>
        <v>-3.2942472171196974E-6</v>
      </c>
      <c r="AR31" s="9">
        <f t="shared" si="10"/>
        <v>-2.3452642062396989</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Parameter!F3/100</f>
        <v>0.1</v>
      </c>
      <c r="AC33" s="9">
        <f>AB33*L33</f>
        <v>2.9428233114827063E-2</v>
      </c>
      <c r="AD33" s="9">
        <f>AB33*M33</f>
        <v>6.275783328061428E-9</v>
      </c>
      <c r="AE33" s="9">
        <f>AB33*N33</f>
        <v>1.3791018070544151E-9</v>
      </c>
      <c r="AF33" s="9">
        <f>AB33*O33</f>
        <v>3.7646052134781827E-9</v>
      </c>
      <c r="AG33" s="9">
        <f>AB33*P33</f>
        <v>1.4180876629753012E-9</v>
      </c>
      <c r="AH33" s="9">
        <f>AB33*Q33</f>
        <v>2.2422035286941522E-3</v>
      </c>
      <c r="AI33" s="9">
        <f>AB33*R33</f>
        <v>1.4148822580480812E-4</v>
      </c>
      <c r="AJ33" s="9">
        <f>AB33*S33</f>
        <v>1.344557528176259E-4</v>
      </c>
      <c r="AK33" s="9">
        <f>AB33*T33</f>
        <v>4.4917450595291535E-4</v>
      </c>
      <c r="AL33" s="9">
        <f>AB33*U33</f>
        <v>3.348247774826985E-7</v>
      </c>
      <c r="AM33" s="9">
        <f>AB33*V33</f>
        <v>4.0346281593194796E-5</v>
      </c>
      <c r="AN33" s="9">
        <f>AB33*W33</f>
        <v>0.10827107545591351</v>
      </c>
      <c r="AO33" s="9">
        <f>AB33*X33</f>
        <v>0.84700713979702591</v>
      </c>
      <c r="AP33" s="9">
        <f>AB33*Y33</f>
        <v>4.4105930444968923E-3</v>
      </c>
      <c r="AQ33" s="9">
        <f>AB33*Z33</f>
        <v>5.9104690809473782E-7</v>
      </c>
      <c r="AR33" s="9">
        <f>AB33*AA33</f>
        <v>0.46268558353443573</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-0.23080870994930114</v>
      </c>
      <c r="AD34" s="9">
        <f t="shared" si="11"/>
        <v>-3.0479718198341938E-8</v>
      </c>
      <c r="AE34" s="9">
        <f t="shared" si="11"/>
        <v>-1.9233275128759744E-8</v>
      </c>
      <c r="AF34" s="9">
        <f t="shared" si="11"/>
        <v>-8.4479969731616045E-7</v>
      </c>
      <c r="AG34" s="9">
        <f t="shared" si="11"/>
        <v>-5.2171600932650009E-8</v>
      </c>
      <c r="AH34" s="9">
        <f t="shared" si="11"/>
        <v>-1.0054616795572917E-2</v>
      </c>
      <c r="AI34" s="9">
        <f t="shared" si="11"/>
        <v>-1.2492315719742648E-3</v>
      </c>
      <c r="AJ34" s="9">
        <f t="shared" si="11"/>
        <v>-6.4041276421069465E-3</v>
      </c>
      <c r="AK34" s="9">
        <f t="shared" si="11"/>
        <v>-2.7430228554441164E-2</v>
      </c>
      <c r="AL34" s="9">
        <f t="shared" si="11"/>
        <v>-1.537198031789871E-4</v>
      </c>
      <c r="AM34" s="9">
        <f t="shared" si="11"/>
        <v>-3.6132642221563824E-3</v>
      </c>
      <c r="AN34" s="9">
        <f t="shared" si="11"/>
        <v>-8.1386607256362442</v>
      </c>
      <c r="AO34" s="9">
        <f t="shared" si="11"/>
        <v>-60.214643248295481</v>
      </c>
      <c r="AP34" s="9">
        <f t="shared" si="11"/>
        <v>-3.4068662094086131</v>
      </c>
      <c r="AQ34" s="9">
        <f t="shared" si="11"/>
        <v>-3.5861745002073252E-6</v>
      </c>
      <c r="AR34" s="9">
        <f t="shared" si="11"/>
        <v>-2.16733199621885</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Parameter!F3/100</f>
        <v>0.1</v>
      </c>
      <c r="AC36" s="9">
        <f>AB36*L36</f>
        <v>2.9428233114827063E-2</v>
      </c>
      <c r="AD36" s="9">
        <f>AB36*M36</f>
        <v>6.275783328061428E-9</v>
      </c>
      <c r="AE36" s="9">
        <f>AB36*N36</f>
        <v>1.3791018070544151E-9</v>
      </c>
      <c r="AF36" s="9">
        <f>AB36*O36</f>
        <v>3.7646052134781827E-9</v>
      </c>
      <c r="AG36" s="9">
        <f>AB36*P36</f>
        <v>1.4180876629753012E-9</v>
      </c>
      <c r="AH36" s="9">
        <f>AB36*Q36</f>
        <v>2.2422035286941522E-3</v>
      </c>
      <c r="AI36" s="9">
        <f>AB36*R36</f>
        <v>1.4148822580480812E-4</v>
      </c>
      <c r="AJ36" s="9">
        <f>AB36*S36</f>
        <v>1.344557528176259E-4</v>
      </c>
      <c r="AK36" s="9">
        <f>AB36*T36</f>
        <v>4.4917450595291535E-4</v>
      </c>
      <c r="AL36" s="9">
        <f>AB36*U36</f>
        <v>3.348247774826985E-7</v>
      </c>
      <c r="AM36" s="9">
        <f>AB36*V36</f>
        <v>4.0346281593194796E-5</v>
      </c>
      <c r="AN36" s="9">
        <f>AB36*W36</f>
        <v>0.10827107545591351</v>
      </c>
      <c r="AO36" s="9">
        <f>AB36*X36</f>
        <v>0.84700713979702591</v>
      </c>
      <c r="AP36" s="9">
        <f>AB36*Y36</f>
        <v>4.4105930444968923E-3</v>
      </c>
      <c r="AQ36" s="9">
        <f>AB36*Z36</f>
        <v>5.9104690809473782E-7</v>
      </c>
      <c r="AR36" s="9">
        <f>AB36*AA36</f>
        <v>0.46268558353443573</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-4.2758697871651867E-2</v>
      </c>
      <c r="AD2" s="9">
        <f t="shared" si="1"/>
        <v>2.5704369565440024E-9</v>
      </c>
      <c r="AE2" s="9">
        <f t="shared" si="1"/>
        <v>-2.559994649522784E-9</v>
      </c>
      <c r="AF2" s="9">
        <f t="shared" si="1"/>
        <v>-6.259259498903096E-8</v>
      </c>
      <c r="AG2" s="9">
        <f t="shared" si="1"/>
        <v>-7.9911554996505329E-9</v>
      </c>
      <c r="AH2" s="9">
        <f t="shared" si="1"/>
        <v>3.037529155208119E-4</v>
      </c>
      <c r="AI2" s="9">
        <f t="shared" si="1"/>
        <v>-1.0059265421096203E-4</v>
      </c>
      <c r="AJ2" s="9">
        <f t="shared" si="1"/>
        <v>-1.380269986043584E-3</v>
      </c>
      <c r="AK2" s="9">
        <f t="shared" si="1"/>
        <v>-6.0586469033285153E-3</v>
      </c>
      <c r="AL2" s="9">
        <f t="shared" si="1"/>
        <v>-1.6247920562750739E-5</v>
      </c>
      <c r="AM2" s="9">
        <f t="shared" si="1"/>
        <v>-5.2761026951560664E-4</v>
      </c>
      <c r="AN2" s="9">
        <f t="shared" si="1"/>
        <v>-1.4658530106141834</v>
      </c>
      <c r="AO2" s="9">
        <f t="shared" si="1"/>
        <v>-15.546849479243848</v>
      </c>
      <c r="AP2" s="9">
        <f t="shared" si="1"/>
        <v>-1.1862600838240236</v>
      </c>
      <c r="AQ2" s="9">
        <f t="shared" si="1"/>
        <v>-9.7738764640548407E-8</v>
      </c>
      <c r="AR2" s="9">
        <f t="shared" si="1"/>
        <v>8.2209028539646886E-2</v>
      </c>
    </row>
    <row r="3" spans="1:44" ht="38.5" x14ac:dyDescent="0.35">
      <c r="A3" s="9" t="s">
        <v>117</v>
      </c>
      <c r="B3" s="9" t="s">
        <v>2</v>
      </c>
      <c r="C3" s="9" t="s">
        <v>107</v>
      </c>
      <c r="D3" s="9" t="s">
        <v>166</v>
      </c>
      <c r="E3" s="9" t="s">
        <v>116</v>
      </c>
      <c r="F3" s="9" t="s">
        <v>53</v>
      </c>
      <c r="G3" s="9" t="s">
        <v>166</v>
      </c>
      <c r="H3" s="9">
        <v>-0.4</v>
      </c>
      <c r="I3" s="9" t="s">
        <v>178</v>
      </c>
      <c r="J3" s="9" t="b">
        <v>1</v>
      </c>
      <c r="L3" s="9">
        <f>AC6*AB6</f>
        <v>3.2082288848922974E-2</v>
      </c>
      <c r="M3" s="9">
        <f>AD6*AB6</f>
        <v>-1.5182859893809635E-9</v>
      </c>
      <c r="N3" s="9">
        <f>AE6*AB6</f>
        <v>1.2992576813999105E-9</v>
      </c>
      <c r="O3" s="9">
        <f>AF6*AB6</f>
        <v>3.9353195546866658E-10</v>
      </c>
      <c r="P3" s="9">
        <f>AG6*AB6</f>
        <v>8.5274785788890136E-9</v>
      </c>
      <c r="Q3" s="9">
        <f>AH6*AB6</f>
        <v>5.9838120460895905E-4</v>
      </c>
      <c r="R3" s="9">
        <f>AI6*AB6</f>
        <v>-9.1148764558651594E-5</v>
      </c>
      <c r="S3" s="9">
        <f>AJ6*AB6</f>
        <v>2.0565837848593766E-3</v>
      </c>
      <c r="T3" s="9">
        <f>AK6*AB6</f>
        <v>9.1504630772531442E-3</v>
      </c>
      <c r="U3" s="9">
        <f>AL6*AB6</f>
        <v>3.2229246121036851E-7</v>
      </c>
      <c r="V3" s="9">
        <f>AM6*AB6</f>
        <v>4.283839984602078E-5</v>
      </c>
      <c r="W3" s="9">
        <f>AN6*AB6</f>
        <v>-9.3230118627647095E-3</v>
      </c>
      <c r="X3" s="9">
        <f>AO6*AB6</f>
        <v>6.508515858880598E-2</v>
      </c>
      <c r="Y3" s="9">
        <f>AP6*AB6</f>
        <v>1.0922193311842176E-2</v>
      </c>
      <c r="Z3" s="9">
        <f>AQ6*AB6</f>
        <v>7.1151871605080166E-8</v>
      </c>
      <c r="AA3" s="9">
        <f>AR6*AB6</f>
        <v>-8.5198432519069667E-3</v>
      </c>
      <c r="AB3" s="9">
        <f t="shared" si="0"/>
        <v>-0.4</v>
      </c>
      <c r="AC3" s="9">
        <f>AB3*L3</f>
        <v>-1.283291553956919E-2</v>
      </c>
      <c r="AD3" s="9">
        <f>AB3*M3</f>
        <v>6.0731439575238547E-10</v>
      </c>
      <c r="AE3" s="9">
        <f>AB3*N3</f>
        <v>-5.1970307255996425E-10</v>
      </c>
      <c r="AF3" s="9">
        <f>AB3*O3</f>
        <v>-1.5741278218746665E-10</v>
      </c>
      <c r="AG3" s="9">
        <f>AB3*P3</f>
        <v>-3.4109914315556058E-9</v>
      </c>
      <c r="AH3" s="9">
        <f>AB3*Q3</f>
        <v>-2.3935248184358364E-4</v>
      </c>
      <c r="AI3" s="9">
        <f>AB3*R3</f>
        <v>3.6459505823460636E-5</v>
      </c>
      <c r="AJ3" s="9">
        <f>AB3*S3</f>
        <v>-8.2263351394375064E-4</v>
      </c>
      <c r="AK3" s="9">
        <f>AB3*T3</f>
        <v>-3.660185230901258E-3</v>
      </c>
      <c r="AL3" s="9">
        <f>AB3*U3</f>
        <v>-1.2891698448414742E-7</v>
      </c>
      <c r="AM3" s="9">
        <f>AB3*V3</f>
        <v>-1.7135359938408314E-5</v>
      </c>
      <c r="AN3" s="9">
        <f>AB3*W3</f>
        <v>3.729204745105884E-3</v>
      </c>
      <c r="AO3" s="9">
        <f>AB3*X3</f>
        <v>-2.6034063435522392E-2</v>
      </c>
      <c r="AP3" s="9">
        <f>AB3*Y3</f>
        <v>-4.3688773247368704E-3</v>
      </c>
      <c r="AQ3" s="9">
        <f>AB3*Z3</f>
        <v>-2.8460748642032066E-8</v>
      </c>
      <c r="AR3" s="9">
        <f>AB3*AA3</f>
        <v>3.4079373007627868E-3</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6.200604672441315E-2</v>
      </c>
      <c r="M5" s="9">
        <f>AD28*AB28</f>
        <v>-5.1450319681921462E-9</v>
      </c>
      <c r="N5" s="9">
        <f>AE28*AB28</f>
        <v>9.4143497968691874E-9</v>
      </c>
      <c r="O5" s="9">
        <f>AF28*AB28</f>
        <v>3.1219333340560476E-7</v>
      </c>
      <c r="P5" s="9">
        <f>AG28*AB28</f>
        <v>2.8748115627699781E-8</v>
      </c>
      <c r="Q5" s="9">
        <f>AH28*AB28</f>
        <v>-4.1938230060315011E-4</v>
      </c>
      <c r="R5" s="9">
        <f>AI28*AB28</f>
        <v>8.9736955094941887E-4</v>
      </c>
      <c r="S5" s="9">
        <f>AJ28*AB28</f>
        <v>3.4703982367266769E-3</v>
      </c>
      <c r="T5" s="9">
        <f>AK28*AB28</f>
        <v>1.5056563981170818E-2</v>
      </c>
      <c r="U5" s="9">
        <f>AL28*AB28</f>
        <v>8.0140914028167283E-5</v>
      </c>
      <c r="V5" s="9">
        <f>AM28*AB28</f>
        <v>2.6198539393839761E-3</v>
      </c>
      <c r="W5" s="9">
        <f>AN28*AB28</f>
        <v>7.3975049844052219</v>
      </c>
      <c r="X5" s="9">
        <f>AO28*AB28</f>
        <v>78.587328207920663</v>
      </c>
      <c r="Y5" s="9">
        <f>AP28*AB28</f>
        <v>5.9100562296830317</v>
      </c>
      <c r="Z5" s="9">
        <f>AQ28*AB28</f>
        <v>4.5578358988106013E-7</v>
      </c>
      <c r="AA5" s="9">
        <f>AR28*AB28</f>
        <v>-3.9336595440818828E-2</v>
      </c>
      <c r="AB5" s="9">
        <f t="shared" si="0"/>
        <v>-0.2</v>
      </c>
      <c r="AC5" s="9">
        <f>AB5*L5</f>
        <v>-1.2401209344882631E-2</v>
      </c>
      <c r="AD5" s="9">
        <f>AB5*M5</f>
        <v>1.0290063936384292E-9</v>
      </c>
      <c r="AE5" s="9">
        <f>AB5*N5</f>
        <v>-1.8828699593738375E-9</v>
      </c>
      <c r="AF5" s="9">
        <f>AB5*O5</f>
        <v>-6.2438666681120951E-8</v>
      </c>
      <c r="AG5" s="9">
        <f>AB5*P5</f>
        <v>-5.7496231255399566E-9</v>
      </c>
      <c r="AH5" s="9">
        <f>AB5*Q5</f>
        <v>8.3876460120630027E-5</v>
      </c>
      <c r="AI5" s="9">
        <f>AB5*R5</f>
        <v>-1.7947391018988378E-4</v>
      </c>
      <c r="AJ5" s="9">
        <f>AB5*S5</f>
        <v>-6.9407964734533544E-4</v>
      </c>
      <c r="AK5" s="9">
        <f>AB5*T5</f>
        <v>-3.011312796234164E-3</v>
      </c>
      <c r="AL5" s="9">
        <f>AB5*U5</f>
        <v>-1.6028182805633457E-5</v>
      </c>
      <c r="AM5" s="9">
        <f>AB5*V5</f>
        <v>-5.2397078787679529E-4</v>
      </c>
      <c r="AN5" s="9">
        <f>AB5*W5</f>
        <v>-1.4795009968810444</v>
      </c>
      <c r="AO5" s="9">
        <f>AB5*X5</f>
        <v>-15.717465641584134</v>
      </c>
      <c r="AP5" s="9">
        <f>AB5*Y5</f>
        <v>-1.1820112459366063</v>
      </c>
      <c r="AQ5" s="9">
        <f>AB5*Z5</f>
        <v>-9.1156717976212029E-8</v>
      </c>
      <c r="AR5" s="9">
        <f>AB5*AA5</f>
        <v>7.8673190881637656E-3</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-3.2082288848922974E-2</v>
      </c>
      <c r="AD6" s="9">
        <f t="shared" si="2"/>
        <v>1.5182859893809635E-9</v>
      </c>
      <c r="AE6" s="9">
        <f t="shared" si="2"/>
        <v>-1.2992576813999105E-9</v>
      </c>
      <c r="AF6" s="9">
        <f t="shared" si="2"/>
        <v>-3.9353195546866658E-10</v>
      </c>
      <c r="AG6" s="9">
        <f t="shared" si="2"/>
        <v>-8.5274785788890136E-9</v>
      </c>
      <c r="AH6" s="9">
        <f t="shared" si="2"/>
        <v>-5.9838120460895905E-4</v>
      </c>
      <c r="AI6" s="9">
        <f t="shared" si="2"/>
        <v>9.1148764558651594E-5</v>
      </c>
      <c r="AJ6" s="9">
        <f t="shared" si="2"/>
        <v>-2.0565837848593766E-3</v>
      </c>
      <c r="AK6" s="9">
        <f t="shared" si="2"/>
        <v>-9.1504630772531442E-3</v>
      </c>
      <c r="AL6" s="9">
        <f t="shared" si="2"/>
        <v>-3.2229246121036851E-7</v>
      </c>
      <c r="AM6" s="9">
        <f t="shared" si="2"/>
        <v>-4.283839984602078E-5</v>
      </c>
      <c r="AN6" s="9">
        <f t="shared" si="2"/>
        <v>9.3230118627647095E-3</v>
      </c>
      <c r="AO6" s="9">
        <f t="shared" si="2"/>
        <v>-6.508515858880598E-2</v>
      </c>
      <c r="AP6" s="9">
        <f t="shared" si="2"/>
        <v>-1.0922193311842176E-2</v>
      </c>
      <c r="AQ6" s="9">
        <f t="shared" si="2"/>
        <v>-7.1151871605080166E-8</v>
      </c>
      <c r="AR6" s="9">
        <f t="shared" si="2"/>
        <v>8.5198432519069667E-3</v>
      </c>
    </row>
    <row r="7" spans="1:44" ht="51" x14ac:dyDescent="0.35">
      <c r="A7" s="9" t="s">
        <v>120</v>
      </c>
      <c r="B7" s="9" t="s">
        <v>54</v>
      </c>
      <c r="C7" s="9" t="s">
        <v>107</v>
      </c>
      <c r="D7" s="9" t="s">
        <v>166</v>
      </c>
      <c r="E7" s="9" t="s">
        <v>117</v>
      </c>
      <c r="F7" s="9" t="s">
        <v>2</v>
      </c>
      <c r="G7" s="9" t="s">
        <v>166</v>
      </c>
      <c r="H7" s="9">
        <v>-0.6</v>
      </c>
      <c r="I7" s="9" t="s">
        <v>178</v>
      </c>
      <c r="J7" s="9" t="b">
        <v>1</v>
      </c>
      <c r="L7" s="9">
        <f>AC9*AB9</f>
        <v>3.2082288848922974E-2</v>
      </c>
      <c r="M7" s="9">
        <f>AD9*AB9</f>
        <v>-1.5182859893809635E-9</v>
      </c>
      <c r="N7" s="9">
        <f>AE9*AB9</f>
        <v>1.2992576813999105E-9</v>
      </c>
      <c r="O7" s="9">
        <f>AF9*AB9</f>
        <v>3.9353195546866658E-10</v>
      </c>
      <c r="P7" s="9">
        <f>AG9*AB9</f>
        <v>8.5274785788890136E-9</v>
      </c>
      <c r="Q7" s="9">
        <f>AH9*AB9</f>
        <v>5.9838120460895905E-4</v>
      </c>
      <c r="R7" s="9">
        <f>AI9*AB9</f>
        <v>-9.1148764558651594E-5</v>
      </c>
      <c r="S7" s="9">
        <f>AJ9*AB9</f>
        <v>2.0565837848593766E-3</v>
      </c>
      <c r="T7" s="9">
        <f>AK9*AB9</f>
        <v>9.1504630772531442E-3</v>
      </c>
      <c r="U7" s="9">
        <f>AL9*AB9</f>
        <v>3.2229246121036851E-7</v>
      </c>
      <c r="V7" s="9">
        <f>AM9*AB9</f>
        <v>4.283839984602078E-5</v>
      </c>
      <c r="W7" s="9">
        <f>AN9*AB9</f>
        <v>-9.3230118627647095E-3</v>
      </c>
      <c r="X7" s="9">
        <f>AO9*AB9</f>
        <v>6.508515858880598E-2</v>
      </c>
      <c r="Y7" s="9">
        <f>AP9*AB9</f>
        <v>1.0922193311842176E-2</v>
      </c>
      <c r="Z7" s="9">
        <f>AQ9*AB9</f>
        <v>7.1151871605080166E-8</v>
      </c>
      <c r="AA7" s="9">
        <f>AR9*AB9</f>
        <v>-8.5198432519069667E-3</v>
      </c>
      <c r="AB7" s="9">
        <f t="shared" si="0"/>
        <v>-0.6</v>
      </c>
      <c r="AC7" s="9">
        <f>AB7*L7</f>
        <v>-1.9249373309353782E-2</v>
      </c>
      <c r="AD7" s="9">
        <f>AB7*M7</f>
        <v>9.1097159362857805E-10</v>
      </c>
      <c r="AE7" s="9">
        <f>AB7*N7</f>
        <v>-7.7955460883994622E-10</v>
      </c>
      <c r="AF7" s="9">
        <f>AB7*O7</f>
        <v>-2.3611917328119996E-10</v>
      </c>
      <c r="AG7" s="9">
        <f>AB7*P7</f>
        <v>-5.1164871473334078E-9</v>
      </c>
      <c r="AH7" s="9">
        <f>AB7*Q7</f>
        <v>-3.5902872276537544E-4</v>
      </c>
      <c r="AI7" s="9">
        <f>AB7*R7</f>
        <v>5.4689258735190958E-5</v>
      </c>
      <c r="AJ7" s="9">
        <f>AB7*S7</f>
        <v>-1.2339502709156258E-3</v>
      </c>
      <c r="AK7" s="9">
        <f>AB7*T7</f>
        <v>-5.4902778463518861E-3</v>
      </c>
      <c r="AL7" s="9">
        <f>AB7*U7</f>
        <v>-1.9337547672622109E-7</v>
      </c>
      <c r="AM7" s="9">
        <f>AB7*V7</f>
        <v>-2.5703039907612467E-5</v>
      </c>
      <c r="AN7" s="9">
        <f>AB7*W7</f>
        <v>5.5938071176588255E-3</v>
      </c>
      <c r="AO7" s="9">
        <f>AB7*X7</f>
        <v>-3.9051095153283588E-2</v>
      </c>
      <c r="AP7" s="9">
        <f>AB7*Y7</f>
        <v>-6.5533159871053051E-3</v>
      </c>
      <c r="AQ7" s="9">
        <f>AB7*Z7</f>
        <v>-4.2691122963048099E-8</v>
      </c>
      <c r="AR7" s="9">
        <f>AB7*AA7</f>
        <v>5.1119059511441798E-3</v>
      </c>
    </row>
    <row r="8" spans="1:44" ht="51" x14ac:dyDescent="0.35">
      <c r="A8" s="9" t="s">
        <v>121</v>
      </c>
      <c r="B8" s="9" t="s">
        <v>55</v>
      </c>
      <c r="C8" s="9" t="s">
        <v>107</v>
      </c>
      <c r="D8" s="9" t="s">
        <v>166</v>
      </c>
      <c r="E8" s="9" t="s">
        <v>117</v>
      </c>
      <c r="F8" s="9" t="s">
        <v>2</v>
      </c>
      <c r="G8" s="9" t="s">
        <v>166</v>
      </c>
      <c r="H8" s="9">
        <v>-0.4</v>
      </c>
      <c r="I8" s="9" t="s">
        <v>178</v>
      </c>
      <c r="J8" s="9" t="b">
        <v>1</v>
      </c>
      <c r="L8" s="9">
        <f>AC13*AB13</f>
        <v>3.2082288848922974E-2</v>
      </c>
      <c r="M8" s="9">
        <f>AD13*AB13</f>
        <v>-1.5182859893809635E-9</v>
      </c>
      <c r="N8" s="9">
        <f>AE13*AB13</f>
        <v>1.2992576813999105E-9</v>
      </c>
      <c r="O8" s="9">
        <f>AF13*AB13</f>
        <v>3.9353195546866658E-10</v>
      </c>
      <c r="P8" s="9">
        <f>AG13*AB13</f>
        <v>8.5274785788890136E-9</v>
      </c>
      <c r="Q8" s="9">
        <f>AH13*AB13</f>
        <v>5.9838120460895905E-4</v>
      </c>
      <c r="R8" s="9">
        <f>AI13*AB13</f>
        <v>-9.1148764558651594E-5</v>
      </c>
      <c r="S8" s="9">
        <f>AJ13*AB13</f>
        <v>2.0565837848593766E-3</v>
      </c>
      <c r="T8" s="9">
        <f>AK13*AB13</f>
        <v>9.1504630772531442E-3</v>
      </c>
      <c r="U8" s="9">
        <f>AL13*AB13</f>
        <v>3.2229246121036851E-7</v>
      </c>
      <c r="V8" s="9">
        <f>AM13*AB13</f>
        <v>4.283839984602078E-5</v>
      </c>
      <c r="W8" s="9">
        <f>AN13*AB13</f>
        <v>-9.3230118627647095E-3</v>
      </c>
      <c r="X8" s="9">
        <f>AO13*AB13</f>
        <v>6.508515858880598E-2</v>
      </c>
      <c r="Y8" s="9">
        <f>AP13*AB13</f>
        <v>1.0922193311842176E-2</v>
      </c>
      <c r="Z8" s="9">
        <f>AQ13*AB13</f>
        <v>7.1151871605080166E-8</v>
      </c>
      <c r="AA8" s="9">
        <f>AR13*AB13</f>
        <v>-8.5198432519069667E-3</v>
      </c>
      <c r="AB8" s="9">
        <f t="shared" si="0"/>
        <v>-0.4</v>
      </c>
      <c r="AC8" s="9">
        <f>AB8*L8</f>
        <v>-1.283291553956919E-2</v>
      </c>
      <c r="AD8" s="9">
        <f>AB8*M8</f>
        <v>6.0731439575238547E-10</v>
      </c>
      <c r="AE8" s="9">
        <f>AB8*N8</f>
        <v>-5.1970307255996425E-10</v>
      </c>
      <c r="AF8" s="9">
        <f>AB8*O8</f>
        <v>-1.5741278218746665E-10</v>
      </c>
      <c r="AG8" s="9">
        <f>AB8*P8</f>
        <v>-3.4109914315556058E-9</v>
      </c>
      <c r="AH8" s="9">
        <f>AB8*Q8</f>
        <v>-2.3935248184358364E-4</v>
      </c>
      <c r="AI8" s="9">
        <f>AB8*R8</f>
        <v>3.6459505823460636E-5</v>
      </c>
      <c r="AJ8" s="9">
        <f>AB8*S8</f>
        <v>-8.2263351394375064E-4</v>
      </c>
      <c r="AK8" s="9">
        <f>AB8*T8</f>
        <v>-3.660185230901258E-3</v>
      </c>
      <c r="AL8" s="9">
        <f>AB8*U8</f>
        <v>-1.2891698448414742E-7</v>
      </c>
      <c r="AM8" s="9">
        <f>AB8*V8</f>
        <v>-1.7135359938408314E-5</v>
      </c>
      <c r="AN8" s="9">
        <f>AB8*W8</f>
        <v>3.729204745105884E-3</v>
      </c>
      <c r="AO8" s="9">
        <f>AB8*X8</f>
        <v>-2.6034063435522392E-2</v>
      </c>
      <c r="AP8" s="9">
        <f>AB8*Y8</f>
        <v>-4.3688773247368704E-3</v>
      </c>
      <c r="AQ8" s="9">
        <f>AB8*Z8</f>
        <v>-2.8460748642032066E-8</v>
      </c>
      <c r="AR8" s="9">
        <f>AB8*AA8</f>
        <v>3.4079373007627868E-3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-3.2082288848922974E-2</v>
      </c>
      <c r="AD9" s="9">
        <f t="shared" si="3"/>
        <v>1.5182859893809635E-9</v>
      </c>
      <c r="AE9" s="9">
        <f t="shared" si="3"/>
        <v>-1.2992576813999105E-9</v>
      </c>
      <c r="AF9" s="9">
        <f t="shared" si="3"/>
        <v>-3.9353195546866658E-10</v>
      </c>
      <c r="AG9" s="9">
        <f t="shared" si="3"/>
        <v>-8.5274785788890136E-9</v>
      </c>
      <c r="AH9" s="9">
        <f t="shared" si="3"/>
        <v>-5.9838120460895905E-4</v>
      </c>
      <c r="AI9" s="9">
        <f t="shared" si="3"/>
        <v>9.1148764558651594E-5</v>
      </c>
      <c r="AJ9" s="9">
        <f t="shared" si="3"/>
        <v>-2.0565837848593766E-3</v>
      </c>
      <c r="AK9" s="9">
        <f t="shared" si="3"/>
        <v>-9.1504630772531442E-3</v>
      </c>
      <c r="AL9" s="9">
        <f t="shared" si="3"/>
        <v>-3.2229246121036851E-7</v>
      </c>
      <c r="AM9" s="9">
        <f t="shared" si="3"/>
        <v>-4.283839984602078E-5</v>
      </c>
      <c r="AN9" s="9">
        <f t="shared" si="3"/>
        <v>9.3230118627647095E-3</v>
      </c>
      <c r="AO9" s="9">
        <f t="shared" si="3"/>
        <v>-6.508515858880598E-2</v>
      </c>
      <c r="AP9" s="9">
        <f t="shared" si="3"/>
        <v>-1.0922193311842176E-2</v>
      </c>
      <c r="AQ9" s="9">
        <f t="shared" si="3"/>
        <v>-7.1151871605080166E-8</v>
      </c>
      <c r="AR9" s="9">
        <f t="shared" si="3"/>
        <v>8.5198432519069667E-3</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Parameter!G4/1000</f>
        <v>0.06</v>
      </c>
      <c r="AC12" s="9">
        <f>AB12*L12</f>
        <v>8.4033030636056095E-3</v>
      </c>
      <c r="AD12" s="9">
        <f>AB12*M12</f>
        <v>1.9636711330573766E-9</v>
      </c>
      <c r="AE12" s="9">
        <f>AB12*N12</f>
        <v>1.4421581283024126E-10</v>
      </c>
      <c r="AF12" s="9">
        <f>AB12*O12</f>
        <v>1.4575370389892316E-9</v>
      </c>
      <c r="AG12" s="9">
        <f>AB12*P12</f>
        <v>6.8226624246519661E-10</v>
      </c>
      <c r="AH12" s="9">
        <f>AB12*Q12</f>
        <v>6.2636228098974058E-4</v>
      </c>
      <c r="AI12" s="9">
        <f>AB12*R12</f>
        <v>3.8574070090826345E-5</v>
      </c>
      <c r="AJ12" s="9">
        <f>AB12*S12</f>
        <v>3.4421753245985199E-5</v>
      </c>
      <c r="AK12" s="9">
        <f>AB12*T12</f>
        <v>1.2551312151481067E-4</v>
      </c>
      <c r="AL12" s="9">
        <f>AB12*U12</f>
        <v>3.7916400487274048E-8</v>
      </c>
      <c r="AM12" s="9">
        <f>AB12*V12</f>
        <v>1.1381506917616554E-5</v>
      </c>
      <c r="AN12" s="9">
        <f>AB12*W12</f>
        <v>2.6584142597194795E-2</v>
      </c>
      <c r="AO12" s="9">
        <f>AB12*X12</f>
        <v>0.29806969410265377</v>
      </c>
      <c r="AP12" s="9">
        <f>AB12*Y12</f>
        <v>5.751039868169323E-4</v>
      </c>
      <c r="AQ12" s="9">
        <f>AB12*Z12</f>
        <v>4.0023907252894817E-8</v>
      </c>
      <c r="AR12" s="9">
        <f>AB12*AA12</f>
        <v>0.13024795870517214</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-3.2082288848922974E-2</v>
      </c>
      <c r="AD13" s="9">
        <f t="shared" si="4"/>
        <v>1.5182859893809635E-9</v>
      </c>
      <c r="AE13" s="9">
        <f t="shared" si="4"/>
        <v>-1.2992576813999105E-9</v>
      </c>
      <c r="AF13" s="9">
        <f t="shared" si="4"/>
        <v>-3.9353195546866658E-10</v>
      </c>
      <c r="AG13" s="9">
        <f t="shared" si="4"/>
        <v>-8.5274785788890136E-9</v>
      </c>
      <c r="AH13" s="9">
        <f t="shared" si="4"/>
        <v>-5.9838120460895905E-4</v>
      </c>
      <c r="AI13" s="9">
        <f t="shared" si="4"/>
        <v>9.1148764558651594E-5</v>
      </c>
      <c r="AJ13" s="9">
        <f t="shared" si="4"/>
        <v>-2.0565837848593766E-3</v>
      </c>
      <c r="AK13" s="9">
        <f t="shared" si="4"/>
        <v>-9.1504630772531442E-3</v>
      </c>
      <c r="AL13" s="9">
        <f t="shared" si="4"/>
        <v>-3.2229246121036851E-7</v>
      </c>
      <c r="AM13" s="9">
        <f t="shared" si="4"/>
        <v>-4.283839984602078E-5</v>
      </c>
      <c r="AN13" s="9">
        <f t="shared" si="4"/>
        <v>9.3230118627647095E-3</v>
      </c>
      <c r="AO13" s="9">
        <f t="shared" si="4"/>
        <v>-6.508515858880598E-2</v>
      </c>
      <c r="AP13" s="9">
        <f t="shared" si="4"/>
        <v>-1.0922193311842176E-2</v>
      </c>
      <c r="AQ13" s="9">
        <f t="shared" si="4"/>
        <v>-7.1151871605080166E-8</v>
      </c>
      <c r="AR13" s="9">
        <f t="shared" si="4"/>
        <v>8.5198432519069667E-3</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Parameter!G4/1000</f>
        <v>0.06</v>
      </c>
      <c r="AC16" s="9">
        <f>AB16*L16</f>
        <v>8.4033030636056095E-3</v>
      </c>
      <c r="AD16" s="9">
        <f>AB16*M16</f>
        <v>1.9636711330573766E-9</v>
      </c>
      <c r="AE16" s="9">
        <f>AB16*N16</f>
        <v>1.4421581283024126E-10</v>
      </c>
      <c r="AF16" s="9">
        <f>AB16*O16</f>
        <v>1.4575370389892316E-9</v>
      </c>
      <c r="AG16" s="9">
        <f>AB16*P16</f>
        <v>6.8226624246519661E-10</v>
      </c>
      <c r="AH16" s="9">
        <f>AB16*Q16</f>
        <v>6.2636228098974058E-4</v>
      </c>
      <c r="AI16" s="9">
        <f>AB16*R16</f>
        <v>3.8574070090826345E-5</v>
      </c>
      <c r="AJ16" s="9">
        <f>AB16*S16</f>
        <v>3.4421753245985199E-5</v>
      </c>
      <c r="AK16" s="9">
        <f>AB16*T16</f>
        <v>1.2551312151481067E-4</v>
      </c>
      <c r="AL16" s="9">
        <f>AB16*U16</f>
        <v>3.7916400487274048E-8</v>
      </c>
      <c r="AM16" s="9">
        <f>AB16*V16</f>
        <v>1.1381506917616554E-5</v>
      </c>
      <c r="AN16" s="9">
        <f>AB16*W16</f>
        <v>2.6584142597194795E-2</v>
      </c>
      <c r="AO16" s="9">
        <f>AB16*X16</f>
        <v>0.29806969410265377</v>
      </c>
      <c r="AP16" s="9">
        <f>AB16*Y16</f>
        <v>5.751039868169323E-4</v>
      </c>
      <c r="AQ16" s="9">
        <f>AB16*Z16</f>
        <v>4.0023907252894817E-8</v>
      </c>
      <c r="AR16" s="9">
        <f>AB16*AA16</f>
        <v>0.13024795870517214</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Parameter!G5/1000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Parameter!G5/1000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-6.200604672441315E-2</v>
      </c>
      <c r="AD28" s="9">
        <f t="shared" si="9"/>
        <v>5.1450319681921462E-9</v>
      </c>
      <c r="AE28" s="9">
        <f t="shared" si="9"/>
        <v>-9.4143497968691874E-9</v>
      </c>
      <c r="AF28" s="9">
        <f t="shared" si="9"/>
        <v>-3.1219333340560476E-7</v>
      </c>
      <c r="AG28" s="9">
        <f t="shared" si="9"/>
        <v>-2.8748115627699781E-8</v>
      </c>
      <c r="AH28" s="9">
        <f t="shared" si="9"/>
        <v>4.1938230060315011E-4</v>
      </c>
      <c r="AI28" s="9">
        <f t="shared" si="9"/>
        <v>-8.9736955094941887E-4</v>
      </c>
      <c r="AJ28" s="9">
        <f t="shared" si="9"/>
        <v>-3.4703982367266769E-3</v>
      </c>
      <c r="AK28" s="9">
        <f t="shared" si="9"/>
        <v>-1.5056563981170818E-2</v>
      </c>
      <c r="AL28" s="9">
        <f t="shared" si="9"/>
        <v>-8.0140914028167283E-5</v>
      </c>
      <c r="AM28" s="9">
        <f t="shared" si="9"/>
        <v>-2.6198539393839761E-3</v>
      </c>
      <c r="AN28" s="9">
        <f t="shared" si="9"/>
        <v>-7.3975049844052219</v>
      </c>
      <c r="AO28" s="9">
        <f t="shared" si="9"/>
        <v>-78.587328207920663</v>
      </c>
      <c r="AP28" s="9">
        <f t="shared" si="9"/>
        <v>-5.9100562296830317</v>
      </c>
      <c r="AQ28" s="9">
        <f t="shared" si="9"/>
        <v>-4.5578358988106013E-7</v>
      </c>
      <c r="AR28" s="9">
        <f t="shared" si="9"/>
        <v>3.9336595440818828E-2</v>
      </c>
    </row>
    <row r="29" spans="1:44" ht="26" x14ac:dyDescent="0.35">
      <c r="A29" s="9" t="s">
        <v>130</v>
      </c>
      <c r="B29" s="9" t="s">
        <v>64</v>
      </c>
      <c r="C29" s="9" t="s">
        <v>107</v>
      </c>
      <c r="D29" s="9" t="s">
        <v>166</v>
      </c>
      <c r="E29" s="9" t="s">
        <v>119</v>
      </c>
      <c r="F29" s="9" t="s">
        <v>4</v>
      </c>
      <c r="G29" s="9" t="s">
        <v>166</v>
      </c>
      <c r="H29" s="9">
        <v>-0.6</v>
      </c>
      <c r="I29" s="9" t="s">
        <v>178</v>
      </c>
      <c r="J29" s="9" t="b">
        <v>1</v>
      </c>
      <c r="L29" s="9">
        <f>AC31*AB31</f>
        <v>4.7565048290578033E-2</v>
      </c>
      <c r="M29" s="9">
        <f>AD31*AB31</f>
        <v>-7.9755876523434455E-9</v>
      </c>
      <c r="N29" s="9">
        <f>AE31*AB31</f>
        <v>7.4654055991235306E-9</v>
      </c>
      <c r="O29" s="9">
        <f>AF31*AB31</f>
        <v>-3.0328891823171825E-8</v>
      </c>
      <c r="P29" s="9">
        <f>AG31*AB31</f>
        <v>1.7859417634317297E-8</v>
      </c>
      <c r="Q29" s="9">
        <f>AH31*AB31</f>
        <v>7.1963397593310247E-5</v>
      </c>
      <c r="R29" s="9">
        <f>AI31*AB31</f>
        <v>1.1344222896155485E-3</v>
      </c>
      <c r="S29" s="9">
        <f>AJ31*AB31</f>
        <v>1.9627644758652496E-3</v>
      </c>
      <c r="T29" s="9">
        <f>AK31*AB31</f>
        <v>8.3047026188336377E-3</v>
      </c>
      <c r="U29" s="9">
        <f>AL31*AB31</f>
        <v>3.2204403852563064E-5</v>
      </c>
      <c r="V29" s="9">
        <f>AM31*AB31</f>
        <v>2.0920680228463545E-3</v>
      </c>
      <c r="W29" s="9">
        <f>AN31*AB31</f>
        <v>7.2643047417709177</v>
      </c>
      <c r="X29" s="9">
        <f>AO31*AB31</f>
        <v>93.659141980327533</v>
      </c>
      <c r="Y29" s="9">
        <f>AP31*AB31</f>
        <v>7.5935515533476332</v>
      </c>
      <c r="Z29" s="9">
        <f>AQ31*AB31</f>
        <v>3.3901267664600904E-7</v>
      </c>
      <c r="AA29" s="9">
        <f>AR31*AB31</f>
        <v>3.1836288567520743E-2</v>
      </c>
      <c r="AB29" s="9">
        <f>H29</f>
        <v>-0.6</v>
      </c>
      <c r="AC29" s="9">
        <f>AB29*L29</f>
        <v>-2.853902897434682E-2</v>
      </c>
      <c r="AD29" s="9">
        <f>AB29*M29</f>
        <v>4.7853525914060668E-9</v>
      </c>
      <c r="AE29" s="9">
        <f>AB29*N29</f>
        <v>-4.4792433594741179E-9</v>
      </c>
      <c r="AF29" s="9">
        <f>AB29*O29</f>
        <v>1.8197335093903093E-8</v>
      </c>
      <c r="AG29" s="9">
        <f>AB29*P29</f>
        <v>-1.0715650580590378E-8</v>
      </c>
      <c r="AH29" s="9">
        <f>AB29*Q29</f>
        <v>-4.3178038555986148E-5</v>
      </c>
      <c r="AI29" s="9">
        <f>AB29*R29</f>
        <v>-6.806533737693291E-4</v>
      </c>
      <c r="AJ29" s="9">
        <f>AB29*S29</f>
        <v>-1.1776586855191497E-3</v>
      </c>
      <c r="AK29" s="9">
        <f>AB29*T29</f>
        <v>-4.9828215713001826E-3</v>
      </c>
      <c r="AL29" s="9">
        <f>AB29*U29</f>
        <v>-1.9322642311537839E-5</v>
      </c>
      <c r="AM29" s="9">
        <f>AB29*V29</f>
        <v>-1.2552408137078126E-3</v>
      </c>
      <c r="AN29" s="9">
        <f>AB29*W29</f>
        <v>-4.3585828450625508</v>
      </c>
      <c r="AO29" s="9">
        <f>AB29*X29</f>
        <v>-56.195485188196521</v>
      </c>
      <c r="AP29" s="9">
        <f>AB29*Y29</f>
        <v>-4.5561309320085801</v>
      </c>
      <c r="AQ29" s="9">
        <f>AB29*Z29</f>
        <v>-2.0340760598760541E-7</v>
      </c>
      <c r="AR29" s="9">
        <f>AB29*AA29</f>
        <v>-1.9101773140512444E-2</v>
      </c>
    </row>
    <row r="30" spans="1:44" ht="26" x14ac:dyDescent="0.35">
      <c r="A30" s="9" t="s">
        <v>131</v>
      </c>
      <c r="B30" s="9" t="s">
        <v>65</v>
      </c>
      <c r="C30" s="9" t="s">
        <v>107</v>
      </c>
      <c r="D30" s="9" t="s">
        <v>166</v>
      </c>
      <c r="E30" s="9" t="s">
        <v>119</v>
      </c>
      <c r="F30" s="9" t="s">
        <v>4</v>
      </c>
      <c r="G30" s="9" t="s">
        <v>166</v>
      </c>
      <c r="H30" s="9">
        <v>-0.4</v>
      </c>
      <c r="I30" s="9" t="s">
        <v>178</v>
      </c>
      <c r="J30" s="9" t="b">
        <v>1</v>
      </c>
      <c r="L30" s="9">
        <f>AC34*AB34</f>
        <v>8.3667544375165825E-2</v>
      </c>
      <c r="M30" s="9">
        <f>AD34*AB34</f>
        <v>-8.9919844196519919E-10</v>
      </c>
      <c r="N30" s="9">
        <f>AE34*AB34</f>
        <v>1.2337766093487671E-8</v>
      </c>
      <c r="O30" s="9">
        <f>AF34*AB34</f>
        <v>8.2597667124876954E-7</v>
      </c>
      <c r="P30" s="9">
        <f>AG34*AB34</f>
        <v>4.5081162617773505E-8</v>
      </c>
      <c r="Q30" s="9">
        <f>AH34*AB34</f>
        <v>-1.1564008478978406E-3</v>
      </c>
      <c r="R30" s="9">
        <f>AI34*AB34</f>
        <v>5.4179044295022435E-4</v>
      </c>
      <c r="S30" s="9">
        <f>AJ34*AB34</f>
        <v>5.7318488780188177E-3</v>
      </c>
      <c r="T30" s="9">
        <f>AK34*AB34</f>
        <v>2.5184356024676589E-2</v>
      </c>
      <c r="U30" s="9">
        <f>AL34*AB34</f>
        <v>1.5204567929157361E-4</v>
      </c>
      <c r="V30" s="9">
        <f>AM34*AB34</f>
        <v>3.4115328141904083E-3</v>
      </c>
      <c r="W30" s="9">
        <f>AN34*AB34</f>
        <v>7.5973053483566773</v>
      </c>
      <c r="X30" s="9">
        <f>AO34*AB34</f>
        <v>55.979607549310352</v>
      </c>
      <c r="Y30" s="9">
        <f>AP34*AB34</f>
        <v>3.3848132441861289</v>
      </c>
      <c r="Z30" s="9">
        <f>AQ34*AB34</f>
        <v>6.309399597336368E-7</v>
      </c>
      <c r="AA30" s="9">
        <f>AR34*AB34</f>
        <v>-0.14609592145332817</v>
      </c>
      <c r="AB30" s="9">
        <f>H30</f>
        <v>-0.4</v>
      </c>
      <c r="AC30" s="9">
        <f>AB30*L30</f>
        <v>-3.346701775006633E-2</v>
      </c>
      <c r="AD30" s="9">
        <f>AB30*M30</f>
        <v>3.5967937678607971E-10</v>
      </c>
      <c r="AE30" s="9">
        <f>AB30*N30</f>
        <v>-4.9351064373950687E-9</v>
      </c>
      <c r="AF30" s="9">
        <f>AB30*O30</f>
        <v>-3.3039066849950785E-7</v>
      </c>
      <c r="AG30" s="9">
        <f>AB30*P30</f>
        <v>-1.8032465047109403E-8</v>
      </c>
      <c r="AH30" s="9">
        <f>AB30*Q30</f>
        <v>4.6256033915913626E-4</v>
      </c>
      <c r="AI30" s="9">
        <f>AB30*R30</f>
        <v>-2.1671617718008976E-4</v>
      </c>
      <c r="AJ30" s="9">
        <f>AB30*S30</f>
        <v>-2.2927395512075273E-3</v>
      </c>
      <c r="AK30" s="9">
        <f>AB30*T30</f>
        <v>-1.0073742409870636E-2</v>
      </c>
      <c r="AL30" s="9">
        <f>AB30*U30</f>
        <v>-6.0818271716629448E-5</v>
      </c>
      <c r="AM30" s="9">
        <f>AB30*V30</f>
        <v>-1.3646131256761635E-3</v>
      </c>
      <c r="AN30" s="9">
        <f>AB30*W30</f>
        <v>-3.0389221393426711</v>
      </c>
      <c r="AO30" s="9">
        <f>AB30*X30</f>
        <v>-22.391843019724142</v>
      </c>
      <c r="AP30" s="9">
        <f>AB30*Y30</f>
        <v>-1.3539252976744516</v>
      </c>
      <c r="AQ30" s="9">
        <f>AB30*Z30</f>
        <v>-2.5237598389345472E-7</v>
      </c>
      <c r="AR30" s="9">
        <f>AB30*AA30</f>
        <v>5.8438368581331272E-2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-4.7565048290578033E-2</v>
      </c>
      <c r="AD31" s="9">
        <f t="shared" si="10"/>
        <v>7.9755876523434455E-9</v>
      </c>
      <c r="AE31" s="9">
        <f t="shared" si="10"/>
        <v>-7.4654055991235306E-9</v>
      </c>
      <c r="AF31" s="9">
        <f t="shared" si="10"/>
        <v>3.0328891823171825E-8</v>
      </c>
      <c r="AG31" s="9">
        <f t="shared" si="10"/>
        <v>-1.7859417634317297E-8</v>
      </c>
      <c r="AH31" s="9">
        <f t="shared" si="10"/>
        <v>-7.1963397593310247E-5</v>
      </c>
      <c r="AI31" s="9">
        <f t="shared" si="10"/>
        <v>-1.1344222896155485E-3</v>
      </c>
      <c r="AJ31" s="9">
        <f t="shared" si="10"/>
        <v>-1.9627644758652496E-3</v>
      </c>
      <c r="AK31" s="9">
        <f t="shared" si="10"/>
        <v>-8.3047026188336377E-3</v>
      </c>
      <c r="AL31" s="9">
        <f t="shared" si="10"/>
        <v>-3.2204403852563064E-5</v>
      </c>
      <c r="AM31" s="9">
        <f t="shared" si="10"/>
        <v>-2.0920680228463545E-3</v>
      </c>
      <c r="AN31" s="9">
        <f t="shared" si="10"/>
        <v>-7.2643047417709177</v>
      </c>
      <c r="AO31" s="9">
        <f t="shared" si="10"/>
        <v>-93.659141980327533</v>
      </c>
      <c r="AP31" s="9">
        <f t="shared" si="10"/>
        <v>-7.5935515533476332</v>
      </c>
      <c r="AQ31" s="9">
        <f t="shared" si="10"/>
        <v>-3.3901267664600904E-7</v>
      </c>
      <c r="AR31" s="9">
        <f t="shared" si="10"/>
        <v>-3.1836288567520743E-2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Parameter!G3/100</f>
        <v>0.6</v>
      </c>
      <c r="AC33" s="9">
        <f>AB33*L33</f>
        <v>0.17656939868896238</v>
      </c>
      <c r="AD33" s="9">
        <f>AB33*M33</f>
        <v>3.7654699968368566E-8</v>
      </c>
      <c r="AE33" s="9">
        <f>AB33*N33</f>
        <v>8.2746108423264892E-9</v>
      </c>
      <c r="AF33" s="9">
        <f>AB33*O33</f>
        <v>2.2587631280869093E-8</v>
      </c>
      <c r="AG33" s="9">
        <f>AB33*P33</f>
        <v>8.5085259778518054E-9</v>
      </c>
      <c r="AH33" s="9">
        <f>AB33*Q33</f>
        <v>1.345322117216491E-2</v>
      </c>
      <c r="AI33" s="9">
        <f>AB33*R33</f>
        <v>8.489293548288486E-4</v>
      </c>
      <c r="AJ33" s="9">
        <f>AB33*S33</f>
        <v>8.0673451690575532E-4</v>
      </c>
      <c r="AK33" s="9">
        <f>AB33*T33</f>
        <v>2.6950470357174918E-3</v>
      </c>
      <c r="AL33" s="9">
        <f>AB33*U33</f>
        <v>2.0089486648961908E-6</v>
      </c>
      <c r="AM33" s="9">
        <f>AB33*V33</f>
        <v>2.4207768955916874E-4</v>
      </c>
      <c r="AN33" s="9">
        <f>AB33*W33</f>
        <v>0.64962645273548103</v>
      </c>
      <c r="AO33" s="9">
        <f>AB33*X33</f>
        <v>5.0820428387821552</v>
      </c>
      <c r="AP33" s="9">
        <f>AB33*Y33</f>
        <v>2.6463558266981348E-2</v>
      </c>
      <c r="AQ33" s="9">
        <f>AB33*Z33</f>
        <v>3.5462814485684263E-6</v>
      </c>
      <c r="AR33" s="9">
        <f>AB33*AA33</f>
        <v>2.776113501206614</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-8.3667544375165825E-2</v>
      </c>
      <c r="AD34" s="9">
        <f t="shared" si="11"/>
        <v>8.9919844196519919E-10</v>
      </c>
      <c r="AE34" s="9">
        <f t="shared" si="11"/>
        <v>-1.2337766093487671E-8</v>
      </c>
      <c r="AF34" s="9">
        <f t="shared" si="11"/>
        <v>-8.2597667124876954E-7</v>
      </c>
      <c r="AG34" s="9">
        <f t="shared" si="11"/>
        <v>-4.5081162617773505E-8</v>
      </c>
      <c r="AH34" s="9">
        <f t="shared" si="11"/>
        <v>1.1564008478978406E-3</v>
      </c>
      <c r="AI34" s="9">
        <f t="shared" si="11"/>
        <v>-5.4179044295022435E-4</v>
      </c>
      <c r="AJ34" s="9">
        <f t="shared" si="11"/>
        <v>-5.7318488780188177E-3</v>
      </c>
      <c r="AK34" s="9">
        <f t="shared" si="11"/>
        <v>-2.5184356024676589E-2</v>
      </c>
      <c r="AL34" s="9">
        <f t="shared" si="11"/>
        <v>-1.5204567929157361E-4</v>
      </c>
      <c r="AM34" s="9">
        <f t="shared" si="11"/>
        <v>-3.4115328141904083E-3</v>
      </c>
      <c r="AN34" s="9">
        <f t="shared" si="11"/>
        <v>-7.5973053483566773</v>
      </c>
      <c r="AO34" s="9">
        <f t="shared" si="11"/>
        <v>-55.979607549310352</v>
      </c>
      <c r="AP34" s="9">
        <f t="shared" si="11"/>
        <v>-3.3848132441861289</v>
      </c>
      <c r="AQ34" s="9">
        <f t="shared" si="11"/>
        <v>-6.309399597336368E-7</v>
      </c>
      <c r="AR34" s="9">
        <f t="shared" si="11"/>
        <v>0.14609592145332817</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Parameter!G3/100</f>
        <v>0.6</v>
      </c>
      <c r="AC36" s="9">
        <f>AB36*L36</f>
        <v>0.17656939868896238</v>
      </c>
      <c r="AD36" s="9">
        <f>AB36*M36</f>
        <v>3.7654699968368566E-8</v>
      </c>
      <c r="AE36" s="9">
        <f>AB36*N36</f>
        <v>8.2746108423264892E-9</v>
      </c>
      <c r="AF36" s="9">
        <f>AB36*O36</f>
        <v>2.2587631280869093E-8</v>
      </c>
      <c r="AG36" s="9">
        <f>AB36*P36</f>
        <v>8.5085259778518054E-9</v>
      </c>
      <c r="AH36" s="9">
        <f>AB36*Q36</f>
        <v>1.345322117216491E-2</v>
      </c>
      <c r="AI36" s="9">
        <f>AB36*R36</f>
        <v>8.489293548288486E-4</v>
      </c>
      <c r="AJ36" s="9">
        <f>AB36*S36</f>
        <v>8.0673451690575532E-4</v>
      </c>
      <c r="AK36" s="9">
        <f>AB36*T36</f>
        <v>2.6950470357174918E-3</v>
      </c>
      <c r="AL36" s="9">
        <f>AB36*U36</f>
        <v>2.0089486648961908E-6</v>
      </c>
      <c r="AM36" s="9">
        <f>AB36*V36</f>
        <v>2.4207768955916874E-4</v>
      </c>
      <c r="AN36" s="9">
        <f>AB36*W36</f>
        <v>0.64962645273548103</v>
      </c>
      <c r="AO36" s="9">
        <f>AB36*X36</f>
        <v>5.0820428387821552</v>
      </c>
      <c r="AP36" s="9">
        <f>AB36*Y36</f>
        <v>2.6463558266981348E-2</v>
      </c>
      <c r="AQ36" s="9">
        <f>AB36*Z36</f>
        <v>3.5462814485684263E-6</v>
      </c>
      <c r="AR36" s="9">
        <f>AB36*AA36</f>
        <v>2.776113501206614</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7"/>
  <sheetViews>
    <sheetView workbookViewId="0"/>
  </sheetViews>
  <sheetFormatPr baseColWidth="10" defaultColWidth="8.7265625" defaultRowHeight="14.5" x14ac:dyDescent="0.35"/>
  <cols>
    <col min="2" max="2" width="42.81640625" customWidth="1"/>
    <col min="4" max="4" width="14.26953125" customWidth="1"/>
  </cols>
  <sheetData>
    <row r="1" spans="1:7" ht="26.5" x14ac:dyDescent="0.35">
      <c r="B1" s="5" t="s">
        <v>203</v>
      </c>
      <c r="C1" s="5" t="s">
        <v>106</v>
      </c>
      <c r="D1" s="5" t="s">
        <v>235</v>
      </c>
      <c r="E1" s="5" t="s">
        <v>236</v>
      </c>
      <c r="F1" s="5" t="s">
        <v>238</v>
      </c>
      <c r="G1" s="5" t="s">
        <v>255</v>
      </c>
    </row>
    <row r="2" spans="1:7" ht="63.5" x14ac:dyDescent="0.35">
      <c r="A2" s="5" t="s">
        <v>0</v>
      </c>
      <c r="B2" s="6" t="s">
        <v>204</v>
      </c>
      <c r="C2" s="6" t="s">
        <v>220</v>
      </c>
      <c r="D2" s="6">
        <v>8400</v>
      </c>
      <c r="E2" s="6" t="s">
        <v>237</v>
      </c>
      <c r="F2" s="6" t="s">
        <v>239</v>
      </c>
      <c r="G2" s="6" t="s">
        <v>256</v>
      </c>
    </row>
    <row r="3" spans="1:7" ht="63.5" x14ac:dyDescent="0.35">
      <c r="A3" s="5" t="s">
        <v>5</v>
      </c>
      <c r="B3" s="6" t="s">
        <v>205</v>
      </c>
      <c r="C3" s="6" t="s">
        <v>221</v>
      </c>
      <c r="D3" s="6">
        <v>2.3400000000000001E-2</v>
      </c>
      <c r="E3" s="6" t="s">
        <v>237</v>
      </c>
      <c r="F3" s="6" t="s">
        <v>240</v>
      </c>
      <c r="G3" s="6" t="s">
        <v>257</v>
      </c>
    </row>
    <row r="4" spans="1:7" ht="76" x14ac:dyDescent="0.35">
      <c r="A4" s="5" t="s">
        <v>6</v>
      </c>
      <c r="B4" s="6" t="s">
        <v>206</v>
      </c>
      <c r="C4" s="6" t="s">
        <v>222</v>
      </c>
      <c r="D4" s="6">
        <v>3.8500000000000001E-5</v>
      </c>
      <c r="E4" s="6" t="s">
        <v>237</v>
      </c>
      <c r="F4" s="6" t="s">
        <v>241</v>
      </c>
      <c r="G4" s="6" t="s">
        <v>258</v>
      </c>
    </row>
    <row r="5" spans="1:7" ht="76" x14ac:dyDescent="0.35">
      <c r="A5" s="5" t="s">
        <v>7</v>
      </c>
      <c r="B5" s="6" t="s">
        <v>207</v>
      </c>
      <c r="C5" s="6" t="s">
        <v>222</v>
      </c>
      <c r="D5" s="6">
        <v>4.75E-4</v>
      </c>
      <c r="E5" s="6" t="s">
        <v>237</v>
      </c>
      <c r="F5" s="6" t="s">
        <v>242</v>
      </c>
      <c r="G5" s="6" t="s">
        <v>258</v>
      </c>
    </row>
    <row r="6" spans="1:7" ht="51" x14ac:dyDescent="0.35">
      <c r="A6" s="5" t="s">
        <v>8</v>
      </c>
      <c r="B6" s="6" t="s">
        <v>208</v>
      </c>
      <c r="C6" s="6" t="s">
        <v>223</v>
      </c>
      <c r="D6" s="6">
        <v>7.18E-4</v>
      </c>
      <c r="E6" s="6" t="s">
        <v>237</v>
      </c>
      <c r="F6" s="6" t="s">
        <v>243</v>
      </c>
      <c r="G6" s="6" t="s">
        <v>259</v>
      </c>
    </row>
    <row r="7" spans="1:7" ht="76" x14ac:dyDescent="0.35">
      <c r="A7" s="5" t="s">
        <v>9</v>
      </c>
      <c r="B7" s="6" t="s">
        <v>209</v>
      </c>
      <c r="C7" s="6" t="s">
        <v>224</v>
      </c>
      <c r="D7" s="6">
        <v>4220</v>
      </c>
      <c r="E7" s="6" t="s">
        <v>237</v>
      </c>
      <c r="F7" s="6" t="s">
        <v>244</v>
      </c>
      <c r="G7" s="6" t="s">
        <v>260</v>
      </c>
    </row>
    <row r="8" spans="1:7" ht="88.5" x14ac:dyDescent="0.35">
      <c r="A8" s="5" t="s">
        <v>10</v>
      </c>
      <c r="B8" s="6" t="s">
        <v>210</v>
      </c>
      <c r="C8" s="6" t="s">
        <v>225</v>
      </c>
      <c r="D8" s="6">
        <v>40.6</v>
      </c>
      <c r="E8" s="6" t="s">
        <v>237</v>
      </c>
      <c r="F8" s="6" t="s">
        <v>245</v>
      </c>
      <c r="G8" s="6" t="s">
        <v>261</v>
      </c>
    </row>
    <row r="9" spans="1:7" ht="63.5" x14ac:dyDescent="0.35">
      <c r="A9" s="5" t="s">
        <v>11</v>
      </c>
      <c r="B9" s="6" t="s">
        <v>211</v>
      </c>
      <c r="C9" s="6" t="s">
        <v>226</v>
      </c>
      <c r="D9" s="6">
        <v>55.5</v>
      </c>
      <c r="E9" s="6" t="s">
        <v>237</v>
      </c>
      <c r="F9" s="6" t="s">
        <v>246</v>
      </c>
      <c r="G9" s="6" t="s">
        <v>262</v>
      </c>
    </row>
    <row r="10" spans="1:7" ht="63.5" x14ac:dyDescent="0.35">
      <c r="A10" s="5" t="s">
        <v>12</v>
      </c>
      <c r="B10" s="6" t="s">
        <v>212</v>
      </c>
      <c r="C10" s="6" t="s">
        <v>227</v>
      </c>
      <c r="D10" s="6">
        <v>177</v>
      </c>
      <c r="E10" s="6" t="s">
        <v>237</v>
      </c>
      <c r="F10" s="6" t="s">
        <v>247</v>
      </c>
      <c r="G10" s="6" t="s">
        <v>263</v>
      </c>
    </row>
    <row r="11" spans="1:7" ht="113.5" x14ac:dyDescent="0.35">
      <c r="A11" s="5" t="s">
        <v>13</v>
      </c>
      <c r="B11" s="6" t="s">
        <v>213</v>
      </c>
      <c r="C11" s="6" t="s">
        <v>228</v>
      </c>
      <c r="D11" s="6">
        <v>0.73399999999999999</v>
      </c>
      <c r="E11" s="6" t="s">
        <v>237</v>
      </c>
      <c r="F11" s="6" t="s">
        <v>248</v>
      </c>
      <c r="G11" s="6" t="s">
        <v>264</v>
      </c>
    </row>
    <row r="12" spans="1:7" ht="113.5" x14ac:dyDescent="0.35">
      <c r="A12" s="5" t="s">
        <v>14</v>
      </c>
      <c r="B12" s="6" t="s">
        <v>214</v>
      </c>
      <c r="C12" s="6" t="s">
        <v>229</v>
      </c>
      <c r="D12" s="6">
        <v>28.3</v>
      </c>
      <c r="E12" s="6" t="s">
        <v>237</v>
      </c>
      <c r="F12" s="6" t="s">
        <v>249</v>
      </c>
      <c r="G12" s="6" t="s">
        <v>265</v>
      </c>
    </row>
    <row r="13" spans="1:7" ht="88.5" x14ac:dyDescent="0.35">
      <c r="A13" s="5" t="s">
        <v>15</v>
      </c>
      <c r="B13" s="6" t="s">
        <v>215</v>
      </c>
      <c r="C13" s="6" t="s">
        <v>230</v>
      </c>
      <c r="D13" s="6">
        <v>11800</v>
      </c>
      <c r="E13" s="6" t="s">
        <v>237</v>
      </c>
      <c r="F13" s="6" t="s">
        <v>250</v>
      </c>
      <c r="G13" s="6" t="s">
        <v>266</v>
      </c>
    </row>
    <row r="14" spans="1:7" ht="51" x14ac:dyDescent="0.35">
      <c r="A14" s="5" t="s">
        <v>16</v>
      </c>
      <c r="B14" s="6" t="s">
        <v>216</v>
      </c>
      <c r="C14" s="6" t="s">
        <v>231</v>
      </c>
      <c r="D14" s="6">
        <v>1400000</v>
      </c>
      <c r="E14" s="6" t="s">
        <v>237</v>
      </c>
      <c r="F14" s="6" t="s">
        <v>251</v>
      </c>
      <c r="G14" s="6" t="s">
        <v>267</v>
      </c>
    </row>
    <row r="15" spans="1:7" ht="138.5" x14ac:dyDescent="0.35">
      <c r="A15" s="5" t="s">
        <v>17</v>
      </c>
      <c r="B15" s="6" t="s">
        <v>217</v>
      </c>
      <c r="C15" s="6" t="s">
        <v>232</v>
      </c>
      <c r="D15" s="6">
        <v>11500</v>
      </c>
      <c r="E15" s="6" t="s">
        <v>237</v>
      </c>
      <c r="F15" s="6" t="s">
        <v>252</v>
      </c>
      <c r="G15" s="6" t="s">
        <v>268</v>
      </c>
    </row>
    <row r="16" spans="1:7" ht="101" x14ac:dyDescent="0.35">
      <c r="A16" s="5" t="s">
        <v>18</v>
      </c>
      <c r="B16" s="6" t="s">
        <v>218</v>
      </c>
      <c r="C16" s="6" t="s">
        <v>233</v>
      </c>
      <c r="D16" s="6">
        <v>6.3600000000000004E-2</v>
      </c>
      <c r="E16" s="6" t="s">
        <v>237</v>
      </c>
      <c r="F16" s="6" t="s">
        <v>253</v>
      </c>
      <c r="G16" s="6" t="s">
        <v>269</v>
      </c>
    </row>
    <row r="17" spans="1:7" ht="88.5" x14ac:dyDescent="0.35">
      <c r="A17" s="5" t="s">
        <v>19</v>
      </c>
      <c r="B17" s="6" t="s">
        <v>219</v>
      </c>
      <c r="C17" s="6" t="s">
        <v>234</v>
      </c>
      <c r="D17" s="6">
        <v>65300</v>
      </c>
      <c r="E17" s="6" t="s">
        <v>237</v>
      </c>
      <c r="F17" s="6" t="s">
        <v>254</v>
      </c>
      <c r="G17" s="6" t="s">
        <v>270</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113</v>
      </c>
      <c r="B2" s="6">
        <v>3.7829451248117418E-5</v>
      </c>
      <c r="C2" s="6">
        <v>1.6511052993108101E-6</v>
      </c>
      <c r="D2" s="6">
        <v>5.167080593165888E-4</v>
      </c>
      <c r="E2" s="6">
        <v>-2.9112263984819029E-5</v>
      </c>
      <c r="F2" s="6">
        <v>3.2816601437914119E-5</v>
      </c>
      <c r="G2" s="6">
        <v>2.702784902832009E-6</v>
      </c>
      <c r="H2" s="6">
        <v>5.9633042808938282E-5</v>
      </c>
      <c r="I2" s="6">
        <v>5.9540184838859397E-5</v>
      </c>
      <c r="J2" s="6">
        <v>7.1979266661676664E-5</v>
      </c>
      <c r="K2" s="6">
        <v>5.0183699378689067E-5</v>
      </c>
      <c r="L2" s="6">
        <v>8.8144707324365096E-5</v>
      </c>
      <c r="M2" s="6">
        <v>6.4329172252756495E-4</v>
      </c>
      <c r="N2" s="6">
        <v>6.915094600784747E-5</v>
      </c>
      <c r="O2" s="6">
        <v>6.6279732936534459E-4</v>
      </c>
      <c r="P2" s="6">
        <v>4.4363798023139183E-5</v>
      </c>
      <c r="Q2" s="6">
        <v>5.6818722787377717E-5</v>
      </c>
    </row>
    <row r="3" spans="1:17" x14ac:dyDescent="0.35">
      <c r="A3" s="5" t="s">
        <v>114</v>
      </c>
      <c r="B3" s="6">
        <v>3.9962727946314177E-5</v>
      </c>
      <c r="C3" s="6">
        <v>1.9484583989263018E-6</v>
      </c>
      <c r="D3" s="6">
        <v>5.8748717678135912E-4</v>
      </c>
      <c r="E3" s="6">
        <v>1.7697560463134951E-3</v>
      </c>
      <c r="F3" s="6">
        <v>6.9650542675575401E-5</v>
      </c>
      <c r="G3" s="6">
        <v>2.5504905836356879E-6</v>
      </c>
      <c r="H3" s="6">
        <v>4.390506201507433E-5</v>
      </c>
      <c r="I3" s="6">
        <v>1.2612754028646289E-4</v>
      </c>
      <c r="J3" s="6">
        <v>1.6638928729639991E-4</v>
      </c>
      <c r="K3" s="6">
        <v>2.1283038922052989E-4</v>
      </c>
      <c r="L3" s="6">
        <v>1.3424601420267449E-4</v>
      </c>
      <c r="M3" s="6">
        <v>6.6898626171587466E-4</v>
      </c>
      <c r="N3" s="6">
        <v>4.2449070558803063E-5</v>
      </c>
      <c r="O3" s="6">
        <v>2.9693768807536068E-4</v>
      </c>
      <c r="P3" s="6">
        <v>4.8830422392759582E-5</v>
      </c>
      <c r="Q3" s="6">
        <v>5.140365712507899E-5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113</v>
      </c>
      <c r="B2" s="6">
        <v>3.0746095827625491E-5</v>
      </c>
      <c r="C2" s="6">
        <v>1.478250060071422E-6</v>
      </c>
      <c r="D2" s="6">
        <v>3.997654242567569E-4</v>
      </c>
      <c r="E2" s="6">
        <v>-1.392112688601054E-5</v>
      </c>
      <c r="F2" s="6">
        <v>3.7981861716523483E-5</v>
      </c>
      <c r="G2" s="6">
        <v>3.5743439520408998E-6</v>
      </c>
      <c r="H2" s="6">
        <v>4.9961699890094798E-5</v>
      </c>
      <c r="I2" s="6">
        <v>5.1123683282532698E-5</v>
      </c>
      <c r="J2" s="6">
        <v>6.2811377794810456E-5</v>
      </c>
      <c r="K2" s="6">
        <v>4.7127247486486428E-5</v>
      </c>
      <c r="L2" s="6">
        <v>8.2892679907121792E-5</v>
      </c>
      <c r="M2" s="6">
        <v>6.7842346299312414E-4</v>
      </c>
      <c r="N2" s="6">
        <v>6.9420353618355446E-5</v>
      </c>
      <c r="O2" s="6">
        <v>6.627729672338869E-4</v>
      </c>
      <c r="P2" s="6">
        <v>5.2635380412624361E-5</v>
      </c>
      <c r="Q2" s="6">
        <v>4.8702254798133942E-5</v>
      </c>
    </row>
    <row r="3" spans="1:17" x14ac:dyDescent="0.35">
      <c r="A3" s="5" t="s">
        <v>114</v>
      </c>
      <c r="B3" s="6">
        <v>3.4454410970493672E-5</v>
      </c>
      <c r="C3" s="6">
        <v>1.761655109050374E-6</v>
      </c>
      <c r="D3" s="6">
        <v>5.3588132552283621E-4</v>
      </c>
      <c r="E3" s="6">
        <v>1.788474338523394E-3</v>
      </c>
      <c r="F3" s="6">
        <v>7.5710461254546553E-5</v>
      </c>
      <c r="G3" s="6">
        <v>3.3437775953155869E-6</v>
      </c>
      <c r="H3" s="6">
        <v>3.5165474508960017E-5</v>
      </c>
      <c r="I3" s="6">
        <v>1.187834967009677E-4</v>
      </c>
      <c r="J3" s="6">
        <v>1.579974553022822E-4</v>
      </c>
      <c r="K3" s="6">
        <v>2.1026017805233401E-4</v>
      </c>
      <c r="L3" s="6">
        <v>1.294328475547557E-4</v>
      </c>
      <c r="M3" s="6">
        <v>7.0692441768122624E-4</v>
      </c>
      <c r="N3" s="6">
        <v>4.2713670801130343E-5</v>
      </c>
      <c r="O3" s="6">
        <v>2.9685573101146648E-4</v>
      </c>
      <c r="P3" s="6">
        <v>5.7002534571319157E-5</v>
      </c>
      <c r="Q3" s="6">
        <v>4.5325428531108152E-5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113</v>
      </c>
      <c r="B2" s="6">
        <v>2.66826722594691E-5</v>
      </c>
      <c r="C2" s="6">
        <v>1.2683381331634669E-6</v>
      </c>
      <c r="D2" s="6">
        <v>4.0883159588181862E-4</v>
      </c>
      <c r="E2" s="6">
        <v>-1.629739061537417E-5</v>
      </c>
      <c r="F2" s="6">
        <v>3.672415544870348E-5</v>
      </c>
      <c r="G2" s="6">
        <v>3.2050200402270651E-6</v>
      </c>
      <c r="H2" s="6">
        <v>4.8851025725231451E-5</v>
      </c>
      <c r="I2" s="6">
        <v>4.9900882752630718E-5</v>
      </c>
      <c r="J2" s="6">
        <v>6.2145478274300151E-5</v>
      </c>
      <c r="K2" s="6">
        <v>4.6612196890271448E-5</v>
      </c>
      <c r="L2" s="6">
        <v>8.2478647081467245E-5</v>
      </c>
      <c r="M2" s="6">
        <v>6.7067213512766088E-4</v>
      </c>
      <c r="N2" s="6">
        <v>7.0529417727935496E-5</v>
      </c>
      <c r="O2" s="6">
        <v>6.6261000970561869E-4</v>
      </c>
      <c r="P2" s="6">
        <v>6.1089530270667217E-5</v>
      </c>
      <c r="Q2" s="6">
        <v>4.3000762477398692E-5</v>
      </c>
    </row>
    <row r="3" spans="1:17" x14ac:dyDescent="0.35">
      <c r="A3" s="5" t="s">
        <v>114</v>
      </c>
      <c r="B3" s="6">
        <v>3.0980588460015259E-5</v>
      </c>
      <c r="C3" s="6">
        <v>1.570747928478777E-6</v>
      </c>
      <c r="D3" s="6">
        <v>5.3538641391725084E-4</v>
      </c>
      <c r="E3" s="6">
        <v>1.786451163220292E-3</v>
      </c>
      <c r="F3" s="6">
        <v>7.4637449297528284E-5</v>
      </c>
      <c r="G3" s="6">
        <v>2.9139384654661301E-6</v>
      </c>
      <c r="H3" s="6">
        <v>3.4254182211307201E-5</v>
      </c>
      <c r="I3" s="6">
        <v>1.178123134220644E-4</v>
      </c>
      <c r="J3" s="6">
        <v>1.5751075175363889E-4</v>
      </c>
      <c r="K3" s="6">
        <v>2.098836893139915E-4</v>
      </c>
      <c r="L3" s="6">
        <v>1.2910284465546211E-4</v>
      </c>
      <c r="M3" s="6">
        <v>6.9889252551628457E-4</v>
      </c>
      <c r="N3" s="6">
        <v>4.361546456292322E-5</v>
      </c>
      <c r="O3" s="6">
        <v>2.9663276543070522E-4</v>
      </c>
      <c r="P3" s="6">
        <v>6.5679581891541874E-5</v>
      </c>
      <c r="Q3" s="6">
        <v>4.0275920057477582E-5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SUMPRODUCT(Waste_Generation_default!B3:'Waste_Generation_default'!B5,B3:B5)</f>
        <v>3.8682761927396121E-5</v>
      </c>
      <c r="C2" s="6">
        <f>SUMPRODUCT(Waste_Generation_default!B3:'Waste_Generation_default'!B5,C3:C5)</f>
        <v>1.7700465391570068E-6</v>
      </c>
      <c r="D2" s="6">
        <f>SUMPRODUCT(Waste_Generation_default!B3:'Waste_Generation_default'!B5,D3:D5)</f>
        <v>5.4501970630249695E-4</v>
      </c>
      <c r="E2" s="6">
        <f>SUMPRODUCT(Waste_Generation_default!B3:'Waste_Generation_default'!B5,E3:E5)</f>
        <v>6.9043506013450663E-4</v>
      </c>
      <c r="F2" s="6">
        <f>SUMPRODUCT(Waste_Generation_default!B3:'Waste_Generation_default'!B5,F3:F5)</f>
        <v>4.7550177932978631E-5</v>
      </c>
      <c r="G2" s="6">
        <f>SUMPRODUCT(Waste_Generation_default!B3:'Waste_Generation_default'!B5,G3:G5)</f>
        <v>2.6418671751534808E-6</v>
      </c>
      <c r="H2" s="6">
        <f>SUMPRODUCT(Waste_Generation_default!B3:'Waste_Generation_default'!B5,H3:H5)</f>
        <v>5.3341850491392708E-5</v>
      </c>
      <c r="I2" s="6">
        <f>SUMPRODUCT(Waste_Generation_default!B3:'Waste_Generation_default'!B5,I3:I5)</f>
        <v>8.6175127017900816E-5</v>
      </c>
      <c r="J2" s="6">
        <f>SUMPRODUCT(Waste_Generation_default!B3:'Waste_Generation_default'!B5,J3:J5)</f>
        <v>1.0974327491556598E-4</v>
      </c>
      <c r="K2" s="6">
        <f>SUMPRODUCT(Waste_Generation_default!B3:'Waste_Generation_default'!B5,K3:K5)</f>
        <v>1.152423753154254E-4</v>
      </c>
      <c r="L2" s="6">
        <f>SUMPRODUCT(Waste_Generation_default!B3:'Waste_Generation_default'!B5,L3:L5)</f>
        <v>1.0658523007568886E-4</v>
      </c>
      <c r="M2" s="6">
        <f>SUMPRODUCT(Waste_Generation_default!B3:'Waste_Generation_default'!B5,M3:M5)</f>
        <v>6.5356953820288883E-4</v>
      </c>
      <c r="N2" s="6">
        <f>SUMPRODUCT(Waste_Generation_default!B3:'Waste_Generation_default'!B5,N3:N5)</f>
        <v>5.8470195828229705E-5</v>
      </c>
      <c r="O2" s="6">
        <f>SUMPRODUCT(Waste_Generation_default!B3:'Waste_Generation_default'!B5,O3:O5)</f>
        <v>5.1645347284935109E-4</v>
      </c>
      <c r="P2" s="6">
        <f>SUMPRODUCT(Waste_Generation_default!B3:'Waste_Generation_default'!B5,P3:P5)</f>
        <v>4.6150447770987352E-5</v>
      </c>
      <c r="Q2" s="6">
        <f>SUMPRODUCT(Waste_Generation_default!B3:'Waste_Generation_default'!B5,Q3:Q5)</f>
        <v>5.4652696522458231E-5</v>
      </c>
    </row>
    <row r="3" spans="1:17" x14ac:dyDescent="0.35">
      <c r="A3" s="5" t="s">
        <v>2</v>
      </c>
      <c r="B3" s="6">
        <f>SUMPRODUCT(OEV_materials_default!B2:'OEV_materials_default'!B3,Waste_Composition_default!B2:'Waste_Composition_default'!B3)</f>
        <v>3.8682761927396121E-5</v>
      </c>
      <c r="C3" s="6">
        <f>SUMPRODUCT(OEV_materials_default!C2:'OEV_materials_default'!C3,Waste_Composition_default!B2:'Waste_Composition_default'!B3)</f>
        <v>1.7700465391570068E-6</v>
      </c>
      <c r="D3" s="6">
        <f>SUMPRODUCT(OEV_materials_default!D2:'OEV_materials_default'!D3,Waste_Composition_default!B2:'Waste_Composition_default'!B3)</f>
        <v>5.4501970630249695E-4</v>
      </c>
      <c r="E3" s="6">
        <f>SUMPRODUCT(OEV_materials_default!E2:'OEV_materials_default'!E3,Waste_Composition_default!B2:'Waste_Composition_default'!B3)</f>
        <v>6.9043506013450663E-4</v>
      </c>
      <c r="F3" s="6">
        <f>SUMPRODUCT(OEV_materials_default!F2:'OEV_materials_default'!F3,Waste_Composition_default!B2:'Waste_Composition_default'!B3)</f>
        <v>4.7550177932978631E-5</v>
      </c>
      <c r="G3" s="6">
        <f>SUMPRODUCT(OEV_materials_default!G2:'OEV_materials_default'!G3,Waste_Composition_default!B2:'Waste_Composition_default'!B3)</f>
        <v>2.6418671751534808E-6</v>
      </c>
      <c r="H3" s="6">
        <f>SUMPRODUCT(OEV_materials_default!H2:'OEV_materials_default'!H3,Waste_Composition_default!B2:'Waste_Composition_default'!B3)</f>
        <v>5.3341850491392701E-5</v>
      </c>
      <c r="I3" s="6">
        <f>SUMPRODUCT(OEV_materials_default!I2:'OEV_materials_default'!I3,Waste_Composition_default!B2:'Waste_Composition_default'!B3)</f>
        <v>8.6175127017900803E-5</v>
      </c>
      <c r="J3" s="6">
        <f>SUMPRODUCT(OEV_materials_default!J2:'OEV_materials_default'!J3,Waste_Composition_default!B2:'Waste_Composition_default'!B3)</f>
        <v>1.0974327491556596E-4</v>
      </c>
      <c r="K3" s="6">
        <f>SUMPRODUCT(OEV_materials_default!K2:'OEV_materials_default'!K3,Waste_Composition_default!B2:'Waste_Composition_default'!B3)</f>
        <v>1.152423753154254E-4</v>
      </c>
      <c r="L3" s="6">
        <f>SUMPRODUCT(OEV_materials_default!L2:'OEV_materials_default'!L3,Waste_Composition_default!B2:'Waste_Composition_default'!B3)</f>
        <v>1.0658523007568886E-4</v>
      </c>
      <c r="M3" s="6">
        <f>SUMPRODUCT(OEV_materials_default!M2:'OEV_materials_default'!M3,Waste_Composition_default!B2:'Waste_Composition_default'!B3)</f>
        <v>6.5356953820288883E-4</v>
      </c>
      <c r="N3" s="6">
        <f>SUMPRODUCT(OEV_materials_default!N2:'OEV_materials_default'!N3,Waste_Composition_default!B2:'Waste_Composition_default'!B3)</f>
        <v>5.8470195828229705E-5</v>
      </c>
      <c r="O3" s="6">
        <f>SUMPRODUCT(OEV_materials_default!O2:'OEV_materials_default'!O3,Waste_Composition_default!B2:'Waste_Composition_default'!B3)</f>
        <v>5.1645347284935109E-4</v>
      </c>
      <c r="P3" s="6">
        <f>SUMPRODUCT(OEV_materials_default!P2:'OEV_materials_default'!P3,Waste_Composition_default!B2:'Waste_Composition_default'!B3)</f>
        <v>4.6150447770987345E-5</v>
      </c>
      <c r="Q3" s="6">
        <f>SUMPRODUCT(OEV_materials_default!Q2:'OEV_materials_default'!Q3,Waste_Composition_default!B2:'Waste_Composition_default'!B3)</f>
        <v>5.4652696522458225E-5</v>
      </c>
    </row>
    <row r="4" spans="1:17" x14ac:dyDescent="0.35">
      <c r="A4" s="5" t="s">
        <v>3</v>
      </c>
      <c r="B4" s="6">
        <f>SUMPRODUCT(OEV_materials_default!B2:'OEV_materials_default'!B3,Waste_Composition_default!C2:'Waste_Composition_default'!C3)</f>
        <v>3.8682761927396121E-5</v>
      </c>
      <c r="C4" s="6">
        <f>SUMPRODUCT(OEV_materials_default!C2:'OEV_materials_default'!C3,Waste_Composition_default!C2:'Waste_Composition_default'!C3)</f>
        <v>1.7700465391570068E-6</v>
      </c>
      <c r="D4" s="6">
        <f>SUMPRODUCT(OEV_materials_default!D2:'OEV_materials_default'!D3,Waste_Composition_default!C2:'Waste_Composition_default'!C3)</f>
        <v>5.4501970630249695E-4</v>
      </c>
      <c r="E4" s="6">
        <f>SUMPRODUCT(OEV_materials_default!E2:'OEV_materials_default'!E3,Waste_Composition_default!C2:'Waste_Composition_default'!C3)</f>
        <v>6.9043506013450663E-4</v>
      </c>
      <c r="F4" s="6">
        <f>SUMPRODUCT(OEV_materials_default!F2:'OEV_materials_default'!F3,Waste_Composition_default!C2:'Waste_Composition_default'!C3)</f>
        <v>4.7550177932978631E-5</v>
      </c>
      <c r="G4" s="6">
        <f>SUMPRODUCT(OEV_materials_default!G2:'OEV_materials_default'!G3,Waste_Composition_default!C2:'Waste_Composition_default'!C3)</f>
        <v>2.6418671751534808E-6</v>
      </c>
      <c r="H4" s="6">
        <f>SUMPRODUCT(OEV_materials_default!H2:'OEV_materials_default'!H3,Waste_Composition_default!C2:'Waste_Composition_default'!C3)</f>
        <v>5.3341850491392701E-5</v>
      </c>
      <c r="I4" s="6">
        <f>SUMPRODUCT(OEV_materials_default!I2:'OEV_materials_default'!I3,Waste_Composition_default!C2:'Waste_Composition_default'!C3)</f>
        <v>8.6175127017900803E-5</v>
      </c>
      <c r="J4" s="6">
        <f>SUMPRODUCT(OEV_materials_default!J2:'OEV_materials_default'!J3,Waste_Composition_default!C2:'Waste_Composition_default'!C3)</f>
        <v>1.0974327491556596E-4</v>
      </c>
      <c r="K4" s="6">
        <f>SUMPRODUCT(OEV_materials_default!K2:'OEV_materials_default'!K3,Waste_Composition_default!C2:'Waste_Composition_default'!C3)</f>
        <v>1.152423753154254E-4</v>
      </c>
      <c r="L4" s="6">
        <f>SUMPRODUCT(OEV_materials_default!L2:'OEV_materials_default'!L3,Waste_Composition_default!C2:'Waste_Composition_default'!C3)</f>
        <v>1.0658523007568886E-4</v>
      </c>
      <c r="M4" s="6">
        <f>SUMPRODUCT(OEV_materials_default!M2:'OEV_materials_default'!M3,Waste_Composition_default!C2:'Waste_Composition_default'!C3)</f>
        <v>6.5356953820288883E-4</v>
      </c>
      <c r="N4" s="6">
        <f>SUMPRODUCT(OEV_materials_default!N2:'OEV_materials_default'!N3,Waste_Composition_default!C2:'Waste_Composition_default'!C3)</f>
        <v>5.8470195828229705E-5</v>
      </c>
      <c r="O4" s="6">
        <f>SUMPRODUCT(OEV_materials_default!O2:'OEV_materials_default'!O3,Waste_Composition_default!C2:'Waste_Composition_default'!C3)</f>
        <v>5.1645347284935109E-4</v>
      </c>
      <c r="P4" s="6">
        <f>SUMPRODUCT(OEV_materials_default!P2:'OEV_materials_default'!P3,Waste_Composition_default!C2:'Waste_Composition_default'!C3)</f>
        <v>4.6150447770987345E-5</v>
      </c>
      <c r="Q4" s="6">
        <f>SUMPRODUCT(OEV_materials_default!Q2:'OEV_materials_default'!Q3,Waste_Composition_default!C2:'Waste_Composition_default'!C3)</f>
        <v>5.4652696522458225E-5</v>
      </c>
    </row>
    <row r="5" spans="1:17" x14ac:dyDescent="0.35">
      <c r="A5" s="5" t="s">
        <v>4</v>
      </c>
      <c r="B5" s="6">
        <f>SUMPRODUCT(OEV_materials_default!B2:'OEV_materials_default'!B3,Waste_Composition_default!D2:'Waste_Composition_default'!D3)</f>
        <v>3.8682761927396121E-5</v>
      </c>
      <c r="C5" s="6">
        <f>SUMPRODUCT(OEV_materials_default!C2:'OEV_materials_default'!C3,Waste_Composition_default!D2:'Waste_Composition_default'!D3)</f>
        <v>1.7700465391570068E-6</v>
      </c>
      <c r="D5" s="6">
        <f>SUMPRODUCT(OEV_materials_default!D2:'OEV_materials_default'!D3,Waste_Composition_default!D2:'Waste_Composition_default'!D3)</f>
        <v>5.4501970630249695E-4</v>
      </c>
      <c r="E5" s="6">
        <f>SUMPRODUCT(OEV_materials_default!E2:'OEV_materials_default'!E3,Waste_Composition_default!D2:'Waste_Composition_default'!D3)</f>
        <v>6.9043506013450663E-4</v>
      </c>
      <c r="F5" s="6">
        <f>SUMPRODUCT(OEV_materials_default!F2:'OEV_materials_default'!F3,Waste_Composition_default!D2:'Waste_Composition_default'!D3)</f>
        <v>4.7550177932978631E-5</v>
      </c>
      <c r="G5" s="6">
        <f>SUMPRODUCT(OEV_materials_default!G2:'OEV_materials_default'!G3,Waste_Composition_default!D2:'Waste_Composition_default'!D3)</f>
        <v>2.6418671751534808E-6</v>
      </c>
      <c r="H5" s="6">
        <f>SUMPRODUCT(OEV_materials_default!H2:'OEV_materials_default'!H3,Waste_Composition_default!D2:'Waste_Composition_default'!D3)</f>
        <v>5.3341850491392701E-5</v>
      </c>
      <c r="I5" s="6">
        <f>SUMPRODUCT(OEV_materials_default!I2:'OEV_materials_default'!I3,Waste_Composition_default!D2:'Waste_Composition_default'!D3)</f>
        <v>8.6175127017900803E-5</v>
      </c>
      <c r="J5" s="6">
        <f>SUMPRODUCT(OEV_materials_default!J2:'OEV_materials_default'!J3,Waste_Composition_default!D2:'Waste_Composition_default'!D3)</f>
        <v>1.0974327491556596E-4</v>
      </c>
      <c r="K5" s="6">
        <f>SUMPRODUCT(OEV_materials_default!K2:'OEV_materials_default'!K3,Waste_Composition_default!D2:'Waste_Composition_default'!D3)</f>
        <v>1.152423753154254E-4</v>
      </c>
      <c r="L5" s="6">
        <f>SUMPRODUCT(OEV_materials_default!L2:'OEV_materials_default'!L3,Waste_Composition_default!D2:'Waste_Composition_default'!D3)</f>
        <v>1.0658523007568886E-4</v>
      </c>
      <c r="M5" s="6">
        <f>SUMPRODUCT(OEV_materials_default!M2:'OEV_materials_default'!M3,Waste_Composition_default!D2:'Waste_Composition_default'!D3)</f>
        <v>6.5356953820288883E-4</v>
      </c>
      <c r="N5" s="6">
        <f>SUMPRODUCT(OEV_materials_default!N2:'OEV_materials_default'!N3,Waste_Composition_default!D2:'Waste_Composition_default'!D3)</f>
        <v>5.8470195828229705E-5</v>
      </c>
      <c r="O5" s="6">
        <f>SUMPRODUCT(OEV_materials_default!O2:'OEV_materials_default'!O3,Waste_Composition_default!D2:'Waste_Composition_default'!D3)</f>
        <v>5.1645347284935109E-4</v>
      </c>
      <c r="P5" s="6">
        <f>SUMPRODUCT(OEV_materials_default!P2:'OEV_materials_default'!P3,Waste_Composition_default!D2:'Waste_Composition_default'!D3)</f>
        <v>4.6150447770987345E-5</v>
      </c>
      <c r="Q5" s="6">
        <f>SUMPRODUCT(OEV_materials_default!Q2:'OEV_materials_default'!Q3,Waste_Composition_default!D2:'Waste_Composition_default'!D3)</f>
        <v>5.4652696522458225E-5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SUMPRODUCT(Waste_Generation_S1!B3:'Waste_Generation_S1'!B5,B3:B5)</f>
        <v>3.8682761927396121E-5</v>
      </c>
      <c r="C2" s="6">
        <f>SUMPRODUCT(Waste_Generation_S1!B3:'Waste_Generation_S1'!B5,C3:C5)</f>
        <v>1.7700465391570068E-6</v>
      </c>
      <c r="D2" s="6">
        <f>SUMPRODUCT(Waste_Generation_S1!B3:'Waste_Generation_S1'!B5,D3:D5)</f>
        <v>5.4501970630249695E-4</v>
      </c>
      <c r="E2" s="6">
        <f>SUMPRODUCT(Waste_Generation_S1!B3:'Waste_Generation_S1'!B5,E3:E5)</f>
        <v>6.9043506013450663E-4</v>
      </c>
      <c r="F2" s="6">
        <f>SUMPRODUCT(Waste_Generation_S1!B3:'Waste_Generation_S1'!B5,F3:F5)</f>
        <v>4.7550177932978631E-5</v>
      </c>
      <c r="G2" s="6">
        <f>SUMPRODUCT(Waste_Generation_S1!B3:'Waste_Generation_S1'!B5,G3:G5)</f>
        <v>2.6418671751534808E-6</v>
      </c>
      <c r="H2" s="6">
        <f>SUMPRODUCT(Waste_Generation_S1!B3:'Waste_Generation_S1'!B5,H3:H5)</f>
        <v>5.3341850491392708E-5</v>
      </c>
      <c r="I2" s="6">
        <f>SUMPRODUCT(Waste_Generation_S1!B3:'Waste_Generation_S1'!B5,I3:I5)</f>
        <v>8.6175127017900816E-5</v>
      </c>
      <c r="J2" s="6">
        <f>SUMPRODUCT(Waste_Generation_S1!B3:'Waste_Generation_S1'!B5,J3:J5)</f>
        <v>1.0974327491556598E-4</v>
      </c>
      <c r="K2" s="6">
        <f>SUMPRODUCT(Waste_Generation_S1!B3:'Waste_Generation_S1'!B5,K3:K5)</f>
        <v>1.152423753154254E-4</v>
      </c>
      <c r="L2" s="6">
        <f>SUMPRODUCT(Waste_Generation_S1!B3:'Waste_Generation_S1'!B5,L3:L5)</f>
        <v>1.0658523007568886E-4</v>
      </c>
      <c r="M2" s="6">
        <f>SUMPRODUCT(Waste_Generation_S1!B3:'Waste_Generation_S1'!B5,M3:M5)</f>
        <v>6.5356953820288883E-4</v>
      </c>
      <c r="N2" s="6">
        <f>SUMPRODUCT(Waste_Generation_S1!B3:'Waste_Generation_S1'!B5,N3:N5)</f>
        <v>5.8470195828229705E-5</v>
      </c>
      <c r="O2" s="6">
        <f>SUMPRODUCT(Waste_Generation_S1!B3:'Waste_Generation_S1'!B5,O3:O5)</f>
        <v>5.1645347284935109E-4</v>
      </c>
      <c r="P2" s="6">
        <f>SUMPRODUCT(Waste_Generation_S1!B3:'Waste_Generation_S1'!B5,P3:P5)</f>
        <v>4.6150447770987352E-5</v>
      </c>
      <c r="Q2" s="6">
        <f>SUMPRODUCT(Waste_Generation_S1!B3:'Waste_Generation_S1'!B5,Q3:Q5)</f>
        <v>5.4652696522458231E-5</v>
      </c>
    </row>
    <row r="3" spans="1:17" x14ac:dyDescent="0.35">
      <c r="A3" s="5" t="s">
        <v>2</v>
      </c>
      <c r="B3" s="6">
        <f>SUMPRODUCT(OEV_materials_default!B2:'OEV_materials_default'!B3,Waste_Composition_S1!B2:'Waste_Composition_S1'!B3)</f>
        <v>3.8682761927396121E-5</v>
      </c>
      <c r="C3" s="6">
        <f>SUMPRODUCT(OEV_materials_default!C2:'OEV_materials_default'!C3,Waste_Composition_S1!B2:'Waste_Composition_S1'!B3)</f>
        <v>1.7700465391570068E-6</v>
      </c>
      <c r="D3" s="6">
        <f>SUMPRODUCT(OEV_materials_default!D2:'OEV_materials_default'!D3,Waste_Composition_S1!B2:'Waste_Composition_S1'!B3)</f>
        <v>5.4501970630249695E-4</v>
      </c>
      <c r="E3" s="6">
        <f>SUMPRODUCT(OEV_materials_default!E2:'OEV_materials_default'!E3,Waste_Composition_S1!B2:'Waste_Composition_S1'!B3)</f>
        <v>6.9043506013450663E-4</v>
      </c>
      <c r="F3" s="6">
        <f>SUMPRODUCT(OEV_materials_default!F2:'OEV_materials_default'!F3,Waste_Composition_S1!B2:'Waste_Composition_S1'!B3)</f>
        <v>4.7550177932978631E-5</v>
      </c>
      <c r="G3" s="6">
        <f>SUMPRODUCT(OEV_materials_default!G2:'OEV_materials_default'!G3,Waste_Composition_S1!B2:'Waste_Composition_S1'!B3)</f>
        <v>2.6418671751534808E-6</v>
      </c>
      <c r="H3" s="6">
        <f>SUMPRODUCT(OEV_materials_default!H2:'OEV_materials_default'!H3,Waste_Composition_S1!B2:'Waste_Composition_S1'!B3)</f>
        <v>5.3341850491392701E-5</v>
      </c>
      <c r="I3" s="6">
        <f>SUMPRODUCT(OEV_materials_default!I2:'OEV_materials_default'!I3,Waste_Composition_S1!B2:'Waste_Composition_S1'!B3)</f>
        <v>8.6175127017900803E-5</v>
      </c>
      <c r="J3" s="6">
        <f>SUMPRODUCT(OEV_materials_default!J2:'OEV_materials_default'!J3,Waste_Composition_S1!B2:'Waste_Composition_S1'!B3)</f>
        <v>1.0974327491556596E-4</v>
      </c>
      <c r="K3" s="6">
        <f>SUMPRODUCT(OEV_materials_default!K2:'OEV_materials_default'!K3,Waste_Composition_S1!B2:'Waste_Composition_S1'!B3)</f>
        <v>1.152423753154254E-4</v>
      </c>
      <c r="L3" s="6">
        <f>SUMPRODUCT(OEV_materials_default!L2:'OEV_materials_default'!L3,Waste_Composition_S1!B2:'Waste_Composition_S1'!B3)</f>
        <v>1.0658523007568886E-4</v>
      </c>
      <c r="M3" s="6">
        <f>SUMPRODUCT(OEV_materials_default!M2:'OEV_materials_default'!M3,Waste_Composition_S1!B2:'Waste_Composition_S1'!B3)</f>
        <v>6.5356953820288883E-4</v>
      </c>
      <c r="N3" s="6">
        <f>SUMPRODUCT(OEV_materials_default!N2:'OEV_materials_default'!N3,Waste_Composition_S1!B2:'Waste_Composition_S1'!B3)</f>
        <v>5.8470195828229705E-5</v>
      </c>
      <c r="O3" s="6">
        <f>SUMPRODUCT(OEV_materials_default!O2:'OEV_materials_default'!O3,Waste_Composition_S1!B2:'Waste_Composition_S1'!B3)</f>
        <v>5.1645347284935109E-4</v>
      </c>
      <c r="P3" s="6">
        <f>SUMPRODUCT(OEV_materials_default!P2:'OEV_materials_default'!P3,Waste_Composition_S1!B2:'Waste_Composition_S1'!B3)</f>
        <v>4.6150447770987345E-5</v>
      </c>
      <c r="Q3" s="6">
        <f>SUMPRODUCT(OEV_materials_default!Q2:'OEV_materials_default'!Q3,Waste_Composition_S1!B2:'Waste_Composition_S1'!B3)</f>
        <v>5.4652696522458225E-5</v>
      </c>
    </row>
    <row r="4" spans="1:17" x14ac:dyDescent="0.35">
      <c r="A4" s="5" t="s">
        <v>3</v>
      </c>
      <c r="B4" s="6">
        <f>SUMPRODUCT(OEV_materials_default!B2:'OEV_materials_default'!B3,Waste_Composition_S1!C2:'Waste_Composition_S1'!C3)</f>
        <v>3.8682761927396121E-5</v>
      </c>
      <c r="C4" s="6">
        <f>SUMPRODUCT(OEV_materials_default!C2:'OEV_materials_default'!C3,Waste_Composition_S1!C2:'Waste_Composition_S1'!C3)</f>
        <v>1.7700465391570068E-6</v>
      </c>
      <c r="D4" s="6">
        <f>SUMPRODUCT(OEV_materials_default!D2:'OEV_materials_default'!D3,Waste_Composition_S1!C2:'Waste_Composition_S1'!C3)</f>
        <v>5.4501970630249695E-4</v>
      </c>
      <c r="E4" s="6">
        <f>SUMPRODUCT(OEV_materials_default!E2:'OEV_materials_default'!E3,Waste_Composition_S1!C2:'Waste_Composition_S1'!C3)</f>
        <v>6.9043506013450663E-4</v>
      </c>
      <c r="F4" s="6">
        <f>SUMPRODUCT(OEV_materials_default!F2:'OEV_materials_default'!F3,Waste_Composition_S1!C2:'Waste_Composition_S1'!C3)</f>
        <v>4.7550177932978631E-5</v>
      </c>
      <c r="G4" s="6">
        <f>SUMPRODUCT(OEV_materials_default!G2:'OEV_materials_default'!G3,Waste_Composition_S1!C2:'Waste_Composition_S1'!C3)</f>
        <v>2.6418671751534808E-6</v>
      </c>
      <c r="H4" s="6">
        <f>SUMPRODUCT(OEV_materials_default!H2:'OEV_materials_default'!H3,Waste_Composition_S1!C2:'Waste_Composition_S1'!C3)</f>
        <v>5.3341850491392701E-5</v>
      </c>
      <c r="I4" s="6">
        <f>SUMPRODUCT(OEV_materials_default!I2:'OEV_materials_default'!I3,Waste_Composition_S1!C2:'Waste_Composition_S1'!C3)</f>
        <v>8.6175127017900803E-5</v>
      </c>
      <c r="J4" s="6">
        <f>SUMPRODUCT(OEV_materials_default!J2:'OEV_materials_default'!J3,Waste_Composition_S1!C2:'Waste_Composition_S1'!C3)</f>
        <v>1.0974327491556596E-4</v>
      </c>
      <c r="K4" s="6">
        <f>SUMPRODUCT(OEV_materials_default!K2:'OEV_materials_default'!K3,Waste_Composition_S1!C2:'Waste_Composition_S1'!C3)</f>
        <v>1.152423753154254E-4</v>
      </c>
      <c r="L4" s="6">
        <f>SUMPRODUCT(OEV_materials_default!L2:'OEV_materials_default'!L3,Waste_Composition_S1!C2:'Waste_Composition_S1'!C3)</f>
        <v>1.0658523007568886E-4</v>
      </c>
      <c r="M4" s="6">
        <f>SUMPRODUCT(OEV_materials_default!M2:'OEV_materials_default'!M3,Waste_Composition_S1!C2:'Waste_Composition_S1'!C3)</f>
        <v>6.5356953820288883E-4</v>
      </c>
      <c r="N4" s="6">
        <f>SUMPRODUCT(OEV_materials_default!N2:'OEV_materials_default'!N3,Waste_Composition_S1!C2:'Waste_Composition_S1'!C3)</f>
        <v>5.8470195828229705E-5</v>
      </c>
      <c r="O4" s="6">
        <f>SUMPRODUCT(OEV_materials_default!O2:'OEV_materials_default'!O3,Waste_Composition_S1!C2:'Waste_Composition_S1'!C3)</f>
        <v>5.1645347284935109E-4</v>
      </c>
      <c r="P4" s="6">
        <f>SUMPRODUCT(OEV_materials_default!P2:'OEV_materials_default'!P3,Waste_Composition_S1!C2:'Waste_Composition_S1'!C3)</f>
        <v>4.6150447770987345E-5</v>
      </c>
      <c r="Q4" s="6">
        <f>SUMPRODUCT(OEV_materials_default!Q2:'OEV_materials_default'!Q3,Waste_Composition_S1!C2:'Waste_Composition_S1'!C3)</f>
        <v>5.4652696522458225E-5</v>
      </c>
    </row>
    <row r="5" spans="1:17" x14ac:dyDescent="0.35">
      <c r="A5" s="5" t="s">
        <v>4</v>
      </c>
      <c r="B5" s="6">
        <f>SUMPRODUCT(OEV_materials_default!B2:'OEV_materials_default'!B3,Waste_Composition_S1!D2:'Waste_Composition_S1'!D3)</f>
        <v>3.8682761927396121E-5</v>
      </c>
      <c r="C5" s="6">
        <f>SUMPRODUCT(OEV_materials_default!C2:'OEV_materials_default'!C3,Waste_Composition_S1!D2:'Waste_Composition_S1'!D3)</f>
        <v>1.7700465391570068E-6</v>
      </c>
      <c r="D5" s="6">
        <f>SUMPRODUCT(OEV_materials_default!D2:'OEV_materials_default'!D3,Waste_Composition_S1!D2:'Waste_Composition_S1'!D3)</f>
        <v>5.4501970630249695E-4</v>
      </c>
      <c r="E5" s="6">
        <f>SUMPRODUCT(OEV_materials_default!E2:'OEV_materials_default'!E3,Waste_Composition_S1!D2:'Waste_Composition_S1'!D3)</f>
        <v>6.9043506013450663E-4</v>
      </c>
      <c r="F5" s="6">
        <f>SUMPRODUCT(OEV_materials_default!F2:'OEV_materials_default'!F3,Waste_Composition_S1!D2:'Waste_Composition_S1'!D3)</f>
        <v>4.7550177932978631E-5</v>
      </c>
      <c r="G5" s="6">
        <f>SUMPRODUCT(OEV_materials_default!G2:'OEV_materials_default'!G3,Waste_Composition_S1!D2:'Waste_Composition_S1'!D3)</f>
        <v>2.6418671751534808E-6</v>
      </c>
      <c r="H5" s="6">
        <f>SUMPRODUCT(OEV_materials_default!H2:'OEV_materials_default'!H3,Waste_Composition_S1!D2:'Waste_Composition_S1'!D3)</f>
        <v>5.3341850491392701E-5</v>
      </c>
      <c r="I5" s="6">
        <f>SUMPRODUCT(OEV_materials_default!I2:'OEV_materials_default'!I3,Waste_Composition_S1!D2:'Waste_Composition_S1'!D3)</f>
        <v>8.6175127017900803E-5</v>
      </c>
      <c r="J5" s="6">
        <f>SUMPRODUCT(OEV_materials_default!J2:'OEV_materials_default'!J3,Waste_Composition_S1!D2:'Waste_Composition_S1'!D3)</f>
        <v>1.0974327491556596E-4</v>
      </c>
      <c r="K5" s="6">
        <f>SUMPRODUCT(OEV_materials_default!K2:'OEV_materials_default'!K3,Waste_Composition_S1!D2:'Waste_Composition_S1'!D3)</f>
        <v>1.152423753154254E-4</v>
      </c>
      <c r="L5" s="6">
        <f>SUMPRODUCT(OEV_materials_default!L2:'OEV_materials_default'!L3,Waste_Composition_S1!D2:'Waste_Composition_S1'!D3)</f>
        <v>1.0658523007568886E-4</v>
      </c>
      <c r="M5" s="6">
        <f>SUMPRODUCT(OEV_materials_default!M2:'OEV_materials_default'!M3,Waste_Composition_S1!D2:'Waste_Composition_S1'!D3)</f>
        <v>6.5356953820288883E-4</v>
      </c>
      <c r="N5" s="6">
        <f>SUMPRODUCT(OEV_materials_default!N2:'OEV_materials_default'!N3,Waste_Composition_S1!D2:'Waste_Composition_S1'!D3)</f>
        <v>5.8470195828229705E-5</v>
      </c>
      <c r="O5" s="6">
        <f>SUMPRODUCT(OEV_materials_default!O2:'OEV_materials_default'!O3,Waste_Composition_S1!D2:'Waste_Composition_S1'!D3)</f>
        <v>5.1645347284935109E-4</v>
      </c>
      <c r="P5" s="6">
        <f>SUMPRODUCT(OEV_materials_default!P2:'OEV_materials_default'!P3,Waste_Composition_S1!D2:'Waste_Composition_S1'!D3)</f>
        <v>4.6150447770987345E-5</v>
      </c>
      <c r="Q5" s="6">
        <f>SUMPRODUCT(OEV_materials_default!Q2:'OEV_materials_default'!Q3,Waste_Composition_S1!D2:'Waste_Composition_S1'!D3)</f>
        <v>5.4652696522458225E-5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SUMPRODUCT(Waste_Generation_S2!B3:'Waste_Generation_S2'!B5,B3:B5)</f>
        <v>3.8682761927396121E-5</v>
      </c>
      <c r="C2" s="6">
        <f>SUMPRODUCT(Waste_Generation_S2!B3:'Waste_Generation_S2'!B5,C3:C5)</f>
        <v>1.7700465391570068E-6</v>
      </c>
      <c r="D2" s="6">
        <f>SUMPRODUCT(Waste_Generation_S2!B3:'Waste_Generation_S2'!B5,D3:D5)</f>
        <v>5.4501970630249695E-4</v>
      </c>
      <c r="E2" s="6">
        <f>SUMPRODUCT(Waste_Generation_S2!B3:'Waste_Generation_S2'!B5,E3:E5)</f>
        <v>6.9043506013450663E-4</v>
      </c>
      <c r="F2" s="6">
        <f>SUMPRODUCT(Waste_Generation_S2!B3:'Waste_Generation_S2'!B5,F3:F5)</f>
        <v>4.7550177932978631E-5</v>
      </c>
      <c r="G2" s="6">
        <f>SUMPRODUCT(Waste_Generation_S2!B3:'Waste_Generation_S2'!B5,G3:G5)</f>
        <v>2.6418671751534808E-6</v>
      </c>
      <c r="H2" s="6">
        <f>SUMPRODUCT(Waste_Generation_S2!B3:'Waste_Generation_S2'!B5,H3:H5)</f>
        <v>5.3341850491392708E-5</v>
      </c>
      <c r="I2" s="6">
        <f>SUMPRODUCT(Waste_Generation_S2!B3:'Waste_Generation_S2'!B5,I3:I5)</f>
        <v>8.6175127017900816E-5</v>
      </c>
      <c r="J2" s="6">
        <f>SUMPRODUCT(Waste_Generation_S2!B3:'Waste_Generation_S2'!B5,J3:J5)</f>
        <v>1.0974327491556598E-4</v>
      </c>
      <c r="K2" s="6">
        <f>SUMPRODUCT(Waste_Generation_S2!B3:'Waste_Generation_S2'!B5,K3:K5)</f>
        <v>1.152423753154254E-4</v>
      </c>
      <c r="L2" s="6">
        <f>SUMPRODUCT(Waste_Generation_S2!B3:'Waste_Generation_S2'!B5,L3:L5)</f>
        <v>1.0658523007568886E-4</v>
      </c>
      <c r="M2" s="6">
        <f>SUMPRODUCT(Waste_Generation_S2!B3:'Waste_Generation_S2'!B5,M3:M5)</f>
        <v>6.5356953820288883E-4</v>
      </c>
      <c r="N2" s="6">
        <f>SUMPRODUCT(Waste_Generation_S2!B3:'Waste_Generation_S2'!B5,N3:N5)</f>
        <v>5.8470195828229705E-5</v>
      </c>
      <c r="O2" s="6">
        <f>SUMPRODUCT(Waste_Generation_S2!B3:'Waste_Generation_S2'!B5,O3:O5)</f>
        <v>5.1645347284935109E-4</v>
      </c>
      <c r="P2" s="6">
        <f>SUMPRODUCT(Waste_Generation_S2!B3:'Waste_Generation_S2'!B5,P3:P5)</f>
        <v>4.6150447770987352E-5</v>
      </c>
      <c r="Q2" s="6">
        <f>SUMPRODUCT(Waste_Generation_S2!B3:'Waste_Generation_S2'!B5,Q3:Q5)</f>
        <v>5.4652696522458231E-5</v>
      </c>
    </row>
    <row r="3" spans="1:17" x14ac:dyDescent="0.35">
      <c r="A3" s="5" t="s">
        <v>2</v>
      </c>
      <c r="B3" s="6">
        <f>SUMPRODUCT(OEV_materials_default!B2:'OEV_materials_default'!B3,Waste_Composition_S2!B2:'Waste_Composition_S2'!B3)</f>
        <v>3.8682761927396121E-5</v>
      </c>
      <c r="C3" s="6">
        <f>SUMPRODUCT(OEV_materials_default!C2:'OEV_materials_default'!C3,Waste_Composition_S2!B2:'Waste_Composition_S2'!B3)</f>
        <v>1.7700465391570068E-6</v>
      </c>
      <c r="D3" s="6">
        <f>SUMPRODUCT(OEV_materials_default!D2:'OEV_materials_default'!D3,Waste_Composition_S2!B2:'Waste_Composition_S2'!B3)</f>
        <v>5.4501970630249695E-4</v>
      </c>
      <c r="E3" s="6">
        <f>SUMPRODUCT(OEV_materials_default!E2:'OEV_materials_default'!E3,Waste_Composition_S2!B2:'Waste_Composition_S2'!B3)</f>
        <v>6.9043506013450663E-4</v>
      </c>
      <c r="F3" s="6">
        <f>SUMPRODUCT(OEV_materials_default!F2:'OEV_materials_default'!F3,Waste_Composition_S2!B2:'Waste_Composition_S2'!B3)</f>
        <v>4.7550177932978631E-5</v>
      </c>
      <c r="G3" s="6">
        <f>SUMPRODUCT(OEV_materials_default!G2:'OEV_materials_default'!G3,Waste_Composition_S2!B2:'Waste_Composition_S2'!B3)</f>
        <v>2.6418671751534808E-6</v>
      </c>
      <c r="H3" s="6">
        <f>SUMPRODUCT(OEV_materials_default!H2:'OEV_materials_default'!H3,Waste_Composition_S2!B2:'Waste_Composition_S2'!B3)</f>
        <v>5.3341850491392701E-5</v>
      </c>
      <c r="I3" s="6">
        <f>SUMPRODUCT(OEV_materials_default!I2:'OEV_materials_default'!I3,Waste_Composition_S2!B2:'Waste_Composition_S2'!B3)</f>
        <v>8.6175127017900803E-5</v>
      </c>
      <c r="J3" s="6">
        <f>SUMPRODUCT(OEV_materials_default!J2:'OEV_materials_default'!J3,Waste_Composition_S2!B2:'Waste_Composition_S2'!B3)</f>
        <v>1.0974327491556596E-4</v>
      </c>
      <c r="K3" s="6">
        <f>SUMPRODUCT(OEV_materials_default!K2:'OEV_materials_default'!K3,Waste_Composition_S2!B2:'Waste_Composition_S2'!B3)</f>
        <v>1.152423753154254E-4</v>
      </c>
      <c r="L3" s="6">
        <f>SUMPRODUCT(OEV_materials_default!L2:'OEV_materials_default'!L3,Waste_Composition_S2!B2:'Waste_Composition_S2'!B3)</f>
        <v>1.0658523007568886E-4</v>
      </c>
      <c r="M3" s="6">
        <f>SUMPRODUCT(OEV_materials_default!M2:'OEV_materials_default'!M3,Waste_Composition_S2!B2:'Waste_Composition_S2'!B3)</f>
        <v>6.5356953820288883E-4</v>
      </c>
      <c r="N3" s="6">
        <f>SUMPRODUCT(OEV_materials_default!N2:'OEV_materials_default'!N3,Waste_Composition_S2!B2:'Waste_Composition_S2'!B3)</f>
        <v>5.8470195828229705E-5</v>
      </c>
      <c r="O3" s="6">
        <f>SUMPRODUCT(OEV_materials_default!O2:'OEV_materials_default'!O3,Waste_Composition_S2!B2:'Waste_Composition_S2'!B3)</f>
        <v>5.1645347284935109E-4</v>
      </c>
      <c r="P3" s="6">
        <f>SUMPRODUCT(OEV_materials_default!P2:'OEV_materials_default'!P3,Waste_Composition_S2!B2:'Waste_Composition_S2'!B3)</f>
        <v>4.6150447770987345E-5</v>
      </c>
      <c r="Q3" s="6">
        <f>SUMPRODUCT(OEV_materials_default!Q2:'OEV_materials_default'!Q3,Waste_Composition_S2!B2:'Waste_Composition_S2'!B3)</f>
        <v>5.4652696522458225E-5</v>
      </c>
    </row>
    <row r="4" spans="1:17" x14ac:dyDescent="0.35">
      <c r="A4" s="5" t="s">
        <v>3</v>
      </c>
      <c r="B4" s="6">
        <f>SUMPRODUCT(OEV_materials_default!B2:'OEV_materials_default'!B3,Waste_Composition_S2!C2:'Waste_Composition_S2'!C3)</f>
        <v>3.8682761927396121E-5</v>
      </c>
      <c r="C4" s="6">
        <f>SUMPRODUCT(OEV_materials_default!C2:'OEV_materials_default'!C3,Waste_Composition_S2!C2:'Waste_Composition_S2'!C3)</f>
        <v>1.7700465391570068E-6</v>
      </c>
      <c r="D4" s="6">
        <f>SUMPRODUCT(OEV_materials_default!D2:'OEV_materials_default'!D3,Waste_Composition_S2!C2:'Waste_Composition_S2'!C3)</f>
        <v>5.4501970630249695E-4</v>
      </c>
      <c r="E4" s="6">
        <f>SUMPRODUCT(OEV_materials_default!E2:'OEV_materials_default'!E3,Waste_Composition_S2!C2:'Waste_Composition_S2'!C3)</f>
        <v>6.9043506013450663E-4</v>
      </c>
      <c r="F4" s="6">
        <f>SUMPRODUCT(OEV_materials_default!F2:'OEV_materials_default'!F3,Waste_Composition_S2!C2:'Waste_Composition_S2'!C3)</f>
        <v>4.7550177932978631E-5</v>
      </c>
      <c r="G4" s="6">
        <f>SUMPRODUCT(OEV_materials_default!G2:'OEV_materials_default'!G3,Waste_Composition_S2!C2:'Waste_Composition_S2'!C3)</f>
        <v>2.6418671751534808E-6</v>
      </c>
      <c r="H4" s="6">
        <f>SUMPRODUCT(OEV_materials_default!H2:'OEV_materials_default'!H3,Waste_Composition_S2!C2:'Waste_Composition_S2'!C3)</f>
        <v>5.3341850491392701E-5</v>
      </c>
      <c r="I4" s="6">
        <f>SUMPRODUCT(OEV_materials_default!I2:'OEV_materials_default'!I3,Waste_Composition_S2!C2:'Waste_Composition_S2'!C3)</f>
        <v>8.6175127017900803E-5</v>
      </c>
      <c r="J4" s="6">
        <f>SUMPRODUCT(OEV_materials_default!J2:'OEV_materials_default'!J3,Waste_Composition_S2!C2:'Waste_Composition_S2'!C3)</f>
        <v>1.0974327491556596E-4</v>
      </c>
      <c r="K4" s="6">
        <f>SUMPRODUCT(OEV_materials_default!K2:'OEV_materials_default'!K3,Waste_Composition_S2!C2:'Waste_Composition_S2'!C3)</f>
        <v>1.152423753154254E-4</v>
      </c>
      <c r="L4" s="6">
        <f>SUMPRODUCT(OEV_materials_default!L2:'OEV_materials_default'!L3,Waste_Composition_S2!C2:'Waste_Composition_S2'!C3)</f>
        <v>1.0658523007568886E-4</v>
      </c>
      <c r="M4" s="6">
        <f>SUMPRODUCT(OEV_materials_default!M2:'OEV_materials_default'!M3,Waste_Composition_S2!C2:'Waste_Composition_S2'!C3)</f>
        <v>6.5356953820288883E-4</v>
      </c>
      <c r="N4" s="6">
        <f>SUMPRODUCT(OEV_materials_default!N2:'OEV_materials_default'!N3,Waste_Composition_S2!C2:'Waste_Composition_S2'!C3)</f>
        <v>5.8470195828229705E-5</v>
      </c>
      <c r="O4" s="6">
        <f>SUMPRODUCT(OEV_materials_default!O2:'OEV_materials_default'!O3,Waste_Composition_S2!C2:'Waste_Composition_S2'!C3)</f>
        <v>5.1645347284935109E-4</v>
      </c>
      <c r="P4" s="6">
        <f>SUMPRODUCT(OEV_materials_default!P2:'OEV_materials_default'!P3,Waste_Composition_S2!C2:'Waste_Composition_S2'!C3)</f>
        <v>4.6150447770987345E-5</v>
      </c>
      <c r="Q4" s="6">
        <f>SUMPRODUCT(OEV_materials_default!Q2:'OEV_materials_default'!Q3,Waste_Composition_S2!C2:'Waste_Composition_S2'!C3)</f>
        <v>5.4652696522458225E-5</v>
      </c>
    </row>
    <row r="5" spans="1:17" x14ac:dyDescent="0.35">
      <c r="A5" s="5" t="s">
        <v>4</v>
      </c>
      <c r="B5" s="6">
        <f>SUMPRODUCT(OEV_materials_default!B2:'OEV_materials_default'!B3,Waste_Composition_S2!D2:'Waste_Composition_S2'!D3)</f>
        <v>3.8682761927396121E-5</v>
      </c>
      <c r="C5" s="6">
        <f>SUMPRODUCT(OEV_materials_default!C2:'OEV_materials_default'!C3,Waste_Composition_S2!D2:'Waste_Composition_S2'!D3)</f>
        <v>1.7700465391570068E-6</v>
      </c>
      <c r="D5" s="6">
        <f>SUMPRODUCT(OEV_materials_default!D2:'OEV_materials_default'!D3,Waste_Composition_S2!D2:'Waste_Composition_S2'!D3)</f>
        <v>5.4501970630249695E-4</v>
      </c>
      <c r="E5" s="6">
        <f>SUMPRODUCT(OEV_materials_default!E2:'OEV_materials_default'!E3,Waste_Composition_S2!D2:'Waste_Composition_S2'!D3)</f>
        <v>6.9043506013450663E-4</v>
      </c>
      <c r="F5" s="6">
        <f>SUMPRODUCT(OEV_materials_default!F2:'OEV_materials_default'!F3,Waste_Composition_S2!D2:'Waste_Composition_S2'!D3)</f>
        <v>4.7550177932978631E-5</v>
      </c>
      <c r="G5" s="6">
        <f>SUMPRODUCT(OEV_materials_default!G2:'OEV_materials_default'!G3,Waste_Composition_S2!D2:'Waste_Composition_S2'!D3)</f>
        <v>2.6418671751534808E-6</v>
      </c>
      <c r="H5" s="6">
        <f>SUMPRODUCT(OEV_materials_default!H2:'OEV_materials_default'!H3,Waste_Composition_S2!D2:'Waste_Composition_S2'!D3)</f>
        <v>5.3341850491392701E-5</v>
      </c>
      <c r="I5" s="6">
        <f>SUMPRODUCT(OEV_materials_default!I2:'OEV_materials_default'!I3,Waste_Composition_S2!D2:'Waste_Composition_S2'!D3)</f>
        <v>8.6175127017900803E-5</v>
      </c>
      <c r="J5" s="6">
        <f>SUMPRODUCT(OEV_materials_default!J2:'OEV_materials_default'!J3,Waste_Composition_S2!D2:'Waste_Composition_S2'!D3)</f>
        <v>1.0974327491556596E-4</v>
      </c>
      <c r="K5" s="6">
        <f>SUMPRODUCT(OEV_materials_default!K2:'OEV_materials_default'!K3,Waste_Composition_S2!D2:'Waste_Composition_S2'!D3)</f>
        <v>1.152423753154254E-4</v>
      </c>
      <c r="L5" s="6">
        <f>SUMPRODUCT(OEV_materials_default!L2:'OEV_materials_default'!L3,Waste_Composition_S2!D2:'Waste_Composition_S2'!D3)</f>
        <v>1.0658523007568886E-4</v>
      </c>
      <c r="M5" s="6">
        <f>SUMPRODUCT(OEV_materials_default!M2:'OEV_materials_default'!M3,Waste_Composition_S2!D2:'Waste_Composition_S2'!D3)</f>
        <v>6.5356953820288883E-4</v>
      </c>
      <c r="N5" s="6">
        <f>SUMPRODUCT(OEV_materials_default!N2:'OEV_materials_default'!N3,Waste_Composition_S2!D2:'Waste_Composition_S2'!D3)</f>
        <v>5.8470195828229705E-5</v>
      </c>
      <c r="O5" s="6">
        <f>SUMPRODUCT(OEV_materials_default!O2:'OEV_materials_default'!O3,Waste_Composition_S2!D2:'Waste_Composition_S2'!D3)</f>
        <v>5.1645347284935109E-4</v>
      </c>
      <c r="P5" s="6">
        <f>SUMPRODUCT(OEV_materials_default!P2:'OEV_materials_default'!P3,Waste_Composition_S2!D2:'Waste_Composition_S2'!D3)</f>
        <v>4.6150447770987345E-5</v>
      </c>
      <c r="Q5" s="6">
        <f>SUMPRODUCT(OEV_materials_default!Q2:'OEV_materials_default'!Q3,Waste_Composition_S2!D2:'Waste_Composition_S2'!D3)</f>
        <v>5.4652696522458225E-5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SUMPRODUCT(Waste_Generation_S3!B3:'Waste_Generation_S3'!B5,B3:B5)</f>
        <v>3.8682761927396121E-5</v>
      </c>
      <c r="C2" s="6">
        <f>SUMPRODUCT(Waste_Generation_S3!B3:'Waste_Generation_S3'!B5,C3:C5)</f>
        <v>1.7700465391570068E-6</v>
      </c>
      <c r="D2" s="6">
        <f>SUMPRODUCT(Waste_Generation_S3!B3:'Waste_Generation_S3'!B5,D3:D5)</f>
        <v>5.4501970630249695E-4</v>
      </c>
      <c r="E2" s="6">
        <f>SUMPRODUCT(Waste_Generation_S3!B3:'Waste_Generation_S3'!B5,E3:E5)</f>
        <v>6.9043506013450663E-4</v>
      </c>
      <c r="F2" s="6">
        <f>SUMPRODUCT(Waste_Generation_S3!B3:'Waste_Generation_S3'!B5,F3:F5)</f>
        <v>4.7550177932978631E-5</v>
      </c>
      <c r="G2" s="6">
        <f>SUMPRODUCT(Waste_Generation_S3!B3:'Waste_Generation_S3'!B5,G3:G5)</f>
        <v>2.6418671751534808E-6</v>
      </c>
      <c r="H2" s="6">
        <f>SUMPRODUCT(Waste_Generation_S3!B3:'Waste_Generation_S3'!B5,H3:H5)</f>
        <v>5.3341850491392708E-5</v>
      </c>
      <c r="I2" s="6">
        <f>SUMPRODUCT(Waste_Generation_S3!B3:'Waste_Generation_S3'!B5,I3:I5)</f>
        <v>8.6175127017900816E-5</v>
      </c>
      <c r="J2" s="6">
        <f>SUMPRODUCT(Waste_Generation_S3!B3:'Waste_Generation_S3'!B5,J3:J5)</f>
        <v>1.0974327491556598E-4</v>
      </c>
      <c r="K2" s="6">
        <f>SUMPRODUCT(Waste_Generation_S3!B3:'Waste_Generation_S3'!B5,K3:K5)</f>
        <v>1.152423753154254E-4</v>
      </c>
      <c r="L2" s="6">
        <f>SUMPRODUCT(Waste_Generation_S3!B3:'Waste_Generation_S3'!B5,L3:L5)</f>
        <v>1.0658523007568886E-4</v>
      </c>
      <c r="M2" s="6">
        <f>SUMPRODUCT(Waste_Generation_S3!B3:'Waste_Generation_S3'!B5,M3:M5)</f>
        <v>6.5356953820288883E-4</v>
      </c>
      <c r="N2" s="6">
        <f>SUMPRODUCT(Waste_Generation_S3!B3:'Waste_Generation_S3'!B5,N3:N5)</f>
        <v>5.8470195828229705E-5</v>
      </c>
      <c r="O2" s="6">
        <f>SUMPRODUCT(Waste_Generation_S3!B3:'Waste_Generation_S3'!B5,O3:O5)</f>
        <v>5.1645347284935109E-4</v>
      </c>
      <c r="P2" s="6">
        <f>SUMPRODUCT(Waste_Generation_S3!B3:'Waste_Generation_S3'!B5,P3:P5)</f>
        <v>4.6150447770987352E-5</v>
      </c>
      <c r="Q2" s="6">
        <f>SUMPRODUCT(Waste_Generation_S3!B3:'Waste_Generation_S3'!B5,Q3:Q5)</f>
        <v>5.4652696522458231E-5</v>
      </c>
    </row>
    <row r="3" spans="1:17" x14ac:dyDescent="0.35">
      <c r="A3" s="5" t="s">
        <v>2</v>
      </c>
      <c r="B3" s="6">
        <f>SUMPRODUCT(OEV_materials_default!B2:'OEV_materials_default'!B3,Waste_Composition_S3!B2:'Waste_Composition_S3'!B3)</f>
        <v>3.8682761927396121E-5</v>
      </c>
      <c r="C3" s="6">
        <f>SUMPRODUCT(OEV_materials_default!C2:'OEV_materials_default'!C3,Waste_Composition_S3!B2:'Waste_Composition_S3'!B3)</f>
        <v>1.7700465391570068E-6</v>
      </c>
      <c r="D3" s="6">
        <f>SUMPRODUCT(OEV_materials_default!D2:'OEV_materials_default'!D3,Waste_Composition_S3!B2:'Waste_Composition_S3'!B3)</f>
        <v>5.4501970630249695E-4</v>
      </c>
      <c r="E3" s="6">
        <f>SUMPRODUCT(OEV_materials_default!E2:'OEV_materials_default'!E3,Waste_Composition_S3!B2:'Waste_Composition_S3'!B3)</f>
        <v>6.9043506013450663E-4</v>
      </c>
      <c r="F3" s="6">
        <f>SUMPRODUCT(OEV_materials_default!F2:'OEV_materials_default'!F3,Waste_Composition_S3!B2:'Waste_Composition_S3'!B3)</f>
        <v>4.7550177932978631E-5</v>
      </c>
      <c r="G3" s="6">
        <f>SUMPRODUCT(OEV_materials_default!G2:'OEV_materials_default'!G3,Waste_Composition_S3!B2:'Waste_Composition_S3'!B3)</f>
        <v>2.6418671751534808E-6</v>
      </c>
      <c r="H3" s="6">
        <f>SUMPRODUCT(OEV_materials_default!H2:'OEV_materials_default'!H3,Waste_Composition_S3!B2:'Waste_Composition_S3'!B3)</f>
        <v>5.3341850491392701E-5</v>
      </c>
      <c r="I3" s="6">
        <f>SUMPRODUCT(OEV_materials_default!I2:'OEV_materials_default'!I3,Waste_Composition_S3!B2:'Waste_Composition_S3'!B3)</f>
        <v>8.6175127017900803E-5</v>
      </c>
      <c r="J3" s="6">
        <f>SUMPRODUCT(OEV_materials_default!J2:'OEV_materials_default'!J3,Waste_Composition_S3!B2:'Waste_Composition_S3'!B3)</f>
        <v>1.0974327491556596E-4</v>
      </c>
      <c r="K3" s="6">
        <f>SUMPRODUCT(OEV_materials_default!K2:'OEV_materials_default'!K3,Waste_Composition_S3!B2:'Waste_Composition_S3'!B3)</f>
        <v>1.152423753154254E-4</v>
      </c>
      <c r="L3" s="6">
        <f>SUMPRODUCT(OEV_materials_default!L2:'OEV_materials_default'!L3,Waste_Composition_S3!B2:'Waste_Composition_S3'!B3)</f>
        <v>1.0658523007568886E-4</v>
      </c>
      <c r="M3" s="6">
        <f>SUMPRODUCT(OEV_materials_default!M2:'OEV_materials_default'!M3,Waste_Composition_S3!B2:'Waste_Composition_S3'!B3)</f>
        <v>6.5356953820288883E-4</v>
      </c>
      <c r="N3" s="6">
        <f>SUMPRODUCT(OEV_materials_default!N2:'OEV_materials_default'!N3,Waste_Composition_S3!B2:'Waste_Composition_S3'!B3)</f>
        <v>5.8470195828229705E-5</v>
      </c>
      <c r="O3" s="6">
        <f>SUMPRODUCT(OEV_materials_default!O2:'OEV_materials_default'!O3,Waste_Composition_S3!B2:'Waste_Composition_S3'!B3)</f>
        <v>5.1645347284935109E-4</v>
      </c>
      <c r="P3" s="6">
        <f>SUMPRODUCT(OEV_materials_default!P2:'OEV_materials_default'!P3,Waste_Composition_S3!B2:'Waste_Composition_S3'!B3)</f>
        <v>4.6150447770987345E-5</v>
      </c>
      <c r="Q3" s="6">
        <f>SUMPRODUCT(OEV_materials_default!Q2:'OEV_materials_default'!Q3,Waste_Composition_S3!B2:'Waste_Composition_S3'!B3)</f>
        <v>5.4652696522458225E-5</v>
      </c>
    </row>
    <row r="4" spans="1:17" x14ac:dyDescent="0.35">
      <c r="A4" s="5" t="s">
        <v>3</v>
      </c>
      <c r="B4" s="6">
        <f>SUMPRODUCT(OEV_materials_default!B2:'OEV_materials_default'!B3,Waste_Composition_S3!C2:'Waste_Composition_S3'!C3)</f>
        <v>3.8682761927396121E-5</v>
      </c>
      <c r="C4" s="6">
        <f>SUMPRODUCT(OEV_materials_default!C2:'OEV_materials_default'!C3,Waste_Composition_S3!C2:'Waste_Composition_S3'!C3)</f>
        <v>1.7700465391570068E-6</v>
      </c>
      <c r="D4" s="6">
        <f>SUMPRODUCT(OEV_materials_default!D2:'OEV_materials_default'!D3,Waste_Composition_S3!C2:'Waste_Composition_S3'!C3)</f>
        <v>5.4501970630249695E-4</v>
      </c>
      <c r="E4" s="6">
        <f>SUMPRODUCT(OEV_materials_default!E2:'OEV_materials_default'!E3,Waste_Composition_S3!C2:'Waste_Composition_S3'!C3)</f>
        <v>6.9043506013450663E-4</v>
      </c>
      <c r="F4" s="6">
        <f>SUMPRODUCT(OEV_materials_default!F2:'OEV_materials_default'!F3,Waste_Composition_S3!C2:'Waste_Composition_S3'!C3)</f>
        <v>4.7550177932978631E-5</v>
      </c>
      <c r="G4" s="6">
        <f>SUMPRODUCT(OEV_materials_default!G2:'OEV_materials_default'!G3,Waste_Composition_S3!C2:'Waste_Composition_S3'!C3)</f>
        <v>2.6418671751534808E-6</v>
      </c>
      <c r="H4" s="6">
        <f>SUMPRODUCT(OEV_materials_default!H2:'OEV_materials_default'!H3,Waste_Composition_S3!C2:'Waste_Composition_S3'!C3)</f>
        <v>5.3341850491392701E-5</v>
      </c>
      <c r="I4" s="6">
        <f>SUMPRODUCT(OEV_materials_default!I2:'OEV_materials_default'!I3,Waste_Composition_S3!C2:'Waste_Composition_S3'!C3)</f>
        <v>8.6175127017900803E-5</v>
      </c>
      <c r="J4" s="6">
        <f>SUMPRODUCT(OEV_materials_default!J2:'OEV_materials_default'!J3,Waste_Composition_S3!C2:'Waste_Composition_S3'!C3)</f>
        <v>1.0974327491556596E-4</v>
      </c>
      <c r="K4" s="6">
        <f>SUMPRODUCT(OEV_materials_default!K2:'OEV_materials_default'!K3,Waste_Composition_S3!C2:'Waste_Composition_S3'!C3)</f>
        <v>1.152423753154254E-4</v>
      </c>
      <c r="L4" s="6">
        <f>SUMPRODUCT(OEV_materials_default!L2:'OEV_materials_default'!L3,Waste_Composition_S3!C2:'Waste_Composition_S3'!C3)</f>
        <v>1.0658523007568886E-4</v>
      </c>
      <c r="M4" s="6">
        <f>SUMPRODUCT(OEV_materials_default!M2:'OEV_materials_default'!M3,Waste_Composition_S3!C2:'Waste_Composition_S3'!C3)</f>
        <v>6.5356953820288883E-4</v>
      </c>
      <c r="N4" s="6">
        <f>SUMPRODUCT(OEV_materials_default!N2:'OEV_materials_default'!N3,Waste_Composition_S3!C2:'Waste_Composition_S3'!C3)</f>
        <v>5.8470195828229705E-5</v>
      </c>
      <c r="O4" s="6">
        <f>SUMPRODUCT(OEV_materials_default!O2:'OEV_materials_default'!O3,Waste_Composition_S3!C2:'Waste_Composition_S3'!C3)</f>
        <v>5.1645347284935109E-4</v>
      </c>
      <c r="P4" s="6">
        <f>SUMPRODUCT(OEV_materials_default!P2:'OEV_materials_default'!P3,Waste_Composition_S3!C2:'Waste_Composition_S3'!C3)</f>
        <v>4.6150447770987345E-5</v>
      </c>
      <c r="Q4" s="6">
        <f>SUMPRODUCT(OEV_materials_default!Q2:'OEV_materials_default'!Q3,Waste_Composition_S3!C2:'Waste_Composition_S3'!C3)</f>
        <v>5.4652696522458225E-5</v>
      </c>
    </row>
    <row r="5" spans="1:17" x14ac:dyDescent="0.35">
      <c r="A5" s="5" t="s">
        <v>4</v>
      </c>
      <c r="B5" s="6">
        <f>SUMPRODUCT(OEV_materials_default!B2:'OEV_materials_default'!B3,Waste_Composition_S3!D2:'Waste_Composition_S3'!D3)</f>
        <v>3.8682761927396121E-5</v>
      </c>
      <c r="C5" s="6">
        <f>SUMPRODUCT(OEV_materials_default!C2:'OEV_materials_default'!C3,Waste_Composition_S3!D2:'Waste_Composition_S3'!D3)</f>
        <v>1.7700465391570068E-6</v>
      </c>
      <c r="D5" s="6">
        <f>SUMPRODUCT(OEV_materials_default!D2:'OEV_materials_default'!D3,Waste_Composition_S3!D2:'Waste_Composition_S3'!D3)</f>
        <v>5.4501970630249695E-4</v>
      </c>
      <c r="E5" s="6">
        <f>SUMPRODUCT(OEV_materials_default!E2:'OEV_materials_default'!E3,Waste_Composition_S3!D2:'Waste_Composition_S3'!D3)</f>
        <v>6.9043506013450663E-4</v>
      </c>
      <c r="F5" s="6">
        <f>SUMPRODUCT(OEV_materials_default!F2:'OEV_materials_default'!F3,Waste_Composition_S3!D2:'Waste_Composition_S3'!D3)</f>
        <v>4.7550177932978631E-5</v>
      </c>
      <c r="G5" s="6">
        <f>SUMPRODUCT(OEV_materials_default!G2:'OEV_materials_default'!G3,Waste_Composition_S3!D2:'Waste_Composition_S3'!D3)</f>
        <v>2.6418671751534808E-6</v>
      </c>
      <c r="H5" s="6">
        <f>SUMPRODUCT(OEV_materials_default!H2:'OEV_materials_default'!H3,Waste_Composition_S3!D2:'Waste_Composition_S3'!D3)</f>
        <v>5.3341850491392701E-5</v>
      </c>
      <c r="I5" s="6">
        <f>SUMPRODUCT(OEV_materials_default!I2:'OEV_materials_default'!I3,Waste_Composition_S3!D2:'Waste_Composition_S3'!D3)</f>
        <v>8.6175127017900803E-5</v>
      </c>
      <c r="J5" s="6">
        <f>SUMPRODUCT(OEV_materials_default!J2:'OEV_materials_default'!J3,Waste_Composition_S3!D2:'Waste_Composition_S3'!D3)</f>
        <v>1.0974327491556596E-4</v>
      </c>
      <c r="K5" s="6">
        <f>SUMPRODUCT(OEV_materials_default!K2:'OEV_materials_default'!K3,Waste_Composition_S3!D2:'Waste_Composition_S3'!D3)</f>
        <v>1.152423753154254E-4</v>
      </c>
      <c r="L5" s="6">
        <f>SUMPRODUCT(OEV_materials_default!L2:'OEV_materials_default'!L3,Waste_Composition_S3!D2:'Waste_Composition_S3'!D3)</f>
        <v>1.0658523007568886E-4</v>
      </c>
      <c r="M5" s="6">
        <f>SUMPRODUCT(OEV_materials_default!M2:'OEV_materials_default'!M3,Waste_Composition_S3!D2:'Waste_Composition_S3'!D3)</f>
        <v>6.5356953820288883E-4</v>
      </c>
      <c r="N5" s="6">
        <f>SUMPRODUCT(OEV_materials_default!N2:'OEV_materials_default'!N3,Waste_Composition_S3!D2:'Waste_Composition_S3'!D3)</f>
        <v>5.8470195828229705E-5</v>
      </c>
      <c r="O5" s="6">
        <f>SUMPRODUCT(OEV_materials_default!O2:'OEV_materials_default'!O3,Waste_Composition_S3!D2:'Waste_Composition_S3'!D3)</f>
        <v>5.1645347284935109E-4</v>
      </c>
      <c r="P5" s="6">
        <f>SUMPRODUCT(OEV_materials_default!P2:'OEV_materials_default'!P3,Waste_Composition_S3!D2:'Waste_Composition_S3'!D3)</f>
        <v>4.6150447770987345E-5</v>
      </c>
      <c r="Q5" s="6">
        <f>SUMPRODUCT(OEV_materials_default!Q2:'OEV_materials_default'!Q3,Waste_Composition_S3!D2:'Waste_Composition_S3'!D3)</f>
        <v>5.4652696522458225E-5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SUMPRODUCT(Waste_Generation_S4!B3:'Waste_Generation_S4'!B5,B3:B5)</f>
        <v>3.8682761927396121E-5</v>
      </c>
      <c r="C2" s="6">
        <f>SUMPRODUCT(Waste_Generation_S4!B3:'Waste_Generation_S4'!B5,C3:C5)</f>
        <v>1.7700465391570068E-6</v>
      </c>
      <c r="D2" s="6">
        <f>SUMPRODUCT(Waste_Generation_S4!B3:'Waste_Generation_S4'!B5,D3:D5)</f>
        <v>5.4501970630249695E-4</v>
      </c>
      <c r="E2" s="6">
        <f>SUMPRODUCT(Waste_Generation_S4!B3:'Waste_Generation_S4'!B5,E3:E5)</f>
        <v>6.9043506013450663E-4</v>
      </c>
      <c r="F2" s="6">
        <f>SUMPRODUCT(Waste_Generation_S4!B3:'Waste_Generation_S4'!B5,F3:F5)</f>
        <v>4.7550177932978631E-5</v>
      </c>
      <c r="G2" s="6">
        <f>SUMPRODUCT(Waste_Generation_S4!B3:'Waste_Generation_S4'!B5,G3:G5)</f>
        <v>2.6418671751534808E-6</v>
      </c>
      <c r="H2" s="6">
        <f>SUMPRODUCT(Waste_Generation_S4!B3:'Waste_Generation_S4'!B5,H3:H5)</f>
        <v>5.3341850491392708E-5</v>
      </c>
      <c r="I2" s="6">
        <f>SUMPRODUCT(Waste_Generation_S4!B3:'Waste_Generation_S4'!B5,I3:I5)</f>
        <v>8.6175127017900816E-5</v>
      </c>
      <c r="J2" s="6">
        <f>SUMPRODUCT(Waste_Generation_S4!B3:'Waste_Generation_S4'!B5,J3:J5)</f>
        <v>1.0974327491556598E-4</v>
      </c>
      <c r="K2" s="6">
        <f>SUMPRODUCT(Waste_Generation_S4!B3:'Waste_Generation_S4'!B5,K3:K5)</f>
        <v>1.152423753154254E-4</v>
      </c>
      <c r="L2" s="6">
        <f>SUMPRODUCT(Waste_Generation_S4!B3:'Waste_Generation_S4'!B5,L3:L5)</f>
        <v>1.0658523007568886E-4</v>
      </c>
      <c r="M2" s="6">
        <f>SUMPRODUCT(Waste_Generation_S4!B3:'Waste_Generation_S4'!B5,M3:M5)</f>
        <v>6.5356953820288883E-4</v>
      </c>
      <c r="N2" s="6">
        <f>SUMPRODUCT(Waste_Generation_S4!B3:'Waste_Generation_S4'!B5,N3:N5)</f>
        <v>5.8470195828229705E-5</v>
      </c>
      <c r="O2" s="6">
        <f>SUMPRODUCT(Waste_Generation_S4!B3:'Waste_Generation_S4'!B5,O3:O5)</f>
        <v>5.1645347284935109E-4</v>
      </c>
      <c r="P2" s="6">
        <f>SUMPRODUCT(Waste_Generation_S4!B3:'Waste_Generation_S4'!B5,P3:P5)</f>
        <v>4.6150447770987352E-5</v>
      </c>
      <c r="Q2" s="6">
        <f>SUMPRODUCT(Waste_Generation_S4!B3:'Waste_Generation_S4'!B5,Q3:Q5)</f>
        <v>5.4652696522458231E-5</v>
      </c>
    </row>
    <row r="3" spans="1:17" x14ac:dyDescent="0.35">
      <c r="A3" s="5" t="s">
        <v>2</v>
      </c>
      <c r="B3" s="6">
        <f>SUMPRODUCT(OEV_materials_default!B2:'OEV_materials_default'!B3,Waste_Composition_S4!B2:'Waste_Composition_S4'!B3)</f>
        <v>3.8682761927396121E-5</v>
      </c>
      <c r="C3" s="6">
        <f>SUMPRODUCT(OEV_materials_default!C2:'OEV_materials_default'!C3,Waste_Composition_S4!B2:'Waste_Composition_S4'!B3)</f>
        <v>1.7700465391570068E-6</v>
      </c>
      <c r="D3" s="6">
        <f>SUMPRODUCT(OEV_materials_default!D2:'OEV_materials_default'!D3,Waste_Composition_S4!B2:'Waste_Composition_S4'!B3)</f>
        <v>5.4501970630249695E-4</v>
      </c>
      <c r="E3" s="6">
        <f>SUMPRODUCT(OEV_materials_default!E2:'OEV_materials_default'!E3,Waste_Composition_S4!B2:'Waste_Composition_S4'!B3)</f>
        <v>6.9043506013450663E-4</v>
      </c>
      <c r="F3" s="6">
        <f>SUMPRODUCT(OEV_materials_default!F2:'OEV_materials_default'!F3,Waste_Composition_S4!B2:'Waste_Composition_S4'!B3)</f>
        <v>4.7550177932978631E-5</v>
      </c>
      <c r="G3" s="6">
        <f>SUMPRODUCT(OEV_materials_default!G2:'OEV_materials_default'!G3,Waste_Composition_S4!B2:'Waste_Composition_S4'!B3)</f>
        <v>2.6418671751534808E-6</v>
      </c>
      <c r="H3" s="6">
        <f>SUMPRODUCT(OEV_materials_default!H2:'OEV_materials_default'!H3,Waste_Composition_S4!B2:'Waste_Composition_S4'!B3)</f>
        <v>5.3341850491392701E-5</v>
      </c>
      <c r="I3" s="6">
        <f>SUMPRODUCT(OEV_materials_default!I2:'OEV_materials_default'!I3,Waste_Composition_S4!B2:'Waste_Composition_S4'!B3)</f>
        <v>8.6175127017900803E-5</v>
      </c>
      <c r="J3" s="6">
        <f>SUMPRODUCT(OEV_materials_default!J2:'OEV_materials_default'!J3,Waste_Composition_S4!B2:'Waste_Composition_S4'!B3)</f>
        <v>1.0974327491556596E-4</v>
      </c>
      <c r="K3" s="6">
        <f>SUMPRODUCT(OEV_materials_default!K2:'OEV_materials_default'!K3,Waste_Composition_S4!B2:'Waste_Composition_S4'!B3)</f>
        <v>1.152423753154254E-4</v>
      </c>
      <c r="L3" s="6">
        <f>SUMPRODUCT(OEV_materials_default!L2:'OEV_materials_default'!L3,Waste_Composition_S4!B2:'Waste_Composition_S4'!B3)</f>
        <v>1.0658523007568886E-4</v>
      </c>
      <c r="M3" s="6">
        <f>SUMPRODUCT(OEV_materials_default!M2:'OEV_materials_default'!M3,Waste_Composition_S4!B2:'Waste_Composition_S4'!B3)</f>
        <v>6.5356953820288883E-4</v>
      </c>
      <c r="N3" s="6">
        <f>SUMPRODUCT(OEV_materials_default!N2:'OEV_materials_default'!N3,Waste_Composition_S4!B2:'Waste_Composition_S4'!B3)</f>
        <v>5.8470195828229705E-5</v>
      </c>
      <c r="O3" s="6">
        <f>SUMPRODUCT(OEV_materials_default!O2:'OEV_materials_default'!O3,Waste_Composition_S4!B2:'Waste_Composition_S4'!B3)</f>
        <v>5.1645347284935109E-4</v>
      </c>
      <c r="P3" s="6">
        <f>SUMPRODUCT(OEV_materials_default!P2:'OEV_materials_default'!P3,Waste_Composition_S4!B2:'Waste_Composition_S4'!B3)</f>
        <v>4.6150447770987345E-5</v>
      </c>
      <c r="Q3" s="6">
        <f>SUMPRODUCT(OEV_materials_default!Q2:'OEV_materials_default'!Q3,Waste_Composition_S4!B2:'Waste_Composition_S4'!B3)</f>
        <v>5.4652696522458225E-5</v>
      </c>
    </row>
    <row r="4" spans="1:17" x14ac:dyDescent="0.35">
      <c r="A4" s="5" t="s">
        <v>3</v>
      </c>
      <c r="B4" s="6">
        <f>SUMPRODUCT(OEV_materials_default!B2:'OEV_materials_default'!B3,Waste_Composition_S4!C2:'Waste_Composition_S4'!C3)</f>
        <v>3.8682761927396121E-5</v>
      </c>
      <c r="C4" s="6">
        <f>SUMPRODUCT(OEV_materials_default!C2:'OEV_materials_default'!C3,Waste_Composition_S4!C2:'Waste_Composition_S4'!C3)</f>
        <v>1.7700465391570068E-6</v>
      </c>
      <c r="D4" s="6">
        <f>SUMPRODUCT(OEV_materials_default!D2:'OEV_materials_default'!D3,Waste_Composition_S4!C2:'Waste_Composition_S4'!C3)</f>
        <v>5.4501970630249695E-4</v>
      </c>
      <c r="E4" s="6">
        <f>SUMPRODUCT(OEV_materials_default!E2:'OEV_materials_default'!E3,Waste_Composition_S4!C2:'Waste_Composition_S4'!C3)</f>
        <v>6.9043506013450663E-4</v>
      </c>
      <c r="F4" s="6">
        <f>SUMPRODUCT(OEV_materials_default!F2:'OEV_materials_default'!F3,Waste_Composition_S4!C2:'Waste_Composition_S4'!C3)</f>
        <v>4.7550177932978631E-5</v>
      </c>
      <c r="G4" s="6">
        <f>SUMPRODUCT(OEV_materials_default!G2:'OEV_materials_default'!G3,Waste_Composition_S4!C2:'Waste_Composition_S4'!C3)</f>
        <v>2.6418671751534808E-6</v>
      </c>
      <c r="H4" s="6">
        <f>SUMPRODUCT(OEV_materials_default!H2:'OEV_materials_default'!H3,Waste_Composition_S4!C2:'Waste_Composition_S4'!C3)</f>
        <v>5.3341850491392701E-5</v>
      </c>
      <c r="I4" s="6">
        <f>SUMPRODUCT(OEV_materials_default!I2:'OEV_materials_default'!I3,Waste_Composition_S4!C2:'Waste_Composition_S4'!C3)</f>
        <v>8.6175127017900803E-5</v>
      </c>
      <c r="J4" s="6">
        <f>SUMPRODUCT(OEV_materials_default!J2:'OEV_materials_default'!J3,Waste_Composition_S4!C2:'Waste_Composition_S4'!C3)</f>
        <v>1.0974327491556596E-4</v>
      </c>
      <c r="K4" s="6">
        <f>SUMPRODUCT(OEV_materials_default!K2:'OEV_materials_default'!K3,Waste_Composition_S4!C2:'Waste_Composition_S4'!C3)</f>
        <v>1.152423753154254E-4</v>
      </c>
      <c r="L4" s="6">
        <f>SUMPRODUCT(OEV_materials_default!L2:'OEV_materials_default'!L3,Waste_Composition_S4!C2:'Waste_Composition_S4'!C3)</f>
        <v>1.0658523007568886E-4</v>
      </c>
      <c r="M4" s="6">
        <f>SUMPRODUCT(OEV_materials_default!M2:'OEV_materials_default'!M3,Waste_Composition_S4!C2:'Waste_Composition_S4'!C3)</f>
        <v>6.5356953820288883E-4</v>
      </c>
      <c r="N4" s="6">
        <f>SUMPRODUCT(OEV_materials_default!N2:'OEV_materials_default'!N3,Waste_Composition_S4!C2:'Waste_Composition_S4'!C3)</f>
        <v>5.8470195828229705E-5</v>
      </c>
      <c r="O4" s="6">
        <f>SUMPRODUCT(OEV_materials_default!O2:'OEV_materials_default'!O3,Waste_Composition_S4!C2:'Waste_Composition_S4'!C3)</f>
        <v>5.1645347284935109E-4</v>
      </c>
      <c r="P4" s="6">
        <f>SUMPRODUCT(OEV_materials_default!P2:'OEV_materials_default'!P3,Waste_Composition_S4!C2:'Waste_Composition_S4'!C3)</f>
        <v>4.6150447770987345E-5</v>
      </c>
      <c r="Q4" s="6">
        <f>SUMPRODUCT(OEV_materials_default!Q2:'OEV_materials_default'!Q3,Waste_Composition_S4!C2:'Waste_Composition_S4'!C3)</f>
        <v>5.4652696522458225E-5</v>
      </c>
    </row>
    <row r="5" spans="1:17" x14ac:dyDescent="0.35">
      <c r="A5" s="5" t="s">
        <v>4</v>
      </c>
      <c r="B5" s="6">
        <f>SUMPRODUCT(OEV_materials_default!B2:'OEV_materials_default'!B3,Waste_Composition_S4!D2:'Waste_Composition_S4'!D3)</f>
        <v>3.8682761927396121E-5</v>
      </c>
      <c r="C5" s="6">
        <f>SUMPRODUCT(OEV_materials_default!C2:'OEV_materials_default'!C3,Waste_Composition_S4!D2:'Waste_Composition_S4'!D3)</f>
        <v>1.7700465391570068E-6</v>
      </c>
      <c r="D5" s="6">
        <f>SUMPRODUCT(OEV_materials_default!D2:'OEV_materials_default'!D3,Waste_Composition_S4!D2:'Waste_Composition_S4'!D3)</f>
        <v>5.4501970630249695E-4</v>
      </c>
      <c r="E5" s="6">
        <f>SUMPRODUCT(OEV_materials_default!E2:'OEV_materials_default'!E3,Waste_Composition_S4!D2:'Waste_Composition_S4'!D3)</f>
        <v>6.9043506013450663E-4</v>
      </c>
      <c r="F5" s="6">
        <f>SUMPRODUCT(OEV_materials_default!F2:'OEV_materials_default'!F3,Waste_Composition_S4!D2:'Waste_Composition_S4'!D3)</f>
        <v>4.7550177932978631E-5</v>
      </c>
      <c r="G5" s="6">
        <f>SUMPRODUCT(OEV_materials_default!G2:'OEV_materials_default'!G3,Waste_Composition_S4!D2:'Waste_Composition_S4'!D3)</f>
        <v>2.6418671751534808E-6</v>
      </c>
      <c r="H5" s="6">
        <f>SUMPRODUCT(OEV_materials_default!H2:'OEV_materials_default'!H3,Waste_Composition_S4!D2:'Waste_Composition_S4'!D3)</f>
        <v>5.3341850491392701E-5</v>
      </c>
      <c r="I5" s="6">
        <f>SUMPRODUCT(OEV_materials_default!I2:'OEV_materials_default'!I3,Waste_Composition_S4!D2:'Waste_Composition_S4'!D3)</f>
        <v>8.6175127017900803E-5</v>
      </c>
      <c r="J5" s="6">
        <f>SUMPRODUCT(OEV_materials_default!J2:'OEV_materials_default'!J3,Waste_Composition_S4!D2:'Waste_Composition_S4'!D3)</f>
        <v>1.0974327491556596E-4</v>
      </c>
      <c r="K5" s="6">
        <f>SUMPRODUCT(OEV_materials_default!K2:'OEV_materials_default'!K3,Waste_Composition_S4!D2:'Waste_Composition_S4'!D3)</f>
        <v>1.152423753154254E-4</v>
      </c>
      <c r="L5" s="6">
        <f>SUMPRODUCT(OEV_materials_default!L2:'OEV_materials_default'!L3,Waste_Composition_S4!D2:'Waste_Composition_S4'!D3)</f>
        <v>1.0658523007568886E-4</v>
      </c>
      <c r="M5" s="6">
        <f>SUMPRODUCT(OEV_materials_default!M2:'OEV_materials_default'!M3,Waste_Composition_S4!D2:'Waste_Composition_S4'!D3)</f>
        <v>6.5356953820288883E-4</v>
      </c>
      <c r="N5" s="6">
        <f>SUMPRODUCT(OEV_materials_default!N2:'OEV_materials_default'!N3,Waste_Composition_S4!D2:'Waste_Composition_S4'!D3)</f>
        <v>5.8470195828229705E-5</v>
      </c>
      <c r="O5" s="6">
        <f>SUMPRODUCT(OEV_materials_default!O2:'OEV_materials_default'!O3,Waste_Composition_S4!D2:'Waste_Composition_S4'!D3)</f>
        <v>5.1645347284935109E-4</v>
      </c>
      <c r="P5" s="6">
        <f>SUMPRODUCT(OEV_materials_default!P2:'OEV_materials_default'!P3,Waste_Composition_S4!D2:'Waste_Composition_S4'!D3)</f>
        <v>4.6150447770987345E-5</v>
      </c>
      <c r="Q5" s="6">
        <f>SUMPRODUCT(OEV_materials_default!Q2:'OEV_materials_default'!Q3,Waste_Composition_S4!D2:'Waste_Composition_S4'!D3)</f>
        <v>5.4652696522458225E-5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SUMPRODUCT(Waste_Generation_S5!B3:'Waste_Generation_S5'!B5,B3:B5)</f>
        <v>3.8682761927396121E-5</v>
      </c>
      <c r="C2" s="6">
        <f>SUMPRODUCT(Waste_Generation_S5!B3:'Waste_Generation_S5'!B5,C3:C5)</f>
        <v>1.7700465391570068E-6</v>
      </c>
      <c r="D2" s="6">
        <f>SUMPRODUCT(Waste_Generation_S5!B3:'Waste_Generation_S5'!B5,D3:D5)</f>
        <v>5.4501970630249695E-4</v>
      </c>
      <c r="E2" s="6">
        <f>SUMPRODUCT(Waste_Generation_S5!B3:'Waste_Generation_S5'!B5,E3:E5)</f>
        <v>6.9043506013450663E-4</v>
      </c>
      <c r="F2" s="6">
        <f>SUMPRODUCT(Waste_Generation_S5!B3:'Waste_Generation_S5'!B5,F3:F5)</f>
        <v>4.7550177932978631E-5</v>
      </c>
      <c r="G2" s="6">
        <f>SUMPRODUCT(Waste_Generation_S5!B3:'Waste_Generation_S5'!B5,G3:G5)</f>
        <v>2.6418671751534808E-6</v>
      </c>
      <c r="H2" s="6">
        <f>SUMPRODUCT(Waste_Generation_S5!B3:'Waste_Generation_S5'!B5,H3:H5)</f>
        <v>5.3341850491392708E-5</v>
      </c>
      <c r="I2" s="6">
        <f>SUMPRODUCT(Waste_Generation_S5!B3:'Waste_Generation_S5'!B5,I3:I5)</f>
        <v>8.6175127017900816E-5</v>
      </c>
      <c r="J2" s="6">
        <f>SUMPRODUCT(Waste_Generation_S5!B3:'Waste_Generation_S5'!B5,J3:J5)</f>
        <v>1.0974327491556598E-4</v>
      </c>
      <c r="K2" s="6">
        <f>SUMPRODUCT(Waste_Generation_S5!B3:'Waste_Generation_S5'!B5,K3:K5)</f>
        <v>1.152423753154254E-4</v>
      </c>
      <c r="L2" s="6">
        <f>SUMPRODUCT(Waste_Generation_S5!B3:'Waste_Generation_S5'!B5,L3:L5)</f>
        <v>1.0658523007568886E-4</v>
      </c>
      <c r="M2" s="6">
        <f>SUMPRODUCT(Waste_Generation_S5!B3:'Waste_Generation_S5'!B5,M3:M5)</f>
        <v>6.5356953820288883E-4</v>
      </c>
      <c r="N2" s="6">
        <f>SUMPRODUCT(Waste_Generation_S5!B3:'Waste_Generation_S5'!B5,N3:N5)</f>
        <v>5.8470195828229705E-5</v>
      </c>
      <c r="O2" s="6">
        <f>SUMPRODUCT(Waste_Generation_S5!B3:'Waste_Generation_S5'!B5,O3:O5)</f>
        <v>5.1645347284935109E-4</v>
      </c>
      <c r="P2" s="6">
        <f>SUMPRODUCT(Waste_Generation_S5!B3:'Waste_Generation_S5'!B5,P3:P5)</f>
        <v>4.6150447770987352E-5</v>
      </c>
      <c r="Q2" s="6">
        <f>SUMPRODUCT(Waste_Generation_S5!B3:'Waste_Generation_S5'!B5,Q3:Q5)</f>
        <v>5.4652696522458231E-5</v>
      </c>
    </row>
    <row r="3" spans="1:17" x14ac:dyDescent="0.35">
      <c r="A3" s="5" t="s">
        <v>2</v>
      </c>
      <c r="B3" s="6">
        <f>SUMPRODUCT(OEV_materials_default!B2:'OEV_materials_default'!B3,Waste_Composition_S5!B2:'Waste_Composition_S5'!B3)</f>
        <v>3.8682761927396121E-5</v>
      </c>
      <c r="C3" s="6">
        <f>SUMPRODUCT(OEV_materials_default!C2:'OEV_materials_default'!C3,Waste_Composition_S5!B2:'Waste_Composition_S5'!B3)</f>
        <v>1.7700465391570068E-6</v>
      </c>
      <c r="D3" s="6">
        <f>SUMPRODUCT(OEV_materials_default!D2:'OEV_materials_default'!D3,Waste_Composition_S5!B2:'Waste_Composition_S5'!B3)</f>
        <v>5.4501970630249695E-4</v>
      </c>
      <c r="E3" s="6">
        <f>SUMPRODUCT(OEV_materials_default!E2:'OEV_materials_default'!E3,Waste_Composition_S5!B2:'Waste_Composition_S5'!B3)</f>
        <v>6.9043506013450663E-4</v>
      </c>
      <c r="F3" s="6">
        <f>SUMPRODUCT(OEV_materials_default!F2:'OEV_materials_default'!F3,Waste_Composition_S5!B2:'Waste_Composition_S5'!B3)</f>
        <v>4.7550177932978631E-5</v>
      </c>
      <c r="G3" s="6">
        <f>SUMPRODUCT(OEV_materials_default!G2:'OEV_materials_default'!G3,Waste_Composition_S5!B2:'Waste_Composition_S5'!B3)</f>
        <v>2.6418671751534808E-6</v>
      </c>
      <c r="H3" s="6">
        <f>SUMPRODUCT(OEV_materials_default!H2:'OEV_materials_default'!H3,Waste_Composition_S5!B2:'Waste_Composition_S5'!B3)</f>
        <v>5.3341850491392701E-5</v>
      </c>
      <c r="I3" s="6">
        <f>SUMPRODUCT(OEV_materials_default!I2:'OEV_materials_default'!I3,Waste_Composition_S5!B2:'Waste_Composition_S5'!B3)</f>
        <v>8.6175127017900803E-5</v>
      </c>
      <c r="J3" s="6">
        <f>SUMPRODUCT(OEV_materials_default!J2:'OEV_materials_default'!J3,Waste_Composition_S5!B2:'Waste_Composition_S5'!B3)</f>
        <v>1.0974327491556596E-4</v>
      </c>
      <c r="K3" s="6">
        <f>SUMPRODUCT(OEV_materials_default!K2:'OEV_materials_default'!K3,Waste_Composition_S5!B2:'Waste_Composition_S5'!B3)</f>
        <v>1.152423753154254E-4</v>
      </c>
      <c r="L3" s="6">
        <f>SUMPRODUCT(OEV_materials_default!L2:'OEV_materials_default'!L3,Waste_Composition_S5!B2:'Waste_Composition_S5'!B3)</f>
        <v>1.0658523007568886E-4</v>
      </c>
      <c r="M3" s="6">
        <f>SUMPRODUCT(OEV_materials_default!M2:'OEV_materials_default'!M3,Waste_Composition_S5!B2:'Waste_Composition_S5'!B3)</f>
        <v>6.5356953820288883E-4</v>
      </c>
      <c r="N3" s="6">
        <f>SUMPRODUCT(OEV_materials_default!N2:'OEV_materials_default'!N3,Waste_Composition_S5!B2:'Waste_Composition_S5'!B3)</f>
        <v>5.8470195828229705E-5</v>
      </c>
      <c r="O3" s="6">
        <f>SUMPRODUCT(OEV_materials_default!O2:'OEV_materials_default'!O3,Waste_Composition_S5!B2:'Waste_Composition_S5'!B3)</f>
        <v>5.1645347284935109E-4</v>
      </c>
      <c r="P3" s="6">
        <f>SUMPRODUCT(OEV_materials_default!P2:'OEV_materials_default'!P3,Waste_Composition_S5!B2:'Waste_Composition_S5'!B3)</f>
        <v>4.6150447770987345E-5</v>
      </c>
      <c r="Q3" s="6">
        <f>SUMPRODUCT(OEV_materials_default!Q2:'OEV_materials_default'!Q3,Waste_Composition_S5!B2:'Waste_Composition_S5'!B3)</f>
        <v>5.4652696522458225E-5</v>
      </c>
    </row>
    <row r="4" spans="1:17" x14ac:dyDescent="0.35">
      <c r="A4" s="5" t="s">
        <v>3</v>
      </c>
      <c r="B4" s="6">
        <f>SUMPRODUCT(OEV_materials_default!B2:'OEV_materials_default'!B3,Waste_Composition_S5!C2:'Waste_Composition_S5'!C3)</f>
        <v>3.8682761927396121E-5</v>
      </c>
      <c r="C4" s="6">
        <f>SUMPRODUCT(OEV_materials_default!C2:'OEV_materials_default'!C3,Waste_Composition_S5!C2:'Waste_Composition_S5'!C3)</f>
        <v>1.7700465391570068E-6</v>
      </c>
      <c r="D4" s="6">
        <f>SUMPRODUCT(OEV_materials_default!D2:'OEV_materials_default'!D3,Waste_Composition_S5!C2:'Waste_Composition_S5'!C3)</f>
        <v>5.4501970630249695E-4</v>
      </c>
      <c r="E4" s="6">
        <f>SUMPRODUCT(OEV_materials_default!E2:'OEV_materials_default'!E3,Waste_Composition_S5!C2:'Waste_Composition_S5'!C3)</f>
        <v>6.9043506013450663E-4</v>
      </c>
      <c r="F4" s="6">
        <f>SUMPRODUCT(OEV_materials_default!F2:'OEV_materials_default'!F3,Waste_Composition_S5!C2:'Waste_Composition_S5'!C3)</f>
        <v>4.7550177932978631E-5</v>
      </c>
      <c r="G4" s="6">
        <f>SUMPRODUCT(OEV_materials_default!G2:'OEV_materials_default'!G3,Waste_Composition_S5!C2:'Waste_Composition_S5'!C3)</f>
        <v>2.6418671751534808E-6</v>
      </c>
      <c r="H4" s="6">
        <f>SUMPRODUCT(OEV_materials_default!H2:'OEV_materials_default'!H3,Waste_Composition_S5!C2:'Waste_Composition_S5'!C3)</f>
        <v>5.3341850491392701E-5</v>
      </c>
      <c r="I4" s="6">
        <f>SUMPRODUCT(OEV_materials_default!I2:'OEV_materials_default'!I3,Waste_Composition_S5!C2:'Waste_Composition_S5'!C3)</f>
        <v>8.6175127017900803E-5</v>
      </c>
      <c r="J4" s="6">
        <f>SUMPRODUCT(OEV_materials_default!J2:'OEV_materials_default'!J3,Waste_Composition_S5!C2:'Waste_Composition_S5'!C3)</f>
        <v>1.0974327491556596E-4</v>
      </c>
      <c r="K4" s="6">
        <f>SUMPRODUCT(OEV_materials_default!K2:'OEV_materials_default'!K3,Waste_Composition_S5!C2:'Waste_Composition_S5'!C3)</f>
        <v>1.152423753154254E-4</v>
      </c>
      <c r="L4" s="6">
        <f>SUMPRODUCT(OEV_materials_default!L2:'OEV_materials_default'!L3,Waste_Composition_S5!C2:'Waste_Composition_S5'!C3)</f>
        <v>1.0658523007568886E-4</v>
      </c>
      <c r="M4" s="6">
        <f>SUMPRODUCT(OEV_materials_default!M2:'OEV_materials_default'!M3,Waste_Composition_S5!C2:'Waste_Composition_S5'!C3)</f>
        <v>6.5356953820288883E-4</v>
      </c>
      <c r="N4" s="6">
        <f>SUMPRODUCT(OEV_materials_default!N2:'OEV_materials_default'!N3,Waste_Composition_S5!C2:'Waste_Composition_S5'!C3)</f>
        <v>5.8470195828229705E-5</v>
      </c>
      <c r="O4" s="6">
        <f>SUMPRODUCT(OEV_materials_default!O2:'OEV_materials_default'!O3,Waste_Composition_S5!C2:'Waste_Composition_S5'!C3)</f>
        <v>5.1645347284935109E-4</v>
      </c>
      <c r="P4" s="6">
        <f>SUMPRODUCT(OEV_materials_default!P2:'OEV_materials_default'!P3,Waste_Composition_S5!C2:'Waste_Composition_S5'!C3)</f>
        <v>4.6150447770987345E-5</v>
      </c>
      <c r="Q4" s="6">
        <f>SUMPRODUCT(OEV_materials_default!Q2:'OEV_materials_default'!Q3,Waste_Composition_S5!C2:'Waste_Composition_S5'!C3)</f>
        <v>5.4652696522458225E-5</v>
      </c>
    </row>
    <row r="5" spans="1:17" x14ac:dyDescent="0.35">
      <c r="A5" s="5" t="s">
        <v>4</v>
      </c>
      <c r="B5" s="6">
        <f>SUMPRODUCT(OEV_materials_default!B2:'OEV_materials_default'!B3,Waste_Composition_S5!D2:'Waste_Composition_S5'!D3)</f>
        <v>3.8682761927396121E-5</v>
      </c>
      <c r="C5" s="6">
        <f>SUMPRODUCT(OEV_materials_default!C2:'OEV_materials_default'!C3,Waste_Composition_S5!D2:'Waste_Composition_S5'!D3)</f>
        <v>1.7700465391570068E-6</v>
      </c>
      <c r="D5" s="6">
        <f>SUMPRODUCT(OEV_materials_default!D2:'OEV_materials_default'!D3,Waste_Composition_S5!D2:'Waste_Composition_S5'!D3)</f>
        <v>5.4501970630249695E-4</v>
      </c>
      <c r="E5" s="6">
        <f>SUMPRODUCT(OEV_materials_default!E2:'OEV_materials_default'!E3,Waste_Composition_S5!D2:'Waste_Composition_S5'!D3)</f>
        <v>6.9043506013450663E-4</v>
      </c>
      <c r="F5" s="6">
        <f>SUMPRODUCT(OEV_materials_default!F2:'OEV_materials_default'!F3,Waste_Composition_S5!D2:'Waste_Composition_S5'!D3)</f>
        <v>4.7550177932978631E-5</v>
      </c>
      <c r="G5" s="6">
        <f>SUMPRODUCT(OEV_materials_default!G2:'OEV_materials_default'!G3,Waste_Composition_S5!D2:'Waste_Composition_S5'!D3)</f>
        <v>2.6418671751534808E-6</v>
      </c>
      <c r="H5" s="6">
        <f>SUMPRODUCT(OEV_materials_default!H2:'OEV_materials_default'!H3,Waste_Composition_S5!D2:'Waste_Composition_S5'!D3)</f>
        <v>5.3341850491392701E-5</v>
      </c>
      <c r="I5" s="6">
        <f>SUMPRODUCT(OEV_materials_default!I2:'OEV_materials_default'!I3,Waste_Composition_S5!D2:'Waste_Composition_S5'!D3)</f>
        <v>8.6175127017900803E-5</v>
      </c>
      <c r="J5" s="6">
        <f>SUMPRODUCT(OEV_materials_default!J2:'OEV_materials_default'!J3,Waste_Composition_S5!D2:'Waste_Composition_S5'!D3)</f>
        <v>1.0974327491556596E-4</v>
      </c>
      <c r="K5" s="6">
        <f>SUMPRODUCT(OEV_materials_default!K2:'OEV_materials_default'!K3,Waste_Composition_S5!D2:'Waste_Composition_S5'!D3)</f>
        <v>1.152423753154254E-4</v>
      </c>
      <c r="L5" s="6">
        <f>SUMPRODUCT(OEV_materials_default!L2:'OEV_materials_default'!L3,Waste_Composition_S5!D2:'Waste_Composition_S5'!D3)</f>
        <v>1.0658523007568886E-4</v>
      </c>
      <c r="M5" s="6">
        <f>SUMPRODUCT(OEV_materials_default!M2:'OEV_materials_default'!M3,Waste_Composition_S5!D2:'Waste_Composition_S5'!D3)</f>
        <v>6.5356953820288883E-4</v>
      </c>
      <c r="N5" s="6">
        <f>SUMPRODUCT(OEV_materials_default!N2:'OEV_materials_default'!N3,Waste_Composition_S5!D2:'Waste_Composition_S5'!D3)</f>
        <v>5.8470195828229705E-5</v>
      </c>
      <c r="O5" s="6">
        <f>SUMPRODUCT(OEV_materials_default!O2:'OEV_materials_default'!O3,Waste_Composition_S5!D2:'Waste_Composition_S5'!D3)</f>
        <v>5.1645347284935109E-4</v>
      </c>
      <c r="P5" s="6">
        <f>SUMPRODUCT(OEV_materials_default!P2:'OEV_materials_default'!P3,Waste_Composition_S5!D2:'Waste_Composition_S5'!D3)</f>
        <v>4.6150447770987345E-5</v>
      </c>
      <c r="Q5" s="6">
        <f>SUMPRODUCT(OEV_materials_default!Q2:'OEV_materials_default'!Q3,Waste_Composition_S5!D2:'Waste_Composition_S5'!D3)</f>
        <v>5.4652696522458225E-5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SUMPRODUCT(Waste_Generation_default!B3:'Waste_Generation_default'!B5,B3:B5)</f>
        <v>3.2229421884772762E-5</v>
      </c>
      <c r="C2" s="6">
        <f>SUMPRODUCT(Waste_Generation_default!B3:'Waste_Generation_default'!B5,C3:C5)</f>
        <v>1.5916120796630028E-6</v>
      </c>
      <c r="D2" s="6">
        <f>SUMPRODUCT(Waste_Generation_default!B3:'Waste_Generation_default'!B5,D3:D5)</f>
        <v>4.5421178476318867E-4</v>
      </c>
      <c r="E2" s="6">
        <f>SUMPRODUCT(Waste_Generation_default!B3:'Waste_Generation_default'!B5,E3:E5)</f>
        <v>7.0703705927775131E-4</v>
      </c>
      <c r="F2" s="6">
        <f>SUMPRODUCT(Waste_Generation_default!B3:'Waste_Generation_default'!B5,F3:F5)</f>
        <v>5.307330153173272E-5</v>
      </c>
      <c r="G2" s="6">
        <f>SUMPRODUCT(Waste_Generation_default!B3:'Waste_Generation_default'!B5,G3:G5)</f>
        <v>3.482117409350775E-6</v>
      </c>
      <c r="H2" s="6">
        <f>SUMPRODUCT(Waste_Generation_default!B3:'Waste_Generation_default'!B5,H3:H5)</f>
        <v>4.4043209737640882E-5</v>
      </c>
      <c r="I2" s="6">
        <f>SUMPRODUCT(Waste_Generation_default!B3:'Waste_Generation_default'!B5,I3:I5)</f>
        <v>7.8187608649906695E-5</v>
      </c>
      <c r="J2" s="6">
        <f>SUMPRODUCT(Waste_Generation_default!B3:'Waste_Generation_default'!B5,J3:J5)</f>
        <v>1.0088580879779915E-4</v>
      </c>
      <c r="K2" s="6">
        <f>SUMPRODUCT(Waste_Generation_default!B3:'Waste_Generation_default'!B5,K3:K5)</f>
        <v>1.1238041971282545E-4</v>
      </c>
      <c r="L2" s="6">
        <f>SUMPRODUCT(Waste_Generation_default!B3:'Waste_Generation_default'!B5,L3:L5)</f>
        <v>1.0150874696617535E-4</v>
      </c>
      <c r="M2" s="6">
        <f>SUMPRODUCT(Waste_Generation_default!B3:'Waste_Generation_default'!B5,M3:M5)</f>
        <v>6.8982384486836494E-4</v>
      </c>
      <c r="N2" s="6">
        <f>SUMPRODUCT(Waste_Generation_default!B3:'Waste_Generation_default'!B5,N3:N5)</f>
        <v>5.8737680491465413E-5</v>
      </c>
      <c r="O2" s="6">
        <f>SUMPRODUCT(Waste_Generation_default!B3:'Waste_Generation_default'!B5,O3:O5)</f>
        <v>5.1640607274491888E-4</v>
      </c>
      <c r="P2" s="6">
        <f>SUMPRODUCT(Waste_Generation_default!B3:'Waste_Generation_default'!B5,P3:P5)</f>
        <v>5.4382242076102289E-5</v>
      </c>
      <c r="Q2" s="6">
        <f>SUMPRODUCT(Waste_Generation_default!B3:'Waste_Generation_default'!B5,Q3:Q5)</f>
        <v>4.7351524291323634E-5</v>
      </c>
    </row>
    <row r="3" spans="1:17" x14ac:dyDescent="0.35">
      <c r="A3" s="5" t="s">
        <v>2</v>
      </c>
      <c r="B3" s="6">
        <f>SUMPRODUCT(OEV_materials_db1!B2:'OEV_materials_db1'!B3,Waste_Composition_default!B2:'Waste_Composition_default'!B3)</f>
        <v>3.2229421884772762E-5</v>
      </c>
      <c r="C3" s="6">
        <f>SUMPRODUCT(OEV_materials_db1!C2:'OEV_materials_db1'!C3,Waste_Composition_default!B2:'Waste_Composition_default'!B3)</f>
        <v>1.5916120796630028E-6</v>
      </c>
      <c r="D3" s="6">
        <f>SUMPRODUCT(OEV_materials_db1!D2:'OEV_materials_db1'!D3,Waste_Composition_default!B2:'Waste_Composition_default'!B3)</f>
        <v>4.5421178476318862E-4</v>
      </c>
      <c r="E3" s="6">
        <f>SUMPRODUCT(OEV_materials_db1!E2:'OEV_materials_db1'!E3,Waste_Composition_default!B2:'Waste_Composition_default'!B3)</f>
        <v>7.0703705927775131E-4</v>
      </c>
      <c r="F3" s="6">
        <f>SUMPRODUCT(OEV_materials_db1!F2:'OEV_materials_db1'!F3,Waste_Composition_default!B2:'Waste_Composition_default'!B3)</f>
        <v>5.3073301531732713E-5</v>
      </c>
      <c r="G3" s="6">
        <f>SUMPRODUCT(OEV_materials_db1!G2:'OEV_materials_db1'!G3,Waste_Composition_default!B2:'Waste_Composition_default'!B3)</f>
        <v>3.4821174093507746E-6</v>
      </c>
      <c r="H3" s="6">
        <f>SUMPRODUCT(OEV_materials_db1!H2:'OEV_materials_db1'!H3,Waste_Composition_default!B2:'Waste_Composition_default'!B3)</f>
        <v>4.4043209737640882E-5</v>
      </c>
      <c r="I3" s="6">
        <f>SUMPRODUCT(OEV_materials_db1!I2:'OEV_materials_db1'!I3,Waste_Composition_default!B2:'Waste_Composition_default'!B3)</f>
        <v>7.8187608649906695E-5</v>
      </c>
      <c r="J3" s="6">
        <f>SUMPRODUCT(OEV_materials_db1!J2:'OEV_materials_db1'!J3,Waste_Composition_default!B2:'Waste_Composition_default'!B3)</f>
        <v>1.0088580879779915E-4</v>
      </c>
      <c r="K3" s="6">
        <f>SUMPRODUCT(OEV_materials_db1!K2:'OEV_materials_db1'!K3,Waste_Composition_default!B2:'Waste_Composition_default'!B3)</f>
        <v>1.1238041971282545E-4</v>
      </c>
      <c r="L3" s="6">
        <f>SUMPRODUCT(OEV_materials_db1!L2:'OEV_materials_db1'!L3,Waste_Composition_default!B2:'Waste_Composition_default'!B3)</f>
        <v>1.0150874696617535E-4</v>
      </c>
      <c r="M3" s="6">
        <f>SUMPRODUCT(OEV_materials_db1!M2:'OEV_materials_db1'!M3,Waste_Composition_default!B2:'Waste_Composition_default'!B3)</f>
        <v>6.8982384486836494E-4</v>
      </c>
      <c r="N3" s="6">
        <f>SUMPRODUCT(OEV_materials_db1!N2:'OEV_materials_db1'!N3,Waste_Composition_default!B2:'Waste_Composition_default'!B3)</f>
        <v>5.8737680491465406E-5</v>
      </c>
      <c r="O3" s="6">
        <f>SUMPRODUCT(OEV_materials_db1!O2:'OEV_materials_db1'!O3,Waste_Composition_default!B2:'Waste_Composition_default'!B3)</f>
        <v>5.1640607274491877E-4</v>
      </c>
      <c r="P3" s="6">
        <f>SUMPRODUCT(OEV_materials_db1!P2:'OEV_materials_db1'!P3,Waste_Composition_default!B2:'Waste_Composition_default'!B3)</f>
        <v>5.4382242076102282E-5</v>
      </c>
      <c r="Q3" s="6">
        <f>SUMPRODUCT(OEV_materials_db1!Q2:'OEV_materials_db1'!Q3,Waste_Composition_default!B2:'Waste_Composition_default'!B3)</f>
        <v>4.7351524291323627E-5</v>
      </c>
    </row>
    <row r="4" spans="1:17" x14ac:dyDescent="0.35">
      <c r="A4" s="5" t="s">
        <v>3</v>
      </c>
      <c r="B4" s="6">
        <f>SUMPRODUCT(OEV_materials_db1!B2:'OEV_materials_db1'!B3,Waste_Composition_default!C2:'Waste_Composition_default'!C3)</f>
        <v>3.2229421884772762E-5</v>
      </c>
      <c r="C4" s="6">
        <f>SUMPRODUCT(OEV_materials_db1!C2:'OEV_materials_db1'!C3,Waste_Composition_default!C2:'Waste_Composition_default'!C3)</f>
        <v>1.5916120796630028E-6</v>
      </c>
      <c r="D4" s="6">
        <f>SUMPRODUCT(OEV_materials_db1!D2:'OEV_materials_db1'!D3,Waste_Composition_default!C2:'Waste_Composition_default'!C3)</f>
        <v>4.5421178476318862E-4</v>
      </c>
      <c r="E4" s="6">
        <f>SUMPRODUCT(OEV_materials_db1!E2:'OEV_materials_db1'!E3,Waste_Composition_default!C2:'Waste_Composition_default'!C3)</f>
        <v>7.0703705927775131E-4</v>
      </c>
      <c r="F4" s="6">
        <f>SUMPRODUCT(OEV_materials_db1!F2:'OEV_materials_db1'!F3,Waste_Composition_default!C2:'Waste_Composition_default'!C3)</f>
        <v>5.3073301531732713E-5</v>
      </c>
      <c r="G4" s="6">
        <f>SUMPRODUCT(OEV_materials_db1!G2:'OEV_materials_db1'!G3,Waste_Composition_default!C2:'Waste_Composition_default'!C3)</f>
        <v>3.4821174093507746E-6</v>
      </c>
      <c r="H4" s="6">
        <f>SUMPRODUCT(OEV_materials_db1!H2:'OEV_materials_db1'!H3,Waste_Composition_default!C2:'Waste_Composition_default'!C3)</f>
        <v>4.4043209737640882E-5</v>
      </c>
      <c r="I4" s="6">
        <f>SUMPRODUCT(OEV_materials_db1!I2:'OEV_materials_db1'!I3,Waste_Composition_default!C2:'Waste_Composition_default'!C3)</f>
        <v>7.8187608649906695E-5</v>
      </c>
      <c r="J4" s="6">
        <f>SUMPRODUCT(OEV_materials_db1!J2:'OEV_materials_db1'!J3,Waste_Composition_default!C2:'Waste_Composition_default'!C3)</f>
        <v>1.0088580879779915E-4</v>
      </c>
      <c r="K4" s="6">
        <f>SUMPRODUCT(OEV_materials_db1!K2:'OEV_materials_db1'!K3,Waste_Composition_default!C2:'Waste_Composition_default'!C3)</f>
        <v>1.1238041971282545E-4</v>
      </c>
      <c r="L4" s="6">
        <f>SUMPRODUCT(OEV_materials_db1!L2:'OEV_materials_db1'!L3,Waste_Composition_default!C2:'Waste_Composition_default'!C3)</f>
        <v>1.0150874696617535E-4</v>
      </c>
      <c r="M4" s="6">
        <f>SUMPRODUCT(OEV_materials_db1!M2:'OEV_materials_db1'!M3,Waste_Composition_default!C2:'Waste_Composition_default'!C3)</f>
        <v>6.8982384486836494E-4</v>
      </c>
      <c r="N4" s="6">
        <f>SUMPRODUCT(OEV_materials_db1!N2:'OEV_materials_db1'!N3,Waste_Composition_default!C2:'Waste_Composition_default'!C3)</f>
        <v>5.8737680491465406E-5</v>
      </c>
      <c r="O4" s="6">
        <f>SUMPRODUCT(OEV_materials_db1!O2:'OEV_materials_db1'!O3,Waste_Composition_default!C2:'Waste_Composition_default'!C3)</f>
        <v>5.1640607274491877E-4</v>
      </c>
      <c r="P4" s="6">
        <f>SUMPRODUCT(OEV_materials_db1!P2:'OEV_materials_db1'!P3,Waste_Composition_default!C2:'Waste_Composition_default'!C3)</f>
        <v>5.4382242076102282E-5</v>
      </c>
      <c r="Q4" s="6">
        <f>SUMPRODUCT(OEV_materials_db1!Q2:'OEV_materials_db1'!Q3,Waste_Composition_default!C2:'Waste_Composition_default'!C3)</f>
        <v>4.7351524291323627E-5</v>
      </c>
    </row>
    <row r="5" spans="1:17" x14ac:dyDescent="0.35">
      <c r="A5" s="5" t="s">
        <v>4</v>
      </c>
      <c r="B5" s="6">
        <f>SUMPRODUCT(OEV_materials_db1!B2:'OEV_materials_db1'!B3,Waste_Composition_default!D2:'Waste_Composition_default'!D3)</f>
        <v>3.2229421884772762E-5</v>
      </c>
      <c r="C5" s="6">
        <f>SUMPRODUCT(OEV_materials_db1!C2:'OEV_materials_db1'!C3,Waste_Composition_default!D2:'Waste_Composition_default'!D3)</f>
        <v>1.5916120796630028E-6</v>
      </c>
      <c r="D5" s="6">
        <f>SUMPRODUCT(OEV_materials_db1!D2:'OEV_materials_db1'!D3,Waste_Composition_default!D2:'Waste_Composition_default'!D3)</f>
        <v>4.5421178476318862E-4</v>
      </c>
      <c r="E5" s="6">
        <f>SUMPRODUCT(OEV_materials_db1!E2:'OEV_materials_db1'!E3,Waste_Composition_default!D2:'Waste_Composition_default'!D3)</f>
        <v>7.0703705927775131E-4</v>
      </c>
      <c r="F5" s="6">
        <f>SUMPRODUCT(OEV_materials_db1!F2:'OEV_materials_db1'!F3,Waste_Composition_default!D2:'Waste_Composition_default'!D3)</f>
        <v>5.3073301531732713E-5</v>
      </c>
      <c r="G5" s="6">
        <f>SUMPRODUCT(OEV_materials_db1!G2:'OEV_materials_db1'!G3,Waste_Composition_default!D2:'Waste_Composition_default'!D3)</f>
        <v>3.4821174093507746E-6</v>
      </c>
      <c r="H5" s="6">
        <f>SUMPRODUCT(OEV_materials_db1!H2:'OEV_materials_db1'!H3,Waste_Composition_default!D2:'Waste_Composition_default'!D3)</f>
        <v>4.4043209737640882E-5</v>
      </c>
      <c r="I5" s="6">
        <f>SUMPRODUCT(OEV_materials_db1!I2:'OEV_materials_db1'!I3,Waste_Composition_default!D2:'Waste_Composition_default'!D3)</f>
        <v>7.8187608649906695E-5</v>
      </c>
      <c r="J5" s="6">
        <f>SUMPRODUCT(OEV_materials_db1!J2:'OEV_materials_db1'!J3,Waste_Composition_default!D2:'Waste_Composition_default'!D3)</f>
        <v>1.0088580879779915E-4</v>
      </c>
      <c r="K5" s="6">
        <f>SUMPRODUCT(OEV_materials_db1!K2:'OEV_materials_db1'!K3,Waste_Composition_default!D2:'Waste_Composition_default'!D3)</f>
        <v>1.1238041971282545E-4</v>
      </c>
      <c r="L5" s="6">
        <f>SUMPRODUCT(OEV_materials_db1!L2:'OEV_materials_db1'!L3,Waste_Composition_default!D2:'Waste_Composition_default'!D3)</f>
        <v>1.0150874696617535E-4</v>
      </c>
      <c r="M5" s="6">
        <f>SUMPRODUCT(OEV_materials_db1!M2:'OEV_materials_db1'!M3,Waste_Composition_default!D2:'Waste_Composition_default'!D3)</f>
        <v>6.8982384486836494E-4</v>
      </c>
      <c r="N5" s="6">
        <f>SUMPRODUCT(OEV_materials_db1!N2:'OEV_materials_db1'!N3,Waste_Composition_default!D2:'Waste_Composition_default'!D3)</f>
        <v>5.8737680491465406E-5</v>
      </c>
      <c r="O5" s="6">
        <f>SUMPRODUCT(OEV_materials_db1!O2:'OEV_materials_db1'!O3,Waste_Composition_default!D2:'Waste_Composition_default'!D3)</f>
        <v>5.1640607274491877E-4</v>
      </c>
      <c r="P5" s="6">
        <f>SUMPRODUCT(OEV_materials_db1!P2:'OEV_materials_db1'!P3,Waste_Composition_default!D2:'Waste_Composition_default'!D3)</f>
        <v>5.4382242076102282E-5</v>
      </c>
      <c r="Q5" s="6">
        <f>SUMPRODUCT(OEV_materials_db1!Q2:'OEV_materials_db1'!Q3,Waste_Composition_default!D2:'Waste_Composition_default'!D3)</f>
        <v>4.7351524291323627E-5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SUMPRODUCT(Waste_Generation_S1!B3:'Waste_Generation_S1'!B5,B3:B5)</f>
        <v>3.2229421884772762E-5</v>
      </c>
      <c r="C2" s="6">
        <f>SUMPRODUCT(Waste_Generation_S1!B3:'Waste_Generation_S1'!B5,C3:C5)</f>
        <v>1.5916120796630028E-6</v>
      </c>
      <c r="D2" s="6">
        <f>SUMPRODUCT(Waste_Generation_S1!B3:'Waste_Generation_S1'!B5,D3:D5)</f>
        <v>4.5421178476318867E-4</v>
      </c>
      <c r="E2" s="6">
        <f>SUMPRODUCT(Waste_Generation_S1!B3:'Waste_Generation_S1'!B5,E3:E5)</f>
        <v>7.0703705927775131E-4</v>
      </c>
      <c r="F2" s="6">
        <f>SUMPRODUCT(Waste_Generation_S1!B3:'Waste_Generation_S1'!B5,F3:F5)</f>
        <v>5.307330153173272E-5</v>
      </c>
      <c r="G2" s="6">
        <f>SUMPRODUCT(Waste_Generation_S1!B3:'Waste_Generation_S1'!B5,G3:G5)</f>
        <v>3.482117409350775E-6</v>
      </c>
      <c r="H2" s="6">
        <f>SUMPRODUCT(Waste_Generation_S1!B3:'Waste_Generation_S1'!B5,H3:H5)</f>
        <v>4.4043209737640882E-5</v>
      </c>
      <c r="I2" s="6">
        <f>SUMPRODUCT(Waste_Generation_S1!B3:'Waste_Generation_S1'!B5,I3:I5)</f>
        <v>7.8187608649906695E-5</v>
      </c>
      <c r="J2" s="6">
        <f>SUMPRODUCT(Waste_Generation_S1!B3:'Waste_Generation_S1'!B5,J3:J5)</f>
        <v>1.0088580879779915E-4</v>
      </c>
      <c r="K2" s="6">
        <f>SUMPRODUCT(Waste_Generation_S1!B3:'Waste_Generation_S1'!B5,K3:K5)</f>
        <v>1.1238041971282545E-4</v>
      </c>
      <c r="L2" s="6">
        <f>SUMPRODUCT(Waste_Generation_S1!B3:'Waste_Generation_S1'!B5,L3:L5)</f>
        <v>1.0150874696617535E-4</v>
      </c>
      <c r="M2" s="6">
        <f>SUMPRODUCT(Waste_Generation_S1!B3:'Waste_Generation_S1'!B5,M3:M5)</f>
        <v>6.8982384486836494E-4</v>
      </c>
      <c r="N2" s="6">
        <f>SUMPRODUCT(Waste_Generation_S1!B3:'Waste_Generation_S1'!B5,N3:N5)</f>
        <v>5.8737680491465413E-5</v>
      </c>
      <c r="O2" s="6">
        <f>SUMPRODUCT(Waste_Generation_S1!B3:'Waste_Generation_S1'!B5,O3:O5)</f>
        <v>5.1640607274491888E-4</v>
      </c>
      <c r="P2" s="6">
        <f>SUMPRODUCT(Waste_Generation_S1!B3:'Waste_Generation_S1'!B5,P3:P5)</f>
        <v>5.4382242076102289E-5</v>
      </c>
      <c r="Q2" s="6">
        <f>SUMPRODUCT(Waste_Generation_S1!B3:'Waste_Generation_S1'!B5,Q3:Q5)</f>
        <v>4.7351524291323634E-5</v>
      </c>
    </row>
    <row r="3" spans="1:17" x14ac:dyDescent="0.35">
      <c r="A3" s="5" t="s">
        <v>2</v>
      </c>
      <c r="B3" s="6">
        <f>SUMPRODUCT(OEV_materials_db1!B2:'OEV_materials_db1'!B3,Waste_Composition_S1!B2:'Waste_Composition_S1'!B3)</f>
        <v>3.2229421884772762E-5</v>
      </c>
      <c r="C3" s="6">
        <f>SUMPRODUCT(OEV_materials_db1!C2:'OEV_materials_db1'!C3,Waste_Composition_S1!B2:'Waste_Composition_S1'!B3)</f>
        <v>1.5916120796630028E-6</v>
      </c>
      <c r="D3" s="6">
        <f>SUMPRODUCT(OEV_materials_db1!D2:'OEV_materials_db1'!D3,Waste_Composition_S1!B2:'Waste_Composition_S1'!B3)</f>
        <v>4.5421178476318862E-4</v>
      </c>
      <c r="E3" s="6">
        <f>SUMPRODUCT(OEV_materials_db1!E2:'OEV_materials_db1'!E3,Waste_Composition_S1!B2:'Waste_Composition_S1'!B3)</f>
        <v>7.0703705927775131E-4</v>
      </c>
      <c r="F3" s="6">
        <f>SUMPRODUCT(OEV_materials_db1!F2:'OEV_materials_db1'!F3,Waste_Composition_S1!B2:'Waste_Composition_S1'!B3)</f>
        <v>5.3073301531732713E-5</v>
      </c>
      <c r="G3" s="6">
        <f>SUMPRODUCT(OEV_materials_db1!G2:'OEV_materials_db1'!G3,Waste_Composition_S1!B2:'Waste_Composition_S1'!B3)</f>
        <v>3.4821174093507746E-6</v>
      </c>
      <c r="H3" s="6">
        <f>SUMPRODUCT(OEV_materials_db1!H2:'OEV_materials_db1'!H3,Waste_Composition_S1!B2:'Waste_Composition_S1'!B3)</f>
        <v>4.4043209737640882E-5</v>
      </c>
      <c r="I3" s="6">
        <f>SUMPRODUCT(OEV_materials_db1!I2:'OEV_materials_db1'!I3,Waste_Composition_S1!B2:'Waste_Composition_S1'!B3)</f>
        <v>7.8187608649906695E-5</v>
      </c>
      <c r="J3" s="6">
        <f>SUMPRODUCT(OEV_materials_db1!J2:'OEV_materials_db1'!J3,Waste_Composition_S1!B2:'Waste_Composition_S1'!B3)</f>
        <v>1.0088580879779915E-4</v>
      </c>
      <c r="K3" s="6">
        <f>SUMPRODUCT(OEV_materials_db1!K2:'OEV_materials_db1'!K3,Waste_Composition_S1!B2:'Waste_Composition_S1'!B3)</f>
        <v>1.1238041971282545E-4</v>
      </c>
      <c r="L3" s="6">
        <f>SUMPRODUCT(OEV_materials_db1!L2:'OEV_materials_db1'!L3,Waste_Composition_S1!B2:'Waste_Composition_S1'!B3)</f>
        <v>1.0150874696617535E-4</v>
      </c>
      <c r="M3" s="6">
        <f>SUMPRODUCT(OEV_materials_db1!M2:'OEV_materials_db1'!M3,Waste_Composition_S1!B2:'Waste_Composition_S1'!B3)</f>
        <v>6.8982384486836494E-4</v>
      </c>
      <c r="N3" s="6">
        <f>SUMPRODUCT(OEV_materials_db1!N2:'OEV_materials_db1'!N3,Waste_Composition_S1!B2:'Waste_Composition_S1'!B3)</f>
        <v>5.8737680491465406E-5</v>
      </c>
      <c r="O3" s="6">
        <f>SUMPRODUCT(OEV_materials_db1!O2:'OEV_materials_db1'!O3,Waste_Composition_S1!B2:'Waste_Composition_S1'!B3)</f>
        <v>5.1640607274491877E-4</v>
      </c>
      <c r="P3" s="6">
        <f>SUMPRODUCT(OEV_materials_db1!P2:'OEV_materials_db1'!P3,Waste_Composition_S1!B2:'Waste_Composition_S1'!B3)</f>
        <v>5.4382242076102282E-5</v>
      </c>
      <c r="Q3" s="6">
        <f>SUMPRODUCT(OEV_materials_db1!Q2:'OEV_materials_db1'!Q3,Waste_Composition_S1!B2:'Waste_Composition_S1'!B3)</f>
        <v>4.7351524291323627E-5</v>
      </c>
    </row>
    <row r="4" spans="1:17" x14ac:dyDescent="0.35">
      <c r="A4" s="5" t="s">
        <v>3</v>
      </c>
      <c r="B4" s="6">
        <f>SUMPRODUCT(OEV_materials_db1!B2:'OEV_materials_db1'!B3,Waste_Composition_S1!C2:'Waste_Composition_S1'!C3)</f>
        <v>3.2229421884772762E-5</v>
      </c>
      <c r="C4" s="6">
        <f>SUMPRODUCT(OEV_materials_db1!C2:'OEV_materials_db1'!C3,Waste_Composition_S1!C2:'Waste_Composition_S1'!C3)</f>
        <v>1.5916120796630028E-6</v>
      </c>
      <c r="D4" s="6">
        <f>SUMPRODUCT(OEV_materials_db1!D2:'OEV_materials_db1'!D3,Waste_Composition_S1!C2:'Waste_Composition_S1'!C3)</f>
        <v>4.5421178476318862E-4</v>
      </c>
      <c r="E4" s="6">
        <f>SUMPRODUCT(OEV_materials_db1!E2:'OEV_materials_db1'!E3,Waste_Composition_S1!C2:'Waste_Composition_S1'!C3)</f>
        <v>7.0703705927775131E-4</v>
      </c>
      <c r="F4" s="6">
        <f>SUMPRODUCT(OEV_materials_db1!F2:'OEV_materials_db1'!F3,Waste_Composition_S1!C2:'Waste_Composition_S1'!C3)</f>
        <v>5.3073301531732713E-5</v>
      </c>
      <c r="G4" s="6">
        <f>SUMPRODUCT(OEV_materials_db1!G2:'OEV_materials_db1'!G3,Waste_Composition_S1!C2:'Waste_Composition_S1'!C3)</f>
        <v>3.4821174093507746E-6</v>
      </c>
      <c r="H4" s="6">
        <f>SUMPRODUCT(OEV_materials_db1!H2:'OEV_materials_db1'!H3,Waste_Composition_S1!C2:'Waste_Composition_S1'!C3)</f>
        <v>4.4043209737640882E-5</v>
      </c>
      <c r="I4" s="6">
        <f>SUMPRODUCT(OEV_materials_db1!I2:'OEV_materials_db1'!I3,Waste_Composition_S1!C2:'Waste_Composition_S1'!C3)</f>
        <v>7.8187608649906695E-5</v>
      </c>
      <c r="J4" s="6">
        <f>SUMPRODUCT(OEV_materials_db1!J2:'OEV_materials_db1'!J3,Waste_Composition_S1!C2:'Waste_Composition_S1'!C3)</f>
        <v>1.0088580879779915E-4</v>
      </c>
      <c r="K4" s="6">
        <f>SUMPRODUCT(OEV_materials_db1!K2:'OEV_materials_db1'!K3,Waste_Composition_S1!C2:'Waste_Composition_S1'!C3)</f>
        <v>1.1238041971282545E-4</v>
      </c>
      <c r="L4" s="6">
        <f>SUMPRODUCT(OEV_materials_db1!L2:'OEV_materials_db1'!L3,Waste_Composition_S1!C2:'Waste_Composition_S1'!C3)</f>
        <v>1.0150874696617535E-4</v>
      </c>
      <c r="M4" s="6">
        <f>SUMPRODUCT(OEV_materials_db1!M2:'OEV_materials_db1'!M3,Waste_Composition_S1!C2:'Waste_Composition_S1'!C3)</f>
        <v>6.8982384486836494E-4</v>
      </c>
      <c r="N4" s="6">
        <f>SUMPRODUCT(OEV_materials_db1!N2:'OEV_materials_db1'!N3,Waste_Composition_S1!C2:'Waste_Composition_S1'!C3)</f>
        <v>5.8737680491465406E-5</v>
      </c>
      <c r="O4" s="6">
        <f>SUMPRODUCT(OEV_materials_db1!O2:'OEV_materials_db1'!O3,Waste_Composition_S1!C2:'Waste_Composition_S1'!C3)</f>
        <v>5.1640607274491877E-4</v>
      </c>
      <c r="P4" s="6">
        <f>SUMPRODUCT(OEV_materials_db1!P2:'OEV_materials_db1'!P3,Waste_Composition_S1!C2:'Waste_Composition_S1'!C3)</f>
        <v>5.4382242076102282E-5</v>
      </c>
      <c r="Q4" s="6">
        <f>SUMPRODUCT(OEV_materials_db1!Q2:'OEV_materials_db1'!Q3,Waste_Composition_S1!C2:'Waste_Composition_S1'!C3)</f>
        <v>4.7351524291323627E-5</v>
      </c>
    </row>
    <row r="5" spans="1:17" x14ac:dyDescent="0.35">
      <c r="A5" s="5" t="s">
        <v>4</v>
      </c>
      <c r="B5" s="6">
        <f>SUMPRODUCT(OEV_materials_db1!B2:'OEV_materials_db1'!B3,Waste_Composition_S1!D2:'Waste_Composition_S1'!D3)</f>
        <v>3.2229421884772762E-5</v>
      </c>
      <c r="C5" s="6">
        <f>SUMPRODUCT(OEV_materials_db1!C2:'OEV_materials_db1'!C3,Waste_Composition_S1!D2:'Waste_Composition_S1'!D3)</f>
        <v>1.5916120796630028E-6</v>
      </c>
      <c r="D5" s="6">
        <f>SUMPRODUCT(OEV_materials_db1!D2:'OEV_materials_db1'!D3,Waste_Composition_S1!D2:'Waste_Composition_S1'!D3)</f>
        <v>4.5421178476318862E-4</v>
      </c>
      <c r="E5" s="6">
        <f>SUMPRODUCT(OEV_materials_db1!E2:'OEV_materials_db1'!E3,Waste_Composition_S1!D2:'Waste_Composition_S1'!D3)</f>
        <v>7.0703705927775131E-4</v>
      </c>
      <c r="F5" s="6">
        <f>SUMPRODUCT(OEV_materials_db1!F2:'OEV_materials_db1'!F3,Waste_Composition_S1!D2:'Waste_Composition_S1'!D3)</f>
        <v>5.3073301531732713E-5</v>
      </c>
      <c r="G5" s="6">
        <f>SUMPRODUCT(OEV_materials_db1!G2:'OEV_materials_db1'!G3,Waste_Composition_S1!D2:'Waste_Composition_S1'!D3)</f>
        <v>3.4821174093507746E-6</v>
      </c>
      <c r="H5" s="6">
        <f>SUMPRODUCT(OEV_materials_db1!H2:'OEV_materials_db1'!H3,Waste_Composition_S1!D2:'Waste_Composition_S1'!D3)</f>
        <v>4.4043209737640882E-5</v>
      </c>
      <c r="I5" s="6">
        <f>SUMPRODUCT(OEV_materials_db1!I2:'OEV_materials_db1'!I3,Waste_Composition_S1!D2:'Waste_Composition_S1'!D3)</f>
        <v>7.8187608649906695E-5</v>
      </c>
      <c r="J5" s="6">
        <f>SUMPRODUCT(OEV_materials_db1!J2:'OEV_materials_db1'!J3,Waste_Composition_S1!D2:'Waste_Composition_S1'!D3)</f>
        <v>1.0088580879779915E-4</v>
      </c>
      <c r="K5" s="6">
        <f>SUMPRODUCT(OEV_materials_db1!K2:'OEV_materials_db1'!K3,Waste_Composition_S1!D2:'Waste_Composition_S1'!D3)</f>
        <v>1.1238041971282545E-4</v>
      </c>
      <c r="L5" s="6">
        <f>SUMPRODUCT(OEV_materials_db1!L2:'OEV_materials_db1'!L3,Waste_Composition_S1!D2:'Waste_Composition_S1'!D3)</f>
        <v>1.0150874696617535E-4</v>
      </c>
      <c r="M5" s="6">
        <f>SUMPRODUCT(OEV_materials_db1!M2:'OEV_materials_db1'!M3,Waste_Composition_S1!D2:'Waste_Composition_S1'!D3)</f>
        <v>6.8982384486836494E-4</v>
      </c>
      <c r="N5" s="6">
        <f>SUMPRODUCT(OEV_materials_db1!N2:'OEV_materials_db1'!N3,Waste_Composition_S1!D2:'Waste_Composition_S1'!D3)</f>
        <v>5.8737680491465406E-5</v>
      </c>
      <c r="O5" s="6">
        <f>SUMPRODUCT(OEV_materials_db1!O2:'OEV_materials_db1'!O3,Waste_Composition_S1!D2:'Waste_Composition_S1'!D3)</f>
        <v>5.1640607274491877E-4</v>
      </c>
      <c r="P5" s="6">
        <f>SUMPRODUCT(OEV_materials_db1!P2:'OEV_materials_db1'!P3,Waste_Composition_S1!D2:'Waste_Composition_S1'!D3)</f>
        <v>5.4382242076102282E-5</v>
      </c>
      <c r="Q5" s="6">
        <f>SUMPRODUCT(OEV_materials_db1!Q2:'OEV_materials_db1'!Q3,Waste_Composition_S1!D2:'Waste_Composition_S1'!D3)</f>
        <v>4.7351524291323627E-5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SUMPRODUCT(Waste_Generation_S2!B3:'Waste_Generation_S2'!B5,B3:B5)</f>
        <v>3.2229421884772762E-5</v>
      </c>
      <c r="C2" s="6">
        <f>SUMPRODUCT(Waste_Generation_S2!B3:'Waste_Generation_S2'!B5,C3:C5)</f>
        <v>1.5916120796630028E-6</v>
      </c>
      <c r="D2" s="6">
        <f>SUMPRODUCT(Waste_Generation_S2!B3:'Waste_Generation_S2'!B5,D3:D5)</f>
        <v>4.5421178476318867E-4</v>
      </c>
      <c r="E2" s="6">
        <f>SUMPRODUCT(Waste_Generation_S2!B3:'Waste_Generation_S2'!B5,E3:E5)</f>
        <v>7.0703705927775131E-4</v>
      </c>
      <c r="F2" s="6">
        <f>SUMPRODUCT(Waste_Generation_S2!B3:'Waste_Generation_S2'!B5,F3:F5)</f>
        <v>5.307330153173272E-5</v>
      </c>
      <c r="G2" s="6">
        <f>SUMPRODUCT(Waste_Generation_S2!B3:'Waste_Generation_S2'!B5,G3:G5)</f>
        <v>3.482117409350775E-6</v>
      </c>
      <c r="H2" s="6">
        <f>SUMPRODUCT(Waste_Generation_S2!B3:'Waste_Generation_S2'!B5,H3:H5)</f>
        <v>4.4043209737640882E-5</v>
      </c>
      <c r="I2" s="6">
        <f>SUMPRODUCT(Waste_Generation_S2!B3:'Waste_Generation_S2'!B5,I3:I5)</f>
        <v>7.8187608649906695E-5</v>
      </c>
      <c r="J2" s="6">
        <f>SUMPRODUCT(Waste_Generation_S2!B3:'Waste_Generation_S2'!B5,J3:J5)</f>
        <v>1.0088580879779915E-4</v>
      </c>
      <c r="K2" s="6">
        <f>SUMPRODUCT(Waste_Generation_S2!B3:'Waste_Generation_S2'!B5,K3:K5)</f>
        <v>1.1238041971282545E-4</v>
      </c>
      <c r="L2" s="6">
        <f>SUMPRODUCT(Waste_Generation_S2!B3:'Waste_Generation_S2'!B5,L3:L5)</f>
        <v>1.0150874696617535E-4</v>
      </c>
      <c r="M2" s="6">
        <f>SUMPRODUCT(Waste_Generation_S2!B3:'Waste_Generation_S2'!B5,M3:M5)</f>
        <v>6.8982384486836494E-4</v>
      </c>
      <c r="N2" s="6">
        <f>SUMPRODUCT(Waste_Generation_S2!B3:'Waste_Generation_S2'!B5,N3:N5)</f>
        <v>5.8737680491465413E-5</v>
      </c>
      <c r="O2" s="6">
        <f>SUMPRODUCT(Waste_Generation_S2!B3:'Waste_Generation_S2'!B5,O3:O5)</f>
        <v>5.1640607274491888E-4</v>
      </c>
      <c r="P2" s="6">
        <f>SUMPRODUCT(Waste_Generation_S2!B3:'Waste_Generation_S2'!B5,P3:P5)</f>
        <v>5.4382242076102289E-5</v>
      </c>
      <c r="Q2" s="6">
        <f>SUMPRODUCT(Waste_Generation_S2!B3:'Waste_Generation_S2'!B5,Q3:Q5)</f>
        <v>4.7351524291323634E-5</v>
      </c>
    </row>
    <row r="3" spans="1:17" x14ac:dyDescent="0.35">
      <c r="A3" s="5" t="s">
        <v>2</v>
      </c>
      <c r="B3" s="6">
        <f>SUMPRODUCT(OEV_materials_db1!B2:'OEV_materials_db1'!B3,Waste_Composition_S2!B2:'Waste_Composition_S2'!B3)</f>
        <v>3.2229421884772762E-5</v>
      </c>
      <c r="C3" s="6">
        <f>SUMPRODUCT(OEV_materials_db1!C2:'OEV_materials_db1'!C3,Waste_Composition_S2!B2:'Waste_Composition_S2'!B3)</f>
        <v>1.5916120796630028E-6</v>
      </c>
      <c r="D3" s="6">
        <f>SUMPRODUCT(OEV_materials_db1!D2:'OEV_materials_db1'!D3,Waste_Composition_S2!B2:'Waste_Composition_S2'!B3)</f>
        <v>4.5421178476318862E-4</v>
      </c>
      <c r="E3" s="6">
        <f>SUMPRODUCT(OEV_materials_db1!E2:'OEV_materials_db1'!E3,Waste_Composition_S2!B2:'Waste_Composition_S2'!B3)</f>
        <v>7.0703705927775131E-4</v>
      </c>
      <c r="F3" s="6">
        <f>SUMPRODUCT(OEV_materials_db1!F2:'OEV_materials_db1'!F3,Waste_Composition_S2!B2:'Waste_Composition_S2'!B3)</f>
        <v>5.3073301531732713E-5</v>
      </c>
      <c r="G3" s="6">
        <f>SUMPRODUCT(OEV_materials_db1!G2:'OEV_materials_db1'!G3,Waste_Composition_S2!B2:'Waste_Composition_S2'!B3)</f>
        <v>3.4821174093507746E-6</v>
      </c>
      <c r="H3" s="6">
        <f>SUMPRODUCT(OEV_materials_db1!H2:'OEV_materials_db1'!H3,Waste_Composition_S2!B2:'Waste_Composition_S2'!B3)</f>
        <v>4.4043209737640882E-5</v>
      </c>
      <c r="I3" s="6">
        <f>SUMPRODUCT(OEV_materials_db1!I2:'OEV_materials_db1'!I3,Waste_Composition_S2!B2:'Waste_Composition_S2'!B3)</f>
        <v>7.8187608649906695E-5</v>
      </c>
      <c r="J3" s="6">
        <f>SUMPRODUCT(OEV_materials_db1!J2:'OEV_materials_db1'!J3,Waste_Composition_S2!B2:'Waste_Composition_S2'!B3)</f>
        <v>1.0088580879779915E-4</v>
      </c>
      <c r="K3" s="6">
        <f>SUMPRODUCT(OEV_materials_db1!K2:'OEV_materials_db1'!K3,Waste_Composition_S2!B2:'Waste_Composition_S2'!B3)</f>
        <v>1.1238041971282545E-4</v>
      </c>
      <c r="L3" s="6">
        <f>SUMPRODUCT(OEV_materials_db1!L2:'OEV_materials_db1'!L3,Waste_Composition_S2!B2:'Waste_Composition_S2'!B3)</f>
        <v>1.0150874696617535E-4</v>
      </c>
      <c r="M3" s="6">
        <f>SUMPRODUCT(OEV_materials_db1!M2:'OEV_materials_db1'!M3,Waste_Composition_S2!B2:'Waste_Composition_S2'!B3)</f>
        <v>6.8982384486836494E-4</v>
      </c>
      <c r="N3" s="6">
        <f>SUMPRODUCT(OEV_materials_db1!N2:'OEV_materials_db1'!N3,Waste_Composition_S2!B2:'Waste_Composition_S2'!B3)</f>
        <v>5.8737680491465406E-5</v>
      </c>
      <c r="O3" s="6">
        <f>SUMPRODUCT(OEV_materials_db1!O2:'OEV_materials_db1'!O3,Waste_Composition_S2!B2:'Waste_Composition_S2'!B3)</f>
        <v>5.1640607274491877E-4</v>
      </c>
      <c r="P3" s="6">
        <f>SUMPRODUCT(OEV_materials_db1!P2:'OEV_materials_db1'!P3,Waste_Composition_S2!B2:'Waste_Composition_S2'!B3)</f>
        <v>5.4382242076102282E-5</v>
      </c>
      <c r="Q3" s="6">
        <f>SUMPRODUCT(OEV_materials_db1!Q2:'OEV_materials_db1'!Q3,Waste_Composition_S2!B2:'Waste_Composition_S2'!B3)</f>
        <v>4.7351524291323627E-5</v>
      </c>
    </row>
    <row r="4" spans="1:17" x14ac:dyDescent="0.35">
      <c r="A4" s="5" t="s">
        <v>3</v>
      </c>
      <c r="B4" s="6">
        <f>SUMPRODUCT(OEV_materials_db1!B2:'OEV_materials_db1'!B3,Waste_Composition_S2!C2:'Waste_Composition_S2'!C3)</f>
        <v>3.2229421884772762E-5</v>
      </c>
      <c r="C4" s="6">
        <f>SUMPRODUCT(OEV_materials_db1!C2:'OEV_materials_db1'!C3,Waste_Composition_S2!C2:'Waste_Composition_S2'!C3)</f>
        <v>1.5916120796630028E-6</v>
      </c>
      <c r="D4" s="6">
        <f>SUMPRODUCT(OEV_materials_db1!D2:'OEV_materials_db1'!D3,Waste_Composition_S2!C2:'Waste_Composition_S2'!C3)</f>
        <v>4.5421178476318862E-4</v>
      </c>
      <c r="E4" s="6">
        <f>SUMPRODUCT(OEV_materials_db1!E2:'OEV_materials_db1'!E3,Waste_Composition_S2!C2:'Waste_Composition_S2'!C3)</f>
        <v>7.0703705927775131E-4</v>
      </c>
      <c r="F4" s="6">
        <f>SUMPRODUCT(OEV_materials_db1!F2:'OEV_materials_db1'!F3,Waste_Composition_S2!C2:'Waste_Composition_S2'!C3)</f>
        <v>5.3073301531732713E-5</v>
      </c>
      <c r="G4" s="6">
        <f>SUMPRODUCT(OEV_materials_db1!G2:'OEV_materials_db1'!G3,Waste_Composition_S2!C2:'Waste_Composition_S2'!C3)</f>
        <v>3.4821174093507746E-6</v>
      </c>
      <c r="H4" s="6">
        <f>SUMPRODUCT(OEV_materials_db1!H2:'OEV_materials_db1'!H3,Waste_Composition_S2!C2:'Waste_Composition_S2'!C3)</f>
        <v>4.4043209737640882E-5</v>
      </c>
      <c r="I4" s="6">
        <f>SUMPRODUCT(OEV_materials_db1!I2:'OEV_materials_db1'!I3,Waste_Composition_S2!C2:'Waste_Composition_S2'!C3)</f>
        <v>7.8187608649906695E-5</v>
      </c>
      <c r="J4" s="6">
        <f>SUMPRODUCT(OEV_materials_db1!J2:'OEV_materials_db1'!J3,Waste_Composition_S2!C2:'Waste_Composition_S2'!C3)</f>
        <v>1.0088580879779915E-4</v>
      </c>
      <c r="K4" s="6">
        <f>SUMPRODUCT(OEV_materials_db1!K2:'OEV_materials_db1'!K3,Waste_Composition_S2!C2:'Waste_Composition_S2'!C3)</f>
        <v>1.1238041971282545E-4</v>
      </c>
      <c r="L4" s="6">
        <f>SUMPRODUCT(OEV_materials_db1!L2:'OEV_materials_db1'!L3,Waste_Composition_S2!C2:'Waste_Composition_S2'!C3)</f>
        <v>1.0150874696617535E-4</v>
      </c>
      <c r="M4" s="6">
        <f>SUMPRODUCT(OEV_materials_db1!M2:'OEV_materials_db1'!M3,Waste_Composition_S2!C2:'Waste_Composition_S2'!C3)</f>
        <v>6.8982384486836494E-4</v>
      </c>
      <c r="N4" s="6">
        <f>SUMPRODUCT(OEV_materials_db1!N2:'OEV_materials_db1'!N3,Waste_Composition_S2!C2:'Waste_Composition_S2'!C3)</f>
        <v>5.8737680491465406E-5</v>
      </c>
      <c r="O4" s="6">
        <f>SUMPRODUCT(OEV_materials_db1!O2:'OEV_materials_db1'!O3,Waste_Composition_S2!C2:'Waste_Composition_S2'!C3)</f>
        <v>5.1640607274491877E-4</v>
      </c>
      <c r="P4" s="6">
        <f>SUMPRODUCT(OEV_materials_db1!P2:'OEV_materials_db1'!P3,Waste_Composition_S2!C2:'Waste_Composition_S2'!C3)</f>
        <v>5.4382242076102282E-5</v>
      </c>
      <c r="Q4" s="6">
        <f>SUMPRODUCT(OEV_materials_db1!Q2:'OEV_materials_db1'!Q3,Waste_Composition_S2!C2:'Waste_Composition_S2'!C3)</f>
        <v>4.7351524291323627E-5</v>
      </c>
    </row>
    <row r="5" spans="1:17" x14ac:dyDescent="0.35">
      <c r="A5" s="5" t="s">
        <v>4</v>
      </c>
      <c r="B5" s="6">
        <f>SUMPRODUCT(OEV_materials_db1!B2:'OEV_materials_db1'!B3,Waste_Composition_S2!D2:'Waste_Composition_S2'!D3)</f>
        <v>3.2229421884772762E-5</v>
      </c>
      <c r="C5" s="6">
        <f>SUMPRODUCT(OEV_materials_db1!C2:'OEV_materials_db1'!C3,Waste_Composition_S2!D2:'Waste_Composition_S2'!D3)</f>
        <v>1.5916120796630028E-6</v>
      </c>
      <c r="D5" s="6">
        <f>SUMPRODUCT(OEV_materials_db1!D2:'OEV_materials_db1'!D3,Waste_Composition_S2!D2:'Waste_Composition_S2'!D3)</f>
        <v>4.5421178476318862E-4</v>
      </c>
      <c r="E5" s="6">
        <f>SUMPRODUCT(OEV_materials_db1!E2:'OEV_materials_db1'!E3,Waste_Composition_S2!D2:'Waste_Composition_S2'!D3)</f>
        <v>7.0703705927775131E-4</v>
      </c>
      <c r="F5" s="6">
        <f>SUMPRODUCT(OEV_materials_db1!F2:'OEV_materials_db1'!F3,Waste_Composition_S2!D2:'Waste_Composition_S2'!D3)</f>
        <v>5.3073301531732713E-5</v>
      </c>
      <c r="G5" s="6">
        <f>SUMPRODUCT(OEV_materials_db1!G2:'OEV_materials_db1'!G3,Waste_Composition_S2!D2:'Waste_Composition_S2'!D3)</f>
        <v>3.4821174093507746E-6</v>
      </c>
      <c r="H5" s="6">
        <f>SUMPRODUCT(OEV_materials_db1!H2:'OEV_materials_db1'!H3,Waste_Composition_S2!D2:'Waste_Composition_S2'!D3)</f>
        <v>4.4043209737640882E-5</v>
      </c>
      <c r="I5" s="6">
        <f>SUMPRODUCT(OEV_materials_db1!I2:'OEV_materials_db1'!I3,Waste_Composition_S2!D2:'Waste_Composition_S2'!D3)</f>
        <v>7.8187608649906695E-5</v>
      </c>
      <c r="J5" s="6">
        <f>SUMPRODUCT(OEV_materials_db1!J2:'OEV_materials_db1'!J3,Waste_Composition_S2!D2:'Waste_Composition_S2'!D3)</f>
        <v>1.0088580879779915E-4</v>
      </c>
      <c r="K5" s="6">
        <f>SUMPRODUCT(OEV_materials_db1!K2:'OEV_materials_db1'!K3,Waste_Composition_S2!D2:'Waste_Composition_S2'!D3)</f>
        <v>1.1238041971282545E-4</v>
      </c>
      <c r="L5" s="6">
        <f>SUMPRODUCT(OEV_materials_db1!L2:'OEV_materials_db1'!L3,Waste_Composition_S2!D2:'Waste_Composition_S2'!D3)</f>
        <v>1.0150874696617535E-4</v>
      </c>
      <c r="M5" s="6">
        <f>SUMPRODUCT(OEV_materials_db1!M2:'OEV_materials_db1'!M3,Waste_Composition_S2!D2:'Waste_Composition_S2'!D3)</f>
        <v>6.8982384486836494E-4</v>
      </c>
      <c r="N5" s="6">
        <f>SUMPRODUCT(OEV_materials_db1!N2:'OEV_materials_db1'!N3,Waste_Composition_S2!D2:'Waste_Composition_S2'!D3)</f>
        <v>5.8737680491465406E-5</v>
      </c>
      <c r="O5" s="6">
        <f>SUMPRODUCT(OEV_materials_db1!O2:'OEV_materials_db1'!O3,Waste_Composition_S2!D2:'Waste_Composition_S2'!D3)</f>
        <v>5.1640607274491877E-4</v>
      </c>
      <c r="P5" s="6">
        <f>SUMPRODUCT(OEV_materials_db1!P2:'OEV_materials_db1'!P3,Waste_Composition_S2!D2:'Waste_Composition_S2'!D3)</f>
        <v>5.4382242076102282E-5</v>
      </c>
      <c r="Q5" s="6">
        <f>SUMPRODUCT(OEV_materials_db1!Q2:'OEV_materials_db1'!Q3,Waste_Composition_S2!D2:'Waste_Composition_S2'!D3)</f>
        <v>4.7351524291323627E-5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SUMPRODUCT(Waste_Generation_S3!B3:'Waste_Generation_S3'!B5,B3:B5)</f>
        <v>3.2229421884772762E-5</v>
      </c>
      <c r="C2" s="6">
        <f>SUMPRODUCT(Waste_Generation_S3!B3:'Waste_Generation_S3'!B5,C3:C5)</f>
        <v>1.5916120796630028E-6</v>
      </c>
      <c r="D2" s="6">
        <f>SUMPRODUCT(Waste_Generation_S3!B3:'Waste_Generation_S3'!B5,D3:D5)</f>
        <v>4.5421178476318867E-4</v>
      </c>
      <c r="E2" s="6">
        <f>SUMPRODUCT(Waste_Generation_S3!B3:'Waste_Generation_S3'!B5,E3:E5)</f>
        <v>7.0703705927775131E-4</v>
      </c>
      <c r="F2" s="6">
        <f>SUMPRODUCT(Waste_Generation_S3!B3:'Waste_Generation_S3'!B5,F3:F5)</f>
        <v>5.307330153173272E-5</v>
      </c>
      <c r="G2" s="6">
        <f>SUMPRODUCT(Waste_Generation_S3!B3:'Waste_Generation_S3'!B5,G3:G5)</f>
        <v>3.482117409350775E-6</v>
      </c>
      <c r="H2" s="6">
        <f>SUMPRODUCT(Waste_Generation_S3!B3:'Waste_Generation_S3'!B5,H3:H5)</f>
        <v>4.4043209737640882E-5</v>
      </c>
      <c r="I2" s="6">
        <f>SUMPRODUCT(Waste_Generation_S3!B3:'Waste_Generation_S3'!B5,I3:I5)</f>
        <v>7.8187608649906695E-5</v>
      </c>
      <c r="J2" s="6">
        <f>SUMPRODUCT(Waste_Generation_S3!B3:'Waste_Generation_S3'!B5,J3:J5)</f>
        <v>1.0088580879779915E-4</v>
      </c>
      <c r="K2" s="6">
        <f>SUMPRODUCT(Waste_Generation_S3!B3:'Waste_Generation_S3'!B5,K3:K5)</f>
        <v>1.1238041971282545E-4</v>
      </c>
      <c r="L2" s="6">
        <f>SUMPRODUCT(Waste_Generation_S3!B3:'Waste_Generation_S3'!B5,L3:L5)</f>
        <v>1.0150874696617535E-4</v>
      </c>
      <c r="M2" s="6">
        <f>SUMPRODUCT(Waste_Generation_S3!B3:'Waste_Generation_S3'!B5,M3:M5)</f>
        <v>6.8982384486836494E-4</v>
      </c>
      <c r="N2" s="6">
        <f>SUMPRODUCT(Waste_Generation_S3!B3:'Waste_Generation_S3'!B5,N3:N5)</f>
        <v>5.8737680491465413E-5</v>
      </c>
      <c r="O2" s="6">
        <f>SUMPRODUCT(Waste_Generation_S3!B3:'Waste_Generation_S3'!B5,O3:O5)</f>
        <v>5.1640607274491888E-4</v>
      </c>
      <c r="P2" s="6">
        <f>SUMPRODUCT(Waste_Generation_S3!B3:'Waste_Generation_S3'!B5,P3:P5)</f>
        <v>5.4382242076102289E-5</v>
      </c>
      <c r="Q2" s="6">
        <f>SUMPRODUCT(Waste_Generation_S3!B3:'Waste_Generation_S3'!B5,Q3:Q5)</f>
        <v>4.7351524291323634E-5</v>
      </c>
    </row>
    <row r="3" spans="1:17" x14ac:dyDescent="0.35">
      <c r="A3" s="5" t="s">
        <v>2</v>
      </c>
      <c r="B3" s="6">
        <f>SUMPRODUCT(OEV_materials_db1!B2:'OEV_materials_db1'!B3,Waste_Composition_S3!B2:'Waste_Composition_S3'!B3)</f>
        <v>3.2229421884772762E-5</v>
      </c>
      <c r="C3" s="6">
        <f>SUMPRODUCT(OEV_materials_db1!C2:'OEV_materials_db1'!C3,Waste_Composition_S3!B2:'Waste_Composition_S3'!B3)</f>
        <v>1.5916120796630028E-6</v>
      </c>
      <c r="D3" s="6">
        <f>SUMPRODUCT(OEV_materials_db1!D2:'OEV_materials_db1'!D3,Waste_Composition_S3!B2:'Waste_Composition_S3'!B3)</f>
        <v>4.5421178476318862E-4</v>
      </c>
      <c r="E3" s="6">
        <f>SUMPRODUCT(OEV_materials_db1!E2:'OEV_materials_db1'!E3,Waste_Composition_S3!B2:'Waste_Composition_S3'!B3)</f>
        <v>7.0703705927775131E-4</v>
      </c>
      <c r="F3" s="6">
        <f>SUMPRODUCT(OEV_materials_db1!F2:'OEV_materials_db1'!F3,Waste_Composition_S3!B2:'Waste_Composition_S3'!B3)</f>
        <v>5.3073301531732713E-5</v>
      </c>
      <c r="G3" s="6">
        <f>SUMPRODUCT(OEV_materials_db1!G2:'OEV_materials_db1'!G3,Waste_Composition_S3!B2:'Waste_Composition_S3'!B3)</f>
        <v>3.4821174093507746E-6</v>
      </c>
      <c r="H3" s="6">
        <f>SUMPRODUCT(OEV_materials_db1!H2:'OEV_materials_db1'!H3,Waste_Composition_S3!B2:'Waste_Composition_S3'!B3)</f>
        <v>4.4043209737640882E-5</v>
      </c>
      <c r="I3" s="6">
        <f>SUMPRODUCT(OEV_materials_db1!I2:'OEV_materials_db1'!I3,Waste_Composition_S3!B2:'Waste_Composition_S3'!B3)</f>
        <v>7.8187608649906695E-5</v>
      </c>
      <c r="J3" s="6">
        <f>SUMPRODUCT(OEV_materials_db1!J2:'OEV_materials_db1'!J3,Waste_Composition_S3!B2:'Waste_Composition_S3'!B3)</f>
        <v>1.0088580879779915E-4</v>
      </c>
      <c r="K3" s="6">
        <f>SUMPRODUCT(OEV_materials_db1!K2:'OEV_materials_db1'!K3,Waste_Composition_S3!B2:'Waste_Composition_S3'!B3)</f>
        <v>1.1238041971282545E-4</v>
      </c>
      <c r="L3" s="6">
        <f>SUMPRODUCT(OEV_materials_db1!L2:'OEV_materials_db1'!L3,Waste_Composition_S3!B2:'Waste_Composition_S3'!B3)</f>
        <v>1.0150874696617535E-4</v>
      </c>
      <c r="M3" s="6">
        <f>SUMPRODUCT(OEV_materials_db1!M2:'OEV_materials_db1'!M3,Waste_Composition_S3!B2:'Waste_Composition_S3'!B3)</f>
        <v>6.8982384486836494E-4</v>
      </c>
      <c r="N3" s="6">
        <f>SUMPRODUCT(OEV_materials_db1!N2:'OEV_materials_db1'!N3,Waste_Composition_S3!B2:'Waste_Composition_S3'!B3)</f>
        <v>5.8737680491465406E-5</v>
      </c>
      <c r="O3" s="6">
        <f>SUMPRODUCT(OEV_materials_db1!O2:'OEV_materials_db1'!O3,Waste_Composition_S3!B2:'Waste_Composition_S3'!B3)</f>
        <v>5.1640607274491877E-4</v>
      </c>
      <c r="P3" s="6">
        <f>SUMPRODUCT(OEV_materials_db1!P2:'OEV_materials_db1'!P3,Waste_Composition_S3!B2:'Waste_Composition_S3'!B3)</f>
        <v>5.4382242076102282E-5</v>
      </c>
      <c r="Q3" s="6">
        <f>SUMPRODUCT(OEV_materials_db1!Q2:'OEV_materials_db1'!Q3,Waste_Composition_S3!B2:'Waste_Composition_S3'!B3)</f>
        <v>4.7351524291323627E-5</v>
      </c>
    </row>
    <row r="4" spans="1:17" x14ac:dyDescent="0.35">
      <c r="A4" s="5" t="s">
        <v>3</v>
      </c>
      <c r="B4" s="6">
        <f>SUMPRODUCT(OEV_materials_db1!B2:'OEV_materials_db1'!B3,Waste_Composition_S3!C2:'Waste_Composition_S3'!C3)</f>
        <v>3.2229421884772762E-5</v>
      </c>
      <c r="C4" s="6">
        <f>SUMPRODUCT(OEV_materials_db1!C2:'OEV_materials_db1'!C3,Waste_Composition_S3!C2:'Waste_Composition_S3'!C3)</f>
        <v>1.5916120796630028E-6</v>
      </c>
      <c r="D4" s="6">
        <f>SUMPRODUCT(OEV_materials_db1!D2:'OEV_materials_db1'!D3,Waste_Composition_S3!C2:'Waste_Composition_S3'!C3)</f>
        <v>4.5421178476318862E-4</v>
      </c>
      <c r="E4" s="6">
        <f>SUMPRODUCT(OEV_materials_db1!E2:'OEV_materials_db1'!E3,Waste_Composition_S3!C2:'Waste_Composition_S3'!C3)</f>
        <v>7.0703705927775131E-4</v>
      </c>
      <c r="F4" s="6">
        <f>SUMPRODUCT(OEV_materials_db1!F2:'OEV_materials_db1'!F3,Waste_Composition_S3!C2:'Waste_Composition_S3'!C3)</f>
        <v>5.3073301531732713E-5</v>
      </c>
      <c r="G4" s="6">
        <f>SUMPRODUCT(OEV_materials_db1!G2:'OEV_materials_db1'!G3,Waste_Composition_S3!C2:'Waste_Composition_S3'!C3)</f>
        <v>3.4821174093507746E-6</v>
      </c>
      <c r="H4" s="6">
        <f>SUMPRODUCT(OEV_materials_db1!H2:'OEV_materials_db1'!H3,Waste_Composition_S3!C2:'Waste_Composition_S3'!C3)</f>
        <v>4.4043209737640882E-5</v>
      </c>
      <c r="I4" s="6">
        <f>SUMPRODUCT(OEV_materials_db1!I2:'OEV_materials_db1'!I3,Waste_Composition_S3!C2:'Waste_Composition_S3'!C3)</f>
        <v>7.8187608649906695E-5</v>
      </c>
      <c r="J4" s="6">
        <f>SUMPRODUCT(OEV_materials_db1!J2:'OEV_materials_db1'!J3,Waste_Composition_S3!C2:'Waste_Composition_S3'!C3)</f>
        <v>1.0088580879779915E-4</v>
      </c>
      <c r="K4" s="6">
        <f>SUMPRODUCT(OEV_materials_db1!K2:'OEV_materials_db1'!K3,Waste_Composition_S3!C2:'Waste_Composition_S3'!C3)</f>
        <v>1.1238041971282545E-4</v>
      </c>
      <c r="L4" s="6">
        <f>SUMPRODUCT(OEV_materials_db1!L2:'OEV_materials_db1'!L3,Waste_Composition_S3!C2:'Waste_Composition_S3'!C3)</f>
        <v>1.0150874696617535E-4</v>
      </c>
      <c r="M4" s="6">
        <f>SUMPRODUCT(OEV_materials_db1!M2:'OEV_materials_db1'!M3,Waste_Composition_S3!C2:'Waste_Composition_S3'!C3)</f>
        <v>6.8982384486836494E-4</v>
      </c>
      <c r="N4" s="6">
        <f>SUMPRODUCT(OEV_materials_db1!N2:'OEV_materials_db1'!N3,Waste_Composition_S3!C2:'Waste_Composition_S3'!C3)</f>
        <v>5.8737680491465406E-5</v>
      </c>
      <c r="O4" s="6">
        <f>SUMPRODUCT(OEV_materials_db1!O2:'OEV_materials_db1'!O3,Waste_Composition_S3!C2:'Waste_Composition_S3'!C3)</f>
        <v>5.1640607274491877E-4</v>
      </c>
      <c r="P4" s="6">
        <f>SUMPRODUCT(OEV_materials_db1!P2:'OEV_materials_db1'!P3,Waste_Composition_S3!C2:'Waste_Composition_S3'!C3)</f>
        <v>5.4382242076102282E-5</v>
      </c>
      <c r="Q4" s="6">
        <f>SUMPRODUCT(OEV_materials_db1!Q2:'OEV_materials_db1'!Q3,Waste_Composition_S3!C2:'Waste_Composition_S3'!C3)</f>
        <v>4.7351524291323627E-5</v>
      </c>
    </row>
    <row r="5" spans="1:17" x14ac:dyDescent="0.35">
      <c r="A5" s="5" t="s">
        <v>4</v>
      </c>
      <c r="B5" s="6">
        <f>SUMPRODUCT(OEV_materials_db1!B2:'OEV_materials_db1'!B3,Waste_Composition_S3!D2:'Waste_Composition_S3'!D3)</f>
        <v>3.2229421884772762E-5</v>
      </c>
      <c r="C5" s="6">
        <f>SUMPRODUCT(OEV_materials_db1!C2:'OEV_materials_db1'!C3,Waste_Composition_S3!D2:'Waste_Composition_S3'!D3)</f>
        <v>1.5916120796630028E-6</v>
      </c>
      <c r="D5" s="6">
        <f>SUMPRODUCT(OEV_materials_db1!D2:'OEV_materials_db1'!D3,Waste_Composition_S3!D2:'Waste_Composition_S3'!D3)</f>
        <v>4.5421178476318862E-4</v>
      </c>
      <c r="E5" s="6">
        <f>SUMPRODUCT(OEV_materials_db1!E2:'OEV_materials_db1'!E3,Waste_Composition_S3!D2:'Waste_Composition_S3'!D3)</f>
        <v>7.0703705927775131E-4</v>
      </c>
      <c r="F5" s="6">
        <f>SUMPRODUCT(OEV_materials_db1!F2:'OEV_materials_db1'!F3,Waste_Composition_S3!D2:'Waste_Composition_S3'!D3)</f>
        <v>5.3073301531732713E-5</v>
      </c>
      <c r="G5" s="6">
        <f>SUMPRODUCT(OEV_materials_db1!G2:'OEV_materials_db1'!G3,Waste_Composition_S3!D2:'Waste_Composition_S3'!D3)</f>
        <v>3.4821174093507746E-6</v>
      </c>
      <c r="H5" s="6">
        <f>SUMPRODUCT(OEV_materials_db1!H2:'OEV_materials_db1'!H3,Waste_Composition_S3!D2:'Waste_Composition_S3'!D3)</f>
        <v>4.4043209737640882E-5</v>
      </c>
      <c r="I5" s="6">
        <f>SUMPRODUCT(OEV_materials_db1!I2:'OEV_materials_db1'!I3,Waste_Composition_S3!D2:'Waste_Composition_S3'!D3)</f>
        <v>7.8187608649906695E-5</v>
      </c>
      <c r="J5" s="6">
        <f>SUMPRODUCT(OEV_materials_db1!J2:'OEV_materials_db1'!J3,Waste_Composition_S3!D2:'Waste_Composition_S3'!D3)</f>
        <v>1.0088580879779915E-4</v>
      </c>
      <c r="K5" s="6">
        <f>SUMPRODUCT(OEV_materials_db1!K2:'OEV_materials_db1'!K3,Waste_Composition_S3!D2:'Waste_Composition_S3'!D3)</f>
        <v>1.1238041971282545E-4</v>
      </c>
      <c r="L5" s="6">
        <f>SUMPRODUCT(OEV_materials_db1!L2:'OEV_materials_db1'!L3,Waste_Composition_S3!D2:'Waste_Composition_S3'!D3)</f>
        <v>1.0150874696617535E-4</v>
      </c>
      <c r="M5" s="6">
        <f>SUMPRODUCT(OEV_materials_db1!M2:'OEV_materials_db1'!M3,Waste_Composition_S3!D2:'Waste_Composition_S3'!D3)</f>
        <v>6.8982384486836494E-4</v>
      </c>
      <c r="N5" s="6">
        <f>SUMPRODUCT(OEV_materials_db1!N2:'OEV_materials_db1'!N3,Waste_Composition_S3!D2:'Waste_Composition_S3'!D3)</f>
        <v>5.8737680491465406E-5</v>
      </c>
      <c r="O5" s="6">
        <f>SUMPRODUCT(OEV_materials_db1!O2:'OEV_materials_db1'!O3,Waste_Composition_S3!D2:'Waste_Composition_S3'!D3)</f>
        <v>5.1640607274491877E-4</v>
      </c>
      <c r="P5" s="6">
        <f>SUMPRODUCT(OEV_materials_db1!P2:'OEV_materials_db1'!P3,Waste_Composition_S3!D2:'Waste_Composition_S3'!D3)</f>
        <v>5.4382242076102282E-5</v>
      </c>
      <c r="Q5" s="6">
        <f>SUMPRODUCT(OEV_materials_db1!Q2:'OEV_materials_db1'!Q3,Waste_Composition_S3!D2:'Waste_Composition_S3'!D3)</f>
        <v>4.7351524291323627E-5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SUMPRODUCT(Waste_Generation_S4!B3:'Waste_Generation_S4'!B5,B3:B5)</f>
        <v>3.2229421884772762E-5</v>
      </c>
      <c r="C2" s="6">
        <f>SUMPRODUCT(Waste_Generation_S4!B3:'Waste_Generation_S4'!B5,C3:C5)</f>
        <v>1.5916120796630028E-6</v>
      </c>
      <c r="D2" s="6">
        <f>SUMPRODUCT(Waste_Generation_S4!B3:'Waste_Generation_S4'!B5,D3:D5)</f>
        <v>4.5421178476318867E-4</v>
      </c>
      <c r="E2" s="6">
        <f>SUMPRODUCT(Waste_Generation_S4!B3:'Waste_Generation_S4'!B5,E3:E5)</f>
        <v>7.0703705927775131E-4</v>
      </c>
      <c r="F2" s="6">
        <f>SUMPRODUCT(Waste_Generation_S4!B3:'Waste_Generation_S4'!B5,F3:F5)</f>
        <v>5.307330153173272E-5</v>
      </c>
      <c r="G2" s="6">
        <f>SUMPRODUCT(Waste_Generation_S4!B3:'Waste_Generation_S4'!B5,G3:G5)</f>
        <v>3.482117409350775E-6</v>
      </c>
      <c r="H2" s="6">
        <f>SUMPRODUCT(Waste_Generation_S4!B3:'Waste_Generation_S4'!B5,H3:H5)</f>
        <v>4.4043209737640882E-5</v>
      </c>
      <c r="I2" s="6">
        <f>SUMPRODUCT(Waste_Generation_S4!B3:'Waste_Generation_S4'!B5,I3:I5)</f>
        <v>7.8187608649906695E-5</v>
      </c>
      <c r="J2" s="6">
        <f>SUMPRODUCT(Waste_Generation_S4!B3:'Waste_Generation_S4'!B5,J3:J5)</f>
        <v>1.0088580879779915E-4</v>
      </c>
      <c r="K2" s="6">
        <f>SUMPRODUCT(Waste_Generation_S4!B3:'Waste_Generation_S4'!B5,K3:K5)</f>
        <v>1.1238041971282545E-4</v>
      </c>
      <c r="L2" s="6">
        <f>SUMPRODUCT(Waste_Generation_S4!B3:'Waste_Generation_S4'!B5,L3:L5)</f>
        <v>1.0150874696617535E-4</v>
      </c>
      <c r="M2" s="6">
        <f>SUMPRODUCT(Waste_Generation_S4!B3:'Waste_Generation_S4'!B5,M3:M5)</f>
        <v>6.8982384486836494E-4</v>
      </c>
      <c r="N2" s="6">
        <f>SUMPRODUCT(Waste_Generation_S4!B3:'Waste_Generation_S4'!B5,N3:N5)</f>
        <v>5.8737680491465413E-5</v>
      </c>
      <c r="O2" s="6">
        <f>SUMPRODUCT(Waste_Generation_S4!B3:'Waste_Generation_S4'!B5,O3:O5)</f>
        <v>5.1640607274491888E-4</v>
      </c>
      <c r="P2" s="6">
        <f>SUMPRODUCT(Waste_Generation_S4!B3:'Waste_Generation_S4'!B5,P3:P5)</f>
        <v>5.4382242076102289E-5</v>
      </c>
      <c r="Q2" s="6">
        <f>SUMPRODUCT(Waste_Generation_S4!B3:'Waste_Generation_S4'!B5,Q3:Q5)</f>
        <v>4.7351524291323634E-5</v>
      </c>
    </row>
    <row r="3" spans="1:17" x14ac:dyDescent="0.35">
      <c r="A3" s="5" t="s">
        <v>2</v>
      </c>
      <c r="B3" s="6">
        <f>SUMPRODUCT(OEV_materials_db1!B2:'OEV_materials_db1'!B3,Waste_Composition_S4!B2:'Waste_Composition_S4'!B3)</f>
        <v>3.2229421884772762E-5</v>
      </c>
      <c r="C3" s="6">
        <f>SUMPRODUCT(OEV_materials_db1!C2:'OEV_materials_db1'!C3,Waste_Composition_S4!B2:'Waste_Composition_S4'!B3)</f>
        <v>1.5916120796630028E-6</v>
      </c>
      <c r="D3" s="6">
        <f>SUMPRODUCT(OEV_materials_db1!D2:'OEV_materials_db1'!D3,Waste_Composition_S4!B2:'Waste_Composition_S4'!B3)</f>
        <v>4.5421178476318862E-4</v>
      </c>
      <c r="E3" s="6">
        <f>SUMPRODUCT(OEV_materials_db1!E2:'OEV_materials_db1'!E3,Waste_Composition_S4!B2:'Waste_Composition_S4'!B3)</f>
        <v>7.0703705927775131E-4</v>
      </c>
      <c r="F3" s="6">
        <f>SUMPRODUCT(OEV_materials_db1!F2:'OEV_materials_db1'!F3,Waste_Composition_S4!B2:'Waste_Composition_S4'!B3)</f>
        <v>5.3073301531732713E-5</v>
      </c>
      <c r="G3" s="6">
        <f>SUMPRODUCT(OEV_materials_db1!G2:'OEV_materials_db1'!G3,Waste_Composition_S4!B2:'Waste_Composition_S4'!B3)</f>
        <v>3.4821174093507746E-6</v>
      </c>
      <c r="H3" s="6">
        <f>SUMPRODUCT(OEV_materials_db1!H2:'OEV_materials_db1'!H3,Waste_Composition_S4!B2:'Waste_Composition_S4'!B3)</f>
        <v>4.4043209737640882E-5</v>
      </c>
      <c r="I3" s="6">
        <f>SUMPRODUCT(OEV_materials_db1!I2:'OEV_materials_db1'!I3,Waste_Composition_S4!B2:'Waste_Composition_S4'!B3)</f>
        <v>7.8187608649906695E-5</v>
      </c>
      <c r="J3" s="6">
        <f>SUMPRODUCT(OEV_materials_db1!J2:'OEV_materials_db1'!J3,Waste_Composition_S4!B2:'Waste_Composition_S4'!B3)</f>
        <v>1.0088580879779915E-4</v>
      </c>
      <c r="K3" s="6">
        <f>SUMPRODUCT(OEV_materials_db1!K2:'OEV_materials_db1'!K3,Waste_Composition_S4!B2:'Waste_Composition_S4'!B3)</f>
        <v>1.1238041971282545E-4</v>
      </c>
      <c r="L3" s="6">
        <f>SUMPRODUCT(OEV_materials_db1!L2:'OEV_materials_db1'!L3,Waste_Composition_S4!B2:'Waste_Composition_S4'!B3)</f>
        <v>1.0150874696617535E-4</v>
      </c>
      <c r="M3" s="6">
        <f>SUMPRODUCT(OEV_materials_db1!M2:'OEV_materials_db1'!M3,Waste_Composition_S4!B2:'Waste_Composition_S4'!B3)</f>
        <v>6.8982384486836494E-4</v>
      </c>
      <c r="N3" s="6">
        <f>SUMPRODUCT(OEV_materials_db1!N2:'OEV_materials_db1'!N3,Waste_Composition_S4!B2:'Waste_Composition_S4'!B3)</f>
        <v>5.8737680491465406E-5</v>
      </c>
      <c r="O3" s="6">
        <f>SUMPRODUCT(OEV_materials_db1!O2:'OEV_materials_db1'!O3,Waste_Composition_S4!B2:'Waste_Composition_S4'!B3)</f>
        <v>5.1640607274491877E-4</v>
      </c>
      <c r="P3" s="6">
        <f>SUMPRODUCT(OEV_materials_db1!P2:'OEV_materials_db1'!P3,Waste_Composition_S4!B2:'Waste_Composition_S4'!B3)</f>
        <v>5.4382242076102282E-5</v>
      </c>
      <c r="Q3" s="6">
        <f>SUMPRODUCT(OEV_materials_db1!Q2:'OEV_materials_db1'!Q3,Waste_Composition_S4!B2:'Waste_Composition_S4'!B3)</f>
        <v>4.7351524291323627E-5</v>
      </c>
    </row>
    <row r="4" spans="1:17" x14ac:dyDescent="0.35">
      <c r="A4" s="5" t="s">
        <v>3</v>
      </c>
      <c r="B4" s="6">
        <f>SUMPRODUCT(OEV_materials_db1!B2:'OEV_materials_db1'!B3,Waste_Composition_S4!C2:'Waste_Composition_S4'!C3)</f>
        <v>3.2229421884772762E-5</v>
      </c>
      <c r="C4" s="6">
        <f>SUMPRODUCT(OEV_materials_db1!C2:'OEV_materials_db1'!C3,Waste_Composition_S4!C2:'Waste_Composition_S4'!C3)</f>
        <v>1.5916120796630028E-6</v>
      </c>
      <c r="D4" s="6">
        <f>SUMPRODUCT(OEV_materials_db1!D2:'OEV_materials_db1'!D3,Waste_Composition_S4!C2:'Waste_Composition_S4'!C3)</f>
        <v>4.5421178476318862E-4</v>
      </c>
      <c r="E4" s="6">
        <f>SUMPRODUCT(OEV_materials_db1!E2:'OEV_materials_db1'!E3,Waste_Composition_S4!C2:'Waste_Composition_S4'!C3)</f>
        <v>7.0703705927775131E-4</v>
      </c>
      <c r="F4" s="6">
        <f>SUMPRODUCT(OEV_materials_db1!F2:'OEV_materials_db1'!F3,Waste_Composition_S4!C2:'Waste_Composition_S4'!C3)</f>
        <v>5.3073301531732713E-5</v>
      </c>
      <c r="G4" s="6">
        <f>SUMPRODUCT(OEV_materials_db1!G2:'OEV_materials_db1'!G3,Waste_Composition_S4!C2:'Waste_Composition_S4'!C3)</f>
        <v>3.4821174093507746E-6</v>
      </c>
      <c r="H4" s="6">
        <f>SUMPRODUCT(OEV_materials_db1!H2:'OEV_materials_db1'!H3,Waste_Composition_S4!C2:'Waste_Composition_S4'!C3)</f>
        <v>4.4043209737640882E-5</v>
      </c>
      <c r="I4" s="6">
        <f>SUMPRODUCT(OEV_materials_db1!I2:'OEV_materials_db1'!I3,Waste_Composition_S4!C2:'Waste_Composition_S4'!C3)</f>
        <v>7.8187608649906695E-5</v>
      </c>
      <c r="J4" s="6">
        <f>SUMPRODUCT(OEV_materials_db1!J2:'OEV_materials_db1'!J3,Waste_Composition_S4!C2:'Waste_Composition_S4'!C3)</f>
        <v>1.0088580879779915E-4</v>
      </c>
      <c r="K4" s="6">
        <f>SUMPRODUCT(OEV_materials_db1!K2:'OEV_materials_db1'!K3,Waste_Composition_S4!C2:'Waste_Composition_S4'!C3)</f>
        <v>1.1238041971282545E-4</v>
      </c>
      <c r="L4" s="6">
        <f>SUMPRODUCT(OEV_materials_db1!L2:'OEV_materials_db1'!L3,Waste_Composition_S4!C2:'Waste_Composition_S4'!C3)</f>
        <v>1.0150874696617535E-4</v>
      </c>
      <c r="M4" s="6">
        <f>SUMPRODUCT(OEV_materials_db1!M2:'OEV_materials_db1'!M3,Waste_Composition_S4!C2:'Waste_Composition_S4'!C3)</f>
        <v>6.8982384486836494E-4</v>
      </c>
      <c r="N4" s="6">
        <f>SUMPRODUCT(OEV_materials_db1!N2:'OEV_materials_db1'!N3,Waste_Composition_S4!C2:'Waste_Composition_S4'!C3)</f>
        <v>5.8737680491465406E-5</v>
      </c>
      <c r="O4" s="6">
        <f>SUMPRODUCT(OEV_materials_db1!O2:'OEV_materials_db1'!O3,Waste_Composition_S4!C2:'Waste_Composition_S4'!C3)</f>
        <v>5.1640607274491877E-4</v>
      </c>
      <c r="P4" s="6">
        <f>SUMPRODUCT(OEV_materials_db1!P2:'OEV_materials_db1'!P3,Waste_Composition_S4!C2:'Waste_Composition_S4'!C3)</f>
        <v>5.4382242076102282E-5</v>
      </c>
      <c r="Q4" s="6">
        <f>SUMPRODUCT(OEV_materials_db1!Q2:'OEV_materials_db1'!Q3,Waste_Composition_S4!C2:'Waste_Composition_S4'!C3)</f>
        <v>4.7351524291323627E-5</v>
      </c>
    </row>
    <row r="5" spans="1:17" x14ac:dyDescent="0.35">
      <c r="A5" s="5" t="s">
        <v>4</v>
      </c>
      <c r="B5" s="6">
        <f>SUMPRODUCT(OEV_materials_db1!B2:'OEV_materials_db1'!B3,Waste_Composition_S4!D2:'Waste_Composition_S4'!D3)</f>
        <v>3.2229421884772762E-5</v>
      </c>
      <c r="C5" s="6">
        <f>SUMPRODUCT(OEV_materials_db1!C2:'OEV_materials_db1'!C3,Waste_Composition_S4!D2:'Waste_Composition_S4'!D3)</f>
        <v>1.5916120796630028E-6</v>
      </c>
      <c r="D5" s="6">
        <f>SUMPRODUCT(OEV_materials_db1!D2:'OEV_materials_db1'!D3,Waste_Composition_S4!D2:'Waste_Composition_S4'!D3)</f>
        <v>4.5421178476318862E-4</v>
      </c>
      <c r="E5" s="6">
        <f>SUMPRODUCT(OEV_materials_db1!E2:'OEV_materials_db1'!E3,Waste_Composition_S4!D2:'Waste_Composition_S4'!D3)</f>
        <v>7.0703705927775131E-4</v>
      </c>
      <c r="F5" s="6">
        <f>SUMPRODUCT(OEV_materials_db1!F2:'OEV_materials_db1'!F3,Waste_Composition_S4!D2:'Waste_Composition_S4'!D3)</f>
        <v>5.3073301531732713E-5</v>
      </c>
      <c r="G5" s="6">
        <f>SUMPRODUCT(OEV_materials_db1!G2:'OEV_materials_db1'!G3,Waste_Composition_S4!D2:'Waste_Composition_S4'!D3)</f>
        <v>3.4821174093507746E-6</v>
      </c>
      <c r="H5" s="6">
        <f>SUMPRODUCT(OEV_materials_db1!H2:'OEV_materials_db1'!H3,Waste_Composition_S4!D2:'Waste_Composition_S4'!D3)</f>
        <v>4.4043209737640882E-5</v>
      </c>
      <c r="I5" s="6">
        <f>SUMPRODUCT(OEV_materials_db1!I2:'OEV_materials_db1'!I3,Waste_Composition_S4!D2:'Waste_Composition_S4'!D3)</f>
        <v>7.8187608649906695E-5</v>
      </c>
      <c r="J5" s="6">
        <f>SUMPRODUCT(OEV_materials_db1!J2:'OEV_materials_db1'!J3,Waste_Composition_S4!D2:'Waste_Composition_S4'!D3)</f>
        <v>1.0088580879779915E-4</v>
      </c>
      <c r="K5" s="6">
        <f>SUMPRODUCT(OEV_materials_db1!K2:'OEV_materials_db1'!K3,Waste_Composition_S4!D2:'Waste_Composition_S4'!D3)</f>
        <v>1.1238041971282545E-4</v>
      </c>
      <c r="L5" s="6">
        <f>SUMPRODUCT(OEV_materials_db1!L2:'OEV_materials_db1'!L3,Waste_Composition_S4!D2:'Waste_Composition_S4'!D3)</f>
        <v>1.0150874696617535E-4</v>
      </c>
      <c r="M5" s="6">
        <f>SUMPRODUCT(OEV_materials_db1!M2:'OEV_materials_db1'!M3,Waste_Composition_S4!D2:'Waste_Composition_S4'!D3)</f>
        <v>6.8982384486836494E-4</v>
      </c>
      <c r="N5" s="6">
        <f>SUMPRODUCT(OEV_materials_db1!N2:'OEV_materials_db1'!N3,Waste_Composition_S4!D2:'Waste_Composition_S4'!D3)</f>
        <v>5.8737680491465406E-5</v>
      </c>
      <c r="O5" s="6">
        <f>SUMPRODUCT(OEV_materials_db1!O2:'OEV_materials_db1'!O3,Waste_Composition_S4!D2:'Waste_Composition_S4'!D3)</f>
        <v>5.1640607274491877E-4</v>
      </c>
      <c r="P5" s="6">
        <f>SUMPRODUCT(OEV_materials_db1!P2:'OEV_materials_db1'!P3,Waste_Composition_S4!D2:'Waste_Composition_S4'!D3)</f>
        <v>5.4382242076102282E-5</v>
      </c>
      <c r="Q5" s="6">
        <f>SUMPRODUCT(OEV_materials_db1!Q2:'OEV_materials_db1'!Q3,Waste_Composition_S4!D2:'Waste_Composition_S4'!D3)</f>
        <v>4.7351524291323627E-5</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SUMPRODUCT(Waste_Generation_S5!B3:'Waste_Generation_S5'!B5,B3:B5)</f>
        <v>3.2229421884772762E-5</v>
      </c>
      <c r="C2" s="6">
        <f>SUMPRODUCT(Waste_Generation_S5!B3:'Waste_Generation_S5'!B5,C3:C5)</f>
        <v>1.5916120796630028E-6</v>
      </c>
      <c r="D2" s="6">
        <f>SUMPRODUCT(Waste_Generation_S5!B3:'Waste_Generation_S5'!B5,D3:D5)</f>
        <v>4.5421178476318867E-4</v>
      </c>
      <c r="E2" s="6">
        <f>SUMPRODUCT(Waste_Generation_S5!B3:'Waste_Generation_S5'!B5,E3:E5)</f>
        <v>7.0703705927775131E-4</v>
      </c>
      <c r="F2" s="6">
        <f>SUMPRODUCT(Waste_Generation_S5!B3:'Waste_Generation_S5'!B5,F3:F5)</f>
        <v>5.307330153173272E-5</v>
      </c>
      <c r="G2" s="6">
        <f>SUMPRODUCT(Waste_Generation_S5!B3:'Waste_Generation_S5'!B5,G3:G5)</f>
        <v>3.482117409350775E-6</v>
      </c>
      <c r="H2" s="6">
        <f>SUMPRODUCT(Waste_Generation_S5!B3:'Waste_Generation_S5'!B5,H3:H5)</f>
        <v>4.4043209737640882E-5</v>
      </c>
      <c r="I2" s="6">
        <f>SUMPRODUCT(Waste_Generation_S5!B3:'Waste_Generation_S5'!B5,I3:I5)</f>
        <v>7.8187608649906695E-5</v>
      </c>
      <c r="J2" s="6">
        <f>SUMPRODUCT(Waste_Generation_S5!B3:'Waste_Generation_S5'!B5,J3:J5)</f>
        <v>1.0088580879779915E-4</v>
      </c>
      <c r="K2" s="6">
        <f>SUMPRODUCT(Waste_Generation_S5!B3:'Waste_Generation_S5'!B5,K3:K5)</f>
        <v>1.1238041971282545E-4</v>
      </c>
      <c r="L2" s="6">
        <f>SUMPRODUCT(Waste_Generation_S5!B3:'Waste_Generation_S5'!B5,L3:L5)</f>
        <v>1.0150874696617535E-4</v>
      </c>
      <c r="M2" s="6">
        <f>SUMPRODUCT(Waste_Generation_S5!B3:'Waste_Generation_S5'!B5,M3:M5)</f>
        <v>6.8982384486836494E-4</v>
      </c>
      <c r="N2" s="6">
        <f>SUMPRODUCT(Waste_Generation_S5!B3:'Waste_Generation_S5'!B5,N3:N5)</f>
        <v>5.8737680491465413E-5</v>
      </c>
      <c r="O2" s="6">
        <f>SUMPRODUCT(Waste_Generation_S5!B3:'Waste_Generation_S5'!B5,O3:O5)</f>
        <v>5.1640607274491888E-4</v>
      </c>
      <c r="P2" s="6">
        <f>SUMPRODUCT(Waste_Generation_S5!B3:'Waste_Generation_S5'!B5,P3:P5)</f>
        <v>5.4382242076102289E-5</v>
      </c>
      <c r="Q2" s="6">
        <f>SUMPRODUCT(Waste_Generation_S5!B3:'Waste_Generation_S5'!B5,Q3:Q5)</f>
        <v>4.7351524291323634E-5</v>
      </c>
    </row>
    <row r="3" spans="1:17" x14ac:dyDescent="0.35">
      <c r="A3" s="5" t="s">
        <v>2</v>
      </c>
      <c r="B3" s="6">
        <f>SUMPRODUCT(OEV_materials_db1!B2:'OEV_materials_db1'!B3,Waste_Composition_S5!B2:'Waste_Composition_S5'!B3)</f>
        <v>3.2229421884772762E-5</v>
      </c>
      <c r="C3" s="6">
        <f>SUMPRODUCT(OEV_materials_db1!C2:'OEV_materials_db1'!C3,Waste_Composition_S5!B2:'Waste_Composition_S5'!B3)</f>
        <v>1.5916120796630028E-6</v>
      </c>
      <c r="D3" s="6">
        <f>SUMPRODUCT(OEV_materials_db1!D2:'OEV_materials_db1'!D3,Waste_Composition_S5!B2:'Waste_Composition_S5'!B3)</f>
        <v>4.5421178476318862E-4</v>
      </c>
      <c r="E3" s="6">
        <f>SUMPRODUCT(OEV_materials_db1!E2:'OEV_materials_db1'!E3,Waste_Composition_S5!B2:'Waste_Composition_S5'!B3)</f>
        <v>7.0703705927775131E-4</v>
      </c>
      <c r="F3" s="6">
        <f>SUMPRODUCT(OEV_materials_db1!F2:'OEV_materials_db1'!F3,Waste_Composition_S5!B2:'Waste_Composition_S5'!B3)</f>
        <v>5.3073301531732713E-5</v>
      </c>
      <c r="G3" s="6">
        <f>SUMPRODUCT(OEV_materials_db1!G2:'OEV_materials_db1'!G3,Waste_Composition_S5!B2:'Waste_Composition_S5'!B3)</f>
        <v>3.4821174093507746E-6</v>
      </c>
      <c r="H3" s="6">
        <f>SUMPRODUCT(OEV_materials_db1!H2:'OEV_materials_db1'!H3,Waste_Composition_S5!B2:'Waste_Composition_S5'!B3)</f>
        <v>4.4043209737640882E-5</v>
      </c>
      <c r="I3" s="6">
        <f>SUMPRODUCT(OEV_materials_db1!I2:'OEV_materials_db1'!I3,Waste_Composition_S5!B2:'Waste_Composition_S5'!B3)</f>
        <v>7.8187608649906695E-5</v>
      </c>
      <c r="J3" s="6">
        <f>SUMPRODUCT(OEV_materials_db1!J2:'OEV_materials_db1'!J3,Waste_Composition_S5!B2:'Waste_Composition_S5'!B3)</f>
        <v>1.0088580879779915E-4</v>
      </c>
      <c r="K3" s="6">
        <f>SUMPRODUCT(OEV_materials_db1!K2:'OEV_materials_db1'!K3,Waste_Composition_S5!B2:'Waste_Composition_S5'!B3)</f>
        <v>1.1238041971282545E-4</v>
      </c>
      <c r="L3" s="6">
        <f>SUMPRODUCT(OEV_materials_db1!L2:'OEV_materials_db1'!L3,Waste_Composition_S5!B2:'Waste_Composition_S5'!B3)</f>
        <v>1.0150874696617535E-4</v>
      </c>
      <c r="M3" s="6">
        <f>SUMPRODUCT(OEV_materials_db1!M2:'OEV_materials_db1'!M3,Waste_Composition_S5!B2:'Waste_Composition_S5'!B3)</f>
        <v>6.8982384486836494E-4</v>
      </c>
      <c r="N3" s="6">
        <f>SUMPRODUCT(OEV_materials_db1!N2:'OEV_materials_db1'!N3,Waste_Composition_S5!B2:'Waste_Composition_S5'!B3)</f>
        <v>5.8737680491465406E-5</v>
      </c>
      <c r="O3" s="6">
        <f>SUMPRODUCT(OEV_materials_db1!O2:'OEV_materials_db1'!O3,Waste_Composition_S5!B2:'Waste_Composition_S5'!B3)</f>
        <v>5.1640607274491877E-4</v>
      </c>
      <c r="P3" s="6">
        <f>SUMPRODUCT(OEV_materials_db1!P2:'OEV_materials_db1'!P3,Waste_Composition_S5!B2:'Waste_Composition_S5'!B3)</f>
        <v>5.4382242076102282E-5</v>
      </c>
      <c r="Q3" s="6">
        <f>SUMPRODUCT(OEV_materials_db1!Q2:'OEV_materials_db1'!Q3,Waste_Composition_S5!B2:'Waste_Composition_S5'!B3)</f>
        <v>4.7351524291323627E-5</v>
      </c>
    </row>
    <row r="4" spans="1:17" x14ac:dyDescent="0.35">
      <c r="A4" s="5" t="s">
        <v>3</v>
      </c>
      <c r="B4" s="6">
        <f>SUMPRODUCT(OEV_materials_db1!B2:'OEV_materials_db1'!B3,Waste_Composition_S5!C2:'Waste_Composition_S5'!C3)</f>
        <v>3.2229421884772762E-5</v>
      </c>
      <c r="C4" s="6">
        <f>SUMPRODUCT(OEV_materials_db1!C2:'OEV_materials_db1'!C3,Waste_Composition_S5!C2:'Waste_Composition_S5'!C3)</f>
        <v>1.5916120796630028E-6</v>
      </c>
      <c r="D4" s="6">
        <f>SUMPRODUCT(OEV_materials_db1!D2:'OEV_materials_db1'!D3,Waste_Composition_S5!C2:'Waste_Composition_S5'!C3)</f>
        <v>4.5421178476318862E-4</v>
      </c>
      <c r="E4" s="6">
        <f>SUMPRODUCT(OEV_materials_db1!E2:'OEV_materials_db1'!E3,Waste_Composition_S5!C2:'Waste_Composition_S5'!C3)</f>
        <v>7.0703705927775131E-4</v>
      </c>
      <c r="F4" s="6">
        <f>SUMPRODUCT(OEV_materials_db1!F2:'OEV_materials_db1'!F3,Waste_Composition_S5!C2:'Waste_Composition_S5'!C3)</f>
        <v>5.3073301531732713E-5</v>
      </c>
      <c r="G4" s="6">
        <f>SUMPRODUCT(OEV_materials_db1!G2:'OEV_materials_db1'!G3,Waste_Composition_S5!C2:'Waste_Composition_S5'!C3)</f>
        <v>3.4821174093507746E-6</v>
      </c>
      <c r="H4" s="6">
        <f>SUMPRODUCT(OEV_materials_db1!H2:'OEV_materials_db1'!H3,Waste_Composition_S5!C2:'Waste_Composition_S5'!C3)</f>
        <v>4.4043209737640882E-5</v>
      </c>
      <c r="I4" s="6">
        <f>SUMPRODUCT(OEV_materials_db1!I2:'OEV_materials_db1'!I3,Waste_Composition_S5!C2:'Waste_Composition_S5'!C3)</f>
        <v>7.8187608649906695E-5</v>
      </c>
      <c r="J4" s="6">
        <f>SUMPRODUCT(OEV_materials_db1!J2:'OEV_materials_db1'!J3,Waste_Composition_S5!C2:'Waste_Composition_S5'!C3)</f>
        <v>1.0088580879779915E-4</v>
      </c>
      <c r="K4" s="6">
        <f>SUMPRODUCT(OEV_materials_db1!K2:'OEV_materials_db1'!K3,Waste_Composition_S5!C2:'Waste_Composition_S5'!C3)</f>
        <v>1.1238041971282545E-4</v>
      </c>
      <c r="L4" s="6">
        <f>SUMPRODUCT(OEV_materials_db1!L2:'OEV_materials_db1'!L3,Waste_Composition_S5!C2:'Waste_Composition_S5'!C3)</f>
        <v>1.0150874696617535E-4</v>
      </c>
      <c r="M4" s="6">
        <f>SUMPRODUCT(OEV_materials_db1!M2:'OEV_materials_db1'!M3,Waste_Composition_S5!C2:'Waste_Composition_S5'!C3)</f>
        <v>6.8982384486836494E-4</v>
      </c>
      <c r="N4" s="6">
        <f>SUMPRODUCT(OEV_materials_db1!N2:'OEV_materials_db1'!N3,Waste_Composition_S5!C2:'Waste_Composition_S5'!C3)</f>
        <v>5.8737680491465406E-5</v>
      </c>
      <c r="O4" s="6">
        <f>SUMPRODUCT(OEV_materials_db1!O2:'OEV_materials_db1'!O3,Waste_Composition_S5!C2:'Waste_Composition_S5'!C3)</f>
        <v>5.1640607274491877E-4</v>
      </c>
      <c r="P4" s="6">
        <f>SUMPRODUCT(OEV_materials_db1!P2:'OEV_materials_db1'!P3,Waste_Composition_S5!C2:'Waste_Composition_S5'!C3)</f>
        <v>5.4382242076102282E-5</v>
      </c>
      <c r="Q4" s="6">
        <f>SUMPRODUCT(OEV_materials_db1!Q2:'OEV_materials_db1'!Q3,Waste_Composition_S5!C2:'Waste_Composition_S5'!C3)</f>
        <v>4.7351524291323627E-5</v>
      </c>
    </row>
    <row r="5" spans="1:17" x14ac:dyDescent="0.35">
      <c r="A5" s="5" t="s">
        <v>4</v>
      </c>
      <c r="B5" s="6">
        <f>SUMPRODUCT(OEV_materials_db1!B2:'OEV_materials_db1'!B3,Waste_Composition_S5!D2:'Waste_Composition_S5'!D3)</f>
        <v>3.2229421884772762E-5</v>
      </c>
      <c r="C5" s="6">
        <f>SUMPRODUCT(OEV_materials_db1!C2:'OEV_materials_db1'!C3,Waste_Composition_S5!D2:'Waste_Composition_S5'!D3)</f>
        <v>1.5916120796630028E-6</v>
      </c>
      <c r="D5" s="6">
        <f>SUMPRODUCT(OEV_materials_db1!D2:'OEV_materials_db1'!D3,Waste_Composition_S5!D2:'Waste_Composition_S5'!D3)</f>
        <v>4.5421178476318862E-4</v>
      </c>
      <c r="E5" s="6">
        <f>SUMPRODUCT(OEV_materials_db1!E2:'OEV_materials_db1'!E3,Waste_Composition_S5!D2:'Waste_Composition_S5'!D3)</f>
        <v>7.0703705927775131E-4</v>
      </c>
      <c r="F5" s="6">
        <f>SUMPRODUCT(OEV_materials_db1!F2:'OEV_materials_db1'!F3,Waste_Composition_S5!D2:'Waste_Composition_S5'!D3)</f>
        <v>5.3073301531732713E-5</v>
      </c>
      <c r="G5" s="6">
        <f>SUMPRODUCT(OEV_materials_db1!G2:'OEV_materials_db1'!G3,Waste_Composition_S5!D2:'Waste_Composition_S5'!D3)</f>
        <v>3.4821174093507746E-6</v>
      </c>
      <c r="H5" s="6">
        <f>SUMPRODUCT(OEV_materials_db1!H2:'OEV_materials_db1'!H3,Waste_Composition_S5!D2:'Waste_Composition_S5'!D3)</f>
        <v>4.4043209737640882E-5</v>
      </c>
      <c r="I5" s="6">
        <f>SUMPRODUCT(OEV_materials_db1!I2:'OEV_materials_db1'!I3,Waste_Composition_S5!D2:'Waste_Composition_S5'!D3)</f>
        <v>7.8187608649906695E-5</v>
      </c>
      <c r="J5" s="6">
        <f>SUMPRODUCT(OEV_materials_db1!J2:'OEV_materials_db1'!J3,Waste_Composition_S5!D2:'Waste_Composition_S5'!D3)</f>
        <v>1.0088580879779915E-4</v>
      </c>
      <c r="K5" s="6">
        <f>SUMPRODUCT(OEV_materials_db1!K2:'OEV_materials_db1'!K3,Waste_Composition_S5!D2:'Waste_Composition_S5'!D3)</f>
        <v>1.1238041971282545E-4</v>
      </c>
      <c r="L5" s="6">
        <f>SUMPRODUCT(OEV_materials_db1!L2:'OEV_materials_db1'!L3,Waste_Composition_S5!D2:'Waste_Composition_S5'!D3)</f>
        <v>1.0150874696617535E-4</v>
      </c>
      <c r="M5" s="6">
        <f>SUMPRODUCT(OEV_materials_db1!M2:'OEV_materials_db1'!M3,Waste_Composition_S5!D2:'Waste_Composition_S5'!D3)</f>
        <v>6.8982384486836494E-4</v>
      </c>
      <c r="N5" s="6">
        <f>SUMPRODUCT(OEV_materials_db1!N2:'OEV_materials_db1'!N3,Waste_Composition_S5!D2:'Waste_Composition_S5'!D3)</f>
        <v>5.8737680491465406E-5</v>
      </c>
      <c r="O5" s="6">
        <f>SUMPRODUCT(OEV_materials_db1!O2:'OEV_materials_db1'!O3,Waste_Composition_S5!D2:'Waste_Composition_S5'!D3)</f>
        <v>5.1640607274491877E-4</v>
      </c>
      <c r="P5" s="6">
        <f>SUMPRODUCT(OEV_materials_db1!P2:'OEV_materials_db1'!P3,Waste_Composition_S5!D2:'Waste_Composition_S5'!D3)</f>
        <v>5.4382242076102282E-5</v>
      </c>
      <c r="Q5" s="6">
        <f>SUMPRODUCT(OEV_materials_db1!Q2:'OEV_materials_db1'!Q3,Waste_Composition_S5!D2:'Waste_Composition_S5'!D3)</f>
        <v>4.7351524291323627E-5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SUMPRODUCT(Waste_Generation_default!B3:'Waste_Generation_default'!B5,B3:B5)</f>
        <v>2.8401838739687564E-5</v>
      </c>
      <c r="C2" s="6">
        <f>SUMPRODUCT(Waste_Generation_default!B3:'Waste_Generation_default'!B5,C3:C5)</f>
        <v>1.3893020512895909E-6</v>
      </c>
      <c r="D2" s="6">
        <f>SUMPRODUCT(Waste_Generation_default!B3:'Waste_Generation_default'!B5,D3:D5)</f>
        <v>4.5945352309599151E-4</v>
      </c>
      <c r="E2" s="6">
        <f>SUMPRODUCT(Waste_Generation_default!B3:'Waste_Generation_default'!B5,E3:E5)</f>
        <v>7.0480203091889248E-4</v>
      </c>
      <c r="F2" s="6">
        <f>SUMPRODUCT(Waste_Generation_default!B3:'Waste_Generation_default'!B5,F3:F5)</f>
        <v>5.1889472988233402E-5</v>
      </c>
      <c r="G2" s="6">
        <f>SUMPRODUCT(Waste_Generation_default!B3:'Waste_Generation_default'!B5,G3:G5)</f>
        <v>3.088587410322691E-6</v>
      </c>
      <c r="H2" s="6">
        <f>SUMPRODUCT(Waste_Generation_default!B3:'Waste_Generation_default'!B5,H3:H5)</f>
        <v>4.3012288319661752E-5</v>
      </c>
      <c r="I2" s="6">
        <f>SUMPRODUCT(Waste_Generation_default!B3:'Waste_Generation_default'!B5,I3:I5)</f>
        <v>7.706545502040419E-5</v>
      </c>
      <c r="J2" s="6">
        <f>SUMPRODUCT(Waste_Generation_default!B3:'Waste_Generation_default'!B5,J3:J5)</f>
        <v>1.0029158766603565E-4</v>
      </c>
      <c r="K2" s="6">
        <f>SUMPRODUCT(Waste_Generation_default!B3:'Waste_Generation_default'!B5,K3:K5)</f>
        <v>1.1192079385975948E-4</v>
      </c>
      <c r="L2" s="6">
        <f>SUMPRODUCT(Waste_Generation_default!B3:'Waste_Generation_default'!B5,L3:L5)</f>
        <v>1.0112832611106519E-4</v>
      </c>
      <c r="M2" s="6">
        <f>SUMPRODUCT(Waste_Generation_default!B3:'Waste_Generation_default'!B5,M3:M5)</f>
        <v>6.8196029128311049E-4</v>
      </c>
      <c r="N2" s="6">
        <f>SUMPRODUCT(Waste_Generation_default!B3:'Waste_Generation_default'!B5,N3:N5)</f>
        <v>5.9763836461930587E-5</v>
      </c>
      <c r="O2" s="6">
        <f>SUMPRODUCT(Waste_Generation_default!B3:'Waste_Generation_default'!B5,O3:O5)</f>
        <v>5.1621911199565326E-4</v>
      </c>
      <c r="P2" s="6">
        <f>SUMPRODUCT(Waste_Generation_default!B3:'Waste_Generation_default'!B5,P3:P5)</f>
        <v>6.2925550919017083E-5</v>
      </c>
      <c r="Q2" s="6">
        <f>SUMPRODUCT(Waste_Generation_default!B3:'Waste_Generation_default'!B5,Q3:Q5)</f>
        <v>4.1910825509430247E-5</v>
      </c>
    </row>
    <row r="3" spans="1:17" x14ac:dyDescent="0.35">
      <c r="A3" s="5" t="s">
        <v>2</v>
      </c>
      <c r="B3" s="6">
        <f>SUMPRODUCT(OEV_materials_db2!B2:'OEV_materials_db2'!B3,Waste_Composition_default!B2:'Waste_Composition_default'!B3)</f>
        <v>2.8401838739687561E-5</v>
      </c>
      <c r="C3" s="6">
        <f>SUMPRODUCT(OEV_materials_db2!C2:'OEV_materials_db2'!C3,Waste_Composition_default!B2:'Waste_Composition_default'!B3)</f>
        <v>1.3893020512895909E-6</v>
      </c>
      <c r="D3" s="6">
        <f>SUMPRODUCT(OEV_materials_db2!D2:'OEV_materials_db2'!D3,Waste_Composition_default!B2:'Waste_Composition_default'!B3)</f>
        <v>4.5945352309599151E-4</v>
      </c>
      <c r="E3" s="6">
        <f>SUMPRODUCT(OEV_materials_db2!E2:'OEV_materials_db2'!E3,Waste_Composition_default!B2:'Waste_Composition_default'!B3)</f>
        <v>7.0480203091889237E-4</v>
      </c>
      <c r="F3" s="6">
        <f>SUMPRODUCT(OEV_materials_db2!F2:'OEV_materials_db2'!F3,Waste_Composition_default!B2:'Waste_Composition_default'!B3)</f>
        <v>5.1889472988233402E-5</v>
      </c>
      <c r="G3" s="6">
        <f>SUMPRODUCT(OEV_materials_db2!G2:'OEV_materials_db2'!G3,Waste_Composition_default!B2:'Waste_Composition_default'!B3)</f>
        <v>3.088587410322691E-6</v>
      </c>
      <c r="H3" s="6">
        <f>SUMPRODUCT(OEV_materials_db2!H2:'OEV_materials_db2'!H3,Waste_Composition_default!B2:'Waste_Composition_default'!B3)</f>
        <v>4.3012288319661752E-5</v>
      </c>
      <c r="I3" s="6">
        <f>SUMPRODUCT(OEV_materials_db2!I2:'OEV_materials_db2'!I3,Waste_Composition_default!B2:'Waste_Composition_default'!B3)</f>
        <v>7.706545502040419E-5</v>
      </c>
      <c r="J3" s="6">
        <f>SUMPRODUCT(OEV_materials_db2!J2:'OEV_materials_db2'!J3,Waste_Composition_default!B2:'Waste_Composition_default'!B3)</f>
        <v>1.0029158766603565E-4</v>
      </c>
      <c r="K3" s="6">
        <f>SUMPRODUCT(OEV_materials_db2!K2:'OEV_materials_db2'!K3,Waste_Composition_default!B2:'Waste_Composition_default'!B3)</f>
        <v>1.1192079385975948E-4</v>
      </c>
      <c r="L3" s="6">
        <f>SUMPRODUCT(OEV_materials_db2!L2:'OEV_materials_db2'!L3,Waste_Composition_default!B2:'Waste_Composition_default'!B3)</f>
        <v>1.0112832611106519E-4</v>
      </c>
      <c r="M3" s="6">
        <f>SUMPRODUCT(OEV_materials_db2!M2:'OEV_materials_db2'!M3,Waste_Composition_default!B2:'Waste_Composition_default'!B3)</f>
        <v>6.8196029128311038E-4</v>
      </c>
      <c r="N3" s="6">
        <f>SUMPRODUCT(OEV_materials_db2!N2:'OEV_materials_db2'!N3,Waste_Composition_default!B2:'Waste_Composition_default'!B3)</f>
        <v>5.976383646193058E-5</v>
      </c>
      <c r="O3" s="6">
        <f>SUMPRODUCT(OEV_materials_db2!O2:'OEV_materials_db2'!O3,Waste_Composition_default!B2:'Waste_Composition_default'!B3)</f>
        <v>5.1621911199565326E-4</v>
      </c>
      <c r="P3" s="6">
        <f>SUMPRODUCT(OEV_materials_db2!P2:'OEV_materials_db2'!P3,Waste_Composition_default!B2:'Waste_Composition_default'!B3)</f>
        <v>6.2925550919017083E-5</v>
      </c>
      <c r="Q3" s="6">
        <f>SUMPRODUCT(OEV_materials_db2!Q2:'OEV_materials_db2'!Q3,Waste_Composition_default!B2:'Waste_Composition_default'!B3)</f>
        <v>4.1910825509430247E-5</v>
      </c>
    </row>
    <row r="4" spans="1:17" x14ac:dyDescent="0.35">
      <c r="A4" s="5" t="s">
        <v>3</v>
      </c>
      <c r="B4" s="6">
        <f>SUMPRODUCT(OEV_materials_db2!B2:'OEV_materials_db2'!B3,Waste_Composition_default!C2:'Waste_Composition_default'!C3)</f>
        <v>2.8401838739687561E-5</v>
      </c>
      <c r="C4" s="6">
        <f>SUMPRODUCT(OEV_materials_db2!C2:'OEV_materials_db2'!C3,Waste_Composition_default!C2:'Waste_Composition_default'!C3)</f>
        <v>1.3893020512895909E-6</v>
      </c>
      <c r="D4" s="6">
        <f>SUMPRODUCT(OEV_materials_db2!D2:'OEV_materials_db2'!D3,Waste_Composition_default!C2:'Waste_Composition_default'!C3)</f>
        <v>4.5945352309599151E-4</v>
      </c>
      <c r="E4" s="6">
        <f>SUMPRODUCT(OEV_materials_db2!E2:'OEV_materials_db2'!E3,Waste_Composition_default!C2:'Waste_Composition_default'!C3)</f>
        <v>7.0480203091889237E-4</v>
      </c>
      <c r="F4" s="6">
        <f>SUMPRODUCT(OEV_materials_db2!F2:'OEV_materials_db2'!F3,Waste_Composition_default!C2:'Waste_Composition_default'!C3)</f>
        <v>5.1889472988233402E-5</v>
      </c>
      <c r="G4" s="6">
        <f>SUMPRODUCT(OEV_materials_db2!G2:'OEV_materials_db2'!G3,Waste_Composition_default!C2:'Waste_Composition_default'!C3)</f>
        <v>3.088587410322691E-6</v>
      </c>
      <c r="H4" s="6">
        <f>SUMPRODUCT(OEV_materials_db2!H2:'OEV_materials_db2'!H3,Waste_Composition_default!C2:'Waste_Composition_default'!C3)</f>
        <v>4.3012288319661752E-5</v>
      </c>
      <c r="I4" s="6">
        <f>SUMPRODUCT(OEV_materials_db2!I2:'OEV_materials_db2'!I3,Waste_Composition_default!C2:'Waste_Composition_default'!C3)</f>
        <v>7.706545502040419E-5</v>
      </c>
      <c r="J4" s="6">
        <f>SUMPRODUCT(OEV_materials_db2!J2:'OEV_materials_db2'!J3,Waste_Composition_default!C2:'Waste_Composition_default'!C3)</f>
        <v>1.0029158766603565E-4</v>
      </c>
      <c r="K4" s="6">
        <f>SUMPRODUCT(OEV_materials_db2!K2:'OEV_materials_db2'!K3,Waste_Composition_default!C2:'Waste_Composition_default'!C3)</f>
        <v>1.1192079385975948E-4</v>
      </c>
      <c r="L4" s="6">
        <f>SUMPRODUCT(OEV_materials_db2!L2:'OEV_materials_db2'!L3,Waste_Composition_default!C2:'Waste_Composition_default'!C3)</f>
        <v>1.0112832611106519E-4</v>
      </c>
      <c r="M4" s="6">
        <f>SUMPRODUCT(OEV_materials_db2!M2:'OEV_materials_db2'!M3,Waste_Composition_default!C2:'Waste_Composition_default'!C3)</f>
        <v>6.8196029128311038E-4</v>
      </c>
      <c r="N4" s="6">
        <f>SUMPRODUCT(OEV_materials_db2!N2:'OEV_materials_db2'!N3,Waste_Composition_default!C2:'Waste_Composition_default'!C3)</f>
        <v>5.976383646193058E-5</v>
      </c>
      <c r="O4" s="6">
        <f>SUMPRODUCT(OEV_materials_db2!O2:'OEV_materials_db2'!O3,Waste_Composition_default!C2:'Waste_Composition_default'!C3)</f>
        <v>5.1621911199565326E-4</v>
      </c>
      <c r="P4" s="6">
        <f>SUMPRODUCT(OEV_materials_db2!P2:'OEV_materials_db2'!P3,Waste_Composition_default!C2:'Waste_Composition_default'!C3)</f>
        <v>6.2925550919017083E-5</v>
      </c>
      <c r="Q4" s="6">
        <f>SUMPRODUCT(OEV_materials_db2!Q2:'OEV_materials_db2'!Q3,Waste_Composition_default!C2:'Waste_Composition_default'!C3)</f>
        <v>4.1910825509430247E-5</v>
      </c>
    </row>
    <row r="5" spans="1:17" x14ac:dyDescent="0.35">
      <c r="A5" s="5" t="s">
        <v>4</v>
      </c>
      <c r="B5" s="6">
        <f>SUMPRODUCT(OEV_materials_db2!B2:'OEV_materials_db2'!B3,Waste_Composition_default!D2:'Waste_Composition_default'!D3)</f>
        <v>2.8401838739687561E-5</v>
      </c>
      <c r="C5" s="6">
        <f>SUMPRODUCT(OEV_materials_db2!C2:'OEV_materials_db2'!C3,Waste_Composition_default!D2:'Waste_Composition_default'!D3)</f>
        <v>1.3893020512895909E-6</v>
      </c>
      <c r="D5" s="6">
        <f>SUMPRODUCT(OEV_materials_db2!D2:'OEV_materials_db2'!D3,Waste_Composition_default!D2:'Waste_Composition_default'!D3)</f>
        <v>4.5945352309599151E-4</v>
      </c>
      <c r="E5" s="6">
        <f>SUMPRODUCT(OEV_materials_db2!E2:'OEV_materials_db2'!E3,Waste_Composition_default!D2:'Waste_Composition_default'!D3)</f>
        <v>7.0480203091889237E-4</v>
      </c>
      <c r="F5" s="6">
        <f>SUMPRODUCT(OEV_materials_db2!F2:'OEV_materials_db2'!F3,Waste_Composition_default!D2:'Waste_Composition_default'!D3)</f>
        <v>5.1889472988233402E-5</v>
      </c>
      <c r="G5" s="6">
        <f>SUMPRODUCT(OEV_materials_db2!G2:'OEV_materials_db2'!G3,Waste_Composition_default!D2:'Waste_Composition_default'!D3)</f>
        <v>3.088587410322691E-6</v>
      </c>
      <c r="H5" s="6">
        <f>SUMPRODUCT(OEV_materials_db2!H2:'OEV_materials_db2'!H3,Waste_Composition_default!D2:'Waste_Composition_default'!D3)</f>
        <v>4.3012288319661752E-5</v>
      </c>
      <c r="I5" s="6">
        <f>SUMPRODUCT(OEV_materials_db2!I2:'OEV_materials_db2'!I3,Waste_Composition_default!D2:'Waste_Composition_default'!D3)</f>
        <v>7.706545502040419E-5</v>
      </c>
      <c r="J5" s="6">
        <f>SUMPRODUCT(OEV_materials_db2!J2:'OEV_materials_db2'!J3,Waste_Composition_default!D2:'Waste_Composition_default'!D3)</f>
        <v>1.0029158766603565E-4</v>
      </c>
      <c r="K5" s="6">
        <f>SUMPRODUCT(OEV_materials_db2!K2:'OEV_materials_db2'!K3,Waste_Composition_default!D2:'Waste_Composition_default'!D3)</f>
        <v>1.1192079385975948E-4</v>
      </c>
      <c r="L5" s="6">
        <f>SUMPRODUCT(OEV_materials_db2!L2:'OEV_materials_db2'!L3,Waste_Composition_default!D2:'Waste_Composition_default'!D3)</f>
        <v>1.0112832611106519E-4</v>
      </c>
      <c r="M5" s="6">
        <f>SUMPRODUCT(OEV_materials_db2!M2:'OEV_materials_db2'!M3,Waste_Composition_default!D2:'Waste_Composition_default'!D3)</f>
        <v>6.8196029128311038E-4</v>
      </c>
      <c r="N5" s="6">
        <f>SUMPRODUCT(OEV_materials_db2!N2:'OEV_materials_db2'!N3,Waste_Composition_default!D2:'Waste_Composition_default'!D3)</f>
        <v>5.976383646193058E-5</v>
      </c>
      <c r="O5" s="6">
        <f>SUMPRODUCT(OEV_materials_db2!O2:'OEV_materials_db2'!O3,Waste_Composition_default!D2:'Waste_Composition_default'!D3)</f>
        <v>5.1621911199565326E-4</v>
      </c>
      <c r="P5" s="6">
        <f>SUMPRODUCT(OEV_materials_db2!P2:'OEV_materials_db2'!P3,Waste_Composition_default!D2:'Waste_Composition_default'!D3)</f>
        <v>6.2925550919017083E-5</v>
      </c>
      <c r="Q5" s="6">
        <f>SUMPRODUCT(OEV_materials_db2!Q2:'OEV_materials_db2'!Q3,Waste_Composition_default!D2:'Waste_Composition_default'!D3)</f>
        <v>4.1910825509430247E-5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SUMPRODUCT(Waste_Generation_S1!B3:'Waste_Generation_S1'!B5,B3:B5)</f>
        <v>2.8401838739687564E-5</v>
      </c>
      <c r="C2" s="6">
        <f>SUMPRODUCT(Waste_Generation_S1!B3:'Waste_Generation_S1'!B5,C3:C5)</f>
        <v>1.3893020512895909E-6</v>
      </c>
      <c r="D2" s="6">
        <f>SUMPRODUCT(Waste_Generation_S1!B3:'Waste_Generation_S1'!B5,D3:D5)</f>
        <v>4.5945352309599151E-4</v>
      </c>
      <c r="E2" s="6">
        <f>SUMPRODUCT(Waste_Generation_S1!B3:'Waste_Generation_S1'!B5,E3:E5)</f>
        <v>7.0480203091889248E-4</v>
      </c>
      <c r="F2" s="6">
        <f>SUMPRODUCT(Waste_Generation_S1!B3:'Waste_Generation_S1'!B5,F3:F5)</f>
        <v>5.1889472988233402E-5</v>
      </c>
      <c r="G2" s="6">
        <f>SUMPRODUCT(Waste_Generation_S1!B3:'Waste_Generation_S1'!B5,G3:G5)</f>
        <v>3.088587410322691E-6</v>
      </c>
      <c r="H2" s="6">
        <f>SUMPRODUCT(Waste_Generation_S1!B3:'Waste_Generation_S1'!B5,H3:H5)</f>
        <v>4.3012288319661752E-5</v>
      </c>
      <c r="I2" s="6">
        <f>SUMPRODUCT(Waste_Generation_S1!B3:'Waste_Generation_S1'!B5,I3:I5)</f>
        <v>7.706545502040419E-5</v>
      </c>
      <c r="J2" s="6">
        <f>SUMPRODUCT(Waste_Generation_S1!B3:'Waste_Generation_S1'!B5,J3:J5)</f>
        <v>1.0029158766603565E-4</v>
      </c>
      <c r="K2" s="6">
        <f>SUMPRODUCT(Waste_Generation_S1!B3:'Waste_Generation_S1'!B5,K3:K5)</f>
        <v>1.1192079385975948E-4</v>
      </c>
      <c r="L2" s="6">
        <f>SUMPRODUCT(Waste_Generation_S1!B3:'Waste_Generation_S1'!B5,L3:L5)</f>
        <v>1.0112832611106519E-4</v>
      </c>
      <c r="M2" s="6">
        <f>SUMPRODUCT(Waste_Generation_S1!B3:'Waste_Generation_S1'!B5,M3:M5)</f>
        <v>6.8196029128311049E-4</v>
      </c>
      <c r="N2" s="6">
        <f>SUMPRODUCT(Waste_Generation_S1!B3:'Waste_Generation_S1'!B5,N3:N5)</f>
        <v>5.9763836461930587E-5</v>
      </c>
      <c r="O2" s="6">
        <f>SUMPRODUCT(Waste_Generation_S1!B3:'Waste_Generation_S1'!B5,O3:O5)</f>
        <v>5.1621911199565326E-4</v>
      </c>
      <c r="P2" s="6">
        <f>SUMPRODUCT(Waste_Generation_S1!B3:'Waste_Generation_S1'!B5,P3:P5)</f>
        <v>6.2925550919017083E-5</v>
      </c>
      <c r="Q2" s="6">
        <f>SUMPRODUCT(Waste_Generation_S1!B3:'Waste_Generation_S1'!B5,Q3:Q5)</f>
        <v>4.1910825509430247E-5</v>
      </c>
    </row>
    <row r="3" spans="1:17" x14ac:dyDescent="0.35">
      <c r="A3" s="5" t="s">
        <v>2</v>
      </c>
      <c r="B3" s="6">
        <f>SUMPRODUCT(OEV_materials_db2!B2:'OEV_materials_db2'!B3,Waste_Composition_S1!B2:'Waste_Composition_S1'!B3)</f>
        <v>2.8401838739687561E-5</v>
      </c>
      <c r="C3" s="6">
        <f>SUMPRODUCT(OEV_materials_db2!C2:'OEV_materials_db2'!C3,Waste_Composition_S1!B2:'Waste_Composition_S1'!B3)</f>
        <v>1.3893020512895909E-6</v>
      </c>
      <c r="D3" s="6">
        <f>SUMPRODUCT(OEV_materials_db2!D2:'OEV_materials_db2'!D3,Waste_Composition_S1!B2:'Waste_Composition_S1'!B3)</f>
        <v>4.5945352309599151E-4</v>
      </c>
      <c r="E3" s="6">
        <f>SUMPRODUCT(OEV_materials_db2!E2:'OEV_materials_db2'!E3,Waste_Composition_S1!B2:'Waste_Composition_S1'!B3)</f>
        <v>7.0480203091889237E-4</v>
      </c>
      <c r="F3" s="6">
        <f>SUMPRODUCT(OEV_materials_db2!F2:'OEV_materials_db2'!F3,Waste_Composition_S1!B2:'Waste_Composition_S1'!B3)</f>
        <v>5.1889472988233402E-5</v>
      </c>
      <c r="G3" s="6">
        <f>SUMPRODUCT(OEV_materials_db2!G2:'OEV_materials_db2'!G3,Waste_Composition_S1!B2:'Waste_Composition_S1'!B3)</f>
        <v>3.088587410322691E-6</v>
      </c>
      <c r="H3" s="6">
        <f>SUMPRODUCT(OEV_materials_db2!H2:'OEV_materials_db2'!H3,Waste_Composition_S1!B2:'Waste_Composition_S1'!B3)</f>
        <v>4.3012288319661752E-5</v>
      </c>
      <c r="I3" s="6">
        <f>SUMPRODUCT(OEV_materials_db2!I2:'OEV_materials_db2'!I3,Waste_Composition_S1!B2:'Waste_Composition_S1'!B3)</f>
        <v>7.706545502040419E-5</v>
      </c>
      <c r="J3" s="6">
        <f>SUMPRODUCT(OEV_materials_db2!J2:'OEV_materials_db2'!J3,Waste_Composition_S1!B2:'Waste_Composition_S1'!B3)</f>
        <v>1.0029158766603565E-4</v>
      </c>
      <c r="K3" s="6">
        <f>SUMPRODUCT(OEV_materials_db2!K2:'OEV_materials_db2'!K3,Waste_Composition_S1!B2:'Waste_Composition_S1'!B3)</f>
        <v>1.1192079385975948E-4</v>
      </c>
      <c r="L3" s="6">
        <f>SUMPRODUCT(OEV_materials_db2!L2:'OEV_materials_db2'!L3,Waste_Composition_S1!B2:'Waste_Composition_S1'!B3)</f>
        <v>1.0112832611106519E-4</v>
      </c>
      <c r="M3" s="6">
        <f>SUMPRODUCT(OEV_materials_db2!M2:'OEV_materials_db2'!M3,Waste_Composition_S1!B2:'Waste_Composition_S1'!B3)</f>
        <v>6.8196029128311038E-4</v>
      </c>
      <c r="N3" s="6">
        <f>SUMPRODUCT(OEV_materials_db2!N2:'OEV_materials_db2'!N3,Waste_Composition_S1!B2:'Waste_Composition_S1'!B3)</f>
        <v>5.976383646193058E-5</v>
      </c>
      <c r="O3" s="6">
        <f>SUMPRODUCT(OEV_materials_db2!O2:'OEV_materials_db2'!O3,Waste_Composition_S1!B2:'Waste_Composition_S1'!B3)</f>
        <v>5.1621911199565326E-4</v>
      </c>
      <c r="P3" s="6">
        <f>SUMPRODUCT(OEV_materials_db2!P2:'OEV_materials_db2'!P3,Waste_Composition_S1!B2:'Waste_Composition_S1'!B3)</f>
        <v>6.2925550919017083E-5</v>
      </c>
      <c r="Q3" s="6">
        <f>SUMPRODUCT(OEV_materials_db2!Q2:'OEV_materials_db2'!Q3,Waste_Composition_S1!B2:'Waste_Composition_S1'!B3)</f>
        <v>4.1910825509430247E-5</v>
      </c>
    </row>
    <row r="4" spans="1:17" x14ac:dyDescent="0.35">
      <c r="A4" s="5" t="s">
        <v>3</v>
      </c>
      <c r="B4" s="6">
        <f>SUMPRODUCT(OEV_materials_db2!B2:'OEV_materials_db2'!B3,Waste_Composition_S1!C2:'Waste_Composition_S1'!C3)</f>
        <v>2.8401838739687561E-5</v>
      </c>
      <c r="C4" s="6">
        <f>SUMPRODUCT(OEV_materials_db2!C2:'OEV_materials_db2'!C3,Waste_Composition_S1!C2:'Waste_Composition_S1'!C3)</f>
        <v>1.3893020512895909E-6</v>
      </c>
      <c r="D4" s="6">
        <f>SUMPRODUCT(OEV_materials_db2!D2:'OEV_materials_db2'!D3,Waste_Composition_S1!C2:'Waste_Composition_S1'!C3)</f>
        <v>4.5945352309599151E-4</v>
      </c>
      <c r="E4" s="6">
        <f>SUMPRODUCT(OEV_materials_db2!E2:'OEV_materials_db2'!E3,Waste_Composition_S1!C2:'Waste_Composition_S1'!C3)</f>
        <v>7.0480203091889237E-4</v>
      </c>
      <c r="F4" s="6">
        <f>SUMPRODUCT(OEV_materials_db2!F2:'OEV_materials_db2'!F3,Waste_Composition_S1!C2:'Waste_Composition_S1'!C3)</f>
        <v>5.1889472988233402E-5</v>
      </c>
      <c r="G4" s="6">
        <f>SUMPRODUCT(OEV_materials_db2!G2:'OEV_materials_db2'!G3,Waste_Composition_S1!C2:'Waste_Composition_S1'!C3)</f>
        <v>3.088587410322691E-6</v>
      </c>
      <c r="H4" s="6">
        <f>SUMPRODUCT(OEV_materials_db2!H2:'OEV_materials_db2'!H3,Waste_Composition_S1!C2:'Waste_Composition_S1'!C3)</f>
        <v>4.3012288319661752E-5</v>
      </c>
      <c r="I4" s="6">
        <f>SUMPRODUCT(OEV_materials_db2!I2:'OEV_materials_db2'!I3,Waste_Composition_S1!C2:'Waste_Composition_S1'!C3)</f>
        <v>7.706545502040419E-5</v>
      </c>
      <c r="J4" s="6">
        <f>SUMPRODUCT(OEV_materials_db2!J2:'OEV_materials_db2'!J3,Waste_Composition_S1!C2:'Waste_Composition_S1'!C3)</f>
        <v>1.0029158766603565E-4</v>
      </c>
      <c r="K4" s="6">
        <f>SUMPRODUCT(OEV_materials_db2!K2:'OEV_materials_db2'!K3,Waste_Composition_S1!C2:'Waste_Composition_S1'!C3)</f>
        <v>1.1192079385975948E-4</v>
      </c>
      <c r="L4" s="6">
        <f>SUMPRODUCT(OEV_materials_db2!L2:'OEV_materials_db2'!L3,Waste_Composition_S1!C2:'Waste_Composition_S1'!C3)</f>
        <v>1.0112832611106519E-4</v>
      </c>
      <c r="M4" s="6">
        <f>SUMPRODUCT(OEV_materials_db2!M2:'OEV_materials_db2'!M3,Waste_Composition_S1!C2:'Waste_Composition_S1'!C3)</f>
        <v>6.8196029128311038E-4</v>
      </c>
      <c r="N4" s="6">
        <f>SUMPRODUCT(OEV_materials_db2!N2:'OEV_materials_db2'!N3,Waste_Composition_S1!C2:'Waste_Composition_S1'!C3)</f>
        <v>5.976383646193058E-5</v>
      </c>
      <c r="O4" s="6">
        <f>SUMPRODUCT(OEV_materials_db2!O2:'OEV_materials_db2'!O3,Waste_Composition_S1!C2:'Waste_Composition_S1'!C3)</f>
        <v>5.1621911199565326E-4</v>
      </c>
      <c r="P4" s="6">
        <f>SUMPRODUCT(OEV_materials_db2!P2:'OEV_materials_db2'!P3,Waste_Composition_S1!C2:'Waste_Composition_S1'!C3)</f>
        <v>6.2925550919017083E-5</v>
      </c>
      <c r="Q4" s="6">
        <f>SUMPRODUCT(OEV_materials_db2!Q2:'OEV_materials_db2'!Q3,Waste_Composition_S1!C2:'Waste_Composition_S1'!C3)</f>
        <v>4.1910825509430247E-5</v>
      </c>
    </row>
    <row r="5" spans="1:17" x14ac:dyDescent="0.35">
      <c r="A5" s="5" t="s">
        <v>4</v>
      </c>
      <c r="B5" s="6">
        <f>SUMPRODUCT(OEV_materials_db2!B2:'OEV_materials_db2'!B3,Waste_Composition_S1!D2:'Waste_Composition_S1'!D3)</f>
        <v>2.8401838739687561E-5</v>
      </c>
      <c r="C5" s="6">
        <f>SUMPRODUCT(OEV_materials_db2!C2:'OEV_materials_db2'!C3,Waste_Composition_S1!D2:'Waste_Composition_S1'!D3)</f>
        <v>1.3893020512895909E-6</v>
      </c>
      <c r="D5" s="6">
        <f>SUMPRODUCT(OEV_materials_db2!D2:'OEV_materials_db2'!D3,Waste_Composition_S1!D2:'Waste_Composition_S1'!D3)</f>
        <v>4.5945352309599151E-4</v>
      </c>
      <c r="E5" s="6">
        <f>SUMPRODUCT(OEV_materials_db2!E2:'OEV_materials_db2'!E3,Waste_Composition_S1!D2:'Waste_Composition_S1'!D3)</f>
        <v>7.0480203091889237E-4</v>
      </c>
      <c r="F5" s="6">
        <f>SUMPRODUCT(OEV_materials_db2!F2:'OEV_materials_db2'!F3,Waste_Composition_S1!D2:'Waste_Composition_S1'!D3)</f>
        <v>5.1889472988233402E-5</v>
      </c>
      <c r="G5" s="6">
        <f>SUMPRODUCT(OEV_materials_db2!G2:'OEV_materials_db2'!G3,Waste_Composition_S1!D2:'Waste_Composition_S1'!D3)</f>
        <v>3.088587410322691E-6</v>
      </c>
      <c r="H5" s="6">
        <f>SUMPRODUCT(OEV_materials_db2!H2:'OEV_materials_db2'!H3,Waste_Composition_S1!D2:'Waste_Composition_S1'!D3)</f>
        <v>4.3012288319661752E-5</v>
      </c>
      <c r="I5" s="6">
        <f>SUMPRODUCT(OEV_materials_db2!I2:'OEV_materials_db2'!I3,Waste_Composition_S1!D2:'Waste_Composition_S1'!D3)</f>
        <v>7.706545502040419E-5</v>
      </c>
      <c r="J5" s="6">
        <f>SUMPRODUCT(OEV_materials_db2!J2:'OEV_materials_db2'!J3,Waste_Composition_S1!D2:'Waste_Composition_S1'!D3)</f>
        <v>1.0029158766603565E-4</v>
      </c>
      <c r="K5" s="6">
        <f>SUMPRODUCT(OEV_materials_db2!K2:'OEV_materials_db2'!K3,Waste_Composition_S1!D2:'Waste_Composition_S1'!D3)</f>
        <v>1.1192079385975948E-4</v>
      </c>
      <c r="L5" s="6">
        <f>SUMPRODUCT(OEV_materials_db2!L2:'OEV_materials_db2'!L3,Waste_Composition_S1!D2:'Waste_Composition_S1'!D3)</f>
        <v>1.0112832611106519E-4</v>
      </c>
      <c r="M5" s="6">
        <f>SUMPRODUCT(OEV_materials_db2!M2:'OEV_materials_db2'!M3,Waste_Composition_S1!D2:'Waste_Composition_S1'!D3)</f>
        <v>6.8196029128311038E-4</v>
      </c>
      <c r="N5" s="6">
        <f>SUMPRODUCT(OEV_materials_db2!N2:'OEV_materials_db2'!N3,Waste_Composition_S1!D2:'Waste_Composition_S1'!D3)</f>
        <v>5.976383646193058E-5</v>
      </c>
      <c r="O5" s="6">
        <f>SUMPRODUCT(OEV_materials_db2!O2:'OEV_materials_db2'!O3,Waste_Composition_S1!D2:'Waste_Composition_S1'!D3)</f>
        <v>5.1621911199565326E-4</v>
      </c>
      <c r="P5" s="6">
        <f>SUMPRODUCT(OEV_materials_db2!P2:'OEV_materials_db2'!P3,Waste_Composition_S1!D2:'Waste_Composition_S1'!D3)</f>
        <v>6.2925550919017083E-5</v>
      </c>
      <c r="Q5" s="6">
        <f>SUMPRODUCT(OEV_materials_db2!Q2:'OEV_materials_db2'!Q3,Waste_Composition_S1!D2:'Waste_Composition_S1'!D3)</f>
        <v>4.1910825509430247E-5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SUMPRODUCT(Waste_Generation_S2!B3:'Waste_Generation_S2'!B5,B3:B5)</f>
        <v>2.8401838739687564E-5</v>
      </c>
      <c r="C2" s="6">
        <f>SUMPRODUCT(Waste_Generation_S2!B3:'Waste_Generation_S2'!B5,C3:C5)</f>
        <v>1.3893020512895909E-6</v>
      </c>
      <c r="D2" s="6">
        <f>SUMPRODUCT(Waste_Generation_S2!B3:'Waste_Generation_S2'!B5,D3:D5)</f>
        <v>4.5945352309599151E-4</v>
      </c>
      <c r="E2" s="6">
        <f>SUMPRODUCT(Waste_Generation_S2!B3:'Waste_Generation_S2'!B5,E3:E5)</f>
        <v>7.0480203091889248E-4</v>
      </c>
      <c r="F2" s="6">
        <f>SUMPRODUCT(Waste_Generation_S2!B3:'Waste_Generation_S2'!B5,F3:F5)</f>
        <v>5.1889472988233402E-5</v>
      </c>
      <c r="G2" s="6">
        <f>SUMPRODUCT(Waste_Generation_S2!B3:'Waste_Generation_S2'!B5,G3:G5)</f>
        <v>3.088587410322691E-6</v>
      </c>
      <c r="H2" s="6">
        <f>SUMPRODUCT(Waste_Generation_S2!B3:'Waste_Generation_S2'!B5,H3:H5)</f>
        <v>4.3012288319661752E-5</v>
      </c>
      <c r="I2" s="6">
        <f>SUMPRODUCT(Waste_Generation_S2!B3:'Waste_Generation_S2'!B5,I3:I5)</f>
        <v>7.706545502040419E-5</v>
      </c>
      <c r="J2" s="6">
        <f>SUMPRODUCT(Waste_Generation_S2!B3:'Waste_Generation_S2'!B5,J3:J5)</f>
        <v>1.0029158766603565E-4</v>
      </c>
      <c r="K2" s="6">
        <f>SUMPRODUCT(Waste_Generation_S2!B3:'Waste_Generation_S2'!B5,K3:K5)</f>
        <v>1.1192079385975948E-4</v>
      </c>
      <c r="L2" s="6">
        <f>SUMPRODUCT(Waste_Generation_S2!B3:'Waste_Generation_S2'!B5,L3:L5)</f>
        <v>1.0112832611106519E-4</v>
      </c>
      <c r="M2" s="6">
        <f>SUMPRODUCT(Waste_Generation_S2!B3:'Waste_Generation_S2'!B5,M3:M5)</f>
        <v>6.8196029128311049E-4</v>
      </c>
      <c r="N2" s="6">
        <f>SUMPRODUCT(Waste_Generation_S2!B3:'Waste_Generation_S2'!B5,N3:N5)</f>
        <v>5.9763836461930587E-5</v>
      </c>
      <c r="O2" s="6">
        <f>SUMPRODUCT(Waste_Generation_S2!B3:'Waste_Generation_S2'!B5,O3:O5)</f>
        <v>5.1621911199565326E-4</v>
      </c>
      <c r="P2" s="6">
        <f>SUMPRODUCT(Waste_Generation_S2!B3:'Waste_Generation_S2'!B5,P3:P5)</f>
        <v>6.2925550919017083E-5</v>
      </c>
      <c r="Q2" s="6">
        <f>SUMPRODUCT(Waste_Generation_S2!B3:'Waste_Generation_S2'!B5,Q3:Q5)</f>
        <v>4.1910825509430247E-5</v>
      </c>
    </row>
    <row r="3" spans="1:17" x14ac:dyDescent="0.35">
      <c r="A3" s="5" t="s">
        <v>2</v>
      </c>
      <c r="B3" s="6">
        <f>SUMPRODUCT(OEV_materials_db2!B2:'OEV_materials_db2'!B3,Waste_Composition_S2!B2:'Waste_Composition_S2'!B3)</f>
        <v>2.8401838739687561E-5</v>
      </c>
      <c r="C3" s="6">
        <f>SUMPRODUCT(OEV_materials_db2!C2:'OEV_materials_db2'!C3,Waste_Composition_S2!B2:'Waste_Composition_S2'!B3)</f>
        <v>1.3893020512895909E-6</v>
      </c>
      <c r="D3" s="6">
        <f>SUMPRODUCT(OEV_materials_db2!D2:'OEV_materials_db2'!D3,Waste_Composition_S2!B2:'Waste_Composition_S2'!B3)</f>
        <v>4.5945352309599151E-4</v>
      </c>
      <c r="E3" s="6">
        <f>SUMPRODUCT(OEV_materials_db2!E2:'OEV_materials_db2'!E3,Waste_Composition_S2!B2:'Waste_Composition_S2'!B3)</f>
        <v>7.0480203091889237E-4</v>
      </c>
      <c r="F3" s="6">
        <f>SUMPRODUCT(OEV_materials_db2!F2:'OEV_materials_db2'!F3,Waste_Composition_S2!B2:'Waste_Composition_S2'!B3)</f>
        <v>5.1889472988233402E-5</v>
      </c>
      <c r="G3" s="6">
        <f>SUMPRODUCT(OEV_materials_db2!G2:'OEV_materials_db2'!G3,Waste_Composition_S2!B2:'Waste_Composition_S2'!B3)</f>
        <v>3.088587410322691E-6</v>
      </c>
      <c r="H3" s="6">
        <f>SUMPRODUCT(OEV_materials_db2!H2:'OEV_materials_db2'!H3,Waste_Composition_S2!B2:'Waste_Composition_S2'!B3)</f>
        <v>4.3012288319661752E-5</v>
      </c>
      <c r="I3" s="6">
        <f>SUMPRODUCT(OEV_materials_db2!I2:'OEV_materials_db2'!I3,Waste_Composition_S2!B2:'Waste_Composition_S2'!B3)</f>
        <v>7.706545502040419E-5</v>
      </c>
      <c r="J3" s="6">
        <f>SUMPRODUCT(OEV_materials_db2!J2:'OEV_materials_db2'!J3,Waste_Composition_S2!B2:'Waste_Composition_S2'!B3)</f>
        <v>1.0029158766603565E-4</v>
      </c>
      <c r="K3" s="6">
        <f>SUMPRODUCT(OEV_materials_db2!K2:'OEV_materials_db2'!K3,Waste_Composition_S2!B2:'Waste_Composition_S2'!B3)</f>
        <v>1.1192079385975948E-4</v>
      </c>
      <c r="L3" s="6">
        <f>SUMPRODUCT(OEV_materials_db2!L2:'OEV_materials_db2'!L3,Waste_Composition_S2!B2:'Waste_Composition_S2'!B3)</f>
        <v>1.0112832611106519E-4</v>
      </c>
      <c r="M3" s="6">
        <f>SUMPRODUCT(OEV_materials_db2!M2:'OEV_materials_db2'!M3,Waste_Composition_S2!B2:'Waste_Composition_S2'!B3)</f>
        <v>6.8196029128311038E-4</v>
      </c>
      <c r="N3" s="6">
        <f>SUMPRODUCT(OEV_materials_db2!N2:'OEV_materials_db2'!N3,Waste_Composition_S2!B2:'Waste_Composition_S2'!B3)</f>
        <v>5.976383646193058E-5</v>
      </c>
      <c r="O3" s="6">
        <f>SUMPRODUCT(OEV_materials_db2!O2:'OEV_materials_db2'!O3,Waste_Composition_S2!B2:'Waste_Composition_S2'!B3)</f>
        <v>5.1621911199565326E-4</v>
      </c>
      <c r="P3" s="6">
        <f>SUMPRODUCT(OEV_materials_db2!P2:'OEV_materials_db2'!P3,Waste_Composition_S2!B2:'Waste_Composition_S2'!B3)</f>
        <v>6.2925550919017083E-5</v>
      </c>
      <c r="Q3" s="6">
        <f>SUMPRODUCT(OEV_materials_db2!Q2:'OEV_materials_db2'!Q3,Waste_Composition_S2!B2:'Waste_Composition_S2'!B3)</f>
        <v>4.1910825509430247E-5</v>
      </c>
    </row>
    <row r="4" spans="1:17" x14ac:dyDescent="0.35">
      <c r="A4" s="5" t="s">
        <v>3</v>
      </c>
      <c r="B4" s="6">
        <f>SUMPRODUCT(OEV_materials_db2!B2:'OEV_materials_db2'!B3,Waste_Composition_S2!C2:'Waste_Composition_S2'!C3)</f>
        <v>2.8401838739687561E-5</v>
      </c>
      <c r="C4" s="6">
        <f>SUMPRODUCT(OEV_materials_db2!C2:'OEV_materials_db2'!C3,Waste_Composition_S2!C2:'Waste_Composition_S2'!C3)</f>
        <v>1.3893020512895909E-6</v>
      </c>
      <c r="D4" s="6">
        <f>SUMPRODUCT(OEV_materials_db2!D2:'OEV_materials_db2'!D3,Waste_Composition_S2!C2:'Waste_Composition_S2'!C3)</f>
        <v>4.5945352309599151E-4</v>
      </c>
      <c r="E4" s="6">
        <f>SUMPRODUCT(OEV_materials_db2!E2:'OEV_materials_db2'!E3,Waste_Composition_S2!C2:'Waste_Composition_S2'!C3)</f>
        <v>7.0480203091889237E-4</v>
      </c>
      <c r="F4" s="6">
        <f>SUMPRODUCT(OEV_materials_db2!F2:'OEV_materials_db2'!F3,Waste_Composition_S2!C2:'Waste_Composition_S2'!C3)</f>
        <v>5.1889472988233402E-5</v>
      </c>
      <c r="G4" s="6">
        <f>SUMPRODUCT(OEV_materials_db2!G2:'OEV_materials_db2'!G3,Waste_Composition_S2!C2:'Waste_Composition_S2'!C3)</f>
        <v>3.088587410322691E-6</v>
      </c>
      <c r="H4" s="6">
        <f>SUMPRODUCT(OEV_materials_db2!H2:'OEV_materials_db2'!H3,Waste_Composition_S2!C2:'Waste_Composition_S2'!C3)</f>
        <v>4.3012288319661752E-5</v>
      </c>
      <c r="I4" s="6">
        <f>SUMPRODUCT(OEV_materials_db2!I2:'OEV_materials_db2'!I3,Waste_Composition_S2!C2:'Waste_Composition_S2'!C3)</f>
        <v>7.706545502040419E-5</v>
      </c>
      <c r="J4" s="6">
        <f>SUMPRODUCT(OEV_materials_db2!J2:'OEV_materials_db2'!J3,Waste_Composition_S2!C2:'Waste_Composition_S2'!C3)</f>
        <v>1.0029158766603565E-4</v>
      </c>
      <c r="K4" s="6">
        <f>SUMPRODUCT(OEV_materials_db2!K2:'OEV_materials_db2'!K3,Waste_Composition_S2!C2:'Waste_Composition_S2'!C3)</f>
        <v>1.1192079385975948E-4</v>
      </c>
      <c r="L4" s="6">
        <f>SUMPRODUCT(OEV_materials_db2!L2:'OEV_materials_db2'!L3,Waste_Composition_S2!C2:'Waste_Composition_S2'!C3)</f>
        <v>1.0112832611106519E-4</v>
      </c>
      <c r="M4" s="6">
        <f>SUMPRODUCT(OEV_materials_db2!M2:'OEV_materials_db2'!M3,Waste_Composition_S2!C2:'Waste_Composition_S2'!C3)</f>
        <v>6.8196029128311038E-4</v>
      </c>
      <c r="N4" s="6">
        <f>SUMPRODUCT(OEV_materials_db2!N2:'OEV_materials_db2'!N3,Waste_Composition_S2!C2:'Waste_Composition_S2'!C3)</f>
        <v>5.976383646193058E-5</v>
      </c>
      <c r="O4" s="6">
        <f>SUMPRODUCT(OEV_materials_db2!O2:'OEV_materials_db2'!O3,Waste_Composition_S2!C2:'Waste_Composition_S2'!C3)</f>
        <v>5.1621911199565326E-4</v>
      </c>
      <c r="P4" s="6">
        <f>SUMPRODUCT(OEV_materials_db2!P2:'OEV_materials_db2'!P3,Waste_Composition_S2!C2:'Waste_Composition_S2'!C3)</f>
        <v>6.2925550919017083E-5</v>
      </c>
      <c r="Q4" s="6">
        <f>SUMPRODUCT(OEV_materials_db2!Q2:'OEV_materials_db2'!Q3,Waste_Composition_S2!C2:'Waste_Composition_S2'!C3)</f>
        <v>4.1910825509430247E-5</v>
      </c>
    </row>
    <row r="5" spans="1:17" x14ac:dyDescent="0.35">
      <c r="A5" s="5" t="s">
        <v>4</v>
      </c>
      <c r="B5" s="6">
        <f>SUMPRODUCT(OEV_materials_db2!B2:'OEV_materials_db2'!B3,Waste_Composition_S2!D2:'Waste_Composition_S2'!D3)</f>
        <v>2.8401838739687561E-5</v>
      </c>
      <c r="C5" s="6">
        <f>SUMPRODUCT(OEV_materials_db2!C2:'OEV_materials_db2'!C3,Waste_Composition_S2!D2:'Waste_Composition_S2'!D3)</f>
        <v>1.3893020512895909E-6</v>
      </c>
      <c r="D5" s="6">
        <f>SUMPRODUCT(OEV_materials_db2!D2:'OEV_materials_db2'!D3,Waste_Composition_S2!D2:'Waste_Composition_S2'!D3)</f>
        <v>4.5945352309599151E-4</v>
      </c>
      <c r="E5" s="6">
        <f>SUMPRODUCT(OEV_materials_db2!E2:'OEV_materials_db2'!E3,Waste_Composition_S2!D2:'Waste_Composition_S2'!D3)</f>
        <v>7.0480203091889237E-4</v>
      </c>
      <c r="F5" s="6">
        <f>SUMPRODUCT(OEV_materials_db2!F2:'OEV_materials_db2'!F3,Waste_Composition_S2!D2:'Waste_Composition_S2'!D3)</f>
        <v>5.1889472988233402E-5</v>
      </c>
      <c r="G5" s="6">
        <f>SUMPRODUCT(OEV_materials_db2!G2:'OEV_materials_db2'!G3,Waste_Composition_S2!D2:'Waste_Composition_S2'!D3)</f>
        <v>3.088587410322691E-6</v>
      </c>
      <c r="H5" s="6">
        <f>SUMPRODUCT(OEV_materials_db2!H2:'OEV_materials_db2'!H3,Waste_Composition_S2!D2:'Waste_Composition_S2'!D3)</f>
        <v>4.3012288319661752E-5</v>
      </c>
      <c r="I5" s="6">
        <f>SUMPRODUCT(OEV_materials_db2!I2:'OEV_materials_db2'!I3,Waste_Composition_S2!D2:'Waste_Composition_S2'!D3)</f>
        <v>7.706545502040419E-5</v>
      </c>
      <c r="J5" s="6">
        <f>SUMPRODUCT(OEV_materials_db2!J2:'OEV_materials_db2'!J3,Waste_Composition_S2!D2:'Waste_Composition_S2'!D3)</f>
        <v>1.0029158766603565E-4</v>
      </c>
      <c r="K5" s="6">
        <f>SUMPRODUCT(OEV_materials_db2!K2:'OEV_materials_db2'!K3,Waste_Composition_S2!D2:'Waste_Composition_S2'!D3)</f>
        <v>1.1192079385975948E-4</v>
      </c>
      <c r="L5" s="6">
        <f>SUMPRODUCT(OEV_materials_db2!L2:'OEV_materials_db2'!L3,Waste_Composition_S2!D2:'Waste_Composition_S2'!D3)</f>
        <v>1.0112832611106519E-4</v>
      </c>
      <c r="M5" s="6">
        <f>SUMPRODUCT(OEV_materials_db2!M2:'OEV_materials_db2'!M3,Waste_Composition_S2!D2:'Waste_Composition_S2'!D3)</f>
        <v>6.8196029128311038E-4</v>
      </c>
      <c r="N5" s="6">
        <f>SUMPRODUCT(OEV_materials_db2!N2:'OEV_materials_db2'!N3,Waste_Composition_S2!D2:'Waste_Composition_S2'!D3)</f>
        <v>5.976383646193058E-5</v>
      </c>
      <c r="O5" s="6">
        <f>SUMPRODUCT(OEV_materials_db2!O2:'OEV_materials_db2'!O3,Waste_Composition_S2!D2:'Waste_Composition_S2'!D3)</f>
        <v>5.1621911199565326E-4</v>
      </c>
      <c r="P5" s="6">
        <f>SUMPRODUCT(OEV_materials_db2!P2:'OEV_materials_db2'!P3,Waste_Composition_S2!D2:'Waste_Composition_S2'!D3)</f>
        <v>6.2925550919017083E-5</v>
      </c>
      <c r="Q5" s="6">
        <f>SUMPRODUCT(OEV_materials_db2!Q2:'OEV_materials_db2'!Q3,Waste_Composition_S2!D2:'Waste_Composition_S2'!D3)</f>
        <v>4.1910825509430247E-5</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SUMPRODUCT(Waste_Generation_S3!B3:'Waste_Generation_S3'!B5,B3:B5)</f>
        <v>2.8401838739687564E-5</v>
      </c>
      <c r="C2" s="6">
        <f>SUMPRODUCT(Waste_Generation_S3!B3:'Waste_Generation_S3'!B5,C3:C5)</f>
        <v>1.3893020512895909E-6</v>
      </c>
      <c r="D2" s="6">
        <f>SUMPRODUCT(Waste_Generation_S3!B3:'Waste_Generation_S3'!B5,D3:D5)</f>
        <v>4.5945352309599151E-4</v>
      </c>
      <c r="E2" s="6">
        <f>SUMPRODUCT(Waste_Generation_S3!B3:'Waste_Generation_S3'!B5,E3:E5)</f>
        <v>7.0480203091889248E-4</v>
      </c>
      <c r="F2" s="6">
        <f>SUMPRODUCT(Waste_Generation_S3!B3:'Waste_Generation_S3'!B5,F3:F5)</f>
        <v>5.1889472988233402E-5</v>
      </c>
      <c r="G2" s="6">
        <f>SUMPRODUCT(Waste_Generation_S3!B3:'Waste_Generation_S3'!B5,G3:G5)</f>
        <v>3.088587410322691E-6</v>
      </c>
      <c r="H2" s="6">
        <f>SUMPRODUCT(Waste_Generation_S3!B3:'Waste_Generation_S3'!B5,H3:H5)</f>
        <v>4.3012288319661752E-5</v>
      </c>
      <c r="I2" s="6">
        <f>SUMPRODUCT(Waste_Generation_S3!B3:'Waste_Generation_S3'!B5,I3:I5)</f>
        <v>7.706545502040419E-5</v>
      </c>
      <c r="J2" s="6">
        <f>SUMPRODUCT(Waste_Generation_S3!B3:'Waste_Generation_S3'!B5,J3:J5)</f>
        <v>1.0029158766603565E-4</v>
      </c>
      <c r="K2" s="6">
        <f>SUMPRODUCT(Waste_Generation_S3!B3:'Waste_Generation_S3'!B5,K3:K5)</f>
        <v>1.1192079385975948E-4</v>
      </c>
      <c r="L2" s="6">
        <f>SUMPRODUCT(Waste_Generation_S3!B3:'Waste_Generation_S3'!B5,L3:L5)</f>
        <v>1.0112832611106519E-4</v>
      </c>
      <c r="M2" s="6">
        <f>SUMPRODUCT(Waste_Generation_S3!B3:'Waste_Generation_S3'!B5,M3:M5)</f>
        <v>6.8196029128311049E-4</v>
      </c>
      <c r="N2" s="6">
        <f>SUMPRODUCT(Waste_Generation_S3!B3:'Waste_Generation_S3'!B5,N3:N5)</f>
        <v>5.9763836461930587E-5</v>
      </c>
      <c r="O2" s="6">
        <f>SUMPRODUCT(Waste_Generation_S3!B3:'Waste_Generation_S3'!B5,O3:O5)</f>
        <v>5.1621911199565326E-4</v>
      </c>
      <c r="P2" s="6">
        <f>SUMPRODUCT(Waste_Generation_S3!B3:'Waste_Generation_S3'!B5,P3:P5)</f>
        <v>6.2925550919017083E-5</v>
      </c>
      <c r="Q2" s="6">
        <f>SUMPRODUCT(Waste_Generation_S3!B3:'Waste_Generation_S3'!B5,Q3:Q5)</f>
        <v>4.1910825509430247E-5</v>
      </c>
    </row>
    <row r="3" spans="1:17" x14ac:dyDescent="0.35">
      <c r="A3" s="5" t="s">
        <v>2</v>
      </c>
      <c r="B3" s="6">
        <f>SUMPRODUCT(OEV_materials_db2!B2:'OEV_materials_db2'!B3,Waste_Composition_S3!B2:'Waste_Composition_S3'!B3)</f>
        <v>2.8401838739687561E-5</v>
      </c>
      <c r="C3" s="6">
        <f>SUMPRODUCT(OEV_materials_db2!C2:'OEV_materials_db2'!C3,Waste_Composition_S3!B2:'Waste_Composition_S3'!B3)</f>
        <v>1.3893020512895909E-6</v>
      </c>
      <c r="D3" s="6">
        <f>SUMPRODUCT(OEV_materials_db2!D2:'OEV_materials_db2'!D3,Waste_Composition_S3!B2:'Waste_Composition_S3'!B3)</f>
        <v>4.5945352309599151E-4</v>
      </c>
      <c r="E3" s="6">
        <f>SUMPRODUCT(OEV_materials_db2!E2:'OEV_materials_db2'!E3,Waste_Composition_S3!B2:'Waste_Composition_S3'!B3)</f>
        <v>7.0480203091889237E-4</v>
      </c>
      <c r="F3" s="6">
        <f>SUMPRODUCT(OEV_materials_db2!F2:'OEV_materials_db2'!F3,Waste_Composition_S3!B2:'Waste_Composition_S3'!B3)</f>
        <v>5.1889472988233402E-5</v>
      </c>
      <c r="G3" s="6">
        <f>SUMPRODUCT(OEV_materials_db2!G2:'OEV_materials_db2'!G3,Waste_Composition_S3!B2:'Waste_Composition_S3'!B3)</f>
        <v>3.088587410322691E-6</v>
      </c>
      <c r="H3" s="6">
        <f>SUMPRODUCT(OEV_materials_db2!H2:'OEV_materials_db2'!H3,Waste_Composition_S3!B2:'Waste_Composition_S3'!B3)</f>
        <v>4.3012288319661752E-5</v>
      </c>
      <c r="I3" s="6">
        <f>SUMPRODUCT(OEV_materials_db2!I2:'OEV_materials_db2'!I3,Waste_Composition_S3!B2:'Waste_Composition_S3'!B3)</f>
        <v>7.706545502040419E-5</v>
      </c>
      <c r="J3" s="6">
        <f>SUMPRODUCT(OEV_materials_db2!J2:'OEV_materials_db2'!J3,Waste_Composition_S3!B2:'Waste_Composition_S3'!B3)</f>
        <v>1.0029158766603565E-4</v>
      </c>
      <c r="K3" s="6">
        <f>SUMPRODUCT(OEV_materials_db2!K2:'OEV_materials_db2'!K3,Waste_Composition_S3!B2:'Waste_Composition_S3'!B3)</f>
        <v>1.1192079385975948E-4</v>
      </c>
      <c r="L3" s="6">
        <f>SUMPRODUCT(OEV_materials_db2!L2:'OEV_materials_db2'!L3,Waste_Composition_S3!B2:'Waste_Composition_S3'!B3)</f>
        <v>1.0112832611106519E-4</v>
      </c>
      <c r="M3" s="6">
        <f>SUMPRODUCT(OEV_materials_db2!M2:'OEV_materials_db2'!M3,Waste_Composition_S3!B2:'Waste_Composition_S3'!B3)</f>
        <v>6.8196029128311038E-4</v>
      </c>
      <c r="N3" s="6">
        <f>SUMPRODUCT(OEV_materials_db2!N2:'OEV_materials_db2'!N3,Waste_Composition_S3!B2:'Waste_Composition_S3'!B3)</f>
        <v>5.976383646193058E-5</v>
      </c>
      <c r="O3" s="6">
        <f>SUMPRODUCT(OEV_materials_db2!O2:'OEV_materials_db2'!O3,Waste_Composition_S3!B2:'Waste_Composition_S3'!B3)</f>
        <v>5.1621911199565326E-4</v>
      </c>
      <c r="P3" s="6">
        <f>SUMPRODUCT(OEV_materials_db2!P2:'OEV_materials_db2'!P3,Waste_Composition_S3!B2:'Waste_Composition_S3'!B3)</f>
        <v>6.2925550919017083E-5</v>
      </c>
      <c r="Q3" s="6">
        <f>SUMPRODUCT(OEV_materials_db2!Q2:'OEV_materials_db2'!Q3,Waste_Composition_S3!B2:'Waste_Composition_S3'!B3)</f>
        <v>4.1910825509430247E-5</v>
      </c>
    </row>
    <row r="4" spans="1:17" x14ac:dyDescent="0.35">
      <c r="A4" s="5" t="s">
        <v>3</v>
      </c>
      <c r="B4" s="6">
        <f>SUMPRODUCT(OEV_materials_db2!B2:'OEV_materials_db2'!B3,Waste_Composition_S3!C2:'Waste_Composition_S3'!C3)</f>
        <v>2.8401838739687561E-5</v>
      </c>
      <c r="C4" s="6">
        <f>SUMPRODUCT(OEV_materials_db2!C2:'OEV_materials_db2'!C3,Waste_Composition_S3!C2:'Waste_Composition_S3'!C3)</f>
        <v>1.3893020512895909E-6</v>
      </c>
      <c r="D4" s="6">
        <f>SUMPRODUCT(OEV_materials_db2!D2:'OEV_materials_db2'!D3,Waste_Composition_S3!C2:'Waste_Composition_S3'!C3)</f>
        <v>4.5945352309599151E-4</v>
      </c>
      <c r="E4" s="6">
        <f>SUMPRODUCT(OEV_materials_db2!E2:'OEV_materials_db2'!E3,Waste_Composition_S3!C2:'Waste_Composition_S3'!C3)</f>
        <v>7.0480203091889237E-4</v>
      </c>
      <c r="F4" s="6">
        <f>SUMPRODUCT(OEV_materials_db2!F2:'OEV_materials_db2'!F3,Waste_Composition_S3!C2:'Waste_Composition_S3'!C3)</f>
        <v>5.1889472988233402E-5</v>
      </c>
      <c r="G4" s="6">
        <f>SUMPRODUCT(OEV_materials_db2!G2:'OEV_materials_db2'!G3,Waste_Composition_S3!C2:'Waste_Composition_S3'!C3)</f>
        <v>3.088587410322691E-6</v>
      </c>
      <c r="H4" s="6">
        <f>SUMPRODUCT(OEV_materials_db2!H2:'OEV_materials_db2'!H3,Waste_Composition_S3!C2:'Waste_Composition_S3'!C3)</f>
        <v>4.3012288319661752E-5</v>
      </c>
      <c r="I4" s="6">
        <f>SUMPRODUCT(OEV_materials_db2!I2:'OEV_materials_db2'!I3,Waste_Composition_S3!C2:'Waste_Composition_S3'!C3)</f>
        <v>7.706545502040419E-5</v>
      </c>
      <c r="J4" s="6">
        <f>SUMPRODUCT(OEV_materials_db2!J2:'OEV_materials_db2'!J3,Waste_Composition_S3!C2:'Waste_Composition_S3'!C3)</f>
        <v>1.0029158766603565E-4</v>
      </c>
      <c r="K4" s="6">
        <f>SUMPRODUCT(OEV_materials_db2!K2:'OEV_materials_db2'!K3,Waste_Composition_S3!C2:'Waste_Composition_S3'!C3)</f>
        <v>1.1192079385975948E-4</v>
      </c>
      <c r="L4" s="6">
        <f>SUMPRODUCT(OEV_materials_db2!L2:'OEV_materials_db2'!L3,Waste_Composition_S3!C2:'Waste_Composition_S3'!C3)</f>
        <v>1.0112832611106519E-4</v>
      </c>
      <c r="M4" s="6">
        <f>SUMPRODUCT(OEV_materials_db2!M2:'OEV_materials_db2'!M3,Waste_Composition_S3!C2:'Waste_Composition_S3'!C3)</f>
        <v>6.8196029128311038E-4</v>
      </c>
      <c r="N4" s="6">
        <f>SUMPRODUCT(OEV_materials_db2!N2:'OEV_materials_db2'!N3,Waste_Composition_S3!C2:'Waste_Composition_S3'!C3)</f>
        <v>5.976383646193058E-5</v>
      </c>
      <c r="O4" s="6">
        <f>SUMPRODUCT(OEV_materials_db2!O2:'OEV_materials_db2'!O3,Waste_Composition_S3!C2:'Waste_Composition_S3'!C3)</f>
        <v>5.1621911199565326E-4</v>
      </c>
      <c r="P4" s="6">
        <f>SUMPRODUCT(OEV_materials_db2!P2:'OEV_materials_db2'!P3,Waste_Composition_S3!C2:'Waste_Composition_S3'!C3)</f>
        <v>6.2925550919017083E-5</v>
      </c>
      <c r="Q4" s="6">
        <f>SUMPRODUCT(OEV_materials_db2!Q2:'OEV_materials_db2'!Q3,Waste_Composition_S3!C2:'Waste_Composition_S3'!C3)</f>
        <v>4.1910825509430247E-5</v>
      </c>
    </row>
    <row r="5" spans="1:17" x14ac:dyDescent="0.35">
      <c r="A5" s="5" t="s">
        <v>4</v>
      </c>
      <c r="B5" s="6">
        <f>SUMPRODUCT(OEV_materials_db2!B2:'OEV_materials_db2'!B3,Waste_Composition_S3!D2:'Waste_Composition_S3'!D3)</f>
        <v>2.8401838739687561E-5</v>
      </c>
      <c r="C5" s="6">
        <f>SUMPRODUCT(OEV_materials_db2!C2:'OEV_materials_db2'!C3,Waste_Composition_S3!D2:'Waste_Composition_S3'!D3)</f>
        <v>1.3893020512895909E-6</v>
      </c>
      <c r="D5" s="6">
        <f>SUMPRODUCT(OEV_materials_db2!D2:'OEV_materials_db2'!D3,Waste_Composition_S3!D2:'Waste_Composition_S3'!D3)</f>
        <v>4.5945352309599151E-4</v>
      </c>
      <c r="E5" s="6">
        <f>SUMPRODUCT(OEV_materials_db2!E2:'OEV_materials_db2'!E3,Waste_Composition_S3!D2:'Waste_Composition_S3'!D3)</f>
        <v>7.0480203091889237E-4</v>
      </c>
      <c r="F5" s="6">
        <f>SUMPRODUCT(OEV_materials_db2!F2:'OEV_materials_db2'!F3,Waste_Composition_S3!D2:'Waste_Composition_S3'!D3)</f>
        <v>5.1889472988233402E-5</v>
      </c>
      <c r="G5" s="6">
        <f>SUMPRODUCT(OEV_materials_db2!G2:'OEV_materials_db2'!G3,Waste_Composition_S3!D2:'Waste_Composition_S3'!D3)</f>
        <v>3.088587410322691E-6</v>
      </c>
      <c r="H5" s="6">
        <f>SUMPRODUCT(OEV_materials_db2!H2:'OEV_materials_db2'!H3,Waste_Composition_S3!D2:'Waste_Composition_S3'!D3)</f>
        <v>4.3012288319661752E-5</v>
      </c>
      <c r="I5" s="6">
        <f>SUMPRODUCT(OEV_materials_db2!I2:'OEV_materials_db2'!I3,Waste_Composition_S3!D2:'Waste_Composition_S3'!D3)</f>
        <v>7.706545502040419E-5</v>
      </c>
      <c r="J5" s="6">
        <f>SUMPRODUCT(OEV_materials_db2!J2:'OEV_materials_db2'!J3,Waste_Composition_S3!D2:'Waste_Composition_S3'!D3)</f>
        <v>1.0029158766603565E-4</v>
      </c>
      <c r="K5" s="6">
        <f>SUMPRODUCT(OEV_materials_db2!K2:'OEV_materials_db2'!K3,Waste_Composition_S3!D2:'Waste_Composition_S3'!D3)</f>
        <v>1.1192079385975948E-4</v>
      </c>
      <c r="L5" s="6">
        <f>SUMPRODUCT(OEV_materials_db2!L2:'OEV_materials_db2'!L3,Waste_Composition_S3!D2:'Waste_Composition_S3'!D3)</f>
        <v>1.0112832611106519E-4</v>
      </c>
      <c r="M5" s="6">
        <f>SUMPRODUCT(OEV_materials_db2!M2:'OEV_materials_db2'!M3,Waste_Composition_S3!D2:'Waste_Composition_S3'!D3)</f>
        <v>6.8196029128311038E-4</v>
      </c>
      <c r="N5" s="6">
        <f>SUMPRODUCT(OEV_materials_db2!N2:'OEV_materials_db2'!N3,Waste_Composition_S3!D2:'Waste_Composition_S3'!D3)</f>
        <v>5.976383646193058E-5</v>
      </c>
      <c r="O5" s="6">
        <f>SUMPRODUCT(OEV_materials_db2!O2:'OEV_materials_db2'!O3,Waste_Composition_S3!D2:'Waste_Composition_S3'!D3)</f>
        <v>5.1621911199565326E-4</v>
      </c>
      <c r="P5" s="6">
        <f>SUMPRODUCT(OEV_materials_db2!P2:'OEV_materials_db2'!P3,Waste_Composition_S3!D2:'Waste_Composition_S3'!D3)</f>
        <v>6.2925550919017083E-5</v>
      </c>
      <c r="Q5" s="6">
        <f>SUMPRODUCT(OEV_materials_db2!Q2:'OEV_materials_db2'!Q3,Waste_Composition_S3!D2:'Waste_Composition_S3'!D3)</f>
        <v>4.1910825509430247E-5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SUMPRODUCT(Waste_Generation_S4!B3:'Waste_Generation_S4'!B5,B3:B5)</f>
        <v>2.8401838739687564E-5</v>
      </c>
      <c r="C2" s="6">
        <f>SUMPRODUCT(Waste_Generation_S4!B3:'Waste_Generation_S4'!B5,C3:C5)</f>
        <v>1.3893020512895909E-6</v>
      </c>
      <c r="D2" s="6">
        <f>SUMPRODUCT(Waste_Generation_S4!B3:'Waste_Generation_S4'!B5,D3:D5)</f>
        <v>4.5945352309599151E-4</v>
      </c>
      <c r="E2" s="6">
        <f>SUMPRODUCT(Waste_Generation_S4!B3:'Waste_Generation_S4'!B5,E3:E5)</f>
        <v>7.0480203091889248E-4</v>
      </c>
      <c r="F2" s="6">
        <f>SUMPRODUCT(Waste_Generation_S4!B3:'Waste_Generation_S4'!B5,F3:F5)</f>
        <v>5.1889472988233402E-5</v>
      </c>
      <c r="G2" s="6">
        <f>SUMPRODUCT(Waste_Generation_S4!B3:'Waste_Generation_S4'!B5,G3:G5)</f>
        <v>3.088587410322691E-6</v>
      </c>
      <c r="H2" s="6">
        <f>SUMPRODUCT(Waste_Generation_S4!B3:'Waste_Generation_S4'!B5,H3:H5)</f>
        <v>4.3012288319661752E-5</v>
      </c>
      <c r="I2" s="6">
        <f>SUMPRODUCT(Waste_Generation_S4!B3:'Waste_Generation_S4'!B5,I3:I5)</f>
        <v>7.706545502040419E-5</v>
      </c>
      <c r="J2" s="6">
        <f>SUMPRODUCT(Waste_Generation_S4!B3:'Waste_Generation_S4'!B5,J3:J5)</f>
        <v>1.0029158766603565E-4</v>
      </c>
      <c r="K2" s="6">
        <f>SUMPRODUCT(Waste_Generation_S4!B3:'Waste_Generation_S4'!B5,K3:K5)</f>
        <v>1.1192079385975948E-4</v>
      </c>
      <c r="L2" s="6">
        <f>SUMPRODUCT(Waste_Generation_S4!B3:'Waste_Generation_S4'!B5,L3:L5)</f>
        <v>1.0112832611106519E-4</v>
      </c>
      <c r="M2" s="6">
        <f>SUMPRODUCT(Waste_Generation_S4!B3:'Waste_Generation_S4'!B5,M3:M5)</f>
        <v>6.8196029128311049E-4</v>
      </c>
      <c r="N2" s="6">
        <f>SUMPRODUCT(Waste_Generation_S4!B3:'Waste_Generation_S4'!B5,N3:N5)</f>
        <v>5.9763836461930587E-5</v>
      </c>
      <c r="O2" s="6">
        <f>SUMPRODUCT(Waste_Generation_S4!B3:'Waste_Generation_S4'!B5,O3:O5)</f>
        <v>5.1621911199565326E-4</v>
      </c>
      <c r="P2" s="6">
        <f>SUMPRODUCT(Waste_Generation_S4!B3:'Waste_Generation_S4'!B5,P3:P5)</f>
        <v>6.2925550919017083E-5</v>
      </c>
      <c r="Q2" s="6">
        <f>SUMPRODUCT(Waste_Generation_S4!B3:'Waste_Generation_S4'!B5,Q3:Q5)</f>
        <v>4.1910825509430247E-5</v>
      </c>
    </row>
    <row r="3" spans="1:17" x14ac:dyDescent="0.35">
      <c r="A3" s="5" t="s">
        <v>2</v>
      </c>
      <c r="B3" s="6">
        <f>SUMPRODUCT(OEV_materials_db2!B2:'OEV_materials_db2'!B3,Waste_Composition_S4!B2:'Waste_Composition_S4'!B3)</f>
        <v>2.8401838739687561E-5</v>
      </c>
      <c r="C3" s="6">
        <f>SUMPRODUCT(OEV_materials_db2!C2:'OEV_materials_db2'!C3,Waste_Composition_S4!B2:'Waste_Composition_S4'!B3)</f>
        <v>1.3893020512895909E-6</v>
      </c>
      <c r="D3" s="6">
        <f>SUMPRODUCT(OEV_materials_db2!D2:'OEV_materials_db2'!D3,Waste_Composition_S4!B2:'Waste_Composition_S4'!B3)</f>
        <v>4.5945352309599151E-4</v>
      </c>
      <c r="E3" s="6">
        <f>SUMPRODUCT(OEV_materials_db2!E2:'OEV_materials_db2'!E3,Waste_Composition_S4!B2:'Waste_Composition_S4'!B3)</f>
        <v>7.0480203091889237E-4</v>
      </c>
      <c r="F3" s="6">
        <f>SUMPRODUCT(OEV_materials_db2!F2:'OEV_materials_db2'!F3,Waste_Composition_S4!B2:'Waste_Composition_S4'!B3)</f>
        <v>5.1889472988233402E-5</v>
      </c>
      <c r="G3" s="6">
        <f>SUMPRODUCT(OEV_materials_db2!G2:'OEV_materials_db2'!G3,Waste_Composition_S4!B2:'Waste_Composition_S4'!B3)</f>
        <v>3.088587410322691E-6</v>
      </c>
      <c r="H3" s="6">
        <f>SUMPRODUCT(OEV_materials_db2!H2:'OEV_materials_db2'!H3,Waste_Composition_S4!B2:'Waste_Composition_S4'!B3)</f>
        <v>4.3012288319661752E-5</v>
      </c>
      <c r="I3" s="6">
        <f>SUMPRODUCT(OEV_materials_db2!I2:'OEV_materials_db2'!I3,Waste_Composition_S4!B2:'Waste_Composition_S4'!B3)</f>
        <v>7.706545502040419E-5</v>
      </c>
      <c r="J3" s="6">
        <f>SUMPRODUCT(OEV_materials_db2!J2:'OEV_materials_db2'!J3,Waste_Composition_S4!B2:'Waste_Composition_S4'!B3)</f>
        <v>1.0029158766603565E-4</v>
      </c>
      <c r="K3" s="6">
        <f>SUMPRODUCT(OEV_materials_db2!K2:'OEV_materials_db2'!K3,Waste_Composition_S4!B2:'Waste_Composition_S4'!B3)</f>
        <v>1.1192079385975948E-4</v>
      </c>
      <c r="L3" s="6">
        <f>SUMPRODUCT(OEV_materials_db2!L2:'OEV_materials_db2'!L3,Waste_Composition_S4!B2:'Waste_Composition_S4'!B3)</f>
        <v>1.0112832611106519E-4</v>
      </c>
      <c r="M3" s="6">
        <f>SUMPRODUCT(OEV_materials_db2!M2:'OEV_materials_db2'!M3,Waste_Composition_S4!B2:'Waste_Composition_S4'!B3)</f>
        <v>6.8196029128311038E-4</v>
      </c>
      <c r="N3" s="6">
        <f>SUMPRODUCT(OEV_materials_db2!N2:'OEV_materials_db2'!N3,Waste_Composition_S4!B2:'Waste_Composition_S4'!B3)</f>
        <v>5.976383646193058E-5</v>
      </c>
      <c r="O3" s="6">
        <f>SUMPRODUCT(OEV_materials_db2!O2:'OEV_materials_db2'!O3,Waste_Composition_S4!B2:'Waste_Composition_S4'!B3)</f>
        <v>5.1621911199565326E-4</v>
      </c>
      <c r="P3" s="6">
        <f>SUMPRODUCT(OEV_materials_db2!P2:'OEV_materials_db2'!P3,Waste_Composition_S4!B2:'Waste_Composition_S4'!B3)</f>
        <v>6.2925550919017083E-5</v>
      </c>
      <c r="Q3" s="6">
        <f>SUMPRODUCT(OEV_materials_db2!Q2:'OEV_materials_db2'!Q3,Waste_Composition_S4!B2:'Waste_Composition_S4'!B3)</f>
        <v>4.1910825509430247E-5</v>
      </c>
    </row>
    <row r="4" spans="1:17" x14ac:dyDescent="0.35">
      <c r="A4" s="5" t="s">
        <v>3</v>
      </c>
      <c r="B4" s="6">
        <f>SUMPRODUCT(OEV_materials_db2!B2:'OEV_materials_db2'!B3,Waste_Composition_S4!C2:'Waste_Composition_S4'!C3)</f>
        <v>2.8401838739687561E-5</v>
      </c>
      <c r="C4" s="6">
        <f>SUMPRODUCT(OEV_materials_db2!C2:'OEV_materials_db2'!C3,Waste_Composition_S4!C2:'Waste_Composition_S4'!C3)</f>
        <v>1.3893020512895909E-6</v>
      </c>
      <c r="D4" s="6">
        <f>SUMPRODUCT(OEV_materials_db2!D2:'OEV_materials_db2'!D3,Waste_Composition_S4!C2:'Waste_Composition_S4'!C3)</f>
        <v>4.5945352309599151E-4</v>
      </c>
      <c r="E4" s="6">
        <f>SUMPRODUCT(OEV_materials_db2!E2:'OEV_materials_db2'!E3,Waste_Composition_S4!C2:'Waste_Composition_S4'!C3)</f>
        <v>7.0480203091889237E-4</v>
      </c>
      <c r="F4" s="6">
        <f>SUMPRODUCT(OEV_materials_db2!F2:'OEV_materials_db2'!F3,Waste_Composition_S4!C2:'Waste_Composition_S4'!C3)</f>
        <v>5.1889472988233402E-5</v>
      </c>
      <c r="G4" s="6">
        <f>SUMPRODUCT(OEV_materials_db2!G2:'OEV_materials_db2'!G3,Waste_Composition_S4!C2:'Waste_Composition_S4'!C3)</f>
        <v>3.088587410322691E-6</v>
      </c>
      <c r="H4" s="6">
        <f>SUMPRODUCT(OEV_materials_db2!H2:'OEV_materials_db2'!H3,Waste_Composition_S4!C2:'Waste_Composition_S4'!C3)</f>
        <v>4.3012288319661752E-5</v>
      </c>
      <c r="I4" s="6">
        <f>SUMPRODUCT(OEV_materials_db2!I2:'OEV_materials_db2'!I3,Waste_Composition_S4!C2:'Waste_Composition_S4'!C3)</f>
        <v>7.706545502040419E-5</v>
      </c>
      <c r="J4" s="6">
        <f>SUMPRODUCT(OEV_materials_db2!J2:'OEV_materials_db2'!J3,Waste_Composition_S4!C2:'Waste_Composition_S4'!C3)</f>
        <v>1.0029158766603565E-4</v>
      </c>
      <c r="K4" s="6">
        <f>SUMPRODUCT(OEV_materials_db2!K2:'OEV_materials_db2'!K3,Waste_Composition_S4!C2:'Waste_Composition_S4'!C3)</f>
        <v>1.1192079385975948E-4</v>
      </c>
      <c r="L4" s="6">
        <f>SUMPRODUCT(OEV_materials_db2!L2:'OEV_materials_db2'!L3,Waste_Composition_S4!C2:'Waste_Composition_S4'!C3)</f>
        <v>1.0112832611106519E-4</v>
      </c>
      <c r="M4" s="6">
        <f>SUMPRODUCT(OEV_materials_db2!M2:'OEV_materials_db2'!M3,Waste_Composition_S4!C2:'Waste_Composition_S4'!C3)</f>
        <v>6.8196029128311038E-4</v>
      </c>
      <c r="N4" s="6">
        <f>SUMPRODUCT(OEV_materials_db2!N2:'OEV_materials_db2'!N3,Waste_Composition_S4!C2:'Waste_Composition_S4'!C3)</f>
        <v>5.976383646193058E-5</v>
      </c>
      <c r="O4" s="6">
        <f>SUMPRODUCT(OEV_materials_db2!O2:'OEV_materials_db2'!O3,Waste_Composition_S4!C2:'Waste_Composition_S4'!C3)</f>
        <v>5.1621911199565326E-4</v>
      </c>
      <c r="P4" s="6">
        <f>SUMPRODUCT(OEV_materials_db2!P2:'OEV_materials_db2'!P3,Waste_Composition_S4!C2:'Waste_Composition_S4'!C3)</f>
        <v>6.2925550919017083E-5</v>
      </c>
      <c r="Q4" s="6">
        <f>SUMPRODUCT(OEV_materials_db2!Q2:'OEV_materials_db2'!Q3,Waste_Composition_S4!C2:'Waste_Composition_S4'!C3)</f>
        <v>4.1910825509430247E-5</v>
      </c>
    </row>
    <row r="5" spans="1:17" x14ac:dyDescent="0.35">
      <c r="A5" s="5" t="s">
        <v>4</v>
      </c>
      <c r="B5" s="6">
        <f>SUMPRODUCT(OEV_materials_db2!B2:'OEV_materials_db2'!B3,Waste_Composition_S4!D2:'Waste_Composition_S4'!D3)</f>
        <v>2.8401838739687561E-5</v>
      </c>
      <c r="C5" s="6">
        <f>SUMPRODUCT(OEV_materials_db2!C2:'OEV_materials_db2'!C3,Waste_Composition_S4!D2:'Waste_Composition_S4'!D3)</f>
        <v>1.3893020512895909E-6</v>
      </c>
      <c r="D5" s="6">
        <f>SUMPRODUCT(OEV_materials_db2!D2:'OEV_materials_db2'!D3,Waste_Composition_S4!D2:'Waste_Composition_S4'!D3)</f>
        <v>4.5945352309599151E-4</v>
      </c>
      <c r="E5" s="6">
        <f>SUMPRODUCT(OEV_materials_db2!E2:'OEV_materials_db2'!E3,Waste_Composition_S4!D2:'Waste_Composition_S4'!D3)</f>
        <v>7.0480203091889237E-4</v>
      </c>
      <c r="F5" s="6">
        <f>SUMPRODUCT(OEV_materials_db2!F2:'OEV_materials_db2'!F3,Waste_Composition_S4!D2:'Waste_Composition_S4'!D3)</f>
        <v>5.1889472988233402E-5</v>
      </c>
      <c r="G5" s="6">
        <f>SUMPRODUCT(OEV_materials_db2!G2:'OEV_materials_db2'!G3,Waste_Composition_S4!D2:'Waste_Composition_S4'!D3)</f>
        <v>3.088587410322691E-6</v>
      </c>
      <c r="H5" s="6">
        <f>SUMPRODUCT(OEV_materials_db2!H2:'OEV_materials_db2'!H3,Waste_Composition_S4!D2:'Waste_Composition_S4'!D3)</f>
        <v>4.3012288319661752E-5</v>
      </c>
      <c r="I5" s="6">
        <f>SUMPRODUCT(OEV_materials_db2!I2:'OEV_materials_db2'!I3,Waste_Composition_S4!D2:'Waste_Composition_S4'!D3)</f>
        <v>7.706545502040419E-5</v>
      </c>
      <c r="J5" s="6">
        <f>SUMPRODUCT(OEV_materials_db2!J2:'OEV_materials_db2'!J3,Waste_Composition_S4!D2:'Waste_Composition_S4'!D3)</f>
        <v>1.0029158766603565E-4</v>
      </c>
      <c r="K5" s="6">
        <f>SUMPRODUCT(OEV_materials_db2!K2:'OEV_materials_db2'!K3,Waste_Composition_S4!D2:'Waste_Composition_S4'!D3)</f>
        <v>1.1192079385975948E-4</v>
      </c>
      <c r="L5" s="6">
        <f>SUMPRODUCT(OEV_materials_db2!L2:'OEV_materials_db2'!L3,Waste_Composition_S4!D2:'Waste_Composition_S4'!D3)</f>
        <v>1.0112832611106519E-4</v>
      </c>
      <c r="M5" s="6">
        <f>SUMPRODUCT(OEV_materials_db2!M2:'OEV_materials_db2'!M3,Waste_Composition_S4!D2:'Waste_Composition_S4'!D3)</f>
        <v>6.8196029128311038E-4</v>
      </c>
      <c r="N5" s="6">
        <f>SUMPRODUCT(OEV_materials_db2!N2:'OEV_materials_db2'!N3,Waste_Composition_S4!D2:'Waste_Composition_S4'!D3)</f>
        <v>5.976383646193058E-5</v>
      </c>
      <c r="O5" s="6">
        <f>SUMPRODUCT(OEV_materials_db2!O2:'OEV_materials_db2'!O3,Waste_Composition_S4!D2:'Waste_Composition_S4'!D3)</f>
        <v>5.1621911199565326E-4</v>
      </c>
      <c r="P5" s="6">
        <f>SUMPRODUCT(OEV_materials_db2!P2:'OEV_materials_db2'!P3,Waste_Composition_S4!D2:'Waste_Composition_S4'!D3)</f>
        <v>6.2925550919017083E-5</v>
      </c>
      <c r="Q5" s="6">
        <f>SUMPRODUCT(OEV_materials_db2!Q2:'OEV_materials_db2'!Q3,Waste_Composition_S4!D2:'Waste_Composition_S4'!D3)</f>
        <v>4.1910825509430247E-5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SUMPRODUCT(Waste_Generation_S5!B3:'Waste_Generation_S5'!B5,B3:B5)</f>
        <v>2.8401838739687564E-5</v>
      </c>
      <c r="C2" s="6">
        <f>SUMPRODUCT(Waste_Generation_S5!B3:'Waste_Generation_S5'!B5,C3:C5)</f>
        <v>1.3893020512895909E-6</v>
      </c>
      <c r="D2" s="6">
        <f>SUMPRODUCT(Waste_Generation_S5!B3:'Waste_Generation_S5'!B5,D3:D5)</f>
        <v>4.5945352309599151E-4</v>
      </c>
      <c r="E2" s="6">
        <f>SUMPRODUCT(Waste_Generation_S5!B3:'Waste_Generation_S5'!B5,E3:E5)</f>
        <v>7.0480203091889248E-4</v>
      </c>
      <c r="F2" s="6">
        <f>SUMPRODUCT(Waste_Generation_S5!B3:'Waste_Generation_S5'!B5,F3:F5)</f>
        <v>5.1889472988233402E-5</v>
      </c>
      <c r="G2" s="6">
        <f>SUMPRODUCT(Waste_Generation_S5!B3:'Waste_Generation_S5'!B5,G3:G5)</f>
        <v>3.088587410322691E-6</v>
      </c>
      <c r="H2" s="6">
        <f>SUMPRODUCT(Waste_Generation_S5!B3:'Waste_Generation_S5'!B5,H3:H5)</f>
        <v>4.3012288319661752E-5</v>
      </c>
      <c r="I2" s="6">
        <f>SUMPRODUCT(Waste_Generation_S5!B3:'Waste_Generation_S5'!B5,I3:I5)</f>
        <v>7.706545502040419E-5</v>
      </c>
      <c r="J2" s="6">
        <f>SUMPRODUCT(Waste_Generation_S5!B3:'Waste_Generation_S5'!B5,J3:J5)</f>
        <v>1.0029158766603565E-4</v>
      </c>
      <c r="K2" s="6">
        <f>SUMPRODUCT(Waste_Generation_S5!B3:'Waste_Generation_S5'!B5,K3:K5)</f>
        <v>1.1192079385975948E-4</v>
      </c>
      <c r="L2" s="6">
        <f>SUMPRODUCT(Waste_Generation_S5!B3:'Waste_Generation_S5'!B5,L3:L5)</f>
        <v>1.0112832611106519E-4</v>
      </c>
      <c r="M2" s="6">
        <f>SUMPRODUCT(Waste_Generation_S5!B3:'Waste_Generation_S5'!B5,M3:M5)</f>
        <v>6.8196029128311049E-4</v>
      </c>
      <c r="N2" s="6">
        <f>SUMPRODUCT(Waste_Generation_S5!B3:'Waste_Generation_S5'!B5,N3:N5)</f>
        <v>5.9763836461930587E-5</v>
      </c>
      <c r="O2" s="6">
        <f>SUMPRODUCT(Waste_Generation_S5!B3:'Waste_Generation_S5'!B5,O3:O5)</f>
        <v>5.1621911199565326E-4</v>
      </c>
      <c r="P2" s="6">
        <f>SUMPRODUCT(Waste_Generation_S5!B3:'Waste_Generation_S5'!B5,P3:P5)</f>
        <v>6.2925550919017083E-5</v>
      </c>
      <c r="Q2" s="6">
        <f>SUMPRODUCT(Waste_Generation_S5!B3:'Waste_Generation_S5'!B5,Q3:Q5)</f>
        <v>4.1910825509430247E-5</v>
      </c>
    </row>
    <row r="3" spans="1:17" x14ac:dyDescent="0.35">
      <c r="A3" s="5" t="s">
        <v>2</v>
      </c>
      <c r="B3" s="6">
        <f>SUMPRODUCT(OEV_materials_db2!B2:'OEV_materials_db2'!B3,Waste_Composition_S5!B2:'Waste_Composition_S5'!B3)</f>
        <v>2.8401838739687561E-5</v>
      </c>
      <c r="C3" s="6">
        <f>SUMPRODUCT(OEV_materials_db2!C2:'OEV_materials_db2'!C3,Waste_Composition_S5!B2:'Waste_Composition_S5'!B3)</f>
        <v>1.3893020512895909E-6</v>
      </c>
      <c r="D3" s="6">
        <f>SUMPRODUCT(OEV_materials_db2!D2:'OEV_materials_db2'!D3,Waste_Composition_S5!B2:'Waste_Composition_S5'!B3)</f>
        <v>4.5945352309599151E-4</v>
      </c>
      <c r="E3" s="6">
        <f>SUMPRODUCT(OEV_materials_db2!E2:'OEV_materials_db2'!E3,Waste_Composition_S5!B2:'Waste_Composition_S5'!B3)</f>
        <v>7.0480203091889237E-4</v>
      </c>
      <c r="F3" s="6">
        <f>SUMPRODUCT(OEV_materials_db2!F2:'OEV_materials_db2'!F3,Waste_Composition_S5!B2:'Waste_Composition_S5'!B3)</f>
        <v>5.1889472988233402E-5</v>
      </c>
      <c r="G3" s="6">
        <f>SUMPRODUCT(OEV_materials_db2!G2:'OEV_materials_db2'!G3,Waste_Composition_S5!B2:'Waste_Composition_S5'!B3)</f>
        <v>3.088587410322691E-6</v>
      </c>
      <c r="H3" s="6">
        <f>SUMPRODUCT(OEV_materials_db2!H2:'OEV_materials_db2'!H3,Waste_Composition_S5!B2:'Waste_Composition_S5'!B3)</f>
        <v>4.3012288319661752E-5</v>
      </c>
      <c r="I3" s="6">
        <f>SUMPRODUCT(OEV_materials_db2!I2:'OEV_materials_db2'!I3,Waste_Composition_S5!B2:'Waste_Composition_S5'!B3)</f>
        <v>7.706545502040419E-5</v>
      </c>
      <c r="J3" s="6">
        <f>SUMPRODUCT(OEV_materials_db2!J2:'OEV_materials_db2'!J3,Waste_Composition_S5!B2:'Waste_Composition_S5'!B3)</f>
        <v>1.0029158766603565E-4</v>
      </c>
      <c r="K3" s="6">
        <f>SUMPRODUCT(OEV_materials_db2!K2:'OEV_materials_db2'!K3,Waste_Composition_S5!B2:'Waste_Composition_S5'!B3)</f>
        <v>1.1192079385975948E-4</v>
      </c>
      <c r="L3" s="6">
        <f>SUMPRODUCT(OEV_materials_db2!L2:'OEV_materials_db2'!L3,Waste_Composition_S5!B2:'Waste_Composition_S5'!B3)</f>
        <v>1.0112832611106519E-4</v>
      </c>
      <c r="M3" s="6">
        <f>SUMPRODUCT(OEV_materials_db2!M2:'OEV_materials_db2'!M3,Waste_Composition_S5!B2:'Waste_Composition_S5'!B3)</f>
        <v>6.8196029128311038E-4</v>
      </c>
      <c r="N3" s="6">
        <f>SUMPRODUCT(OEV_materials_db2!N2:'OEV_materials_db2'!N3,Waste_Composition_S5!B2:'Waste_Composition_S5'!B3)</f>
        <v>5.976383646193058E-5</v>
      </c>
      <c r="O3" s="6">
        <f>SUMPRODUCT(OEV_materials_db2!O2:'OEV_materials_db2'!O3,Waste_Composition_S5!B2:'Waste_Composition_S5'!B3)</f>
        <v>5.1621911199565326E-4</v>
      </c>
      <c r="P3" s="6">
        <f>SUMPRODUCT(OEV_materials_db2!P2:'OEV_materials_db2'!P3,Waste_Composition_S5!B2:'Waste_Composition_S5'!B3)</f>
        <v>6.2925550919017083E-5</v>
      </c>
      <c r="Q3" s="6">
        <f>SUMPRODUCT(OEV_materials_db2!Q2:'OEV_materials_db2'!Q3,Waste_Composition_S5!B2:'Waste_Composition_S5'!B3)</f>
        <v>4.1910825509430247E-5</v>
      </c>
    </row>
    <row r="4" spans="1:17" x14ac:dyDescent="0.35">
      <c r="A4" s="5" t="s">
        <v>3</v>
      </c>
      <c r="B4" s="6">
        <f>SUMPRODUCT(OEV_materials_db2!B2:'OEV_materials_db2'!B3,Waste_Composition_S5!C2:'Waste_Composition_S5'!C3)</f>
        <v>2.8401838739687561E-5</v>
      </c>
      <c r="C4" s="6">
        <f>SUMPRODUCT(OEV_materials_db2!C2:'OEV_materials_db2'!C3,Waste_Composition_S5!C2:'Waste_Composition_S5'!C3)</f>
        <v>1.3893020512895909E-6</v>
      </c>
      <c r="D4" s="6">
        <f>SUMPRODUCT(OEV_materials_db2!D2:'OEV_materials_db2'!D3,Waste_Composition_S5!C2:'Waste_Composition_S5'!C3)</f>
        <v>4.5945352309599151E-4</v>
      </c>
      <c r="E4" s="6">
        <f>SUMPRODUCT(OEV_materials_db2!E2:'OEV_materials_db2'!E3,Waste_Composition_S5!C2:'Waste_Composition_S5'!C3)</f>
        <v>7.0480203091889237E-4</v>
      </c>
      <c r="F4" s="6">
        <f>SUMPRODUCT(OEV_materials_db2!F2:'OEV_materials_db2'!F3,Waste_Composition_S5!C2:'Waste_Composition_S5'!C3)</f>
        <v>5.1889472988233402E-5</v>
      </c>
      <c r="G4" s="6">
        <f>SUMPRODUCT(OEV_materials_db2!G2:'OEV_materials_db2'!G3,Waste_Composition_S5!C2:'Waste_Composition_S5'!C3)</f>
        <v>3.088587410322691E-6</v>
      </c>
      <c r="H4" s="6">
        <f>SUMPRODUCT(OEV_materials_db2!H2:'OEV_materials_db2'!H3,Waste_Composition_S5!C2:'Waste_Composition_S5'!C3)</f>
        <v>4.3012288319661752E-5</v>
      </c>
      <c r="I4" s="6">
        <f>SUMPRODUCT(OEV_materials_db2!I2:'OEV_materials_db2'!I3,Waste_Composition_S5!C2:'Waste_Composition_S5'!C3)</f>
        <v>7.706545502040419E-5</v>
      </c>
      <c r="J4" s="6">
        <f>SUMPRODUCT(OEV_materials_db2!J2:'OEV_materials_db2'!J3,Waste_Composition_S5!C2:'Waste_Composition_S5'!C3)</f>
        <v>1.0029158766603565E-4</v>
      </c>
      <c r="K4" s="6">
        <f>SUMPRODUCT(OEV_materials_db2!K2:'OEV_materials_db2'!K3,Waste_Composition_S5!C2:'Waste_Composition_S5'!C3)</f>
        <v>1.1192079385975948E-4</v>
      </c>
      <c r="L4" s="6">
        <f>SUMPRODUCT(OEV_materials_db2!L2:'OEV_materials_db2'!L3,Waste_Composition_S5!C2:'Waste_Composition_S5'!C3)</f>
        <v>1.0112832611106519E-4</v>
      </c>
      <c r="M4" s="6">
        <f>SUMPRODUCT(OEV_materials_db2!M2:'OEV_materials_db2'!M3,Waste_Composition_S5!C2:'Waste_Composition_S5'!C3)</f>
        <v>6.8196029128311038E-4</v>
      </c>
      <c r="N4" s="6">
        <f>SUMPRODUCT(OEV_materials_db2!N2:'OEV_materials_db2'!N3,Waste_Composition_S5!C2:'Waste_Composition_S5'!C3)</f>
        <v>5.976383646193058E-5</v>
      </c>
      <c r="O4" s="6">
        <f>SUMPRODUCT(OEV_materials_db2!O2:'OEV_materials_db2'!O3,Waste_Composition_S5!C2:'Waste_Composition_S5'!C3)</f>
        <v>5.1621911199565326E-4</v>
      </c>
      <c r="P4" s="6">
        <f>SUMPRODUCT(OEV_materials_db2!P2:'OEV_materials_db2'!P3,Waste_Composition_S5!C2:'Waste_Composition_S5'!C3)</f>
        <v>6.2925550919017083E-5</v>
      </c>
      <c r="Q4" s="6">
        <f>SUMPRODUCT(OEV_materials_db2!Q2:'OEV_materials_db2'!Q3,Waste_Composition_S5!C2:'Waste_Composition_S5'!C3)</f>
        <v>4.1910825509430247E-5</v>
      </c>
    </row>
    <row r="5" spans="1:17" x14ac:dyDescent="0.35">
      <c r="A5" s="5" t="s">
        <v>4</v>
      </c>
      <c r="B5" s="6">
        <f>SUMPRODUCT(OEV_materials_db2!B2:'OEV_materials_db2'!B3,Waste_Composition_S5!D2:'Waste_Composition_S5'!D3)</f>
        <v>2.8401838739687561E-5</v>
      </c>
      <c r="C5" s="6">
        <f>SUMPRODUCT(OEV_materials_db2!C2:'OEV_materials_db2'!C3,Waste_Composition_S5!D2:'Waste_Composition_S5'!D3)</f>
        <v>1.3893020512895909E-6</v>
      </c>
      <c r="D5" s="6">
        <f>SUMPRODUCT(OEV_materials_db2!D2:'OEV_materials_db2'!D3,Waste_Composition_S5!D2:'Waste_Composition_S5'!D3)</f>
        <v>4.5945352309599151E-4</v>
      </c>
      <c r="E5" s="6">
        <f>SUMPRODUCT(OEV_materials_db2!E2:'OEV_materials_db2'!E3,Waste_Composition_S5!D2:'Waste_Composition_S5'!D3)</f>
        <v>7.0480203091889237E-4</v>
      </c>
      <c r="F5" s="6">
        <f>SUMPRODUCT(OEV_materials_db2!F2:'OEV_materials_db2'!F3,Waste_Composition_S5!D2:'Waste_Composition_S5'!D3)</f>
        <v>5.1889472988233402E-5</v>
      </c>
      <c r="G5" s="6">
        <f>SUMPRODUCT(OEV_materials_db2!G2:'OEV_materials_db2'!G3,Waste_Composition_S5!D2:'Waste_Composition_S5'!D3)</f>
        <v>3.088587410322691E-6</v>
      </c>
      <c r="H5" s="6">
        <f>SUMPRODUCT(OEV_materials_db2!H2:'OEV_materials_db2'!H3,Waste_Composition_S5!D2:'Waste_Composition_S5'!D3)</f>
        <v>4.3012288319661752E-5</v>
      </c>
      <c r="I5" s="6">
        <f>SUMPRODUCT(OEV_materials_db2!I2:'OEV_materials_db2'!I3,Waste_Composition_S5!D2:'Waste_Composition_S5'!D3)</f>
        <v>7.706545502040419E-5</v>
      </c>
      <c r="J5" s="6">
        <f>SUMPRODUCT(OEV_materials_db2!J2:'OEV_materials_db2'!J3,Waste_Composition_S5!D2:'Waste_Composition_S5'!D3)</f>
        <v>1.0029158766603565E-4</v>
      </c>
      <c r="K5" s="6">
        <f>SUMPRODUCT(OEV_materials_db2!K2:'OEV_materials_db2'!K3,Waste_Composition_S5!D2:'Waste_Composition_S5'!D3)</f>
        <v>1.1192079385975948E-4</v>
      </c>
      <c r="L5" s="6">
        <f>SUMPRODUCT(OEV_materials_db2!L2:'OEV_materials_db2'!L3,Waste_Composition_S5!D2:'Waste_Composition_S5'!D3)</f>
        <v>1.0112832611106519E-4</v>
      </c>
      <c r="M5" s="6">
        <f>SUMPRODUCT(OEV_materials_db2!M2:'OEV_materials_db2'!M3,Waste_Composition_S5!D2:'Waste_Composition_S5'!D3)</f>
        <v>6.8196029128311038E-4</v>
      </c>
      <c r="N5" s="6">
        <f>SUMPRODUCT(OEV_materials_db2!N2:'OEV_materials_db2'!N3,Waste_Composition_S5!D2:'Waste_Composition_S5'!D3)</f>
        <v>5.976383646193058E-5</v>
      </c>
      <c r="O5" s="6">
        <f>SUMPRODUCT(OEV_materials_db2!O2:'OEV_materials_db2'!O3,Waste_Composition_S5!D2:'Waste_Composition_S5'!D3)</f>
        <v>5.1621911199565326E-4</v>
      </c>
      <c r="P5" s="6">
        <f>SUMPRODUCT(OEV_materials_db2!P2:'OEV_materials_db2'!P3,Waste_Composition_S5!D2:'Waste_Composition_S5'!D3)</f>
        <v>6.2925550919017083E-5</v>
      </c>
      <c r="Q5" s="6">
        <f>SUMPRODUCT(OEV_materials_db2!Q2:'OEV_materials_db2'!Q3,Waste_Composition_S5!D2:'Waste_Composition_S5'!D3)</f>
        <v>4.1910825509430247E-5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VLOOKUP("BWM",Waste_Generation_default!A1:C100,3,FALSE)*-1</f>
        <v>-1500000</v>
      </c>
    </row>
    <row r="3" spans="1:2" x14ac:dyDescent="0.35">
      <c r="A3" s="5" t="s">
        <v>2</v>
      </c>
      <c r="B3" s="6">
        <f>B2*LCI_default_default!AB3*LCI_default_default!AB2</f>
        <v>-600000</v>
      </c>
    </row>
    <row r="4" spans="1:2" x14ac:dyDescent="0.35">
      <c r="A4" s="5" t="s">
        <v>3</v>
      </c>
      <c r="B4" s="6">
        <f>B2*LCI_default_default!AB4*LCI_default_default!AB2</f>
        <v>-600000</v>
      </c>
    </row>
    <row r="5" spans="1:2" x14ac:dyDescent="0.35">
      <c r="A5" s="5" t="s">
        <v>4</v>
      </c>
      <c r="B5" s="6">
        <f>B2*LCI_default_default!AB5*LCI_default_default!AB2</f>
        <v>-300000</v>
      </c>
    </row>
    <row r="6" spans="1:2" ht="26.5" x14ac:dyDescent="0.35">
      <c r="A6" s="5" t="s">
        <v>54</v>
      </c>
      <c r="B6" s="6">
        <f>B3*LCI_default_default!AB7*LCI_default_default!AB6</f>
        <v>-360000</v>
      </c>
    </row>
    <row r="7" spans="1:2" ht="26.5" x14ac:dyDescent="0.35">
      <c r="A7" s="5" t="s">
        <v>55</v>
      </c>
      <c r="B7" s="6">
        <f>B3*LCI_default_default!AB8*LCI_default_default!AB6</f>
        <v>-240000</v>
      </c>
    </row>
    <row r="8" spans="1:2" ht="52.5" x14ac:dyDescent="0.35">
      <c r="A8" s="5" t="s">
        <v>56</v>
      </c>
      <c r="B8" s="6">
        <f>B6*LCI_default_default!AB10*LCI_default_default!AB9</f>
        <v>360000</v>
      </c>
    </row>
    <row r="9" spans="1:2" ht="65.5" x14ac:dyDescent="0.35">
      <c r="A9" s="5" t="s">
        <v>57</v>
      </c>
      <c r="B9" s="6">
        <f>B6*LCI_default_default!AB11*LCI_default_default!AB9+B7*LCI_default_default!AB15*LCI_default_default!AB13+B12*LCI_default_default!AB22*LCI_default_default!AB20+B13*LCI_default_default!AB26*LCI_default_default!AB24</f>
        <v>12000</v>
      </c>
    </row>
    <row r="10" spans="1:2" ht="65.5" x14ac:dyDescent="0.35">
      <c r="A10" s="5" t="s">
        <v>58</v>
      </c>
      <c r="B10" s="6">
        <f>B6*LCI_default_default!AB12*LCI_default_default!AB9+B7*LCI_default_default!AB16*LCI_default_default!AB13+B12*LCI_default_default!AB23*LCI_default_default!AB20+B13*LCI_default_default!AB27*LCI_default_default!AB24</f>
        <v>42000</v>
      </c>
    </row>
    <row r="11" spans="1:2" ht="52.5" x14ac:dyDescent="0.35">
      <c r="A11" s="5" t="s">
        <v>59</v>
      </c>
      <c r="B11" s="6">
        <f>B7*LCI_default_default!AB14*LCI_default_default!AB13</f>
        <v>240000</v>
      </c>
    </row>
    <row r="12" spans="1:2" ht="26.5" x14ac:dyDescent="0.35">
      <c r="A12" s="5" t="s">
        <v>60</v>
      </c>
      <c r="B12" s="6">
        <f>B4*LCI_default_default!AB18*LCI_default_default!AB17</f>
        <v>-360000</v>
      </c>
    </row>
    <row r="13" spans="1:2" ht="26.5" x14ac:dyDescent="0.35">
      <c r="A13" s="5" t="s">
        <v>61</v>
      </c>
      <c r="B13" s="6">
        <f>B4*LCI_default_default!AB19*LCI_default_default!AB17</f>
        <v>-240000</v>
      </c>
    </row>
    <row r="14" spans="1:2" ht="52.5" x14ac:dyDescent="0.35">
      <c r="A14" s="5" t="s">
        <v>62</v>
      </c>
      <c r="B14" s="6">
        <f>B12*LCI_default_default!AB21*LCI_default_default!AB20</f>
        <v>360000</v>
      </c>
    </row>
    <row r="15" spans="1:2" ht="52.5" x14ac:dyDescent="0.35">
      <c r="A15" s="5" t="s">
        <v>63</v>
      </c>
      <c r="B15" s="6">
        <f>B13*LCI_default_default!AB25*LCI_default_default!AB24</f>
        <v>240000</v>
      </c>
    </row>
    <row r="16" spans="1:2" ht="26.5" x14ac:dyDescent="0.35">
      <c r="A16" s="5" t="s">
        <v>64</v>
      </c>
      <c r="B16" s="6">
        <f>B5*LCI_default_default!AB29*LCI_default_default!AB28</f>
        <v>-180000</v>
      </c>
    </row>
    <row r="17" spans="1:2" ht="26.5" x14ac:dyDescent="0.35">
      <c r="A17" s="5" t="s">
        <v>65</v>
      </c>
      <c r="B17" s="6">
        <f>B5*LCI_default_default!AB30*LCI_default_default!AB28</f>
        <v>-120000</v>
      </c>
    </row>
    <row r="18" spans="1:2" ht="65.5" x14ac:dyDescent="0.35">
      <c r="A18" s="5" t="s">
        <v>66</v>
      </c>
      <c r="B18" s="6">
        <f>B16*LCI_default_default!AB32*LCI_default_default!AB31</f>
        <v>-180000</v>
      </c>
    </row>
    <row r="19" spans="1:2" ht="65.5" x14ac:dyDescent="0.35">
      <c r="A19" s="5" t="s">
        <v>67</v>
      </c>
      <c r="B19" s="6">
        <f>B16*LCI_default_default!AB33*LCI_default_default!AB31+B17*LCI_default_default!AB36*LCI_default_default!AB34</f>
        <v>45000</v>
      </c>
    </row>
    <row r="20" spans="1:2" ht="65.5" x14ac:dyDescent="0.35">
      <c r="A20" s="5" t="s">
        <v>68</v>
      </c>
      <c r="B20" s="6">
        <f>B17*LCI_default_default!AB35*LCI_default_default!AB34</f>
        <v>-120000</v>
      </c>
    </row>
    <row r="21" spans="1:2" ht="65.5" x14ac:dyDescent="0.35">
      <c r="A21" s="5" t="s">
        <v>69</v>
      </c>
      <c r="B21" s="6">
        <f>B8*LCI_default_default!AB38*LCI_default_default!AB37+B11*LCI_default_default!AB69*LCI_default_default!AB68</f>
        <v>11.099999999999998</v>
      </c>
    </row>
    <row r="22" spans="1:2" ht="65.5" x14ac:dyDescent="0.35">
      <c r="A22" s="5" t="s">
        <v>70</v>
      </c>
      <c r="B22" s="6">
        <f>B8*LCI_default_default!AB39*LCI_default_default!AB37+B11*LCI_default_default!AB70*LCI_default_default!AB68+B14*LCI_default_default!AB53*LCI_default_default!AB50+B15*LCI_default_default!AB84*LCI_default_default!AB81</f>
        <v>270</v>
      </c>
    </row>
    <row r="23" spans="1:2" ht="65.5" x14ac:dyDescent="0.35">
      <c r="A23" s="5" t="s">
        <v>71</v>
      </c>
      <c r="B23" s="6">
        <f>B8*LCI_default_default!AB40*LCI_default_default!AB37+B11*LCI_default_default!AB71*LCI_default_default!AB68</f>
        <v>-4.4460000000000003E-3</v>
      </c>
    </row>
    <row r="24" spans="1:2" ht="65.5" x14ac:dyDescent="0.35">
      <c r="A24" s="5" t="s">
        <v>72</v>
      </c>
      <c r="B24" s="6">
        <f>B8*LCI_default_default!AB41*LCI_default_default!AB37+B11*LCI_default_default!AB72*LCI_default_default!AB68+B14*LCI_default_default!AB54*LCI_default_default!AB50+B15*LCI_default_default!AB85*LCI_default_default!AB81</f>
        <v>-8361</v>
      </c>
    </row>
    <row r="25" spans="1:2" ht="65.5" x14ac:dyDescent="0.35">
      <c r="A25" s="5" t="s">
        <v>73</v>
      </c>
      <c r="B25" s="6">
        <f>B8*LCI_default_default!AB42*LCI_default_default!AB37+B11*LCI_default_default!AB73*LCI_default_default!AB68+B14*LCI_default_default!AB52*LCI_default_default!AB50+B15*LCI_default_default!AB83*LCI_default_default!AB81</f>
        <v>-422.53521126760563</v>
      </c>
    </row>
    <row r="26" spans="1:2" ht="65.5" x14ac:dyDescent="0.35">
      <c r="A26" s="5" t="s">
        <v>74</v>
      </c>
      <c r="B26" s="6">
        <f>B8*LCI_default_default!AB43*LCI_default_default!AB37+B11*LCI_default_default!AB74*LCI_default_default!AB68</f>
        <v>270000</v>
      </c>
    </row>
    <row r="27" spans="1:2" ht="78.5" x14ac:dyDescent="0.35">
      <c r="A27" s="5" t="s">
        <v>75</v>
      </c>
      <c r="B27" s="6">
        <f>B8*LCI_default_default!AB44*LCI_default_default!AB37+B11*LCI_default_default!AB75*LCI_default_default!AB68+B14*LCI_default_default!AB64*LCI_default_default!AB50+B15*LCI_default_default!AB95*LCI_default_default!AB81</f>
        <v>-34.800000000000004</v>
      </c>
    </row>
    <row r="28" spans="1:2" ht="78.5" x14ac:dyDescent="0.35">
      <c r="A28" s="5" t="s">
        <v>76</v>
      </c>
      <c r="B28" s="6">
        <f>B8*LCI_default_default!AB45*LCI_default_default!AB37+B11*LCI_default_default!AB76*LCI_default_default!AB68+B14*LCI_default_default!AB63*LCI_default_default!AB50+B15*LCI_default_default!AB94*LCI_default_default!AB81</f>
        <v>-258000</v>
      </c>
    </row>
    <row r="29" spans="1:2" ht="78.5" x14ac:dyDescent="0.35">
      <c r="A29" s="5" t="s">
        <v>77</v>
      </c>
      <c r="B29" s="6">
        <f>B8*LCI_default_default!AB46*LCI_default_default!AB37+B11*LCI_default_default!AB77*LCI_default_default!AB68+B14*LCI_default_default!AB62*LCI_default_default!AB50+B15*LCI_default_default!AB93*LCI_default_default!AB81</f>
        <v>-369.36</v>
      </c>
    </row>
    <row r="30" spans="1:2" ht="78.5" x14ac:dyDescent="0.35">
      <c r="A30" s="5" t="s">
        <v>78</v>
      </c>
      <c r="B30" s="6">
        <f>B8*LCI_default_default!AB47*LCI_default_default!AB37+B11*LCI_default_default!AB78*LCI_default_default!AB68+B14*LCI_default_default!AB59*LCI_default_default!AB50+B15*LCI_default_default!AB90*LCI_default_default!AB81</f>
        <v>-2040</v>
      </c>
    </row>
    <row r="31" spans="1:2" ht="78.5" x14ac:dyDescent="0.35">
      <c r="A31" s="5" t="s">
        <v>79</v>
      </c>
      <c r="B31" s="6">
        <f>B8*LCI_default_default!AB48*LCI_default_default!AB37+B11*LCI_default_default!AB79*LCI_default_default!AB68</f>
        <v>-75</v>
      </c>
    </row>
    <row r="32" spans="1:2" ht="78.5" x14ac:dyDescent="0.35">
      <c r="A32" s="5" t="s">
        <v>80</v>
      </c>
      <c r="B32" s="6">
        <f>B8*LCI_default_default!AB49*LCI_default_default!AB37+B11*LCI_default_default!AB80*LCI_default_default!AB68</f>
        <v>-420</v>
      </c>
    </row>
    <row r="33" spans="1:2" ht="65.5" x14ac:dyDescent="0.35">
      <c r="A33" s="5" t="s">
        <v>81</v>
      </c>
      <c r="B33" s="6">
        <f>B14*LCI_default_default!AB51*LCI_default_default!AB50+B15*LCI_default_default!AB82*LCI_default_default!AB81</f>
        <v>-1.0019999999999999E-3</v>
      </c>
    </row>
    <row r="34" spans="1:2" ht="65.5" x14ac:dyDescent="0.35">
      <c r="A34" s="5" t="s">
        <v>82</v>
      </c>
      <c r="B34" s="6">
        <f>B14*LCI_default_default!AB55*LCI_default_default!AB50+B15*LCI_default_default!AB86*LCI_default_default!AB81</f>
        <v>-144960</v>
      </c>
    </row>
    <row r="35" spans="1:2" ht="65.5" x14ac:dyDescent="0.35">
      <c r="A35" s="5" t="s">
        <v>83</v>
      </c>
      <c r="B35" s="6">
        <f>B14*LCI_default_default!AB56*LCI_default_default!AB50+B15*LCI_default_default!AB87*LCI_default_default!AB81</f>
        <v>-135000</v>
      </c>
    </row>
    <row r="36" spans="1:2" ht="65.5" x14ac:dyDescent="0.35">
      <c r="A36" s="5" t="s">
        <v>84</v>
      </c>
      <c r="B36" s="6">
        <f>B14*LCI_default_default!AB57*LCI_default_default!AB50+B15*LCI_default_default!AB88*LCI_default_default!AB81</f>
        <v>372000</v>
      </c>
    </row>
    <row r="37" spans="1:2" ht="65.5" x14ac:dyDescent="0.35">
      <c r="A37" s="5" t="s">
        <v>85</v>
      </c>
      <c r="B37" s="6">
        <f>B14*LCI_default_default!AB58*LCI_default_default!AB50+B15*LCI_default_default!AB89*LCI_default_default!AB81</f>
        <v>60000</v>
      </c>
    </row>
    <row r="38" spans="1:2" ht="78.5" x14ac:dyDescent="0.35">
      <c r="A38" s="5" t="s">
        <v>86</v>
      </c>
      <c r="B38" s="6">
        <f>B14*LCI_default_default!AB60*LCI_default_default!AB50+B15*LCI_default_default!AB91*LCI_default_default!AB81</f>
        <v>-5.568E-2</v>
      </c>
    </row>
    <row r="39" spans="1:2" ht="78.5" x14ac:dyDescent="0.35">
      <c r="A39" s="5" t="s">
        <v>87</v>
      </c>
      <c r="B39" s="6">
        <f>B14*LCI_default_default!AB61*LCI_default_default!AB50+B15*LCI_default_default!AB92*LCI_default_default!AB81</f>
        <v>-4.224E-2</v>
      </c>
    </row>
    <row r="40" spans="1:2" ht="78.5" x14ac:dyDescent="0.35">
      <c r="A40" s="5" t="s">
        <v>88</v>
      </c>
      <c r="B40" s="6">
        <f>B14*LCI_default_default!AB65*LCI_default_default!AB50+B15*LCI_default_default!AB96*LCI_default_default!AB81</f>
        <v>-6.54E-2</v>
      </c>
    </row>
    <row r="41" spans="1:2" ht="78.5" x14ac:dyDescent="0.35">
      <c r="A41" s="5" t="s">
        <v>89</v>
      </c>
      <c r="B41" s="6">
        <f>B14*LCI_default_default!AB66*LCI_default_default!AB50+B15*LCI_default_default!AB97*LCI_default_default!AB81</f>
        <v>-1.782</v>
      </c>
    </row>
    <row r="42" spans="1:2" ht="78.5" x14ac:dyDescent="0.35">
      <c r="A42" s="5" t="s">
        <v>90</v>
      </c>
      <c r="B42" s="6">
        <f>B14*LCI_default_default!AB67*LCI_default_default!AB50+B15*LCI_default_default!AB98*LCI_default_default!AB81</f>
        <v>-5.568E-2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VLOOKUP("PW1",Waste_Generation_default!A1:C100,3,FALSE)*-1</f>
        <v>-600000</v>
      </c>
    </row>
    <row r="4" spans="1:2" x14ac:dyDescent="0.35">
      <c r="A4" s="5" t="s">
        <v>3</v>
      </c>
      <c r="B4" s="6">
        <v>0</v>
      </c>
    </row>
    <row r="5" spans="1:2" x14ac:dyDescent="0.35">
      <c r="A5" s="5" t="s">
        <v>4</v>
      </c>
      <c r="B5" s="6">
        <v>0</v>
      </c>
    </row>
    <row r="6" spans="1:2" ht="26.5" x14ac:dyDescent="0.35">
      <c r="A6" s="5" t="s">
        <v>54</v>
      </c>
      <c r="B6" s="6">
        <f>B3*LCI_default_default!AB7*LCI_default_default!AB6</f>
        <v>-360000</v>
      </c>
    </row>
    <row r="7" spans="1:2" ht="26.5" x14ac:dyDescent="0.35">
      <c r="A7" s="5" t="s">
        <v>55</v>
      </c>
      <c r="B7" s="6">
        <f>B3*LCI_default_default!AB8*LCI_default_default!AB6</f>
        <v>-240000</v>
      </c>
    </row>
    <row r="8" spans="1:2" ht="52.5" x14ac:dyDescent="0.35">
      <c r="A8" s="5" t="s">
        <v>56</v>
      </c>
      <c r="B8" s="6">
        <f>B6*LCI_default_default!AB10*LCI_default_default!AB9</f>
        <v>360000</v>
      </c>
    </row>
    <row r="9" spans="1:2" ht="65.5" x14ac:dyDescent="0.35">
      <c r="A9" s="5" t="s">
        <v>57</v>
      </c>
      <c r="B9" s="6">
        <f>B6*LCI_default_default!AB11*LCI_default_default!AB9+B7*LCI_default_default!AB15*LCI_default_default!AB13</f>
        <v>6000</v>
      </c>
    </row>
    <row r="10" spans="1:2" ht="65.5" x14ac:dyDescent="0.35">
      <c r="A10" s="5" t="s">
        <v>58</v>
      </c>
      <c r="B10" s="6">
        <f>B6*LCI_default_default!AB12*LCI_default_default!AB9+B7*LCI_default_default!AB16*LCI_default_default!AB13</f>
        <v>6000</v>
      </c>
    </row>
    <row r="11" spans="1:2" ht="52.5" x14ac:dyDescent="0.35">
      <c r="A11" s="5" t="s">
        <v>59</v>
      </c>
      <c r="B11" s="6">
        <f>B7*LCI_default_default!AB14*LCI_default_default!AB13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B8*LCI_default_default!AB38*LCI_default_default!AB37+B11*LCI_default_default!AB69*LCI_default_default!AB68</f>
        <v>11.099999999999998</v>
      </c>
    </row>
    <row r="22" spans="1:2" ht="65.5" x14ac:dyDescent="0.35">
      <c r="A22" s="5" t="s">
        <v>70</v>
      </c>
      <c r="B22" s="6">
        <f>B8*LCI_default_default!AB39*LCI_default_default!AB37+B11*LCI_default_default!AB70*LCI_default_default!AB68</f>
        <v>135</v>
      </c>
    </row>
    <row r="23" spans="1:2" ht="65.5" x14ac:dyDescent="0.35">
      <c r="A23" s="5" t="s">
        <v>71</v>
      </c>
      <c r="B23" s="6">
        <f>B8*LCI_default_default!AB40*LCI_default_default!AB37+B11*LCI_default_default!AB71*LCI_default_default!AB68</f>
        <v>-4.4460000000000003E-3</v>
      </c>
    </row>
    <row r="24" spans="1:2" ht="65.5" x14ac:dyDescent="0.35">
      <c r="A24" s="5" t="s">
        <v>72</v>
      </c>
      <c r="B24" s="6">
        <f>B8*LCI_default_default!AB41*LCI_default_default!AB37+B11*LCI_default_default!AB72*LCI_default_default!AB68</f>
        <v>-7080</v>
      </c>
    </row>
    <row r="25" spans="1:2" ht="65.5" x14ac:dyDescent="0.35">
      <c r="A25" s="5" t="s">
        <v>73</v>
      </c>
      <c r="B25" s="6">
        <f>B8*LCI_default_default!AB42*LCI_default_default!AB37+B11*LCI_default_default!AB73*LCI_default_default!AB68</f>
        <v>-211.26760563380282</v>
      </c>
    </row>
    <row r="26" spans="1:2" ht="65.5" x14ac:dyDescent="0.35">
      <c r="A26" s="5" t="s">
        <v>74</v>
      </c>
      <c r="B26" s="6">
        <f>B8*LCI_default_default!AB43*LCI_default_default!AB37+B11*LCI_default_default!AB74*LCI_default_default!AB68</f>
        <v>270000</v>
      </c>
    </row>
    <row r="27" spans="1:2" ht="78.5" x14ac:dyDescent="0.35">
      <c r="A27" s="5" t="s">
        <v>75</v>
      </c>
      <c r="B27" s="6">
        <f>B8*LCI_default_default!AB44*LCI_default_default!AB37+B11*LCI_default_default!AB75*LCI_default_default!AB68</f>
        <v>-15</v>
      </c>
    </row>
    <row r="28" spans="1:2" ht="78.5" x14ac:dyDescent="0.35">
      <c r="A28" s="5" t="s">
        <v>76</v>
      </c>
      <c r="B28" s="6">
        <f>B8*LCI_default_default!AB45*LCI_default_default!AB37+B11*LCI_default_default!AB76*LCI_default_default!AB68</f>
        <v>-132000</v>
      </c>
    </row>
    <row r="29" spans="1:2" ht="78.5" x14ac:dyDescent="0.35">
      <c r="A29" s="5" t="s">
        <v>77</v>
      </c>
      <c r="B29" s="6">
        <f>B8*LCI_default_default!AB46*LCI_default_default!AB37+B11*LCI_default_default!AB77*LCI_default_default!AB68</f>
        <v>-315.59999999999997</v>
      </c>
    </row>
    <row r="30" spans="1:2" ht="78.5" x14ac:dyDescent="0.35">
      <c r="A30" s="5" t="s">
        <v>78</v>
      </c>
      <c r="B30" s="6">
        <f>B8*LCI_default_default!AB47*LCI_default_default!AB37+B11*LCI_default_default!AB78*LCI_default_default!AB68</f>
        <v>-600</v>
      </c>
    </row>
    <row r="31" spans="1:2" ht="78.5" x14ac:dyDescent="0.35">
      <c r="A31" s="5" t="s">
        <v>79</v>
      </c>
      <c r="B31" s="6">
        <f>B8*LCI_default_default!AB48*LCI_default_default!AB37+B11*LCI_default_default!AB79*LCI_default_default!AB68</f>
        <v>-75</v>
      </c>
    </row>
    <row r="32" spans="1:2" ht="78.5" x14ac:dyDescent="0.35">
      <c r="A32" s="5" t="s">
        <v>80</v>
      </c>
      <c r="B32" s="6">
        <f>B8*LCI_default_default!AB49*LCI_default_default!AB37+B11*LCI_default_default!AB80*LCI_default_default!AB68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VLOOKUP("PW2",Waste_Generation_default!A1:C100,3,FALSE)*-1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B12*LCI_default_default!AB22*LCI_default_default!AB20+B13*LCI_default_default!AB26*LCI_default_default!AB24</f>
        <v>6000</v>
      </c>
    </row>
    <row r="10" spans="1:2" ht="65.5" x14ac:dyDescent="0.35">
      <c r="A10" s="5" t="s">
        <v>58</v>
      </c>
      <c r="B10" s="6">
        <f>B12*LCI_default_default!AB23*LCI_default_default!AB20+B13*LCI_default_default!AB27*LCI_default_default!AB24</f>
        <v>36000</v>
      </c>
    </row>
    <row r="11" spans="1:2" ht="52.5" x14ac:dyDescent="0.35">
      <c r="A11" s="5" t="s">
        <v>59</v>
      </c>
      <c r="B11" s="6">
        <v>0</v>
      </c>
    </row>
    <row r="12" spans="1:2" ht="26.5" x14ac:dyDescent="0.35">
      <c r="A12" s="5" t="s">
        <v>60</v>
      </c>
      <c r="B12" s="6">
        <f>B4*LCI_default_default!AB18*LCI_default_default!AB17</f>
        <v>-360000</v>
      </c>
    </row>
    <row r="13" spans="1:2" ht="26.5" x14ac:dyDescent="0.35">
      <c r="A13" s="5" t="s">
        <v>61</v>
      </c>
      <c r="B13" s="6">
        <f>B4*LCI_default_default!AB19*LCI_default_default!AB17</f>
        <v>-240000</v>
      </c>
    </row>
    <row r="14" spans="1:2" ht="52.5" x14ac:dyDescent="0.35">
      <c r="A14" s="5" t="s">
        <v>62</v>
      </c>
      <c r="B14" s="6">
        <f>B12*LCI_default_default!AB21*LCI_default_default!AB20</f>
        <v>360000</v>
      </c>
    </row>
    <row r="15" spans="1:2" ht="52.5" x14ac:dyDescent="0.35">
      <c r="A15" s="5" t="s">
        <v>63</v>
      </c>
      <c r="B15" s="6">
        <f>B13*LCI_default_default!AB25*LCI_default_default!AB24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B14*LCI_default_default!AB53*LCI_default_default!AB50+B15*LCI_default_default!AB84*LCI_default_default!AB81</f>
        <v>135</v>
      </c>
    </row>
    <row r="23" spans="1:2" ht="65.5" x14ac:dyDescent="0.35">
      <c r="A23" s="5" t="s">
        <v>71</v>
      </c>
      <c r="B23" s="6">
        <v>0</v>
      </c>
    </row>
    <row r="24" spans="1:2" ht="65.5" x14ac:dyDescent="0.35">
      <c r="A24" s="5" t="s">
        <v>72</v>
      </c>
      <c r="B24" s="6">
        <f>B14*LCI_default_default!AB54*LCI_default_default!AB50+B15*LCI_default_default!AB85*LCI_default_default!AB81</f>
        <v>-1281</v>
      </c>
    </row>
    <row r="25" spans="1:2" ht="65.5" x14ac:dyDescent="0.35">
      <c r="A25" s="5" t="s">
        <v>73</v>
      </c>
      <c r="B25" s="6">
        <f>B14*LCI_default_default!AB52*LCI_default_default!AB50+B15*LCI_default_default!AB83*LCI_default_default!AB81</f>
        <v>-211.26760563380282</v>
      </c>
    </row>
    <row r="26" spans="1:2" ht="65.5" x14ac:dyDescent="0.35">
      <c r="A26" s="5" t="s">
        <v>74</v>
      </c>
      <c r="B26" s="6">
        <v>0</v>
      </c>
    </row>
    <row r="27" spans="1:2" ht="78.5" x14ac:dyDescent="0.35">
      <c r="A27" s="5" t="s">
        <v>75</v>
      </c>
      <c r="B27" s="6">
        <f>B14*LCI_default_default!AB64*LCI_default_default!AB50+B15*LCI_default_default!AB95*LCI_default_default!AB81</f>
        <v>-19.8</v>
      </c>
    </row>
    <row r="28" spans="1:2" ht="78.5" x14ac:dyDescent="0.35">
      <c r="A28" s="5" t="s">
        <v>76</v>
      </c>
      <c r="B28" s="6">
        <f>B14*LCI_default_default!AB63*LCI_default_default!AB50+B15*LCI_default_default!AB94*LCI_default_default!AB81</f>
        <v>-126000</v>
      </c>
    </row>
    <row r="29" spans="1:2" ht="78.5" x14ac:dyDescent="0.35">
      <c r="A29" s="5" t="s">
        <v>77</v>
      </c>
      <c r="B29" s="6">
        <f>B14*LCI_default_default!AB62*LCI_default_default!AB50+B15*LCI_default_default!AB93*LCI_default_default!AB81</f>
        <v>-53.76</v>
      </c>
    </row>
    <row r="30" spans="1:2" ht="78.5" x14ac:dyDescent="0.35">
      <c r="A30" s="5" t="s">
        <v>78</v>
      </c>
      <c r="B30" s="6">
        <f>B14*LCI_default_default!AB59*LCI_default_default!AB50+B15*LCI_default_default!AB90*LCI_default_default!AB81</f>
        <v>-1440</v>
      </c>
    </row>
    <row r="31" spans="1:2" ht="78.5" x14ac:dyDescent="0.35">
      <c r="A31" s="5" t="s">
        <v>79</v>
      </c>
      <c r="B31" s="6">
        <v>0</v>
      </c>
    </row>
    <row r="32" spans="1:2" ht="78.5" x14ac:dyDescent="0.35">
      <c r="A32" s="5" t="s">
        <v>80</v>
      </c>
      <c r="B32" s="6">
        <v>0</v>
      </c>
    </row>
    <row r="33" spans="1:2" ht="65.5" x14ac:dyDescent="0.35">
      <c r="A33" s="5" t="s">
        <v>81</v>
      </c>
      <c r="B33" s="6">
        <f>B14*LCI_default_default!AB51*LCI_default_default!AB50+B15*LCI_default_default!AB82*LCI_default_default!AB81</f>
        <v>-1.0019999999999999E-3</v>
      </c>
    </row>
    <row r="34" spans="1:2" ht="65.5" x14ac:dyDescent="0.35">
      <c r="A34" s="5" t="s">
        <v>82</v>
      </c>
      <c r="B34" s="6">
        <f>B14*LCI_default_default!AB55*LCI_default_default!AB50+B15*LCI_default_default!AB86*LCI_default_default!AB81</f>
        <v>-144960</v>
      </c>
    </row>
    <row r="35" spans="1:2" ht="65.5" x14ac:dyDescent="0.35">
      <c r="A35" s="5" t="s">
        <v>83</v>
      </c>
      <c r="B35" s="6">
        <f>B14*LCI_default_default!AB56*LCI_default_default!AB50+B15*LCI_default_default!AB87*LCI_default_default!AB81</f>
        <v>-135000</v>
      </c>
    </row>
    <row r="36" spans="1:2" ht="65.5" x14ac:dyDescent="0.35">
      <c r="A36" s="5" t="s">
        <v>84</v>
      </c>
      <c r="B36" s="6">
        <f>B14*LCI_default_default!AB57*LCI_default_default!AB50+B15*LCI_default_default!AB88*LCI_default_default!AB81</f>
        <v>372000</v>
      </c>
    </row>
    <row r="37" spans="1:2" ht="65.5" x14ac:dyDescent="0.35">
      <c r="A37" s="5" t="s">
        <v>85</v>
      </c>
      <c r="B37" s="6">
        <f>B14*LCI_default_default!AB58*LCI_default_default!AB50+B15*LCI_default_default!AB89*LCI_default_default!AB81</f>
        <v>60000</v>
      </c>
    </row>
    <row r="38" spans="1:2" ht="78.5" x14ac:dyDescent="0.35">
      <c r="A38" s="5" t="s">
        <v>86</v>
      </c>
      <c r="B38" s="6">
        <f>B14*LCI_default_default!AB60*LCI_default_default!AB50+B15*LCI_default_default!AB91*LCI_default_default!AB81</f>
        <v>-5.568E-2</v>
      </c>
    </row>
    <row r="39" spans="1:2" ht="78.5" x14ac:dyDescent="0.35">
      <c r="A39" s="5" t="s">
        <v>87</v>
      </c>
      <c r="B39" s="6">
        <f>B14*LCI_default_default!AB61*LCI_default_default!AB50+B15*LCI_default_default!AB92*LCI_default_default!AB81</f>
        <v>-4.224E-2</v>
      </c>
    </row>
    <row r="40" spans="1:2" ht="78.5" x14ac:dyDescent="0.35">
      <c r="A40" s="5" t="s">
        <v>88</v>
      </c>
      <c r="B40" s="6">
        <f>B14*LCI_default_default!AB65*LCI_default_default!AB50+B15*LCI_default_default!AB96*LCI_default_default!AB81</f>
        <v>-6.54E-2</v>
      </c>
    </row>
    <row r="41" spans="1:2" ht="78.5" x14ac:dyDescent="0.35">
      <c r="A41" s="5" t="s">
        <v>89</v>
      </c>
      <c r="B41" s="6">
        <f>B14*LCI_default_default!AB66*LCI_default_default!AB50+B15*LCI_default_default!AB97*LCI_default_default!AB81</f>
        <v>-1.782</v>
      </c>
    </row>
    <row r="42" spans="1:2" ht="78.5" x14ac:dyDescent="0.35">
      <c r="A42" s="5" t="s">
        <v>90</v>
      </c>
      <c r="B42" s="6">
        <f>B14*LCI_default_default!AB67*LCI_default_default!AB50+B15*LCI_default_default!AB98*LCI_default_default!AB81</f>
        <v>-5.568E-2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VLOOKUP("PW3",Waste_Generation_default!A1:C100,3,FALSE)*-1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B5*LCI_default_default!AB29*LCI_default_default!AB28</f>
        <v>-180000</v>
      </c>
    </row>
    <row r="17" spans="1:2" ht="26.5" x14ac:dyDescent="0.35">
      <c r="A17" s="5" t="s">
        <v>65</v>
      </c>
      <c r="B17" s="6">
        <f>B5*LCI_default_default!AB30*LCI_default_default!AB28</f>
        <v>-120000</v>
      </c>
    </row>
    <row r="18" spans="1:2" ht="65.5" x14ac:dyDescent="0.35">
      <c r="A18" s="5" t="s">
        <v>66</v>
      </c>
      <c r="B18" s="6">
        <f>B16*LCI_default_default!AB32*LCI_default_default!AB31</f>
        <v>-180000</v>
      </c>
    </row>
    <row r="19" spans="1:2" ht="65.5" x14ac:dyDescent="0.35">
      <c r="A19" s="5" t="s">
        <v>67</v>
      </c>
      <c r="B19" s="6">
        <f>B16*LCI_default_default!AB33*LCI_default_default!AB31+B17*LCI_default_default!AB36*LCI_default_default!AB34</f>
        <v>45000</v>
      </c>
    </row>
    <row r="20" spans="1:2" ht="65.5" x14ac:dyDescent="0.35">
      <c r="A20" s="5" t="s">
        <v>68</v>
      </c>
      <c r="B20" s="6">
        <f>B17*LCI_default_default!AB35*LCI_default_default!AB34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VLOOKUP("BWM",Waste_Generation_S1!A1:C100,3,FALSE)*-1</f>
        <v>-1500000</v>
      </c>
    </row>
    <row r="3" spans="1:2" x14ac:dyDescent="0.35">
      <c r="A3" s="5" t="s">
        <v>2</v>
      </c>
      <c r="B3" s="6">
        <f>B2*LCI_default_S1!AB3*LCI_default_S1!AB2</f>
        <v>-600000</v>
      </c>
    </row>
    <row r="4" spans="1:2" x14ac:dyDescent="0.35">
      <c r="A4" s="5" t="s">
        <v>3</v>
      </c>
      <c r="B4" s="6">
        <f>B2*LCI_default_S1!AB4*LCI_default_S1!AB2</f>
        <v>-600000</v>
      </c>
    </row>
    <row r="5" spans="1:2" x14ac:dyDescent="0.35">
      <c r="A5" s="5" t="s">
        <v>4</v>
      </c>
      <c r="B5" s="6">
        <f>B2*LCI_default_S1!AB5*LCI_default_S1!AB2</f>
        <v>-300000</v>
      </c>
    </row>
    <row r="6" spans="1:2" ht="26.5" x14ac:dyDescent="0.35">
      <c r="A6" s="5" t="s">
        <v>54</v>
      </c>
      <c r="B6" s="6">
        <f>B3*LCI_default_S1!AB7*LCI_default_S1!AB6</f>
        <v>-360000</v>
      </c>
    </row>
    <row r="7" spans="1:2" ht="26.5" x14ac:dyDescent="0.35">
      <c r="A7" s="5" t="s">
        <v>55</v>
      </c>
      <c r="B7" s="6">
        <f>B3*LCI_default_S1!AB8*LCI_default_S1!AB6</f>
        <v>-240000</v>
      </c>
    </row>
    <row r="8" spans="1:2" ht="52.5" x14ac:dyDescent="0.35">
      <c r="A8" s="5" t="s">
        <v>56</v>
      </c>
      <c r="B8" s="6">
        <f>B6*LCI_default_S1!AB10*LCI_default_S1!AB9</f>
        <v>360000</v>
      </c>
    </row>
    <row r="9" spans="1:2" ht="65.5" x14ac:dyDescent="0.35">
      <c r="A9" s="5" t="s">
        <v>57</v>
      </c>
      <c r="B9" s="6">
        <f>B6*LCI_default_S1!AB11*LCI_default_S1!AB9+B7*LCI_default_S1!AB15*LCI_default_S1!AB13+B12*LCI_default_S1!AB22*LCI_default_S1!AB20+B13*LCI_default_S1!AB26*LCI_default_S1!AB24</f>
        <v>12000</v>
      </c>
    </row>
    <row r="10" spans="1:2" ht="65.5" x14ac:dyDescent="0.35">
      <c r="A10" s="5" t="s">
        <v>58</v>
      </c>
      <c r="B10" s="6">
        <f>B6*LCI_default_S1!AB12*LCI_default_S1!AB9+B7*LCI_default_S1!AB16*LCI_default_S1!AB13+B12*LCI_default_S1!AB23*LCI_default_S1!AB20+B13*LCI_default_S1!AB27*LCI_default_S1!AB24</f>
        <v>42000</v>
      </c>
    </row>
    <row r="11" spans="1:2" ht="52.5" x14ac:dyDescent="0.35">
      <c r="A11" s="5" t="s">
        <v>59</v>
      </c>
      <c r="B11" s="6">
        <f>B7*LCI_default_S1!AB14*LCI_default_S1!AB13</f>
        <v>240000</v>
      </c>
    </row>
    <row r="12" spans="1:2" ht="26.5" x14ac:dyDescent="0.35">
      <c r="A12" s="5" t="s">
        <v>60</v>
      </c>
      <c r="B12" s="6">
        <f>B4*LCI_default_S1!AB18*LCI_default_S1!AB17</f>
        <v>-360000</v>
      </c>
    </row>
    <row r="13" spans="1:2" ht="26.5" x14ac:dyDescent="0.35">
      <c r="A13" s="5" t="s">
        <v>61</v>
      </c>
      <c r="B13" s="6">
        <f>B4*LCI_default_S1!AB19*LCI_default_S1!AB17</f>
        <v>-240000</v>
      </c>
    </row>
    <row r="14" spans="1:2" ht="52.5" x14ac:dyDescent="0.35">
      <c r="A14" s="5" t="s">
        <v>62</v>
      </c>
      <c r="B14" s="6">
        <f>B12*LCI_default_S1!AB21*LCI_default_S1!AB20</f>
        <v>360000</v>
      </c>
    </row>
    <row r="15" spans="1:2" ht="52.5" x14ac:dyDescent="0.35">
      <c r="A15" s="5" t="s">
        <v>63</v>
      </c>
      <c r="B15" s="6">
        <f>B13*LCI_default_S1!AB25*LCI_default_S1!AB24</f>
        <v>240000</v>
      </c>
    </row>
    <row r="16" spans="1:2" ht="26.5" x14ac:dyDescent="0.35">
      <c r="A16" s="5" t="s">
        <v>64</v>
      </c>
      <c r="B16" s="6">
        <f>B5*LCI_default_S1!AB29*LCI_default_S1!AB28</f>
        <v>-180000</v>
      </c>
    </row>
    <row r="17" spans="1:2" ht="26.5" x14ac:dyDescent="0.35">
      <c r="A17" s="5" t="s">
        <v>65</v>
      </c>
      <c r="B17" s="6">
        <f>B5*LCI_default_S1!AB30*LCI_default_S1!AB28</f>
        <v>-120000</v>
      </c>
    </row>
    <row r="18" spans="1:2" ht="65.5" x14ac:dyDescent="0.35">
      <c r="A18" s="5" t="s">
        <v>66</v>
      </c>
      <c r="B18" s="6">
        <f>B16*LCI_default_S1!AB32*LCI_default_S1!AB31</f>
        <v>-180000</v>
      </c>
    </row>
    <row r="19" spans="1:2" ht="65.5" x14ac:dyDescent="0.35">
      <c r="A19" s="5" t="s">
        <v>67</v>
      </c>
      <c r="B19" s="6">
        <f>B16*LCI_default_S1!AB33*LCI_default_S1!AB31+B17*LCI_default_S1!AB36*LCI_default_S1!AB34</f>
        <v>180000</v>
      </c>
    </row>
    <row r="20" spans="1:2" ht="65.5" x14ac:dyDescent="0.35">
      <c r="A20" s="5" t="s">
        <v>68</v>
      </c>
      <c r="B20" s="6">
        <f>B17*LCI_default_S1!AB35*LCI_default_S1!AB34</f>
        <v>-120000</v>
      </c>
    </row>
    <row r="21" spans="1:2" ht="65.5" x14ac:dyDescent="0.35">
      <c r="A21" s="5" t="s">
        <v>69</v>
      </c>
      <c r="B21" s="6">
        <f>B8*LCI_default_S1!AB38*LCI_default_S1!AB37+B11*LCI_default_S1!AB69*LCI_default_S1!AB68</f>
        <v>11.099999999999998</v>
      </c>
    </row>
    <row r="22" spans="1:2" ht="65.5" x14ac:dyDescent="0.35">
      <c r="A22" s="5" t="s">
        <v>70</v>
      </c>
      <c r="B22" s="6">
        <f>B8*LCI_default_S1!AB39*LCI_default_S1!AB37+B11*LCI_default_S1!AB70*LCI_default_S1!AB68+B14*LCI_default_S1!AB53*LCI_default_S1!AB50+B15*LCI_default_S1!AB84*LCI_default_S1!AB81</f>
        <v>270</v>
      </c>
    </row>
    <row r="23" spans="1:2" ht="65.5" x14ac:dyDescent="0.35">
      <c r="A23" s="5" t="s">
        <v>71</v>
      </c>
      <c r="B23" s="6">
        <f>B8*LCI_default_S1!AB40*LCI_default_S1!AB37+B11*LCI_default_S1!AB71*LCI_default_S1!AB68</f>
        <v>-4.4460000000000003E-3</v>
      </c>
    </row>
    <row r="24" spans="1:2" ht="65.5" x14ac:dyDescent="0.35">
      <c r="A24" s="5" t="s">
        <v>72</v>
      </c>
      <c r="B24" s="6">
        <f>B8*LCI_default_S1!AB41*LCI_default_S1!AB37+B11*LCI_default_S1!AB72*LCI_default_S1!AB68+B14*LCI_default_S1!AB54*LCI_default_S1!AB50+B15*LCI_default_S1!AB85*LCI_default_S1!AB81</f>
        <v>-8361</v>
      </c>
    </row>
    <row r="25" spans="1:2" ht="65.5" x14ac:dyDescent="0.35">
      <c r="A25" s="5" t="s">
        <v>73</v>
      </c>
      <c r="B25" s="6">
        <f>B8*LCI_default_S1!AB42*LCI_default_S1!AB37+B11*LCI_default_S1!AB73*LCI_default_S1!AB68+B14*LCI_default_S1!AB52*LCI_default_S1!AB50+B15*LCI_default_S1!AB83*LCI_default_S1!AB81</f>
        <v>-422.53521126760563</v>
      </c>
    </row>
    <row r="26" spans="1:2" ht="65.5" x14ac:dyDescent="0.35">
      <c r="A26" s="5" t="s">
        <v>74</v>
      </c>
      <c r="B26" s="6">
        <f>B8*LCI_default_S1!AB43*LCI_default_S1!AB37+B11*LCI_default_S1!AB74*LCI_default_S1!AB68</f>
        <v>270000</v>
      </c>
    </row>
    <row r="27" spans="1:2" ht="78.5" x14ac:dyDescent="0.35">
      <c r="A27" s="5" t="s">
        <v>75</v>
      </c>
      <c r="B27" s="6">
        <f>B8*LCI_default_S1!AB44*LCI_default_S1!AB37+B11*LCI_default_S1!AB75*LCI_default_S1!AB68+B14*LCI_default_S1!AB64*LCI_default_S1!AB50+B15*LCI_default_S1!AB95*LCI_default_S1!AB81</f>
        <v>-34.800000000000004</v>
      </c>
    </row>
    <row r="28" spans="1:2" ht="78.5" x14ac:dyDescent="0.35">
      <c r="A28" s="5" t="s">
        <v>76</v>
      </c>
      <c r="B28" s="6">
        <f>B8*LCI_default_S1!AB45*LCI_default_S1!AB37+B11*LCI_default_S1!AB76*LCI_default_S1!AB68+B14*LCI_default_S1!AB63*LCI_default_S1!AB50+B15*LCI_default_S1!AB94*LCI_default_S1!AB81</f>
        <v>-258000</v>
      </c>
    </row>
    <row r="29" spans="1:2" ht="78.5" x14ac:dyDescent="0.35">
      <c r="A29" s="5" t="s">
        <v>77</v>
      </c>
      <c r="B29" s="6">
        <f>B8*LCI_default_S1!AB46*LCI_default_S1!AB37+B11*LCI_default_S1!AB77*LCI_default_S1!AB68+B14*LCI_default_S1!AB62*LCI_default_S1!AB50+B15*LCI_default_S1!AB93*LCI_default_S1!AB81</f>
        <v>-369.36</v>
      </c>
    </row>
    <row r="30" spans="1:2" ht="78.5" x14ac:dyDescent="0.35">
      <c r="A30" s="5" t="s">
        <v>78</v>
      </c>
      <c r="B30" s="6">
        <f>B8*LCI_default_S1!AB47*LCI_default_S1!AB37+B11*LCI_default_S1!AB78*LCI_default_S1!AB68+B14*LCI_default_S1!AB59*LCI_default_S1!AB50+B15*LCI_default_S1!AB90*LCI_default_S1!AB81</f>
        <v>-2040</v>
      </c>
    </row>
    <row r="31" spans="1:2" ht="78.5" x14ac:dyDescent="0.35">
      <c r="A31" s="5" t="s">
        <v>79</v>
      </c>
      <c r="B31" s="6">
        <f>B8*LCI_default_S1!AB48*LCI_default_S1!AB37+B11*LCI_default_S1!AB79*LCI_default_S1!AB68</f>
        <v>-75</v>
      </c>
    </row>
    <row r="32" spans="1:2" ht="78.5" x14ac:dyDescent="0.35">
      <c r="A32" s="5" t="s">
        <v>80</v>
      </c>
      <c r="B32" s="6">
        <f>B8*LCI_default_S1!AB49*LCI_default_S1!AB37+B11*LCI_default_S1!AB80*LCI_default_S1!AB68</f>
        <v>-420</v>
      </c>
    </row>
    <row r="33" spans="1:2" ht="65.5" x14ac:dyDescent="0.35">
      <c r="A33" s="5" t="s">
        <v>81</v>
      </c>
      <c r="B33" s="6">
        <f>B14*LCI_default_S1!AB51*LCI_default_S1!AB50+B15*LCI_default_S1!AB82*LCI_default_S1!AB81</f>
        <v>-1.0019999999999999E-3</v>
      </c>
    </row>
    <row r="34" spans="1:2" ht="65.5" x14ac:dyDescent="0.35">
      <c r="A34" s="5" t="s">
        <v>82</v>
      </c>
      <c r="B34" s="6">
        <f>B14*LCI_default_S1!AB55*LCI_default_S1!AB50+B15*LCI_default_S1!AB86*LCI_default_S1!AB81</f>
        <v>-144960</v>
      </c>
    </row>
    <row r="35" spans="1:2" ht="65.5" x14ac:dyDescent="0.35">
      <c r="A35" s="5" t="s">
        <v>83</v>
      </c>
      <c r="B35" s="6">
        <f>B14*LCI_default_S1!AB56*LCI_default_S1!AB50+B15*LCI_default_S1!AB87*LCI_default_S1!AB81</f>
        <v>-135000</v>
      </c>
    </row>
    <row r="36" spans="1:2" ht="65.5" x14ac:dyDescent="0.35">
      <c r="A36" s="5" t="s">
        <v>84</v>
      </c>
      <c r="B36" s="6">
        <f>B14*LCI_default_S1!AB57*LCI_default_S1!AB50+B15*LCI_default_S1!AB88*LCI_default_S1!AB81</f>
        <v>372000</v>
      </c>
    </row>
    <row r="37" spans="1:2" ht="65.5" x14ac:dyDescent="0.35">
      <c r="A37" s="5" t="s">
        <v>85</v>
      </c>
      <c r="B37" s="6">
        <f>B14*LCI_default_S1!AB58*LCI_default_S1!AB50+B15*LCI_default_S1!AB89*LCI_default_S1!AB81</f>
        <v>60000</v>
      </c>
    </row>
    <row r="38" spans="1:2" ht="78.5" x14ac:dyDescent="0.35">
      <c r="A38" s="5" t="s">
        <v>86</v>
      </c>
      <c r="B38" s="6">
        <f>B14*LCI_default_S1!AB60*LCI_default_S1!AB50+B15*LCI_default_S1!AB91*LCI_default_S1!AB81</f>
        <v>-5.568E-2</v>
      </c>
    </row>
    <row r="39" spans="1:2" ht="78.5" x14ac:dyDescent="0.35">
      <c r="A39" s="5" t="s">
        <v>87</v>
      </c>
      <c r="B39" s="6">
        <f>B14*LCI_default_S1!AB61*LCI_default_S1!AB50+B15*LCI_default_S1!AB92*LCI_default_S1!AB81</f>
        <v>-4.224E-2</v>
      </c>
    </row>
    <row r="40" spans="1:2" ht="78.5" x14ac:dyDescent="0.35">
      <c r="A40" s="5" t="s">
        <v>88</v>
      </c>
      <c r="B40" s="6">
        <f>B14*LCI_default_S1!AB65*LCI_default_S1!AB50+B15*LCI_default_S1!AB96*LCI_default_S1!AB81</f>
        <v>-6.54E-2</v>
      </c>
    </row>
    <row r="41" spans="1:2" ht="78.5" x14ac:dyDescent="0.35">
      <c r="A41" s="5" t="s">
        <v>89</v>
      </c>
      <c r="B41" s="6">
        <f>B14*LCI_default_S1!AB66*LCI_default_S1!AB50+B15*LCI_default_S1!AB97*LCI_default_S1!AB81</f>
        <v>-1.782</v>
      </c>
    </row>
    <row r="42" spans="1:2" ht="78.5" x14ac:dyDescent="0.35">
      <c r="A42" s="5" t="s">
        <v>90</v>
      </c>
      <c r="B42" s="6">
        <f>B14*LCI_default_S1!AB67*LCI_default_S1!AB50+B15*LCI_default_S1!AB98*LCI_default_S1!AB81</f>
        <v>-5.568E-2</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VLOOKUP("PW1",Waste_Generation_S1!A1:C100,3,FALSE)*-1</f>
        <v>-600000</v>
      </c>
    </row>
    <row r="4" spans="1:2" x14ac:dyDescent="0.35">
      <c r="A4" s="5" t="s">
        <v>3</v>
      </c>
      <c r="B4" s="6">
        <v>0</v>
      </c>
    </row>
    <row r="5" spans="1:2" x14ac:dyDescent="0.35">
      <c r="A5" s="5" t="s">
        <v>4</v>
      </c>
      <c r="B5" s="6">
        <v>0</v>
      </c>
    </row>
    <row r="6" spans="1:2" ht="26.5" x14ac:dyDescent="0.35">
      <c r="A6" s="5" t="s">
        <v>54</v>
      </c>
      <c r="B6" s="6">
        <f>B3*LCI_default_S1!AB7*LCI_default_S1!AB6</f>
        <v>-360000</v>
      </c>
    </row>
    <row r="7" spans="1:2" ht="26.5" x14ac:dyDescent="0.35">
      <c r="A7" s="5" t="s">
        <v>55</v>
      </c>
      <c r="B7" s="6">
        <f>B3*LCI_default_S1!AB8*LCI_default_S1!AB6</f>
        <v>-240000</v>
      </c>
    </row>
    <row r="8" spans="1:2" ht="52.5" x14ac:dyDescent="0.35">
      <c r="A8" s="5" t="s">
        <v>56</v>
      </c>
      <c r="B8" s="6">
        <f>B6*LCI_default_S1!AB10*LCI_default_S1!AB9</f>
        <v>360000</v>
      </c>
    </row>
    <row r="9" spans="1:2" ht="65.5" x14ac:dyDescent="0.35">
      <c r="A9" s="5" t="s">
        <v>57</v>
      </c>
      <c r="B9" s="6">
        <f>B6*LCI_default_S1!AB11*LCI_default_S1!AB9+B7*LCI_default_S1!AB15*LCI_default_S1!AB13</f>
        <v>6000</v>
      </c>
    </row>
    <row r="10" spans="1:2" ht="65.5" x14ac:dyDescent="0.35">
      <c r="A10" s="5" t="s">
        <v>58</v>
      </c>
      <c r="B10" s="6">
        <f>B6*LCI_default_S1!AB12*LCI_default_S1!AB9+B7*LCI_default_S1!AB16*LCI_default_S1!AB13</f>
        <v>6000</v>
      </c>
    </row>
    <row r="11" spans="1:2" ht="52.5" x14ac:dyDescent="0.35">
      <c r="A11" s="5" t="s">
        <v>59</v>
      </c>
      <c r="B11" s="6">
        <f>B7*LCI_default_S1!AB14*LCI_default_S1!AB13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B8*LCI_default_S1!AB38*LCI_default_S1!AB37+B11*LCI_default_S1!AB69*LCI_default_S1!AB68</f>
        <v>11.099999999999998</v>
      </c>
    </row>
    <row r="22" spans="1:2" ht="65.5" x14ac:dyDescent="0.35">
      <c r="A22" s="5" t="s">
        <v>70</v>
      </c>
      <c r="B22" s="6">
        <f>B8*LCI_default_S1!AB39*LCI_default_S1!AB37+B11*LCI_default_S1!AB70*LCI_default_S1!AB68</f>
        <v>135</v>
      </c>
    </row>
    <row r="23" spans="1:2" ht="65.5" x14ac:dyDescent="0.35">
      <c r="A23" s="5" t="s">
        <v>71</v>
      </c>
      <c r="B23" s="6">
        <f>B8*LCI_default_S1!AB40*LCI_default_S1!AB37+B11*LCI_default_S1!AB71*LCI_default_S1!AB68</f>
        <v>-4.4460000000000003E-3</v>
      </c>
    </row>
    <row r="24" spans="1:2" ht="65.5" x14ac:dyDescent="0.35">
      <c r="A24" s="5" t="s">
        <v>72</v>
      </c>
      <c r="B24" s="6">
        <f>B8*LCI_default_S1!AB41*LCI_default_S1!AB37+B11*LCI_default_S1!AB72*LCI_default_S1!AB68</f>
        <v>-7080</v>
      </c>
    </row>
    <row r="25" spans="1:2" ht="65.5" x14ac:dyDescent="0.35">
      <c r="A25" s="5" t="s">
        <v>73</v>
      </c>
      <c r="B25" s="6">
        <f>B8*LCI_default_S1!AB42*LCI_default_S1!AB37+B11*LCI_default_S1!AB73*LCI_default_S1!AB68</f>
        <v>-211.26760563380282</v>
      </c>
    </row>
    <row r="26" spans="1:2" ht="65.5" x14ac:dyDescent="0.35">
      <c r="A26" s="5" t="s">
        <v>74</v>
      </c>
      <c r="B26" s="6">
        <f>B8*LCI_default_S1!AB43*LCI_default_S1!AB37+B11*LCI_default_S1!AB74*LCI_default_S1!AB68</f>
        <v>270000</v>
      </c>
    </row>
    <row r="27" spans="1:2" ht="78.5" x14ac:dyDescent="0.35">
      <c r="A27" s="5" t="s">
        <v>75</v>
      </c>
      <c r="B27" s="6">
        <f>B8*LCI_default_S1!AB44*LCI_default_S1!AB37+B11*LCI_default_S1!AB75*LCI_default_S1!AB68</f>
        <v>-15</v>
      </c>
    </row>
    <row r="28" spans="1:2" ht="78.5" x14ac:dyDescent="0.35">
      <c r="A28" s="5" t="s">
        <v>76</v>
      </c>
      <c r="B28" s="6">
        <f>B8*LCI_default_S1!AB45*LCI_default_S1!AB37+B11*LCI_default_S1!AB76*LCI_default_S1!AB68</f>
        <v>-132000</v>
      </c>
    </row>
    <row r="29" spans="1:2" ht="78.5" x14ac:dyDescent="0.35">
      <c r="A29" s="5" t="s">
        <v>77</v>
      </c>
      <c r="B29" s="6">
        <f>B8*LCI_default_S1!AB46*LCI_default_S1!AB37+B11*LCI_default_S1!AB77*LCI_default_S1!AB68</f>
        <v>-315.59999999999997</v>
      </c>
    </row>
    <row r="30" spans="1:2" ht="78.5" x14ac:dyDescent="0.35">
      <c r="A30" s="5" t="s">
        <v>78</v>
      </c>
      <c r="B30" s="6">
        <f>B8*LCI_default_S1!AB47*LCI_default_S1!AB37+B11*LCI_default_S1!AB78*LCI_default_S1!AB68</f>
        <v>-600</v>
      </c>
    </row>
    <row r="31" spans="1:2" ht="78.5" x14ac:dyDescent="0.35">
      <c r="A31" s="5" t="s">
        <v>79</v>
      </c>
      <c r="B31" s="6">
        <f>B8*LCI_default_S1!AB48*LCI_default_S1!AB37+B11*LCI_default_S1!AB79*LCI_default_S1!AB68</f>
        <v>-75</v>
      </c>
    </row>
    <row r="32" spans="1:2" ht="78.5" x14ac:dyDescent="0.35">
      <c r="A32" s="5" t="s">
        <v>80</v>
      </c>
      <c r="B32" s="6">
        <f>B8*LCI_default_S1!AB49*LCI_default_S1!AB37+B11*LCI_default_S1!AB80*LCI_default_S1!AB68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VLOOKUP("PW2",Waste_Generation_S1!A1:C100,3,FALSE)*-1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B12*LCI_default_S1!AB22*LCI_default_S1!AB20+B13*LCI_default_S1!AB26*LCI_default_S1!AB24</f>
        <v>6000</v>
      </c>
    </row>
    <row r="10" spans="1:2" ht="65.5" x14ac:dyDescent="0.35">
      <c r="A10" s="5" t="s">
        <v>58</v>
      </c>
      <c r="B10" s="6">
        <f>B12*LCI_default_S1!AB23*LCI_default_S1!AB20+B13*LCI_default_S1!AB27*LCI_default_S1!AB24</f>
        <v>36000</v>
      </c>
    </row>
    <row r="11" spans="1:2" ht="52.5" x14ac:dyDescent="0.35">
      <c r="A11" s="5" t="s">
        <v>59</v>
      </c>
      <c r="B11" s="6">
        <v>0</v>
      </c>
    </row>
    <row r="12" spans="1:2" ht="26.5" x14ac:dyDescent="0.35">
      <c r="A12" s="5" t="s">
        <v>60</v>
      </c>
      <c r="B12" s="6">
        <f>B4*LCI_default_S1!AB18*LCI_default_S1!AB17</f>
        <v>-360000</v>
      </c>
    </row>
    <row r="13" spans="1:2" ht="26.5" x14ac:dyDescent="0.35">
      <c r="A13" s="5" t="s">
        <v>61</v>
      </c>
      <c r="B13" s="6">
        <f>B4*LCI_default_S1!AB19*LCI_default_S1!AB17</f>
        <v>-240000</v>
      </c>
    </row>
    <row r="14" spans="1:2" ht="52.5" x14ac:dyDescent="0.35">
      <c r="A14" s="5" t="s">
        <v>62</v>
      </c>
      <c r="B14" s="6">
        <f>B12*LCI_default_S1!AB21*LCI_default_S1!AB20</f>
        <v>360000</v>
      </c>
    </row>
    <row r="15" spans="1:2" ht="52.5" x14ac:dyDescent="0.35">
      <c r="A15" s="5" t="s">
        <v>63</v>
      </c>
      <c r="B15" s="6">
        <f>B13*LCI_default_S1!AB25*LCI_default_S1!AB24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B14*LCI_default_S1!AB53*LCI_default_S1!AB50+B15*LCI_default_S1!AB84*LCI_default_S1!AB81</f>
        <v>135</v>
      </c>
    </row>
    <row r="23" spans="1:2" ht="65.5" x14ac:dyDescent="0.35">
      <c r="A23" s="5" t="s">
        <v>71</v>
      </c>
      <c r="B23" s="6">
        <v>0</v>
      </c>
    </row>
    <row r="24" spans="1:2" ht="65.5" x14ac:dyDescent="0.35">
      <c r="A24" s="5" t="s">
        <v>72</v>
      </c>
      <c r="B24" s="6">
        <f>B14*LCI_default_S1!AB54*LCI_default_S1!AB50+B15*LCI_default_S1!AB85*LCI_default_S1!AB81</f>
        <v>-1281</v>
      </c>
    </row>
    <row r="25" spans="1:2" ht="65.5" x14ac:dyDescent="0.35">
      <c r="A25" s="5" t="s">
        <v>73</v>
      </c>
      <c r="B25" s="6">
        <f>B14*LCI_default_S1!AB52*LCI_default_S1!AB50+B15*LCI_default_S1!AB83*LCI_default_S1!AB81</f>
        <v>-211.26760563380282</v>
      </c>
    </row>
    <row r="26" spans="1:2" ht="65.5" x14ac:dyDescent="0.35">
      <c r="A26" s="5" t="s">
        <v>74</v>
      </c>
      <c r="B26" s="6">
        <v>0</v>
      </c>
    </row>
    <row r="27" spans="1:2" ht="78.5" x14ac:dyDescent="0.35">
      <c r="A27" s="5" t="s">
        <v>75</v>
      </c>
      <c r="B27" s="6">
        <f>B14*LCI_default_S1!AB64*LCI_default_S1!AB50+B15*LCI_default_S1!AB95*LCI_default_S1!AB81</f>
        <v>-19.8</v>
      </c>
    </row>
    <row r="28" spans="1:2" ht="78.5" x14ac:dyDescent="0.35">
      <c r="A28" s="5" t="s">
        <v>76</v>
      </c>
      <c r="B28" s="6">
        <f>B14*LCI_default_S1!AB63*LCI_default_S1!AB50+B15*LCI_default_S1!AB94*LCI_default_S1!AB81</f>
        <v>-126000</v>
      </c>
    </row>
    <row r="29" spans="1:2" ht="78.5" x14ac:dyDescent="0.35">
      <c r="A29" s="5" t="s">
        <v>77</v>
      </c>
      <c r="B29" s="6">
        <f>B14*LCI_default_S1!AB62*LCI_default_S1!AB50+B15*LCI_default_S1!AB93*LCI_default_S1!AB81</f>
        <v>-53.76</v>
      </c>
    </row>
    <row r="30" spans="1:2" ht="78.5" x14ac:dyDescent="0.35">
      <c r="A30" s="5" t="s">
        <v>78</v>
      </c>
      <c r="B30" s="6">
        <f>B14*LCI_default_S1!AB59*LCI_default_S1!AB50+B15*LCI_default_S1!AB90*LCI_default_S1!AB81</f>
        <v>-1440</v>
      </c>
    </row>
    <row r="31" spans="1:2" ht="78.5" x14ac:dyDescent="0.35">
      <c r="A31" s="5" t="s">
        <v>79</v>
      </c>
      <c r="B31" s="6">
        <v>0</v>
      </c>
    </row>
    <row r="32" spans="1:2" ht="78.5" x14ac:dyDescent="0.35">
      <c r="A32" s="5" t="s">
        <v>80</v>
      </c>
      <c r="B32" s="6">
        <v>0</v>
      </c>
    </row>
    <row r="33" spans="1:2" ht="65.5" x14ac:dyDescent="0.35">
      <c r="A33" s="5" t="s">
        <v>81</v>
      </c>
      <c r="B33" s="6">
        <f>B14*LCI_default_S1!AB51*LCI_default_S1!AB50+B15*LCI_default_S1!AB82*LCI_default_S1!AB81</f>
        <v>-1.0019999999999999E-3</v>
      </c>
    </row>
    <row r="34" spans="1:2" ht="65.5" x14ac:dyDescent="0.35">
      <c r="A34" s="5" t="s">
        <v>82</v>
      </c>
      <c r="B34" s="6">
        <f>B14*LCI_default_S1!AB55*LCI_default_S1!AB50+B15*LCI_default_S1!AB86*LCI_default_S1!AB81</f>
        <v>-144960</v>
      </c>
    </row>
    <row r="35" spans="1:2" ht="65.5" x14ac:dyDescent="0.35">
      <c r="A35" s="5" t="s">
        <v>83</v>
      </c>
      <c r="B35" s="6">
        <f>B14*LCI_default_S1!AB56*LCI_default_S1!AB50+B15*LCI_default_S1!AB87*LCI_default_S1!AB81</f>
        <v>-135000</v>
      </c>
    </row>
    <row r="36" spans="1:2" ht="65.5" x14ac:dyDescent="0.35">
      <c r="A36" s="5" t="s">
        <v>84</v>
      </c>
      <c r="B36" s="6">
        <f>B14*LCI_default_S1!AB57*LCI_default_S1!AB50+B15*LCI_default_S1!AB88*LCI_default_S1!AB81</f>
        <v>372000</v>
      </c>
    </row>
    <row r="37" spans="1:2" ht="65.5" x14ac:dyDescent="0.35">
      <c r="A37" s="5" t="s">
        <v>85</v>
      </c>
      <c r="B37" s="6">
        <f>B14*LCI_default_S1!AB58*LCI_default_S1!AB50+B15*LCI_default_S1!AB89*LCI_default_S1!AB81</f>
        <v>60000</v>
      </c>
    </row>
    <row r="38" spans="1:2" ht="78.5" x14ac:dyDescent="0.35">
      <c r="A38" s="5" t="s">
        <v>86</v>
      </c>
      <c r="B38" s="6">
        <f>B14*LCI_default_S1!AB60*LCI_default_S1!AB50+B15*LCI_default_S1!AB91*LCI_default_S1!AB81</f>
        <v>-5.568E-2</v>
      </c>
    </row>
    <row r="39" spans="1:2" ht="78.5" x14ac:dyDescent="0.35">
      <c r="A39" s="5" t="s">
        <v>87</v>
      </c>
      <c r="B39" s="6">
        <f>B14*LCI_default_S1!AB61*LCI_default_S1!AB50+B15*LCI_default_S1!AB92*LCI_default_S1!AB81</f>
        <v>-4.224E-2</v>
      </c>
    </row>
    <row r="40" spans="1:2" ht="78.5" x14ac:dyDescent="0.35">
      <c r="A40" s="5" t="s">
        <v>88</v>
      </c>
      <c r="B40" s="6">
        <f>B14*LCI_default_S1!AB65*LCI_default_S1!AB50+B15*LCI_default_S1!AB96*LCI_default_S1!AB81</f>
        <v>-6.54E-2</v>
      </c>
    </row>
    <row r="41" spans="1:2" ht="78.5" x14ac:dyDescent="0.35">
      <c r="A41" s="5" t="s">
        <v>89</v>
      </c>
      <c r="B41" s="6">
        <f>B14*LCI_default_S1!AB66*LCI_default_S1!AB50+B15*LCI_default_S1!AB97*LCI_default_S1!AB81</f>
        <v>-1.782</v>
      </c>
    </row>
    <row r="42" spans="1:2" ht="78.5" x14ac:dyDescent="0.35">
      <c r="A42" s="5" t="s">
        <v>90</v>
      </c>
      <c r="B42" s="6">
        <f>B14*LCI_default_S1!AB67*LCI_default_S1!AB50+B15*LCI_default_S1!AB98*LCI_default_S1!AB81</f>
        <v>-5.568E-2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VLOOKUP("PW3",Waste_Generation_S1!A1:C100,3,FALSE)*-1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B5*LCI_default_S1!AB29*LCI_default_S1!AB28</f>
        <v>-180000</v>
      </c>
    </row>
    <row r="17" spans="1:2" ht="26.5" x14ac:dyDescent="0.35">
      <c r="A17" s="5" t="s">
        <v>65</v>
      </c>
      <c r="B17" s="6">
        <f>B5*LCI_default_S1!AB30*LCI_default_S1!AB28</f>
        <v>-120000</v>
      </c>
    </row>
    <row r="18" spans="1:2" ht="65.5" x14ac:dyDescent="0.35">
      <c r="A18" s="5" t="s">
        <v>66</v>
      </c>
      <c r="B18" s="6">
        <f>B16*LCI_default_S1!AB32*LCI_default_S1!AB31</f>
        <v>-180000</v>
      </c>
    </row>
    <row r="19" spans="1:2" ht="65.5" x14ac:dyDescent="0.35">
      <c r="A19" s="5" t="s">
        <v>67</v>
      </c>
      <c r="B19" s="6">
        <f>B16*LCI_default_S1!AB33*LCI_default_S1!AB31+B17*LCI_default_S1!AB36*LCI_default_S1!AB34</f>
        <v>180000</v>
      </c>
    </row>
    <row r="20" spans="1:2" ht="65.5" x14ac:dyDescent="0.35">
      <c r="A20" s="5" t="s">
        <v>68</v>
      </c>
      <c r="B20" s="6">
        <f>B17*LCI_default_S1!AB35*LCI_default_S1!AB34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VLOOKUP("BWM",Waste_Generation_S2!A1:C100,3,FALSE)*-1</f>
        <v>-1500000</v>
      </c>
    </row>
    <row r="3" spans="1:2" x14ac:dyDescent="0.35">
      <c r="A3" s="5" t="s">
        <v>2</v>
      </c>
      <c r="B3" s="6">
        <f>B2*LCI_default_S2!AB3*LCI_default_S2!AB2</f>
        <v>-600000</v>
      </c>
    </row>
    <row r="4" spans="1:2" x14ac:dyDescent="0.35">
      <c r="A4" s="5" t="s">
        <v>3</v>
      </c>
      <c r="B4" s="6">
        <f>B2*LCI_default_S2!AB4*LCI_default_S2!AB2</f>
        <v>-600000</v>
      </c>
    </row>
    <row r="5" spans="1:2" x14ac:dyDescent="0.35">
      <c r="A5" s="5" t="s">
        <v>4</v>
      </c>
      <c r="B5" s="6">
        <f>B2*LCI_default_S2!AB5*LCI_default_S2!AB2</f>
        <v>-300000</v>
      </c>
    </row>
    <row r="6" spans="1:2" ht="26.5" x14ac:dyDescent="0.35">
      <c r="A6" s="5" t="s">
        <v>54</v>
      </c>
      <c r="B6" s="6">
        <f>B3*LCI_default_S2!AB7*LCI_default_S2!AB6</f>
        <v>-360000</v>
      </c>
    </row>
    <row r="7" spans="1:2" ht="26.5" x14ac:dyDescent="0.35">
      <c r="A7" s="5" t="s">
        <v>55</v>
      </c>
      <c r="B7" s="6">
        <f>B3*LCI_default_S2!AB8*LCI_default_S2!AB6</f>
        <v>-240000</v>
      </c>
    </row>
    <row r="8" spans="1:2" ht="52.5" x14ac:dyDescent="0.35">
      <c r="A8" s="5" t="s">
        <v>56</v>
      </c>
      <c r="B8" s="6">
        <f>B6*LCI_default_S2!AB10*LCI_default_S2!AB9</f>
        <v>360000</v>
      </c>
    </row>
    <row r="9" spans="1:2" ht="65.5" x14ac:dyDescent="0.35">
      <c r="A9" s="5" t="s">
        <v>57</v>
      </c>
      <c r="B9" s="6">
        <f>B6*LCI_default_S2!AB11*LCI_default_S2!AB9+B7*LCI_default_S2!AB15*LCI_default_S2!AB13+B12*LCI_default_S2!AB22*LCI_default_S2!AB20+B13*LCI_default_S2!AB26*LCI_default_S2!AB24</f>
        <v>12000</v>
      </c>
    </row>
    <row r="10" spans="1:2" ht="65.5" x14ac:dyDescent="0.35">
      <c r="A10" s="5" t="s">
        <v>58</v>
      </c>
      <c r="B10" s="6">
        <f>B6*LCI_default_S2!AB12*LCI_default_S2!AB9+B7*LCI_default_S2!AB16*LCI_default_S2!AB13+B12*LCI_default_S2!AB23*LCI_default_S2!AB20+B13*LCI_default_S2!AB27*LCI_default_S2!AB24</f>
        <v>72000</v>
      </c>
    </row>
    <row r="11" spans="1:2" ht="52.5" x14ac:dyDescent="0.35">
      <c r="A11" s="5" t="s">
        <v>59</v>
      </c>
      <c r="B11" s="6">
        <f>B7*LCI_default_S2!AB14*LCI_default_S2!AB13</f>
        <v>240000</v>
      </c>
    </row>
    <row r="12" spans="1:2" ht="26.5" x14ac:dyDescent="0.35">
      <c r="A12" s="5" t="s">
        <v>60</v>
      </c>
      <c r="B12" s="6">
        <f>B4*LCI_default_S2!AB18*LCI_default_S2!AB17</f>
        <v>-360000</v>
      </c>
    </row>
    <row r="13" spans="1:2" ht="26.5" x14ac:dyDescent="0.35">
      <c r="A13" s="5" t="s">
        <v>61</v>
      </c>
      <c r="B13" s="6">
        <f>B4*LCI_default_S2!AB19*LCI_default_S2!AB17</f>
        <v>-240000</v>
      </c>
    </row>
    <row r="14" spans="1:2" ht="52.5" x14ac:dyDescent="0.35">
      <c r="A14" s="5" t="s">
        <v>62</v>
      </c>
      <c r="B14" s="6">
        <f>B12*LCI_default_S2!AB21*LCI_default_S2!AB20</f>
        <v>360000</v>
      </c>
    </row>
    <row r="15" spans="1:2" ht="52.5" x14ac:dyDescent="0.35">
      <c r="A15" s="5" t="s">
        <v>63</v>
      </c>
      <c r="B15" s="6">
        <f>B13*LCI_default_S2!AB25*LCI_default_S2!AB24</f>
        <v>240000</v>
      </c>
    </row>
    <row r="16" spans="1:2" ht="26.5" x14ac:dyDescent="0.35">
      <c r="A16" s="5" t="s">
        <v>64</v>
      </c>
      <c r="B16" s="6">
        <f>B5*LCI_default_S2!AB29*LCI_default_S2!AB28</f>
        <v>-180000</v>
      </c>
    </row>
    <row r="17" spans="1:2" ht="26.5" x14ac:dyDescent="0.35">
      <c r="A17" s="5" t="s">
        <v>65</v>
      </c>
      <c r="B17" s="6">
        <f>B5*LCI_default_S2!AB30*LCI_default_S2!AB28</f>
        <v>-120000</v>
      </c>
    </row>
    <row r="18" spans="1:2" ht="65.5" x14ac:dyDescent="0.35">
      <c r="A18" s="5" t="s">
        <v>66</v>
      </c>
      <c r="B18" s="6">
        <f>B16*LCI_default_S2!AB32*LCI_default_S2!AB31</f>
        <v>-180000</v>
      </c>
    </row>
    <row r="19" spans="1:2" ht="65.5" x14ac:dyDescent="0.35">
      <c r="A19" s="5" t="s">
        <v>67</v>
      </c>
      <c r="B19" s="6">
        <f>B16*LCI_default_S2!AB33*LCI_default_S2!AB31+B17*LCI_default_S2!AB36*LCI_default_S2!AB34</f>
        <v>45000</v>
      </c>
    </row>
    <row r="20" spans="1:2" ht="65.5" x14ac:dyDescent="0.35">
      <c r="A20" s="5" t="s">
        <v>68</v>
      </c>
      <c r="B20" s="6">
        <f>B17*LCI_default_S2!AB35*LCI_default_S2!AB34</f>
        <v>-120000</v>
      </c>
    </row>
    <row r="21" spans="1:2" ht="65.5" x14ac:dyDescent="0.35">
      <c r="A21" s="5" t="s">
        <v>69</v>
      </c>
      <c r="B21" s="6">
        <f>B8*LCI_default_S2!AB38*LCI_default_S2!AB37+B11*LCI_default_S2!AB69*LCI_default_S2!AB68</f>
        <v>11.099999999999998</v>
      </c>
    </row>
    <row r="22" spans="1:2" ht="65.5" x14ac:dyDescent="0.35">
      <c r="A22" s="5" t="s">
        <v>70</v>
      </c>
      <c r="B22" s="6">
        <f>B8*LCI_default_S2!AB39*LCI_default_S2!AB37+B11*LCI_default_S2!AB70*LCI_default_S2!AB68+B14*LCI_default_S2!AB53*LCI_default_S2!AB50+B15*LCI_default_S2!AB84*LCI_default_S2!AB81</f>
        <v>270</v>
      </c>
    </row>
    <row r="23" spans="1:2" ht="65.5" x14ac:dyDescent="0.35">
      <c r="A23" s="5" t="s">
        <v>71</v>
      </c>
      <c r="B23" s="6">
        <f>B8*LCI_default_S2!AB40*LCI_default_S2!AB37+B11*LCI_default_S2!AB71*LCI_default_S2!AB68</f>
        <v>-4.4460000000000003E-3</v>
      </c>
    </row>
    <row r="24" spans="1:2" ht="65.5" x14ac:dyDescent="0.35">
      <c r="A24" s="5" t="s">
        <v>72</v>
      </c>
      <c r="B24" s="6">
        <f>B8*LCI_default_S2!AB41*LCI_default_S2!AB37+B11*LCI_default_S2!AB72*LCI_default_S2!AB68+B14*LCI_default_S2!AB54*LCI_default_S2!AB50+B15*LCI_default_S2!AB85*LCI_default_S2!AB81</f>
        <v>-8361</v>
      </c>
    </row>
    <row r="25" spans="1:2" ht="65.5" x14ac:dyDescent="0.35">
      <c r="A25" s="5" t="s">
        <v>73</v>
      </c>
      <c r="B25" s="6">
        <f>B8*LCI_default_S2!AB42*LCI_default_S2!AB37+B11*LCI_default_S2!AB73*LCI_default_S2!AB68+B14*LCI_default_S2!AB52*LCI_default_S2!AB50+B15*LCI_default_S2!AB83*LCI_default_S2!AB81</f>
        <v>-422.53521126760563</v>
      </c>
    </row>
    <row r="26" spans="1:2" ht="65.5" x14ac:dyDescent="0.35">
      <c r="A26" s="5" t="s">
        <v>74</v>
      </c>
      <c r="B26" s="6">
        <f>B8*LCI_default_S2!AB43*LCI_default_S2!AB37+B11*LCI_default_S2!AB74*LCI_default_S2!AB68</f>
        <v>270000</v>
      </c>
    </row>
    <row r="27" spans="1:2" ht="78.5" x14ac:dyDescent="0.35">
      <c r="A27" s="5" t="s">
        <v>75</v>
      </c>
      <c r="B27" s="6">
        <f>B8*LCI_default_S2!AB44*LCI_default_S2!AB37+B11*LCI_default_S2!AB75*LCI_default_S2!AB68+B14*LCI_default_S2!AB64*LCI_default_S2!AB50+B15*LCI_default_S2!AB95*LCI_default_S2!AB81</f>
        <v>-34.800000000000004</v>
      </c>
    </row>
    <row r="28" spans="1:2" ht="78.5" x14ac:dyDescent="0.35">
      <c r="A28" s="5" t="s">
        <v>76</v>
      </c>
      <c r="B28" s="6">
        <f>B8*LCI_default_S2!AB45*LCI_default_S2!AB37+B11*LCI_default_S2!AB76*LCI_default_S2!AB68+B14*LCI_default_S2!AB63*LCI_default_S2!AB50+B15*LCI_default_S2!AB94*LCI_default_S2!AB81</f>
        <v>-258000</v>
      </c>
    </row>
    <row r="29" spans="1:2" ht="78.5" x14ac:dyDescent="0.35">
      <c r="A29" s="5" t="s">
        <v>77</v>
      </c>
      <c r="B29" s="6">
        <f>B8*LCI_default_S2!AB46*LCI_default_S2!AB37+B11*LCI_default_S2!AB77*LCI_default_S2!AB68+B14*LCI_default_S2!AB62*LCI_default_S2!AB50+B15*LCI_default_S2!AB93*LCI_default_S2!AB81</f>
        <v>-369.36</v>
      </c>
    </row>
    <row r="30" spans="1:2" ht="78.5" x14ac:dyDescent="0.35">
      <c r="A30" s="5" t="s">
        <v>78</v>
      </c>
      <c r="B30" s="6">
        <f>B8*LCI_default_S2!AB47*LCI_default_S2!AB37+B11*LCI_default_S2!AB78*LCI_default_S2!AB68+B14*LCI_default_S2!AB59*LCI_default_S2!AB50+B15*LCI_default_S2!AB90*LCI_default_S2!AB81</f>
        <v>-2040</v>
      </c>
    </row>
    <row r="31" spans="1:2" ht="78.5" x14ac:dyDescent="0.35">
      <c r="A31" s="5" t="s">
        <v>79</v>
      </c>
      <c r="B31" s="6">
        <f>B8*LCI_default_S2!AB48*LCI_default_S2!AB37+B11*LCI_default_S2!AB79*LCI_default_S2!AB68</f>
        <v>-75</v>
      </c>
    </row>
    <row r="32" spans="1:2" ht="78.5" x14ac:dyDescent="0.35">
      <c r="A32" s="5" t="s">
        <v>80</v>
      </c>
      <c r="B32" s="6">
        <f>B8*LCI_default_S2!AB49*LCI_default_S2!AB37+B11*LCI_default_S2!AB80*LCI_default_S2!AB68</f>
        <v>-420</v>
      </c>
    </row>
    <row r="33" spans="1:2" ht="65.5" x14ac:dyDescent="0.35">
      <c r="A33" s="5" t="s">
        <v>81</v>
      </c>
      <c r="B33" s="6">
        <f>B14*LCI_default_S2!AB51*LCI_default_S2!AB50+B15*LCI_default_S2!AB82*LCI_default_S2!AB81</f>
        <v>-1.0019999999999999E-3</v>
      </c>
    </row>
    <row r="34" spans="1:2" ht="65.5" x14ac:dyDescent="0.35">
      <c r="A34" s="5" t="s">
        <v>82</v>
      </c>
      <c r="B34" s="6">
        <f>B14*LCI_default_S2!AB55*LCI_default_S2!AB50+B15*LCI_default_S2!AB86*LCI_default_S2!AB81</f>
        <v>-144960</v>
      </c>
    </row>
    <row r="35" spans="1:2" ht="65.5" x14ac:dyDescent="0.35">
      <c r="A35" s="5" t="s">
        <v>83</v>
      </c>
      <c r="B35" s="6">
        <f>B14*LCI_default_S2!AB56*LCI_default_S2!AB50+B15*LCI_default_S2!AB87*LCI_default_S2!AB81</f>
        <v>-135000</v>
      </c>
    </row>
    <row r="36" spans="1:2" ht="65.5" x14ac:dyDescent="0.35">
      <c r="A36" s="5" t="s">
        <v>84</v>
      </c>
      <c r="B36" s="6">
        <f>B14*LCI_default_S2!AB57*LCI_default_S2!AB50+B15*LCI_default_S2!AB88*LCI_default_S2!AB81</f>
        <v>372000</v>
      </c>
    </row>
    <row r="37" spans="1:2" ht="65.5" x14ac:dyDescent="0.35">
      <c r="A37" s="5" t="s">
        <v>85</v>
      </c>
      <c r="B37" s="6">
        <f>B14*LCI_default_S2!AB58*LCI_default_S2!AB50+B15*LCI_default_S2!AB89*LCI_default_S2!AB81</f>
        <v>60000</v>
      </c>
    </row>
    <row r="38" spans="1:2" ht="78.5" x14ac:dyDescent="0.35">
      <c r="A38" s="5" t="s">
        <v>86</v>
      </c>
      <c r="B38" s="6">
        <f>B14*LCI_default_S2!AB60*LCI_default_S2!AB50+B15*LCI_default_S2!AB91*LCI_default_S2!AB81</f>
        <v>-5.568E-2</v>
      </c>
    </row>
    <row r="39" spans="1:2" ht="78.5" x14ac:dyDescent="0.35">
      <c r="A39" s="5" t="s">
        <v>87</v>
      </c>
      <c r="B39" s="6">
        <f>B14*LCI_default_S2!AB61*LCI_default_S2!AB50+B15*LCI_default_S2!AB92*LCI_default_S2!AB81</f>
        <v>-4.224E-2</v>
      </c>
    </row>
    <row r="40" spans="1:2" ht="78.5" x14ac:dyDescent="0.35">
      <c r="A40" s="5" t="s">
        <v>88</v>
      </c>
      <c r="B40" s="6">
        <f>B14*LCI_default_S2!AB65*LCI_default_S2!AB50+B15*LCI_default_S2!AB96*LCI_default_S2!AB81</f>
        <v>-6.54E-2</v>
      </c>
    </row>
    <row r="41" spans="1:2" ht="78.5" x14ac:dyDescent="0.35">
      <c r="A41" s="5" t="s">
        <v>89</v>
      </c>
      <c r="B41" s="6">
        <f>B14*LCI_default_S2!AB66*LCI_default_S2!AB50+B15*LCI_default_S2!AB97*LCI_default_S2!AB81</f>
        <v>-1.782</v>
      </c>
    </row>
    <row r="42" spans="1:2" ht="78.5" x14ac:dyDescent="0.35">
      <c r="A42" s="5" t="s">
        <v>90</v>
      </c>
      <c r="B42" s="6">
        <f>B14*LCI_default_S2!AB67*LCI_default_S2!AB50+B15*LCI_default_S2!AB98*LCI_default_S2!AB81</f>
        <v>-5.568E-2</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VLOOKUP("PW1",Waste_Generation_S2!A1:C100,3,FALSE)*-1</f>
        <v>-600000</v>
      </c>
    </row>
    <row r="4" spans="1:2" x14ac:dyDescent="0.35">
      <c r="A4" s="5" t="s">
        <v>3</v>
      </c>
      <c r="B4" s="6">
        <v>0</v>
      </c>
    </row>
    <row r="5" spans="1:2" x14ac:dyDescent="0.35">
      <c r="A5" s="5" t="s">
        <v>4</v>
      </c>
      <c r="B5" s="6">
        <v>0</v>
      </c>
    </row>
    <row r="6" spans="1:2" ht="26.5" x14ac:dyDescent="0.35">
      <c r="A6" s="5" t="s">
        <v>54</v>
      </c>
      <c r="B6" s="6">
        <f>B3*LCI_default_S2!AB7*LCI_default_S2!AB6</f>
        <v>-360000</v>
      </c>
    </row>
    <row r="7" spans="1:2" ht="26.5" x14ac:dyDescent="0.35">
      <c r="A7" s="5" t="s">
        <v>55</v>
      </c>
      <c r="B7" s="6">
        <f>B3*LCI_default_S2!AB8*LCI_default_S2!AB6</f>
        <v>-240000</v>
      </c>
    </row>
    <row r="8" spans="1:2" ht="52.5" x14ac:dyDescent="0.35">
      <c r="A8" s="5" t="s">
        <v>56</v>
      </c>
      <c r="B8" s="6">
        <f>B6*LCI_default_S2!AB10*LCI_default_S2!AB9</f>
        <v>360000</v>
      </c>
    </row>
    <row r="9" spans="1:2" ht="65.5" x14ac:dyDescent="0.35">
      <c r="A9" s="5" t="s">
        <v>57</v>
      </c>
      <c r="B9" s="6">
        <f>B6*LCI_default_S2!AB11*LCI_default_S2!AB9+B7*LCI_default_S2!AB15*LCI_default_S2!AB13</f>
        <v>6000</v>
      </c>
    </row>
    <row r="10" spans="1:2" ht="65.5" x14ac:dyDescent="0.35">
      <c r="A10" s="5" t="s">
        <v>58</v>
      </c>
      <c r="B10" s="6">
        <f>B6*LCI_default_S2!AB12*LCI_default_S2!AB9+B7*LCI_default_S2!AB16*LCI_default_S2!AB13</f>
        <v>36000</v>
      </c>
    </row>
    <row r="11" spans="1:2" ht="52.5" x14ac:dyDescent="0.35">
      <c r="A11" s="5" t="s">
        <v>59</v>
      </c>
      <c r="B11" s="6">
        <f>B7*LCI_default_S2!AB14*LCI_default_S2!AB13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B8*LCI_default_S2!AB38*LCI_default_S2!AB37+B11*LCI_default_S2!AB69*LCI_default_S2!AB68</f>
        <v>11.099999999999998</v>
      </c>
    </row>
    <row r="22" spans="1:2" ht="65.5" x14ac:dyDescent="0.35">
      <c r="A22" s="5" t="s">
        <v>70</v>
      </c>
      <c r="B22" s="6">
        <f>B8*LCI_default_S2!AB39*LCI_default_S2!AB37+B11*LCI_default_S2!AB70*LCI_default_S2!AB68</f>
        <v>135</v>
      </c>
    </row>
    <row r="23" spans="1:2" ht="65.5" x14ac:dyDescent="0.35">
      <c r="A23" s="5" t="s">
        <v>71</v>
      </c>
      <c r="B23" s="6">
        <f>B8*LCI_default_S2!AB40*LCI_default_S2!AB37+B11*LCI_default_S2!AB71*LCI_default_S2!AB68</f>
        <v>-4.4460000000000003E-3</v>
      </c>
    </row>
    <row r="24" spans="1:2" ht="65.5" x14ac:dyDescent="0.35">
      <c r="A24" s="5" t="s">
        <v>72</v>
      </c>
      <c r="B24" s="6">
        <f>B8*LCI_default_S2!AB41*LCI_default_S2!AB37+B11*LCI_default_S2!AB72*LCI_default_S2!AB68</f>
        <v>-7080</v>
      </c>
    </row>
    <row r="25" spans="1:2" ht="65.5" x14ac:dyDescent="0.35">
      <c r="A25" s="5" t="s">
        <v>73</v>
      </c>
      <c r="B25" s="6">
        <f>B8*LCI_default_S2!AB42*LCI_default_S2!AB37+B11*LCI_default_S2!AB73*LCI_default_S2!AB68</f>
        <v>-211.26760563380282</v>
      </c>
    </row>
    <row r="26" spans="1:2" ht="65.5" x14ac:dyDescent="0.35">
      <c r="A26" s="5" t="s">
        <v>74</v>
      </c>
      <c r="B26" s="6">
        <f>B8*LCI_default_S2!AB43*LCI_default_S2!AB37+B11*LCI_default_S2!AB74*LCI_default_S2!AB68</f>
        <v>270000</v>
      </c>
    </row>
    <row r="27" spans="1:2" ht="78.5" x14ac:dyDescent="0.35">
      <c r="A27" s="5" t="s">
        <v>75</v>
      </c>
      <c r="B27" s="6">
        <f>B8*LCI_default_S2!AB44*LCI_default_S2!AB37+B11*LCI_default_S2!AB75*LCI_default_S2!AB68</f>
        <v>-15</v>
      </c>
    </row>
    <row r="28" spans="1:2" ht="78.5" x14ac:dyDescent="0.35">
      <c r="A28" s="5" t="s">
        <v>76</v>
      </c>
      <c r="B28" s="6">
        <f>B8*LCI_default_S2!AB45*LCI_default_S2!AB37+B11*LCI_default_S2!AB76*LCI_default_S2!AB68</f>
        <v>-132000</v>
      </c>
    </row>
    <row r="29" spans="1:2" ht="78.5" x14ac:dyDescent="0.35">
      <c r="A29" s="5" t="s">
        <v>77</v>
      </c>
      <c r="B29" s="6">
        <f>B8*LCI_default_S2!AB46*LCI_default_S2!AB37+B11*LCI_default_S2!AB77*LCI_default_S2!AB68</f>
        <v>-315.59999999999997</v>
      </c>
    </row>
    <row r="30" spans="1:2" ht="78.5" x14ac:dyDescent="0.35">
      <c r="A30" s="5" t="s">
        <v>78</v>
      </c>
      <c r="B30" s="6">
        <f>B8*LCI_default_S2!AB47*LCI_default_S2!AB37+B11*LCI_default_S2!AB78*LCI_default_S2!AB68</f>
        <v>-600</v>
      </c>
    </row>
    <row r="31" spans="1:2" ht="78.5" x14ac:dyDescent="0.35">
      <c r="A31" s="5" t="s">
        <v>79</v>
      </c>
      <c r="B31" s="6">
        <f>B8*LCI_default_S2!AB48*LCI_default_S2!AB37+B11*LCI_default_S2!AB79*LCI_default_S2!AB68</f>
        <v>-75</v>
      </c>
    </row>
    <row r="32" spans="1:2" ht="78.5" x14ac:dyDescent="0.35">
      <c r="A32" s="5" t="s">
        <v>80</v>
      </c>
      <c r="B32" s="6">
        <f>B8*LCI_default_S2!AB49*LCI_default_S2!AB37+B11*LCI_default_S2!AB80*LCI_default_S2!AB68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VLOOKUP("PW2",Waste_Generation_S2!A1:C100,3,FALSE)*-1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B12*LCI_default_S2!AB22*LCI_default_S2!AB20+B13*LCI_default_S2!AB26*LCI_default_S2!AB24</f>
        <v>6000</v>
      </c>
    </row>
    <row r="10" spans="1:2" ht="65.5" x14ac:dyDescent="0.35">
      <c r="A10" s="5" t="s">
        <v>58</v>
      </c>
      <c r="B10" s="6">
        <f>B12*LCI_default_S2!AB23*LCI_default_S2!AB20+B13*LCI_default_S2!AB27*LCI_default_S2!AB24</f>
        <v>36000</v>
      </c>
    </row>
    <row r="11" spans="1:2" ht="52.5" x14ac:dyDescent="0.35">
      <c r="A11" s="5" t="s">
        <v>59</v>
      </c>
      <c r="B11" s="6">
        <v>0</v>
      </c>
    </row>
    <row r="12" spans="1:2" ht="26.5" x14ac:dyDescent="0.35">
      <c r="A12" s="5" t="s">
        <v>60</v>
      </c>
      <c r="B12" s="6">
        <f>B4*LCI_default_S2!AB18*LCI_default_S2!AB17</f>
        <v>-360000</v>
      </c>
    </row>
    <row r="13" spans="1:2" ht="26.5" x14ac:dyDescent="0.35">
      <c r="A13" s="5" t="s">
        <v>61</v>
      </c>
      <c r="B13" s="6">
        <f>B4*LCI_default_S2!AB19*LCI_default_S2!AB17</f>
        <v>-240000</v>
      </c>
    </row>
    <row r="14" spans="1:2" ht="52.5" x14ac:dyDescent="0.35">
      <c r="A14" s="5" t="s">
        <v>62</v>
      </c>
      <c r="B14" s="6">
        <f>B12*LCI_default_S2!AB21*LCI_default_S2!AB20</f>
        <v>360000</v>
      </c>
    </row>
    <row r="15" spans="1:2" ht="52.5" x14ac:dyDescent="0.35">
      <c r="A15" s="5" t="s">
        <v>63</v>
      </c>
      <c r="B15" s="6">
        <f>B13*LCI_default_S2!AB25*LCI_default_S2!AB24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B14*LCI_default_S2!AB53*LCI_default_S2!AB50+B15*LCI_default_S2!AB84*LCI_default_S2!AB81</f>
        <v>135</v>
      </c>
    </row>
    <row r="23" spans="1:2" ht="65.5" x14ac:dyDescent="0.35">
      <c r="A23" s="5" t="s">
        <v>71</v>
      </c>
      <c r="B23" s="6">
        <v>0</v>
      </c>
    </row>
    <row r="24" spans="1:2" ht="65.5" x14ac:dyDescent="0.35">
      <c r="A24" s="5" t="s">
        <v>72</v>
      </c>
      <c r="B24" s="6">
        <f>B14*LCI_default_S2!AB54*LCI_default_S2!AB50+B15*LCI_default_S2!AB85*LCI_default_S2!AB81</f>
        <v>-1281</v>
      </c>
    </row>
    <row r="25" spans="1:2" ht="65.5" x14ac:dyDescent="0.35">
      <c r="A25" s="5" t="s">
        <v>73</v>
      </c>
      <c r="B25" s="6">
        <f>B14*LCI_default_S2!AB52*LCI_default_S2!AB50+B15*LCI_default_S2!AB83*LCI_default_S2!AB81</f>
        <v>-211.26760563380282</v>
      </c>
    </row>
    <row r="26" spans="1:2" ht="65.5" x14ac:dyDescent="0.35">
      <c r="A26" s="5" t="s">
        <v>74</v>
      </c>
      <c r="B26" s="6">
        <v>0</v>
      </c>
    </row>
    <row r="27" spans="1:2" ht="78.5" x14ac:dyDescent="0.35">
      <c r="A27" s="5" t="s">
        <v>75</v>
      </c>
      <c r="B27" s="6">
        <f>B14*LCI_default_S2!AB64*LCI_default_S2!AB50+B15*LCI_default_S2!AB95*LCI_default_S2!AB81</f>
        <v>-19.8</v>
      </c>
    </row>
    <row r="28" spans="1:2" ht="78.5" x14ac:dyDescent="0.35">
      <c r="A28" s="5" t="s">
        <v>76</v>
      </c>
      <c r="B28" s="6">
        <f>B14*LCI_default_S2!AB63*LCI_default_S2!AB50+B15*LCI_default_S2!AB94*LCI_default_S2!AB81</f>
        <v>-126000</v>
      </c>
    </row>
    <row r="29" spans="1:2" ht="78.5" x14ac:dyDescent="0.35">
      <c r="A29" s="5" t="s">
        <v>77</v>
      </c>
      <c r="B29" s="6">
        <f>B14*LCI_default_S2!AB62*LCI_default_S2!AB50+B15*LCI_default_S2!AB93*LCI_default_S2!AB81</f>
        <v>-53.76</v>
      </c>
    </row>
    <row r="30" spans="1:2" ht="78.5" x14ac:dyDescent="0.35">
      <c r="A30" s="5" t="s">
        <v>78</v>
      </c>
      <c r="B30" s="6">
        <f>B14*LCI_default_S2!AB59*LCI_default_S2!AB50+B15*LCI_default_S2!AB90*LCI_default_S2!AB81</f>
        <v>-1440</v>
      </c>
    </row>
    <row r="31" spans="1:2" ht="78.5" x14ac:dyDescent="0.35">
      <c r="A31" s="5" t="s">
        <v>79</v>
      </c>
      <c r="B31" s="6">
        <v>0</v>
      </c>
    </row>
    <row r="32" spans="1:2" ht="78.5" x14ac:dyDescent="0.35">
      <c r="A32" s="5" t="s">
        <v>80</v>
      </c>
      <c r="B32" s="6">
        <v>0</v>
      </c>
    </row>
    <row r="33" spans="1:2" ht="65.5" x14ac:dyDescent="0.35">
      <c r="A33" s="5" t="s">
        <v>81</v>
      </c>
      <c r="B33" s="6">
        <f>B14*LCI_default_S2!AB51*LCI_default_S2!AB50+B15*LCI_default_S2!AB82*LCI_default_S2!AB81</f>
        <v>-1.0019999999999999E-3</v>
      </c>
    </row>
    <row r="34" spans="1:2" ht="65.5" x14ac:dyDescent="0.35">
      <c r="A34" s="5" t="s">
        <v>82</v>
      </c>
      <c r="B34" s="6">
        <f>B14*LCI_default_S2!AB55*LCI_default_S2!AB50+B15*LCI_default_S2!AB86*LCI_default_S2!AB81</f>
        <v>-144960</v>
      </c>
    </row>
    <row r="35" spans="1:2" ht="65.5" x14ac:dyDescent="0.35">
      <c r="A35" s="5" t="s">
        <v>83</v>
      </c>
      <c r="B35" s="6">
        <f>B14*LCI_default_S2!AB56*LCI_default_S2!AB50+B15*LCI_default_S2!AB87*LCI_default_S2!AB81</f>
        <v>-135000</v>
      </c>
    </row>
    <row r="36" spans="1:2" ht="65.5" x14ac:dyDescent="0.35">
      <c r="A36" s="5" t="s">
        <v>84</v>
      </c>
      <c r="B36" s="6">
        <f>B14*LCI_default_S2!AB57*LCI_default_S2!AB50+B15*LCI_default_S2!AB88*LCI_default_S2!AB81</f>
        <v>372000</v>
      </c>
    </row>
    <row r="37" spans="1:2" ht="65.5" x14ac:dyDescent="0.35">
      <c r="A37" s="5" t="s">
        <v>85</v>
      </c>
      <c r="B37" s="6">
        <f>B14*LCI_default_S2!AB58*LCI_default_S2!AB50+B15*LCI_default_S2!AB89*LCI_default_S2!AB81</f>
        <v>60000</v>
      </c>
    </row>
    <row r="38" spans="1:2" ht="78.5" x14ac:dyDescent="0.35">
      <c r="A38" s="5" t="s">
        <v>86</v>
      </c>
      <c r="B38" s="6">
        <f>B14*LCI_default_S2!AB60*LCI_default_S2!AB50+B15*LCI_default_S2!AB91*LCI_default_S2!AB81</f>
        <v>-5.568E-2</v>
      </c>
    </row>
    <row r="39" spans="1:2" ht="78.5" x14ac:dyDescent="0.35">
      <c r="A39" s="5" t="s">
        <v>87</v>
      </c>
      <c r="B39" s="6">
        <f>B14*LCI_default_S2!AB61*LCI_default_S2!AB50+B15*LCI_default_S2!AB92*LCI_default_S2!AB81</f>
        <v>-4.224E-2</v>
      </c>
    </row>
    <row r="40" spans="1:2" ht="78.5" x14ac:dyDescent="0.35">
      <c r="A40" s="5" t="s">
        <v>88</v>
      </c>
      <c r="B40" s="6">
        <f>B14*LCI_default_S2!AB65*LCI_default_S2!AB50+B15*LCI_default_S2!AB96*LCI_default_S2!AB81</f>
        <v>-6.54E-2</v>
      </c>
    </row>
    <row r="41" spans="1:2" ht="78.5" x14ac:dyDescent="0.35">
      <c r="A41" s="5" t="s">
        <v>89</v>
      </c>
      <c r="B41" s="6">
        <f>B14*LCI_default_S2!AB66*LCI_default_S2!AB50+B15*LCI_default_S2!AB97*LCI_default_S2!AB81</f>
        <v>-1.782</v>
      </c>
    </row>
    <row r="42" spans="1:2" ht="78.5" x14ac:dyDescent="0.35">
      <c r="A42" s="5" t="s">
        <v>90</v>
      </c>
      <c r="B42" s="6">
        <f>B14*LCI_default_S2!AB67*LCI_default_S2!AB50+B15*LCI_default_S2!AB98*LCI_default_S2!AB81</f>
        <v>-5.568E-2</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VLOOKUP("PW3",Waste_Generation_S2!A1:C100,3,FALSE)*-1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B5*LCI_default_S2!AB29*LCI_default_S2!AB28</f>
        <v>-180000</v>
      </c>
    </row>
    <row r="17" spans="1:2" ht="26.5" x14ac:dyDescent="0.35">
      <c r="A17" s="5" t="s">
        <v>65</v>
      </c>
      <c r="B17" s="6">
        <f>B5*LCI_default_S2!AB30*LCI_default_S2!AB28</f>
        <v>-120000</v>
      </c>
    </row>
    <row r="18" spans="1:2" ht="65.5" x14ac:dyDescent="0.35">
      <c r="A18" s="5" t="s">
        <v>66</v>
      </c>
      <c r="B18" s="6">
        <f>B16*LCI_default_S2!AB32*LCI_default_S2!AB31</f>
        <v>-180000</v>
      </c>
    </row>
    <row r="19" spans="1:2" ht="65.5" x14ac:dyDescent="0.35">
      <c r="A19" s="5" t="s">
        <v>67</v>
      </c>
      <c r="B19" s="6">
        <f>B16*LCI_default_S2!AB33*LCI_default_S2!AB31+B17*LCI_default_S2!AB36*LCI_default_S2!AB34</f>
        <v>45000</v>
      </c>
    </row>
    <row r="20" spans="1:2" ht="65.5" x14ac:dyDescent="0.35">
      <c r="A20" s="5" t="s">
        <v>68</v>
      </c>
      <c r="B20" s="6">
        <f>B17*LCI_default_S2!AB35*LCI_default_S2!AB34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VLOOKUP("BWM",Waste_Generation_S3!A1:C100,3,FALSE)*-1</f>
        <v>-1500000</v>
      </c>
    </row>
    <row r="3" spans="1:2" x14ac:dyDescent="0.35">
      <c r="A3" s="5" t="s">
        <v>2</v>
      </c>
      <c r="B3" s="6">
        <f>B2*LCI_default_S3!AB3*LCI_default_S3!AB2</f>
        <v>-600000</v>
      </c>
    </row>
    <row r="4" spans="1:2" x14ac:dyDescent="0.35">
      <c r="A4" s="5" t="s">
        <v>3</v>
      </c>
      <c r="B4" s="6">
        <f>B2*LCI_default_S3!AB4*LCI_default_S3!AB2</f>
        <v>-600000</v>
      </c>
    </row>
    <row r="5" spans="1:2" x14ac:dyDescent="0.35">
      <c r="A5" s="5" t="s">
        <v>4</v>
      </c>
      <c r="B5" s="6">
        <f>B2*LCI_default_S3!AB5*LCI_default_S3!AB2</f>
        <v>-300000</v>
      </c>
    </row>
    <row r="6" spans="1:2" ht="26.5" x14ac:dyDescent="0.35">
      <c r="A6" s="5" t="s">
        <v>54</v>
      </c>
      <c r="B6" s="6">
        <f>B3*LCI_default_S3!AB7*LCI_default_S3!AB6</f>
        <v>-360000</v>
      </c>
    </row>
    <row r="7" spans="1:2" ht="26.5" x14ac:dyDescent="0.35">
      <c r="A7" s="5" t="s">
        <v>55</v>
      </c>
      <c r="B7" s="6">
        <f>B3*LCI_default_S3!AB8*LCI_default_S3!AB6</f>
        <v>-240000</v>
      </c>
    </row>
    <row r="8" spans="1:2" ht="52.5" x14ac:dyDescent="0.35">
      <c r="A8" s="5" t="s">
        <v>56</v>
      </c>
      <c r="B8" s="6">
        <f>B6*LCI_default_S3!AB10*LCI_default_S3!AB9</f>
        <v>360000</v>
      </c>
    </row>
    <row r="9" spans="1:2" ht="65.5" x14ac:dyDescent="0.35">
      <c r="A9" s="5" t="s">
        <v>57</v>
      </c>
      <c r="B9" s="6">
        <f>B6*LCI_default_S3!AB11*LCI_default_S3!AB9+B7*LCI_default_S3!AB15*LCI_default_S3!AB13+B12*LCI_default_S3!AB22*LCI_default_S3!AB20+B13*LCI_default_S3!AB26*LCI_default_S3!AB24</f>
        <v>12000</v>
      </c>
    </row>
    <row r="10" spans="1:2" ht="65.5" x14ac:dyDescent="0.35">
      <c r="A10" s="5" t="s">
        <v>58</v>
      </c>
      <c r="B10" s="6">
        <f>B6*LCI_default_S3!AB12*LCI_default_S3!AB9+B7*LCI_default_S3!AB16*LCI_default_S3!AB13+B12*LCI_default_S3!AB23*LCI_default_S3!AB20+B13*LCI_default_S3!AB27*LCI_default_S3!AB24</f>
        <v>18000</v>
      </c>
    </row>
    <row r="11" spans="1:2" ht="52.5" x14ac:dyDescent="0.35">
      <c r="A11" s="5" t="s">
        <v>59</v>
      </c>
      <c r="B11" s="6">
        <f>B7*LCI_default_S3!AB14*LCI_default_S3!AB13</f>
        <v>240000</v>
      </c>
    </row>
    <row r="12" spans="1:2" ht="26.5" x14ac:dyDescent="0.35">
      <c r="A12" s="5" t="s">
        <v>60</v>
      </c>
      <c r="B12" s="6">
        <f>B4*LCI_default_S3!AB18*LCI_default_S3!AB17</f>
        <v>-360000</v>
      </c>
    </row>
    <row r="13" spans="1:2" ht="26.5" x14ac:dyDescent="0.35">
      <c r="A13" s="5" t="s">
        <v>61</v>
      </c>
      <c r="B13" s="6">
        <f>B4*LCI_default_S3!AB19*LCI_default_S3!AB17</f>
        <v>-240000</v>
      </c>
    </row>
    <row r="14" spans="1:2" ht="52.5" x14ac:dyDescent="0.35">
      <c r="A14" s="5" t="s">
        <v>62</v>
      </c>
      <c r="B14" s="6">
        <f>B12*LCI_default_S3!AB21*LCI_default_S3!AB20</f>
        <v>360000</v>
      </c>
    </row>
    <row r="15" spans="1:2" ht="52.5" x14ac:dyDescent="0.35">
      <c r="A15" s="5" t="s">
        <v>63</v>
      </c>
      <c r="B15" s="6">
        <f>B13*LCI_default_S3!AB25*LCI_default_S3!AB24</f>
        <v>240000</v>
      </c>
    </row>
    <row r="16" spans="1:2" ht="26.5" x14ac:dyDescent="0.35">
      <c r="A16" s="5" t="s">
        <v>64</v>
      </c>
      <c r="B16" s="6">
        <f>B5*LCI_default_S3!AB29*LCI_default_S3!AB28</f>
        <v>-180000</v>
      </c>
    </row>
    <row r="17" spans="1:2" ht="26.5" x14ac:dyDescent="0.35">
      <c r="A17" s="5" t="s">
        <v>65</v>
      </c>
      <c r="B17" s="6">
        <f>B5*LCI_default_S3!AB30*LCI_default_S3!AB28</f>
        <v>-120000</v>
      </c>
    </row>
    <row r="18" spans="1:2" ht="65.5" x14ac:dyDescent="0.35">
      <c r="A18" s="5" t="s">
        <v>66</v>
      </c>
      <c r="B18" s="6">
        <f>B16*LCI_default_S3!AB32*LCI_default_S3!AB31</f>
        <v>-180000</v>
      </c>
    </row>
    <row r="19" spans="1:2" ht="65.5" x14ac:dyDescent="0.35">
      <c r="A19" s="5" t="s">
        <v>67</v>
      </c>
      <c r="B19" s="6">
        <f>B16*LCI_default_S3!AB33*LCI_default_S3!AB31+B17*LCI_default_S3!AB36*LCI_default_S3!AB34</f>
        <v>45000</v>
      </c>
    </row>
    <row r="20" spans="1:2" ht="65.5" x14ac:dyDescent="0.35">
      <c r="A20" s="5" t="s">
        <v>68</v>
      </c>
      <c r="B20" s="6">
        <f>B17*LCI_default_S3!AB35*LCI_default_S3!AB34</f>
        <v>-120000</v>
      </c>
    </row>
    <row r="21" spans="1:2" ht="65.5" x14ac:dyDescent="0.35">
      <c r="A21" s="5" t="s">
        <v>69</v>
      </c>
      <c r="B21" s="6">
        <f>B8*LCI_default_S3!AB38*LCI_default_S3!AB37+B11*LCI_default_S3!AB69*LCI_default_S3!AB68</f>
        <v>11.099999999999998</v>
      </c>
    </row>
    <row r="22" spans="1:2" ht="65.5" x14ac:dyDescent="0.35">
      <c r="A22" s="5" t="s">
        <v>70</v>
      </c>
      <c r="B22" s="6">
        <f>B8*LCI_default_S3!AB39*LCI_default_S3!AB37+B11*LCI_default_S3!AB70*LCI_default_S3!AB68+B14*LCI_default_S3!AB53*LCI_default_S3!AB50+B15*LCI_default_S3!AB84*LCI_default_S3!AB81</f>
        <v>270</v>
      </c>
    </row>
    <row r="23" spans="1:2" ht="65.5" x14ac:dyDescent="0.35">
      <c r="A23" s="5" t="s">
        <v>71</v>
      </c>
      <c r="B23" s="6">
        <f>B8*LCI_default_S3!AB40*LCI_default_S3!AB37+B11*LCI_default_S3!AB71*LCI_default_S3!AB68</f>
        <v>-4.4460000000000003E-3</v>
      </c>
    </row>
    <row r="24" spans="1:2" ht="65.5" x14ac:dyDescent="0.35">
      <c r="A24" s="5" t="s">
        <v>72</v>
      </c>
      <c r="B24" s="6">
        <f>B8*LCI_default_S3!AB41*LCI_default_S3!AB37+B11*LCI_default_S3!AB72*LCI_default_S3!AB68+B14*LCI_default_S3!AB54*LCI_default_S3!AB50+B15*LCI_default_S3!AB85*LCI_default_S3!AB81</f>
        <v>-8361</v>
      </c>
    </row>
    <row r="25" spans="1:2" ht="65.5" x14ac:dyDescent="0.35">
      <c r="A25" s="5" t="s">
        <v>73</v>
      </c>
      <c r="B25" s="6">
        <f>B8*LCI_default_S3!AB42*LCI_default_S3!AB37+B11*LCI_default_S3!AB73*LCI_default_S3!AB68+B14*LCI_default_S3!AB52*LCI_default_S3!AB50+B15*LCI_default_S3!AB83*LCI_default_S3!AB81</f>
        <v>-422.53521126760563</v>
      </c>
    </row>
    <row r="26" spans="1:2" ht="65.5" x14ac:dyDescent="0.35">
      <c r="A26" s="5" t="s">
        <v>74</v>
      </c>
      <c r="B26" s="6">
        <f>B8*LCI_default_S3!AB43*LCI_default_S3!AB37+B11*LCI_default_S3!AB74*LCI_default_S3!AB68</f>
        <v>270000</v>
      </c>
    </row>
    <row r="27" spans="1:2" ht="78.5" x14ac:dyDescent="0.35">
      <c r="A27" s="5" t="s">
        <v>75</v>
      </c>
      <c r="B27" s="6">
        <f>B8*LCI_default_S3!AB44*LCI_default_S3!AB37+B11*LCI_default_S3!AB75*LCI_default_S3!AB68+B14*LCI_default_S3!AB64*LCI_default_S3!AB50+B15*LCI_default_S3!AB95*LCI_default_S3!AB81</f>
        <v>-34.800000000000004</v>
      </c>
    </row>
    <row r="28" spans="1:2" ht="78.5" x14ac:dyDescent="0.35">
      <c r="A28" s="5" t="s">
        <v>76</v>
      </c>
      <c r="B28" s="6">
        <f>B8*LCI_default_S3!AB45*LCI_default_S3!AB37+B11*LCI_default_S3!AB76*LCI_default_S3!AB68+B14*LCI_default_S3!AB63*LCI_default_S3!AB50+B15*LCI_default_S3!AB94*LCI_default_S3!AB81</f>
        <v>-258000</v>
      </c>
    </row>
    <row r="29" spans="1:2" ht="78.5" x14ac:dyDescent="0.35">
      <c r="A29" s="5" t="s">
        <v>77</v>
      </c>
      <c r="B29" s="6">
        <f>B8*LCI_default_S3!AB46*LCI_default_S3!AB37+B11*LCI_default_S3!AB77*LCI_default_S3!AB68+B14*LCI_default_S3!AB62*LCI_default_S3!AB50+B15*LCI_default_S3!AB93*LCI_default_S3!AB81</f>
        <v>-369.36</v>
      </c>
    </row>
    <row r="30" spans="1:2" ht="78.5" x14ac:dyDescent="0.35">
      <c r="A30" s="5" t="s">
        <v>78</v>
      </c>
      <c r="B30" s="6">
        <f>B8*LCI_default_S3!AB47*LCI_default_S3!AB37+B11*LCI_default_S3!AB78*LCI_default_S3!AB68+B14*LCI_default_S3!AB59*LCI_default_S3!AB50+B15*LCI_default_S3!AB90*LCI_default_S3!AB81</f>
        <v>-2040</v>
      </c>
    </row>
    <row r="31" spans="1:2" ht="78.5" x14ac:dyDescent="0.35">
      <c r="A31" s="5" t="s">
        <v>79</v>
      </c>
      <c r="B31" s="6">
        <f>B8*LCI_default_S3!AB48*LCI_default_S3!AB37+B11*LCI_default_S3!AB79*LCI_default_S3!AB68</f>
        <v>-75</v>
      </c>
    </row>
    <row r="32" spans="1:2" ht="78.5" x14ac:dyDescent="0.35">
      <c r="A32" s="5" t="s">
        <v>80</v>
      </c>
      <c r="B32" s="6">
        <f>B8*LCI_default_S3!AB49*LCI_default_S3!AB37+B11*LCI_default_S3!AB80*LCI_default_S3!AB68</f>
        <v>-420</v>
      </c>
    </row>
    <row r="33" spans="1:2" ht="65.5" x14ac:dyDescent="0.35">
      <c r="A33" s="5" t="s">
        <v>81</v>
      </c>
      <c r="B33" s="6">
        <f>B14*LCI_default_S3!AB51*LCI_default_S3!AB50+B15*LCI_default_S3!AB82*LCI_default_S3!AB81</f>
        <v>-1.0019999999999999E-3</v>
      </c>
    </row>
    <row r="34" spans="1:2" ht="65.5" x14ac:dyDescent="0.35">
      <c r="A34" s="5" t="s">
        <v>82</v>
      </c>
      <c r="B34" s="6">
        <f>B14*LCI_default_S3!AB55*LCI_default_S3!AB50+B15*LCI_default_S3!AB86*LCI_default_S3!AB81</f>
        <v>-144960</v>
      </c>
    </row>
    <row r="35" spans="1:2" ht="65.5" x14ac:dyDescent="0.35">
      <c r="A35" s="5" t="s">
        <v>83</v>
      </c>
      <c r="B35" s="6">
        <f>B14*LCI_default_S3!AB56*LCI_default_S3!AB50+B15*LCI_default_S3!AB87*LCI_default_S3!AB81</f>
        <v>-135000</v>
      </c>
    </row>
    <row r="36" spans="1:2" ht="65.5" x14ac:dyDescent="0.35">
      <c r="A36" s="5" t="s">
        <v>84</v>
      </c>
      <c r="B36" s="6">
        <f>B14*LCI_default_S3!AB57*LCI_default_S3!AB50+B15*LCI_default_S3!AB88*LCI_default_S3!AB81</f>
        <v>372000</v>
      </c>
    </row>
    <row r="37" spans="1:2" ht="65.5" x14ac:dyDescent="0.35">
      <c r="A37" s="5" t="s">
        <v>85</v>
      </c>
      <c r="B37" s="6">
        <f>B14*LCI_default_S3!AB58*LCI_default_S3!AB50+B15*LCI_default_S3!AB89*LCI_default_S3!AB81</f>
        <v>60000</v>
      </c>
    </row>
    <row r="38" spans="1:2" ht="78.5" x14ac:dyDescent="0.35">
      <c r="A38" s="5" t="s">
        <v>86</v>
      </c>
      <c r="B38" s="6">
        <f>B14*LCI_default_S3!AB60*LCI_default_S3!AB50+B15*LCI_default_S3!AB91*LCI_default_S3!AB81</f>
        <v>-5.568E-2</v>
      </c>
    </row>
    <row r="39" spans="1:2" ht="78.5" x14ac:dyDescent="0.35">
      <c r="A39" s="5" t="s">
        <v>87</v>
      </c>
      <c r="B39" s="6">
        <f>B14*LCI_default_S3!AB61*LCI_default_S3!AB50+B15*LCI_default_S3!AB92*LCI_default_S3!AB81</f>
        <v>-4.224E-2</v>
      </c>
    </row>
    <row r="40" spans="1:2" ht="78.5" x14ac:dyDescent="0.35">
      <c r="A40" s="5" t="s">
        <v>88</v>
      </c>
      <c r="B40" s="6">
        <f>B14*LCI_default_S3!AB65*LCI_default_S3!AB50+B15*LCI_default_S3!AB96*LCI_default_S3!AB81</f>
        <v>-6.54E-2</v>
      </c>
    </row>
    <row r="41" spans="1:2" ht="78.5" x14ac:dyDescent="0.35">
      <c r="A41" s="5" t="s">
        <v>89</v>
      </c>
      <c r="B41" s="6">
        <f>B14*LCI_default_S3!AB66*LCI_default_S3!AB50+B15*LCI_default_S3!AB97*LCI_default_S3!AB81</f>
        <v>-1.782</v>
      </c>
    </row>
    <row r="42" spans="1:2" ht="78.5" x14ac:dyDescent="0.35">
      <c r="A42" s="5" t="s">
        <v>90</v>
      </c>
      <c r="B42" s="6">
        <f>B14*LCI_default_S3!AB67*LCI_default_S3!AB50+B15*LCI_default_S3!AB98*LCI_default_S3!AB81</f>
        <v>-5.568E-2</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VLOOKUP("PW1",Waste_Generation_S3!A1:C100,3,FALSE)*-1</f>
        <v>-600000</v>
      </c>
    </row>
    <row r="4" spans="1:2" x14ac:dyDescent="0.35">
      <c r="A4" s="5" t="s">
        <v>3</v>
      </c>
      <c r="B4" s="6">
        <v>0</v>
      </c>
    </row>
    <row r="5" spans="1:2" x14ac:dyDescent="0.35">
      <c r="A5" s="5" t="s">
        <v>4</v>
      </c>
      <c r="B5" s="6">
        <v>0</v>
      </c>
    </row>
    <row r="6" spans="1:2" ht="26.5" x14ac:dyDescent="0.35">
      <c r="A6" s="5" t="s">
        <v>54</v>
      </c>
      <c r="B6" s="6">
        <f>B3*LCI_default_S3!AB7*LCI_default_S3!AB6</f>
        <v>-360000</v>
      </c>
    </row>
    <row r="7" spans="1:2" ht="26.5" x14ac:dyDescent="0.35">
      <c r="A7" s="5" t="s">
        <v>55</v>
      </c>
      <c r="B7" s="6">
        <f>B3*LCI_default_S3!AB8*LCI_default_S3!AB6</f>
        <v>-240000</v>
      </c>
    </row>
    <row r="8" spans="1:2" ht="52.5" x14ac:dyDescent="0.35">
      <c r="A8" s="5" t="s">
        <v>56</v>
      </c>
      <c r="B8" s="6">
        <f>B6*LCI_default_S3!AB10*LCI_default_S3!AB9</f>
        <v>360000</v>
      </c>
    </row>
    <row r="9" spans="1:2" ht="65.5" x14ac:dyDescent="0.35">
      <c r="A9" s="5" t="s">
        <v>57</v>
      </c>
      <c r="B9" s="6">
        <f>B6*LCI_default_S3!AB11*LCI_default_S3!AB9+B7*LCI_default_S3!AB15*LCI_default_S3!AB13</f>
        <v>6000</v>
      </c>
    </row>
    <row r="10" spans="1:2" ht="65.5" x14ac:dyDescent="0.35">
      <c r="A10" s="5" t="s">
        <v>58</v>
      </c>
      <c r="B10" s="6">
        <f>B6*LCI_default_S3!AB12*LCI_default_S3!AB9+B7*LCI_default_S3!AB16*LCI_default_S3!AB13</f>
        <v>9000</v>
      </c>
    </row>
    <row r="11" spans="1:2" ht="52.5" x14ac:dyDescent="0.35">
      <c r="A11" s="5" t="s">
        <v>59</v>
      </c>
      <c r="B11" s="6">
        <f>B7*LCI_default_S3!AB14*LCI_default_S3!AB13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B8*LCI_default_S3!AB38*LCI_default_S3!AB37+B11*LCI_default_S3!AB69*LCI_default_S3!AB68</f>
        <v>11.099999999999998</v>
      </c>
    </row>
    <row r="22" spans="1:2" ht="65.5" x14ac:dyDescent="0.35">
      <c r="A22" s="5" t="s">
        <v>70</v>
      </c>
      <c r="B22" s="6">
        <f>B8*LCI_default_S3!AB39*LCI_default_S3!AB37+B11*LCI_default_S3!AB70*LCI_default_S3!AB68</f>
        <v>135</v>
      </c>
    </row>
    <row r="23" spans="1:2" ht="65.5" x14ac:dyDescent="0.35">
      <c r="A23" s="5" t="s">
        <v>71</v>
      </c>
      <c r="B23" s="6">
        <f>B8*LCI_default_S3!AB40*LCI_default_S3!AB37+B11*LCI_default_S3!AB71*LCI_default_S3!AB68</f>
        <v>-4.4460000000000003E-3</v>
      </c>
    </row>
    <row r="24" spans="1:2" ht="65.5" x14ac:dyDescent="0.35">
      <c r="A24" s="5" t="s">
        <v>72</v>
      </c>
      <c r="B24" s="6">
        <f>B8*LCI_default_S3!AB41*LCI_default_S3!AB37+B11*LCI_default_S3!AB72*LCI_default_S3!AB68</f>
        <v>-7080</v>
      </c>
    </row>
    <row r="25" spans="1:2" ht="65.5" x14ac:dyDescent="0.35">
      <c r="A25" s="5" t="s">
        <v>73</v>
      </c>
      <c r="B25" s="6">
        <f>B8*LCI_default_S3!AB42*LCI_default_S3!AB37+B11*LCI_default_S3!AB73*LCI_default_S3!AB68</f>
        <v>-211.26760563380282</v>
      </c>
    </row>
    <row r="26" spans="1:2" ht="65.5" x14ac:dyDescent="0.35">
      <c r="A26" s="5" t="s">
        <v>74</v>
      </c>
      <c r="B26" s="6">
        <f>B8*LCI_default_S3!AB43*LCI_default_S3!AB37+B11*LCI_default_S3!AB74*LCI_default_S3!AB68</f>
        <v>270000</v>
      </c>
    </row>
    <row r="27" spans="1:2" ht="78.5" x14ac:dyDescent="0.35">
      <c r="A27" s="5" t="s">
        <v>75</v>
      </c>
      <c r="B27" s="6">
        <f>B8*LCI_default_S3!AB44*LCI_default_S3!AB37+B11*LCI_default_S3!AB75*LCI_default_S3!AB68</f>
        <v>-15</v>
      </c>
    </row>
    <row r="28" spans="1:2" ht="78.5" x14ac:dyDescent="0.35">
      <c r="A28" s="5" t="s">
        <v>76</v>
      </c>
      <c r="B28" s="6">
        <f>B8*LCI_default_S3!AB45*LCI_default_S3!AB37+B11*LCI_default_S3!AB76*LCI_default_S3!AB68</f>
        <v>-132000</v>
      </c>
    </row>
    <row r="29" spans="1:2" ht="78.5" x14ac:dyDescent="0.35">
      <c r="A29" s="5" t="s">
        <v>77</v>
      </c>
      <c r="B29" s="6">
        <f>B8*LCI_default_S3!AB46*LCI_default_S3!AB37+B11*LCI_default_S3!AB77*LCI_default_S3!AB68</f>
        <v>-315.59999999999997</v>
      </c>
    </row>
    <row r="30" spans="1:2" ht="78.5" x14ac:dyDescent="0.35">
      <c r="A30" s="5" t="s">
        <v>78</v>
      </c>
      <c r="B30" s="6">
        <f>B8*LCI_default_S3!AB47*LCI_default_S3!AB37+B11*LCI_default_S3!AB78*LCI_default_S3!AB68</f>
        <v>-600</v>
      </c>
    </row>
    <row r="31" spans="1:2" ht="78.5" x14ac:dyDescent="0.35">
      <c r="A31" s="5" t="s">
        <v>79</v>
      </c>
      <c r="B31" s="6">
        <f>B8*LCI_default_S3!AB48*LCI_default_S3!AB37+B11*LCI_default_S3!AB79*LCI_default_S3!AB68</f>
        <v>-75</v>
      </c>
    </row>
    <row r="32" spans="1:2" ht="78.5" x14ac:dyDescent="0.35">
      <c r="A32" s="5" t="s">
        <v>80</v>
      </c>
      <c r="B32" s="6">
        <f>B8*LCI_default_S3!AB49*LCI_default_S3!AB37+B11*LCI_default_S3!AB80*LCI_default_S3!AB68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VLOOKUP("PW2",Waste_Generation_S3!A1:C100,3,FALSE)*-1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B12*LCI_default_S3!AB22*LCI_default_S3!AB20+B13*LCI_default_S3!AB26*LCI_default_S3!AB24</f>
        <v>6000</v>
      </c>
    </row>
    <row r="10" spans="1:2" ht="65.5" x14ac:dyDescent="0.35">
      <c r="A10" s="5" t="s">
        <v>58</v>
      </c>
      <c r="B10" s="6">
        <f>B12*LCI_default_S3!AB23*LCI_default_S3!AB20+B13*LCI_default_S3!AB27*LCI_default_S3!AB24</f>
        <v>9000</v>
      </c>
    </row>
    <row r="11" spans="1:2" ht="52.5" x14ac:dyDescent="0.35">
      <c r="A11" s="5" t="s">
        <v>59</v>
      </c>
      <c r="B11" s="6">
        <v>0</v>
      </c>
    </row>
    <row r="12" spans="1:2" ht="26.5" x14ac:dyDescent="0.35">
      <c r="A12" s="5" t="s">
        <v>60</v>
      </c>
      <c r="B12" s="6">
        <f>B4*LCI_default_S3!AB18*LCI_default_S3!AB17</f>
        <v>-360000</v>
      </c>
    </row>
    <row r="13" spans="1:2" ht="26.5" x14ac:dyDescent="0.35">
      <c r="A13" s="5" t="s">
        <v>61</v>
      </c>
      <c r="B13" s="6">
        <f>B4*LCI_default_S3!AB19*LCI_default_S3!AB17</f>
        <v>-240000</v>
      </c>
    </row>
    <row r="14" spans="1:2" ht="52.5" x14ac:dyDescent="0.35">
      <c r="A14" s="5" t="s">
        <v>62</v>
      </c>
      <c r="B14" s="6">
        <f>B12*LCI_default_S3!AB21*LCI_default_S3!AB20</f>
        <v>360000</v>
      </c>
    </row>
    <row r="15" spans="1:2" ht="52.5" x14ac:dyDescent="0.35">
      <c r="A15" s="5" t="s">
        <v>63</v>
      </c>
      <c r="B15" s="6">
        <f>B13*LCI_default_S3!AB25*LCI_default_S3!AB24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B14*LCI_default_S3!AB53*LCI_default_S3!AB50+B15*LCI_default_S3!AB84*LCI_default_S3!AB81</f>
        <v>135</v>
      </c>
    </row>
    <row r="23" spans="1:2" ht="65.5" x14ac:dyDescent="0.35">
      <c r="A23" s="5" t="s">
        <v>71</v>
      </c>
      <c r="B23" s="6">
        <v>0</v>
      </c>
    </row>
    <row r="24" spans="1:2" ht="65.5" x14ac:dyDescent="0.35">
      <c r="A24" s="5" t="s">
        <v>72</v>
      </c>
      <c r="B24" s="6">
        <f>B14*LCI_default_S3!AB54*LCI_default_S3!AB50+B15*LCI_default_S3!AB85*LCI_default_S3!AB81</f>
        <v>-1281</v>
      </c>
    </row>
    <row r="25" spans="1:2" ht="65.5" x14ac:dyDescent="0.35">
      <c r="A25" s="5" t="s">
        <v>73</v>
      </c>
      <c r="B25" s="6">
        <f>B14*LCI_default_S3!AB52*LCI_default_S3!AB50+B15*LCI_default_S3!AB83*LCI_default_S3!AB81</f>
        <v>-211.26760563380282</v>
      </c>
    </row>
    <row r="26" spans="1:2" ht="65.5" x14ac:dyDescent="0.35">
      <c r="A26" s="5" t="s">
        <v>74</v>
      </c>
      <c r="B26" s="6">
        <v>0</v>
      </c>
    </row>
    <row r="27" spans="1:2" ht="78.5" x14ac:dyDescent="0.35">
      <c r="A27" s="5" t="s">
        <v>75</v>
      </c>
      <c r="B27" s="6">
        <f>B14*LCI_default_S3!AB64*LCI_default_S3!AB50+B15*LCI_default_S3!AB95*LCI_default_S3!AB81</f>
        <v>-19.8</v>
      </c>
    </row>
    <row r="28" spans="1:2" ht="78.5" x14ac:dyDescent="0.35">
      <c r="A28" s="5" t="s">
        <v>76</v>
      </c>
      <c r="B28" s="6">
        <f>B14*LCI_default_S3!AB63*LCI_default_S3!AB50+B15*LCI_default_S3!AB94*LCI_default_S3!AB81</f>
        <v>-126000</v>
      </c>
    </row>
    <row r="29" spans="1:2" ht="78.5" x14ac:dyDescent="0.35">
      <c r="A29" s="5" t="s">
        <v>77</v>
      </c>
      <c r="B29" s="6">
        <f>B14*LCI_default_S3!AB62*LCI_default_S3!AB50+B15*LCI_default_S3!AB93*LCI_default_S3!AB81</f>
        <v>-53.76</v>
      </c>
    </row>
    <row r="30" spans="1:2" ht="78.5" x14ac:dyDescent="0.35">
      <c r="A30" s="5" t="s">
        <v>78</v>
      </c>
      <c r="B30" s="6">
        <f>B14*LCI_default_S3!AB59*LCI_default_S3!AB50+B15*LCI_default_S3!AB90*LCI_default_S3!AB81</f>
        <v>-1440</v>
      </c>
    </row>
    <row r="31" spans="1:2" ht="78.5" x14ac:dyDescent="0.35">
      <c r="A31" s="5" t="s">
        <v>79</v>
      </c>
      <c r="B31" s="6">
        <v>0</v>
      </c>
    </row>
    <row r="32" spans="1:2" ht="78.5" x14ac:dyDescent="0.35">
      <c r="A32" s="5" t="s">
        <v>80</v>
      </c>
      <c r="B32" s="6">
        <v>0</v>
      </c>
    </row>
    <row r="33" spans="1:2" ht="65.5" x14ac:dyDescent="0.35">
      <c r="A33" s="5" t="s">
        <v>81</v>
      </c>
      <c r="B33" s="6">
        <f>B14*LCI_default_S3!AB51*LCI_default_S3!AB50+B15*LCI_default_S3!AB82*LCI_default_S3!AB81</f>
        <v>-1.0019999999999999E-3</v>
      </c>
    </row>
    <row r="34" spans="1:2" ht="65.5" x14ac:dyDescent="0.35">
      <c r="A34" s="5" t="s">
        <v>82</v>
      </c>
      <c r="B34" s="6">
        <f>B14*LCI_default_S3!AB55*LCI_default_S3!AB50+B15*LCI_default_S3!AB86*LCI_default_S3!AB81</f>
        <v>-144960</v>
      </c>
    </row>
    <row r="35" spans="1:2" ht="65.5" x14ac:dyDescent="0.35">
      <c r="A35" s="5" t="s">
        <v>83</v>
      </c>
      <c r="B35" s="6">
        <f>B14*LCI_default_S3!AB56*LCI_default_S3!AB50+B15*LCI_default_S3!AB87*LCI_default_S3!AB81</f>
        <v>-135000</v>
      </c>
    </row>
    <row r="36" spans="1:2" ht="65.5" x14ac:dyDescent="0.35">
      <c r="A36" s="5" t="s">
        <v>84</v>
      </c>
      <c r="B36" s="6">
        <f>B14*LCI_default_S3!AB57*LCI_default_S3!AB50+B15*LCI_default_S3!AB88*LCI_default_S3!AB81</f>
        <v>372000</v>
      </c>
    </row>
    <row r="37" spans="1:2" ht="65.5" x14ac:dyDescent="0.35">
      <c r="A37" s="5" t="s">
        <v>85</v>
      </c>
      <c r="B37" s="6">
        <f>B14*LCI_default_S3!AB58*LCI_default_S3!AB50+B15*LCI_default_S3!AB89*LCI_default_S3!AB81</f>
        <v>60000</v>
      </c>
    </row>
    <row r="38" spans="1:2" ht="78.5" x14ac:dyDescent="0.35">
      <c r="A38" s="5" t="s">
        <v>86</v>
      </c>
      <c r="B38" s="6">
        <f>B14*LCI_default_S3!AB60*LCI_default_S3!AB50+B15*LCI_default_S3!AB91*LCI_default_S3!AB81</f>
        <v>-5.568E-2</v>
      </c>
    </row>
    <row r="39" spans="1:2" ht="78.5" x14ac:dyDescent="0.35">
      <c r="A39" s="5" t="s">
        <v>87</v>
      </c>
      <c r="B39" s="6">
        <f>B14*LCI_default_S3!AB61*LCI_default_S3!AB50+B15*LCI_default_S3!AB92*LCI_default_S3!AB81</f>
        <v>-4.224E-2</v>
      </c>
    </row>
    <row r="40" spans="1:2" ht="78.5" x14ac:dyDescent="0.35">
      <c r="A40" s="5" t="s">
        <v>88</v>
      </c>
      <c r="B40" s="6">
        <f>B14*LCI_default_S3!AB65*LCI_default_S3!AB50+B15*LCI_default_S3!AB96*LCI_default_S3!AB81</f>
        <v>-6.54E-2</v>
      </c>
    </row>
    <row r="41" spans="1:2" ht="78.5" x14ac:dyDescent="0.35">
      <c r="A41" s="5" t="s">
        <v>89</v>
      </c>
      <c r="B41" s="6">
        <f>B14*LCI_default_S3!AB66*LCI_default_S3!AB50+B15*LCI_default_S3!AB97*LCI_default_S3!AB81</f>
        <v>-1.782</v>
      </c>
    </row>
    <row r="42" spans="1:2" ht="78.5" x14ac:dyDescent="0.35">
      <c r="A42" s="5" t="s">
        <v>90</v>
      </c>
      <c r="B42" s="6">
        <f>B14*LCI_default_S3!AB67*LCI_default_S3!AB50+B15*LCI_default_S3!AB98*LCI_default_S3!AB81</f>
        <v>-5.568E-2</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VLOOKUP("PW3",Waste_Generation_S3!A1:C100,3,FALSE)*-1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B5*LCI_default_S3!AB29*LCI_default_S3!AB28</f>
        <v>-180000</v>
      </c>
    </row>
    <row r="17" spans="1:2" ht="26.5" x14ac:dyDescent="0.35">
      <c r="A17" s="5" t="s">
        <v>65</v>
      </c>
      <c r="B17" s="6">
        <f>B5*LCI_default_S3!AB30*LCI_default_S3!AB28</f>
        <v>-120000</v>
      </c>
    </row>
    <row r="18" spans="1:2" ht="65.5" x14ac:dyDescent="0.35">
      <c r="A18" s="5" t="s">
        <v>66</v>
      </c>
      <c r="B18" s="6">
        <f>B16*LCI_default_S3!AB32*LCI_default_S3!AB31</f>
        <v>-180000</v>
      </c>
    </row>
    <row r="19" spans="1:2" ht="65.5" x14ac:dyDescent="0.35">
      <c r="A19" s="5" t="s">
        <v>67</v>
      </c>
      <c r="B19" s="6">
        <f>B16*LCI_default_S3!AB33*LCI_default_S3!AB31+B17*LCI_default_S3!AB36*LCI_default_S3!AB34</f>
        <v>45000</v>
      </c>
    </row>
    <row r="20" spans="1:2" ht="65.5" x14ac:dyDescent="0.35">
      <c r="A20" s="5" t="s">
        <v>68</v>
      </c>
      <c r="B20" s="6">
        <f>B17*LCI_default_S3!AB35*LCI_default_S3!AB34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VLOOKUP("BWM",Waste_Generation_S4!A1:C100,3,FALSE)*-1</f>
        <v>-1500000</v>
      </c>
    </row>
    <row r="3" spans="1:2" x14ac:dyDescent="0.35">
      <c r="A3" s="5" t="s">
        <v>2</v>
      </c>
      <c r="B3" s="6">
        <f>B2*LCI_default_S4!AB3*LCI_default_S4!AB2</f>
        <v>-600000</v>
      </c>
    </row>
    <row r="4" spans="1:2" x14ac:dyDescent="0.35">
      <c r="A4" s="5" t="s">
        <v>3</v>
      </c>
      <c r="B4" s="6">
        <f>B2*LCI_default_S4!AB4*LCI_default_S4!AB2</f>
        <v>-600000</v>
      </c>
    </row>
    <row r="5" spans="1:2" x14ac:dyDescent="0.35">
      <c r="A5" s="5" t="s">
        <v>4</v>
      </c>
      <c r="B5" s="6">
        <f>B2*LCI_default_S4!AB5*LCI_default_S4!AB2</f>
        <v>-300000</v>
      </c>
    </row>
    <row r="6" spans="1:2" ht="26.5" x14ac:dyDescent="0.35">
      <c r="A6" s="5" t="s">
        <v>54</v>
      </c>
      <c r="B6" s="6">
        <f>B3*LCI_default_S4!AB7*LCI_default_S4!AB6</f>
        <v>-360000</v>
      </c>
    </row>
    <row r="7" spans="1:2" ht="26.5" x14ac:dyDescent="0.35">
      <c r="A7" s="5" t="s">
        <v>55</v>
      </c>
      <c r="B7" s="6">
        <f>B3*LCI_default_S4!AB8*LCI_default_S4!AB6</f>
        <v>-240000</v>
      </c>
    </row>
    <row r="8" spans="1:2" ht="52.5" x14ac:dyDescent="0.35">
      <c r="A8" s="5" t="s">
        <v>56</v>
      </c>
      <c r="B8" s="6">
        <f>B6*LCI_default_S4!AB10*LCI_default_S4!AB9</f>
        <v>360000</v>
      </c>
    </row>
    <row r="9" spans="1:2" ht="65.5" x14ac:dyDescent="0.35">
      <c r="A9" s="5" t="s">
        <v>57</v>
      </c>
      <c r="B9" s="6">
        <f>B6*LCI_default_S4!AB11*LCI_default_S4!AB9+B7*LCI_default_S4!AB15*LCI_default_S4!AB13+B12*LCI_default_S4!AB22*LCI_default_S4!AB20+B13*LCI_default_S4!AB26*LCI_default_S4!AB24</f>
        <v>12000</v>
      </c>
    </row>
    <row r="10" spans="1:2" ht="65.5" x14ac:dyDescent="0.35">
      <c r="A10" s="5" t="s">
        <v>58</v>
      </c>
      <c r="B10" s="6">
        <f>B6*LCI_default_S4!AB12*LCI_default_S4!AB9+B7*LCI_default_S4!AB16*LCI_default_S4!AB13+B12*LCI_default_S4!AB23*LCI_default_S4!AB20+B13*LCI_default_S4!AB27*LCI_default_S4!AB24</f>
        <v>12000</v>
      </c>
    </row>
    <row r="11" spans="1:2" ht="52.5" x14ac:dyDescent="0.35">
      <c r="A11" s="5" t="s">
        <v>59</v>
      </c>
      <c r="B11" s="6">
        <f>B7*LCI_default_S4!AB14*LCI_default_S4!AB13</f>
        <v>240000</v>
      </c>
    </row>
    <row r="12" spans="1:2" ht="26.5" x14ac:dyDescent="0.35">
      <c r="A12" s="5" t="s">
        <v>60</v>
      </c>
      <c r="B12" s="6">
        <f>B4*LCI_default_S4!AB18*LCI_default_S4!AB17</f>
        <v>-360000</v>
      </c>
    </row>
    <row r="13" spans="1:2" ht="26.5" x14ac:dyDescent="0.35">
      <c r="A13" s="5" t="s">
        <v>61</v>
      </c>
      <c r="B13" s="6">
        <f>B4*LCI_default_S4!AB19*LCI_default_S4!AB17</f>
        <v>-240000</v>
      </c>
    </row>
    <row r="14" spans="1:2" ht="52.5" x14ac:dyDescent="0.35">
      <c r="A14" s="5" t="s">
        <v>62</v>
      </c>
      <c r="B14" s="6">
        <f>B12*LCI_default_S4!AB21*LCI_default_S4!AB20</f>
        <v>360000</v>
      </c>
    </row>
    <row r="15" spans="1:2" ht="52.5" x14ac:dyDescent="0.35">
      <c r="A15" s="5" t="s">
        <v>63</v>
      </c>
      <c r="B15" s="6">
        <f>B13*LCI_default_S4!AB25*LCI_default_S4!AB24</f>
        <v>240000</v>
      </c>
    </row>
    <row r="16" spans="1:2" ht="26.5" x14ac:dyDescent="0.35">
      <c r="A16" s="5" t="s">
        <v>64</v>
      </c>
      <c r="B16" s="6">
        <f>B5*LCI_default_S4!AB29*LCI_default_S4!AB28</f>
        <v>-180000</v>
      </c>
    </row>
    <row r="17" spans="1:2" ht="26.5" x14ac:dyDescent="0.35">
      <c r="A17" s="5" t="s">
        <v>65</v>
      </c>
      <c r="B17" s="6">
        <f>B5*LCI_default_S4!AB30*LCI_default_S4!AB28</f>
        <v>-120000</v>
      </c>
    </row>
    <row r="18" spans="1:2" ht="65.5" x14ac:dyDescent="0.35">
      <c r="A18" s="5" t="s">
        <v>66</v>
      </c>
      <c r="B18" s="6">
        <f>B16*LCI_default_S4!AB32*LCI_default_S4!AB31</f>
        <v>-180000</v>
      </c>
    </row>
    <row r="19" spans="1:2" ht="65.5" x14ac:dyDescent="0.35">
      <c r="A19" s="5" t="s">
        <v>67</v>
      </c>
      <c r="B19" s="6">
        <f>B16*LCI_default_S4!AB33*LCI_default_S4!AB31+B17*LCI_default_S4!AB36*LCI_default_S4!AB34</f>
        <v>30000</v>
      </c>
    </row>
    <row r="20" spans="1:2" ht="65.5" x14ac:dyDescent="0.35">
      <c r="A20" s="5" t="s">
        <v>68</v>
      </c>
      <c r="B20" s="6">
        <f>B17*LCI_default_S4!AB35*LCI_default_S4!AB34</f>
        <v>-120000</v>
      </c>
    </row>
    <row r="21" spans="1:2" ht="65.5" x14ac:dyDescent="0.35">
      <c r="A21" s="5" t="s">
        <v>69</v>
      </c>
      <c r="B21" s="6">
        <f>B8*LCI_default_S4!AB38*LCI_default_S4!AB37+B11*LCI_default_S4!AB69*LCI_default_S4!AB68</f>
        <v>11.099999999999998</v>
      </c>
    </row>
    <row r="22" spans="1:2" ht="65.5" x14ac:dyDescent="0.35">
      <c r="A22" s="5" t="s">
        <v>70</v>
      </c>
      <c r="B22" s="6">
        <f>B8*LCI_default_S4!AB39*LCI_default_S4!AB37+B11*LCI_default_S4!AB70*LCI_default_S4!AB68+B14*LCI_default_S4!AB53*LCI_default_S4!AB50+B15*LCI_default_S4!AB84*LCI_default_S4!AB81</f>
        <v>270</v>
      </c>
    </row>
    <row r="23" spans="1:2" ht="65.5" x14ac:dyDescent="0.35">
      <c r="A23" s="5" t="s">
        <v>71</v>
      </c>
      <c r="B23" s="6">
        <f>B8*LCI_default_S4!AB40*LCI_default_S4!AB37+B11*LCI_default_S4!AB71*LCI_default_S4!AB68</f>
        <v>-4.4460000000000003E-3</v>
      </c>
    </row>
    <row r="24" spans="1:2" ht="65.5" x14ac:dyDescent="0.35">
      <c r="A24" s="5" t="s">
        <v>72</v>
      </c>
      <c r="B24" s="6">
        <f>B8*LCI_default_S4!AB41*LCI_default_S4!AB37+B11*LCI_default_S4!AB72*LCI_default_S4!AB68+B14*LCI_default_S4!AB54*LCI_default_S4!AB50+B15*LCI_default_S4!AB85*LCI_default_S4!AB81</f>
        <v>-8361</v>
      </c>
    </row>
    <row r="25" spans="1:2" ht="65.5" x14ac:dyDescent="0.35">
      <c r="A25" s="5" t="s">
        <v>73</v>
      </c>
      <c r="B25" s="6">
        <f>B8*LCI_default_S4!AB42*LCI_default_S4!AB37+B11*LCI_default_S4!AB73*LCI_default_S4!AB68+B14*LCI_default_S4!AB52*LCI_default_S4!AB50+B15*LCI_default_S4!AB83*LCI_default_S4!AB81</f>
        <v>-422.53521126760563</v>
      </c>
    </row>
    <row r="26" spans="1:2" ht="65.5" x14ac:dyDescent="0.35">
      <c r="A26" s="5" t="s">
        <v>74</v>
      </c>
      <c r="B26" s="6">
        <f>B8*LCI_default_S4!AB43*LCI_default_S4!AB37+B11*LCI_default_S4!AB74*LCI_default_S4!AB68</f>
        <v>270000</v>
      </c>
    </row>
    <row r="27" spans="1:2" ht="78.5" x14ac:dyDescent="0.35">
      <c r="A27" s="5" t="s">
        <v>75</v>
      </c>
      <c r="B27" s="6">
        <f>B8*LCI_default_S4!AB44*LCI_default_S4!AB37+B11*LCI_default_S4!AB75*LCI_default_S4!AB68+B14*LCI_default_S4!AB64*LCI_default_S4!AB50+B15*LCI_default_S4!AB95*LCI_default_S4!AB81</f>
        <v>-34.800000000000004</v>
      </c>
    </row>
    <row r="28" spans="1:2" ht="78.5" x14ac:dyDescent="0.35">
      <c r="A28" s="5" t="s">
        <v>76</v>
      </c>
      <c r="B28" s="6">
        <f>B8*LCI_default_S4!AB45*LCI_default_S4!AB37+B11*LCI_default_S4!AB76*LCI_default_S4!AB68+B14*LCI_default_S4!AB63*LCI_default_S4!AB50+B15*LCI_default_S4!AB94*LCI_default_S4!AB81</f>
        <v>-258000</v>
      </c>
    </row>
    <row r="29" spans="1:2" ht="78.5" x14ac:dyDescent="0.35">
      <c r="A29" s="5" t="s">
        <v>77</v>
      </c>
      <c r="B29" s="6">
        <f>B8*LCI_default_S4!AB46*LCI_default_S4!AB37+B11*LCI_default_S4!AB77*LCI_default_S4!AB68+B14*LCI_default_S4!AB62*LCI_default_S4!AB50+B15*LCI_default_S4!AB93*LCI_default_S4!AB81</f>
        <v>-369.36</v>
      </c>
    </row>
    <row r="30" spans="1:2" ht="78.5" x14ac:dyDescent="0.35">
      <c r="A30" s="5" t="s">
        <v>78</v>
      </c>
      <c r="B30" s="6">
        <f>B8*LCI_default_S4!AB47*LCI_default_S4!AB37+B11*LCI_default_S4!AB78*LCI_default_S4!AB68+B14*LCI_default_S4!AB59*LCI_default_S4!AB50+B15*LCI_default_S4!AB90*LCI_default_S4!AB81</f>
        <v>-2040</v>
      </c>
    </row>
    <row r="31" spans="1:2" ht="78.5" x14ac:dyDescent="0.35">
      <c r="A31" s="5" t="s">
        <v>79</v>
      </c>
      <c r="B31" s="6">
        <f>B8*LCI_default_S4!AB48*LCI_default_S4!AB37+B11*LCI_default_S4!AB79*LCI_default_S4!AB68</f>
        <v>-75</v>
      </c>
    </row>
    <row r="32" spans="1:2" ht="78.5" x14ac:dyDescent="0.35">
      <c r="A32" s="5" t="s">
        <v>80</v>
      </c>
      <c r="B32" s="6">
        <f>B8*LCI_default_S4!AB49*LCI_default_S4!AB37+B11*LCI_default_S4!AB80*LCI_default_S4!AB68</f>
        <v>-420</v>
      </c>
    </row>
    <row r="33" spans="1:2" ht="65.5" x14ac:dyDescent="0.35">
      <c r="A33" s="5" t="s">
        <v>81</v>
      </c>
      <c r="B33" s="6">
        <f>B14*LCI_default_S4!AB51*LCI_default_S4!AB50+B15*LCI_default_S4!AB82*LCI_default_S4!AB81</f>
        <v>-1.0019999999999999E-3</v>
      </c>
    </row>
    <row r="34" spans="1:2" ht="65.5" x14ac:dyDescent="0.35">
      <c r="A34" s="5" t="s">
        <v>82</v>
      </c>
      <c r="B34" s="6">
        <f>B14*LCI_default_S4!AB55*LCI_default_S4!AB50+B15*LCI_default_S4!AB86*LCI_default_S4!AB81</f>
        <v>-144960</v>
      </c>
    </row>
    <row r="35" spans="1:2" ht="65.5" x14ac:dyDescent="0.35">
      <c r="A35" s="5" t="s">
        <v>83</v>
      </c>
      <c r="B35" s="6">
        <f>B14*LCI_default_S4!AB56*LCI_default_S4!AB50+B15*LCI_default_S4!AB87*LCI_default_S4!AB81</f>
        <v>-135000</v>
      </c>
    </row>
    <row r="36" spans="1:2" ht="65.5" x14ac:dyDescent="0.35">
      <c r="A36" s="5" t="s">
        <v>84</v>
      </c>
      <c r="B36" s="6">
        <f>B14*LCI_default_S4!AB57*LCI_default_S4!AB50+B15*LCI_default_S4!AB88*LCI_default_S4!AB81</f>
        <v>372000</v>
      </c>
    </row>
    <row r="37" spans="1:2" ht="65.5" x14ac:dyDescent="0.35">
      <c r="A37" s="5" t="s">
        <v>85</v>
      </c>
      <c r="B37" s="6">
        <f>B14*LCI_default_S4!AB58*LCI_default_S4!AB50+B15*LCI_default_S4!AB89*LCI_default_S4!AB81</f>
        <v>60000</v>
      </c>
    </row>
    <row r="38" spans="1:2" ht="78.5" x14ac:dyDescent="0.35">
      <c r="A38" s="5" t="s">
        <v>86</v>
      </c>
      <c r="B38" s="6">
        <f>B14*LCI_default_S4!AB60*LCI_default_S4!AB50+B15*LCI_default_S4!AB91*LCI_default_S4!AB81</f>
        <v>-5.568E-2</v>
      </c>
    </row>
    <row r="39" spans="1:2" ht="78.5" x14ac:dyDescent="0.35">
      <c r="A39" s="5" t="s">
        <v>87</v>
      </c>
      <c r="B39" s="6">
        <f>B14*LCI_default_S4!AB61*LCI_default_S4!AB50+B15*LCI_default_S4!AB92*LCI_default_S4!AB81</f>
        <v>-4.224E-2</v>
      </c>
    </row>
    <row r="40" spans="1:2" ht="78.5" x14ac:dyDescent="0.35">
      <c r="A40" s="5" t="s">
        <v>88</v>
      </c>
      <c r="B40" s="6">
        <f>B14*LCI_default_S4!AB65*LCI_default_S4!AB50+B15*LCI_default_S4!AB96*LCI_default_S4!AB81</f>
        <v>-6.54E-2</v>
      </c>
    </row>
    <row r="41" spans="1:2" ht="78.5" x14ac:dyDescent="0.35">
      <c r="A41" s="5" t="s">
        <v>89</v>
      </c>
      <c r="B41" s="6">
        <f>B14*LCI_default_S4!AB66*LCI_default_S4!AB50+B15*LCI_default_S4!AB97*LCI_default_S4!AB81</f>
        <v>-1.782</v>
      </c>
    </row>
    <row r="42" spans="1:2" ht="78.5" x14ac:dyDescent="0.35">
      <c r="A42" s="5" t="s">
        <v>90</v>
      </c>
      <c r="B42" s="6">
        <f>B14*LCI_default_S4!AB67*LCI_default_S4!AB50+B15*LCI_default_S4!AB98*LCI_default_S4!AB81</f>
        <v>-5.568E-2</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VLOOKUP("PW1",Waste_Generation_S4!A1:C100,3,FALSE)*-1</f>
        <v>-600000</v>
      </c>
    </row>
    <row r="4" spans="1:2" x14ac:dyDescent="0.35">
      <c r="A4" s="5" t="s">
        <v>3</v>
      </c>
      <c r="B4" s="6">
        <v>0</v>
      </c>
    </row>
    <row r="5" spans="1:2" x14ac:dyDescent="0.35">
      <c r="A5" s="5" t="s">
        <v>4</v>
      </c>
      <c r="B5" s="6">
        <v>0</v>
      </c>
    </row>
    <row r="6" spans="1:2" ht="26.5" x14ac:dyDescent="0.35">
      <c r="A6" s="5" t="s">
        <v>54</v>
      </c>
      <c r="B6" s="6">
        <f>B3*LCI_default_S4!AB7*LCI_default_S4!AB6</f>
        <v>-360000</v>
      </c>
    </row>
    <row r="7" spans="1:2" ht="26.5" x14ac:dyDescent="0.35">
      <c r="A7" s="5" t="s">
        <v>55</v>
      </c>
      <c r="B7" s="6">
        <f>B3*LCI_default_S4!AB8*LCI_default_S4!AB6</f>
        <v>-240000</v>
      </c>
    </row>
    <row r="8" spans="1:2" ht="52.5" x14ac:dyDescent="0.35">
      <c r="A8" s="5" t="s">
        <v>56</v>
      </c>
      <c r="B8" s="6">
        <f>B6*LCI_default_S4!AB10*LCI_default_S4!AB9</f>
        <v>360000</v>
      </c>
    </row>
    <row r="9" spans="1:2" ht="65.5" x14ac:dyDescent="0.35">
      <c r="A9" s="5" t="s">
        <v>57</v>
      </c>
      <c r="B9" s="6">
        <f>B6*LCI_default_S4!AB11*LCI_default_S4!AB9+B7*LCI_default_S4!AB15*LCI_default_S4!AB13</f>
        <v>6000</v>
      </c>
    </row>
    <row r="10" spans="1:2" ht="65.5" x14ac:dyDescent="0.35">
      <c r="A10" s="5" t="s">
        <v>58</v>
      </c>
      <c r="B10" s="6">
        <f>B6*LCI_default_S4!AB12*LCI_default_S4!AB9+B7*LCI_default_S4!AB16*LCI_default_S4!AB13</f>
        <v>6000</v>
      </c>
    </row>
    <row r="11" spans="1:2" ht="52.5" x14ac:dyDescent="0.35">
      <c r="A11" s="5" t="s">
        <v>59</v>
      </c>
      <c r="B11" s="6">
        <f>B7*LCI_default_S4!AB14*LCI_default_S4!AB13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B8*LCI_default_S4!AB38*LCI_default_S4!AB37+B11*LCI_default_S4!AB69*LCI_default_S4!AB68</f>
        <v>11.099999999999998</v>
      </c>
    </row>
    <row r="22" spans="1:2" ht="65.5" x14ac:dyDescent="0.35">
      <c r="A22" s="5" t="s">
        <v>70</v>
      </c>
      <c r="B22" s="6">
        <f>B8*LCI_default_S4!AB39*LCI_default_S4!AB37+B11*LCI_default_S4!AB70*LCI_default_S4!AB68</f>
        <v>135</v>
      </c>
    </row>
    <row r="23" spans="1:2" ht="65.5" x14ac:dyDescent="0.35">
      <c r="A23" s="5" t="s">
        <v>71</v>
      </c>
      <c r="B23" s="6">
        <f>B8*LCI_default_S4!AB40*LCI_default_S4!AB37+B11*LCI_default_S4!AB71*LCI_default_S4!AB68</f>
        <v>-4.4460000000000003E-3</v>
      </c>
    </row>
    <row r="24" spans="1:2" ht="65.5" x14ac:dyDescent="0.35">
      <c r="A24" s="5" t="s">
        <v>72</v>
      </c>
      <c r="B24" s="6">
        <f>B8*LCI_default_S4!AB41*LCI_default_S4!AB37+B11*LCI_default_S4!AB72*LCI_default_S4!AB68</f>
        <v>-7080</v>
      </c>
    </row>
    <row r="25" spans="1:2" ht="65.5" x14ac:dyDescent="0.35">
      <c r="A25" s="5" t="s">
        <v>73</v>
      </c>
      <c r="B25" s="6">
        <f>B8*LCI_default_S4!AB42*LCI_default_S4!AB37+B11*LCI_default_S4!AB73*LCI_default_S4!AB68</f>
        <v>-211.26760563380282</v>
      </c>
    </row>
    <row r="26" spans="1:2" ht="65.5" x14ac:dyDescent="0.35">
      <c r="A26" s="5" t="s">
        <v>74</v>
      </c>
      <c r="B26" s="6">
        <f>B8*LCI_default_S4!AB43*LCI_default_S4!AB37+B11*LCI_default_S4!AB74*LCI_default_S4!AB68</f>
        <v>270000</v>
      </c>
    </row>
    <row r="27" spans="1:2" ht="78.5" x14ac:dyDescent="0.35">
      <c r="A27" s="5" t="s">
        <v>75</v>
      </c>
      <c r="B27" s="6">
        <f>B8*LCI_default_S4!AB44*LCI_default_S4!AB37+B11*LCI_default_S4!AB75*LCI_default_S4!AB68</f>
        <v>-15</v>
      </c>
    </row>
    <row r="28" spans="1:2" ht="78.5" x14ac:dyDescent="0.35">
      <c r="A28" s="5" t="s">
        <v>76</v>
      </c>
      <c r="B28" s="6">
        <f>B8*LCI_default_S4!AB45*LCI_default_S4!AB37+B11*LCI_default_S4!AB76*LCI_default_S4!AB68</f>
        <v>-132000</v>
      </c>
    </row>
    <row r="29" spans="1:2" ht="78.5" x14ac:dyDescent="0.35">
      <c r="A29" s="5" t="s">
        <v>77</v>
      </c>
      <c r="B29" s="6">
        <f>B8*LCI_default_S4!AB46*LCI_default_S4!AB37+B11*LCI_default_S4!AB77*LCI_default_S4!AB68</f>
        <v>-315.59999999999997</v>
      </c>
    </row>
    <row r="30" spans="1:2" ht="78.5" x14ac:dyDescent="0.35">
      <c r="A30" s="5" t="s">
        <v>78</v>
      </c>
      <c r="B30" s="6">
        <f>B8*LCI_default_S4!AB47*LCI_default_S4!AB37+B11*LCI_default_S4!AB78*LCI_default_S4!AB68</f>
        <v>-600</v>
      </c>
    </row>
    <row r="31" spans="1:2" ht="78.5" x14ac:dyDescent="0.35">
      <c r="A31" s="5" t="s">
        <v>79</v>
      </c>
      <c r="B31" s="6">
        <f>B8*LCI_default_S4!AB48*LCI_default_S4!AB37+B11*LCI_default_S4!AB79*LCI_default_S4!AB68</f>
        <v>-75</v>
      </c>
    </row>
    <row r="32" spans="1:2" ht="78.5" x14ac:dyDescent="0.35">
      <c r="A32" s="5" t="s">
        <v>80</v>
      </c>
      <c r="B32" s="6">
        <f>B8*LCI_default_S4!AB49*LCI_default_S4!AB37+B11*LCI_default_S4!AB80*LCI_default_S4!AB68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VLOOKUP("PW2",Waste_Generation_S4!A1:C100,3,FALSE)*-1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B12*LCI_default_S4!AB22*LCI_default_S4!AB20+B13*LCI_default_S4!AB26*LCI_default_S4!AB24</f>
        <v>6000</v>
      </c>
    </row>
    <row r="10" spans="1:2" ht="65.5" x14ac:dyDescent="0.35">
      <c r="A10" s="5" t="s">
        <v>58</v>
      </c>
      <c r="B10" s="6">
        <f>B12*LCI_default_S4!AB23*LCI_default_S4!AB20+B13*LCI_default_S4!AB27*LCI_default_S4!AB24</f>
        <v>6000</v>
      </c>
    </row>
    <row r="11" spans="1:2" ht="52.5" x14ac:dyDescent="0.35">
      <c r="A11" s="5" t="s">
        <v>59</v>
      </c>
      <c r="B11" s="6">
        <v>0</v>
      </c>
    </row>
    <row r="12" spans="1:2" ht="26.5" x14ac:dyDescent="0.35">
      <c r="A12" s="5" t="s">
        <v>60</v>
      </c>
      <c r="B12" s="6">
        <f>B4*LCI_default_S4!AB18*LCI_default_S4!AB17</f>
        <v>-360000</v>
      </c>
    </row>
    <row r="13" spans="1:2" ht="26.5" x14ac:dyDescent="0.35">
      <c r="A13" s="5" t="s">
        <v>61</v>
      </c>
      <c r="B13" s="6">
        <f>B4*LCI_default_S4!AB19*LCI_default_S4!AB17</f>
        <v>-240000</v>
      </c>
    </row>
    <row r="14" spans="1:2" ht="52.5" x14ac:dyDescent="0.35">
      <c r="A14" s="5" t="s">
        <v>62</v>
      </c>
      <c r="B14" s="6">
        <f>B12*LCI_default_S4!AB21*LCI_default_S4!AB20</f>
        <v>360000</v>
      </c>
    </row>
    <row r="15" spans="1:2" ht="52.5" x14ac:dyDescent="0.35">
      <c r="A15" s="5" t="s">
        <v>63</v>
      </c>
      <c r="B15" s="6">
        <f>B13*LCI_default_S4!AB25*LCI_default_S4!AB24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B14*LCI_default_S4!AB53*LCI_default_S4!AB50+B15*LCI_default_S4!AB84*LCI_default_S4!AB81</f>
        <v>135</v>
      </c>
    </row>
    <row r="23" spans="1:2" ht="65.5" x14ac:dyDescent="0.35">
      <c r="A23" s="5" t="s">
        <v>71</v>
      </c>
      <c r="B23" s="6">
        <v>0</v>
      </c>
    </row>
    <row r="24" spans="1:2" ht="65.5" x14ac:dyDescent="0.35">
      <c r="A24" s="5" t="s">
        <v>72</v>
      </c>
      <c r="B24" s="6">
        <f>B14*LCI_default_S4!AB54*LCI_default_S4!AB50+B15*LCI_default_S4!AB85*LCI_default_S4!AB81</f>
        <v>-1281</v>
      </c>
    </row>
    <row r="25" spans="1:2" ht="65.5" x14ac:dyDescent="0.35">
      <c r="A25" s="5" t="s">
        <v>73</v>
      </c>
      <c r="B25" s="6">
        <f>B14*LCI_default_S4!AB52*LCI_default_S4!AB50+B15*LCI_default_S4!AB83*LCI_default_S4!AB81</f>
        <v>-211.26760563380282</v>
      </c>
    </row>
    <row r="26" spans="1:2" ht="65.5" x14ac:dyDescent="0.35">
      <c r="A26" s="5" t="s">
        <v>74</v>
      </c>
      <c r="B26" s="6">
        <v>0</v>
      </c>
    </row>
    <row r="27" spans="1:2" ht="78.5" x14ac:dyDescent="0.35">
      <c r="A27" s="5" t="s">
        <v>75</v>
      </c>
      <c r="B27" s="6">
        <f>B14*LCI_default_S4!AB64*LCI_default_S4!AB50+B15*LCI_default_S4!AB95*LCI_default_S4!AB81</f>
        <v>-19.8</v>
      </c>
    </row>
    <row r="28" spans="1:2" ht="78.5" x14ac:dyDescent="0.35">
      <c r="A28" s="5" t="s">
        <v>76</v>
      </c>
      <c r="B28" s="6">
        <f>B14*LCI_default_S4!AB63*LCI_default_S4!AB50+B15*LCI_default_S4!AB94*LCI_default_S4!AB81</f>
        <v>-126000</v>
      </c>
    </row>
    <row r="29" spans="1:2" ht="78.5" x14ac:dyDescent="0.35">
      <c r="A29" s="5" t="s">
        <v>77</v>
      </c>
      <c r="B29" s="6">
        <f>B14*LCI_default_S4!AB62*LCI_default_S4!AB50+B15*LCI_default_S4!AB93*LCI_default_S4!AB81</f>
        <v>-53.76</v>
      </c>
    </row>
    <row r="30" spans="1:2" ht="78.5" x14ac:dyDescent="0.35">
      <c r="A30" s="5" t="s">
        <v>78</v>
      </c>
      <c r="B30" s="6">
        <f>B14*LCI_default_S4!AB59*LCI_default_S4!AB50+B15*LCI_default_S4!AB90*LCI_default_S4!AB81</f>
        <v>-1440</v>
      </c>
    </row>
    <row r="31" spans="1:2" ht="78.5" x14ac:dyDescent="0.35">
      <c r="A31" s="5" t="s">
        <v>79</v>
      </c>
      <c r="B31" s="6">
        <v>0</v>
      </c>
    </row>
    <row r="32" spans="1:2" ht="78.5" x14ac:dyDescent="0.35">
      <c r="A32" s="5" t="s">
        <v>80</v>
      </c>
      <c r="B32" s="6">
        <v>0</v>
      </c>
    </row>
    <row r="33" spans="1:2" ht="65.5" x14ac:dyDescent="0.35">
      <c r="A33" s="5" t="s">
        <v>81</v>
      </c>
      <c r="B33" s="6">
        <f>B14*LCI_default_S4!AB51*LCI_default_S4!AB50+B15*LCI_default_S4!AB82*LCI_default_S4!AB81</f>
        <v>-1.0019999999999999E-3</v>
      </c>
    </row>
    <row r="34" spans="1:2" ht="65.5" x14ac:dyDescent="0.35">
      <c r="A34" s="5" t="s">
        <v>82</v>
      </c>
      <c r="B34" s="6">
        <f>B14*LCI_default_S4!AB55*LCI_default_S4!AB50+B15*LCI_default_S4!AB86*LCI_default_S4!AB81</f>
        <v>-144960</v>
      </c>
    </row>
    <row r="35" spans="1:2" ht="65.5" x14ac:dyDescent="0.35">
      <c r="A35" s="5" t="s">
        <v>83</v>
      </c>
      <c r="B35" s="6">
        <f>B14*LCI_default_S4!AB56*LCI_default_S4!AB50+B15*LCI_default_S4!AB87*LCI_default_S4!AB81</f>
        <v>-135000</v>
      </c>
    </row>
    <row r="36" spans="1:2" ht="65.5" x14ac:dyDescent="0.35">
      <c r="A36" s="5" t="s">
        <v>84</v>
      </c>
      <c r="B36" s="6">
        <f>B14*LCI_default_S4!AB57*LCI_default_S4!AB50+B15*LCI_default_S4!AB88*LCI_default_S4!AB81</f>
        <v>372000</v>
      </c>
    </row>
    <row r="37" spans="1:2" ht="65.5" x14ac:dyDescent="0.35">
      <c r="A37" s="5" t="s">
        <v>85</v>
      </c>
      <c r="B37" s="6">
        <f>B14*LCI_default_S4!AB58*LCI_default_S4!AB50+B15*LCI_default_S4!AB89*LCI_default_S4!AB81</f>
        <v>60000</v>
      </c>
    </row>
    <row r="38" spans="1:2" ht="78.5" x14ac:dyDescent="0.35">
      <c r="A38" s="5" t="s">
        <v>86</v>
      </c>
      <c r="B38" s="6">
        <f>B14*LCI_default_S4!AB60*LCI_default_S4!AB50+B15*LCI_default_S4!AB91*LCI_default_S4!AB81</f>
        <v>-5.568E-2</v>
      </c>
    </row>
    <row r="39" spans="1:2" ht="78.5" x14ac:dyDescent="0.35">
      <c r="A39" s="5" t="s">
        <v>87</v>
      </c>
      <c r="B39" s="6">
        <f>B14*LCI_default_S4!AB61*LCI_default_S4!AB50+B15*LCI_default_S4!AB92*LCI_default_S4!AB81</f>
        <v>-4.224E-2</v>
      </c>
    </row>
    <row r="40" spans="1:2" ht="78.5" x14ac:dyDescent="0.35">
      <c r="A40" s="5" t="s">
        <v>88</v>
      </c>
      <c r="B40" s="6">
        <f>B14*LCI_default_S4!AB65*LCI_default_S4!AB50+B15*LCI_default_S4!AB96*LCI_default_S4!AB81</f>
        <v>-6.54E-2</v>
      </c>
    </row>
    <row r="41" spans="1:2" ht="78.5" x14ac:dyDescent="0.35">
      <c r="A41" s="5" t="s">
        <v>89</v>
      </c>
      <c r="B41" s="6">
        <f>B14*LCI_default_S4!AB66*LCI_default_S4!AB50+B15*LCI_default_S4!AB97*LCI_default_S4!AB81</f>
        <v>-1.782</v>
      </c>
    </row>
    <row r="42" spans="1:2" ht="78.5" x14ac:dyDescent="0.35">
      <c r="A42" s="5" t="s">
        <v>90</v>
      </c>
      <c r="B42" s="6">
        <f>B14*LCI_default_S4!AB67*LCI_default_S4!AB50+B15*LCI_default_S4!AB98*LCI_default_S4!AB81</f>
        <v>-5.568E-2</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VLOOKUP("PW3",Waste_Generation_S4!A1:C100,3,FALSE)*-1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B5*LCI_default_S4!AB29*LCI_default_S4!AB28</f>
        <v>-180000</v>
      </c>
    </row>
    <row r="17" spans="1:2" ht="26.5" x14ac:dyDescent="0.35">
      <c r="A17" s="5" t="s">
        <v>65</v>
      </c>
      <c r="B17" s="6">
        <f>B5*LCI_default_S4!AB30*LCI_default_S4!AB28</f>
        <v>-120000</v>
      </c>
    </row>
    <row r="18" spans="1:2" ht="65.5" x14ac:dyDescent="0.35">
      <c r="A18" s="5" t="s">
        <v>66</v>
      </c>
      <c r="B18" s="6">
        <f>B16*LCI_default_S4!AB32*LCI_default_S4!AB31</f>
        <v>-180000</v>
      </c>
    </row>
    <row r="19" spans="1:2" ht="65.5" x14ac:dyDescent="0.35">
      <c r="A19" s="5" t="s">
        <v>67</v>
      </c>
      <c r="B19" s="6">
        <f>B16*LCI_default_S4!AB33*LCI_default_S4!AB31+B17*LCI_default_S4!AB36*LCI_default_S4!AB34</f>
        <v>30000</v>
      </c>
    </row>
    <row r="20" spans="1:2" ht="65.5" x14ac:dyDescent="0.35">
      <c r="A20" s="5" t="s">
        <v>68</v>
      </c>
      <c r="B20" s="6">
        <f>B17*LCI_default_S4!AB35*LCI_default_S4!AB34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VLOOKUP("BWM",Waste_Generation_S5!A1:C100,3,FALSE)*-1</f>
        <v>-1500000</v>
      </c>
    </row>
    <row r="3" spans="1:2" x14ac:dyDescent="0.35">
      <c r="A3" s="5" t="s">
        <v>2</v>
      </c>
      <c r="B3" s="6">
        <f>B2*LCI_default_S5!AB3*LCI_default_S5!AB2</f>
        <v>-600000</v>
      </c>
    </row>
    <row r="4" spans="1:2" x14ac:dyDescent="0.35">
      <c r="A4" s="5" t="s">
        <v>3</v>
      </c>
      <c r="B4" s="6">
        <f>B2*LCI_default_S5!AB4*LCI_default_S5!AB2</f>
        <v>-600000</v>
      </c>
    </row>
    <row r="5" spans="1:2" x14ac:dyDescent="0.35">
      <c r="A5" s="5" t="s">
        <v>4</v>
      </c>
      <c r="B5" s="6">
        <f>B2*LCI_default_S5!AB5*LCI_default_S5!AB2</f>
        <v>-300000</v>
      </c>
    </row>
    <row r="6" spans="1:2" ht="26.5" x14ac:dyDescent="0.35">
      <c r="A6" s="5" t="s">
        <v>54</v>
      </c>
      <c r="B6" s="6">
        <f>B3*LCI_default_S5!AB7*LCI_default_S5!AB6</f>
        <v>-360000</v>
      </c>
    </row>
    <row r="7" spans="1:2" ht="26.5" x14ac:dyDescent="0.35">
      <c r="A7" s="5" t="s">
        <v>55</v>
      </c>
      <c r="B7" s="6">
        <f>B3*LCI_default_S5!AB8*LCI_default_S5!AB6</f>
        <v>-240000</v>
      </c>
    </row>
    <row r="8" spans="1:2" ht="52.5" x14ac:dyDescent="0.35">
      <c r="A8" s="5" t="s">
        <v>56</v>
      </c>
      <c r="B8" s="6">
        <f>B6*LCI_default_S5!AB10*LCI_default_S5!AB9</f>
        <v>360000</v>
      </c>
    </row>
    <row r="9" spans="1:2" ht="65.5" x14ac:dyDescent="0.35">
      <c r="A9" s="5" t="s">
        <v>57</v>
      </c>
      <c r="B9" s="6">
        <f>B6*LCI_default_S5!AB11*LCI_default_S5!AB9+B7*LCI_default_S5!AB15*LCI_default_S5!AB13+B12*LCI_default_S5!AB22*LCI_default_S5!AB20+B13*LCI_default_S5!AB26*LCI_default_S5!AB24</f>
        <v>12000</v>
      </c>
    </row>
    <row r="10" spans="1:2" ht="65.5" x14ac:dyDescent="0.35">
      <c r="A10" s="5" t="s">
        <v>58</v>
      </c>
      <c r="B10" s="6">
        <f>B6*LCI_default_S5!AB12*LCI_default_S5!AB9+B7*LCI_default_S5!AB16*LCI_default_S5!AB13+B12*LCI_default_S5!AB23*LCI_default_S5!AB20+B13*LCI_default_S5!AB27*LCI_default_S5!AB24</f>
        <v>72000</v>
      </c>
    </row>
    <row r="11" spans="1:2" ht="52.5" x14ac:dyDescent="0.35">
      <c r="A11" s="5" t="s">
        <v>59</v>
      </c>
      <c r="B11" s="6">
        <f>B7*LCI_default_S5!AB14*LCI_default_S5!AB13</f>
        <v>240000</v>
      </c>
    </row>
    <row r="12" spans="1:2" ht="26.5" x14ac:dyDescent="0.35">
      <c r="A12" s="5" t="s">
        <v>60</v>
      </c>
      <c r="B12" s="6">
        <f>B4*LCI_default_S5!AB18*LCI_default_S5!AB17</f>
        <v>-360000</v>
      </c>
    </row>
    <row r="13" spans="1:2" ht="26.5" x14ac:dyDescent="0.35">
      <c r="A13" s="5" t="s">
        <v>61</v>
      </c>
      <c r="B13" s="6">
        <f>B4*LCI_default_S5!AB19*LCI_default_S5!AB17</f>
        <v>-240000</v>
      </c>
    </row>
    <row r="14" spans="1:2" ht="52.5" x14ac:dyDescent="0.35">
      <c r="A14" s="5" t="s">
        <v>62</v>
      </c>
      <c r="B14" s="6">
        <f>B12*LCI_default_S5!AB21*LCI_default_S5!AB20</f>
        <v>360000</v>
      </c>
    </row>
    <row r="15" spans="1:2" ht="52.5" x14ac:dyDescent="0.35">
      <c r="A15" s="5" t="s">
        <v>63</v>
      </c>
      <c r="B15" s="6">
        <f>B13*LCI_default_S5!AB25*LCI_default_S5!AB24</f>
        <v>240000</v>
      </c>
    </row>
    <row r="16" spans="1:2" ht="26.5" x14ac:dyDescent="0.35">
      <c r="A16" s="5" t="s">
        <v>64</v>
      </c>
      <c r="B16" s="6">
        <f>B5*LCI_default_S5!AB29*LCI_default_S5!AB28</f>
        <v>-180000</v>
      </c>
    </row>
    <row r="17" spans="1:2" ht="26.5" x14ac:dyDescent="0.35">
      <c r="A17" s="5" t="s">
        <v>65</v>
      </c>
      <c r="B17" s="6">
        <f>B5*LCI_default_S5!AB30*LCI_default_S5!AB28</f>
        <v>-120000</v>
      </c>
    </row>
    <row r="18" spans="1:2" ht="65.5" x14ac:dyDescent="0.35">
      <c r="A18" s="5" t="s">
        <v>66</v>
      </c>
      <c r="B18" s="6">
        <f>B16*LCI_default_S5!AB32*LCI_default_S5!AB31</f>
        <v>-180000</v>
      </c>
    </row>
    <row r="19" spans="1:2" ht="65.5" x14ac:dyDescent="0.35">
      <c r="A19" s="5" t="s">
        <v>67</v>
      </c>
      <c r="B19" s="6">
        <f>B16*LCI_default_S5!AB33*LCI_default_S5!AB31+B17*LCI_default_S5!AB36*LCI_default_S5!AB34</f>
        <v>180000</v>
      </c>
    </row>
    <row r="20" spans="1:2" ht="65.5" x14ac:dyDescent="0.35">
      <c r="A20" s="5" t="s">
        <v>68</v>
      </c>
      <c r="B20" s="6">
        <f>B17*LCI_default_S5!AB35*LCI_default_S5!AB34</f>
        <v>-120000</v>
      </c>
    </row>
    <row r="21" spans="1:2" ht="65.5" x14ac:dyDescent="0.35">
      <c r="A21" s="5" t="s">
        <v>69</v>
      </c>
      <c r="B21" s="6">
        <f>B8*LCI_default_S5!AB38*LCI_default_S5!AB37+B11*LCI_default_S5!AB69*LCI_default_S5!AB68</f>
        <v>11.099999999999998</v>
      </c>
    </row>
    <row r="22" spans="1:2" ht="65.5" x14ac:dyDescent="0.35">
      <c r="A22" s="5" t="s">
        <v>70</v>
      </c>
      <c r="B22" s="6">
        <f>B8*LCI_default_S5!AB39*LCI_default_S5!AB37+B11*LCI_default_S5!AB70*LCI_default_S5!AB68+B14*LCI_default_S5!AB53*LCI_default_S5!AB50+B15*LCI_default_S5!AB84*LCI_default_S5!AB81</f>
        <v>270</v>
      </c>
    </row>
    <row r="23" spans="1:2" ht="65.5" x14ac:dyDescent="0.35">
      <c r="A23" s="5" t="s">
        <v>71</v>
      </c>
      <c r="B23" s="6">
        <f>B8*LCI_default_S5!AB40*LCI_default_S5!AB37+B11*LCI_default_S5!AB71*LCI_default_S5!AB68</f>
        <v>-4.4460000000000003E-3</v>
      </c>
    </row>
    <row r="24" spans="1:2" ht="65.5" x14ac:dyDescent="0.35">
      <c r="A24" s="5" t="s">
        <v>72</v>
      </c>
      <c r="B24" s="6">
        <f>B8*LCI_default_S5!AB41*LCI_default_S5!AB37+B11*LCI_default_S5!AB72*LCI_default_S5!AB68+B14*LCI_default_S5!AB54*LCI_default_S5!AB50+B15*LCI_default_S5!AB85*LCI_default_S5!AB81</f>
        <v>-8361</v>
      </c>
    </row>
    <row r="25" spans="1:2" ht="65.5" x14ac:dyDescent="0.35">
      <c r="A25" s="5" t="s">
        <v>73</v>
      </c>
      <c r="B25" s="6">
        <f>B8*LCI_default_S5!AB42*LCI_default_S5!AB37+B11*LCI_default_S5!AB73*LCI_default_S5!AB68+B14*LCI_default_S5!AB52*LCI_default_S5!AB50+B15*LCI_default_S5!AB83*LCI_default_S5!AB81</f>
        <v>-422.53521126760563</v>
      </c>
    </row>
    <row r="26" spans="1:2" ht="65.5" x14ac:dyDescent="0.35">
      <c r="A26" s="5" t="s">
        <v>74</v>
      </c>
      <c r="B26" s="6">
        <f>B8*LCI_default_S5!AB43*LCI_default_S5!AB37+B11*LCI_default_S5!AB74*LCI_default_S5!AB68</f>
        <v>270000</v>
      </c>
    </row>
    <row r="27" spans="1:2" ht="78.5" x14ac:dyDescent="0.35">
      <c r="A27" s="5" t="s">
        <v>75</v>
      </c>
      <c r="B27" s="6">
        <f>B8*LCI_default_S5!AB44*LCI_default_S5!AB37+B11*LCI_default_S5!AB75*LCI_default_S5!AB68+B14*LCI_default_S5!AB64*LCI_default_S5!AB50+B15*LCI_default_S5!AB95*LCI_default_S5!AB81</f>
        <v>-34.800000000000004</v>
      </c>
    </row>
    <row r="28" spans="1:2" ht="78.5" x14ac:dyDescent="0.35">
      <c r="A28" s="5" t="s">
        <v>76</v>
      </c>
      <c r="B28" s="6">
        <f>B8*LCI_default_S5!AB45*LCI_default_S5!AB37+B11*LCI_default_S5!AB76*LCI_default_S5!AB68+B14*LCI_default_S5!AB63*LCI_default_S5!AB50+B15*LCI_default_S5!AB94*LCI_default_S5!AB81</f>
        <v>-258000</v>
      </c>
    </row>
    <row r="29" spans="1:2" ht="78.5" x14ac:dyDescent="0.35">
      <c r="A29" s="5" t="s">
        <v>77</v>
      </c>
      <c r="B29" s="6">
        <f>B8*LCI_default_S5!AB46*LCI_default_S5!AB37+B11*LCI_default_S5!AB77*LCI_default_S5!AB68+B14*LCI_default_S5!AB62*LCI_default_S5!AB50+B15*LCI_default_S5!AB93*LCI_default_S5!AB81</f>
        <v>-369.36</v>
      </c>
    </row>
    <row r="30" spans="1:2" ht="78.5" x14ac:dyDescent="0.35">
      <c r="A30" s="5" t="s">
        <v>78</v>
      </c>
      <c r="B30" s="6">
        <f>B8*LCI_default_S5!AB47*LCI_default_S5!AB37+B11*LCI_default_S5!AB78*LCI_default_S5!AB68+B14*LCI_default_S5!AB59*LCI_default_S5!AB50+B15*LCI_default_S5!AB90*LCI_default_S5!AB81</f>
        <v>-2040</v>
      </c>
    </row>
    <row r="31" spans="1:2" ht="78.5" x14ac:dyDescent="0.35">
      <c r="A31" s="5" t="s">
        <v>79</v>
      </c>
      <c r="B31" s="6">
        <f>B8*LCI_default_S5!AB48*LCI_default_S5!AB37+B11*LCI_default_S5!AB79*LCI_default_S5!AB68</f>
        <v>-75</v>
      </c>
    </row>
    <row r="32" spans="1:2" ht="78.5" x14ac:dyDescent="0.35">
      <c r="A32" s="5" t="s">
        <v>80</v>
      </c>
      <c r="B32" s="6">
        <f>B8*LCI_default_S5!AB49*LCI_default_S5!AB37+B11*LCI_default_S5!AB80*LCI_default_S5!AB68</f>
        <v>-420</v>
      </c>
    </row>
    <row r="33" spans="1:2" ht="65.5" x14ac:dyDescent="0.35">
      <c r="A33" s="5" t="s">
        <v>81</v>
      </c>
      <c r="B33" s="6">
        <f>B14*LCI_default_S5!AB51*LCI_default_S5!AB50+B15*LCI_default_S5!AB82*LCI_default_S5!AB81</f>
        <v>-1.0019999999999999E-3</v>
      </c>
    </row>
    <row r="34" spans="1:2" ht="65.5" x14ac:dyDescent="0.35">
      <c r="A34" s="5" t="s">
        <v>82</v>
      </c>
      <c r="B34" s="6">
        <f>B14*LCI_default_S5!AB55*LCI_default_S5!AB50+B15*LCI_default_S5!AB86*LCI_default_S5!AB81</f>
        <v>-144960</v>
      </c>
    </row>
    <row r="35" spans="1:2" ht="65.5" x14ac:dyDescent="0.35">
      <c r="A35" s="5" t="s">
        <v>83</v>
      </c>
      <c r="B35" s="6">
        <f>B14*LCI_default_S5!AB56*LCI_default_S5!AB50+B15*LCI_default_S5!AB87*LCI_default_S5!AB81</f>
        <v>-135000</v>
      </c>
    </row>
    <row r="36" spans="1:2" ht="65.5" x14ac:dyDescent="0.35">
      <c r="A36" s="5" t="s">
        <v>84</v>
      </c>
      <c r="B36" s="6">
        <f>B14*LCI_default_S5!AB57*LCI_default_S5!AB50+B15*LCI_default_S5!AB88*LCI_default_S5!AB81</f>
        <v>372000</v>
      </c>
    </row>
    <row r="37" spans="1:2" ht="65.5" x14ac:dyDescent="0.35">
      <c r="A37" s="5" t="s">
        <v>85</v>
      </c>
      <c r="B37" s="6">
        <f>B14*LCI_default_S5!AB58*LCI_default_S5!AB50+B15*LCI_default_S5!AB89*LCI_default_S5!AB81</f>
        <v>60000</v>
      </c>
    </row>
    <row r="38" spans="1:2" ht="78.5" x14ac:dyDescent="0.35">
      <c r="A38" s="5" t="s">
        <v>86</v>
      </c>
      <c r="B38" s="6">
        <f>B14*LCI_default_S5!AB60*LCI_default_S5!AB50+B15*LCI_default_S5!AB91*LCI_default_S5!AB81</f>
        <v>-5.568E-2</v>
      </c>
    </row>
    <row r="39" spans="1:2" ht="78.5" x14ac:dyDescent="0.35">
      <c r="A39" s="5" t="s">
        <v>87</v>
      </c>
      <c r="B39" s="6">
        <f>B14*LCI_default_S5!AB61*LCI_default_S5!AB50+B15*LCI_default_S5!AB92*LCI_default_S5!AB81</f>
        <v>-4.224E-2</v>
      </c>
    </row>
    <row r="40" spans="1:2" ht="78.5" x14ac:dyDescent="0.35">
      <c r="A40" s="5" t="s">
        <v>88</v>
      </c>
      <c r="B40" s="6">
        <f>B14*LCI_default_S5!AB65*LCI_default_S5!AB50+B15*LCI_default_S5!AB96*LCI_default_S5!AB81</f>
        <v>-6.54E-2</v>
      </c>
    </row>
    <row r="41" spans="1:2" ht="78.5" x14ac:dyDescent="0.35">
      <c r="A41" s="5" t="s">
        <v>89</v>
      </c>
      <c r="B41" s="6">
        <f>B14*LCI_default_S5!AB66*LCI_default_S5!AB50+B15*LCI_default_S5!AB97*LCI_default_S5!AB81</f>
        <v>-1.782</v>
      </c>
    </row>
    <row r="42" spans="1:2" ht="78.5" x14ac:dyDescent="0.35">
      <c r="A42" s="5" t="s">
        <v>90</v>
      </c>
      <c r="B42" s="6">
        <f>B14*LCI_default_S5!AB67*LCI_default_S5!AB50+B15*LCI_default_S5!AB98*LCI_default_S5!AB81</f>
        <v>-5.568E-2</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VLOOKUP("PW1",Waste_Generation_S5!A1:C100,3,FALSE)*-1</f>
        <v>-600000</v>
      </c>
    </row>
    <row r="4" spans="1:2" x14ac:dyDescent="0.35">
      <c r="A4" s="5" t="s">
        <v>3</v>
      </c>
      <c r="B4" s="6">
        <v>0</v>
      </c>
    </row>
    <row r="5" spans="1:2" x14ac:dyDescent="0.35">
      <c r="A5" s="5" t="s">
        <v>4</v>
      </c>
      <c r="B5" s="6">
        <v>0</v>
      </c>
    </row>
    <row r="6" spans="1:2" ht="26.5" x14ac:dyDescent="0.35">
      <c r="A6" s="5" t="s">
        <v>54</v>
      </c>
      <c r="B6" s="6">
        <f>B3*LCI_default_S5!AB7*LCI_default_S5!AB6</f>
        <v>-360000</v>
      </c>
    </row>
    <row r="7" spans="1:2" ht="26.5" x14ac:dyDescent="0.35">
      <c r="A7" s="5" t="s">
        <v>55</v>
      </c>
      <c r="B7" s="6">
        <f>B3*LCI_default_S5!AB8*LCI_default_S5!AB6</f>
        <v>-240000</v>
      </c>
    </row>
    <row r="8" spans="1:2" ht="52.5" x14ac:dyDescent="0.35">
      <c r="A8" s="5" t="s">
        <v>56</v>
      </c>
      <c r="B8" s="6">
        <f>B6*LCI_default_S5!AB10*LCI_default_S5!AB9</f>
        <v>360000</v>
      </c>
    </row>
    <row r="9" spans="1:2" ht="65.5" x14ac:dyDescent="0.35">
      <c r="A9" s="5" t="s">
        <v>57</v>
      </c>
      <c r="B9" s="6">
        <f>B6*LCI_default_S5!AB11*LCI_default_S5!AB9+B7*LCI_default_S5!AB15*LCI_default_S5!AB13</f>
        <v>6000</v>
      </c>
    </row>
    <row r="10" spans="1:2" ht="65.5" x14ac:dyDescent="0.35">
      <c r="A10" s="5" t="s">
        <v>58</v>
      </c>
      <c r="B10" s="6">
        <f>B6*LCI_default_S5!AB12*LCI_default_S5!AB9+B7*LCI_default_S5!AB16*LCI_default_S5!AB13</f>
        <v>36000</v>
      </c>
    </row>
    <row r="11" spans="1:2" ht="52.5" x14ac:dyDescent="0.35">
      <c r="A11" s="5" t="s">
        <v>59</v>
      </c>
      <c r="B11" s="6">
        <f>B7*LCI_default_S5!AB14*LCI_default_S5!AB13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B8*LCI_default_S5!AB38*LCI_default_S5!AB37+B11*LCI_default_S5!AB69*LCI_default_S5!AB68</f>
        <v>11.099999999999998</v>
      </c>
    </row>
    <row r="22" spans="1:2" ht="65.5" x14ac:dyDescent="0.35">
      <c r="A22" s="5" t="s">
        <v>70</v>
      </c>
      <c r="B22" s="6">
        <f>B8*LCI_default_S5!AB39*LCI_default_S5!AB37+B11*LCI_default_S5!AB70*LCI_default_S5!AB68</f>
        <v>135</v>
      </c>
    </row>
    <row r="23" spans="1:2" ht="65.5" x14ac:dyDescent="0.35">
      <c r="A23" s="5" t="s">
        <v>71</v>
      </c>
      <c r="B23" s="6">
        <f>B8*LCI_default_S5!AB40*LCI_default_S5!AB37+B11*LCI_default_S5!AB71*LCI_default_S5!AB68</f>
        <v>-4.4460000000000003E-3</v>
      </c>
    </row>
    <row r="24" spans="1:2" ht="65.5" x14ac:dyDescent="0.35">
      <c r="A24" s="5" t="s">
        <v>72</v>
      </c>
      <c r="B24" s="6">
        <f>B8*LCI_default_S5!AB41*LCI_default_S5!AB37+B11*LCI_default_S5!AB72*LCI_default_S5!AB68</f>
        <v>-7080</v>
      </c>
    </row>
    <row r="25" spans="1:2" ht="65.5" x14ac:dyDescent="0.35">
      <c r="A25" s="5" t="s">
        <v>73</v>
      </c>
      <c r="B25" s="6">
        <f>B8*LCI_default_S5!AB42*LCI_default_S5!AB37+B11*LCI_default_S5!AB73*LCI_default_S5!AB68</f>
        <v>-211.26760563380282</v>
      </c>
    </row>
    <row r="26" spans="1:2" ht="65.5" x14ac:dyDescent="0.35">
      <c r="A26" s="5" t="s">
        <v>74</v>
      </c>
      <c r="B26" s="6">
        <f>B8*LCI_default_S5!AB43*LCI_default_S5!AB37+B11*LCI_default_S5!AB74*LCI_default_S5!AB68</f>
        <v>270000</v>
      </c>
    </row>
    <row r="27" spans="1:2" ht="78.5" x14ac:dyDescent="0.35">
      <c r="A27" s="5" t="s">
        <v>75</v>
      </c>
      <c r="B27" s="6">
        <f>B8*LCI_default_S5!AB44*LCI_default_S5!AB37+B11*LCI_default_S5!AB75*LCI_default_S5!AB68</f>
        <v>-15</v>
      </c>
    </row>
    <row r="28" spans="1:2" ht="78.5" x14ac:dyDescent="0.35">
      <c r="A28" s="5" t="s">
        <v>76</v>
      </c>
      <c r="B28" s="6">
        <f>B8*LCI_default_S5!AB45*LCI_default_S5!AB37+B11*LCI_default_S5!AB76*LCI_default_S5!AB68</f>
        <v>-132000</v>
      </c>
    </row>
    <row r="29" spans="1:2" ht="78.5" x14ac:dyDescent="0.35">
      <c r="A29" s="5" t="s">
        <v>77</v>
      </c>
      <c r="B29" s="6">
        <f>B8*LCI_default_S5!AB46*LCI_default_S5!AB37+B11*LCI_default_S5!AB77*LCI_default_S5!AB68</f>
        <v>-315.59999999999997</v>
      </c>
    </row>
    <row r="30" spans="1:2" ht="78.5" x14ac:dyDescent="0.35">
      <c r="A30" s="5" t="s">
        <v>78</v>
      </c>
      <c r="B30" s="6">
        <f>B8*LCI_default_S5!AB47*LCI_default_S5!AB37+B11*LCI_default_S5!AB78*LCI_default_S5!AB68</f>
        <v>-600</v>
      </c>
    </row>
    <row r="31" spans="1:2" ht="78.5" x14ac:dyDescent="0.35">
      <c r="A31" s="5" t="s">
        <v>79</v>
      </c>
      <c r="B31" s="6">
        <f>B8*LCI_default_S5!AB48*LCI_default_S5!AB37+B11*LCI_default_S5!AB79*LCI_default_S5!AB68</f>
        <v>-75</v>
      </c>
    </row>
    <row r="32" spans="1:2" ht="78.5" x14ac:dyDescent="0.35">
      <c r="A32" s="5" t="s">
        <v>80</v>
      </c>
      <c r="B32" s="6">
        <f>B8*LCI_default_S5!AB49*LCI_default_S5!AB37+B11*LCI_default_S5!AB80*LCI_default_S5!AB68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VLOOKUP("PW2",Waste_Generation_S5!A1:C100,3,FALSE)*-1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B12*LCI_default_S5!AB22*LCI_default_S5!AB20+B13*LCI_default_S5!AB26*LCI_default_S5!AB24</f>
        <v>6000</v>
      </c>
    </row>
    <row r="10" spans="1:2" ht="65.5" x14ac:dyDescent="0.35">
      <c r="A10" s="5" t="s">
        <v>58</v>
      </c>
      <c r="B10" s="6">
        <f>B12*LCI_default_S5!AB23*LCI_default_S5!AB20+B13*LCI_default_S5!AB27*LCI_default_S5!AB24</f>
        <v>36000</v>
      </c>
    </row>
    <row r="11" spans="1:2" ht="52.5" x14ac:dyDescent="0.35">
      <c r="A11" s="5" t="s">
        <v>59</v>
      </c>
      <c r="B11" s="6">
        <v>0</v>
      </c>
    </row>
    <row r="12" spans="1:2" ht="26.5" x14ac:dyDescent="0.35">
      <c r="A12" s="5" t="s">
        <v>60</v>
      </c>
      <c r="B12" s="6">
        <f>B4*LCI_default_S5!AB18*LCI_default_S5!AB17</f>
        <v>-360000</v>
      </c>
    </row>
    <row r="13" spans="1:2" ht="26.5" x14ac:dyDescent="0.35">
      <c r="A13" s="5" t="s">
        <v>61</v>
      </c>
      <c r="B13" s="6">
        <f>B4*LCI_default_S5!AB19*LCI_default_S5!AB17</f>
        <v>-240000</v>
      </c>
    </row>
    <row r="14" spans="1:2" ht="52.5" x14ac:dyDescent="0.35">
      <c r="A14" s="5" t="s">
        <v>62</v>
      </c>
      <c r="B14" s="6">
        <f>B12*LCI_default_S5!AB21*LCI_default_S5!AB20</f>
        <v>360000</v>
      </c>
    </row>
    <row r="15" spans="1:2" ht="52.5" x14ac:dyDescent="0.35">
      <c r="A15" s="5" t="s">
        <v>63</v>
      </c>
      <c r="B15" s="6">
        <f>B13*LCI_default_S5!AB25*LCI_default_S5!AB24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B14*LCI_default_S5!AB53*LCI_default_S5!AB50+B15*LCI_default_S5!AB84*LCI_default_S5!AB81</f>
        <v>135</v>
      </c>
    </row>
    <row r="23" spans="1:2" ht="65.5" x14ac:dyDescent="0.35">
      <c r="A23" s="5" t="s">
        <v>71</v>
      </c>
      <c r="B23" s="6">
        <v>0</v>
      </c>
    </row>
    <row r="24" spans="1:2" ht="65.5" x14ac:dyDescent="0.35">
      <c r="A24" s="5" t="s">
        <v>72</v>
      </c>
      <c r="B24" s="6">
        <f>B14*LCI_default_S5!AB54*LCI_default_S5!AB50+B15*LCI_default_S5!AB85*LCI_default_S5!AB81</f>
        <v>-1281</v>
      </c>
    </row>
    <row r="25" spans="1:2" ht="65.5" x14ac:dyDescent="0.35">
      <c r="A25" s="5" t="s">
        <v>73</v>
      </c>
      <c r="B25" s="6">
        <f>B14*LCI_default_S5!AB52*LCI_default_S5!AB50+B15*LCI_default_S5!AB83*LCI_default_S5!AB81</f>
        <v>-211.26760563380282</v>
      </c>
    </row>
    <row r="26" spans="1:2" ht="65.5" x14ac:dyDescent="0.35">
      <c r="A26" s="5" t="s">
        <v>74</v>
      </c>
      <c r="B26" s="6">
        <v>0</v>
      </c>
    </row>
    <row r="27" spans="1:2" ht="78.5" x14ac:dyDescent="0.35">
      <c r="A27" s="5" t="s">
        <v>75</v>
      </c>
      <c r="B27" s="6">
        <f>B14*LCI_default_S5!AB64*LCI_default_S5!AB50+B15*LCI_default_S5!AB95*LCI_default_S5!AB81</f>
        <v>-19.8</v>
      </c>
    </row>
    <row r="28" spans="1:2" ht="78.5" x14ac:dyDescent="0.35">
      <c r="A28" s="5" t="s">
        <v>76</v>
      </c>
      <c r="B28" s="6">
        <f>B14*LCI_default_S5!AB63*LCI_default_S5!AB50+B15*LCI_default_S5!AB94*LCI_default_S5!AB81</f>
        <v>-126000</v>
      </c>
    </row>
    <row r="29" spans="1:2" ht="78.5" x14ac:dyDescent="0.35">
      <c r="A29" s="5" t="s">
        <v>77</v>
      </c>
      <c r="B29" s="6">
        <f>B14*LCI_default_S5!AB62*LCI_default_S5!AB50+B15*LCI_default_S5!AB93*LCI_default_S5!AB81</f>
        <v>-53.76</v>
      </c>
    </row>
    <row r="30" spans="1:2" ht="78.5" x14ac:dyDescent="0.35">
      <c r="A30" s="5" t="s">
        <v>78</v>
      </c>
      <c r="B30" s="6">
        <f>B14*LCI_default_S5!AB59*LCI_default_S5!AB50+B15*LCI_default_S5!AB90*LCI_default_S5!AB81</f>
        <v>-1440</v>
      </c>
    </row>
    <row r="31" spans="1:2" ht="78.5" x14ac:dyDescent="0.35">
      <c r="A31" s="5" t="s">
        <v>79</v>
      </c>
      <c r="B31" s="6">
        <v>0</v>
      </c>
    </row>
    <row r="32" spans="1:2" ht="78.5" x14ac:dyDescent="0.35">
      <c r="A32" s="5" t="s">
        <v>80</v>
      </c>
      <c r="B32" s="6">
        <v>0</v>
      </c>
    </row>
    <row r="33" spans="1:2" ht="65.5" x14ac:dyDescent="0.35">
      <c r="A33" s="5" t="s">
        <v>81</v>
      </c>
      <c r="B33" s="6">
        <f>B14*LCI_default_S5!AB51*LCI_default_S5!AB50+B15*LCI_default_S5!AB82*LCI_default_S5!AB81</f>
        <v>-1.0019999999999999E-3</v>
      </c>
    </row>
    <row r="34" spans="1:2" ht="65.5" x14ac:dyDescent="0.35">
      <c r="A34" s="5" t="s">
        <v>82</v>
      </c>
      <c r="B34" s="6">
        <f>B14*LCI_default_S5!AB55*LCI_default_S5!AB50+B15*LCI_default_S5!AB86*LCI_default_S5!AB81</f>
        <v>-144960</v>
      </c>
    </row>
    <row r="35" spans="1:2" ht="65.5" x14ac:dyDescent="0.35">
      <c r="A35" s="5" t="s">
        <v>83</v>
      </c>
      <c r="B35" s="6">
        <f>B14*LCI_default_S5!AB56*LCI_default_S5!AB50+B15*LCI_default_S5!AB87*LCI_default_S5!AB81</f>
        <v>-135000</v>
      </c>
    </row>
    <row r="36" spans="1:2" ht="65.5" x14ac:dyDescent="0.35">
      <c r="A36" s="5" t="s">
        <v>84</v>
      </c>
      <c r="B36" s="6">
        <f>B14*LCI_default_S5!AB57*LCI_default_S5!AB50+B15*LCI_default_S5!AB88*LCI_default_S5!AB81</f>
        <v>372000</v>
      </c>
    </row>
    <row r="37" spans="1:2" ht="65.5" x14ac:dyDescent="0.35">
      <c r="A37" s="5" t="s">
        <v>85</v>
      </c>
      <c r="B37" s="6">
        <f>B14*LCI_default_S5!AB58*LCI_default_S5!AB50+B15*LCI_default_S5!AB89*LCI_default_S5!AB81</f>
        <v>60000</v>
      </c>
    </row>
    <row r="38" spans="1:2" ht="78.5" x14ac:dyDescent="0.35">
      <c r="A38" s="5" t="s">
        <v>86</v>
      </c>
      <c r="B38" s="6">
        <f>B14*LCI_default_S5!AB60*LCI_default_S5!AB50+B15*LCI_default_S5!AB91*LCI_default_S5!AB81</f>
        <v>-5.568E-2</v>
      </c>
    </row>
    <row r="39" spans="1:2" ht="78.5" x14ac:dyDescent="0.35">
      <c r="A39" s="5" t="s">
        <v>87</v>
      </c>
      <c r="B39" s="6">
        <f>B14*LCI_default_S5!AB61*LCI_default_S5!AB50+B15*LCI_default_S5!AB92*LCI_default_S5!AB81</f>
        <v>-4.224E-2</v>
      </c>
    </row>
    <row r="40" spans="1:2" ht="78.5" x14ac:dyDescent="0.35">
      <c r="A40" s="5" t="s">
        <v>88</v>
      </c>
      <c r="B40" s="6">
        <f>B14*LCI_default_S5!AB65*LCI_default_S5!AB50+B15*LCI_default_S5!AB96*LCI_default_S5!AB81</f>
        <v>-6.54E-2</v>
      </c>
    </row>
    <row r="41" spans="1:2" ht="78.5" x14ac:dyDescent="0.35">
      <c r="A41" s="5" t="s">
        <v>89</v>
      </c>
      <c r="B41" s="6">
        <f>B14*LCI_default_S5!AB66*LCI_default_S5!AB50+B15*LCI_default_S5!AB97*LCI_default_S5!AB81</f>
        <v>-1.782</v>
      </c>
    </row>
    <row r="42" spans="1:2" ht="78.5" x14ac:dyDescent="0.35">
      <c r="A42" s="5" t="s">
        <v>90</v>
      </c>
      <c r="B42" s="6">
        <f>B14*LCI_default_S5!AB67*LCI_default_S5!AB50+B15*LCI_default_S5!AB98*LCI_default_S5!AB81</f>
        <v>-5.568E-2</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VLOOKUP("PW3",Waste_Generation_S5!A1:C100,3,FALSE)*-1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B5*LCI_default_S5!AB29*LCI_default_S5!AB28</f>
        <v>-180000</v>
      </c>
    </row>
    <row r="17" spans="1:2" ht="26.5" x14ac:dyDescent="0.35">
      <c r="A17" s="5" t="s">
        <v>65</v>
      </c>
      <c r="B17" s="6">
        <f>B5*LCI_default_S5!AB30*LCI_default_S5!AB28</f>
        <v>-120000</v>
      </c>
    </row>
    <row r="18" spans="1:2" ht="65.5" x14ac:dyDescent="0.35">
      <c r="A18" s="5" t="s">
        <v>66</v>
      </c>
      <c r="B18" s="6">
        <f>B16*LCI_default_S5!AB32*LCI_default_S5!AB31</f>
        <v>-180000</v>
      </c>
    </row>
    <row r="19" spans="1:2" ht="65.5" x14ac:dyDescent="0.35">
      <c r="A19" s="5" t="s">
        <v>67</v>
      </c>
      <c r="B19" s="6">
        <f>B16*LCI_default_S5!AB33*LCI_default_S5!AB31+B17*LCI_default_S5!AB36*LCI_default_S5!AB34</f>
        <v>180000</v>
      </c>
    </row>
    <row r="20" spans="1:2" ht="65.5" x14ac:dyDescent="0.35">
      <c r="A20" s="5" t="s">
        <v>68</v>
      </c>
      <c r="B20" s="6">
        <f>B17*LCI_default_S5!AB35*LCI_default_S5!AB34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CA_Pathways_default_default!B2-TUM_default_default_Util!B2</f>
        <v>-7.3634396562335143</v>
      </c>
      <c r="C2" s="6">
        <f>CA_Pathways_default_default!C2-TUM_default_default_Util!C2</f>
        <v>0.14999708300927916</v>
      </c>
      <c r="D2" s="6">
        <f>CA_Pathways_default_default!D2-TUM_default_default_Util!D2</f>
        <v>-18.779634572859692</v>
      </c>
      <c r="E2" s="6">
        <f>CA_Pathways_default_default!E2-TUM_default_default_Util!E2</f>
        <v>-2.5532512951073159</v>
      </c>
      <c r="F2" s="6">
        <f>CA_Pathways_default_default!F2-TUM_default_default_Util!F2</f>
        <v>-7.9561368191964181</v>
      </c>
      <c r="G2" s="6">
        <f>CA_Pathways_default_default!G2-TUM_default_default_Util!G2</f>
        <v>1.9703270471810752E-2</v>
      </c>
      <c r="H2" s="6">
        <f>CA_Pathways_default_default!H2-TUM_default_default_Util!H2</f>
        <v>3.3744022873511241</v>
      </c>
      <c r="I2" s="6">
        <f>CA_Pathways_default_default!I2-TUM_default_default_Util!I2</f>
        <v>-20.815945863992606</v>
      </c>
      <c r="J2" s="6">
        <f>CA_Pathways_default_default!J2-TUM_default_default_Util!J2</f>
        <v>-29.38386331405318</v>
      </c>
      <c r="K2" s="6">
        <f>CA_Pathways_default_default!K2-TUM_default_default_Util!K2</f>
        <v>-0.30678258601504638</v>
      </c>
      <c r="L2" s="6">
        <f>CA_Pathways_default_default!L2-TUM_default_default_Util!L2</f>
        <v>-9.3531669756835356E-2</v>
      </c>
      <c r="M2" s="6">
        <f>CA_Pathways_default_default!M2-TUM_default_default_Util!M2</f>
        <v>3.828310295933278</v>
      </c>
      <c r="N2" s="6">
        <f>CA_Pathways_default_default!N2-TUM_default_default_Util!N2</f>
        <v>-0.4332164655478401</v>
      </c>
      <c r="O2" s="6">
        <f>CA_Pathways_default_default!O2-TUM_default_default_Util!O2</f>
        <v>-0.7268450700352389</v>
      </c>
      <c r="P2" s="6">
        <f>CA_Pathways_default_default!P2-TUM_default_default_Util!P2</f>
        <v>2.5089503357123686</v>
      </c>
      <c r="Q2" s="6">
        <f>CA_Pathways_default_default!Q2-TUM_default_default_Util!Q2</f>
        <v>3.2619216213351887</v>
      </c>
    </row>
    <row r="3" spans="1:17" x14ac:dyDescent="0.35">
      <c r="A3" s="5" t="s">
        <v>2</v>
      </c>
      <c r="B3" s="6">
        <f>CA_Pathways_default_default!B3-TUM_default_default_Util!B3</f>
        <v>-2.9695545853923986</v>
      </c>
      <c r="C3" s="6">
        <f>CA_Pathways_default_default!C3-TUM_default_default_Util!C3</f>
        <v>-3.7466669959106756E-3</v>
      </c>
      <c r="D3" s="6">
        <f>CA_Pathways_default_default!D3-TUM_default_default_Util!D3</f>
        <v>-30.389737824396452</v>
      </c>
      <c r="E3" s="6">
        <f>CA_Pathways_default_default!E3-TUM_default_default_Util!E3</f>
        <v>-2.0005491567977223</v>
      </c>
      <c r="F3" s="6">
        <f>CA_Pathways_default_default!F3-TUM_default_default_Util!F3</f>
        <v>-7.6738828515893616</v>
      </c>
      <c r="G3" s="6">
        <f>CA_Pathways_default_default!G3-TUM_default_default_Util!G3</f>
        <v>-0.18063092449208454</v>
      </c>
      <c r="H3" s="6">
        <f>CA_Pathways_default_default!H3-TUM_default_default_Util!H3</f>
        <v>0.76726489181806712</v>
      </c>
      <c r="I3" s="6">
        <f>CA_Pathways_default_default!I3-TUM_default_default_Util!I3</f>
        <v>-22.650691210211736</v>
      </c>
      <c r="J3" s="6">
        <f>CA_Pathways_default_default!J3-TUM_default_default_Util!J3</f>
        <v>-31.464163902561531</v>
      </c>
      <c r="K3" s="6">
        <f>CA_Pathways_default_default!K3-TUM_default_default_Util!K3</f>
        <v>-0.38776623771784807</v>
      </c>
      <c r="L3" s="6">
        <f>CA_Pathways_default_default!L3-TUM_default_default_Util!L3</f>
        <v>-1.1677737963039496</v>
      </c>
      <c r="M3" s="6">
        <f>CA_Pathways_default_default!M3-TUM_default_default_Util!M3</f>
        <v>-1.065016716649237</v>
      </c>
      <c r="N3" s="6">
        <f>CA_Pathways_default_default!N3-TUM_default_default_Util!N3</f>
        <v>-0.17823020184188149</v>
      </c>
      <c r="O3" s="6">
        <f>CA_Pathways_default_default!O3-TUM_default_default_Util!O3</f>
        <v>-0.76809555952717257</v>
      </c>
      <c r="P3" s="6">
        <f>CA_Pathways_default_default!P3-TUM_default_default_Util!P3</f>
        <v>-0.87648050789067611</v>
      </c>
      <c r="Q3" s="6">
        <f>CA_Pathways_default_default!Q3-TUM_default_default_Util!Q3</f>
        <v>-0.83152226075710578</v>
      </c>
    </row>
    <row r="4" spans="1:17" x14ac:dyDescent="0.35">
      <c r="A4" s="5" t="s">
        <v>3</v>
      </c>
      <c r="B4" s="6">
        <f>CA_Pathways_default_default!B4-TUM_default_default_Util!B4</f>
        <v>-6.4732350304989161</v>
      </c>
      <c r="C4" s="6">
        <f>CA_Pathways_default_default!C4-TUM_default_default_Util!C4</f>
        <v>1.4675122620699907E-2</v>
      </c>
      <c r="D4" s="6">
        <f>CA_Pathways_default_default!D4-TUM_default_default_Util!D4</f>
        <v>-14.200128718853414</v>
      </c>
      <c r="E4" s="6">
        <f>CA_Pathways_default_default!E4-TUM_default_default_Util!E4</f>
        <v>-4.2651988619275532</v>
      </c>
      <c r="F4" s="6">
        <f>CA_Pathways_default_default!F4-TUM_default_default_Util!F4</f>
        <v>-1.2814506876962892</v>
      </c>
      <c r="G4" s="6">
        <f>CA_Pathways_default_default!G4-TUM_default_default_Util!G4</f>
        <v>-2.8484622897631567E-2</v>
      </c>
      <c r="H4" s="6">
        <f>CA_Pathways_default_default!H4-TUM_default_default_Util!H4</f>
        <v>0.84068615867675933</v>
      </c>
      <c r="I4" s="6">
        <f>CA_Pathways_default_default!I4-TUM_default_default_Util!I4</f>
        <v>0.40750043103522771</v>
      </c>
      <c r="J4" s="6">
        <f>CA_Pathways_default_default!J4-TUM_default_default_Util!J4</f>
        <v>0.76559170549698408</v>
      </c>
      <c r="K4" s="6">
        <f>CA_Pathways_default_default!K4-TUM_default_default_Util!K4</f>
        <v>-0.32745420276153425</v>
      </c>
      <c r="L4" s="6">
        <f>CA_Pathways_default_default!L4-TUM_default_default_Util!L4</f>
        <v>0.33156234577224619</v>
      </c>
      <c r="M4" s="6">
        <f>CA_Pathways_default_default!M4-TUM_default_default_Util!M4</f>
        <v>0.50020382486037007</v>
      </c>
      <c r="N4" s="6">
        <f>CA_Pathways_default_default!N4-TUM_default_default_Util!N4</f>
        <v>-0.36283020298900281</v>
      </c>
      <c r="O4" s="6">
        <f>CA_Pathways_default_default!O4-TUM_default_default_Util!O4</f>
        <v>-0.15262856510130723</v>
      </c>
      <c r="P4" s="6">
        <f>CA_Pathways_default_default!P4-TUM_default_default_Util!P4</f>
        <v>-0.66313768390121441</v>
      </c>
      <c r="Q4" s="6">
        <f>CA_Pathways_default_default!Q4-TUM_default_default_Util!Q4</f>
        <v>0.17727383210152325</v>
      </c>
    </row>
    <row r="5" spans="1:17" x14ac:dyDescent="0.35">
      <c r="A5" s="5" t="s">
        <v>4</v>
      </c>
      <c r="B5" s="6">
        <f>CA_Pathways_default_default!B5-TUM_default_default_Util!B5</f>
        <v>2.0793499596578027</v>
      </c>
      <c r="C5" s="6">
        <f>CA_Pathways_default_default!C5-TUM_default_default_Util!C5</f>
        <v>0.13906862738448988</v>
      </c>
      <c r="D5" s="6">
        <f>CA_Pathways_default_default!D5-TUM_default_default_Util!D5</f>
        <v>25.810231970390191</v>
      </c>
      <c r="E5" s="6">
        <f>CA_Pathways_default_default!E5-TUM_default_default_Util!E5</f>
        <v>3.7124967236179316</v>
      </c>
      <c r="F5" s="6">
        <f>CA_Pathways_default_default!F5-TUM_default_default_Util!F5</f>
        <v>0.99919672008923932</v>
      </c>
      <c r="G5" s="6">
        <f>CA_Pathways_default_default!G5-TUM_default_default_Util!G5</f>
        <v>0.22881881786152691</v>
      </c>
      <c r="H5" s="6">
        <f>CA_Pathways_default_default!H5-TUM_default_default_Util!H5</f>
        <v>1.7664512368562999</v>
      </c>
      <c r="I5" s="6">
        <f>CA_Pathways_default_default!I5-TUM_default_default_Util!I5</f>
        <v>1.427244915183902</v>
      </c>
      <c r="J5" s="6">
        <f>CA_Pathways_default_default!J5-TUM_default_default_Util!J5</f>
        <v>1.3147088830113773</v>
      </c>
      <c r="K5" s="6">
        <f>CA_Pathways_default_default!K5-TUM_default_default_Util!K5</f>
        <v>0.40843785446433145</v>
      </c>
      <c r="L5" s="6">
        <f>CA_Pathways_default_default!L5-TUM_default_default_Util!L5</f>
        <v>0.74267978077487129</v>
      </c>
      <c r="M5" s="6">
        <f>CA_Pathways_default_default!M5-TUM_default_default_Util!M5</f>
        <v>4.3931231877221819</v>
      </c>
      <c r="N5" s="6">
        <f>CA_Pathways_default_default!N5-TUM_default_default_Util!N5</f>
        <v>0.1078439392830397</v>
      </c>
      <c r="O5" s="6">
        <f>CA_Pathways_default_default!O5-TUM_default_default_Util!O5</f>
        <v>0.19387905459325339</v>
      </c>
      <c r="P5" s="6">
        <f>CA_Pathways_default_default!P5-TUM_default_default_Util!P5</f>
        <v>4.0485685275042567</v>
      </c>
      <c r="Q5" s="6">
        <f>CA_Pathways_default_default!Q5-TUM_default_default_Util!Q5</f>
        <v>3.9161700499907717</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(+(supply_chain_default_BWM!B18*LCI_default_default!L32)+(supply_chain_default_BWM!B20*LCI_default_default!L35)+(supply_chain_default_BWM!B26*LCI_default_default!L43)+(supply_chain_default_BWM!B37*LCI_default_default!L58))/LCIA_Methods!D2</f>
        <v>-7.9759306978051905</v>
      </c>
      <c r="C2" s="6">
        <f>(+(supply_chain_default_BWM!B18*LCI_default_default!M32)+(supply_chain_default_BWM!B20*LCI_default_default!M35)+(supply_chain_default_BWM!B26*LCI_default_default!M43)+(supply_chain_default_BWM!B37*LCI_default_default!M58))/LCIA_Methods!D3</f>
        <v>-0.46841945243944977</v>
      </c>
      <c r="D2" s="6">
        <f>(+(supply_chain_default_BWM!B18*LCI_default_default!N32)+(supply_chain_default_BWM!B20*LCI_default_default!N35)+(supply_chain_default_BWM!B26*LCI_default_default!N43)+(supply_chain_default_BWM!B37*LCI_default_default!N58))/LCIA_Methods!D4</f>
        <v>-155.41702979522734</v>
      </c>
      <c r="E2" s="6">
        <f>(+(supply_chain_default_BWM!B18*LCI_default_default!O32)+(supply_chain_default_BWM!B20*LCI_default_default!O35)+(supply_chain_default_BWM!B26*LCI_default_default!O43)+(supply_chain_default_BWM!B37*LCI_default_default!O58))/LCIA_Methods!D5</f>
        <v>-202.55711366421434</v>
      </c>
      <c r="F2" s="6">
        <f>(+(supply_chain_default_BWM!B18*LCI_default_default!P32)+(supply_chain_default_BWM!B20*LCI_default_default!P35)+(supply_chain_default_BWM!B26*LCI_default_default!P43)+(supply_chain_default_BWM!B37*LCI_default_default!P58))/LCIA_Methods!D6</f>
        <v>-10.433683195901986</v>
      </c>
      <c r="G2" s="6">
        <f>(+(supply_chain_default_BWM!B18*LCI_default_default!Q32)+(supply_chain_default_BWM!B20*LCI_default_default!Q35)+(supply_chain_default_BWM!B26*LCI_default_default!Q43)+(supply_chain_default_BWM!B37*LCI_default_default!Q58))/LCIA_Methods!D7</f>
        <v>-0.5717880737320068</v>
      </c>
      <c r="H2" s="6">
        <f>(+(supply_chain_default_BWM!B18*LCI_default_default!R32)+(supply_chain_default_BWM!B20*LCI_default_default!R35)+(supply_chain_default_BWM!B26*LCI_default_default!R43)+(supply_chain_default_BWM!B37*LCI_default_default!R58))/LCIA_Methods!D8</f>
        <v>-15.032544216574701</v>
      </c>
      <c r="I2" s="6">
        <f>(+(supply_chain_default_BWM!B18*LCI_default_default!S32)+(supply_chain_default_BWM!B20*LCI_default_default!S35)+(supply_chain_default_BWM!B26*LCI_default_default!S43)+(supply_chain_default_BWM!B37*LCI_default_default!S58))/LCIA_Methods!D9</f>
        <v>-22.345004291953959</v>
      </c>
      <c r="J2" s="6">
        <f>(+(supply_chain_default_BWM!B18*LCI_default_default!T32)+(supply_chain_default_BWM!B20*LCI_default_default!T35)+(supply_chain_default_BWM!B26*LCI_default_default!T43)+(supply_chain_default_BWM!B37*LCI_default_default!T58))/LCIA_Methods!D10</f>
        <v>-28.282670412035813</v>
      </c>
      <c r="K2" s="6">
        <f>(+(supply_chain_default_BWM!B18*LCI_default_default!U32)+(supply_chain_default_BWM!B20*LCI_default_default!U35)+(supply_chain_default_BWM!B26*LCI_default_default!U43)+(supply_chain_default_BWM!B37*LCI_default_default!U58))/LCIA_Methods!D11</f>
        <v>-34.364084204876875</v>
      </c>
      <c r="L2" s="6">
        <f>(+(supply_chain_default_BWM!B18*LCI_default_default!V32)+(supply_chain_default_BWM!B20*LCI_default_default!V35)+(supply_chain_default_BWM!B26*LCI_default_default!V43)+(supply_chain_default_BWM!B37*LCI_default_default!V58))/LCIA_Methods!D12</f>
        <v>-31.469062231620978</v>
      </c>
      <c r="M2" s="6">
        <f>(+(supply_chain_default_BWM!B18*LCI_default_default!W32)+(supply_chain_default_BWM!B20*LCI_default_default!W35)+(supply_chain_default_BWM!B26*LCI_default_default!W43)+(supply_chain_default_BWM!B37*LCI_default_default!W58))/LCIA_Methods!D13</f>
        <v>-195.3196616504045</v>
      </c>
      <c r="N2" s="6">
        <f>(+(supply_chain_default_BWM!B18*LCI_default_default!X32)+(supply_chain_default_BWM!B20*LCI_default_default!X35)+(supply_chain_default_BWM!B26*LCI_default_default!X43)+(supply_chain_default_BWM!B37*LCI_default_default!X58))/LCIA_Methods!D14</f>
        <v>-17.132145793974445</v>
      </c>
      <c r="O2" s="6">
        <f>(+(supply_chain_default_BWM!B18*LCI_default_default!Y32)+(supply_chain_default_BWM!B20*LCI_default_default!Y35)+(supply_chain_default_BWM!B26*LCI_default_default!Y43)+(supply_chain_default_BWM!B37*LCI_default_default!Y58))/LCIA_Methods!D15</f>
        <v>-154.68641173862525</v>
      </c>
      <c r="P2" s="6">
        <f>(+(supply_chain_default_BWM!B18*LCI_default_default!Z32)+(supply_chain_default_BWM!B20*LCI_default_default!Z35)+(supply_chain_default_BWM!B26*LCI_default_default!Z43)+(supply_chain_default_BWM!B37*LCI_default_default!Z58))/LCIA_Methods!D16</f>
        <v>-12.757772825095069</v>
      </c>
      <c r="Q2" s="6">
        <f>(+(supply_chain_default_BWM!B18*LCI_default_default!AA32)+(supply_chain_default_BWM!B20*LCI_default_default!AA35)+(supply_chain_default_BWM!B26*LCI_default_default!AA43)+(supply_chain_default_BWM!B37*LCI_default_default!AA58))/LCIA_Methods!D17</f>
        <v>-14.510870423441892</v>
      </c>
    </row>
    <row r="3" spans="1:17" x14ac:dyDescent="0.35">
      <c r="A3" s="5" t="s">
        <v>2</v>
      </c>
      <c r="B3" s="6">
        <f>(+(supply_chain_default_PW1!B18*LCI_default_default!L32)+(supply_chain_default_PW1!B20*LCI_default_default!L35)+(supply_chain_default_PW1!B26*LCI_default_default!L43)+(supply_chain_default_PW1!B37*LCI_default_default!L58))/LCIA_Methods!D2</f>
        <v>0.10111321125169319</v>
      </c>
      <c r="C3" s="6">
        <f>(+(supply_chain_default_PW1!B18*LCI_default_default!M32)+(supply_chain_default_PW1!B20*LCI_default_default!M35)+(supply_chain_default_PW1!B26*LCI_default_default!M43)+(supply_chain_default_PW1!B37*LCI_default_default!M58))/LCIA_Methods!D3</f>
        <v>7.502557528699617E-3</v>
      </c>
      <c r="D3" s="6">
        <f>(+(supply_chain_default_PW1!B18*LCI_default_default!N32)+(supply_chain_default_PW1!B20*LCI_default_default!N35)+(supply_chain_default_PW1!B26*LCI_default_default!N43)+(supply_chain_default_PW1!B37*LCI_default_default!N58))/LCIA_Methods!D4</f>
        <v>0.7016942296323212</v>
      </c>
      <c r="E3" s="6">
        <f>(+(supply_chain_default_PW1!B18*LCI_default_default!O32)+(supply_chain_default_PW1!B20*LCI_default_default!O35)+(supply_chain_default_PW1!B26*LCI_default_default!O43)+(supply_chain_default_PW1!B37*LCI_default_default!O58))/LCIA_Methods!D5</f>
        <v>0.25260865124217774</v>
      </c>
      <c r="F3" s="6">
        <f>(+(supply_chain_default_PW1!B18*LCI_default_default!P32)+(supply_chain_default_PW1!B20*LCI_default_default!P35)+(supply_chain_default_PW1!B26*LCI_default_default!P43)+(supply_chain_default_PW1!B37*LCI_default_default!P58))/LCIA_Methods!D6</f>
        <v>0.1130507583448498</v>
      </c>
      <c r="G3" s="6">
        <f>(+(supply_chain_default_PW1!B18*LCI_default_default!Q32)+(supply_chain_default_PW1!B20*LCI_default_default!Q35)+(supply_chain_default_PW1!B26*LCI_default_default!Q43)+(supply_chain_default_PW1!B37*LCI_default_default!Q58))/LCIA_Methods!D7</f>
        <v>1.2337021135040037E-2</v>
      </c>
      <c r="H3" s="6">
        <f>(+(supply_chain_default_PW1!B18*LCI_default_default!R32)+(supply_chain_default_PW1!B20*LCI_default_default!R35)+(supply_chain_default_PW1!B26*LCI_default_default!R43)+(supply_chain_default_PW1!B37*LCI_default_default!R58))/LCIA_Methods!D8</f>
        <v>0.15060894384315604</v>
      </c>
      <c r="I3" s="6">
        <f>(+(supply_chain_default_PW1!B18*LCI_default_default!S32)+(supply_chain_default_PW1!B20*LCI_default_default!S35)+(supply_chain_default_PW1!B26*LCI_default_default!S43)+(supply_chain_default_PW1!B37*LCI_default_default!S58))/LCIA_Methods!D9</f>
        <v>9.8110295980641277E-2</v>
      </c>
      <c r="J3" s="6">
        <f>(+(supply_chain_default_PW1!B18*LCI_default_default!T32)+(supply_chain_default_PW1!B20*LCI_default_default!T35)+(supply_chain_default_PW1!B26*LCI_default_default!T43)+(supply_chain_default_PW1!B37*LCI_default_default!T58))/LCIA_Methods!D10</f>
        <v>0.12303816509019831</v>
      </c>
      <c r="K3" s="6">
        <f>(+(supply_chain_default_PW1!B18*LCI_default_default!U32)+(supply_chain_default_PW1!B20*LCI_default_default!U35)+(supply_chain_default_PW1!B26*LCI_default_default!U43)+(supply_chain_default_PW1!B37*LCI_default_default!U58))/LCIA_Methods!D11</f>
        <v>1.3528093741931901E-2</v>
      </c>
      <c r="L3" s="6">
        <f>(+(supply_chain_default_PW1!B18*LCI_default_default!V32)+(supply_chain_default_PW1!B20*LCI_default_default!V35)+(supply_chain_default_PW1!B26*LCI_default_default!V43)+(supply_chain_default_PW1!B37*LCI_default_default!V58))/LCIA_Methods!D12</f>
        <v>7.0023247901039726E-2</v>
      </c>
      <c r="M3" s="6">
        <f>(+(supply_chain_default_PW1!B18*LCI_default_default!W32)+(supply_chain_default_PW1!B20*LCI_default_default!W35)+(supply_chain_default_PW1!B26*LCI_default_default!W43)+(supply_chain_default_PW1!B37*LCI_default_default!W58))/LCIA_Methods!D13</f>
        <v>0.18388684316876178</v>
      </c>
      <c r="N3" s="6">
        <f>(+(supply_chain_default_PW1!B18*LCI_default_default!X32)+(supply_chain_default_PW1!B20*LCI_default_default!X35)+(supply_chain_default_PW1!B26*LCI_default_default!X43)+(supply_chain_default_PW1!B37*LCI_default_default!X58))/LCIA_Methods!D14</f>
        <v>1.137488530252014E-2</v>
      </c>
      <c r="O3" s="6">
        <f>(+(supply_chain_default_PW1!B18*LCI_default_default!Y32)+(supply_chain_default_PW1!B20*LCI_default_default!Y35)+(supply_chain_default_PW1!B26*LCI_default_default!Y43)+(supply_chain_default_PW1!B37*LCI_default_default!Y58))/LCIA_Methods!D15</f>
        <v>6.1161485197864154E-3</v>
      </c>
      <c r="P3" s="6">
        <f>(+(supply_chain_default_PW1!B18*LCI_default_default!Z32)+(supply_chain_default_PW1!B20*LCI_default_default!Z35)+(supply_chain_default_PW1!B26*LCI_default_default!Z43)+(supply_chain_default_PW1!B37*LCI_default_default!Z58))/LCIA_Methods!D16</f>
        <v>4.7195877949699754E-2</v>
      </c>
      <c r="Q3" s="6">
        <f>(+(supply_chain_default_PW1!B18*LCI_default_default!AA32)+(supply_chain_default_PW1!B20*LCI_default_default!AA35)+(supply_chain_default_PW1!B26*LCI_default_default!AA43)+(supply_chain_default_PW1!B37*LCI_default_default!AA58))/LCIA_Methods!D17</f>
        <v>0.19606409212510298</v>
      </c>
    </row>
    <row r="4" spans="1:17" x14ac:dyDescent="0.35">
      <c r="A4" s="5" t="s">
        <v>3</v>
      </c>
      <c r="B4" s="6">
        <f>(+(supply_chain_default_PW2!B18*LCI_default_default!L32)+(supply_chain_default_PW2!B20*LCI_default_default!L35)+(supply_chain_default_PW2!B26*LCI_default_default!L43)+(supply_chain_default_PW2!B37*LCI_default_default!L58))/LCIA_Methods!D2</f>
        <v>3.5277846691619539</v>
      </c>
      <c r="C4" s="6">
        <f>(+(supply_chain_default_PW2!B18*LCI_default_default!M32)+(supply_chain_default_PW2!B20*LCI_default_default!M35)+(supply_chain_default_PW2!B26*LCI_default_default!M43)+(supply_chain_default_PW2!B37*LCI_default_default!M58))/LCIA_Methods!D3</f>
        <v>5.5091951778952639E-2</v>
      </c>
      <c r="D4" s="6">
        <f>(+(supply_chain_default_PW2!B18*LCI_default_default!N32)+(supply_chain_default_PW2!B20*LCI_default_default!N35)+(supply_chain_default_PW2!B26*LCI_default_default!N43)+(supply_chain_default_PW2!B37*LCI_default_default!N58))/LCIA_Methods!D4</f>
        <v>7.3871878658894179</v>
      </c>
      <c r="E4" s="6">
        <f>(+(supply_chain_default_PW2!B18*LCI_default_default!O32)+(supply_chain_default_PW2!B20*LCI_default_default!O35)+(supply_chain_default_PW2!B26*LCI_default_default!O43)+(supply_chain_default_PW2!B37*LCI_default_default!O58))/LCIA_Methods!D5</f>
        <v>4.3207957248954525</v>
      </c>
      <c r="F4" s="6">
        <f>(+(supply_chain_default_PW2!B18*LCI_default_default!P32)+(supply_chain_default_PW2!B20*LCI_default_default!P35)+(supply_chain_default_PW2!B26*LCI_default_default!P43)+(supply_chain_default_PW2!B37*LCI_default_default!P58))/LCIA_Methods!D6</f>
        <v>3.7183194256467513</v>
      </c>
      <c r="G4" s="6">
        <f>(+(supply_chain_default_PW2!B18*LCI_default_default!Q32)+(supply_chain_default_PW2!B20*LCI_default_default!Q35)+(supply_chain_default_PW2!B26*LCI_default_default!Q43)+(supply_chain_default_PW2!B37*LCI_default_default!Q58))/LCIA_Methods!D7</f>
        <v>0.20843505767899737</v>
      </c>
      <c r="H4" s="6">
        <f>(+(supply_chain_default_PW2!B18*LCI_default_default!R32)+(supply_chain_default_PW2!B20*LCI_default_default!R35)+(supply_chain_default_PW2!B26*LCI_default_default!R43)+(supply_chain_default_PW2!B37*LCI_default_default!R58))/LCIA_Methods!D8</f>
        <v>0.81940198699995026</v>
      </c>
      <c r="I4" s="6">
        <f>(+(supply_chain_default_PW2!B18*LCI_default_default!S32)+(supply_chain_default_PW2!B20*LCI_default_default!S35)+(supply_chain_default_PW2!B26*LCI_default_default!S43)+(supply_chain_default_PW2!B37*LCI_default_default!S58))/LCIA_Methods!D9</f>
        <v>3.4094235174356413</v>
      </c>
      <c r="J4" s="6">
        <f>(+(supply_chain_default_PW2!B18*LCI_default_default!T32)+(supply_chain_default_PW2!B20*LCI_default_default!T35)+(supply_chain_default_PW2!B26*LCI_default_default!T43)+(supply_chain_default_PW2!B37*LCI_default_default!T58))/LCIA_Methods!D10</f>
        <v>4.5172738975437765</v>
      </c>
      <c r="K4" s="6">
        <f>(+(supply_chain_default_PW2!B18*LCI_default_default!U32)+(supply_chain_default_PW2!B20*LCI_default_default!U35)+(supply_chain_default_PW2!B26*LCI_default_default!U43)+(supply_chain_default_PW2!B37*LCI_default_default!U58))/LCIA_Methods!D11</f>
        <v>0.19510029600881892</v>
      </c>
      <c r="L4" s="6">
        <f>(+(supply_chain_default_PW2!B18*LCI_default_default!V32)+(supply_chain_default_PW2!B20*LCI_default_default!V35)+(supply_chain_default_PW2!B26*LCI_default_default!V43)+(supply_chain_default_PW2!B37*LCI_default_default!V58))/LCIA_Methods!D12</f>
        <v>0.43648354318463789</v>
      </c>
      <c r="M4" s="6">
        <f>(+(supply_chain_default_PW2!B18*LCI_default_default!W32)+(supply_chain_default_PW2!B20*LCI_default_default!W35)+(supply_chain_default_PW2!B26*LCI_default_default!W43)+(supply_chain_default_PW2!B37*LCI_default_default!W58))/LCIA_Methods!D13</f>
        <v>0.56731296729334624</v>
      </c>
      <c r="N4" s="6">
        <f>(+(supply_chain_default_PW2!B18*LCI_default_default!X32)+(supply_chain_default_PW2!B20*LCI_default_default!X35)+(supply_chain_default_PW2!B26*LCI_default_default!X43)+(supply_chain_default_PW2!B37*LCI_default_default!X58))/LCIA_Methods!D14</f>
        <v>0.39753806919194884</v>
      </c>
      <c r="O4" s="6">
        <f>(+(supply_chain_default_PW2!B18*LCI_default_default!Y32)+(supply_chain_default_PW2!B20*LCI_default_default!Y35)+(supply_chain_default_PW2!B26*LCI_default_default!Y43)+(supply_chain_default_PW2!B37*LCI_default_default!Y58))/LCIA_Methods!D15</f>
        <v>0.24351396766025177</v>
      </c>
      <c r="P4" s="6">
        <f>(+(supply_chain_default_PW2!B18*LCI_default_default!Z32)+(supply_chain_default_PW2!B20*LCI_default_default!Z35)+(supply_chain_default_PW2!B26*LCI_default_default!Z43)+(supply_chain_default_PW2!B37*LCI_default_default!Z58))/LCIA_Methods!D16</f>
        <v>1.040165628251432</v>
      </c>
      <c r="Q4" s="6">
        <f>(+(supply_chain_default_PW2!B18*LCI_default_default!AA32)+(supply_chain_default_PW2!B20*LCI_default_default!AA35)+(supply_chain_default_PW2!B26*LCI_default_default!AA43)+(supply_chain_default_PW2!B37*LCI_default_default!AA58))/LCIA_Methods!D17</f>
        <v>1.6888744411704772</v>
      </c>
    </row>
    <row r="5" spans="1:17" x14ac:dyDescent="0.35">
      <c r="A5" s="5" t="s">
        <v>4</v>
      </c>
      <c r="B5" s="6">
        <f>(+(supply_chain_default_PW3!B18*LCI_default_default!L32)+(supply_chain_default_PW3!B20*LCI_default_default!L35)+(supply_chain_default_PW3!B26*LCI_default_default!L43)+(supply_chain_default_PW3!B37*LCI_default_default!L58))/LCIA_Methods!D2</f>
        <v>-11.604828578218838</v>
      </c>
      <c r="C5" s="6">
        <f>(+(supply_chain_default_PW3!B18*LCI_default_default!M32)+(supply_chain_default_PW3!B20*LCI_default_default!M35)+(supply_chain_default_PW3!B26*LCI_default_default!M43)+(supply_chain_default_PW3!B37*LCI_default_default!M58))/LCIA_Methods!D3</f>
        <v>-0.53101396174710203</v>
      </c>
      <c r="D5" s="6">
        <f>(+(supply_chain_default_PW3!B18*LCI_default_default!N32)+(supply_chain_default_PW3!B20*LCI_default_default!N35)+(supply_chain_default_PW3!B26*LCI_default_default!N43)+(supply_chain_default_PW3!B37*LCI_default_default!N58))/LCIA_Methods!D4</f>
        <v>-163.50591189074908</v>
      </c>
      <c r="E5" s="6">
        <f>(+(supply_chain_default_PW3!B18*LCI_default_default!O32)+(supply_chain_default_PW3!B20*LCI_default_default!O35)+(supply_chain_default_PW3!B26*LCI_default_default!O43)+(supply_chain_default_PW3!B37*LCI_default_default!O58))/LCIA_Methods!D5</f>
        <v>-207.13051804035197</v>
      </c>
      <c r="F5" s="6">
        <f>(+(supply_chain_default_PW3!B18*LCI_default_default!P32)+(supply_chain_default_PW3!B20*LCI_default_default!P35)+(supply_chain_default_PW3!B26*LCI_default_default!P43)+(supply_chain_default_PW3!B37*LCI_default_default!P58))/LCIA_Methods!D6</f>
        <v>-14.265053379893587</v>
      </c>
      <c r="G5" s="6">
        <f>(+(supply_chain_default_PW3!B18*LCI_default_default!Q32)+(supply_chain_default_PW3!B20*LCI_default_default!Q35)+(supply_chain_default_PW3!B26*LCI_default_default!Q43)+(supply_chain_default_PW3!B37*LCI_default_default!Q58))/LCIA_Methods!D7</f>
        <v>-0.79256015254604428</v>
      </c>
      <c r="H5" s="6">
        <f>(+(supply_chain_default_PW3!B18*LCI_default_default!R32)+(supply_chain_default_PW3!B20*LCI_default_default!R35)+(supply_chain_default_PW3!B26*LCI_default_default!R43)+(supply_chain_default_PW3!B37*LCI_default_default!R58))/LCIA_Methods!D8</f>
        <v>-16.002555147417809</v>
      </c>
      <c r="I5" s="6">
        <f>(+(supply_chain_default_PW3!B18*LCI_default_default!S32)+(supply_chain_default_PW3!B20*LCI_default_default!S35)+(supply_chain_default_PW3!B26*LCI_default_default!S43)+(supply_chain_default_PW3!B37*LCI_default_default!S58))/LCIA_Methods!D9</f>
        <v>-25.852538105370243</v>
      </c>
      <c r="J5" s="6">
        <f>(+(supply_chain_default_PW3!B18*LCI_default_default!T32)+(supply_chain_default_PW3!B20*LCI_default_default!T35)+(supply_chain_default_PW3!B26*LCI_default_default!T43)+(supply_chain_default_PW3!B37*LCI_default_default!T58))/LCIA_Methods!D10</f>
        <v>-32.922982474669794</v>
      </c>
      <c r="K5" s="6">
        <f>(+(supply_chain_default_PW3!B18*LCI_default_default!U32)+(supply_chain_default_PW3!B20*LCI_default_default!U35)+(supply_chain_default_PW3!B26*LCI_default_default!U43)+(supply_chain_default_PW3!B37*LCI_default_default!U58))/LCIA_Methods!D11</f>
        <v>-34.572712594627625</v>
      </c>
      <c r="L5" s="6">
        <f>(+(supply_chain_default_PW3!B18*LCI_default_default!V32)+(supply_chain_default_PW3!B20*LCI_default_default!V35)+(supply_chain_default_PW3!B26*LCI_default_default!V43)+(supply_chain_default_PW3!B37*LCI_default_default!V58))/LCIA_Methods!D12</f>
        <v>-31.975569022706654</v>
      </c>
      <c r="M5" s="6">
        <f>(+(supply_chain_default_PW3!B18*LCI_default_default!W32)+(supply_chain_default_PW3!B20*LCI_default_default!W35)+(supply_chain_default_PW3!B26*LCI_default_default!W43)+(supply_chain_default_PW3!B37*LCI_default_default!W58))/LCIA_Methods!D13</f>
        <v>-196.07086146086664</v>
      </c>
      <c r="N5" s="6">
        <f>(+(supply_chain_default_PW3!B18*LCI_default_default!X32)+(supply_chain_default_PW3!B20*LCI_default_default!X35)+(supply_chain_default_PW3!B26*LCI_default_default!X43)+(supply_chain_default_PW3!B37*LCI_default_default!X58))/LCIA_Methods!D14</f>
        <v>-17.541058748468913</v>
      </c>
      <c r="O5" s="6">
        <f>(+(supply_chain_default_PW3!B18*LCI_default_default!Y32)+(supply_chain_default_PW3!B20*LCI_default_default!Y35)+(supply_chain_default_PW3!B26*LCI_default_default!Y43)+(supply_chain_default_PW3!B37*LCI_default_default!Y58))/LCIA_Methods!D15</f>
        <v>-154.93604185480532</v>
      </c>
      <c r="P5" s="6">
        <f>(+(supply_chain_default_PW3!B18*LCI_default_default!Z32)+(supply_chain_default_PW3!B20*LCI_default_default!Z35)+(supply_chain_default_PW3!B26*LCI_default_default!Z43)+(supply_chain_default_PW3!B37*LCI_default_default!Z58))/LCIA_Methods!D16</f>
        <v>-13.845134331296199</v>
      </c>
      <c r="Q5" s="6">
        <f>(+(supply_chain_default_PW3!B18*LCI_default_default!AA32)+(supply_chain_default_PW3!B20*LCI_default_default!AA35)+(supply_chain_default_PW3!B26*LCI_default_default!AA43)+(supply_chain_default_PW3!B37*LCI_default_default!AA58))/LCIA_Methods!D17</f>
        <v>-16.395808956737472</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OEV_Pathways_default_default!B2*VLOOKUP("BWM",Waste_Generation_S5!A1:C100,3,FALSE)</f>
        <v>58.024142891094179</v>
      </c>
      <c r="C2" s="6">
        <f>OEV_Pathways_default_default!C2*VLOOKUP("BWM",Waste_Generation_S5!A1:C100,3,FALSE)</f>
        <v>2.6550698087355102</v>
      </c>
      <c r="D2" s="6">
        <f>OEV_Pathways_default_default!D2*VLOOKUP("BWM",Waste_Generation_S5!A1:C100,3,FALSE)</f>
        <v>817.52955945374538</v>
      </c>
      <c r="E2" s="6">
        <f>OEV_Pathways_default_default!E2*VLOOKUP("BWM",Waste_Generation_S5!A1:C100,3,FALSE)</f>
        <v>1035.6525902017599</v>
      </c>
      <c r="F2" s="6">
        <f>OEV_Pathways_default_default!F2*VLOOKUP("BWM",Waste_Generation_S5!A1:C100,3,FALSE)</f>
        <v>71.325266899467948</v>
      </c>
      <c r="G2" s="6">
        <f>OEV_Pathways_default_default!G2*VLOOKUP("BWM",Waste_Generation_S5!A1:C100,3,FALSE)</f>
        <v>3.9628007627302213</v>
      </c>
      <c r="H2" s="6">
        <f>OEV_Pathways_default_default!H2*VLOOKUP("BWM",Waste_Generation_S5!A1:C100,3,FALSE)</f>
        <v>80.012775737089058</v>
      </c>
      <c r="I2" s="6">
        <f>OEV_Pathways_default_default!I2*VLOOKUP("BWM",Waste_Generation_S5!A1:C100,3,FALSE)</f>
        <v>129.26269052685123</v>
      </c>
      <c r="J2" s="6">
        <f>OEV_Pathways_default_default!J2*VLOOKUP("BWM",Waste_Generation_S5!A1:C100,3,FALSE)</f>
        <v>164.61491237334897</v>
      </c>
      <c r="K2" s="6">
        <f>OEV_Pathways_default_default!K2*VLOOKUP("BWM",Waste_Generation_S5!A1:C100,3,FALSE)</f>
        <v>172.8635629731381</v>
      </c>
      <c r="L2" s="6">
        <f>OEV_Pathways_default_default!L2*VLOOKUP("BWM",Waste_Generation_S5!A1:C100,3,FALSE)</f>
        <v>159.87784511353328</v>
      </c>
      <c r="M2" s="6">
        <f>OEV_Pathways_default_default!M2*VLOOKUP("BWM",Waste_Generation_S5!A1:C100,3,FALSE)</f>
        <v>980.35430730433325</v>
      </c>
      <c r="N2" s="6">
        <f>OEV_Pathways_default_default!N2*VLOOKUP("BWM",Waste_Generation_S5!A1:C100,3,FALSE)</f>
        <v>87.705293742344551</v>
      </c>
      <c r="O2" s="6">
        <f>OEV_Pathways_default_default!O2*VLOOKUP("BWM",Waste_Generation_S5!A1:C100,3,FALSE)</f>
        <v>774.68020927402665</v>
      </c>
      <c r="P2" s="6">
        <f>OEV_Pathways_default_default!P2*VLOOKUP("BWM",Waste_Generation_S5!A1:C100,3,FALSE)</f>
        <v>69.225671656481026</v>
      </c>
      <c r="Q2" s="6">
        <f>OEV_Pathways_default_default!Q2*VLOOKUP("BWM",Waste_Generation_S5!A1:C100,3,FALSE)</f>
        <v>81.979044783687343</v>
      </c>
    </row>
    <row r="3" spans="1:17" x14ac:dyDescent="0.35">
      <c r="A3" s="5" t="s">
        <v>2</v>
      </c>
      <c r="B3" s="6">
        <f>OEV_Pathways_default_default!B3*VLOOKUP("PW1",Waste_Generation_S5!A1:C100,3,FALSE)</f>
        <v>23.209657156437672</v>
      </c>
      <c r="C3" s="6">
        <f>OEV_Pathways_default_default!C3*VLOOKUP("PW1",Waste_Generation_S5!A1:C100,3,FALSE)</f>
        <v>1.0620279234942041</v>
      </c>
      <c r="D3" s="6">
        <f>OEV_Pathways_default_default!D3*VLOOKUP("PW1",Waste_Generation_S5!A1:C100,3,FALSE)</f>
        <v>327.01182378149815</v>
      </c>
      <c r="E3" s="6">
        <f>OEV_Pathways_default_default!E3*VLOOKUP("PW1",Waste_Generation_S5!A1:C100,3,FALSE)</f>
        <v>414.261036080704</v>
      </c>
      <c r="F3" s="6">
        <f>OEV_Pathways_default_default!F3*VLOOKUP("PW1",Waste_Generation_S5!A1:C100,3,FALSE)</f>
        <v>28.530106759787177</v>
      </c>
      <c r="G3" s="6">
        <f>OEV_Pathways_default_default!G3*VLOOKUP("PW1",Waste_Generation_S5!A1:C100,3,FALSE)</f>
        <v>1.5851203050920886</v>
      </c>
      <c r="H3" s="6">
        <f>OEV_Pathways_default_default!H3*VLOOKUP("PW1",Waste_Generation_S5!A1:C100,3,FALSE)</f>
        <v>32.005110294835617</v>
      </c>
      <c r="I3" s="6">
        <f>OEV_Pathways_default_default!I3*VLOOKUP("PW1",Waste_Generation_S5!A1:C100,3,FALSE)</f>
        <v>51.705076210740479</v>
      </c>
      <c r="J3" s="6">
        <f>OEV_Pathways_default_default!J3*VLOOKUP("PW1",Waste_Generation_S5!A1:C100,3,FALSE)</f>
        <v>65.845964949339574</v>
      </c>
      <c r="K3" s="6">
        <f>OEV_Pathways_default_default!K3*VLOOKUP("PW1",Waste_Generation_S5!A1:C100,3,FALSE)</f>
        <v>69.145425189255249</v>
      </c>
      <c r="L3" s="6">
        <f>OEV_Pathways_default_default!L3*VLOOKUP("PW1",Waste_Generation_S5!A1:C100,3,FALSE)</f>
        <v>63.951138045413316</v>
      </c>
      <c r="M3" s="6">
        <f>OEV_Pathways_default_default!M3*VLOOKUP("PW1",Waste_Generation_S5!A1:C100,3,FALSE)</f>
        <v>392.14172292173328</v>
      </c>
      <c r="N3" s="6">
        <f>OEV_Pathways_default_default!N3*VLOOKUP("PW1",Waste_Generation_S5!A1:C100,3,FALSE)</f>
        <v>35.082117496937826</v>
      </c>
      <c r="O3" s="6">
        <f>OEV_Pathways_default_default!O3*VLOOKUP("PW1",Waste_Generation_S5!A1:C100,3,FALSE)</f>
        <v>309.87208370961065</v>
      </c>
      <c r="P3" s="6">
        <f>OEV_Pathways_default_default!P3*VLOOKUP("PW1",Waste_Generation_S5!A1:C100,3,FALSE)</f>
        <v>27.690268662592405</v>
      </c>
      <c r="Q3" s="6">
        <f>OEV_Pathways_default_default!Q3*VLOOKUP("PW1",Waste_Generation_S5!A1:C100,3,FALSE)</f>
        <v>32.791617913474937</v>
      </c>
    </row>
    <row r="4" spans="1:17" x14ac:dyDescent="0.35">
      <c r="A4" s="5" t="s">
        <v>3</v>
      </c>
      <c r="B4" s="6">
        <f>OEV_Pathways_default_default!B4*VLOOKUP("PW2",Waste_Generation_S5!A1:C100,3,FALSE)</f>
        <v>23.209657156437672</v>
      </c>
      <c r="C4" s="6">
        <f>OEV_Pathways_default_default!C4*VLOOKUP("PW2",Waste_Generation_S5!A1:C100,3,FALSE)</f>
        <v>1.0620279234942041</v>
      </c>
      <c r="D4" s="6">
        <f>OEV_Pathways_default_default!D4*VLOOKUP("PW2",Waste_Generation_S5!A1:C100,3,FALSE)</f>
        <v>327.01182378149815</v>
      </c>
      <c r="E4" s="6">
        <f>OEV_Pathways_default_default!E4*VLOOKUP("PW2",Waste_Generation_S5!A1:C100,3,FALSE)</f>
        <v>414.261036080704</v>
      </c>
      <c r="F4" s="6">
        <f>OEV_Pathways_default_default!F4*VLOOKUP("PW2",Waste_Generation_S5!A1:C100,3,FALSE)</f>
        <v>28.530106759787177</v>
      </c>
      <c r="G4" s="6">
        <f>OEV_Pathways_default_default!G4*VLOOKUP("PW2",Waste_Generation_S5!A1:C100,3,FALSE)</f>
        <v>1.5851203050920886</v>
      </c>
      <c r="H4" s="6">
        <f>OEV_Pathways_default_default!H4*VLOOKUP("PW2",Waste_Generation_S5!A1:C100,3,FALSE)</f>
        <v>32.005110294835617</v>
      </c>
      <c r="I4" s="6">
        <f>OEV_Pathways_default_default!I4*VLOOKUP("PW2",Waste_Generation_S5!A1:C100,3,FALSE)</f>
        <v>51.705076210740479</v>
      </c>
      <c r="J4" s="6">
        <f>OEV_Pathways_default_default!J4*VLOOKUP("PW2",Waste_Generation_S5!A1:C100,3,FALSE)</f>
        <v>65.845964949339574</v>
      </c>
      <c r="K4" s="6">
        <f>OEV_Pathways_default_default!K4*VLOOKUP("PW2",Waste_Generation_S5!A1:C100,3,FALSE)</f>
        <v>69.145425189255249</v>
      </c>
      <c r="L4" s="6">
        <f>OEV_Pathways_default_default!L4*VLOOKUP("PW2",Waste_Generation_S5!A1:C100,3,FALSE)</f>
        <v>63.951138045413316</v>
      </c>
      <c r="M4" s="6">
        <f>OEV_Pathways_default_default!M4*VLOOKUP("PW2",Waste_Generation_S5!A1:C100,3,FALSE)</f>
        <v>392.14172292173328</v>
      </c>
      <c r="N4" s="6">
        <f>OEV_Pathways_default_default!N4*VLOOKUP("PW2",Waste_Generation_S5!A1:C100,3,FALSE)</f>
        <v>35.082117496937826</v>
      </c>
      <c r="O4" s="6">
        <f>OEV_Pathways_default_default!O4*VLOOKUP("PW2",Waste_Generation_S5!A1:C100,3,FALSE)</f>
        <v>309.87208370961065</v>
      </c>
      <c r="P4" s="6">
        <f>OEV_Pathways_default_default!P4*VLOOKUP("PW2",Waste_Generation_S5!A1:C100,3,FALSE)</f>
        <v>27.690268662592405</v>
      </c>
      <c r="Q4" s="6">
        <f>OEV_Pathways_default_default!Q4*VLOOKUP("PW2",Waste_Generation_S5!A1:C100,3,FALSE)</f>
        <v>32.791617913474937</v>
      </c>
    </row>
    <row r="5" spans="1:17" x14ac:dyDescent="0.35">
      <c r="A5" s="5" t="s">
        <v>4</v>
      </c>
      <c r="B5" s="6">
        <f>OEV_Pathways_default_default!B5*VLOOKUP("PW3",Waste_Generation_S5!A1:C100,3,FALSE)</f>
        <v>11.604828578218836</v>
      </c>
      <c r="C5" s="6">
        <f>OEV_Pathways_default_default!C5*VLOOKUP("PW3",Waste_Generation_S5!A1:C100,3,FALSE)</f>
        <v>0.53101396174710203</v>
      </c>
      <c r="D5" s="6">
        <f>OEV_Pathways_default_default!D5*VLOOKUP("PW3",Waste_Generation_S5!A1:C100,3,FALSE)</f>
        <v>163.50591189074908</v>
      </c>
      <c r="E5" s="6">
        <f>OEV_Pathways_default_default!E5*VLOOKUP("PW3",Waste_Generation_S5!A1:C100,3,FALSE)</f>
        <v>207.130518040352</v>
      </c>
      <c r="F5" s="6">
        <f>OEV_Pathways_default_default!F5*VLOOKUP("PW3",Waste_Generation_S5!A1:C100,3,FALSE)</f>
        <v>14.265053379893589</v>
      </c>
      <c r="G5" s="6">
        <f>OEV_Pathways_default_default!G5*VLOOKUP("PW3",Waste_Generation_S5!A1:C100,3,FALSE)</f>
        <v>0.79256015254604428</v>
      </c>
      <c r="H5" s="6">
        <f>OEV_Pathways_default_default!H5*VLOOKUP("PW3",Waste_Generation_S5!A1:C100,3,FALSE)</f>
        <v>16.002555147417809</v>
      </c>
      <c r="I5" s="6">
        <f>OEV_Pathways_default_default!I5*VLOOKUP("PW3",Waste_Generation_S5!A1:C100,3,FALSE)</f>
        <v>25.85253810537024</v>
      </c>
      <c r="J5" s="6">
        <f>OEV_Pathways_default_default!J5*VLOOKUP("PW3",Waste_Generation_S5!A1:C100,3,FALSE)</f>
        <v>32.922982474669787</v>
      </c>
      <c r="K5" s="6">
        <f>OEV_Pathways_default_default!K5*VLOOKUP("PW3",Waste_Generation_S5!A1:C100,3,FALSE)</f>
        <v>34.572712594627625</v>
      </c>
      <c r="L5" s="6">
        <f>OEV_Pathways_default_default!L5*VLOOKUP("PW3",Waste_Generation_S5!A1:C100,3,FALSE)</f>
        <v>31.975569022706658</v>
      </c>
      <c r="M5" s="6">
        <f>OEV_Pathways_default_default!M5*VLOOKUP("PW3",Waste_Generation_S5!A1:C100,3,FALSE)</f>
        <v>196.07086146086664</v>
      </c>
      <c r="N5" s="6">
        <f>OEV_Pathways_default_default!N5*VLOOKUP("PW3",Waste_Generation_S5!A1:C100,3,FALSE)</f>
        <v>17.541058748468913</v>
      </c>
      <c r="O5" s="6">
        <f>OEV_Pathways_default_default!O5*VLOOKUP("PW3",Waste_Generation_S5!A1:C100,3,FALSE)</f>
        <v>154.93604185480532</v>
      </c>
      <c r="P5" s="6">
        <f>OEV_Pathways_default_default!P5*VLOOKUP("PW3",Waste_Generation_S5!A1:C100,3,FALSE)</f>
        <v>13.845134331296203</v>
      </c>
      <c r="Q5" s="6">
        <f>OEV_Pathways_default_default!Q5*VLOOKUP("PW3",Waste_Generation_S5!A1:C100,3,FALSE)</f>
        <v>16.395808956737469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CA_Pathways_default_S1!B2-TUM_default_S1_Util!B2</f>
        <v>-1.1253897772601098</v>
      </c>
      <c r="C2" s="6">
        <f>CA_Pathways_default_S1!C2-TUM_default_S1_Util!C2</f>
        <v>0.5672029651627486</v>
      </c>
      <c r="D2" s="6">
        <f>CA_Pathways_default_S1!D2-TUM_default_S1_Util!D2</f>
        <v>58.65106133831101</v>
      </c>
      <c r="E2" s="6">
        <f>CA_Pathways_default_S1!E2-TUM_default_S1_Util!E2</f>
        <v>8.5842388757465926</v>
      </c>
      <c r="F2" s="6">
        <f>CA_Pathways_default_S1!F2-TUM_default_S1_Util!F2</f>
        <v>-4.9585466589286948</v>
      </c>
      <c r="G2" s="6">
        <f>CA_Pathways_default_S1!G2-TUM_default_S1_Util!G2</f>
        <v>0.70615972405639105</v>
      </c>
      <c r="H2" s="6">
        <f>CA_Pathways_default_S1!H2-TUM_default_S1_Util!H2</f>
        <v>8.6737559979200292</v>
      </c>
      <c r="I2" s="6">
        <f>CA_Pathways_default_S1!I2-TUM_default_S1_Util!I2</f>
        <v>-16.534211118440904</v>
      </c>
      <c r="J2" s="6">
        <f>CA_Pathways_default_S1!J2-TUM_default_S1_Util!J2</f>
        <v>-25.439736665019034</v>
      </c>
      <c r="K2" s="6">
        <f>CA_Pathways_default_S1!K2-TUM_default_S1_Util!K2</f>
        <v>0.91853097737795508</v>
      </c>
      <c r="L2" s="6">
        <f>CA_Pathways_default_S1!L2-TUM_default_S1_Util!L2</f>
        <v>2.1345076725677607</v>
      </c>
      <c r="M2" s="6">
        <f>CA_Pathways_default_S1!M2-TUM_default_S1_Util!M2</f>
        <v>17.007679859099966</v>
      </c>
      <c r="N2" s="6">
        <f>CA_Pathways_default_S1!N2-TUM_default_S1_Util!N2</f>
        <v>-0.10968464769871034</v>
      </c>
      <c r="O2" s="6">
        <f>CA_Pathways_default_S1!O2-TUM_default_S1_Util!O2</f>
        <v>-0.14520790625556401</v>
      </c>
      <c r="P2" s="6">
        <f>CA_Pathways_default_S1!P2-TUM_default_S1_Util!P2</f>
        <v>14.654655918225142</v>
      </c>
      <c r="Q2" s="6">
        <f>CA_Pathways_default_S1!Q2-TUM_default_S1_Util!Q2</f>
        <v>15.010431771307505</v>
      </c>
    </row>
    <row r="3" spans="1:17" x14ac:dyDescent="0.35">
      <c r="A3" s="5" t="s">
        <v>2</v>
      </c>
      <c r="B3" s="6">
        <f>CA_Pathways_default_S1!B3-TUM_default_S1_Util!B3</f>
        <v>-2.9695545853923986</v>
      </c>
      <c r="C3" s="6">
        <f>CA_Pathways_default_S1!C3-TUM_default_S1_Util!C3</f>
        <v>-3.7466669959106756E-3</v>
      </c>
      <c r="D3" s="6">
        <f>CA_Pathways_default_S1!D3-TUM_default_S1_Util!D3</f>
        <v>-30.389737824396452</v>
      </c>
      <c r="E3" s="6">
        <f>CA_Pathways_default_S1!E3-TUM_default_S1_Util!E3</f>
        <v>-2.0005491567977223</v>
      </c>
      <c r="F3" s="6">
        <f>CA_Pathways_default_S1!F3-TUM_default_S1_Util!F3</f>
        <v>-7.6738828515893616</v>
      </c>
      <c r="G3" s="6">
        <f>CA_Pathways_default_S1!G3-TUM_default_S1_Util!G3</f>
        <v>-0.18063092449208454</v>
      </c>
      <c r="H3" s="6">
        <f>CA_Pathways_default_S1!H3-TUM_default_S1_Util!H3</f>
        <v>0.76726489181806712</v>
      </c>
      <c r="I3" s="6">
        <f>CA_Pathways_default_S1!I3-TUM_default_S1_Util!I3</f>
        <v>-22.650691210211736</v>
      </c>
      <c r="J3" s="6">
        <f>CA_Pathways_default_S1!J3-TUM_default_S1_Util!J3</f>
        <v>-31.464163902561531</v>
      </c>
      <c r="K3" s="6">
        <f>CA_Pathways_default_S1!K3-TUM_default_S1_Util!K3</f>
        <v>-0.38776623771784807</v>
      </c>
      <c r="L3" s="6">
        <f>CA_Pathways_default_S1!L3-TUM_default_S1_Util!L3</f>
        <v>-1.1677737963039496</v>
      </c>
      <c r="M3" s="6">
        <f>CA_Pathways_default_S1!M3-TUM_default_S1_Util!M3</f>
        <v>-1.065016716649237</v>
      </c>
      <c r="N3" s="6">
        <f>CA_Pathways_default_S1!N3-TUM_default_S1_Util!N3</f>
        <v>-0.17823020184188149</v>
      </c>
      <c r="O3" s="6">
        <f>CA_Pathways_default_S1!O3-TUM_default_S1_Util!O3</f>
        <v>-0.76809555952717257</v>
      </c>
      <c r="P3" s="6">
        <f>CA_Pathways_default_S1!P3-TUM_default_S1_Util!P3</f>
        <v>-0.87648050789067611</v>
      </c>
      <c r="Q3" s="6">
        <f>CA_Pathways_default_S1!Q3-TUM_default_S1_Util!Q3</f>
        <v>-0.83152226075710578</v>
      </c>
    </row>
    <row r="4" spans="1:17" x14ac:dyDescent="0.35">
      <c r="A4" s="5" t="s">
        <v>3</v>
      </c>
      <c r="B4" s="6">
        <f>CA_Pathways_default_S1!B4-TUM_default_S1_Util!B4</f>
        <v>-6.4732350304989161</v>
      </c>
      <c r="C4" s="6">
        <f>CA_Pathways_default_S1!C4-TUM_default_S1_Util!C4</f>
        <v>1.4675122620699907E-2</v>
      </c>
      <c r="D4" s="6">
        <f>CA_Pathways_default_S1!D4-TUM_default_S1_Util!D4</f>
        <v>-14.200128718853414</v>
      </c>
      <c r="E4" s="6">
        <f>CA_Pathways_default_S1!E4-TUM_default_S1_Util!E4</f>
        <v>-4.2651988619275532</v>
      </c>
      <c r="F4" s="6">
        <f>CA_Pathways_default_S1!F4-TUM_default_S1_Util!F4</f>
        <v>-1.2814506876962892</v>
      </c>
      <c r="G4" s="6">
        <f>CA_Pathways_default_S1!G4-TUM_default_S1_Util!G4</f>
        <v>-2.8484622897631567E-2</v>
      </c>
      <c r="H4" s="6">
        <f>CA_Pathways_default_S1!H4-TUM_default_S1_Util!H4</f>
        <v>0.84068615867675933</v>
      </c>
      <c r="I4" s="6">
        <f>CA_Pathways_default_S1!I4-TUM_default_S1_Util!I4</f>
        <v>0.40750043103522771</v>
      </c>
      <c r="J4" s="6">
        <f>CA_Pathways_default_S1!J4-TUM_default_S1_Util!J4</f>
        <v>0.76559170549698408</v>
      </c>
      <c r="K4" s="6">
        <f>CA_Pathways_default_S1!K4-TUM_default_S1_Util!K4</f>
        <v>-0.32745420276153425</v>
      </c>
      <c r="L4" s="6">
        <f>CA_Pathways_default_S1!L4-TUM_default_S1_Util!L4</f>
        <v>0.33156234577224619</v>
      </c>
      <c r="M4" s="6">
        <f>CA_Pathways_default_S1!M4-TUM_default_S1_Util!M4</f>
        <v>0.50020382486037007</v>
      </c>
      <c r="N4" s="6">
        <f>CA_Pathways_default_S1!N4-TUM_default_S1_Util!N4</f>
        <v>-0.36283020298900281</v>
      </c>
      <c r="O4" s="6">
        <f>CA_Pathways_default_S1!O4-TUM_default_S1_Util!O4</f>
        <v>-0.15262856510130723</v>
      </c>
      <c r="P4" s="6">
        <f>CA_Pathways_default_S1!P4-TUM_default_S1_Util!P4</f>
        <v>-0.66313768390121441</v>
      </c>
      <c r="Q4" s="6">
        <f>CA_Pathways_default_S1!Q4-TUM_default_S1_Util!Q4</f>
        <v>0.17727383210152325</v>
      </c>
    </row>
    <row r="5" spans="1:17" x14ac:dyDescent="0.35">
      <c r="A5" s="5" t="s">
        <v>4</v>
      </c>
      <c r="B5" s="6">
        <f>CA_Pathways_default_S1!B5-TUM_default_S1_Util!B5</f>
        <v>8.3173998386312071</v>
      </c>
      <c r="C5" s="6">
        <f>CA_Pathways_default_S1!C5-TUM_default_S1_Util!C5</f>
        <v>0.55627450953795932</v>
      </c>
      <c r="D5" s="6">
        <f>CA_Pathways_default_S1!D5-TUM_default_S1_Util!D5</f>
        <v>103.24092788156088</v>
      </c>
      <c r="E5" s="6">
        <f>CA_Pathways_default_S1!E5-TUM_default_S1_Util!E5</f>
        <v>14.849986894471897</v>
      </c>
      <c r="F5" s="6">
        <f>CA_Pathways_default_S1!F5-TUM_default_S1_Util!F5</f>
        <v>3.9967868803569591</v>
      </c>
      <c r="G5" s="6">
        <f>CA_Pathways_default_S1!G5-TUM_default_S1_Util!G5</f>
        <v>0.91527527144610732</v>
      </c>
      <c r="H5" s="6">
        <f>CA_Pathways_default_S1!H5-TUM_default_S1_Util!H5</f>
        <v>7.0658049474252032</v>
      </c>
      <c r="I5" s="6">
        <f>CA_Pathways_default_S1!I5-TUM_default_S1_Util!I5</f>
        <v>5.7089796607356078</v>
      </c>
      <c r="J5" s="6">
        <f>CA_Pathways_default_S1!J5-TUM_default_S1_Util!J5</f>
        <v>5.2588355320455307</v>
      </c>
      <c r="K5" s="6">
        <f>CA_Pathways_default_S1!K5-TUM_default_S1_Util!K5</f>
        <v>1.6337514178573329</v>
      </c>
      <c r="L5" s="6">
        <f>CA_Pathways_default_S1!L5-TUM_default_S1_Util!L5</f>
        <v>2.9707191230994674</v>
      </c>
      <c r="M5" s="6">
        <f>CA_Pathways_default_S1!M5-TUM_default_S1_Util!M5</f>
        <v>17.57249275088887</v>
      </c>
      <c r="N5" s="6">
        <f>CA_Pathways_default_S1!N5-TUM_default_S1_Util!N5</f>
        <v>0.43137575713217302</v>
      </c>
      <c r="O5" s="6">
        <f>CA_Pathways_default_S1!O5-TUM_default_S1_Util!O5</f>
        <v>0.77551621837289986</v>
      </c>
      <c r="P5" s="6">
        <f>CA_Pathways_default_S1!P5-TUM_default_S1_Util!P5</f>
        <v>16.19427411001703</v>
      </c>
      <c r="Q5" s="6">
        <f>CA_Pathways_default_S1!Q5-TUM_default_S1_Util!Q5</f>
        <v>15.664680199963088</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(+(supply_chain_S1_BWM!B18*LCI_default_S1!L32)+(supply_chain_S1_BWM!B20*LCI_default_S1!L35)+(supply_chain_S1_BWM!B26*LCI_default_S1!L43)+(supply_chain_S1_BWM!B37*LCI_default_S1!L58))/LCIA_Methods!D2</f>
        <v>-7.9759306978051905</v>
      </c>
      <c r="C2" s="6">
        <f>(+(supply_chain_S1_BWM!B18*LCI_default_S1!M32)+(supply_chain_S1_BWM!B20*LCI_default_S1!M35)+(supply_chain_S1_BWM!B26*LCI_default_S1!M43)+(supply_chain_S1_BWM!B37*LCI_default_S1!M58))/LCIA_Methods!D3</f>
        <v>-0.46841945243944977</v>
      </c>
      <c r="D2" s="6">
        <f>(+(supply_chain_S1_BWM!B18*LCI_default_S1!N32)+(supply_chain_S1_BWM!B20*LCI_default_S1!N35)+(supply_chain_S1_BWM!B26*LCI_default_S1!N43)+(supply_chain_S1_BWM!B37*LCI_default_S1!N58))/LCIA_Methods!D4</f>
        <v>-155.41702979522734</v>
      </c>
      <c r="E2" s="6">
        <f>(+(supply_chain_S1_BWM!B18*LCI_default_S1!O32)+(supply_chain_S1_BWM!B20*LCI_default_S1!O35)+(supply_chain_S1_BWM!B26*LCI_default_S1!O43)+(supply_chain_S1_BWM!B37*LCI_default_S1!O58))/LCIA_Methods!D5</f>
        <v>-202.55711366421434</v>
      </c>
      <c r="F2" s="6">
        <f>(+(supply_chain_S1_BWM!B18*LCI_default_S1!P32)+(supply_chain_S1_BWM!B20*LCI_default_S1!P35)+(supply_chain_S1_BWM!B26*LCI_default_S1!P43)+(supply_chain_S1_BWM!B37*LCI_default_S1!P58))/LCIA_Methods!D6</f>
        <v>-10.433683195901986</v>
      </c>
      <c r="G2" s="6">
        <f>(+(supply_chain_S1_BWM!B18*LCI_default_S1!Q32)+(supply_chain_S1_BWM!B20*LCI_default_S1!Q35)+(supply_chain_S1_BWM!B26*LCI_default_S1!Q43)+(supply_chain_S1_BWM!B37*LCI_default_S1!Q58))/LCIA_Methods!D7</f>
        <v>-0.5717880737320068</v>
      </c>
      <c r="H2" s="6">
        <f>(+(supply_chain_S1_BWM!B18*LCI_default_S1!R32)+(supply_chain_S1_BWM!B20*LCI_default_S1!R35)+(supply_chain_S1_BWM!B26*LCI_default_S1!R43)+(supply_chain_S1_BWM!B37*LCI_default_S1!R58))/LCIA_Methods!D8</f>
        <v>-15.032544216574701</v>
      </c>
      <c r="I2" s="6">
        <f>(+(supply_chain_S1_BWM!B18*LCI_default_S1!S32)+(supply_chain_S1_BWM!B20*LCI_default_S1!S35)+(supply_chain_S1_BWM!B26*LCI_default_S1!S43)+(supply_chain_S1_BWM!B37*LCI_default_S1!S58))/LCIA_Methods!D9</f>
        <v>-22.345004291953959</v>
      </c>
      <c r="J2" s="6">
        <f>(+(supply_chain_S1_BWM!B18*LCI_default_S1!T32)+(supply_chain_S1_BWM!B20*LCI_default_S1!T35)+(supply_chain_S1_BWM!B26*LCI_default_S1!T43)+(supply_chain_S1_BWM!B37*LCI_default_S1!T58))/LCIA_Methods!D10</f>
        <v>-28.282670412035813</v>
      </c>
      <c r="K2" s="6">
        <f>(+(supply_chain_S1_BWM!B18*LCI_default_S1!U32)+(supply_chain_S1_BWM!B20*LCI_default_S1!U35)+(supply_chain_S1_BWM!B26*LCI_default_S1!U43)+(supply_chain_S1_BWM!B37*LCI_default_S1!U58))/LCIA_Methods!D11</f>
        <v>-34.364084204876875</v>
      </c>
      <c r="L2" s="6">
        <f>(+(supply_chain_S1_BWM!B18*LCI_default_S1!V32)+(supply_chain_S1_BWM!B20*LCI_default_S1!V35)+(supply_chain_S1_BWM!B26*LCI_default_S1!V43)+(supply_chain_S1_BWM!B37*LCI_default_S1!V58))/LCIA_Methods!D12</f>
        <v>-31.469062231620978</v>
      </c>
      <c r="M2" s="6">
        <f>(+(supply_chain_S1_BWM!B18*LCI_default_S1!W32)+(supply_chain_S1_BWM!B20*LCI_default_S1!W35)+(supply_chain_S1_BWM!B26*LCI_default_S1!W43)+(supply_chain_S1_BWM!B37*LCI_default_S1!W58))/LCIA_Methods!D13</f>
        <v>-195.3196616504045</v>
      </c>
      <c r="N2" s="6">
        <f>(+(supply_chain_S1_BWM!B18*LCI_default_S1!X32)+(supply_chain_S1_BWM!B20*LCI_default_S1!X35)+(supply_chain_S1_BWM!B26*LCI_default_S1!X43)+(supply_chain_S1_BWM!B37*LCI_default_S1!X58))/LCIA_Methods!D14</f>
        <v>-17.132145793974445</v>
      </c>
      <c r="O2" s="6">
        <f>(+(supply_chain_S1_BWM!B18*LCI_default_S1!Y32)+(supply_chain_S1_BWM!B20*LCI_default_S1!Y35)+(supply_chain_S1_BWM!B26*LCI_default_S1!Y43)+(supply_chain_S1_BWM!B37*LCI_default_S1!Y58))/LCIA_Methods!D15</f>
        <v>-154.68641173862525</v>
      </c>
      <c r="P2" s="6">
        <f>(+(supply_chain_S1_BWM!B18*LCI_default_S1!Z32)+(supply_chain_S1_BWM!B20*LCI_default_S1!Z35)+(supply_chain_S1_BWM!B26*LCI_default_S1!Z43)+(supply_chain_S1_BWM!B37*LCI_default_S1!Z58))/LCIA_Methods!D16</f>
        <v>-12.757772825095069</v>
      </c>
      <c r="Q2" s="6">
        <f>(+(supply_chain_S1_BWM!B18*LCI_default_S1!AA32)+(supply_chain_S1_BWM!B20*LCI_default_S1!AA35)+(supply_chain_S1_BWM!B26*LCI_default_S1!AA43)+(supply_chain_S1_BWM!B37*LCI_default_S1!AA58))/LCIA_Methods!D17</f>
        <v>-14.510870423441892</v>
      </c>
    </row>
    <row r="3" spans="1:17" x14ac:dyDescent="0.35">
      <c r="A3" s="5" t="s">
        <v>2</v>
      </c>
      <c r="B3" s="6">
        <f>(+(supply_chain_S1_PW1!B18*LCI_default_S1!L32)+(supply_chain_S1_PW1!B20*LCI_default_S1!L35)+(supply_chain_S1_PW1!B26*LCI_default_S1!L43)+(supply_chain_S1_PW1!B37*LCI_default_S1!L58))/LCIA_Methods!D2</f>
        <v>0.10111321125169319</v>
      </c>
      <c r="C3" s="6">
        <f>(+(supply_chain_S1_PW1!B18*LCI_default_S1!M32)+(supply_chain_S1_PW1!B20*LCI_default_S1!M35)+(supply_chain_S1_PW1!B26*LCI_default_S1!M43)+(supply_chain_S1_PW1!B37*LCI_default_S1!M58))/LCIA_Methods!D3</f>
        <v>7.502557528699617E-3</v>
      </c>
      <c r="D3" s="6">
        <f>(+(supply_chain_S1_PW1!B18*LCI_default_S1!N32)+(supply_chain_S1_PW1!B20*LCI_default_S1!N35)+(supply_chain_S1_PW1!B26*LCI_default_S1!N43)+(supply_chain_S1_PW1!B37*LCI_default_S1!N58))/LCIA_Methods!D4</f>
        <v>0.7016942296323212</v>
      </c>
      <c r="E3" s="6">
        <f>(+(supply_chain_S1_PW1!B18*LCI_default_S1!O32)+(supply_chain_S1_PW1!B20*LCI_default_S1!O35)+(supply_chain_S1_PW1!B26*LCI_default_S1!O43)+(supply_chain_S1_PW1!B37*LCI_default_S1!O58))/LCIA_Methods!D5</f>
        <v>0.25260865124217774</v>
      </c>
      <c r="F3" s="6">
        <f>(+(supply_chain_S1_PW1!B18*LCI_default_S1!P32)+(supply_chain_S1_PW1!B20*LCI_default_S1!P35)+(supply_chain_S1_PW1!B26*LCI_default_S1!P43)+(supply_chain_S1_PW1!B37*LCI_default_S1!P58))/LCIA_Methods!D6</f>
        <v>0.1130507583448498</v>
      </c>
      <c r="G3" s="6">
        <f>(+(supply_chain_S1_PW1!B18*LCI_default_S1!Q32)+(supply_chain_S1_PW1!B20*LCI_default_S1!Q35)+(supply_chain_S1_PW1!B26*LCI_default_S1!Q43)+(supply_chain_S1_PW1!B37*LCI_default_S1!Q58))/LCIA_Methods!D7</f>
        <v>1.2337021135040037E-2</v>
      </c>
      <c r="H3" s="6">
        <f>(+(supply_chain_S1_PW1!B18*LCI_default_S1!R32)+(supply_chain_S1_PW1!B20*LCI_default_S1!R35)+(supply_chain_S1_PW1!B26*LCI_default_S1!R43)+(supply_chain_S1_PW1!B37*LCI_default_S1!R58))/LCIA_Methods!D8</f>
        <v>0.15060894384315604</v>
      </c>
      <c r="I3" s="6">
        <f>(+(supply_chain_S1_PW1!B18*LCI_default_S1!S32)+(supply_chain_S1_PW1!B20*LCI_default_S1!S35)+(supply_chain_S1_PW1!B26*LCI_default_S1!S43)+(supply_chain_S1_PW1!B37*LCI_default_S1!S58))/LCIA_Methods!D9</f>
        <v>9.8110295980641277E-2</v>
      </c>
      <c r="J3" s="6">
        <f>(+(supply_chain_S1_PW1!B18*LCI_default_S1!T32)+(supply_chain_S1_PW1!B20*LCI_default_S1!T35)+(supply_chain_S1_PW1!B26*LCI_default_S1!T43)+(supply_chain_S1_PW1!B37*LCI_default_S1!T58))/LCIA_Methods!D10</f>
        <v>0.12303816509019831</v>
      </c>
      <c r="K3" s="6">
        <f>(+(supply_chain_S1_PW1!B18*LCI_default_S1!U32)+(supply_chain_S1_PW1!B20*LCI_default_S1!U35)+(supply_chain_S1_PW1!B26*LCI_default_S1!U43)+(supply_chain_S1_PW1!B37*LCI_default_S1!U58))/LCIA_Methods!D11</f>
        <v>1.3528093741931901E-2</v>
      </c>
      <c r="L3" s="6">
        <f>(+(supply_chain_S1_PW1!B18*LCI_default_S1!V32)+(supply_chain_S1_PW1!B20*LCI_default_S1!V35)+(supply_chain_S1_PW1!B26*LCI_default_S1!V43)+(supply_chain_S1_PW1!B37*LCI_default_S1!V58))/LCIA_Methods!D12</f>
        <v>7.0023247901039726E-2</v>
      </c>
      <c r="M3" s="6">
        <f>(+(supply_chain_S1_PW1!B18*LCI_default_S1!W32)+(supply_chain_S1_PW1!B20*LCI_default_S1!W35)+(supply_chain_S1_PW1!B26*LCI_default_S1!W43)+(supply_chain_S1_PW1!B37*LCI_default_S1!W58))/LCIA_Methods!D13</f>
        <v>0.18388684316876178</v>
      </c>
      <c r="N3" s="6">
        <f>(+(supply_chain_S1_PW1!B18*LCI_default_S1!X32)+(supply_chain_S1_PW1!B20*LCI_default_S1!X35)+(supply_chain_S1_PW1!B26*LCI_default_S1!X43)+(supply_chain_S1_PW1!B37*LCI_default_S1!X58))/LCIA_Methods!D14</f>
        <v>1.137488530252014E-2</v>
      </c>
      <c r="O3" s="6">
        <f>(+(supply_chain_S1_PW1!B18*LCI_default_S1!Y32)+(supply_chain_S1_PW1!B20*LCI_default_S1!Y35)+(supply_chain_S1_PW1!B26*LCI_default_S1!Y43)+(supply_chain_S1_PW1!B37*LCI_default_S1!Y58))/LCIA_Methods!D15</f>
        <v>6.1161485197864154E-3</v>
      </c>
      <c r="P3" s="6">
        <f>(+(supply_chain_S1_PW1!B18*LCI_default_S1!Z32)+(supply_chain_S1_PW1!B20*LCI_default_S1!Z35)+(supply_chain_S1_PW1!B26*LCI_default_S1!Z43)+(supply_chain_S1_PW1!B37*LCI_default_S1!Z58))/LCIA_Methods!D16</f>
        <v>4.7195877949699754E-2</v>
      </c>
      <c r="Q3" s="6">
        <f>(+(supply_chain_S1_PW1!B18*LCI_default_S1!AA32)+(supply_chain_S1_PW1!B20*LCI_default_S1!AA35)+(supply_chain_S1_PW1!B26*LCI_default_S1!AA43)+(supply_chain_S1_PW1!B37*LCI_default_S1!AA58))/LCIA_Methods!D17</f>
        <v>0.19606409212510298</v>
      </c>
    </row>
    <row r="4" spans="1:17" x14ac:dyDescent="0.35">
      <c r="A4" s="5" t="s">
        <v>3</v>
      </c>
      <c r="B4" s="6">
        <f>(+(supply_chain_S1_PW2!B18*LCI_default_S1!L32)+(supply_chain_S1_PW2!B20*LCI_default_S1!L35)+(supply_chain_S1_PW2!B26*LCI_default_S1!L43)+(supply_chain_S1_PW2!B37*LCI_default_S1!L58))/LCIA_Methods!D2</f>
        <v>3.5277846691619539</v>
      </c>
      <c r="C4" s="6">
        <f>(+(supply_chain_S1_PW2!B18*LCI_default_S1!M32)+(supply_chain_S1_PW2!B20*LCI_default_S1!M35)+(supply_chain_S1_PW2!B26*LCI_default_S1!M43)+(supply_chain_S1_PW2!B37*LCI_default_S1!M58))/LCIA_Methods!D3</f>
        <v>5.5091951778952639E-2</v>
      </c>
      <c r="D4" s="6">
        <f>(+(supply_chain_S1_PW2!B18*LCI_default_S1!N32)+(supply_chain_S1_PW2!B20*LCI_default_S1!N35)+(supply_chain_S1_PW2!B26*LCI_default_S1!N43)+(supply_chain_S1_PW2!B37*LCI_default_S1!N58))/LCIA_Methods!D4</f>
        <v>7.3871878658894179</v>
      </c>
      <c r="E4" s="6">
        <f>(+(supply_chain_S1_PW2!B18*LCI_default_S1!O32)+(supply_chain_S1_PW2!B20*LCI_default_S1!O35)+(supply_chain_S1_PW2!B26*LCI_default_S1!O43)+(supply_chain_S1_PW2!B37*LCI_default_S1!O58))/LCIA_Methods!D5</f>
        <v>4.3207957248954525</v>
      </c>
      <c r="F4" s="6">
        <f>(+(supply_chain_S1_PW2!B18*LCI_default_S1!P32)+(supply_chain_S1_PW2!B20*LCI_default_S1!P35)+(supply_chain_S1_PW2!B26*LCI_default_S1!P43)+(supply_chain_S1_PW2!B37*LCI_default_S1!P58))/LCIA_Methods!D6</f>
        <v>3.7183194256467513</v>
      </c>
      <c r="G4" s="6">
        <f>(+(supply_chain_S1_PW2!B18*LCI_default_S1!Q32)+(supply_chain_S1_PW2!B20*LCI_default_S1!Q35)+(supply_chain_S1_PW2!B26*LCI_default_S1!Q43)+(supply_chain_S1_PW2!B37*LCI_default_S1!Q58))/LCIA_Methods!D7</f>
        <v>0.20843505767899737</v>
      </c>
      <c r="H4" s="6">
        <f>(+(supply_chain_S1_PW2!B18*LCI_default_S1!R32)+(supply_chain_S1_PW2!B20*LCI_default_S1!R35)+(supply_chain_S1_PW2!B26*LCI_default_S1!R43)+(supply_chain_S1_PW2!B37*LCI_default_S1!R58))/LCIA_Methods!D8</f>
        <v>0.81940198699995026</v>
      </c>
      <c r="I4" s="6">
        <f>(+(supply_chain_S1_PW2!B18*LCI_default_S1!S32)+(supply_chain_S1_PW2!B20*LCI_default_S1!S35)+(supply_chain_S1_PW2!B26*LCI_default_S1!S43)+(supply_chain_S1_PW2!B37*LCI_default_S1!S58))/LCIA_Methods!D9</f>
        <v>3.4094235174356413</v>
      </c>
      <c r="J4" s="6">
        <f>(+(supply_chain_S1_PW2!B18*LCI_default_S1!T32)+(supply_chain_S1_PW2!B20*LCI_default_S1!T35)+(supply_chain_S1_PW2!B26*LCI_default_S1!T43)+(supply_chain_S1_PW2!B37*LCI_default_S1!T58))/LCIA_Methods!D10</f>
        <v>4.5172738975437765</v>
      </c>
      <c r="K4" s="6">
        <f>(+(supply_chain_S1_PW2!B18*LCI_default_S1!U32)+(supply_chain_S1_PW2!B20*LCI_default_S1!U35)+(supply_chain_S1_PW2!B26*LCI_default_S1!U43)+(supply_chain_S1_PW2!B37*LCI_default_S1!U58))/LCIA_Methods!D11</f>
        <v>0.19510029600881892</v>
      </c>
      <c r="L4" s="6">
        <f>(+(supply_chain_S1_PW2!B18*LCI_default_S1!V32)+(supply_chain_S1_PW2!B20*LCI_default_S1!V35)+(supply_chain_S1_PW2!B26*LCI_default_S1!V43)+(supply_chain_S1_PW2!B37*LCI_default_S1!V58))/LCIA_Methods!D12</f>
        <v>0.43648354318463789</v>
      </c>
      <c r="M4" s="6">
        <f>(+(supply_chain_S1_PW2!B18*LCI_default_S1!W32)+(supply_chain_S1_PW2!B20*LCI_default_S1!W35)+(supply_chain_S1_PW2!B26*LCI_default_S1!W43)+(supply_chain_S1_PW2!B37*LCI_default_S1!W58))/LCIA_Methods!D13</f>
        <v>0.56731296729334624</v>
      </c>
      <c r="N4" s="6">
        <f>(+(supply_chain_S1_PW2!B18*LCI_default_S1!X32)+(supply_chain_S1_PW2!B20*LCI_default_S1!X35)+(supply_chain_S1_PW2!B26*LCI_default_S1!X43)+(supply_chain_S1_PW2!B37*LCI_default_S1!X58))/LCIA_Methods!D14</f>
        <v>0.39753806919194884</v>
      </c>
      <c r="O4" s="6">
        <f>(+(supply_chain_S1_PW2!B18*LCI_default_S1!Y32)+(supply_chain_S1_PW2!B20*LCI_default_S1!Y35)+(supply_chain_S1_PW2!B26*LCI_default_S1!Y43)+(supply_chain_S1_PW2!B37*LCI_default_S1!Y58))/LCIA_Methods!D15</f>
        <v>0.24351396766025177</v>
      </c>
      <c r="P4" s="6">
        <f>(+(supply_chain_S1_PW2!B18*LCI_default_S1!Z32)+(supply_chain_S1_PW2!B20*LCI_default_S1!Z35)+(supply_chain_S1_PW2!B26*LCI_default_S1!Z43)+(supply_chain_S1_PW2!B37*LCI_default_S1!Z58))/LCIA_Methods!D16</f>
        <v>1.040165628251432</v>
      </c>
      <c r="Q4" s="6">
        <f>(+(supply_chain_S1_PW2!B18*LCI_default_S1!AA32)+(supply_chain_S1_PW2!B20*LCI_default_S1!AA35)+(supply_chain_S1_PW2!B26*LCI_default_S1!AA43)+(supply_chain_S1_PW2!B37*LCI_default_S1!AA58))/LCIA_Methods!D17</f>
        <v>1.6888744411704772</v>
      </c>
    </row>
    <row r="5" spans="1:17" x14ac:dyDescent="0.35">
      <c r="A5" s="5" t="s">
        <v>4</v>
      </c>
      <c r="B5" s="6">
        <f>(+(supply_chain_S1_PW3!B18*LCI_default_S1!L32)+(supply_chain_S1_PW3!B20*LCI_default_S1!L35)+(supply_chain_S1_PW3!B26*LCI_default_S1!L43)+(supply_chain_S1_PW3!B37*LCI_default_S1!L58))/LCIA_Methods!D2</f>
        <v>-11.604828578218838</v>
      </c>
      <c r="C5" s="6">
        <f>(+(supply_chain_S1_PW3!B18*LCI_default_S1!M32)+(supply_chain_S1_PW3!B20*LCI_default_S1!M35)+(supply_chain_S1_PW3!B26*LCI_default_S1!M43)+(supply_chain_S1_PW3!B37*LCI_default_S1!M58))/LCIA_Methods!D3</f>
        <v>-0.53101396174710203</v>
      </c>
      <c r="D5" s="6">
        <f>(+(supply_chain_S1_PW3!B18*LCI_default_S1!N32)+(supply_chain_S1_PW3!B20*LCI_default_S1!N35)+(supply_chain_S1_PW3!B26*LCI_default_S1!N43)+(supply_chain_S1_PW3!B37*LCI_default_S1!N58))/LCIA_Methods!D4</f>
        <v>-163.50591189074908</v>
      </c>
      <c r="E5" s="6">
        <f>(+(supply_chain_S1_PW3!B18*LCI_default_S1!O32)+(supply_chain_S1_PW3!B20*LCI_default_S1!O35)+(supply_chain_S1_PW3!B26*LCI_default_S1!O43)+(supply_chain_S1_PW3!B37*LCI_default_S1!O58))/LCIA_Methods!D5</f>
        <v>-207.13051804035197</v>
      </c>
      <c r="F5" s="6">
        <f>(+(supply_chain_S1_PW3!B18*LCI_default_S1!P32)+(supply_chain_S1_PW3!B20*LCI_default_S1!P35)+(supply_chain_S1_PW3!B26*LCI_default_S1!P43)+(supply_chain_S1_PW3!B37*LCI_default_S1!P58))/LCIA_Methods!D6</f>
        <v>-14.265053379893587</v>
      </c>
      <c r="G5" s="6">
        <f>(+(supply_chain_S1_PW3!B18*LCI_default_S1!Q32)+(supply_chain_S1_PW3!B20*LCI_default_S1!Q35)+(supply_chain_S1_PW3!B26*LCI_default_S1!Q43)+(supply_chain_S1_PW3!B37*LCI_default_S1!Q58))/LCIA_Methods!D7</f>
        <v>-0.79256015254604428</v>
      </c>
      <c r="H5" s="6">
        <f>(+(supply_chain_S1_PW3!B18*LCI_default_S1!R32)+(supply_chain_S1_PW3!B20*LCI_default_S1!R35)+(supply_chain_S1_PW3!B26*LCI_default_S1!R43)+(supply_chain_S1_PW3!B37*LCI_default_S1!R58))/LCIA_Methods!D8</f>
        <v>-16.002555147417809</v>
      </c>
      <c r="I5" s="6">
        <f>(+(supply_chain_S1_PW3!B18*LCI_default_S1!S32)+(supply_chain_S1_PW3!B20*LCI_default_S1!S35)+(supply_chain_S1_PW3!B26*LCI_default_S1!S43)+(supply_chain_S1_PW3!B37*LCI_default_S1!S58))/LCIA_Methods!D9</f>
        <v>-25.852538105370243</v>
      </c>
      <c r="J5" s="6">
        <f>(+(supply_chain_S1_PW3!B18*LCI_default_S1!T32)+(supply_chain_S1_PW3!B20*LCI_default_S1!T35)+(supply_chain_S1_PW3!B26*LCI_default_S1!T43)+(supply_chain_S1_PW3!B37*LCI_default_S1!T58))/LCIA_Methods!D10</f>
        <v>-32.922982474669794</v>
      </c>
      <c r="K5" s="6">
        <f>(+(supply_chain_S1_PW3!B18*LCI_default_S1!U32)+(supply_chain_S1_PW3!B20*LCI_default_S1!U35)+(supply_chain_S1_PW3!B26*LCI_default_S1!U43)+(supply_chain_S1_PW3!B37*LCI_default_S1!U58))/LCIA_Methods!D11</f>
        <v>-34.572712594627625</v>
      </c>
      <c r="L5" s="6">
        <f>(+(supply_chain_S1_PW3!B18*LCI_default_S1!V32)+(supply_chain_S1_PW3!B20*LCI_default_S1!V35)+(supply_chain_S1_PW3!B26*LCI_default_S1!V43)+(supply_chain_S1_PW3!B37*LCI_default_S1!V58))/LCIA_Methods!D12</f>
        <v>-31.975569022706654</v>
      </c>
      <c r="M5" s="6">
        <f>(+(supply_chain_S1_PW3!B18*LCI_default_S1!W32)+(supply_chain_S1_PW3!B20*LCI_default_S1!W35)+(supply_chain_S1_PW3!B26*LCI_default_S1!W43)+(supply_chain_S1_PW3!B37*LCI_default_S1!W58))/LCIA_Methods!D13</f>
        <v>-196.07086146086664</v>
      </c>
      <c r="N5" s="6">
        <f>(+(supply_chain_S1_PW3!B18*LCI_default_S1!X32)+(supply_chain_S1_PW3!B20*LCI_default_S1!X35)+(supply_chain_S1_PW3!B26*LCI_default_S1!X43)+(supply_chain_S1_PW3!B37*LCI_default_S1!X58))/LCIA_Methods!D14</f>
        <v>-17.541058748468913</v>
      </c>
      <c r="O5" s="6">
        <f>(+(supply_chain_S1_PW3!B18*LCI_default_S1!Y32)+(supply_chain_S1_PW3!B20*LCI_default_S1!Y35)+(supply_chain_S1_PW3!B26*LCI_default_S1!Y43)+(supply_chain_S1_PW3!B37*LCI_default_S1!Y58))/LCIA_Methods!D15</f>
        <v>-154.93604185480532</v>
      </c>
      <c r="P5" s="6">
        <f>(+(supply_chain_S1_PW3!B18*LCI_default_S1!Z32)+(supply_chain_S1_PW3!B20*LCI_default_S1!Z35)+(supply_chain_S1_PW3!B26*LCI_default_S1!Z43)+(supply_chain_S1_PW3!B37*LCI_default_S1!Z58))/LCIA_Methods!D16</f>
        <v>-13.845134331296199</v>
      </c>
      <c r="Q5" s="6">
        <f>(+(supply_chain_S1_PW3!B18*LCI_default_S1!AA32)+(supply_chain_S1_PW3!B20*LCI_default_S1!AA35)+(supply_chain_S1_PW3!B26*LCI_default_S1!AA43)+(supply_chain_S1_PW3!B37*LCI_default_S1!AA58))/LCIA_Methods!D17</f>
        <v>-16.395808956737472</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OEV_Pathways_default_S1!B2*VLOOKUP("BWM",Waste_Generation_S5!A1:C100,3,FALSE)</f>
        <v>58.024142891094179</v>
      </c>
      <c r="C2" s="6">
        <f>OEV_Pathways_default_S1!C2*VLOOKUP("BWM",Waste_Generation_S5!A1:C100,3,FALSE)</f>
        <v>2.6550698087355102</v>
      </c>
      <c r="D2" s="6">
        <f>OEV_Pathways_default_S1!D2*VLOOKUP("BWM",Waste_Generation_S5!A1:C100,3,FALSE)</f>
        <v>817.52955945374538</v>
      </c>
      <c r="E2" s="6">
        <f>OEV_Pathways_default_S1!E2*VLOOKUP("BWM",Waste_Generation_S5!A1:C100,3,FALSE)</f>
        <v>1035.6525902017599</v>
      </c>
      <c r="F2" s="6">
        <f>OEV_Pathways_default_S1!F2*VLOOKUP("BWM",Waste_Generation_S5!A1:C100,3,FALSE)</f>
        <v>71.325266899467948</v>
      </c>
      <c r="G2" s="6">
        <f>OEV_Pathways_default_S1!G2*VLOOKUP("BWM",Waste_Generation_S5!A1:C100,3,FALSE)</f>
        <v>3.9628007627302213</v>
      </c>
      <c r="H2" s="6">
        <f>OEV_Pathways_default_S1!H2*VLOOKUP("BWM",Waste_Generation_S5!A1:C100,3,FALSE)</f>
        <v>80.012775737089058</v>
      </c>
      <c r="I2" s="6">
        <f>OEV_Pathways_default_S1!I2*VLOOKUP("BWM",Waste_Generation_S5!A1:C100,3,FALSE)</f>
        <v>129.26269052685123</v>
      </c>
      <c r="J2" s="6">
        <f>OEV_Pathways_default_S1!J2*VLOOKUP("BWM",Waste_Generation_S5!A1:C100,3,FALSE)</f>
        <v>164.61491237334897</v>
      </c>
      <c r="K2" s="6">
        <f>OEV_Pathways_default_S1!K2*VLOOKUP("BWM",Waste_Generation_S5!A1:C100,3,FALSE)</f>
        <v>172.8635629731381</v>
      </c>
      <c r="L2" s="6">
        <f>OEV_Pathways_default_S1!L2*VLOOKUP("BWM",Waste_Generation_S5!A1:C100,3,FALSE)</f>
        <v>159.87784511353328</v>
      </c>
      <c r="M2" s="6">
        <f>OEV_Pathways_default_S1!M2*VLOOKUP("BWM",Waste_Generation_S5!A1:C100,3,FALSE)</f>
        <v>980.35430730433325</v>
      </c>
      <c r="N2" s="6">
        <f>OEV_Pathways_default_S1!N2*VLOOKUP("BWM",Waste_Generation_S5!A1:C100,3,FALSE)</f>
        <v>87.705293742344551</v>
      </c>
      <c r="O2" s="6">
        <f>OEV_Pathways_default_S1!O2*VLOOKUP("BWM",Waste_Generation_S5!A1:C100,3,FALSE)</f>
        <v>774.68020927402665</v>
      </c>
      <c r="P2" s="6">
        <f>OEV_Pathways_default_S1!P2*VLOOKUP("BWM",Waste_Generation_S5!A1:C100,3,FALSE)</f>
        <v>69.225671656481026</v>
      </c>
      <c r="Q2" s="6">
        <f>OEV_Pathways_default_S1!Q2*VLOOKUP("BWM",Waste_Generation_S5!A1:C100,3,FALSE)</f>
        <v>81.979044783687343</v>
      </c>
    </row>
    <row r="3" spans="1:17" x14ac:dyDescent="0.35">
      <c r="A3" s="5" t="s">
        <v>2</v>
      </c>
      <c r="B3" s="6">
        <f>OEV_Pathways_default_S1!B3*VLOOKUP("PW1",Waste_Generation_S5!A1:C100,3,FALSE)</f>
        <v>23.209657156437672</v>
      </c>
      <c r="C3" s="6">
        <f>OEV_Pathways_default_S1!C3*VLOOKUP("PW1",Waste_Generation_S5!A1:C100,3,FALSE)</f>
        <v>1.0620279234942041</v>
      </c>
      <c r="D3" s="6">
        <f>OEV_Pathways_default_S1!D3*VLOOKUP("PW1",Waste_Generation_S5!A1:C100,3,FALSE)</f>
        <v>327.01182378149815</v>
      </c>
      <c r="E3" s="6">
        <f>OEV_Pathways_default_S1!E3*VLOOKUP("PW1",Waste_Generation_S5!A1:C100,3,FALSE)</f>
        <v>414.261036080704</v>
      </c>
      <c r="F3" s="6">
        <f>OEV_Pathways_default_S1!F3*VLOOKUP("PW1",Waste_Generation_S5!A1:C100,3,FALSE)</f>
        <v>28.530106759787177</v>
      </c>
      <c r="G3" s="6">
        <f>OEV_Pathways_default_S1!G3*VLOOKUP("PW1",Waste_Generation_S5!A1:C100,3,FALSE)</f>
        <v>1.5851203050920886</v>
      </c>
      <c r="H3" s="6">
        <f>OEV_Pathways_default_S1!H3*VLOOKUP("PW1",Waste_Generation_S5!A1:C100,3,FALSE)</f>
        <v>32.005110294835617</v>
      </c>
      <c r="I3" s="6">
        <f>OEV_Pathways_default_S1!I3*VLOOKUP("PW1",Waste_Generation_S5!A1:C100,3,FALSE)</f>
        <v>51.705076210740479</v>
      </c>
      <c r="J3" s="6">
        <f>OEV_Pathways_default_S1!J3*VLOOKUP("PW1",Waste_Generation_S5!A1:C100,3,FALSE)</f>
        <v>65.845964949339574</v>
      </c>
      <c r="K3" s="6">
        <f>OEV_Pathways_default_S1!K3*VLOOKUP("PW1",Waste_Generation_S5!A1:C100,3,FALSE)</f>
        <v>69.145425189255249</v>
      </c>
      <c r="L3" s="6">
        <f>OEV_Pathways_default_S1!L3*VLOOKUP("PW1",Waste_Generation_S5!A1:C100,3,FALSE)</f>
        <v>63.951138045413316</v>
      </c>
      <c r="M3" s="6">
        <f>OEV_Pathways_default_S1!M3*VLOOKUP("PW1",Waste_Generation_S5!A1:C100,3,FALSE)</f>
        <v>392.14172292173328</v>
      </c>
      <c r="N3" s="6">
        <f>OEV_Pathways_default_S1!N3*VLOOKUP("PW1",Waste_Generation_S5!A1:C100,3,FALSE)</f>
        <v>35.082117496937826</v>
      </c>
      <c r="O3" s="6">
        <f>OEV_Pathways_default_S1!O3*VLOOKUP("PW1",Waste_Generation_S5!A1:C100,3,FALSE)</f>
        <v>309.87208370961065</v>
      </c>
      <c r="P3" s="6">
        <f>OEV_Pathways_default_S1!P3*VLOOKUP("PW1",Waste_Generation_S5!A1:C100,3,FALSE)</f>
        <v>27.690268662592405</v>
      </c>
      <c r="Q3" s="6">
        <f>OEV_Pathways_default_S1!Q3*VLOOKUP("PW1",Waste_Generation_S5!A1:C100,3,FALSE)</f>
        <v>32.791617913474937</v>
      </c>
    </row>
    <row r="4" spans="1:17" x14ac:dyDescent="0.35">
      <c r="A4" s="5" t="s">
        <v>3</v>
      </c>
      <c r="B4" s="6">
        <f>OEV_Pathways_default_S1!B4*VLOOKUP("PW2",Waste_Generation_S5!A1:C100,3,FALSE)</f>
        <v>23.209657156437672</v>
      </c>
      <c r="C4" s="6">
        <f>OEV_Pathways_default_S1!C4*VLOOKUP("PW2",Waste_Generation_S5!A1:C100,3,FALSE)</f>
        <v>1.0620279234942041</v>
      </c>
      <c r="D4" s="6">
        <f>OEV_Pathways_default_S1!D4*VLOOKUP("PW2",Waste_Generation_S5!A1:C100,3,FALSE)</f>
        <v>327.01182378149815</v>
      </c>
      <c r="E4" s="6">
        <f>OEV_Pathways_default_S1!E4*VLOOKUP("PW2",Waste_Generation_S5!A1:C100,3,FALSE)</f>
        <v>414.261036080704</v>
      </c>
      <c r="F4" s="6">
        <f>OEV_Pathways_default_S1!F4*VLOOKUP("PW2",Waste_Generation_S5!A1:C100,3,FALSE)</f>
        <v>28.530106759787177</v>
      </c>
      <c r="G4" s="6">
        <f>OEV_Pathways_default_S1!G4*VLOOKUP("PW2",Waste_Generation_S5!A1:C100,3,FALSE)</f>
        <v>1.5851203050920886</v>
      </c>
      <c r="H4" s="6">
        <f>OEV_Pathways_default_S1!H4*VLOOKUP("PW2",Waste_Generation_S5!A1:C100,3,FALSE)</f>
        <v>32.005110294835617</v>
      </c>
      <c r="I4" s="6">
        <f>OEV_Pathways_default_S1!I4*VLOOKUP("PW2",Waste_Generation_S5!A1:C100,3,FALSE)</f>
        <v>51.705076210740479</v>
      </c>
      <c r="J4" s="6">
        <f>OEV_Pathways_default_S1!J4*VLOOKUP("PW2",Waste_Generation_S5!A1:C100,3,FALSE)</f>
        <v>65.845964949339574</v>
      </c>
      <c r="K4" s="6">
        <f>OEV_Pathways_default_S1!K4*VLOOKUP("PW2",Waste_Generation_S5!A1:C100,3,FALSE)</f>
        <v>69.145425189255249</v>
      </c>
      <c r="L4" s="6">
        <f>OEV_Pathways_default_S1!L4*VLOOKUP("PW2",Waste_Generation_S5!A1:C100,3,FALSE)</f>
        <v>63.951138045413316</v>
      </c>
      <c r="M4" s="6">
        <f>OEV_Pathways_default_S1!M4*VLOOKUP("PW2",Waste_Generation_S5!A1:C100,3,FALSE)</f>
        <v>392.14172292173328</v>
      </c>
      <c r="N4" s="6">
        <f>OEV_Pathways_default_S1!N4*VLOOKUP("PW2",Waste_Generation_S5!A1:C100,3,FALSE)</f>
        <v>35.082117496937826</v>
      </c>
      <c r="O4" s="6">
        <f>OEV_Pathways_default_S1!O4*VLOOKUP("PW2",Waste_Generation_S5!A1:C100,3,FALSE)</f>
        <v>309.87208370961065</v>
      </c>
      <c r="P4" s="6">
        <f>OEV_Pathways_default_S1!P4*VLOOKUP("PW2",Waste_Generation_S5!A1:C100,3,FALSE)</f>
        <v>27.690268662592405</v>
      </c>
      <c r="Q4" s="6">
        <f>OEV_Pathways_default_S1!Q4*VLOOKUP("PW2",Waste_Generation_S5!A1:C100,3,FALSE)</f>
        <v>32.791617913474937</v>
      </c>
    </row>
    <row r="5" spans="1:17" x14ac:dyDescent="0.35">
      <c r="A5" s="5" t="s">
        <v>4</v>
      </c>
      <c r="B5" s="6">
        <f>OEV_Pathways_default_S1!B5*VLOOKUP("PW3",Waste_Generation_S5!A1:C100,3,FALSE)</f>
        <v>11.604828578218836</v>
      </c>
      <c r="C5" s="6">
        <f>OEV_Pathways_default_S1!C5*VLOOKUP("PW3",Waste_Generation_S5!A1:C100,3,FALSE)</f>
        <v>0.53101396174710203</v>
      </c>
      <c r="D5" s="6">
        <f>OEV_Pathways_default_S1!D5*VLOOKUP("PW3",Waste_Generation_S5!A1:C100,3,FALSE)</f>
        <v>163.50591189074908</v>
      </c>
      <c r="E5" s="6">
        <f>OEV_Pathways_default_S1!E5*VLOOKUP("PW3",Waste_Generation_S5!A1:C100,3,FALSE)</f>
        <v>207.130518040352</v>
      </c>
      <c r="F5" s="6">
        <f>OEV_Pathways_default_S1!F5*VLOOKUP("PW3",Waste_Generation_S5!A1:C100,3,FALSE)</f>
        <v>14.265053379893589</v>
      </c>
      <c r="G5" s="6">
        <f>OEV_Pathways_default_S1!G5*VLOOKUP("PW3",Waste_Generation_S5!A1:C100,3,FALSE)</f>
        <v>0.79256015254604428</v>
      </c>
      <c r="H5" s="6">
        <f>OEV_Pathways_default_S1!H5*VLOOKUP("PW3",Waste_Generation_S5!A1:C100,3,FALSE)</f>
        <v>16.002555147417809</v>
      </c>
      <c r="I5" s="6">
        <f>OEV_Pathways_default_S1!I5*VLOOKUP("PW3",Waste_Generation_S5!A1:C100,3,FALSE)</f>
        <v>25.85253810537024</v>
      </c>
      <c r="J5" s="6">
        <f>OEV_Pathways_default_S1!J5*VLOOKUP("PW3",Waste_Generation_S5!A1:C100,3,FALSE)</f>
        <v>32.922982474669787</v>
      </c>
      <c r="K5" s="6">
        <f>OEV_Pathways_default_S1!K5*VLOOKUP("PW3",Waste_Generation_S5!A1:C100,3,FALSE)</f>
        <v>34.572712594627625</v>
      </c>
      <c r="L5" s="6">
        <f>OEV_Pathways_default_S1!L5*VLOOKUP("PW3",Waste_Generation_S5!A1:C100,3,FALSE)</f>
        <v>31.975569022706658</v>
      </c>
      <c r="M5" s="6">
        <f>OEV_Pathways_default_S1!M5*VLOOKUP("PW3",Waste_Generation_S5!A1:C100,3,FALSE)</f>
        <v>196.07086146086664</v>
      </c>
      <c r="N5" s="6">
        <f>OEV_Pathways_default_S1!N5*VLOOKUP("PW3",Waste_Generation_S5!A1:C100,3,FALSE)</f>
        <v>17.541058748468913</v>
      </c>
      <c r="O5" s="6">
        <f>OEV_Pathways_default_S1!O5*VLOOKUP("PW3",Waste_Generation_S5!A1:C100,3,FALSE)</f>
        <v>154.93604185480532</v>
      </c>
      <c r="P5" s="6">
        <f>OEV_Pathways_default_S1!P5*VLOOKUP("PW3",Waste_Generation_S5!A1:C100,3,FALSE)</f>
        <v>13.845134331296203</v>
      </c>
      <c r="Q5" s="6">
        <f>OEV_Pathways_default_S1!Q5*VLOOKUP("PW3",Waste_Generation_S5!A1:C100,3,FALSE)</f>
        <v>16.395808956737469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CA_Pathways_default_S2!B2-TUM_default_S2_Util!B2</f>
        <v>-6.7446562867914137</v>
      </c>
      <c r="C2" s="6">
        <f>CA_Pathways_default_S2!C2-TUM_default_S2_Util!C2</f>
        <v>0.19808858560986126</v>
      </c>
      <c r="D2" s="6">
        <f>CA_Pathways_default_S2!D2-TUM_default_S2_Util!D2</f>
        <v>-16.183549214973084</v>
      </c>
      <c r="E2" s="6">
        <f>CA_Pathways_default_S2!E2-TUM_default_S2_Util!E2</f>
        <v>-0.998461434061511</v>
      </c>
      <c r="F2" s="6">
        <f>CA_Pathways_default_S2!F2-TUM_default_S2_Util!F2</f>
        <v>-7.4600452934265906</v>
      </c>
      <c r="G2" s="6">
        <f>CA_Pathways_default_S2!G2-TUM_default_S2_Util!G2</f>
        <v>9.5143887768623481E-2</v>
      </c>
      <c r="H2" s="6">
        <f>CA_Pathways_default_S2!H2-TUM_default_S2_Util!H2</f>
        <v>3.8930478612398556</v>
      </c>
      <c r="I2" s="6">
        <f>CA_Pathways_default_S2!I2-TUM_default_S2_Util!I2</f>
        <v>-20.4343783829237</v>
      </c>
      <c r="J2" s="6">
        <f>CA_Pathways_default_S2!J2-TUM_default_S2_Util!J2</f>
        <v>-28.992119412426554</v>
      </c>
      <c r="K2" s="6">
        <f>CA_Pathways_default_S2!K2-TUM_default_S2_Util!K2</f>
        <v>-0.24542987920892045</v>
      </c>
      <c r="L2" s="6">
        <f>CA_Pathways_default_S2!L2-TUM_default_S2_Util!L2</f>
        <v>0.12878275024965546</v>
      </c>
      <c r="M2" s="6">
        <f>CA_Pathways_default_S2!M2-TUM_default_S2_Util!M2</f>
        <v>4.9539874376950195</v>
      </c>
      <c r="N2" s="6">
        <f>CA_Pathways_default_S2!N2-TUM_default_S2_Util!N2</f>
        <v>-0.3787033485579947</v>
      </c>
      <c r="O2" s="6">
        <f>CA_Pathways_default_S2!O2-TUM_default_S2_Util!O2</f>
        <v>-0.69831000229703477</v>
      </c>
      <c r="P2" s="6">
        <f>CA_Pathways_default_S2!P2-TUM_default_S2_Util!P2</f>
        <v>2.79357117219398</v>
      </c>
      <c r="Q2" s="6">
        <f>CA_Pathways_default_S2!Q2-TUM_default_S2_Util!Q2</f>
        <v>4.4521128024242476</v>
      </c>
    </row>
    <row r="3" spans="1:17" x14ac:dyDescent="0.35">
      <c r="A3" s="5" t="s">
        <v>2</v>
      </c>
      <c r="B3" s="6">
        <f>CA_Pathways_default_S2!B3-TUM_default_S2_Util!B3</f>
        <v>-2.3507712159502998</v>
      </c>
      <c r="C3" s="6">
        <f>CA_Pathways_default_S2!C3-TUM_default_S2_Util!C3</f>
        <v>4.4344835604671465E-2</v>
      </c>
      <c r="D3" s="6">
        <f>CA_Pathways_default_S2!D3-TUM_default_S2_Util!D3</f>
        <v>-27.793652466509847</v>
      </c>
      <c r="E3" s="6">
        <f>CA_Pathways_default_S2!E3-TUM_default_S2_Util!E3</f>
        <v>-0.44575929575186574</v>
      </c>
      <c r="F3" s="6">
        <f>CA_Pathways_default_S2!F3-TUM_default_S2_Util!F3</f>
        <v>-7.1777913258195376</v>
      </c>
      <c r="G3" s="6">
        <f>CA_Pathways_default_S2!G3-TUM_default_S2_Util!G3</f>
        <v>-0.10519030719527185</v>
      </c>
      <c r="H3" s="6">
        <f>CA_Pathways_default_S2!H3-TUM_default_S2_Util!H3</f>
        <v>1.2859104657067975</v>
      </c>
      <c r="I3" s="6">
        <f>CA_Pathways_default_S2!I3-TUM_default_S2_Util!I3</f>
        <v>-22.269123729142823</v>
      </c>
      <c r="J3" s="6">
        <f>CA_Pathways_default_S2!J3-TUM_default_S2_Util!J3</f>
        <v>-31.072420000934908</v>
      </c>
      <c r="K3" s="6">
        <f>CA_Pathways_default_S2!K3-TUM_default_S2_Util!K3</f>
        <v>-0.32641353091172243</v>
      </c>
      <c r="L3" s="6">
        <f>CA_Pathways_default_S2!L3-TUM_default_S2_Util!L3</f>
        <v>-0.94545937629746468</v>
      </c>
      <c r="M3" s="6">
        <f>CA_Pathways_default_S2!M3-TUM_default_S2_Util!M3</f>
        <v>6.0660425112484456E-2</v>
      </c>
      <c r="N3" s="6">
        <f>CA_Pathways_default_S2!N3-TUM_default_S2_Util!N3</f>
        <v>-0.12371708485203325</v>
      </c>
      <c r="O3" s="6">
        <f>CA_Pathways_default_S2!O3-TUM_default_S2_Util!O3</f>
        <v>-0.73956049178893968</v>
      </c>
      <c r="P3" s="6">
        <f>CA_Pathways_default_S2!P3-TUM_default_S2_Util!P3</f>
        <v>-0.59185967140906448</v>
      </c>
      <c r="Q3" s="6">
        <f>CA_Pathways_default_S2!Q3-TUM_default_S2_Util!Q3</f>
        <v>0.35866892033195197</v>
      </c>
    </row>
    <row r="4" spans="1:17" x14ac:dyDescent="0.35">
      <c r="A4" s="5" t="s">
        <v>3</v>
      </c>
      <c r="B4" s="6">
        <f>CA_Pathways_default_S2!B4-TUM_default_S2_Util!B4</f>
        <v>-6.4732350304989161</v>
      </c>
      <c r="C4" s="6">
        <f>CA_Pathways_default_S2!C4-TUM_default_S2_Util!C4</f>
        <v>1.4675122620699907E-2</v>
      </c>
      <c r="D4" s="6">
        <f>CA_Pathways_default_S2!D4-TUM_default_S2_Util!D4</f>
        <v>-14.200128718853414</v>
      </c>
      <c r="E4" s="6">
        <f>CA_Pathways_default_S2!E4-TUM_default_S2_Util!E4</f>
        <v>-4.2651988619275532</v>
      </c>
      <c r="F4" s="6">
        <f>CA_Pathways_default_S2!F4-TUM_default_S2_Util!F4</f>
        <v>-1.2814506876962892</v>
      </c>
      <c r="G4" s="6">
        <f>CA_Pathways_default_S2!G4-TUM_default_S2_Util!G4</f>
        <v>-2.8484622897631567E-2</v>
      </c>
      <c r="H4" s="6">
        <f>CA_Pathways_default_S2!H4-TUM_default_S2_Util!H4</f>
        <v>0.84068615867675933</v>
      </c>
      <c r="I4" s="6">
        <f>CA_Pathways_default_S2!I4-TUM_default_S2_Util!I4</f>
        <v>0.40750043103522771</v>
      </c>
      <c r="J4" s="6">
        <f>CA_Pathways_default_S2!J4-TUM_default_S2_Util!J4</f>
        <v>0.76559170549698408</v>
      </c>
      <c r="K4" s="6">
        <f>CA_Pathways_default_S2!K4-TUM_default_S2_Util!K4</f>
        <v>-0.32745420276153425</v>
      </c>
      <c r="L4" s="6">
        <f>CA_Pathways_default_S2!L4-TUM_default_S2_Util!L4</f>
        <v>0.33156234577224619</v>
      </c>
      <c r="M4" s="6">
        <f>CA_Pathways_default_S2!M4-TUM_default_S2_Util!M4</f>
        <v>0.50020382486037007</v>
      </c>
      <c r="N4" s="6">
        <f>CA_Pathways_default_S2!N4-TUM_default_S2_Util!N4</f>
        <v>-0.36283020298900281</v>
      </c>
      <c r="O4" s="6">
        <f>CA_Pathways_default_S2!O4-TUM_default_S2_Util!O4</f>
        <v>-0.15262856510130723</v>
      </c>
      <c r="P4" s="6">
        <f>CA_Pathways_default_S2!P4-TUM_default_S2_Util!P4</f>
        <v>-0.66313768390121441</v>
      </c>
      <c r="Q4" s="6">
        <f>CA_Pathways_default_S2!Q4-TUM_default_S2_Util!Q4</f>
        <v>0.17727383210152325</v>
      </c>
    </row>
    <row r="5" spans="1:17" x14ac:dyDescent="0.35">
      <c r="A5" s="5" t="s">
        <v>4</v>
      </c>
      <c r="B5" s="6">
        <f>CA_Pathways_default_S2!B5-TUM_default_S2_Util!B5</f>
        <v>2.0793499596578027</v>
      </c>
      <c r="C5" s="6">
        <f>CA_Pathways_default_S2!C5-TUM_default_S2_Util!C5</f>
        <v>0.13906862738448988</v>
      </c>
      <c r="D5" s="6">
        <f>CA_Pathways_default_S2!D5-TUM_default_S2_Util!D5</f>
        <v>25.810231970390191</v>
      </c>
      <c r="E5" s="6">
        <f>CA_Pathways_default_S2!E5-TUM_default_S2_Util!E5</f>
        <v>3.7124967236179316</v>
      </c>
      <c r="F5" s="6">
        <f>CA_Pathways_default_S2!F5-TUM_default_S2_Util!F5</f>
        <v>0.99919672008923932</v>
      </c>
      <c r="G5" s="6">
        <f>CA_Pathways_default_S2!G5-TUM_default_S2_Util!G5</f>
        <v>0.22881881786152691</v>
      </c>
      <c r="H5" s="6">
        <f>CA_Pathways_default_S2!H5-TUM_default_S2_Util!H5</f>
        <v>1.7664512368562999</v>
      </c>
      <c r="I5" s="6">
        <f>CA_Pathways_default_S2!I5-TUM_default_S2_Util!I5</f>
        <v>1.427244915183902</v>
      </c>
      <c r="J5" s="6">
        <f>CA_Pathways_default_S2!J5-TUM_default_S2_Util!J5</f>
        <v>1.3147088830113773</v>
      </c>
      <c r="K5" s="6">
        <f>CA_Pathways_default_S2!K5-TUM_default_S2_Util!K5</f>
        <v>0.40843785446433145</v>
      </c>
      <c r="L5" s="6">
        <f>CA_Pathways_default_S2!L5-TUM_default_S2_Util!L5</f>
        <v>0.74267978077487129</v>
      </c>
      <c r="M5" s="6">
        <f>CA_Pathways_default_S2!M5-TUM_default_S2_Util!M5</f>
        <v>4.3931231877221819</v>
      </c>
      <c r="N5" s="6">
        <f>CA_Pathways_default_S2!N5-TUM_default_S2_Util!N5</f>
        <v>0.1078439392830397</v>
      </c>
      <c r="O5" s="6">
        <f>CA_Pathways_default_S2!O5-TUM_default_S2_Util!O5</f>
        <v>0.19387905459325339</v>
      </c>
      <c r="P5" s="6">
        <f>CA_Pathways_default_S2!P5-TUM_default_S2_Util!P5</f>
        <v>4.0485685275042567</v>
      </c>
      <c r="Q5" s="6">
        <f>CA_Pathways_default_S2!Q5-TUM_default_S2_Util!Q5</f>
        <v>3.9161700499907717</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(+(supply_chain_S2_BWM!B18*LCI_default_S2!L32)+(supply_chain_S2_BWM!B20*LCI_default_S2!L35)+(supply_chain_S2_BWM!B26*LCI_default_S2!L43)+(supply_chain_S2_BWM!B37*LCI_default_S2!L58))/LCIA_Methods!D2</f>
        <v>-7.9759306978051905</v>
      </c>
      <c r="C2" s="6">
        <f>(+(supply_chain_S2_BWM!B18*LCI_default_S2!M32)+(supply_chain_S2_BWM!B20*LCI_default_S2!M35)+(supply_chain_S2_BWM!B26*LCI_default_S2!M43)+(supply_chain_S2_BWM!B37*LCI_default_S2!M58))/LCIA_Methods!D3</f>
        <v>-0.46841945243944977</v>
      </c>
      <c r="D2" s="6">
        <f>(+(supply_chain_S2_BWM!B18*LCI_default_S2!N32)+(supply_chain_S2_BWM!B20*LCI_default_S2!N35)+(supply_chain_S2_BWM!B26*LCI_default_S2!N43)+(supply_chain_S2_BWM!B37*LCI_default_S2!N58))/LCIA_Methods!D4</f>
        <v>-155.41702979522734</v>
      </c>
      <c r="E2" s="6">
        <f>(+(supply_chain_S2_BWM!B18*LCI_default_S2!O32)+(supply_chain_S2_BWM!B20*LCI_default_S2!O35)+(supply_chain_S2_BWM!B26*LCI_default_S2!O43)+(supply_chain_S2_BWM!B37*LCI_default_S2!O58))/LCIA_Methods!D5</f>
        <v>-202.55711366421434</v>
      </c>
      <c r="F2" s="6">
        <f>(+(supply_chain_S2_BWM!B18*LCI_default_S2!P32)+(supply_chain_S2_BWM!B20*LCI_default_S2!P35)+(supply_chain_S2_BWM!B26*LCI_default_S2!P43)+(supply_chain_S2_BWM!B37*LCI_default_S2!P58))/LCIA_Methods!D6</f>
        <v>-10.433683195901986</v>
      </c>
      <c r="G2" s="6">
        <f>(+(supply_chain_S2_BWM!B18*LCI_default_S2!Q32)+(supply_chain_S2_BWM!B20*LCI_default_S2!Q35)+(supply_chain_S2_BWM!B26*LCI_default_S2!Q43)+(supply_chain_S2_BWM!B37*LCI_default_S2!Q58))/LCIA_Methods!D7</f>
        <v>-0.5717880737320068</v>
      </c>
      <c r="H2" s="6">
        <f>(+(supply_chain_S2_BWM!B18*LCI_default_S2!R32)+(supply_chain_S2_BWM!B20*LCI_default_S2!R35)+(supply_chain_S2_BWM!B26*LCI_default_S2!R43)+(supply_chain_S2_BWM!B37*LCI_default_S2!R58))/LCIA_Methods!D8</f>
        <v>-15.032544216574701</v>
      </c>
      <c r="I2" s="6">
        <f>(+(supply_chain_S2_BWM!B18*LCI_default_S2!S32)+(supply_chain_S2_BWM!B20*LCI_default_S2!S35)+(supply_chain_S2_BWM!B26*LCI_default_S2!S43)+(supply_chain_S2_BWM!B37*LCI_default_S2!S58))/LCIA_Methods!D9</f>
        <v>-22.345004291953959</v>
      </c>
      <c r="J2" s="6">
        <f>(+(supply_chain_S2_BWM!B18*LCI_default_S2!T32)+(supply_chain_S2_BWM!B20*LCI_default_S2!T35)+(supply_chain_S2_BWM!B26*LCI_default_S2!T43)+(supply_chain_S2_BWM!B37*LCI_default_S2!T58))/LCIA_Methods!D10</f>
        <v>-28.282670412035813</v>
      </c>
      <c r="K2" s="6">
        <f>(+(supply_chain_S2_BWM!B18*LCI_default_S2!U32)+(supply_chain_S2_BWM!B20*LCI_default_S2!U35)+(supply_chain_S2_BWM!B26*LCI_default_S2!U43)+(supply_chain_S2_BWM!B37*LCI_default_S2!U58))/LCIA_Methods!D11</f>
        <v>-34.364084204876875</v>
      </c>
      <c r="L2" s="6">
        <f>(+(supply_chain_S2_BWM!B18*LCI_default_S2!V32)+(supply_chain_S2_BWM!B20*LCI_default_S2!V35)+(supply_chain_S2_BWM!B26*LCI_default_S2!V43)+(supply_chain_S2_BWM!B37*LCI_default_S2!V58))/LCIA_Methods!D12</f>
        <v>-31.469062231620978</v>
      </c>
      <c r="M2" s="6">
        <f>(+(supply_chain_S2_BWM!B18*LCI_default_S2!W32)+(supply_chain_S2_BWM!B20*LCI_default_S2!W35)+(supply_chain_S2_BWM!B26*LCI_default_S2!W43)+(supply_chain_S2_BWM!B37*LCI_default_S2!W58))/LCIA_Methods!D13</f>
        <v>-195.3196616504045</v>
      </c>
      <c r="N2" s="6">
        <f>(+(supply_chain_S2_BWM!B18*LCI_default_S2!X32)+(supply_chain_S2_BWM!B20*LCI_default_S2!X35)+(supply_chain_S2_BWM!B26*LCI_default_S2!X43)+(supply_chain_S2_BWM!B37*LCI_default_S2!X58))/LCIA_Methods!D14</f>
        <v>-17.132145793974445</v>
      </c>
      <c r="O2" s="6">
        <f>(+(supply_chain_S2_BWM!B18*LCI_default_S2!Y32)+(supply_chain_S2_BWM!B20*LCI_default_S2!Y35)+(supply_chain_S2_BWM!B26*LCI_default_S2!Y43)+(supply_chain_S2_BWM!B37*LCI_default_S2!Y58))/LCIA_Methods!D15</f>
        <v>-154.68641173862525</v>
      </c>
      <c r="P2" s="6">
        <f>(+(supply_chain_S2_BWM!B18*LCI_default_S2!Z32)+(supply_chain_S2_BWM!B20*LCI_default_S2!Z35)+(supply_chain_S2_BWM!B26*LCI_default_S2!Z43)+(supply_chain_S2_BWM!B37*LCI_default_S2!Z58))/LCIA_Methods!D16</f>
        <v>-12.757772825095069</v>
      </c>
      <c r="Q2" s="6">
        <f>(+(supply_chain_S2_BWM!B18*LCI_default_S2!AA32)+(supply_chain_S2_BWM!B20*LCI_default_S2!AA35)+(supply_chain_S2_BWM!B26*LCI_default_S2!AA43)+(supply_chain_S2_BWM!B37*LCI_default_S2!AA58))/LCIA_Methods!D17</f>
        <v>-14.510870423441892</v>
      </c>
    </row>
    <row r="3" spans="1:17" x14ac:dyDescent="0.35">
      <c r="A3" s="5" t="s">
        <v>2</v>
      </c>
      <c r="B3" s="6">
        <f>(+(supply_chain_S2_PW1!B18*LCI_default_S2!L32)+(supply_chain_S2_PW1!B20*LCI_default_S2!L35)+(supply_chain_S2_PW1!B26*LCI_default_S2!L43)+(supply_chain_S2_PW1!B37*LCI_default_S2!L58))/LCIA_Methods!D2</f>
        <v>0.10111321125169319</v>
      </c>
      <c r="C3" s="6">
        <f>(+(supply_chain_S2_PW1!B18*LCI_default_S2!M32)+(supply_chain_S2_PW1!B20*LCI_default_S2!M35)+(supply_chain_S2_PW1!B26*LCI_default_S2!M43)+(supply_chain_S2_PW1!B37*LCI_default_S2!M58))/LCIA_Methods!D3</f>
        <v>7.502557528699617E-3</v>
      </c>
      <c r="D3" s="6">
        <f>(+(supply_chain_S2_PW1!B18*LCI_default_S2!N32)+(supply_chain_S2_PW1!B20*LCI_default_S2!N35)+(supply_chain_S2_PW1!B26*LCI_default_S2!N43)+(supply_chain_S2_PW1!B37*LCI_default_S2!N58))/LCIA_Methods!D4</f>
        <v>0.7016942296323212</v>
      </c>
      <c r="E3" s="6">
        <f>(+(supply_chain_S2_PW1!B18*LCI_default_S2!O32)+(supply_chain_S2_PW1!B20*LCI_default_S2!O35)+(supply_chain_S2_PW1!B26*LCI_default_S2!O43)+(supply_chain_S2_PW1!B37*LCI_default_S2!O58))/LCIA_Methods!D5</f>
        <v>0.25260865124217774</v>
      </c>
      <c r="F3" s="6">
        <f>(+(supply_chain_S2_PW1!B18*LCI_default_S2!P32)+(supply_chain_S2_PW1!B20*LCI_default_S2!P35)+(supply_chain_S2_PW1!B26*LCI_default_S2!P43)+(supply_chain_S2_PW1!B37*LCI_default_S2!P58))/LCIA_Methods!D6</f>
        <v>0.1130507583448498</v>
      </c>
      <c r="G3" s="6">
        <f>(+(supply_chain_S2_PW1!B18*LCI_default_S2!Q32)+(supply_chain_S2_PW1!B20*LCI_default_S2!Q35)+(supply_chain_S2_PW1!B26*LCI_default_S2!Q43)+(supply_chain_S2_PW1!B37*LCI_default_S2!Q58))/LCIA_Methods!D7</f>
        <v>1.2337021135040037E-2</v>
      </c>
      <c r="H3" s="6">
        <f>(+(supply_chain_S2_PW1!B18*LCI_default_S2!R32)+(supply_chain_S2_PW1!B20*LCI_default_S2!R35)+(supply_chain_S2_PW1!B26*LCI_default_S2!R43)+(supply_chain_S2_PW1!B37*LCI_default_S2!R58))/LCIA_Methods!D8</f>
        <v>0.15060894384315604</v>
      </c>
      <c r="I3" s="6">
        <f>(+(supply_chain_S2_PW1!B18*LCI_default_S2!S32)+(supply_chain_S2_PW1!B20*LCI_default_S2!S35)+(supply_chain_S2_PW1!B26*LCI_default_S2!S43)+(supply_chain_S2_PW1!B37*LCI_default_S2!S58))/LCIA_Methods!D9</f>
        <v>9.8110295980641277E-2</v>
      </c>
      <c r="J3" s="6">
        <f>(+(supply_chain_S2_PW1!B18*LCI_default_S2!T32)+(supply_chain_S2_PW1!B20*LCI_default_S2!T35)+(supply_chain_S2_PW1!B26*LCI_default_S2!T43)+(supply_chain_S2_PW1!B37*LCI_default_S2!T58))/LCIA_Methods!D10</f>
        <v>0.12303816509019831</v>
      </c>
      <c r="K3" s="6">
        <f>(+(supply_chain_S2_PW1!B18*LCI_default_S2!U32)+(supply_chain_S2_PW1!B20*LCI_default_S2!U35)+(supply_chain_S2_PW1!B26*LCI_default_S2!U43)+(supply_chain_S2_PW1!B37*LCI_default_S2!U58))/LCIA_Methods!D11</f>
        <v>1.3528093741931901E-2</v>
      </c>
      <c r="L3" s="6">
        <f>(+(supply_chain_S2_PW1!B18*LCI_default_S2!V32)+(supply_chain_S2_PW1!B20*LCI_default_S2!V35)+(supply_chain_S2_PW1!B26*LCI_default_S2!V43)+(supply_chain_S2_PW1!B37*LCI_default_S2!V58))/LCIA_Methods!D12</f>
        <v>7.0023247901039726E-2</v>
      </c>
      <c r="M3" s="6">
        <f>(+(supply_chain_S2_PW1!B18*LCI_default_S2!W32)+(supply_chain_S2_PW1!B20*LCI_default_S2!W35)+(supply_chain_S2_PW1!B26*LCI_default_S2!W43)+(supply_chain_S2_PW1!B37*LCI_default_S2!W58))/LCIA_Methods!D13</f>
        <v>0.18388684316876178</v>
      </c>
      <c r="N3" s="6">
        <f>(+(supply_chain_S2_PW1!B18*LCI_default_S2!X32)+(supply_chain_S2_PW1!B20*LCI_default_S2!X35)+(supply_chain_S2_PW1!B26*LCI_default_S2!X43)+(supply_chain_S2_PW1!B37*LCI_default_S2!X58))/LCIA_Methods!D14</f>
        <v>1.137488530252014E-2</v>
      </c>
      <c r="O3" s="6">
        <f>(+(supply_chain_S2_PW1!B18*LCI_default_S2!Y32)+(supply_chain_S2_PW1!B20*LCI_default_S2!Y35)+(supply_chain_S2_PW1!B26*LCI_default_S2!Y43)+(supply_chain_S2_PW1!B37*LCI_default_S2!Y58))/LCIA_Methods!D15</f>
        <v>6.1161485197864154E-3</v>
      </c>
      <c r="P3" s="6">
        <f>(+(supply_chain_S2_PW1!B18*LCI_default_S2!Z32)+(supply_chain_S2_PW1!B20*LCI_default_S2!Z35)+(supply_chain_S2_PW1!B26*LCI_default_S2!Z43)+(supply_chain_S2_PW1!B37*LCI_default_S2!Z58))/LCIA_Methods!D16</f>
        <v>4.7195877949699754E-2</v>
      </c>
      <c r="Q3" s="6">
        <f>(+(supply_chain_S2_PW1!B18*LCI_default_S2!AA32)+(supply_chain_S2_PW1!B20*LCI_default_S2!AA35)+(supply_chain_S2_PW1!B26*LCI_default_S2!AA43)+(supply_chain_S2_PW1!B37*LCI_default_S2!AA58))/LCIA_Methods!D17</f>
        <v>0.19606409212510298</v>
      </c>
    </row>
    <row r="4" spans="1:17" x14ac:dyDescent="0.35">
      <c r="A4" s="5" t="s">
        <v>3</v>
      </c>
      <c r="B4" s="6">
        <f>(+(supply_chain_S2_PW2!B18*LCI_default_S2!L32)+(supply_chain_S2_PW2!B20*LCI_default_S2!L35)+(supply_chain_S2_PW2!B26*LCI_default_S2!L43)+(supply_chain_S2_PW2!B37*LCI_default_S2!L58))/LCIA_Methods!D2</f>
        <v>3.5277846691619539</v>
      </c>
      <c r="C4" s="6">
        <f>(+(supply_chain_S2_PW2!B18*LCI_default_S2!M32)+(supply_chain_S2_PW2!B20*LCI_default_S2!M35)+(supply_chain_S2_PW2!B26*LCI_default_S2!M43)+(supply_chain_S2_PW2!B37*LCI_default_S2!M58))/LCIA_Methods!D3</f>
        <v>5.5091951778952639E-2</v>
      </c>
      <c r="D4" s="6">
        <f>(+(supply_chain_S2_PW2!B18*LCI_default_S2!N32)+(supply_chain_S2_PW2!B20*LCI_default_S2!N35)+(supply_chain_S2_PW2!B26*LCI_default_S2!N43)+(supply_chain_S2_PW2!B37*LCI_default_S2!N58))/LCIA_Methods!D4</f>
        <v>7.3871878658894179</v>
      </c>
      <c r="E4" s="6">
        <f>(+(supply_chain_S2_PW2!B18*LCI_default_S2!O32)+(supply_chain_S2_PW2!B20*LCI_default_S2!O35)+(supply_chain_S2_PW2!B26*LCI_default_S2!O43)+(supply_chain_S2_PW2!B37*LCI_default_S2!O58))/LCIA_Methods!D5</f>
        <v>4.3207957248954525</v>
      </c>
      <c r="F4" s="6">
        <f>(+(supply_chain_S2_PW2!B18*LCI_default_S2!P32)+(supply_chain_S2_PW2!B20*LCI_default_S2!P35)+(supply_chain_S2_PW2!B26*LCI_default_S2!P43)+(supply_chain_S2_PW2!B37*LCI_default_S2!P58))/LCIA_Methods!D6</f>
        <v>3.7183194256467513</v>
      </c>
      <c r="G4" s="6">
        <f>(+(supply_chain_S2_PW2!B18*LCI_default_S2!Q32)+(supply_chain_S2_PW2!B20*LCI_default_S2!Q35)+(supply_chain_S2_PW2!B26*LCI_default_S2!Q43)+(supply_chain_S2_PW2!B37*LCI_default_S2!Q58))/LCIA_Methods!D7</f>
        <v>0.20843505767899737</v>
      </c>
      <c r="H4" s="6">
        <f>(+(supply_chain_S2_PW2!B18*LCI_default_S2!R32)+(supply_chain_S2_PW2!B20*LCI_default_S2!R35)+(supply_chain_S2_PW2!B26*LCI_default_S2!R43)+(supply_chain_S2_PW2!B37*LCI_default_S2!R58))/LCIA_Methods!D8</f>
        <v>0.81940198699995026</v>
      </c>
      <c r="I4" s="6">
        <f>(+(supply_chain_S2_PW2!B18*LCI_default_S2!S32)+(supply_chain_S2_PW2!B20*LCI_default_S2!S35)+(supply_chain_S2_PW2!B26*LCI_default_S2!S43)+(supply_chain_S2_PW2!B37*LCI_default_S2!S58))/LCIA_Methods!D9</f>
        <v>3.4094235174356413</v>
      </c>
      <c r="J4" s="6">
        <f>(+(supply_chain_S2_PW2!B18*LCI_default_S2!T32)+(supply_chain_S2_PW2!B20*LCI_default_S2!T35)+(supply_chain_S2_PW2!B26*LCI_default_S2!T43)+(supply_chain_S2_PW2!B37*LCI_default_S2!T58))/LCIA_Methods!D10</f>
        <v>4.5172738975437765</v>
      </c>
      <c r="K4" s="6">
        <f>(+(supply_chain_S2_PW2!B18*LCI_default_S2!U32)+(supply_chain_S2_PW2!B20*LCI_default_S2!U35)+(supply_chain_S2_PW2!B26*LCI_default_S2!U43)+(supply_chain_S2_PW2!B37*LCI_default_S2!U58))/LCIA_Methods!D11</f>
        <v>0.19510029600881892</v>
      </c>
      <c r="L4" s="6">
        <f>(+(supply_chain_S2_PW2!B18*LCI_default_S2!V32)+(supply_chain_S2_PW2!B20*LCI_default_S2!V35)+(supply_chain_S2_PW2!B26*LCI_default_S2!V43)+(supply_chain_S2_PW2!B37*LCI_default_S2!V58))/LCIA_Methods!D12</f>
        <v>0.43648354318463789</v>
      </c>
      <c r="M4" s="6">
        <f>(+(supply_chain_S2_PW2!B18*LCI_default_S2!W32)+(supply_chain_S2_PW2!B20*LCI_default_S2!W35)+(supply_chain_S2_PW2!B26*LCI_default_S2!W43)+(supply_chain_S2_PW2!B37*LCI_default_S2!W58))/LCIA_Methods!D13</f>
        <v>0.56731296729334624</v>
      </c>
      <c r="N4" s="6">
        <f>(+(supply_chain_S2_PW2!B18*LCI_default_S2!X32)+(supply_chain_S2_PW2!B20*LCI_default_S2!X35)+(supply_chain_S2_PW2!B26*LCI_default_S2!X43)+(supply_chain_S2_PW2!B37*LCI_default_S2!X58))/LCIA_Methods!D14</f>
        <v>0.39753806919194884</v>
      </c>
      <c r="O4" s="6">
        <f>(+(supply_chain_S2_PW2!B18*LCI_default_S2!Y32)+(supply_chain_S2_PW2!B20*LCI_default_S2!Y35)+(supply_chain_S2_PW2!B26*LCI_default_S2!Y43)+(supply_chain_S2_PW2!B37*LCI_default_S2!Y58))/LCIA_Methods!D15</f>
        <v>0.24351396766025177</v>
      </c>
      <c r="P4" s="6">
        <f>(+(supply_chain_S2_PW2!B18*LCI_default_S2!Z32)+(supply_chain_S2_PW2!B20*LCI_default_S2!Z35)+(supply_chain_S2_PW2!B26*LCI_default_S2!Z43)+(supply_chain_S2_PW2!B37*LCI_default_S2!Z58))/LCIA_Methods!D16</f>
        <v>1.040165628251432</v>
      </c>
      <c r="Q4" s="6">
        <f>(+(supply_chain_S2_PW2!B18*LCI_default_S2!AA32)+(supply_chain_S2_PW2!B20*LCI_default_S2!AA35)+(supply_chain_S2_PW2!B26*LCI_default_S2!AA43)+(supply_chain_S2_PW2!B37*LCI_default_S2!AA58))/LCIA_Methods!D17</f>
        <v>1.6888744411704772</v>
      </c>
    </row>
    <row r="5" spans="1:17" x14ac:dyDescent="0.35">
      <c r="A5" s="5" t="s">
        <v>4</v>
      </c>
      <c r="B5" s="6">
        <f>(+(supply_chain_S2_PW3!B18*LCI_default_S2!L32)+(supply_chain_S2_PW3!B20*LCI_default_S2!L35)+(supply_chain_S2_PW3!B26*LCI_default_S2!L43)+(supply_chain_S2_PW3!B37*LCI_default_S2!L58))/LCIA_Methods!D2</f>
        <v>-11.604828578218838</v>
      </c>
      <c r="C5" s="6">
        <f>(+(supply_chain_S2_PW3!B18*LCI_default_S2!M32)+(supply_chain_S2_PW3!B20*LCI_default_S2!M35)+(supply_chain_S2_PW3!B26*LCI_default_S2!M43)+(supply_chain_S2_PW3!B37*LCI_default_S2!M58))/LCIA_Methods!D3</f>
        <v>-0.53101396174710203</v>
      </c>
      <c r="D5" s="6">
        <f>(+(supply_chain_S2_PW3!B18*LCI_default_S2!N32)+(supply_chain_S2_PW3!B20*LCI_default_S2!N35)+(supply_chain_S2_PW3!B26*LCI_default_S2!N43)+(supply_chain_S2_PW3!B37*LCI_default_S2!N58))/LCIA_Methods!D4</f>
        <v>-163.50591189074908</v>
      </c>
      <c r="E5" s="6">
        <f>(+(supply_chain_S2_PW3!B18*LCI_default_S2!O32)+(supply_chain_S2_PW3!B20*LCI_default_S2!O35)+(supply_chain_S2_PW3!B26*LCI_default_S2!O43)+(supply_chain_S2_PW3!B37*LCI_default_S2!O58))/LCIA_Methods!D5</f>
        <v>-207.13051804035197</v>
      </c>
      <c r="F5" s="6">
        <f>(+(supply_chain_S2_PW3!B18*LCI_default_S2!P32)+(supply_chain_S2_PW3!B20*LCI_default_S2!P35)+(supply_chain_S2_PW3!B26*LCI_default_S2!P43)+(supply_chain_S2_PW3!B37*LCI_default_S2!P58))/LCIA_Methods!D6</f>
        <v>-14.265053379893587</v>
      </c>
      <c r="G5" s="6">
        <f>(+(supply_chain_S2_PW3!B18*LCI_default_S2!Q32)+(supply_chain_S2_PW3!B20*LCI_default_S2!Q35)+(supply_chain_S2_PW3!B26*LCI_default_S2!Q43)+(supply_chain_S2_PW3!B37*LCI_default_S2!Q58))/LCIA_Methods!D7</f>
        <v>-0.79256015254604428</v>
      </c>
      <c r="H5" s="6">
        <f>(+(supply_chain_S2_PW3!B18*LCI_default_S2!R32)+(supply_chain_S2_PW3!B20*LCI_default_S2!R35)+(supply_chain_S2_PW3!B26*LCI_default_S2!R43)+(supply_chain_S2_PW3!B37*LCI_default_S2!R58))/LCIA_Methods!D8</f>
        <v>-16.002555147417809</v>
      </c>
      <c r="I5" s="6">
        <f>(+(supply_chain_S2_PW3!B18*LCI_default_S2!S32)+(supply_chain_S2_PW3!B20*LCI_default_S2!S35)+(supply_chain_S2_PW3!B26*LCI_default_S2!S43)+(supply_chain_S2_PW3!B37*LCI_default_S2!S58))/LCIA_Methods!D9</f>
        <v>-25.852538105370243</v>
      </c>
      <c r="J5" s="6">
        <f>(+(supply_chain_S2_PW3!B18*LCI_default_S2!T32)+(supply_chain_S2_PW3!B20*LCI_default_S2!T35)+(supply_chain_S2_PW3!B26*LCI_default_S2!T43)+(supply_chain_S2_PW3!B37*LCI_default_S2!T58))/LCIA_Methods!D10</f>
        <v>-32.922982474669794</v>
      </c>
      <c r="K5" s="6">
        <f>(+(supply_chain_S2_PW3!B18*LCI_default_S2!U32)+(supply_chain_S2_PW3!B20*LCI_default_S2!U35)+(supply_chain_S2_PW3!B26*LCI_default_S2!U43)+(supply_chain_S2_PW3!B37*LCI_default_S2!U58))/LCIA_Methods!D11</f>
        <v>-34.572712594627625</v>
      </c>
      <c r="L5" s="6">
        <f>(+(supply_chain_S2_PW3!B18*LCI_default_S2!V32)+(supply_chain_S2_PW3!B20*LCI_default_S2!V35)+(supply_chain_S2_PW3!B26*LCI_default_S2!V43)+(supply_chain_S2_PW3!B37*LCI_default_S2!V58))/LCIA_Methods!D12</f>
        <v>-31.975569022706654</v>
      </c>
      <c r="M5" s="6">
        <f>(+(supply_chain_S2_PW3!B18*LCI_default_S2!W32)+(supply_chain_S2_PW3!B20*LCI_default_S2!W35)+(supply_chain_S2_PW3!B26*LCI_default_S2!W43)+(supply_chain_S2_PW3!B37*LCI_default_S2!W58))/LCIA_Methods!D13</f>
        <v>-196.07086146086664</v>
      </c>
      <c r="N5" s="6">
        <f>(+(supply_chain_S2_PW3!B18*LCI_default_S2!X32)+(supply_chain_S2_PW3!B20*LCI_default_S2!X35)+(supply_chain_S2_PW3!B26*LCI_default_S2!X43)+(supply_chain_S2_PW3!B37*LCI_default_S2!X58))/LCIA_Methods!D14</f>
        <v>-17.541058748468913</v>
      </c>
      <c r="O5" s="6">
        <f>(+(supply_chain_S2_PW3!B18*LCI_default_S2!Y32)+(supply_chain_S2_PW3!B20*LCI_default_S2!Y35)+(supply_chain_S2_PW3!B26*LCI_default_S2!Y43)+(supply_chain_S2_PW3!B37*LCI_default_S2!Y58))/LCIA_Methods!D15</f>
        <v>-154.93604185480532</v>
      </c>
      <c r="P5" s="6">
        <f>(+(supply_chain_S2_PW3!B18*LCI_default_S2!Z32)+(supply_chain_S2_PW3!B20*LCI_default_S2!Z35)+(supply_chain_S2_PW3!B26*LCI_default_S2!Z43)+(supply_chain_S2_PW3!B37*LCI_default_S2!Z58))/LCIA_Methods!D16</f>
        <v>-13.845134331296199</v>
      </c>
      <c r="Q5" s="6">
        <f>(+(supply_chain_S2_PW3!B18*LCI_default_S2!AA32)+(supply_chain_S2_PW3!B20*LCI_default_S2!AA35)+(supply_chain_S2_PW3!B26*LCI_default_S2!AA43)+(supply_chain_S2_PW3!B37*LCI_default_S2!AA58))/LCIA_Methods!D17</f>
        <v>-16.395808956737472</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OEV_Pathways_default_S2!B2*VLOOKUP("BWM",Waste_Generation_S5!A1:C100,3,FALSE)</f>
        <v>58.024142891094179</v>
      </c>
      <c r="C2" s="6">
        <f>OEV_Pathways_default_S2!C2*VLOOKUP("BWM",Waste_Generation_S5!A1:C100,3,FALSE)</f>
        <v>2.6550698087355102</v>
      </c>
      <c r="D2" s="6">
        <f>OEV_Pathways_default_S2!D2*VLOOKUP("BWM",Waste_Generation_S5!A1:C100,3,FALSE)</f>
        <v>817.52955945374538</v>
      </c>
      <c r="E2" s="6">
        <f>OEV_Pathways_default_S2!E2*VLOOKUP("BWM",Waste_Generation_S5!A1:C100,3,FALSE)</f>
        <v>1035.6525902017599</v>
      </c>
      <c r="F2" s="6">
        <f>OEV_Pathways_default_S2!F2*VLOOKUP("BWM",Waste_Generation_S5!A1:C100,3,FALSE)</f>
        <v>71.325266899467948</v>
      </c>
      <c r="G2" s="6">
        <f>OEV_Pathways_default_S2!G2*VLOOKUP("BWM",Waste_Generation_S5!A1:C100,3,FALSE)</f>
        <v>3.9628007627302213</v>
      </c>
      <c r="H2" s="6">
        <f>OEV_Pathways_default_S2!H2*VLOOKUP("BWM",Waste_Generation_S5!A1:C100,3,FALSE)</f>
        <v>80.012775737089058</v>
      </c>
      <c r="I2" s="6">
        <f>OEV_Pathways_default_S2!I2*VLOOKUP("BWM",Waste_Generation_S5!A1:C100,3,FALSE)</f>
        <v>129.26269052685123</v>
      </c>
      <c r="J2" s="6">
        <f>OEV_Pathways_default_S2!J2*VLOOKUP("BWM",Waste_Generation_S5!A1:C100,3,FALSE)</f>
        <v>164.61491237334897</v>
      </c>
      <c r="K2" s="6">
        <f>OEV_Pathways_default_S2!K2*VLOOKUP("BWM",Waste_Generation_S5!A1:C100,3,FALSE)</f>
        <v>172.8635629731381</v>
      </c>
      <c r="L2" s="6">
        <f>OEV_Pathways_default_S2!L2*VLOOKUP("BWM",Waste_Generation_S5!A1:C100,3,FALSE)</f>
        <v>159.87784511353328</v>
      </c>
      <c r="M2" s="6">
        <f>OEV_Pathways_default_S2!M2*VLOOKUP("BWM",Waste_Generation_S5!A1:C100,3,FALSE)</f>
        <v>980.35430730433325</v>
      </c>
      <c r="N2" s="6">
        <f>OEV_Pathways_default_S2!N2*VLOOKUP("BWM",Waste_Generation_S5!A1:C100,3,FALSE)</f>
        <v>87.705293742344551</v>
      </c>
      <c r="O2" s="6">
        <f>OEV_Pathways_default_S2!O2*VLOOKUP("BWM",Waste_Generation_S5!A1:C100,3,FALSE)</f>
        <v>774.68020927402665</v>
      </c>
      <c r="P2" s="6">
        <f>OEV_Pathways_default_S2!P2*VLOOKUP("BWM",Waste_Generation_S5!A1:C100,3,FALSE)</f>
        <v>69.225671656481026</v>
      </c>
      <c r="Q2" s="6">
        <f>OEV_Pathways_default_S2!Q2*VLOOKUP("BWM",Waste_Generation_S5!A1:C100,3,FALSE)</f>
        <v>81.979044783687343</v>
      </c>
    </row>
    <row r="3" spans="1:17" x14ac:dyDescent="0.35">
      <c r="A3" s="5" t="s">
        <v>2</v>
      </c>
      <c r="B3" s="6">
        <f>OEV_Pathways_default_S2!B3*VLOOKUP("PW1",Waste_Generation_S5!A1:C100,3,FALSE)</f>
        <v>23.209657156437672</v>
      </c>
      <c r="C3" s="6">
        <f>OEV_Pathways_default_S2!C3*VLOOKUP("PW1",Waste_Generation_S5!A1:C100,3,FALSE)</f>
        <v>1.0620279234942041</v>
      </c>
      <c r="D3" s="6">
        <f>OEV_Pathways_default_S2!D3*VLOOKUP("PW1",Waste_Generation_S5!A1:C100,3,FALSE)</f>
        <v>327.01182378149815</v>
      </c>
      <c r="E3" s="6">
        <f>OEV_Pathways_default_S2!E3*VLOOKUP("PW1",Waste_Generation_S5!A1:C100,3,FALSE)</f>
        <v>414.261036080704</v>
      </c>
      <c r="F3" s="6">
        <f>OEV_Pathways_default_S2!F3*VLOOKUP("PW1",Waste_Generation_S5!A1:C100,3,FALSE)</f>
        <v>28.530106759787177</v>
      </c>
      <c r="G3" s="6">
        <f>OEV_Pathways_default_S2!G3*VLOOKUP("PW1",Waste_Generation_S5!A1:C100,3,FALSE)</f>
        <v>1.5851203050920886</v>
      </c>
      <c r="H3" s="6">
        <f>OEV_Pathways_default_S2!H3*VLOOKUP("PW1",Waste_Generation_S5!A1:C100,3,FALSE)</f>
        <v>32.005110294835617</v>
      </c>
      <c r="I3" s="6">
        <f>OEV_Pathways_default_S2!I3*VLOOKUP("PW1",Waste_Generation_S5!A1:C100,3,FALSE)</f>
        <v>51.705076210740479</v>
      </c>
      <c r="J3" s="6">
        <f>OEV_Pathways_default_S2!J3*VLOOKUP("PW1",Waste_Generation_S5!A1:C100,3,FALSE)</f>
        <v>65.845964949339574</v>
      </c>
      <c r="K3" s="6">
        <f>OEV_Pathways_default_S2!K3*VLOOKUP("PW1",Waste_Generation_S5!A1:C100,3,FALSE)</f>
        <v>69.145425189255249</v>
      </c>
      <c r="L3" s="6">
        <f>OEV_Pathways_default_S2!L3*VLOOKUP("PW1",Waste_Generation_S5!A1:C100,3,FALSE)</f>
        <v>63.951138045413316</v>
      </c>
      <c r="M3" s="6">
        <f>OEV_Pathways_default_S2!M3*VLOOKUP("PW1",Waste_Generation_S5!A1:C100,3,FALSE)</f>
        <v>392.14172292173328</v>
      </c>
      <c r="N3" s="6">
        <f>OEV_Pathways_default_S2!N3*VLOOKUP("PW1",Waste_Generation_S5!A1:C100,3,FALSE)</f>
        <v>35.082117496937826</v>
      </c>
      <c r="O3" s="6">
        <f>OEV_Pathways_default_S2!O3*VLOOKUP("PW1",Waste_Generation_S5!A1:C100,3,FALSE)</f>
        <v>309.87208370961065</v>
      </c>
      <c r="P3" s="6">
        <f>OEV_Pathways_default_S2!P3*VLOOKUP("PW1",Waste_Generation_S5!A1:C100,3,FALSE)</f>
        <v>27.690268662592405</v>
      </c>
      <c r="Q3" s="6">
        <f>OEV_Pathways_default_S2!Q3*VLOOKUP("PW1",Waste_Generation_S5!A1:C100,3,FALSE)</f>
        <v>32.791617913474937</v>
      </c>
    </row>
    <row r="4" spans="1:17" x14ac:dyDescent="0.35">
      <c r="A4" s="5" t="s">
        <v>3</v>
      </c>
      <c r="B4" s="6">
        <f>OEV_Pathways_default_S2!B4*VLOOKUP("PW2",Waste_Generation_S5!A1:C100,3,FALSE)</f>
        <v>23.209657156437672</v>
      </c>
      <c r="C4" s="6">
        <f>OEV_Pathways_default_S2!C4*VLOOKUP("PW2",Waste_Generation_S5!A1:C100,3,FALSE)</f>
        <v>1.0620279234942041</v>
      </c>
      <c r="D4" s="6">
        <f>OEV_Pathways_default_S2!D4*VLOOKUP("PW2",Waste_Generation_S5!A1:C100,3,FALSE)</f>
        <v>327.01182378149815</v>
      </c>
      <c r="E4" s="6">
        <f>OEV_Pathways_default_S2!E4*VLOOKUP("PW2",Waste_Generation_S5!A1:C100,3,FALSE)</f>
        <v>414.261036080704</v>
      </c>
      <c r="F4" s="6">
        <f>OEV_Pathways_default_S2!F4*VLOOKUP("PW2",Waste_Generation_S5!A1:C100,3,FALSE)</f>
        <v>28.530106759787177</v>
      </c>
      <c r="G4" s="6">
        <f>OEV_Pathways_default_S2!G4*VLOOKUP("PW2",Waste_Generation_S5!A1:C100,3,FALSE)</f>
        <v>1.5851203050920886</v>
      </c>
      <c r="H4" s="6">
        <f>OEV_Pathways_default_S2!H4*VLOOKUP("PW2",Waste_Generation_S5!A1:C100,3,FALSE)</f>
        <v>32.005110294835617</v>
      </c>
      <c r="I4" s="6">
        <f>OEV_Pathways_default_S2!I4*VLOOKUP("PW2",Waste_Generation_S5!A1:C100,3,FALSE)</f>
        <v>51.705076210740479</v>
      </c>
      <c r="J4" s="6">
        <f>OEV_Pathways_default_S2!J4*VLOOKUP("PW2",Waste_Generation_S5!A1:C100,3,FALSE)</f>
        <v>65.845964949339574</v>
      </c>
      <c r="K4" s="6">
        <f>OEV_Pathways_default_S2!K4*VLOOKUP("PW2",Waste_Generation_S5!A1:C100,3,FALSE)</f>
        <v>69.145425189255249</v>
      </c>
      <c r="L4" s="6">
        <f>OEV_Pathways_default_S2!L4*VLOOKUP("PW2",Waste_Generation_S5!A1:C100,3,FALSE)</f>
        <v>63.951138045413316</v>
      </c>
      <c r="M4" s="6">
        <f>OEV_Pathways_default_S2!M4*VLOOKUP("PW2",Waste_Generation_S5!A1:C100,3,FALSE)</f>
        <v>392.14172292173328</v>
      </c>
      <c r="N4" s="6">
        <f>OEV_Pathways_default_S2!N4*VLOOKUP("PW2",Waste_Generation_S5!A1:C100,3,FALSE)</f>
        <v>35.082117496937826</v>
      </c>
      <c r="O4" s="6">
        <f>OEV_Pathways_default_S2!O4*VLOOKUP("PW2",Waste_Generation_S5!A1:C100,3,FALSE)</f>
        <v>309.87208370961065</v>
      </c>
      <c r="P4" s="6">
        <f>OEV_Pathways_default_S2!P4*VLOOKUP("PW2",Waste_Generation_S5!A1:C100,3,FALSE)</f>
        <v>27.690268662592405</v>
      </c>
      <c r="Q4" s="6">
        <f>OEV_Pathways_default_S2!Q4*VLOOKUP("PW2",Waste_Generation_S5!A1:C100,3,FALSE)</f>
        <v>32.791617913474937</v>
      </c>
    </row>
    <row r="5" spans="1:17" x14ac:dyDescent="0.35">
      <c r="A5" s="5" t="s">
        <v>4</v>
      </c>
      <c r="B5" s="6">
        <f>OEV_Pathways_default_S2!B5*VLOOKUP("PW3",Waste_Generation_S5!A1:C100,3,FALSE)</f>
        <v>11.604828578218836</v>
      </c>
      <c r="C5" s="6">
        <f>OEV_Pathways_default_S2!C5*VLOOKUP("PW3",Waste_Generation_S5!A1:C100,3,FALSE)</f>
        <v>0.53101396174710203</v>
      </c>
      <c r="D5" s="6">
        <f>OEV_Pathways_default_S2!D5*VLOOKUP("PW3",Waste_Generation_S5!A1:C100,3,FALSE)</f>
        <v>163.50591189074908</v>
      </c>
      <c r="E5" s="6">
        <f>OEV_Pathways_default_S2!E5*VLOOKUP("PW3",Waste_Generation_S5!A1:C100,3,FALSE)</f>
        <v>207.130518040352</v>
      </c>
      <c r="F5" s="6">
        <f>OEV_Pathways_default_S2!F5*VLOOKUP("PW3",Waste_Generation_S5!A1:C100,3,FALSE)</f>
        <v>14.265053379893589</v>
      </c>
      <c r="G5" s="6">
        <f>OEV_Pathways_default_S2!G5*VLOOKUP("PW3",Waste_Generation_S5!A1:C100,3,FALSE)</f>
        <v>0.79256015254604428</v>
      </c>
      <c r="H5" s="6">
        <f>OEV_Pathways_default_S2!H5*VLOOKUP("PW3",Waste_Generation_S5!A1:C100,3,FALSE)</f>
        <v>16.002555147417809</v>
      </c>
      <c r="I5" s="6">
        <f>OEV_Pathways_default_S2!I5*VLOOKUP("PW3",Waste_Generation_S5!A1:C100,3,FALSE)</f>
        <v>25.85253810537024</v>
      </c>
      <c r="J5" s="6">
        <f>OEV_Pathways_default_S2!J5*VLOOKUP("PW3",Waste_Generation_S5!A1:C100,3,FALSE)</f>
        <v>32.922982474669787</v>
      </c>
      <c r="K5" s="6">
        <f>OEV_Pathways_default_S2!K5*VLOOKUP("PW3",Waste_Generation_S5!A1:C100,3,FALSE)</f>
        <v>34.572712594627625</v>
      </c>
      <c r="L5" s="6">
        <f>OEV_Pathways_default_S2!L5*VLOOKUP("PW3",Waste_Generation_S5!A1:C100,3,FALSE)</f>
        <v>31.975569022706658</v>
      </c>
      <c r="M5" s="6">
        <f>OEV_Pathways_default_S2!M5*VLOOKUP("PW3",Waste_Generation_S5!A1:C100,3,FALSE)</f>
        <v>196.07086146086664</v>
      </c>
      <c r="N5" s="6">
        <f>OEV_Pathways_default_S2!N5*VLOOKUP("PW3",Waste_Generation_S5!A1:C100,3,FALSE)</f>
        <v>17.541058748468913</v>
      </c>
      <c r="O5" s="6">
        <f>OEV_Pathways_default_S2!O5*VLOOKUP("PW3",Waste_Generation_S5!A1:C100,3,FALSE)</f>
        <v>154.93604185480532</v>
      </c>
      <c r="P5" s="6">
        <f>OEV_Pathways_default_S2!P5*VLOOKUP("PW3",Waste_Generation_S5!A1:C100,3,FALSE)</f>
        <v>13.845134331296203</v>
      </c>
      <c r="Q5" s="6">
        <f>OEV_Pathways_default_S2!Q5*VLOOKUP("PW3",Waste_Generation_S5!A1:C100,3,FALSE)</f>
        <v>16.395808956737469</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CA_Pathways_default_S3!B2-TUM_default_S3_Util!B2</f>
        <v>-7.8584663517871922</v>
      </c>
      <c r="C2" s="6">
        <f>CA_Pathways_default_S3!C2-TUM_default_S3_Util!C2</f>
        <v>0.11152388092881343</v>
      </c>
      <c r="D2" s="6">
        <f>CA_Pathways_default_S3!D2-TUM_default_S3_Util!D2</f>
        <v>-20.856502859168955</v>
      </c>
      <c r="E2" s="6">
        <f>CA_Pathways_default_S3!E2-TUM_default_S3_Util!E2</f>
        <v>-3.7970831839440393</v>
      </c>
      <c r="F2" s="6">
        <f>CA_Pathways_default_S3!F2-TUM_default_S3_Util!F2</f>
        <v>-8.3530100398122737</v>
      </c>
      <c r="G2" s="6">
        <f>CA_Pathways_default_S3!G2-TUM_default_S3_Util!G2</f>
        <v>-4.0649223365639364E-2</v>
      </c>
      <c r="H2" s="6">
        <f>CA_Pathways_default_S3!H2-TUM_default_S3_Util!H2</f>
        <v>2.9594858282401386</v>
      </c>
      <c r="I2" s="6">
        <f>CA_Pathways_default_S3!I2-TUM_default_S3_Util!I2</f>
        <v>-21.121199848847741</v>
      </c>
      <c r="J2" s="6">
        <f>CA_Pathways_default_S3!J2-TUM_default_S3_Util!J2</f>
        <v>-29.69725843535447</v>
      </c>
      <c r="K2" s="6">
        <f>CA_Pathways_default_S3!K2-TUM_default_S3_Util!K2</f>
        <v>-0.35586475145995422</v>
      </c>
      <c r="L2" s="6">
        <f>CA_Pathways_default_S3!L2-TUM_default_S3_Util!L2</f>
        <v>-0.27138320576202091</v>
      </c>
      <c r="M2" s="6">
        <f>CA_Pathways_default_S3!M2-TUM_default_S3_Util!M2</f>
        <v>2.9277685825238962</v>
      </c>
      <c r="N2" s="6">
        <f>CA_Pathways_default_S3!N2-TUM_default_S3_Util!N2</f>
        <v>-0.47682695913972495</v>
      </c>
      <c r="O2" s="6">
        <f>CA_Pathways_default_S3!O2-TUM_default_S3_Util!O2</f>
        <v>-0.74967312422586474</v>
      </c>
      <c r="P2" s="6">
        <f>CA_Pathways_default_S3!P2-TUM_default_S3_Util!P2</f>
        <v>2.2812536665270784</v>
      </c>
      <c r="Q2" s="6">
        <f>CA_Pathways_default_S3!Q2-TUM_default_S3_Util!Q2</f>
        <v>2.3097686764639427</v>
      </c>
    </row>
    <row r="3" spans="1:17" x14ac:dyDescent="0.35">
      <c r="A3" s="5" t="s">
        <v>2</v>
      </c>
      <c r="B3" s="6">
        <f>CA_Pathways_default_S3!B3-TUM_default_S3_Util!B3</f>
        <v>-2.9076762484481886</v>
      </c>
      <c r="C3" s="6">
        <f>CA_Pathways_default_S3!C3-TUM_default_S3_Util!C3</f>
        <v>1.0624832641475384E-3</v>
      </c>
      <c r="D3" s="6">
        <f>CA_Pathways_default_S3!D3-TUM_default_S3_Util!D3</f>
        <v>-30.13012928860779</v>
      </c>
      <c r="E3" s="6">
        <f>CA_Pathways_default_S3!E3-TUM_default_S3_Util!E3</f>
        <v>-1.8450701706931365</v>
      </c>
      <c r="F3" s="6">
        <f>CA_Pathways_default_S3!F3-TUM_default_S3_Util!F3</f>
        <v>-7.6242736990123801</v>
      </c>
      <c r="G3" s="6">
        <f>CA_Pathways_default_S3!G3-TUM_default_S3_Util!G3</f>
        <v>-0.17308686276240326</v>
      </c>
      <c r="H3" s="6">
        <f>CA_Pathways_default_S3!H3-TUM_default_S3_Util!H3</f>
        <v>0.8191294492069402</v>
      </c>
      <c r="I3" s="6">
        <f>CA_Pathways_default_S3!I3-TUM_default_S3_Util!I3</f>
        <v>-22.612534462104847</v>
      </c>
      <c r="J3" s="6">
        <f>CA_Pathways_default_S3!J3-TUM_default_S3_Util!J3</f>
        <v>-31.424989512398867</v>
      </c>
      <c r="K3" s="6">
        <f>CA_Pathways_default_S3!K3-TUM_default_S3_Util!K3</f>
        <v>-0.38163096703723559</v>
      </c>
      <c r="L3" s="6">
        <f>CA_Pathways_default_S3!L3-TUM_default_S3_Util!L3</f>
        <v>-1.145542354303301</v>
      </c>
      <c r="M3" s="6">
        <f>CA_Pathways_default_S3!M3-TUM_default_S3_Util!M3</f>
        <v>-0.95244900247306519</v>
      </c>
      <c r="N3" s="6">
        <f>CA_Pathways_default_S3!N3-TUM_default_S3_Util!N3</f>
        <v>-0.17277889014289669</v>
      </c>
      <c r="O3" s="6">
        <f>CA_Pathways_default_S3!O3-TUM_default_S3_Util!O3</f>
        <v>-0.76524205275334933</v>
      </c>
      <c r="P3" s="6">
        <f>CA_Pathways_default_S3!P3-TUM_default_S3_Util!P3</f>
        <v>-0.84801842424251495</v>
      </c>
      <c r="Q3" s="6">
        <f>CA_Pathways_default_S3!Q3-TUM_default_S3_Util!Q3</f>
        <v>-0.71250314264820003</v>
      </c>
    </row>
    <row r="4" spans="1:17" x14ac:dyDescent="0.35">
      <c r="A4" s="5" t="s">
        <v>3</v>
      </c>
      <c r="B4" s="6">
        <f>CA_Pathways_default_S3!B4-TUM_default_S3_Util!B4</f>
        <v>-7.0301400629968054</v>
      </c>
      <c r="C4" s="6">
        <f>CA_Pathways_default_S3!C4-TUM_default_S3_Util!C4</f>
        <v>-2.8607229719824025E-2</v>
      </c>
      <c r="D4" s="6">
        <f>CA_Pathways_default_S3!D4-TUM_default_S3_Util!D4</f>
        <v>-16.536605540951356</v>
      </c>
      <c r="E4" s="6">
        <f>CA_Pathways_default_S3!E4-TUM_default_S3_Util!E4</f>
        <v>-5.6645097368688244</v>
      </c>
      <c r="F4" s="6">
        <f>CA_Pathways_default_S3!F4-TUM_default_S3_Util!F4</f>
        <v>-1.7279330608891323</v>
      </c>
      <c r="G4" s="6">
        <f>CA_Pathways_default_S3!G4-TUM_default_S3_Util!G4</f>
        <v>-9.638117846476299E-2</v>
      </c>
      <c r="H4" s="6">
        <f>CA_Pathways_default_S3!H4-TUM_default_S3_Util!H4</f>
        <v>0.37390514217690174</v>
      </c>
      <c r="I4" s="6">
        <f>CA_Pathways_default_S3!I4-TUM_default_S3_Util!I4</f>
        <v>6.4089698073205081E-2</v>
      </c>
      <c r="J4" s="6">
        <f>CA_Pathways_default_S3!J4-TUM_default_S3_Util!J4</f>
        <v>0.41302219403303209</v>
      </c>
      <c r="K4" s="6">
        <f>CA_Pathways_default_S3!K4-TUM_default_S3_Util!K4</f>
        <v>-0.38267163888704731</v>
      </c>
      <c r="L4" s="6">
        <f>CA_Pathways_default_S3!L4-TUM_default_S3_Util!L4</f>
        <v>0.13147936776640967</v>
      </c>
      <c r="M4" s="6">
        <f>CA_Pathways_default_S3!M4-TUM_default_S3_Util!M4</f>
        <v>-0.51290560272517949</v>
      </c>
      <c r="N4" s="6">
        <f>CA_Pathways_default_S3!N4-TUM_default_S3_Util!N4</f>
        <v>-0.41189200827986622</v>
      </c>
      <c r="O4" s="6">
        <f>CA_Pathways_default_S3!O4-TUM_default_S3_Util!O4</f>
        <v>-0.178310126065717</v>
      </c>
      <c r="P4" s="6">
        <f>CA_Pathways_default_S3!P4-TUM_default_S3_Util!P4</f>
        <v>-0.91929643673466488</v>
      </c>
      <c r="Q4" s="6">
        <f>CA_Pathways_default_S3!Q4-TUM_default_S3_Util!Q4</f>
        <v>-0.89389823087862863</v>
      </c>
    </row>
    <row r="5" spans="1:17" x14ac:dyDescent="0.35">
      <c r="A5" s="5" t="s">
        <v>4</v>
      </c>
      <c r="B5" s="6">
        <f>CA_Pathways_default_S3!B5-TUM_default_S3_Util!B5</f>
        <v>2.0793499596578027</v>
      </c>
      <c r="C5" s="6">
        <f>CA_Pathways_default_S3!C5-TUM_default_S3_Util!C5</f>
        <v>0.13906862738448988</v>
      </c>
      <c r="D5" s="6">
        <f>CA_Pathways_default_S3!D5-TUM_default_S3_Util!D5</f>
        <v>25.810231970390191</v>
      </c>
      <c r="E5" s="6">
        <f>CA_Pathways_default_S3!E5-TUM_default_S3_Util!E5</f>
        <v>3.7124967236179316</v>
      </c>
      <c r="F5" s="6">
        <f>CA_Pathways_default_S3!F5-TUM_default_S3_Util!F5</f>
        <v>0.99919672008923932</v>
      </c>
      <c r="G5" s="6">
        <f>CA_Pathways_default_S3!G5-TUM_default_S3_Util!G5</f>
        <v>0.22881881786152691</v>
      </c>
      <c r="H5" s="6">
        <f>CA_Pathways_default_S3!H5-TUM_default_S3_Util!H5</f>
        <v>1.7664512368562999</v>
      </c>
      <c r="I5" s="6">
        <f>CA_Pathways_default_S3!I5-TUM_default_S3_Util!I5</f>
        <v>1.427244915183902</v>
      </c>
      <c r="J5" s="6">
        <f>CA_Pathways_default_S3!J5-TUM_default_S3_Util!J5</f>
        <v>1.3147088830113773</v>
      </c>
      <c r="K5" s="6">
        <f>CA_Pathways_default_S3!K5-TUM_default_S3_Util!K5</f>
        <v>0.40843785446433145</v>
      </c>
      <c r="L5" s="6">
        <f>CA_Pathways_default_S3!L5-TUM_default_S3_Util!L5</f>
        <v>0.74267978077487129</v>
      </c>
      <c r="M5" s="6">
        <f>CA_Pathways_default_S3!M5-TUM_default_S3_Util!M5</f>
        <v>4.3931231877221819</v>
      </c>
      <c r="N5" s="6">
        <f>CA_Pathways_default_S3!N5-TUM_default_S3_Util!N5</f>
        <v>0.1078439392830397</v>
      </c>
      <c r="O5" s="6">
        <f>CA_Pathways_default_S3!O5-TUM_default_S3_Util!O5</f>
        <v>0.19387905459325339</v>
      </c>
      <c r="P5" s="6">
        <f>CA_Pathways_default_S3!P5-TUM_default_S3_Util!P5</f>
        <v>4.0485685275042567</v>
      </c>
      <c r="Q5" s="6">
        <f>CA_Pathways_default_S3!Q5-TUM_default_S3_Util!Q5</f>
        <v>3.9161700499907717</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(+(supply_chain_S3_BWM!B18*LCI_default_S3!L32)+(supply_chain_S3_BWM!B20*LCI_default_S3!L35)+(supply_chain_S3_BWM!B26*LCI_default_S3!L43)+(supply_chain_S3_BWM!B37*LCI_default_S3!L58))/LCIA_Methods!D2</f>
        <v>-7.9759306978051905</v>
      </c>
      <c r="C2" s="6">
        <f>(+(supply_chain_S3_BWM!B18*LCI_default_S3!M32)+(supply_chain_S3_BWM!B20*LCI_default_S3!M35)+(supply_chain_S3_BWM!B26*LCI_default_S3!M43)+(supply_chain_S3_BWM!B37*LCI_default_S3!M58))/LCIA_Methods!D3</f>
        <v>-0.46841945243944977</v>
      </c>
      <c r="D2" s="6">
        <f>(+(supply_chain_S3_BWM!B18*LCI_default_S3!N32)+(supply_chain_S3_BWM!B20*LCI_default_S3!N35)+(supply_chain_S3_BWM!B26*LCI_default_S3!N43)+(supply_chain_S3_BWM!B37*LCI_default_S3!N58))/LCIA_Methods!D4</f>
        <v>-155.41702979522734</v>
      </c>
      <c r="E2" s="6">
        <f>(+(supply_chain_S3_BWM!B18*LCI_default_S3!O32)+(supply_chain_S3_BWM!B20*LCI_default_S3!O35)+(supply_chain_S3_BWM!B26*LCI_default_S3!O43)+(supply_chain_S3_BWM!B37*LCI_default_S3!O58))/LCIA_Methods!D5</f>
        <v>-202.55711366421434</v>
      </c>
      <c r="F2" s="6">
        <f>(+(supply_chain_S3_BWM!B18*LCI_default_S3!P32)+(supply_chain_S3_BWM!B20*LCI_default_S3!P35)+(supply_chain_S3_BWM!B26*LCI_default_S3!P43)+(supply_chain_S3_BWM!B37*LCI_default_S3!P58))/LCIA_Methods!D6</f>
        <v>-10.433683195901986</v>
      </c>
      <c r="G2" s="6">
        <f>(+(supply_chain_S3_BWM!B18*LCI_default_S3!Q32)+(supply_chain_S3_BWM!B20*LCI_default_S3!Q35)+(supply_chain_S3_BWM!B26*LCI_default_S3!Q43)+(supply_chain_S3_BWM!B37*LCI_default_S3!Q58))/LCIA_Methods!D7</f>
        <v>-0.5717880737320068</v>
      </c>
      <c r="H2" s="6">
        <f>(+(supply_chain_S3_BWM!B18*LCI_default_S3!R32)+(supply_chain_S3_BWM!B20*LCI_default_S3!R35)+(supply_chain_S3_BWM!B26*LCI_default_S3!R43)+(supply_chain_S3_BWM!B37*LCI_default_S3!R58))/LCIA_Methods!D8</f>
        <v>-15.032544216574701</v>
      </c>
      <c r="I2" s="6">
        <f>(+(supply_chain_S3_BWM!B18*LCI_default_S3!S32)+(supply_chain_S3_BWM!B20*LCI_default_S3!S35)+(supply_chain_S3_BWM!B26*LCI_default_S3!S43)+(supply_chain_S3_BWM!B37*LCI_default_S3!S58))/LCIA_Methods!D9</f>
        <v>-22.345004291953959</v>
      </c>
      <c r="J2" s="6">
        <f>(+(supply_chain_S3_BWM!B18*LCI_default_S3!T32)+(supply_chain_S3_BWM!B20*LCI_default_S3!T35)+(supply_chain_S3_BWM!B26*LCI_default_S3!T43)+(supply_chain_S3_BWM!B37*LCI_default_S3!T58))/LCIA_Methods!D10</f>
        <v>-28.282670412035813</v>
      </c>
      <c r="K2" s="6">
        <f>(+(supply_chain_S3_BWM!B18*LCI_default_S3!U32)+(supply_chain_S3_BWM!B20*LCI_default_S3!U35)+(supply_chain_S3_BWM!B26*LCI_default_S3!U43)+(supply_chain_S3_BWM!B37*LCI_default_S3!U58))/LCIA_Methods!D11</f>
        <v>-34.364084204876875</v>
      </c>
      <c r="L2" s="6">
        <f>(+(supply_chain_S3_BWM!B18*LCI_default_S3!V32)+(supply_chain_S3_BWM!B20*LCI_default_S3!V35)+(supply_chain_S3_BWM!B26*LCI_default_S3!V43)+(supply_chain_S3_BWM!B37*LCI_default_S3!V58))/LCIA_Methods!D12</f>
        <v>-31.469062231620978</v>
      </c>
      <c r="M2" s="6">
        <f>(+(supply_chain_S3_BWM!B18*LCI_default_S3!W32)+(supply_chain_S3_BWM!B20*LCI_default_S3!W35)+(supply_chain_S3_BWM!B26*LCI_default_S3!W43)+(supply_chain_S3_BWM!B37*LCI_default_S3!W58))/LCIA_Methods!D13</f>
        <v>-195.3196616504045</v>
      </c>
      <c r="N2" s="6">
        <f>(+(supply_chain_S3_BWM!B18*LCI_default_S3!X32)+(supply_chain_S3_BWM!B20*LCI_default_S3!X35)+(supply_chain_S3_BWM!B26*LCI_default_S3!X43)+(supply_chain_S3_BWM!B37*LCI_default_S3!X58))/LCIA_Methods!D14</f>
        <v>-17.132145793974445</v>
      </c>
      <c r="O2" s="6">
        <f>(+(supply_chain_S3_BWM!B18*LCI_default_S3!Y32)+(supply_chain_S3_BWM!B20*LCI_default_S3!Y35)+(supply_chain_S3_BWM!B26*LCI_default_S3!Y43)+(supply_chain_S3_BWM!B37*LCI_default_S3!Y58))/LCIA_Methods!D15</f>
        <v>-154.68641173862525</v>
      </c>
      <c r="P2" s="6">
        <f>(+(supply_chain_S3_BWM!B18*LCI_default_S3!Z32)+(supply_chain_S3_BWM!B20*LCI_default_S3!Z35)+(supply_chain_S3_BWM!B26*LCI_default_S3!Z43)+(supply_chain_S3_BWM!B37*LCI_default_S3!Z58))/LCIA_Methods!D16</f>
        <v>-12.757772825095069</v>
      </c>
      <c r="Q2" s="6">
        <f>(+(supply_chain_S3_BWM!B18*LCI_default_S3!AA32)+(supply_chain_S3_BWM!B20*LCI_default_S3!AA35)+(supply_chain_S3_BWM!B26*LCI_default_S3!AA43)+(supply_chain_S3_BWM!B37*LCI_default_S3!AA58))/LCIA_Methods!D17</f>
        <v>-14.510870423441892</v>
      </c>
    </row>
    <row r="3" spans="1:17" x14ac:dyDescent="0.35">
      <c r="A3" s="5" t="s">
        <v>2</v>
      </c>
      <c r="B3" s="6">
        <f>(+(supply_chain_S3_PW1!B18*LCI_default_S3!L32)+(supply_chain_S3_PW1!B20*LCI_default_S3!L35)+(supply_chain_S3_PW1!B26*LCI_default_S3!L43)+(supply_chain_S3_PW1!B37*LCI_default_S3!L58))/LCIA_Methods!D2</f>
        <v>0.10111321125169319</v>
      </c>
      <c r="C3" s="6">
        <f>(+(supply_chain_S3_PW1!B18*LCI_default_S3!M32)+(supply_chain_S3_PW1!B20*LCI_default_S3!M35)+(supply_chain_S3_PW1!B26*LCI_default_S3!M43)+(supply_chain_S3_PW1!B37*LCI_default_S3!M58))/LCIA_Methods!D3</f>
        <v>7.502557528699617E-3</v>
      </c>
      <c r="D3" s="6">
        <f>(+(supply_chain_S3_PW1!B18*LCI_default_S3!N32)+(supply_chain_S3_PW1!B20*LCI_default_S3!N35)+(supply_chain_S3_PW1!B26*LCI_default_S3!N43)+(supply_chain_S3_PW1!B37*LCI_default_S3!N58))/LCIA_Methods!D4</f>
        <v>0.7016942296323212</v>
      </c>
      <c r="E3" s="6">
        <f>(+(supply_chain_S3_PW1!B18*LCI_default_S3!O32)+(supply_chain_S3_PW1!B20*LCI_default_S3!O35)+(supply_chain_S3_PW1!B26*LCI_default_S3!O43)+(supply_chain_S3_PW1!B37*LCI_default_S3!O58))/LCIA_Methods!D5</f>
        <v>0.25260865124217774</v>
      </c>
      <c r="F3" s="6">
        <f>(+(supply_chain_S3_PW1!B18*LCI_default_S3!P32)+(supply_chain_S3_PW1!B20*LCI_default_S3!P35)+(supply_chain_S3_PW1!B26*LCI_default_S3!P43)+(supply_chain_S3_PW1!B37*LCI_default_S3!P58))/LCIA_Methods!D6</f>
        <v>0.1130507583448498</v>
      </c>
      <c r="G3" s="6">
        <f>(+(supply_chain_S3_PW1!B18*LCI_default_S3!Q32)+(supply_chain_S3_PW1!B20*LCI_default_S3!Q35)+(supply_chain_S3_PW1!B26*LCI_default_S3!Q43)+(supply_chain_S3_PW1!B37*LCI_default_S3!Q58))/LCIA_Methods!D7</f>
        <v>1.2337021135040037E-2</v>
      </c>
      <c r="H3" s="6">
        <f>(+(supply_chain_S3_PW1!B18*LCI_default_S3!R32)+(supply_chain_S3_PW1!B20*LCI_default_S3!R35)+(supply_chain_S3_PW1!B26*LCI_default_S3!R43)+(supply_chain_S3_PW1!B37*LCI_default_S3!R58))/LCIA_Methods!D8</f>
        <v>0.15060894384315604</v>
      </c>
      <c r="I3" s="6">
        <f>(+(supply_chain_S3_PW1!B18*LCI_default_S3!S32)+(supply_chain_S3_PW1!B20*LCI_default_S3!S35)+(supply_chain_S3_PW1!B26*LCI_default_S3!S43)+(supply_chain_S3_PW1!B37*LCI_default_S3!S58))/LCIA_Methods!D9</f>
        <v>9.8110295980641277E-2</v>
      </c>
      <c r="J3" s="6">
        <f>(+(supply_chain_S3_PW1!B18*LCI_default_S3!T32)+(supply_chain_S3_PW1!B20*LCI_default_S3!T35)+(supply_chain_S3_PW1!B26*LCI_default_S3!T43)+(supply_chain_S3_PW1!B37*LCI_default_S3!T58))/LCIA_Methods!D10</f>
        <v>0.12303816509019831</v>
      </c>
      <c r="K3" s="6">
        <f>(+(supply_chain_S3_PW1!B18*LCI_default_S3!U32)+(supply_chain_S3_PW1!B20*LCI_default_S3!U35)+(supply_chain_S3_PW1!B26*LCI_default_S3!U43)+(supply_chain_S3_PW1!B37*LCI_default_S3!U58))/LCIA_Methods!D11</f>
        <v>1.3528093741931901E-2</v>
      </c>
      <c r="L3" s="6">
        <f>(+(supply_chain_S3_PW1!B18*LCI_default_S3!V32)+(supply_chain_S3_PW1!B20*LCI_default_S3!V35)+(supply_chain_S3_PW1!B26*LCI_default_S3!V43)+(supply_chain_S3_PW1!B37*LCI_default_S3!V58))/LCIA_Methods!D12</f>
        <v>7.0023247901039726E-2</v>
      </c>
      <c r="M3" s="6">
        <f>(+(supply_chain_S3_PW1!B18*LCI_default_S3!W32)+(supply_chain_S3_PW1!B20*LCI_default_S3!W35)+(supply_chain_S3_PW1!B26*LCI_default_S3!W43)+(supply_chain_S3_PW1!B37*LCI_default_S3!W58))/LCIA_Methods!D13</f>
        <v>0.18388684316876178</v>
      </c>
      <c r="N3" s="6">
        <f>(+(supply_chain_S3_PW1!B18*LCI_default_S3!X32)+(supply_chain_S3_PW1!B20*LCI_default_S3!X35)+(supply_chain_S3_PW1!B26*LCI_default_S3!X43)+(supply_chain_S3_PW1!B37*LCI_default_S3!X58))/LCIA_Methods!D14</f>
        <v>1.137488530252014E-2</v>
      </c>
      <c r="O3" s="6">
        <f>(+(supply_chain_S3_PW1!B18*LCI_default_S3!Y32)+(supply_chain_S3_PW1!B20*LCI_default_S3!Y35)+(supply_chain_S3_PW1!B26*LCI_default_S3!Y43)+(supply_chain_S3_PW1!B37*LCI_default_S3!Y58))/LCIA_Methods!D15</f>
        <v>6.1161485197864154E-3</v>
      </c>
      <c r="P3" s="6">
        <f>(+(supply_chain_S3_PW1!B18*LCI_default_S3!Z32)+(supply_chain_S3_PW1!B20*LCI_default_S3!Z35)+(supply_chain_S3_PW1!B26*LCI_default_S3!Z43)+(supply_chain_S3_PW1!B37*LCI_default_S3!Z58))/LCIA_Methods!D16</f>
        <v>4.7195877949699754E-2</v>
      </c>
      <c r="Q3" s="6">
        <f>(+(supply_chain_S3_PW1!B18*LCI_default_S3!AA32)+(supply_chain_S3_PW1!B20*LCI_default_S3!AA35)+(supply_chain_S3_PW1!B26*LCI_default_S3!AA43)+(supply_chain_S3_PW1!B37*LCI_default_S3!AA58))/LCIA_Methods!D17</f>
        <v>0.19606409212510298</v>
      </c>
    </row>
    <row r="4" spans="1:17" x14ac:dyDescent="0.35">
      <c r="A4" s="5" t="s">
        <v>3</v>
      </c>
      <c r="B4" s="6">
        <f>(+(supply_chain_S3_PW2!B18*LCI_default_S3!L32)+(supply_chain_S3_PW2!B20*LCI_default_S3!L35)+(supply_chain_S3_PW2!B26*LCI_default_S3!L43)+(supply_chain_S3_PW2!B37*LCI_default_S3!L58))/LCIA_Methods!D2</f>
        <v>3.5277846691619539</v>
      </c>
      <c r="C4" s="6">
        <f>(+(supply_chain_S3_PW2!B18*LCI_default_S3!M32)+(supply_chain_S3_PW2!B20*LCI_default_S3!M35)+(supply_chain_S3_PW2!B26*LCI_default_S3!M43)+(supply_chain_S3_PW2!B37*LCI_default_S3!M58))/LCIA_Methods!D3</f>
        <v>5.5091951778952639E-2</v>
      </c>
      <c r="D4" s="6">
        <f>(+(supply_chain_S3_PW2!B18*LCI_default_S3!N32)+(supply_chain_S3_PW2!B20*LCI_default_S3!N35)+(supply_chain_S3_PW2!B26*LCI_default_S3!N43)+(supply_chain_S3_PW2!B37*LCI_default_S3!N58))/LCIA_Methods!D4</f>
        <v>7.3871878658894179</v>
      </c>
      <c r="E4" s="6">
        <f>(+(supply_chain_S3_PW2!B18*LCI_default_S3!O32)+(supply_chain_S3_PW2!B20*LCI_default_S3!O35)+(supply_chain_S3_PW2!B26*LCI_default_S3!O43)+(supply_chain_S3_PW2!B37*LCI_default_S3!O58))/LCIA_Methods!D5</f>
        <v>4.3207957248954525</v>
      </c>
      <c r="F4" s="6">
        <f>(+(supply_chain_S3_PW2!B18*LCI_default_S3!P32)+(supply_chain_S3_PW2!B20*LCI_default_S3!P35)+(supply_chain_S3_PW2!B26*LCI_default_S3!P43)+(supply_chain_S3_PW2!B37*LCI_default_S3!P58))/LCIA_Methods!D6</f>
        <v>3.7183194256467513</v>
      </c>
      <c r="G4" s="6">
        <f>(+(supply_chain_S3_PW2!B18*LCI_default_S3!Q32)+(supply_chain_S3_PW2!B20*LCI_default_S3!Q35)+(supply_chain_S3_PW2!B26*LCI_default_S3!Q43)+(supply_chain_S3_PW2!B37*LCI_default_S3!Q58))/LCIA_Methods!D7</f>
        <v>0.20843505767899737</v>
      </c>
      <c r="H4" s="6">
        <f>(+(supply_chain_S3_PW2!B18*LCI_default_S3!R32)+(supply_chain_S3_PW2!B20*LCI_default_S3!R35)+(supply_chain_S3_PW2!B26*LCI_default_S3!R43)+(supply_chain_S3_PW2!B37*LCI_default_S3!R58))/LCIA_Methods!D8</f>
        <v>0.81940198699995026</v>
      </c>
      <c r="I4" s="6">
        <f>(+(supply_chain_S3_PW2!B18*LCI_default_S3!S32)+(supply_chain_S3_PW2!B20*LCI_default_S3!S35)+(supply_chain_S3_PW2!B26*LCI_default_S3!S43)+(supply_chain_S3_PW2!B37*LCI_default_S3!S58))/LCIA_Methods!D9</f>
        <v>3.4094235174356413</v>
      </c>
      <c r="J4" s="6">
        <f>(+(supply_chain_S3_PW2!B18*LCI_default_S3!T32)+(supply_chain_S3_PW2!B20*LCI_default_S3!T35)+(supply_chain_S3_PW2!B26*LCI_default_S3!T43)+(supply_chain_S3_PW2!B37*LCI_default_S3!T58))/LCIA_Methods!D10</f>
        <v>4.5172738975437765</v>
      </c>
      <c r="K4" s="6">
        <f>(+(supply_chain_S3_PW2!B18*LCI_default_S3!U32)+(supply_chain_S3_PW2!B20*LCI_default_S3!U35)+(supply_chain_S3_PW2!B26*LCI_default_S3!U43)+(supply_chain_S3_PW2!B37*LCI_default_S3!U58))/LCIA_Methods!D11</f>
        <v>0.19510029600881892</v>
      </c>
      <c r="L4" s="6">
        <f>(+(supply_chain_S3_PW2!B18*LCI_default_S3!V32)+(supply_chain_S3_PW2!B20*LCI_default_S3!V35)+(supply_chain_S3_PW2!B26*LCI_default_S3!V43)+(supply_chain_S3_PW2!B37*LCI_default_S3!V58))/LCIA_Methods!D12</f>
        <v>0.43648354318463789</v>
      </c>
      <c r="M4" s="6">
        <f>(+(supply_chain_S3_PW2!B18*LCI_default_S3!W32)+(supply_chain_S3_PW2!B20*LCI_default_S3!W35)+(supply_chain_S3_PW2!B26*LCI_default_S3!W43)+(supply_chain_S3_PW2!B37*LCI_default_S3!W58))/LCIA_Methods!D13</f>
        <v>0.56731296729334624</v>
      </c>
      <c r="N4" s="6">
        <f>(+(supply_chain_S3_PW2!B18*LCI_default_S3!X32)+(supply_chain_S3_PW2!B20*LCI_default_S3!X35)+(supply_chain_S3_PW2!B26*LCI_default_S3!X43)+(supply_chain_S3_PW2!B37*LCI_default_S3!X58))/LCIA_Methods!D14</f>
        <v>0.39753806919194884</v>
      </c>
      <c r="O4" s="6">
        <f>(+(supply_chain_S3_PW2!B18*LCI_default_S3!Y32)+(supply_chain_S3_PW2!B20*LCI_default_S3!Y35)+(supply_chain_S3_PW2!B26*LCI_default_S3!Y43)+(supply_chain_S3_PW2!B37*LCI_default_S3!Y58))/LCIA_Methods!D15</f>
        <v>0.24351396766025177</v>
      </c>
      <c r="P4" s="6">
        <f>(+(supply_chain_S3_PW2!B18*LCI_default_S3!Z32)+(supply_chain_S3_PW2!B20*LCI_default_S3!Z35)+(supply_chain_S3_PW2!B26*LCI_default_S3!Z43)+(supply_chain_S3_PW2!B37*LCI_default_S3!Z58))/LCIA_Methods!D16</f>
        <v>1.040165628251432</v>
      </c>
      <c r="Q4" s="6">
        <f>(+(supply_chain_S3_PW2!B18*LCI_default_S3!AA32)+(supply_chain_S3_PW2!B20*LCI_default_S3!AA35)+(supply_chain_S3_PW2!B26*LCI_default_S3!AA43)+(supply_chain_S3_PW2!B37*LCI_default_S3!AA58))/LCIA_Methods!D17</f>
        <v>1.6888744411704772</v>
      </c>
    </row>
    <row r="5" spans="1:17" x14ac:dyDescent="0.35">
      <c r="A5" s="5" t="s">
        <v>4</v>
      </c>
      <c r="B5" s="6">
        <f>(+(supply_chain_S3_PW3!B18*LCI_default_S3!L32)+(supply_chain_S3_PW3!B20*LCI_default_S3!L35)+(supply_chain_S3_PW3!B26*LCI_default_S3!L43)+(supply_chain_S3_PW3!B37*LCI_default_S3!L58))/LCIA_Methods!D2</f>
        <v>-11.604828578218838</v>
      </c>
      <c r="C5" s="6">
        <f>(+(supply_chain_S3_PW3!B18*LCI_default_S3!M32)+(supply_chain_S3_PW3!B20*LCI_default_S3!M35)+(supply_chain_S3_PW3!B26*LCI_default_S3!M43)+(supply_chain_S3_PW3!B37*LCI_default_S3!M58))/LCIA_Methods!D3</f>
        <v>-0.53101396174710203</v>
      </c>
      <c r="D5" s="6">
        <f>(+(supply_chain_S3_PW3!B18*LCI_default_S3!N32)+(supply_chain_S3_PW3!B20*LCI_default_S3!N35)+(supply_chain_S3_PW3!B26*LCI_default_S3!N43)+(supply_chain_S3_PW3!B37*LCI_default_S3!N58))/LCIA_Methods!D4</f>
        <v>-163.50591189074908</v>
      </c>
      <c r="E5" s="6">
        <f>(+(supply_chain_S3_PW3!B18*LCI_default_S3!O32)+(supply_chain_S3_PW3!B20*LCI_default_S3!O35)+(supply_chain_S3_PW3!B26*LCI_default_S3!O43)+(supply_chain_S3_PW3!B37*LCI_default_S3!O58))/LCIA_Methods!D5</f>
        <v>-207.13051804035197</v>
      </c>
      <c r="F5" s="6">
        <f>(+(supply_chain_S3_PW3!B18*LCI_default_S3!P32)+(supply_chain_S3_PW3!B20*LCI_default_S3!P35)+(supply_chain_S3_PW3!B26*LCI_default_S3!P43)+(supply_chain_S3_PW3!B37*LCI_default_S3!P58))/LCIA_Methods!D6</f>
        <v>-14.265053379893587</v>
      </c>
      <c r="G5" s="6">
        <f>(+(supply_chain_S3_PW3!B18*LCI_default_S3!Q32)+(supply_chain_S3_PW3!B20*LCI_default_S3!Q35)+(supply_chain_S3_PW3!B26*LCI_default_S3!Q43)+(supply_chain_S3_PW3!B37*LCI_default_S3!Q58))/LCIA_Methods!D7</f>
        <v>-0.79256015254604428</v>
      </c>
      <c r="H5" s="6">
        <f>(+(supply_chain_S3_PW3!B18*LCI_default_S3!R32)+(supply_chain_S3_PW3!B20*LCI_default_S3!R35)+(supply_chain_S3_PW3!B26*LCI_default_S3!R43)+(supply_chain_S3_PW3!B37*LCI_default_S3!R58))/LCIA_Methods!D8</f>
        <v>-16.002555147417809</v>
      </c>
      <c r="I5" s="6">
        <f>(+(supply_chain_S3_PW3!B18*LCI_default_S3!S32)+(supply_chain_S3_PW3!B20*LCI_default_S3!S35)+(supply_chain_S3_PW3!B26*LCI_default_S3!S43)+(supply_chain_S3_PW3!B37*LCI_default_S3!S58))/LCIA_Methods!D9</f>
        <v>-25.852538105370243</v>
      </c>
      <c r="J5" s="6">
        <f>(+(supply_chain_S3_PW3!B18*LCI_default_S3!T32)+(supply_chain_S3_PW3!B20*LCI_default_S3!T35)+(supply_chain_S3_PW3!B26*LCI_default_S3!T43)+(supply_chain_S3_PW3!B37*LCI_default_S3!T58))/LCIA_Methods!D10</f>
        <v>-32.922982474669794</v>
      </c>
      <c r="K5" s="6">
        <f>(+(supply_chain_S3_PW3!B18*LCI_default_S3!U32)+(supply_chain_S3_PW3!B20*LCI_default_S3!U35)+(supply_chain_S3_PW3!B26*LCI_default_S3!U43)+(supply_chain_S3_PW3!B37*LCI_default_S3!U58))/LCIA_Methods!D11</f>
        <v>-34.572712594627625</v>
      </c>
      <c r="L5" s="6">
        <f>(+(supply_chain_S3_PW3!B18*LCI_default_S3!V32)+(supply_chain_S3_PW3!B20*LCI_default_S3!V35)+(supply_chain_S3_PW3!B26*LCI_default_S3!V43)+(supply_chain_S3_PW3!B37*LCI_default_S3!V58))/LCIA_Methods!D12</f>
        <v>-31.975569022706654</v>
      </c>
      <c r="M5" s="6">
        <f>(+(supply_chain_S3_PW3!B18*LCI_default_S3!W32)+(supply_chain_S3_PW3!B20*LCI_default_S3!W35)+(supply_chain_S3_PW3!B26*LCI_default_S3!W43)+(supply_chain_S3_PW3!B37*LCI_default_S3!W58))/LCIA_Methods!D13</f>
        <v>-196.07086146086664</v>
      </c>
      <c r="N5" s="6">
        <f>(+(supply_chain_S3_PW3!B18*LCI_default_S3!X32)+(supply_chain_S3_PW3!B20*LCI_default_S3!X35)+(supply_chain_S3_PW3!B26*LCI_default_S3!X43)+(supply_chain_S3_PW3!B37*LCI_default_S3!X58))/LCIA_Methods!D14</f>
        <v>-17.541058748468913</v>
      </c>
      <c r="O5" s="6">
        <f>(+(supply_chain_S3_PW3!B18*LCI_default_S3!Y32)+(supply_chain_S3_PW3!B20*LCI_default_S3!Y35)+(supply_chain_S3_PW3!B26*LCI_default_S3!Y43)+(supply_chain_S3_PW3!B37*LCI_default_S3!Y58))/LCIA_Methods!D15</f>
        <v>-154.93604185480532</v>
      </c>
      <c r="P5" s="6">
        <f>(+(supply_chain_S3_PW3!B18*LCI_default_S3!Z32)+(supply_chain_S3_PW3!B20*LCI_default_S3!Z35)+(supply_chain_S3_PW3!B26*LCI_default_S3!Z43)+(supply_chain_S3_PW3!B37*LCI_default_S3!Z58))/LCIA_Methods!D16</f>
        <v>-13.845134331296199</v>
      </c>
      <c r="Q5" s="6">
        <f>(+(supply_chain_S3_PW3!B18*LCI_default_S3!AA32)+(supply_chain_S3_PW3!B20*LCI_default_S3!AA35)+(supply_chain_S3_PW3!B26*LCI_default_S3!AA43)+(supply_chain_S3_PW3!B37*LCI_default_S3!AA58))/LCIA_Methods!D17</f>
        <v>-16.395808956737472</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OEV_Pathways_default_S3!B2*VLOOKUP("BWM",Waste_Generation_S5!A1:C100,3,FALSE)</f>
        <v>58.024142891094179</v>
      </c>
      <c r="C2" s="6">
        <f>OEV_Pathways_default_S3!C2*VLOOKUP("BWM",Waste_Generation_S5!A1:C100,3,FALSE)</f>
        <v>2.6550698087355102</v>
      </c>
      <c r="D2" s="6">
        <f>OEV_Pathways_default_S3!D2*VLOOKUP("BWM",Waste_Generation_S5!A1:C100,3,FALSE)</f>
        <v>817.52955945374538</v>
      </c>
      <c r="E2" s="6">
        <f>OEV_Pathways_default_S3!E2*VLOOKUP("BWM",Waste_Generation_S5!A1:C100,3,FALSE)</f>
        <v>1035.6525902017599</v>
      </c>
      <c r="F2" s="6">
        <f>OEV_Pathways_default_S3!F2*VLOOKUP("BWM",Waste_Generation_S5!A1:C100,3,FALSE)</f>
        <v>71.325266899467948</v>
      </c>
      <c r="G2" s="6">
        <f>OEV_Pathways_default_S3!G2*VLOOKUP("BWM",Waste_Generation_S5!A1:C100,3,FALSE)</f>
        <v>3.9628007627302213</v>
      </c>
      <c r="H2" s="6">
        <f>OEV_Pathways_default_S3!H2*VLOOKUP("BWM",Waste_Generation_S5!A1:C100,3,FALSE)</f>
        <v>80.012775737089058</v>
      </c>
      <c r="I2" s="6">
        <f>OEV_Pathways_default_S3!I2*VLOOKUP("BWM",Waste_Generation_S5!A1:C100,3,FALSE)</f>
        <v>129.26269052685123</v>
      </c>
      <c r="J2" s="6">
        <f>OEV_Pathways_default_S3!J2*VLOOKUP("BWM",Waste_Generation_S5!A1:C100,3,FALSE)</f>
        <v>164.61491237334897</v>
      </c>
      <c r="K2" s="6">
        <f>OEV_Pathways_default_S3!K2*VLOOKUP("BWM",Waste_Generation_S5!A1:C100,3,FALSE)</f>
        <v>172.8635629731381</v>
      </c>
      <c r="L2" s="6">
        <f>OEV_Pathways_default_S3!L2*VLOOKUP("BWM",Waste_Generation_S5!A1:C100,3,FALSE)</f>
        <v>159.87784511353328</v>
      </c>
      <c r="M2" s="6">
        <f>OEV_Pathways_default_S3!M2*VLOOKUP("BWM",Waste_Generation_S5!A1:C100,3,FALSE)</f>
        <v>980.35430730433325</v>
      </c>
      <c r="N2" s="6">
        <f>OEV_Pathways_default_S3!N2*VLOOKUP("BWM",Waste_Generation_S5!A1:C100,3,FALSE)</f>
        <v>87.705293742344551</v>
      </c>
      <c r="O2" s="6">
        <f>OEV_Pathways_default_S3!O2*VLOOKUP("BWM",Waste_Generation_S5!A1:C100,3,FALSE)</f>
        <v>774.68020927402665</v>
      </c>
      <c r="P2" s="6">
        <f>OEV_Pathways_default_S3!P2*VLOOKUP("BWM",Waste_Generation_S5!A1:C100,3,FALSE)</f>
        <v>69.225671656481026</v>
      </c>
      <c r="Q2" s="6">
        <f>OEV_Pathways_default_S3!Q2*VLOOKUP("BWM",Waste_Generation_S5!A1:C100,3,FALSE)</f>
        <v>81.979044783687343</v>
      </c>
    </row>
    <row r="3" spans="1:17" x14ac:dyDescent="0.35">
      <c r="A3" s="5" t="s">
        <v>2</v>
      </c>
      <c r="B3" s="6">
        <f>OEV_Pathways_default_S3!B3*VLOOKUP("PW1",Waste_Generation_S5!A1:C100,3,FALSE)</f>
        <v>23.209657156437672</v>
      </c>
      <c r="C3" s="6">
        <f>OEV_Pathways_default_S3!C3*VLOOKUP("PW1",Waste_Generation_S5!A1:C100,3,FALSE)</f>
        <v>1.0620279234942041</v>
      </c>
      <c r="D3" s="6">
        <f>OEV_Pathways_default_S3!D3*VLOOKUP("PW1",Waste_Generation_S5!A1:C100,3,FALSE)</f>
        <v>327.01182378149815</v>
      </c>
      <c r="E3" s="6">
        <f>OEV_Pathways_default_S3!E3*VLOOKUP("PW1",Waste_Generation_S5!A1:C100,3,FALSE)</f>
        <v>414.261036080704</v>
      </c>
      <c r="F3" s="6">
        <f>OEV_Pathways_default_S3!F3*VLOOKUP("PW1",Waste_Generation_S5!A1:C100,3,FALSE)</f>
        <v>28.530106759787177</v>
      </c>
      <c r="G3" s="6">
        <f>OEV_Pathways_default_S3!G3*VLOOKUP("PW1",Waste_Generation_S5!A1:C100,3,FALSE)</f>
        <v>1.5851203050920886</v>
      </c>
      <c r="H3" s="6">
        <f>OEV_Pathways_default_S3!H3*VLOOKUP("PW1",Waste_Generation_S5!A1:C100,3,FALSE)</f>
        <v>32.005110294835617</v>
      </c>
      <c r="I3" s="6">
        <f>OEV_Pathways_default_S3!I3*VLOOKUP("PW1",Waste_Generation_S5!A1:C100,3,FALSE)</f>
        <v>51.705076210740479</v>
      </c>
      <c r="J3" s="6">
        <f>OEV_Pathways_default_S3!J3*VLOOKUP("PW1",Waste_Generation_S5!A1:C100,3,FALSE)</f>
        <v>65.845964949339574</v>
      </c>
      <c r="K3" s="6">
        <f>OEV_Pathways_default_S3!K3*VLOOKUP("PW1",Waste_Generation_S5!A1:C100,3,FALSE)</f>
        <v>69.145425189255249</v>
      </c>
      <c r="L3" s="6">
        <f>OEV_Pathways_default_S3!L3*VLOOKUP("PW1",Waste_Generation_S5!A1:C100,3,FALSE)</f>
        <v>63.951138045413316</v>
      </c>
      <c r="M3" s="6">
        <f>OEV_Pathways_default_S3!M3*VLOOKUP("PW1",Waste_Generation_S5!A1:C100,3,FALSE)</f>
        <v>392.14172292173328</v>
      </c>
      <c r="N3" s="6">
        <f>OEV_Pathways_default_S3!N3*VLOOKUP("PW1",Waste_Generation_S5!A1:C100,3,FALSE)</f>
        <v>35.082117496937826</v>
      </c>
      <c r="O3" s="6">
        <f>OEV_Pathways_default_S3!O3*VLOOKUP("PW1",Waste_Generation_S5!A1:C100,3,FALSE)</f>
        <v>309.87208370961065</v>
      </c>
      <c r="P3" s="6">
        <f>OEV_Pathways_default_S3!P3*VLOOKUP("PW1",Waste_Generation_S5!A1:C100,3,FALSE)</f>
        <v>27.690268662592405</v>
      </c>
      <c r="Q3" s="6">
        <f>OEV_Pathways_default_S3!Q3*VLOOKUP("PW1",Waste_Generation_S5!A1:C100,3,FALSE)</f>
        <v>32.791617913474937</v>
      </c>
    </row>
    <row r="4" spans="1:17" x14ac:dyDescent="0.35">
      <c r="A4" s="5" t="s">
        <v>3</v>
      </c>
      <c r="B4" s="6">
        <f>OEV_Pathways_default_S3!B4*VLOOKUP("PW2",Waste_Generation_S5!A1:C100,3,FALSE)</f>
        <v>23.209657156437672</v>
      </c>
      <c r="C4" s="6">
        <f>OEV_Pathways_default_S3!C4*VLOOKUP("PW2",Waste_Generation_S5!A1:C100,3,FALSE)</f>
        <v>1.0620279234942041</v>
      </c>
      <c r="D4" s="6">
        <f>OEV_Pathways_default_S3!D4*VLOOKUP("PW2",Waste_Generation_S5!A1:C100,3,FALSE)</f>
        <v>327.01182378149815</v>
      </c>
      <c r="E4" s="6">
        <f>OEV_Pathways_default_S3!E4*VLOOKUP("PW2",Waste_Generation_S5!A1:C100,3,FALSE)</f>
        <v>414.261036080704</v>
      </c>
      <c r="F4" s="6">
        <f>OEV_Pathways_default_S3!F4*VLOOKUP("PW2",Waste_Generation_S5!A1:C100,3,FALSE)</f>
        <v>28.530106759787177</v>
      </c>
      <c r="G4" s="6">
        <f>OEV_Pathways_default_S3!G4*VLOOKUP("PW2",Waste_Generation_S5!A1:C100,3,FALSE)</f>
        <v>1.5851203050920886</v>
      </c>
      <c r="H4" s="6">
        <f>OEV_Pathways_default_S3!H4*VLOOKUP("PW2",Waste_Generation_S5!A1:C100,3,FALSE)</f>
        <v>32.005110294835617</v>
      </c>
      <c r="I4" s="6">
        <f>OEV_Pathways_default_S3!I4*VLOOKUP("PW2",Waste_Generation_S5!A1:C100,3,FALSE)</f>
        <v>51.705076210740479</v>
      </c>
      <c r="J4" s="6">
        <f>OEV_Pathways_default_S3!J4*VLOOKUP("PW2",Waste_Generation_S5!A1:C100,3,FALSE)</f>
        <v>65.845964949339574</v>
      </c>
      <c r="K4" s="6">
        <f>OEV_Pathways_default_S3!K4*VLOOKUP("PW2",Waste_Generation_S5!A1:C100,3,FALSE)</f>
        <v>69.145425189255249</v>
      </c>
      <c r="L4" s="6">
        <f>OEV_Pathways_default_S3!L4*VLOOKUP("PW2",Waste_Generation_S5!A1:C100,3,FALSE)</f>
        <v>63.951138045413316</v>
      </c>
      <c r="M4" s="6">
        <f>OEV_Pathways_default_S3!M4*VLOOKUP("PW2",Waste_Generation_S5!A1:C100,3,FALSE)</f>
        <v>392.14172292173328</v>
      </c>
      <c r="N4" s="6">
        <f>OEV_Pathways_default_S3!N4*VLOOKUP("PW2",Waste_Generation_S5!A1:C100,3,FALSE)</f>
        <v>35.082117496937826</v>
      </c>
      <c r="O4" s="6">
        <f>OEV_Pathways_default_S3!O4*VLOOKUP("PW2",Waste_Generation_S5!A1:C100,3,FALSE)</f>
        <v>309.87208370961065</v>
      </c>
      <c r="P4" s="6">
        <f>OEV_Pathways_default_S3!P4*VLOOKUP("PW2",Waste_Generation_S5!A1:C100,3,FALSE)</f>
        <v>27.690268662592405</v>
      </c>
      <c r="Q4" s="6">
        <f>OEV_Pathways_default_S3!Q4*VLOOKUP("PW2",Waste_Generation_S5!A1:C100,3,FALSE)</f>
        <v>32.791617913474937</v>
      </c>
    </row>
    <row r="5" spans="1:17" x14ac:dyDescent="0.35">
      <c r="A5" s="5" t="s">
        <v>4</v>
      </c>
      <c r="B5" s="6">
        <f>OEV_Pathways_default_S3!B5*VLOOKUP("PW3",Waste_Generation_S5!A1:C100,3,FALSE)</f>
        <v>11.604828578218836</v>
      </c>
      <c r="C5" s="6">
        <f>OEV_Pathways_default_S3!C5*VLOOKUP("PW3",Waste_Generation_S5!A1:C100,3,FALSE)</f>
        <v>0.53101396174710203</v>
      </c>
      <c r="D5" s="6">
        <f>OEV_Pathways_default_S3!D5*VLOOKUP("PW3",Waste_Generation_S5!A1:C100,3,FALSE)</f>
        <v>163.50591189074908</v>
      </c>
      <c r="E5" s="6">
        <f>OEV_Pathways_default_S3!E5*VLOOKUP("PW3",Waste_Generation_S5!A1:C100,3,FALSE)</f>
        <v>207.130518040352</v>
      </c>
      <c r="F5" s="6">
        <f>OEV_Pathways_default_S3!F5*VLOOKUP("PW3",Waste_Generation_S5!A1:C100,3,FALSE)</f>
        <v>14.265053379893589</v>
      </c>
      <c r="G5" s="6">
        <f>OEV_Pathways_default_S3!G5*VLOOKUP("PW3",Waste_Generation_S5!A1:C100,3,FALSE)</f>
        <v>0.79256015254604428</v>
      </c>
      <c r="H5" s="6">
        <f>OEV_Pathways_default_S3!H5*VLOOKUP("PW3",Waste_Generation_S5!A1:C100,3,FALSE)</f>
        <v>16.002555147417809</v>
      </c>
      <c r="I5" s="6">
        <f>OEV_Pathways_default_S3!I5*VLOOKUP("PW3",Waste_Generation_S5!A1:C100,3,FALSE)</f>
        <v>25.85253810537024</v>
      </c>
      <c r="J5" s="6">
        <f>OEV_Pathways_default_S3!J5*VLOOKUP("PW3",Waste_Generation_S5!A1:C100,3,FALSE)</f>
        <v>32.922982474669787</v>
      </c>
      <c r="K5" s="6">
        <f>OEV_Pathways_default_S3!K5*VLOOKUP("PW3",Waste_Generation_S5!A1:C100,3,FALSE)</f>
        <v>34.572712594627625</v>
      </c>
      <c r="L5" s="6">
        <f>OEV_Pathways_default_S3!L5*VLOOKUP("PW3",Waste_Generation_S5!A1:C100,3,FALSE)</f>
        <v>31.975569022706658</v>
      </c>
      <c r="M5" s="6">
        <f>OEV_Pathways_default_S3!M5*VLOOKUP("PW3",Waste_Generation_S5!A1:C100,3,FALSE)</f>
        <v>196.07086146086664</v>
      </c>
      <c r="N5" s="6">
        <f>OEV_Pathways_default_S3!N5*VLOOKUP("PW3",Waste_Generation_S5!A1:C100,3,FALSE)</f>
        <v>17.541058748468913</v>
      </c>
      <c r="O5" s="6">
        <f>OEV_Pathways_default_S3!O5*VLOOKUP("PW3",Waste_Generation_S5!A1:C100,3,FALSE)</f>
        <v>154.93604185480532</v>
      </c>
      <c r="P5" s="6">
        <f>OEV_Pathways_default_S3!P5*VLOOKUP("PW3",Waste_Generation_S5!A1:C100,3,FALSE)</f>
        <v>13.845134331296203</v>
      </c>
      <c r="Q5" s="6">
        <f>OEV_Pathways_default_S3!Q5*VLOOKUP("PW3",Waste_Generation_S5!A1:C100,3,FALSE)</f>
        <v>16.395808956737469</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CA_Pathways_default_S4!B2-TUM_default_S4_Util!B2</f>
        <v>-8.6753396788948791</v>
      </c>
      <c r="C2" s="6">
        <f>CA_Pathways_default_S4!C2-TUM_default_S4_Util!C2</f>
        <v>5.554937128053361E-2</v>
      </c>
      <c r="D2" s="6">
        <f>CA_Pathways_default_S4!D2-TUM_default_S4_Util!D2</f>
        <v>-29.97913058754304</v>
      </c>
      <c r="E2" s="6">
        <f>CA_Pathways_default_S4!E2-TUM_default_S4_Util!E2</f>
        <v>-5.3455400640257835</v>
      </c>
      <c r="F2" s="6">
        <f>CA_Pathways_default_S4!F2-TUM_default_S4_Util!F2</f>
        <v>-8.7852939183293177</v>
      </c>
      <c r="G2" s="6">
        <f>CA_Pathways_default_S4!G2-TUM_default_S4_Util!G2</f>
        <v>-0.13201028611217758</v>
      </c>
      <c r="H2" s="6">
        <f>CA_Pathways_default_S4!H2-TUM_default_S4_Util!H2</f>
        <v>2.2669396345102939</v>
      </c>
      <c r="I2" s="6">
        <f>CA_Pathways_default_S4!I2-TUM_default_S4_Util!I2</f>
        <v>-21.673261650122821</v>
      </c>
      <c r="J2" s="6">
        <f>CA_Pathways_default_S4!J2-TUM_default_S4_Util!J2</f>
        <v>-30.213843510016915</v>
      </c>
      <c r="K2" s="6">
        <f>CA_Pathways_default_S4!K2-TUM_default_S4_Util!K2</f>
        <v>-0.50428124430928989</v>
      </c>
      <c r="L2" s="6">
        <f>CA_Pathways_default_S4!L2-TUM_default_S4_Util!L2</f>
        <v>-0.56340601668827262</v>
      </c>
      <c r="M2" s="6">
        <f>CA_Pathways_default_S4!M2-TUM_default_S4_Util!M2</f>
        <v>1.238258758264152</v>
      </c>
      <c r="N2" s="6">
        <f>CA_Pathways_default_S4!N2-TUM_default_S4_Util!N2</f>
        <v>-0.5236775622987011</v>
      </c>
      <c r="O2" s="6">
        <f>CA_Pathways_default_S4!O2-TUM_default_S4_Util!O2</f>
        <v>-0.82000648930460329</v>
      </c>
      <c r="P2" s="6">
        <f>CA_Pathways_default_S4!P2-TUM_default_S4_Util!P2</f>
        <v>0.87480665672933888</v>
      </c>
      <c r="Q2" s="6">
        <f>CA_Pathways_default_S4!Q2-TUM_default_S4_Util!Q2</f>
        <v>0.76634042358254106</v>
      </c>
    </row>
    <row r="3" spans="1:17" x14ac:dyDescent="0.35">
      <c r="A3" s="5" t="s">
        <v>2</v>
      </c>
      <c r="B3" s="6">
        <f>CA_Pathways_default_S4!B3-TUM_default_S4_Util!B3</f>
        <v>-2.9695545853923986</v>
      </c>
      <c r="C3" s="6">
        <f>CA_Pathways_default_S4!C3-TUM_default_S4_Util!C3</f>
        <v>-3.7466669959106756E-3</v>
      </c>
      <c r="D3" s="6">
        <f>CA_Pathways_default_S4!D3-TUM_default_S4_Util!D3</f>
        <v>-30.389737824396452</v>
      </c>
      <c r="E3" s="6">
        <f>CA_Pathways_default_S4!E3-TUM_default_S4_Util!E3</f>
        <v>-2.0005491567977223</v>
      </c>
      <c r="F3" s="6">
        <f>CA_Pathways_default_S4!F3-TUM_default_S4_Util!F3</f>
        <v>-7.6738828515893616</v>
      </c>
      <c r="G3" s="6">
        <f>CA_Pathways_default_S4!G3-TUM_default_S4_Util!G3</f>
        <v>-0.18063092449208454</v>
      </c>
      <c r="H3" s="6">
        <f>CA_Pathways_default_S4!H3-TUM_default_S4_Util!H3</f>
        <v>0.76726489181806712</v>
      </c>
      <c r="I3" s="6">
        <f>CA_Pathways_default_S4!I3-TUM_default_S4_Util!I3</f>
        <v>-22.650691210211736</v>
      </c>
      <c r="J3" s="6">
        <f>CA_Pathways_default_S4!J3-TUM_default_S4_Util!J3</f>
        <v>-31.464163902561531</v>
      </c>
      <c r="K3" s="6">
        <f>CA_Pathways_default_S4!K3-TUM_default_S4_Util!K3</f>
        <v>-0.38776623771784807</v>
      </c>
      <c r="L3" s="6">
        <f>CA_Pathways_default_S4!L3-TUM_default_S4_Util!L3</f>
        <v>-1.1677737963039496</v>
      </c>
      <c r="M3" s="6">
        <f>CA_Pathways_default_S4!M3-TUM_default_S4_Util!M3</f>
        <v>-1.065016716649237</v>
      </c>
      <c r="N3" s="6">
        <f>CA_Pathways_default_S4!N3-TUM_default_S4_Util!N3</f>
        <v>-0.17823020184188149</v>
      </c>
      <c r="O3" s="6">
        <f>CA_Pathways_default_S4!O3-TUM_default_S4_Util!O3</f>
        <v>-0.76809555952717257</v>
      </c>
      <c r="P3" s="6">
        <f>CA_Pathways_default_S4!P3-TUM_default_S4_Util!P3</f>
        <v>-0.87648050789067611</v>
      </c>
      <c r="Q3" s="6">
        <f>CA_Pathways_default_S4!Q3-TUM_default_S4_Util!Q3</f>
        <v>-0.83152226075710578</v>
      </c>
    </row>
    <row r="4" spans="1:17" x14ac:dyDescent="0.35">
      <c r="A4" s="5" t="s">
        <v>3</v>
      </c>
      <c r="B4" s="6">
        <f>CA_Pathways_default_S4!B4-TUM_default_S4_Util!B4</f>
        <v>-7.0920183999410149</v>
      </c>
      <c r="C4" s="6">
        <f>CA_Pathways_default_S4!C4-TUM_default_S4_Util!C4</f>
        <v>-3.3416379979882241E-2</v>
      </c>
      <c r="D4" s="6">
        <f>CA_Pathways_default_S4!D4-TUM_default_S4_Util!D4</f>
        <v>-16.796214076740014</v>
      </c>
      <c r="E4" s="6">
        <f>CA_Pathways_default_S4!E4-TUM_default_S4_Util!E4</f>
        <v>-5.8199887229734095</v>
      </c>
      <c r="F4" s="6">
        <f>CA_Pathways_default_S4!F4-TUM_default_S4_Util!F4</f>
        <v>-1.7775422134661147</v>
      </c>
      <c r="G4" s="6">
        <f>CA_Pathways_default_S4!G4-TUM_default_S4_Util!G4</f>
        <v>-0.10392524019444425</v>
      </c>
      <c r="H4" s="6">
        <f>CA_Pathways_default_S4!H4-TUM_default_S4_Util!H4</f>
        <v>0.32204058478802855</v>
      </c>
      <c r="I4" s="6">
        <f>CA_Pathways_default_S4!I4-TUM_default_S4_Util!I4</f>
        <v>2.5932949966313235E-2</v>
      </c>
      <c r="J4" s="6">
        <f>CA_Pathways_default_S4!J4-TUM_default_S4_Util!J4</f>
        <v>0.37384780387036987</v>
      </c>
      <c r="K4" s="6">
        <f>CA_Pathways_default_S4!K4-TUM_default_S4_Util!K4</f>
        <v>-0.38880690956765984</v>
      </c>
      <c r="L4" s="6">
        <f>CA_Pathways_default_S4!L4-TUM_default_S4_Util!L4</f>
        <v>0.10924792576576114</v>
      </c>
      <c r="M4" s="6">
        <f>CA_Pathways_default_S4!M4-TUM_default_S4_Util!M4</f>
        <v>-0.62547331690135166</v>
      </c>
      <c r="N4" s="6">
        <f>CA_Pathways_default_S4!N4-TUM_default_S4_Util!N4</f>
        <v>-0.41734331997885105</v>
      </c>
      <c r="O4" s="6">
        <f>CA_Pathways_default_S4!O4-TUM_default_S4_Util!O4</f>
        <v>-0.18116363283954032</v>
      </c>
      <c r="P4" s="6">
        <f>CA_Pathways_default_S4!P4-TUM_default_S4_Util!P4</f>
        <v>-0.94775852038282604</v>
      </c>
      <c r="Q4" s="6">
        <f>CA_Pathways_default_S4!Q4-TUM_default_S4_Util!Q4</f>
        <v>-1.0129173489875343</v>
      </c>
    </row>
    <row r="5" spans="1:17" x14ac:dyDescent="0.35">
      <c r="A5" s="5" t="s">
        <v>4</v>
      </c>
      <c r="B5" s="6">
        <f>CA_Pathways_default_S4!B5-TUM_default_S4_Util!B5</f>
        <v>1.3862333064385357</v>
      </c>
      <c r="C5" s="6">
        <f>CA_Pathways_default_S4!C5-TUM_default_S4_Util!C5</f>
        <v>9.271241825632659E-2</v>
      </c>
      <c r="D5" s="6">
        <f>CA_Pathways_default_S4!D5-TUM_default_S4_Util!D5</f>
        <v>17.206821313593451</v>
      </c>
      <c r="E5" s="6">
        <f>CA_Pathways_default_S4!E5-TUM_default_S4_Util!E5</f>
        <v>2.4749978157453256</v>
      </c>
      <c r="F5" s="6">
        <f>CA_Pathways_default_S4!F5-TUM_default_S4_Util!F5</f>
        <v>0.66613114672615836</v>
      </c>
      <c r="G5" s="6">
        <f>CA_Pathways_default_S4!G5-TUM_default_S4_Util!G5</f>
        <v>0.15254587857435142</v>
      </c>
      <c r="H5" s="6">
        <f>CA_Pathways_default_S4!H5-TUM_default_S4_Util!H5</f>
        <v>1.1776341579042011</v>
      </c>
      <c r="I5" s="6">
        <f>CA_Pathways_default_S4!I5-TUM_default_S4_Util!I5</f>
        <v>0.95149661012259656</v>
      </c>
      <c r="J5" s="6">
        <f>CA_Pathways_default_S4!J5-TUM_default_S4_Util!J5</f>
        <v>0.87647258867425393</v>
      </c>
      <c r="K5" s="6">
        <f>CA_Pathways_default_S4!K5-TUM_default_S4_Util!K5</f>
        <v>0.27229190297622097</v>
      </c>
      <c r="L5" s="6">
        <f>CA_Pathways_default_S4!L5-TUM_default_S4_Util!L5</f>
        <v>0.49511985384991419</v>
      </c>
      <c r="M5" s="6">
        <f>CA_Pathways_default_S4!M5-TUM_default_S4_Util!M5</f>
        <v>2.9287487918147974</v>
      </c>
      <c r="N5" s="6">
        <f>CA_Pathways_default_S4!N5-TUM_default_S4_Util!N5</f>
        <v>7.1895959522031205E-2</v>
      </c>
      <c r="O5" s="6">
        <f>CA_Pathways_default_S4!O5-TUM_default_S4_Util!O5</f>
        <v>0.1292527030621784</v>
      </c>
      <c r="P5" s="6">
        <f>CA_Pathways_default_S4!P5-TUM_default_S4_Util!P5</f>
        <v>2.6990456850028366</v>
      </c>
      <c r="Q5" s="6">
        <f>CA_Pathways_default_S4!Q5-TUM_default_S4_Util!Q5</f>
        <v>2.6107800333271829</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(+(supply_chain_S4_BWM!B18*LCI_default_S4!L32)+(supply_chain_S4_BWM!B20*LCI_default_S4!L35)+(supply_chain_S4_BWM!B26*LCI_default_S4!L43)+(supply_chain_S4_BWM!B37*LCI_default_S4!L58))/LCIA_Methods!D2</f>
        <v>-7.9759306978051905</v>
      </c>
      <c r="C2" s="6">
        <f>(+(supply_chain_S4_BWM!B18*LCI_default_S4!M32)+(supply_chain_S4_BWM!B20*LCI_default_S4!M35)+(supply_chain_S4_BWM!B26*LCI_default_S4!M43)+(supply_chain_S4_BWM!B37*LCI_default_S4!M58))/LCIA_Methods!D3</f>
        <v>-0.46841945243944977</v>
      </c>
      <c r="D2" s="6">
        <f>(+(supply_chain_S4_BWM!B18*LCI_default_S4!N32)+(supply_chain_S4_BWM!B20*LCI_default_S4!N35)+(supply_chain_S4_BWM!B26*LCI_default_S4!N43)+(supply_chain_S4_BWM!B37*LCI_default_S4!N58))/LCIA_Methods!D4</f>
        <v>-155.41702979522734</v>
      </c>
      <c r="E2" s="6">
        <f>(+(supply_chain_S4_BWM!B18*LCI_default_S4!O32)+(supply_chain_S4_BWM!B20*LCI_default_S4!O35)+(supply_chain_S4_BWM!B26*LCI_default_S4!O43)+(supply_chain_S4_BWM!B37*LCI_default_S4!O58))/LCIA_Methods!D5</f>
        <v>-202.55711366421434</v>
      </c>
      <c r="F2" s="6">
        <f>(+(supply_chain_S4_BWM!B18*LCI_default_S4!P32)+(supply_chain_S4_BWM!B20*LCI_default_S4!P35)+(supply_chain_S4_BWM!B26*LCI_default_S4!P43)+(supply_chain_S4_BWM!B37*LCI_default_S4!P58))/LCIA_Methods!D6</f>
        <v>-10.433683195901986</v>
      </c>
      <c r="G2" s="6">
        <f>(+(supply_chain_S4_BWM!B18*LCI_default_S4!Q32)+(supply_chain_S4_BWM!B20*LCI_default_S4!Q35)+(supply_chain_S4_BWM!B26*LCI_default_S4!Q43)+(supply_chain_S4_BWM!B37*LCI_default_S4!Q58))/LCIA_Methods!D7</f>
        <v>-0.5717880737320068</v>
      </c>
      <c r="H2" s="6">
        <f>(+(supply_chain_S4_BWM!B18*LCI_default_S4!R32)+(supply_chain_S4_BWM!B20*LCI_default_S4!R35)+(supply_chain_S4_BWM!B26*LCI_default_S4!R43)+(supply_chain_S4_BWM!B37*LCI_default_S4!R58))/LCIA_Methods!D8</f>
        <v>-15.032544216574701</v>
      </c>
      <c r="I2" s="6">
        <f>(+(supply_chain_S4_BWM!B18*LCI_default_S4!S32)+(supply_chain_S4_BWM!B20*LCI_default_S4!S35)+(supply_chain_S4_BWM!B26*LCI_default_S4!S43)+(supply_chain_S4_BWM!B37*LCI_default_S4!S58))/LCIA_Methods!D9</f>
        <v>-22.345004291953959</v>
      </c>
      <c r="J2" s="6">
        <f>(+(supply_chain_S4_BWM!B18*LCI_default_S4!T32)+(supply_chain_S4_BWM!B20*LCI_default_S4!T35)+(supply_chain_S4_BWM!B26*LCI_default_S4!T43)+(supply_chain_S4_BWM!B37*LCI_default_S4!T58))/LCIA_Methods!D10</f>
        <v>-28.282670412035813</v>
      </c>
      <c r="K2" s="6">
        <f>(+(supply_chain_S4_BWM!B18*LCI_default_S4!U32)+(supply_chain_S4_BWM!B20*LCI_default_S4!U35)+(supply_chain_S4_BWM!B26*LCI_default_S4!U43)+(supply_chain_S4_BWM!B37*LCI_default_S4!U58))/LCIA_Methods!D11</f>
        <v>-34.364084204876875</v>
      </c>
      <c r="L2" s="6">
        <f>(+(supply_chain_S4_BWM!B18*LCI_default_S4!V32)+(supply_chain_S4_BWM!B20*LCI_default_S4!V35)+(supply_chain_S4_BWM!B26*LCI_default_S4!V43)+(supply_chain_S4_BWM!B37*LCI_default_S4!V58))/LCIA_Methods!D12</f>
        <v>-31.469062231620978</v>
      </c>
      <c r="M2" s="6">
        <f>(+(supply_chain_S4_BWM!B18*LCI_default_S4!W32)+(supply_chain_S4_BWM!B20*LCI_default_S4!W35)+(supply_chain_S4_BWM!B26*LCI_default_S4!W43)+(supply_chain_S4_BWM!B37*LCI_default_S4!W58))/LCIA_Methods!D13</f>
        <v>-195.3196616504045</v>
      </c>
      <c r="N2" s="6">
        <f>(+(supply_chain_S4_BWM!B18*LCI_default_S4!X32)+(supply_chain_S4_BWM!B20*LCI_default_S4!X35)+(supply_chain_S4_BWM!B26*LCI_default_S4!X43)+(supply_chain_S4_BWM!B37*LCI_default_S4!X58))/LCIA_Methods!D14</f>
        <v>-17.132145793974445</v>
      </c>
      <c r="O2" s="6">
        <f>(+(supply_chain_S4_BWM!B18*LCI_default_S4!Y32)+(supply_chain_S4_BWM!B20*LCI_default_S4!Y35)+(supply_chain_S4_BWM!B26*LCI_default_S4!Y43)+(supply_chain_S4_BWM!B37*LCI_default_S4!Y58))/LCIA_Methods!D15</f>
        <v>-154.68641173862525</v>
      </c>
      <c r="P2" s="6">
        <f>(+(supply_chain_S4_BWM!B18*LCI_default_S4!Z32)+(supply_chain_S4_BWM!B20*LCI_default_S4!Z35)+(supply_chain_S4_BWM!B26*LCI_default_S4!Z43)+(supply_chain_S4_BWM!B37*LCI_default_S4!Z58))/LCIA_Methods!D16</f>
        <v>-12.757772825095069</v>
      </c>
      <c r="Q2" s="6">
        <f>(+(supply_chain_S4_BWM!B18*LCI_default_S4!AA32)+(supply_chain_S4_BWM!B20*LCI_default_S4!AA35)+(supply_chain_S4_BWM!B26*LCI_default_S4!AA43)+(supply_chain_S4_BWM!B37*LCI_default_S4!AA58))/LCIA_Methods!D17</f>
        <v>-14.510870423441892</v>
      </c>
    </row>
    <row r="3" spans="1:17" x14ac:dyDescent="0.35">
      <c r="A3" s="5" t="s">
        <v>2</v>
      </c>
      <c r="B3" s="6">
        <f>(+(supply_chain_S4_PW1!B18*LCI_default_S4!L32)+(supply_chain_S4_PW1!B20*LCI_default_S4!L35)+(supply_chain_S4_PW1!B26*LCI_default_S4!L43)+(supply_chain_S4_PW1!B37*LCI_default_S4!L58))/LCIA_Methods!D2</f>
        <v>0.10111321125169319</v>
      </c>
      <c r="C3" s="6">
        <f>(+(supply_chain_S4_PW1!B18*LCI_default_S4!M32)+(supply_chain_S4_PW1!B20*LCI_default_S4!M35)+(supply_chain_S4_PW1!B26*LCI_default_S4!M43)+(supply_chain_S4_PW1!B37*LCI_default_S4!M58))/LCIA_Methods!D3</f>
        <v>7.502557528699617E-3</v>
      </c>
      <c r="D3" s="6">
        <f>(+(supply_chain_S4_PW1!B18*LCI_default_S4!N32)+(supply_chain_S4_PW1!B20*LCI_default_S4!N35)+(supply_chain_S4_PW1!B26*LCI_default_S4!N43)+(supply_chain_S4_PW1!B37*LCI_default_S4!N58))/LCIA_Methods!D4</f>
        <v>0.7016942296323212</v>
      </c>
      <c r="E3" s="6">
        <f>(+(supply_chain_S4_PW1!B18*LCI_default_S4!O32)+(supply_chain_S4_PW1!B20*LCI_default_S4!O35)+(supply_chain_S4_PW1!B26*LCI_default_S4!O43)+(supply_chain_S4_PW1!B37*LCI_default_S4!O58))/LCIA_Methods!D5</f>
        <v>0.25260865124217774</v>
      </c>
      <c r="F3" s="6">
        <f>(+(supply_chain_S4_PW1!B18*LCI_default_S4!P32)+(supply_chain_S4_PW1!B20*LCI_default_S4!P35)+(supply_chain_S4_PW1!B26*LCI_default_S4!P43)+(supply_chain_S4_PW1!B37*LCI_default_S4!P58))/LCIA_Methods!D6</f>
        <v>0.1130507583448498</v>
      </c>
      <c r="G3" s="6">
        <f>(+(supply_chain_S4_PW1!B18*LCI_default_S4!Q32)+(supply_chain_S4_PW1!B20*LCI_default_S4!Q35)+(supply_chain_S4_PW1!B26*LCI_default_S4!Q43)+(supply_chain_S4_PW1!B37*LCI_default_S4!Q58))/LCIA_Methods!D7</f>
        <v>1.2337021135040037E-2</v>
      </c>
      <c r="H3" s="6">
        <f>(+(supply_chain_S4_PW1!B18*LCI_default_S4!R32)+(supply_chain_S4_PW1!B20*LCI_default_S4!R35)+(supply_chain_S4_PW1!B26*LCI_default_S4!R43)+(supply_chain_S4_PW1!B37*LCI_default_S4!R58))/LCIA_Methods!D8</f>
        <v>0.15060894384315604</v>
      </c>
      <c r="I3" s="6">
        <f>(+(supply_chain_S4_PW1!B18*LCI_default_S4!S32)+(supply_chain_S4_PW1!B20*LCI_default_S4!S35)+(supply_chain_S4_PW1!B26*LCI_default_S4!S43)+(supply_chain_S4_PW1!B37*LCI_default_S4!S58))/LCIA_Methods!D9</f>
        <v>9.8110295980641277E-2</v>
      </c>
      <c r="J3" s="6">
        <f>(+(supply_chain_S4_PW1!B18*LCI_default_S4!T32)+(supply_chain_S4_PW1!B20*LCI_default_S4!T35)+(supply_chain_S4_PW1!B26*LCI_default_S4!T43)+(supply_chain_S4_PW1!B37*LCI_default_S4!T58))/LCIA_Methods!D10</f>
        <v>0.12303816509019831</v>
      </c>
      <c r="K3" s="6">
        <f>(+(supply_chain_S4_PW1!B18*LCI_default_S4!U32)+(supply_chain_S4_PW1!B20*LCI_default_S4!U35)+(supply_chain_S4_PW1!B26*LCI_default_S4!U43)+(supply_chain_S4_PW1!B37*LCI_default_S4!U58))/LCIA_Methods!D11</f>
        <v>1.3528093741931901E-2</v>
      </c>
      <c r="L3" s="6">
        <f>(+(supply_chain_S4_PW1!B18*LCI_default_S4!V32)+(supply_chain_S4_PW1!B20*LCI_default_S4!V35)+(supply_chain_S4_PW1!B26*LCI_default_S4!V43)+(supply_chain_S4_PW1!B37*LCI_default_S4!V58))/LCIA_Methods!D12</f>
        <v>7.0023247901039726E-2</v>
      </c>
      <c r="M3" s="6">
        <f>(+(supply_chain_S4_PW1!B18*LCI_default_S4!W32)+(supply_chain_S4_PW1!B20*LCI_default_S4!W35)+(supply_chain_S4_PW1!B26*LCI_default_S4!W43)+(supply_chain_S4_PW1!B37*LCI_default_S4!W58))/LCIA_Methods!D13</f>
        <v>0.18388684316876178</v>
      </c>
      <c r="N3" s="6">
        <f>(+(supply_chain_S4_PW1!B18*LCI_default_S4!X32)+(supply_chain_S4_PW1!B20*LCI_default_S4!X35)+(supply_chain_S4_PW1!B26*LCI_default_S4!X43)+(supply_chain_S4_PW1!B37*LCI_default_S4!X58))/LCIA_Methods!D14</f>
        <v>1.137488530252014E-2</v>
      </c>
      <c r="O3" s="6">
        <f>(+(supply_chain_S4_PW1!B18*LCI_default_S4!Y32)+(supply_chain_S4_PW1!B20*LCI_default_S4!Y35)+(supply_chain_S4_PW1!B26*LCI_default_S4!Y43)+(supply_chain_S4_PW1!B37*LCI_default_S4!Y58))/LCIA_Methods!D15</f>
        <v>6.1161485197864154E-3</v>
      </c>
      <c r="P3" s="6">
        <f>(+(supply_chain_S4_PW1!B18*LCI_default_S4!Z32)+(supply_chain_S4_PW1!B20*LCI_default_S4!Z35)+(supply_chain_S4_PW1!B26*LCI_default_S4!Z43)+(supply_chain_S4_PW1!B37*LCI_default_S4!Z58))/LCIA_Methods!D16</f>
        <v>4.7195877949699754E-2</v>
      </c>
      <c r="Q3" s="6">
        <f>(+(supply_chain_S4_PW1!B18*LCI_default_S4!AA32)+(supply_chain_S4_PW1!B20*LCI_default_S4!AA35)+(supply_chain_S4_PW1!B26*LCI_default_S4!AA43)+(supply_chain_S4_PW1!B37*LCI_default_S4!AA58))/LCIA_Methods!D17</f>
        <v>0.19606409212510298</v>
      </c>
    </row>
    <row r="4" spans="1:17" x14ac:dyDescent="0.35">
      <c r="A4" s="5" t="s">
        <v>3</v>
      </c>
      <c r="B4" s="6">
        <f>(+(supply_chain_S4_PW2!B18*LCI_default_S4!L32)+(supply_chain_S4_PW2!B20*LCI_default_S4!L35)+(supply_chain_S4_PW2!B26*LCI_default_S4!L43)+(supply_chain_S4_PW2!B37*LCI_default_S4!L58))/LCIA_Methods!D2</f>
        <v>3.5277846691619539</v>
      </c>
      <c r="C4" s="6">
        <f>(+(supply_chain_S4_PW2!B18*LCI_default_S4!M32)+(supply_chain_S4_PW2!B20*LCI_default_S4!M35)+(supply_chain_S4_PW2!B26*LCI_default_S4!M43)+(supply_chain_S4_PW2!B37*LCI_default_S4!M58))/LCIA_Methods!D3</f>
        <v>5.5091951778952639E-2</v>
      </c>
      <c r="D4" s="6">
        <f>(+(supply_chain_S4_PW2!B18*LCI_default_S4!N32)+(supply_chain_S4_PW2!B20*LCI_default_S4!N35)+(supply_chain_S4_PW2!B26*LCI_default_S4!N43)+(supply_chain_S4_PW2!B37*LCI_default_S4!N58))/LCIA_Methods!D4</f>
        <v>7.3871878658894179</v>
      </c>
      <c r="E4" s="6">
        <f>(+(supply_chain_S4_PW2!B18*LCI_default_S4!O32)+(supply_chain_S4_PW2!B20*LCI_default_S4!O35)+(supply_chain_S4_PW2!B26*LCI_default_S4!O43)+(supply_chain_S4_PW2!B37*LCI_default_S4!O58))/LCIA_Methods!D5</f>
        <v>4.3207957248954525</v>
      </c>
      <c r="F4" s="6">
        <f>(+(supply_chain_S4_PW2!B18*LCI_default_S4!P32)+(supply_chain_S4_PW2!B20*LCI_default_S4!P35)+(supply_chain_S4_PW2!B26*LCI_default_S4!P43)+(supply_chain_S4_PW2!B37*LCI_default_S4!P58))/LCIA_Methods!D6</f>
        <v>3.7183194256467513</v>
      </c>
      <c r="G4" s="6">
        <f>(+(supply_chain_S4_PW2!B18*LCI_default_S4!Q32)+(supply_chain_S4_PW2!B20*LCI_default_S4!Q35)+(supply_chain_S4_PW2!B26*LCI_default_S4!Q43)+(supply_chain_S4_PW2!B37*LCI_default_S4!Q58))/LCIA_Methods!D7</f>
        <v>0.20843505767899737</v>
      </c>
      <c r="H4" s="6">
        <f>(+(supply_chain_S4_PW2!B18*LCI_default_S4!R32)+(supply_chain_S4_PW2!B20*LCI_default_S4!R35)+(supply_chain_S4_PW2!B26*LCI_default_S4!R43)+(supply_chain_S4_PW2!B37*LCI_default_S4!R58))/LCIA_Methods!D8</f>
        <v>0.81940198699995026</v>
      </c>
      <c r="I4" s="6">
        <f>(+(supply_chain_S4_PW2!B18*LCI_default_S4!S32)+(supply_chain_S4_PW2!B20*LCI_default_S4!S35)+(supply_chain_S4_PW2!B26*LCI_default_S4!S43)+(supply_chain_S4_PW2!B37*LCI_default_S4!S58))/LCIA_Methods!D9</f>
        <v>3.4094235174356413</v>
      </c>
      <c r="J4" s="6">
        <f>(+(supply_chain_S4_PW2!B18*LCI_default_S4!T32)+(supply_chain_S4_PW2!B20*LCI_default_S4!T35)+(supply_chain_S4_PW2!B26*LCI_default_S4!T43)+(supply_chain_S4_PW2!B37*LCI_default_S4!T58))/LCIA_Methods!D10</f>
        <v>4.5172738975437765</v>
      </c>
      <c r="K4" s="6">
        <f>(+(supply_chain_S4_PW2!B18*LCI_default_S4!U32)+(supply_chain_S4_PW2!B20*LCI_default_S4!U35)+(supply_chain_S4_PW2!B26*LCI_default_S4!U43)+(supply_chain_S4_PW2!B37*LCI_default_S4!U58))/LCIA_Methods!D11</f>
        <v>0.19510029600881892</v>
      </c>
      <c r="L4" s="6">
        <f>(+(supply_chain_S4_PW2!B18*LCI_default_S4!V32)+(supply_chain_S4_PW2!B20*LCI_default_S4!V35)+(supply_chain_S4_PW2!B26*LCI_default_S4!V43)+(supply_chain_S4_PW2!B37*LCI_default_S4!V58))/LCIA_Methods!D12</f>
        <v>0.43648354318463789</v>
      </c>
      <c r="M4" s="6">
        <f>(+(supply_chain_S4_PW2!B18*LCI_default_S4!W32)+(supply_chain_S4_PW2!B20*LCI_default_S4!W35)+(supply_chain_S4_PW2!B26*LCI_default_S4!W43)+(supply_chain_S4_PW2!B37*LCI_default_S4!W58))/LCIA_Methods!D13</f>
        <v>0.56731296729334624</v>
      </c>
      <c r="N4" s="6">
        <f>(+(supply_chain_S4_PW2!B18*LCI_default_S4!X32)+(supply_chain_S4_PW2!B20*LCI_default_S4!X35)+(supply_chain_S4_PW2!B26*LCI_default_S4!X43)+(supply_chain_S4_PW2!B37*LCI_default_S4!X58))/LCIA_Methods!D14</f>
        <v>0.39753806919194884</v>
      </c>
      <c r="O4" s="6">
        <f>(+(supply_chain_S4_PW2!B18*LCI_default_S4!Y32)+(supply_chain_S4_PW2!B20*LCI_default_S4!Y35)+(supply_chain_S4_PW2!B26*LCI_default_S4!Y43)+(supply_chain_S4_PW2!B37*LCI_default_S4!Y58))/LCIA_Methods!D15</f>
        <v>0.24351396766025177</v>
      </c>
      <c r="P4" s="6">
        <f>(+(supply_chain_S4_PW2!B18*LCI_default_S4!Z32)+(supply_chain_S4_PW2!B20*LCI_default_S4!Z35)+(supply_chain_S4_PW2!B26*LCI_default_S4!Z43)+(supply_chain_S4_PW2!B37*LCI_default_S4!Z58))/LCIA_Methods!D16</f>
        <v>1.040165628251432</v>
      </c>
      <c r="Q4" s="6">
        <f>(+(supply_chain_S4_PW2!B18*LCI_default_S4!AA32)+(supply_chain_S4_PW2!B20*LCI_default_S4!AA35)+(supply_chain_S4_PW2!B26*LCI_default_S4!AA43)+(supply_chain_S4_PW2!B37*LCI_default_S4!AA58))/LCIA_Methods!D17</f>
        <v>1.6888744411704772</v>
      </c>
    </row>
    <row r="5" spans="1:17" x14ac:dyDescent="0.35">
      <c r="A5" s="5" t="s">
        <v>4</v>
      </c>
      <c r="B5" s="6">
        <f>(+(supply_chain_S4_PW3!B18*LCI_default_S4!L32)+(supply_chain_S4_PW3!B20*LCI_default_S4!L35)+(supply_chain_S4_PW3!B26*LCI_default_S4!L43)+(supply_chain_S4_PW3!B37*LCI_default_S4!L58))/LCIA_Methods!D2</f>
        <v>-11.604828578218838</v>
      </c>
      <c r="C5" s="6">
        <f>(+(supply_chain_S4_PW3!B18*LCI_default_S4!M32)+(supply_chain_S4_PW3!B20*LCI_default_S4!M35)+(supply_chain_S4_PW3!B26*LCI_default_S4!M43)+(supply_chain_S4_PW3!B37*LCI_default_S4!M58))/LCIA_Methods!D3</f>
        <v>-0.53101396174710203</v>
      </c>
      <c r="D5" s="6">
        <f>(+(supply_chain_S4_PW3!B18*LCI_default_S4!N32)+(supply_chain_S4_PW3!B20*LCI_default_S4!N35)+(supply_chain_S4_PW3!B26*LCI_default_S4!N43)+(supply_chain_S4_PW3!B37*LCI_default_S4!N58))/LCIA_Methods!D4</f>
        <v>-163.50591189074908</v>
      </c>
      <c r="E5" s="6">
        <f>(+(supply_chain_S4_PW3!B18*LCI_default_S4!O32)+(supply_chain_S4_PW3!B20*LCI_default_S4!O35)+(supply_chain_S4_PW3!B26*LCI_default_S4!O43)+(supply_chain_S4_PW3!B37*LCI_default_S4!O58))/LCIA_Methods!D5</f>
        <v>-207.13051804035197</v>
      </c>
      <c r="F5" s="6">
        <f>(+(supply_chain_S4_PW3!B18*LCI_default_S4!P32)+(supply_chain_S4_PW3!B20*LCI_default_S4!P35)+(supply_chain_S4_PW3!B26*LCI_default_S4!P43)+(supply_chain_S4_PW3!B37*LCI_default_S4!P58))/LCIA_Methods!D6</f>
        <v>-14.265053379893587</v>
      </c>
      <c r="G5" s="6">
        <f>(+(supply_chain_S4_PW3!B18*LCI_default_S4!Q32)+(supply_chain_S4_PW3!B20*LCI_default_S4!Q35)+(supply_chain_S4_PW3!B26*LCI_default_S4!Q43)+(supply_chain_S4_PW3!B37*LCI_default_S4!Q58))/LCIA_Methods!D7</f>
        <v>-0.79256015254604428</v>
      </c>
      <c r="H5" s="6">
        <f>(+(supply_chain_S4_PW3!B18*LCI_default_S4!R32)+(supply_chain_S4_PW3!B20*LCI_default_S4!R35)+(supply_chain_S4_PW3!B26*LCI_default_S4!R43)+(supply_chain_S4_PW3!B37*LCI_default_S4!R58))/LCIA_Methods!D8</f>
        <v>-16.002555147417809</v>
      </c>
      <c r="I5" s="6">
        <f>(+(supply_chain_S4_PW3!B18*LCI_default_S4!S32)+(supply_chain_S4_PW3!B20*LCI_default_S4!S35)+(supply_chain_S4_PW3!B26*LCI_default_S4!S43)+(supply_chain_S4_PW3!B37*LCI_default_S4!S58))/LCIA_Methods!D9</f>
        <v>-25.852538105370243</v>
      </c>
      <c r="J5" s="6">
        <f>(+(supply_chain_S4_PW3!B18*LCI_default_S4!T32)+(supply_chain_S4_PW3!B20*LCI_default_S4!T35)+(supply_chain_S4_PW3!B26*LCI_default_S4!T43)+(supply_chain_S4_PW3!B37*LCI_default_S4!T58))/LCIA_Methods!D10</f>
        <v>-32.922982474669794</v>
      </c>
      <c r="K5" s="6">
        <f>(+(supply_chain_S4_PW3!B18*LCI_default_S4!U32)+(supply_chain_S4_PW3!B20*LCI_default_S4!U35)+(supply_chain_S4_PW3!B26*LCI_default_S4!U43)+(supply_chain_S4_PW3!B37*LCI_default_S4!U58))/LCIA_Methods!D11</f>
        <v>-34.572712594627625</v>
      </c>
      <c r="L5" s="6">
        <f>(+(supply_chain_S4_PW3!B18*LCI_default_S4!V32)+(supply_chain_S4_PW3!B20*LCI_default_S4!V35)+(supply_chain_S4_PW3!B26*LCI_default_S4!V43)+(supply_chain_S4_PW3!B37*LCI_default_S4!V58))/LCIA_Methods!D12</f>
        <v>-31.975569022706654</v>
      </c>
      <c r="M5" s="6">
        <f>(+(supply_chain_S4_PW3!B18*LCI_default_S4!W32)+(supply_chain_S4_PW3!B20*LCI_default_S4!W35)+(supply_chain_S4_PW3!B26*LCI_default_S4!W43)+(supply_chain_S4_PW3!B37*LCI_default_S4!W58))/LCIA_Methods!D13</f>
        <v>-196.07086146086664</v>
      </c>
      <c r="N5" s="6">
        <f>(+(supply_chain_S4_PW3!B18*LCI_default_S4!X32)+(supply_chain_S4_PW3!B20*LCI_default_S4!X35)+(supply_chain_S4_PW3!B26*LCI_default_S4!X43)+(supply_chain_S4_PW3!B37*LCI_default_S4!X58))/LCIA_Methods!D14</f>
        <v>-17.541058748468913</v>
      </c>
      <c r="O5" s="6">
        <f>(+(supply_chain_S4_PW3!B18*LCI_default_S4!Y32)+(supply_chain_S4_PW3!B20*LCI_default_S4!Y35)+(supply_chain_S4_PW3!B26*LCI_default_S4!Y43)+(supply_chain_S4_PW3!B37*LCI_default_S4!Y58))/LCIA_Methods!D15</f>
        <v>-154.93604185480532</v>
      </c>
      <c r="P5" s="6">
        <f>(+(supply_chain_S4_PW3!B18*LCI_default_S4!Z32)+(supply_chain_S4_PW3!B20*LCI_default_S4!Z35)+(supply_chain_S4_PW3!B26*LCI_default_S4!Z43)+(supply_chain_S4_PW3!B37*LCI_default_S4!Z58))/LCIA_Methods!D16</f>
        <v>-13.845134331296199</v>
      </c>
      <c r="Q5" s="6">
        <f>(+(supply_chain_S4_PW3!B18*LCI_default_S4!AA32)+(supply_chain_S4_PW3!B20*LCI_default_S4!AA35)+(supply_chain_S4_PW3!B26*LCI_default_S4!AA43)+(supply_chain_S4_PW3!B37*LCI_default_S4!AA58))/LCIA_Methods!D17</f>
        <v>-16.395808956737472</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OEV_Pathways_default_S4!B2*VLOOKUP("BWM",Waste_Generation_S5!A1:C100,3,FALSE)</f>
        <v>58.024142891094179</v>
      </c>
      <c r="C2" s="6">
        <f>OEV_Pathways_default_S4!C2*VLOOKUP("BWM",Waste_Generation_S5!A1:C100,3,FALSE)</f>
        <v>2.6550698087355102</v>
      </c>
      <c r="D2" s="6">
        <f>OEV_Pathways_default_S4!D2*VLOOKUP("BWM",Waste_Generation_S5!A1:C100,3,FALSE)</f>
        <v>817.52955945374538</v>
      </c>
      <c r="E2" s="6">
        <f>OEV_Pathways_default_S4!E2*VLOOKUP("BWM",Waste_Generation_S5!A1:C100,3,FALSE)</f>
        <v>1035.6525902017599</v>
      </c>
      <c r="F2" s="6">
        <f>OEV_Pathways_default_S4!F2*VLOOKUP("BWM",Waste_Generation_S5!A1:C100,3,FALSE)</f>
        <v>71.325266899467948</v>
      </c>
      <c r="G2" s="6">
        <f>OEV_Pathways_default_S4!G2*VLOOKUP("BWM",Waste_Generation_S5!A1:C100,3,FALSE)</f>
        <v>3.9628007627302213</v>
      </c>
      <c r="H2" s="6">
        <f>OEV_Pathways_default_S4!H2*VLOOKUP("BWM",Waste_Generation_S5!A1:C100,3,FALSE)</f>
        <v>80.012775737089058</v>
      </c>
      <c r="I2" s="6">
        <f>OEV_Pathways_default_S4!I2*VLOOKUP("BWM",Waste_Generation_S5!A1:C100,3,FALSE)</f>
        <v>129.26269052685123</v>
      </c>
      <c r="J2" s="6">
        <f>OEV_Pathways_default_S4!J2*VLOOKUP("BWM",Waste_Generation_S5!A1:C100,3,FALSE)</f>
        <v>164.61491237334897</v>
      </c>
      <c r="K2" s="6">
        <f>OEV_Pathways_default_S4!K2*VLOOKUP("BWM",Waste_Generation_S5!A1:C100,3,FALSE)</f>
        <v>172.8635629731381</v>
      </c>
      <c r="L2" s="6">
        <f>OEV_Pathways_default_S4!L2*VLOOKUP("BWM",Waste_Generation_S5!A1:C100,3,FALSE)</f>
        <v>159.87784511353328</v>
      </c>
      <c r="M2" s="6">
        <f>OEV_Pathways_default_S4!M2*VLOOKUP("BWM",Waste_Generation_S5!A1:C100,3,FALSE)</f>
        <v>980.35430730433325</v>
      </c>
      <c r="N2" s="6">
        <f>OEV_Pathways_default_S4!N2*VLOOKUP("BWM",Waste_Generation_S5!A1:C100,3,FALSE)</f>
        <v>87.705293742344551</v>
      </c>
      <c r="O2" s="6">
        <f>OEV_Pathways_default_S4!O2*VLOOKUP("BWM",Waste_Generation_S5!A1:C100,3,FALSE)</f>
        <v>774.68020927402665</v>
      </c>
      <c r="P2" s="6">
        <f>OEV_Pathways_default_S4!P2*VLOOKUP("BWM",Waste_Generation_S5!A1:C100,3,FALSE)</f>
        <v>69.225671656481026</v>
      </c>
      <c r="Q2" s="6">
        <f>OEV_Pathways_default_S4!Q2*VLOOKUP("BWM",Waste_Generation_S5!A1:C100,3,FALSE)</f>
        <v>81.979044783687343</v>
      </c>
    </row>
    <row r="3" spans="1:17" x14ac:dyDescent="0.35">
      <c r="A3" s="5" t="s">
        <v>2</v>
      </c>
      <c r="B3" s="6">
        <f>OEV_Pathways_default_S4!B3*VLOOKUP("PW1",Waste_Generation_S5!A1:C100,3,FALSE)</f>
        <v>23.209657156437672</v>
      </c>
      <c r="C3" s="6">
        <f>OEV_Pathways_default_S4!C3*VLOOKUP("PW1",Waste_Generation_S5!A1:C100,3,FALSE)</f>
        <v>1.0620279234942041</v>
      </c>
      <c r="D3" s="6">
        <f>OEV_Pathways_default_S4!D3*VLOOKUP("PW1",Waste_Generation_S5!A1:C100,3,FALSE)</f>
        <v>327.01182378149815</v>
      </c>
      <c r="E3" s="6">
        <f>OEV_Pathways_default_S4!E3*VLOOKUP("PW1",Waste_Generation_S5!A1:C100,3,FALSE)</f>
        <v>414.261036080704</v>
      </c>
      <c r="F3" s="6">
        <f>OEV_Pathways_default_S4!F3*VLOOKUP("PW1",Waste_Generation_S5!A1:C100,3,FALSE)</f>
        <v>28.530106759787177</v>
      </c>
      <c r="G3" s="6">
        <f>OEV_Pathways_default_S4!G3*VLOOKUP("PW1",Waste_Generation_S5!A1:C100,3,FALSE)</f>
        <v>1.5851203050920886</v>
      </c>
      <c r="H3" s="6">
        <f>OEV_Pathways_default_S4!H3*VLOOKUP("PW1",Waste_Generation_S5!A1:C100,3,FALSE)</f>
        <v>32.005110294835617</v>
      </c>
      <c r="I3" s="6">
        <f>OEV_Pathways_default_S4!I3*VLOOKUP("PW1",Waste_Generation_S5!A1:C100,3,FALSE)</f>
        <v>51.705076210740479</v>
      </c>
      <c r="J3" s="6">
        <f>OEV_Pathways_default_S4!J3*VLOOKUP("PW1",Waste_Generation_S5!A1:C100,3,FALSE)</f>
        <v>65.845964949339574</v>
      </c>
      <c r="K3" s="6">
        <f>OEV_Pathways_default_S4!K3*VLOOKUP("PW1",Waste_Generation_S5!A1:C100,3,FALSE)</f>
        <v>69.145425189255249</v>
      </c>
      <c r="L3" s="6">
        <f>OEV_Pathways_default_S4!L3*VLOOKUP("PW1",Waste_Generation_S5!A1:C100,3,FALSE)</f>
        <v>63.951138045413316</v>
      </c>
      <c r="M3" s="6">
        <f>OEV_Pathways_default_S4!M3*VLOOKUP("PW1",Waste_Generation_S5!A1:C100,3,FALSE)</f>
        <v>392.14172292173328</v>
      </c>
      <c r="N3" s="6">
        <f>OEV_Pathways_default_S4!N3*VLOOKUP("PW1",Waste_Generation_S5!A1:C100,3,FALSE)</f>
        <v>35.082117496937826</v>
      </c>
      <c r="O3" s="6">
        <f>OEV_Pathways_default_S4!O3*VLOOKUP("PW1",Waste_Generation_S5!A1:C100,3,FALSE)</f>
        <v>309.87208370961065</v>
      </c>
      <c r="P3" s="6">
        <f>OEV_Pathways_default_S4!P3*VLOOKUP("PW1",Waste_Generation_S5!A1:C100,3,FALSE)</f>
        <v>27.690268662592405</v>
      </c>
      <c r="Q3" s="6">
        <f>OEV_Pathways_default_S4!Q3*VLOOKUP("PW1",Waste_Generation_S5!A1:C100,3,FALSE)</f>
        <v>32.791617913474937</v>
      </c>
    </row>
    <row r="4" spans="1:17" x14ac:dyDescent="0.35">
      <c r="A4" s="5" t="s">
        <v>3</v>
      </c>
      <c r="B4" s="6">
        <f>OEV_Pathways_default_S4!B4*VLOOKUP("PW2",Waste_Generation_S5!A1:C100,3,FALSE)</f>
        <v>23.209657156437672</v>
      </c>
      <c r="C4" s="6">
        <f>OEV_Pathways_default_S4!C4*VLOOKUP("PW2",Waste_Generation_S5!A1:C100,3,FALSE)</f>
        <v>1.0620279234942041</v>
      </c>
      <c r="D4" s="6">
        <f>OEV_Pathways_default_S4!D4*VLOOKUP("PW2",Waste_Generation_S5!A1:C100,3,FALSE)</f>
        <v>327.01182378149815</v>
      </c>
      <c r="E4" s="6">
        <f>OEV_Pathways_default_S4!E4*VLOOKUP("PW2",Waste_Generation_S5!A1:C100,3,FALSE)</f>
        <v>414.261036080704</v>
      </c>
      <c r="F4" s="6">
        <f>OEV_Pathways_default_S4!F4*VLOOKUP("PW2",Waste_Generation_S5!A1:C100,3,FALSE)</f>
        <v>28.530106759787177</v>
      </c>
      <c r="G4" s="6">
        <f>OEV_Pathways_default_S4!G4*VLOOKUP("PW2",Waste_Generation_S5!A1:C100,3,FALSE)</f>
        <v>1.5851203050920886</v>
      </c>
      <c r="H4" s="6">
        <f>OEV_Pathways_default_S4!H4*VLOOKUP("PW2",Waste_Generation_S5!A1:C100,3,FALSE)</f>
        <v>32.005110294835617</v>
      </c>
      <c r="I4" s="6">
        <f>OEV_Pathways_default_S4!I4*VLOOKUP("PW2",Waste_Generation_S5!A1:C100,3,FALSE)</f>
        <v>51.705076210740479</v>
      </c>
      <c r="J4" s="6">
        <f>OEV_Pathways_default_S4!J4*VLOOKUP("PW2",Waste_Generation_S5!A1:C100,3,FALSE)</f>
        <v>65.845964949339574</v>
      </c>
      <c r="K4" s="6">
        <f>OEV_Pathways_default_S4!K4*VLOOKUP("PW2",Waste_Generation_S5!A1:C100,3,FALSE)</f>
        <v>69.145425189255249</v>
      </c>
      <c r="L4" s="6">
        <f>OEV_Pathways_default_S4!L4*VLOOKUP("PW2",Waste_Generation_S5!A1:C100,3,FALSE)</f>
        <v>63.951138045413316</v>
      </c>
      <c r="M4" s="6">
        <f>OEV_Pathways_default_S4!M4*VLOOKUP("PW2",Waste_Generation_S5!A1:C100,3,FALSE)</f>
        <v>392.14172292173328</v>
      </c>
      <c r="N4" s="6">
        <f>OEV_Pathways_default_S4!N4*VLOOKUP("PW2",Waste_Generation_S5!A1:C100,3,FALSE)</f>
        <v>35.082117496937826</v>
      </c>
      <c r="O4" s="6">
        <f>OEV_Pathways_default_S4!O4*VLOOKUP("PW2",Waste_Generation_S5!A1:C100,3,FALSE)</f>
        <v>309.87208370961065</v>
      </c>
      <c r="P4" s="6">
        <f>OEV_Pathways_default_S4!P4*VLOOKUP("PW2",Waste_Generation_S5!A1:C100,3,FALSE)</f>
        <v>27.690268662592405</v>
      </c>
      <c r="Q4" s="6">
        <f>OEV_Pathways_default_S4!Q4*VLOOKUP("PW2",Waste_Generation_S5!A1:C100,3,FALSE)</f>
        <v>32.791617913474937</v>
      </c>
    </row>
    <row r="5" spans="1:17" x14ac:dyDescent="0.35">
      <c r="A5" s="5" t="s">
        <v>4</v>
      </c>
      <c r="B5" s="6">
        <f>OEV_Pathways_default_S4!B5*VLOOKUP("PW3",Waste_Generation_S5!A1:C100,3,FALSE)</f>
        <v>11.604828578218836</v>
      </c>
      <c r="C5" s="6">
        <f>OEV_Pathways_default_S4!C5*VLOOKUP("PW3",Waste_Generation_S5!A1:C100,3,FALSE)</f>
        <v>0.53101396174710203</v>
      </c>
      <c r="D5" s="6">
        <f>OEV_Pathways_default_S4!D5*VLOOKUP("PW3",Waste_Generation_S5!A1:C100,3,FALSE)</f>
        <v>163.50591189074908</v>
      </c>
      <c r="E5" s="6">
        <f>OEV_Pathways_default_S4!E5*VLOOKUP("PW3",Waste_Generation_S5!A1:C100,3,FALSE)</f>
        <v>207.130518040352</v>
      </c>
      <c r="F5" s="6">
        <f>OEV_Pathways_default_S4!F5*VLOOKUP("PW3",Waste_Generation_S5!A1:C100,3,FALSE)</f>
        <v>14.265053379893589</v>
      </c>
      <c r="G5" s="6">
        <f>OEV_Pathways_default_S4!G5*VLOOKUP("PW3",Waste_Generation_S5!A1:C100,3,FALSE)</f>
        <v>0.79256015254604428</v>
      </c>
      <c r="H5" s="6">
        <f>OEV_Pathways_default_S4!H5*VLOOKUP("PW3",Waste_Generation_S5!A1:C100,3,FALSE)</f>
        <v>16.002555147417809</v>
      </c>
      <c r="I5" s="6">
        <f>OEV_Pathways_default_S4!I5*VLOOKUP("PW3",Waste_Generation_S5!A1:C100,3,FALSE)</f>
        <v>25.85253810537024</v>
      </c>
      <c r="J5" s="6">
        <f>OEV_Pathways_default_S4!J5*VLOOKUP("PW3",Waste_Generation_S5!A1:C100,3,FALSE)</f>
        <v>32.922982474669787</v>
      </c>
      <c r="K5" s="6">
        <f>OEV_Pathways_default_S4!K5*VLOOKUP("PW3",Waste_Generation_S5!A1:C100,3,FALSE)</f>
        <v>34.572712594627625</v>
      </c>
      <c r="L5" s="6">
        <f>OEV_Pathways_default_S4!L5*VLOOKUP("PW3",Waste_Generation_S5!A1:C100,3,FALSE)</f>
        <v>31.975569022706658</v>
      </c>
      <c r="M5" s="6">
        <f>OEV_Pathways_default_S4!M5*VLOOKUP("PW3",Waste_Generation_S5!A1:C100,3,FALSE)</f>
        <v>196.07086146086664</v>
      </c>
      <c r="N5" s="6">
        <f>OEV_Pathways_default_S4!N5*VLOOKUP("PW3",Waste_Generation_S5!A1:C100,3,FALSE)</f>
        <v>17.541058748468913</v>
      </c>
      <c r="O5" s="6">
        <f>OEV_Pathways_default_S4!O5*VLOOKUP("PW3",Waste_Generation_S5!A1:C100,3,FALSE)</f>
        <v>154.93604185480532</v>
      </c>
      <c r="P5" s="6">
        <f>OEV_Pathways_default_S4!P5*VLOOKUP("PW3",Waste_Generation_S5!A1:C100,3,FALSE)</f>
        <v>13.845134331296203</v>
      </c>
      <c r="Q5" s="6">
        <f>OEV_Pathways_default_S4!Q5*VLOOKUP("PW3",Waste_Generation_S5!A1:C100,3,FALSE)</f>
        <v>16.395808956737469</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CA_Pathways_default_S5!B2-TUM_default_S5_Util!B2</f>
        <v>-0.50660640781800925</v>
      </c>
      <c r="C2" s="6">
        <f>CA_Pathways_default_S5!C2-TUM_default_S5_Util!C2</f>
        <v>0.61529446776333074</v>
      </c>
      <c r="D2" s="6">
        <f>CA_Pathways_default_S5!D2-TUM_default_S5_Util!D2</f>
        <v>61.247146696197589</v>
      </c>
      <c r="E2" s="6">
        <f>CA_Pathways_default_S5!E2-TUM_default_S5_Util!E2</f>
        <v>10.139028736792454</v>
      </c>
      <c r="F2" s="6">
        <f>CA_Pathways_default_S5!F2-TUM_default_S5_Util!F2</f>
        <v>-4.4624551331588673</v>
      </c>
      <c r="G2" s="6">
        <f>CA_Pathways_default_S5!G2-TUM_default_S5_Util!G2</f>
        <v>0.78160034135320378</v>
      </c>
      <c r="H2" s="6">
        <f>CA_Pathways_default_S5!H2-TUM_default_S5_Util!H2</f>
        <v>9.1924015718087588</v>
      </c>
      <c r="I2" s="6">
        <f>CA_Pathways_default_S5!I2-TUM_default_S5_Util!I2</f>
        <v>-16.152643637371991</v>
      </c>
      <c r="J2" s="6">
        <f>CA_Pathways_default_S5!J2-TUM_default_S5_Util!J2</f>
        <v>-25.047992763392401</v>
      </c>
      <c r="K2" s="6">
        <f>CA_Pathways_default_S5!K2-TUM_default_S5_Util!K2</f>
        <v>0.97988368418408101</v>
      </c>
      <c r="L2" s="6">
        <f>CA_Pathways_default_S5!L2-TUM_default_S5_Util!L2</f>
        <v>2.3568220925742516</v>
      </c>
      <c r="M2" s="6">
        <f>CA_Pathways_default_S5!M2-TUM_default_S5_Util!M2</f>
        <v>18.133357000861679</v>
      </c>
      <c r="N2" s="6">
        <f>CA_Pathways_default_S5!N2-TUM_default_S5_Util!N2</f>
        <v>-5.5171530708864935E-2</v>
      </c>
      <c r="O2" s="6">
        <f>CA_Pathways_default_S5!O2-TUM_default_S5_Util!O2</f>
        <v>-0.11667283851735988</v>
      </c>
      <c r="P2" s="6">
        <f>CA_Pathways_default_S5!P2-TUM_default_S5_Util!P2</f>
        <v>14.939276754706754</v>
      </c>
      <c r="Q2" s="6">
        <f>CA_Pathways_default_S5!Q2-TUM_default_S5_Util!Q2</f>
        <v>16.200622952396564</v>
      </c>
    </row>
    <row r="3" spans="1:17" x14ac:dyDescent="0.35">
      <c r="A3" s="5" t="s">
        <v>2</v>
      </c>
      <c r="B3" s="6">
        <f>CA_Pathways_default_S5!B3-TUM_default_S5_Util!B3</f>
        <v>-2.3507712159502998</v>
      </c>
      <c r="C3" s="6">
        <f>CA_Pathways_default_S5!C3-TUM_default_S5_Util!C3</f>
        <v>4.4344835604671465E-2</v>
      </c>
      <c r="D3" s="6">
        <f>CA_Pathways_default_S5!D3-TUM_default_S5_Util!D3</f>
        <v>-27.793652466509847</v>
      </c>
      <c r="E3" s="6">
        <f>CA_Pathways_default_S5!E3-TUM_default_S5_Util!E3</f>
        <v>-0.44575929575186574</v>
      </c>
      <c r="F3" s="6">
        <f>CA_Pathways_default_S5!F3-TUM_default_S5_Util!F3</f>
        <v>-7.1777913258195376</v>
      </c>
      <c r="G3" s="6">
        <f>CA_Pathways_default_S5!G3-TUM_default_S5_Util!G3</f>
        <v>-0.10519030719527185</v>
      </c>
      <c r="H3" s="6">
        <f>CA_Pathways_default_S5!H3-TUM_default_S5_Util!H3</f>
        <v>1.2859104657067975</v>
      </c>
      <c r="I3" s="6">
        <f>CA_Pathways_default_S5!I3-TUM_default_S5_Util!I3</f>
        <v>-22.269123729142823</v>
      </c>
      <c r="J3" s="6">
        <f>CA_Pathways_default_S5!J3-TUM_default_S5_Util!J3</f>
        <v>-31.072420000934908</v>
      </c>
      <c r="K3" s="6">
        <f>CA_Pathways_default_S5!K3-TUM_default_S5_Util!K3</f>
        <v>-0.32641353091172243</v>
      </c>
      <c r="L3" s="6">
        <f>CA_Pathways_default_S5!L3-TUM_default_S5_Util!L3</f>
        <v>-0.94545937629746468</v>
      </c>
      <c r="M3" s="6">
        <f>CA_Pathways_default_S5!M3-TUM_default_S5_Util!M3</f>
        <v>6.0660425112484456E-2</v>
      </c>
      <c r="N3" s="6">
        <f>CA_Pathways_default_S5!N3-TUM_default_S5_Util!N3</f>
        <v>-0.12371708485203325</v>
      </c>
      <c r="O3" s="6">
        <f>CA_Pathways_default_S5!O3-TUM_default_S5_Util!O3</f>
        <v>-0.73956049178893968</v>
      </c>
      <c r="P3" s="6">
        <f>CA_Pathways_default_S5!P3-TUM_default_S5_Util!P3</f>
        <v>-0.59185967140906448</v>
      </c>
      <c r="Q3" s="6">
        <f>CA_Pathways_default_S5!Q3-TUM_default_S5_Util!Q3</f>
        <v>0.35866892033195197</v>
      </c>
    </row>
    <row r="4" spans="1:17" x14ac:dyDescent="0.35">
      <c r="A4" s="5" t="s">
        <v>3</v>
      </c>
      <c r="B4" s="6">
        <f>CA_Pathways_default_S5!B4-TUM_default_S5_Util!B4</f>
        <v>-6.4732350304989161</v>
      </c>
      <c r="C4" s="6">
        <f>CA_Pathways_default_S5!C4-TUM_default_S5_Util!C4</f>
        <v>1.4675122620699907E-2</v>
      </c>
      <c r="D4" s="6">
        <f>CA_Pathways_default_S5!D4-TUM_default_S5_Util!D4</f>
        <v>-14.200128718853414</v>
      </c>
      <c r="E4" s="6">
        <f>CA_Pathways_default_S5!E4-TUM_default_S5_Util!E4</f>
        <v>-4.2651988619275532</v>
      </c>
      <c r="F4" s="6">
        <f>CA_Pathways_default_S5!F4-TUM_default_S5_Util!F4</f>
        <v>-1.2814506876962892</v>
      </c>
      <c r="G4" s="6">
        <f>CA_Pathways_default_S5!G4-TUM_default_S5_Util!G4</f>
        <v>-2.8484622897631567E-2</v>
      </c>
      <c r="H4" s="6">
        <f>CA_Pathways_default_S5!H4-TUM_default_S5_Util!H4</f>
        <v>0.84068615867675933</v>
      </c>
      <c r="I4" s="6">
        <f>CA_Pathways_default_S5!I4-TUM_default_S5_Util!I4</f>
        <v>0.40750043103522771</v>
      </c>
      <c r="J4" s="6">
        <f>CA_Pathways_default_S5!J4-TUM_default_S5_Util!J4</f>
        <v>0.76559170549698408</v>
      </c>
      <c r="K4" s="6">
        <f>CA_Pathways_default_S5!K4-TUM_default_S5_Util!K4</f>
        <v>-0.32745420276153425</v>
      </c>
      <c r="L4" s="6">
        <f>CA_Pathways_default_S5!L4-TUM_default_S5_Util!L4</f>
        <v>0.33156234577224619</v>
      </c>
      <c r="M4" s="6">
        <f>CA_Pathways_default_S5!M4-TUM_default_S5_Util!M4</f>
        <v>0.50020382486037007</v>
      </c>
      <c r="N4" s="6">
        <f>CA_Pathways_default_S5!N4-TUM_default_S5_Util!N4</f>
        <v>-0.36283020298900281</v>
      </c>
      <c r="O4" s="6">
        <f>CA_Pathways_default_S5!O4-TUM_default_S5_Util!O4</f>
        <v>-0.15262856510130723</v>
      </c>
      <c r="P4" s="6">
        <f>CA_Pathways_default_S5!P4-TUM_default_S5_Util!P4</f>
        <v>-0.66313768390121441</v>
      </c>
      <c r="Q4" s="6">
        <f>CA_Pathways_default_S5!Q4-TUM_default_S5_Util!Q4</f>
        <v>0.17727383210152325</v>
      </c>
    </row>
    <row r="5" spans="1:17" x14ac:dyDescent="0.35">
      <c r="A5" s="5" t="s">
        <v>4</v>
      </c>
      <c r="B5" s="6">
        <f>CA_Pathways_default_S5!B5-TUM_default_S5_Util!B5</f>
        <v>8.3173998386312071</v>
      </c>
      <c r="C5" s="6">
        <f>CA_Pathways_default_S5!C5-TUM_default_S5_Util!C5</f>
        <v>0.55627450953795932</v>
      </c>
      <c r="D5" s="6">
        <f>CA_Pathways_default_S5!D5-TUM_default_S5_Util!D5</f>
        <v>103.24092788156088</v>
      </c>
      <c r="E5" s="6">
        <f>CA_Pathways_default_S5!E5-TUM_default_S5_Util!E5</f>
        <v>14.849986894471897</v>
      </c>
      <c r="F5" s="6">
        <f>CA_Pathways_default_S5!F5-TUM_default_S5_Util!F5</f>
        <v>3.9967868803569591</v>
      </c>
      <c r="G5" s="6">
        <f>CA_Pathways_default_S5!G5-TUM_default_S5_Util!G5</f>
        <v>0.91527527144610732</v>
      </c>
      <c r="H5" s="6">
        <f>CA_Pathways_default_S5!H5-TUM_default_S5_Util!H5</f>
        <v>7.0658049474252032</v>
      </c>
      <c r="I5" s="6">
        <f>CA_Pathways_default_S5!I5-TUM_default_S5_Util!I5</f>
        <v>5.7089796607356078</v>
      </c>
      <c r="J5" s="6">
        <f>CA_Pathways_default_S5!J5-TUM_default_S5_Util!J5</f>
        <v>5.2588355320455307</v>
      </c>
      <c r="K5" s="6">
        <f>CA_Pathways_default_S5!K5-TUM_default_S5_Util!K5</f>
        <v>1.6337514178573329</v>
      </c>
      <c r="L5" s="6">
        <f>CA_Pathways_default_S5!L5-TUM_default_S5_Util!L5</f>
        <v>2.9707191230994674</v>
      </c>
      <c r="M5" s="6">
        <f>CA_Pathways_default_S5!M5-TUM_default_S5_Util!M5</f>
        <v>17.57249275088887</v>
      </c>
      <c r="N5" s="6">
        <f>CA_Pathways_default_S5!N5-TUM_default_S5_Util!N5</f>
        <v>0.43137575713217302</v>
      </c>
      <c r="O5" s="6">
        <f>CA_Pathways_default_S5!O5-TUM_default_S5_Util!O5</f>
        <v>0.77551621837289986</v>
      </c>
      <c r="P5" s="6">
        <f>CA_Pathways_default_S5!P5-TUM_default_S5_Util!P5</f>
        <v>16.19427411001703</v>
      </c>
      <c r="Q5" s="6">
        <f>CA_Pathways_default_S5!Q5-TUM_default_S5_Util!Q5</f>
        <v>15.664680199963088</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(+(supply_chain_S5_BWM!B18*LCI_default_S5!L32)+(supply_chain_S5_BWM!B20*LCI_default_S5!L35)+(supply_chain_S5_BWM!B26*LCI_default_S5!L43)+(supply_chain_S5_BWM!B37*LCI_default_S5!L58))/LCIA_Methods!D2</f>
        <v>-7.9759306978051905</v>
      </c>
      <c r="C2" s="6">
        <f>(+(supply_chain_S5_BWM!B18*LCI_default_S5!M32)+(supply_chain_S5_BWM!B20*LCI_default_S5!M35)+(supply_chain_S5_BWM!B26*LCI_default_S5!M43)+(supply_chain_S5_BWM!B37*LCI_default_S5!M58))/LCIA_Methods!D3</f>
        <v>-0.46841945243944977</v>
      </c>
      <c r="D2" s="6">
        <f>(+(supply_chain_S5_BWM!B18*LCI_default_S5!N32)+(supply_chain_S5_BWM!B20*LCI_default_S5!N35)+(supply_chain_S5_BWM!B26*LCI_default_S5!N43)+(supply_chain_S5_BWM!B37*LCI_default_S5!N58))/LCIA_Methods!D4</f>
        <v>-155.41702979522734</v>
      </c>
      <c r="E2" s="6">
        <f>(+(supply_chain_S5_BWM!B18*LCI_default_S5!O32)+(supply_chain_S5_BWM!B20*LCI_default_S5!O35)+(supply_chain_S5_BWM!B26*LCI_default_S5!O43)+(supply_chain_S5_BWM!B37*LCI_default_S5!O58))/LCIA_Methods!D5</f>
        <v>-202.55711366421434</v>
      </c>
      <c r="F2" s="6">
        <f>(+(supply_chain_S5_BWM!B18*LCI_default_S5!P32)+(supply_chain_S5_BWM!B20*LCI_default_S5!P35)+(supply_chain_S5_BWM!B26*LCI_default_S5!P43)+(supply_chain_S5_BWM!B37*LCI_default_S5!P58))/LCIA_Methods!D6</f>
        <v>-10.433683195901986</v>
      </c>
      <c r="G2" s="6">
        <f>(+(supply_chain_S5_BWM!B18*LCI_default_S5!Q32)+(supply_chain_S5_BWM!B20*LCI_default_S5!Q35)+(supply_chain_S5_BWM!B26*LCI_default_S5!Q43)+(supply_chain_S5_BWM!B37*LCI_default_S5!Q58))/LCIA_Methods!D7</f>
        <v>-0.5717880737320068</v>
      </c>
      <c r="H2" s="6">
        <f>(+(supply_chain_S5_BWM!B18*LCI_default_S5!R32)+(supply_chain_S5_BWM!B20*LCI_default_S5!R35)+(supply_chain_S5_BWM!B26*LCI_default_S5!R43)+(supply_chain_S5_BWM!B37*LCI_default_S5!R58))/LCIA_Methods!D8</f>
        <v>-15.032544216574701</v>
      </c>
      <c r="I2" s="6">
        <f>(+(supply_chain_S5_BWM!B18*LCI_default_S5!S32)+(supply_chain_S5_BWM!B20*LCI_default_S5!S35)+(supply_chain_S5_BWM!B26*LCI_default_S5!S43)+(supply_chain_S5_BWM!B37*LCI_default_S5!S58))/LCIA_Methods!D9</f>
        <v>-22.345004291953959</v>
      </c>
      <c r="J2" s="6">
        <f>(+(supply_chain_S5_BWM!B18*LCI_default_S5!T32)+(supply_chain_S5_BWM!B20*LCI_default_S5!T35)+(supply_chain_S5_BWM!B26*LCI_default_S5!T43)+(supply_chain_S5_BWM!B37*LCI_default_S5!T58))/LCIA_Methods!D10</f>
        <v>-28.282670412035813</v>
      </c>
      <c r="K2" s="6">
        <f>(+(supply_chain_S5_BWM!B18*LCI_default_S5!U32)+(supply_chain_S5_BWM!B20*LCI_default_S5!U35)+(supply_chain_S5_BWM!B26*LCI_default_S5!U43)+(supply_chain_S5_BWM!B37*LCI_default_S5!U58))/LCIA_Methods!D11</f>
        <v>-34.364084204876875</v>
      </c>
      <c r="L2" s="6">
        <f>(+(supply_chain_S5_BWM!B18*LCI_default_S5!V32)+(supply_chain_S5_BWM!B20*LCI_default_S5!V35)+(supply_chain_S5_BWM!B26*LCI_default_S5!V43)+(supply_chain_S5_BWM!B37*LCI_default_S5!V58))/LCIA_Methods!D12</f>
        <v>-31.469062231620978</v>
      </c>
      <c r="M2" s="6">
        <f>(+(supply_chain_S5_BWM!B18*LCI_default_S5!W32)+(supply_chain_S5_BWM!B20*LCI_default_S5!W35)+(supply_chain_S5_BWM!B26*LCI_default_S5!W43)+(supply_chain_S5_BWM!B37*LCI_default_S5!W58))/LCIA_Methods!D13</f>
        <v>-195.3196616504045</v>
      </c>
      <c r="N2" s="6">
        <f>(+(supply_chain_S5_BWM!B18*LCI_default_S5!X32)+(supply_chain_S5_BWM!B20*LCI_default_S5!X35)+(supply_chain_S5_BWM!B26*LCI_default_S5!X43)+(supply_chain_S5_BWM!B37*LCI_default_S5!X58))/LCIA_Methods!D14</f>
        <v>-17.132145793974445</v>
      </c>
      <c r="O2" s="6">
        <f>(+(supply_chain_S5_BWM!B18*LCI_default_S5!Y32)+(supply_chain_S5_BWM!B20*LCI_default_S5!Y35)+(supply_chain_S5_BWM!B26*LCI_default_S5!Y43)+(supply_chain_S5_BWM!B37*LCI_default_S5!Y58))/LCIA_Methods!D15</f>
        <v>-154.68641173862525</v>
      </c>
      <c r="P2" s="6">
        <f>(+(supply_chain_S5_BWM!B18*LCI_default_S5!Z32)+(supply_chain_S5_BWM!B20*LCI_default_S5!Z35)+(supply_chain_S5_BWM!B26*LCI_default_S5!Z43)+(supply_chain_S5_BWM!B37*LCI_default_S5!Z58))/LCIA_Methods!D16</f>
        <v>-12.757772825095069</v>
      </c>
      <c r="Q2" s="6">
        <f>(+(supply_chain_S5_BWM!B18*LCI_default_S5!AA32)+(supply_chain_S5_BWM!B20*LCI_default_S5!AA35)+(supply_chain_S5_BWM!B26*LCI_default_S5!AA43)+(supply_chain_S5_BWM!B37*LCI_default_S5!AA58))/LCIA_Methods!D17</f>
        <v>-14.510870423441892</v>
      </c>
    </row>
    <row r="3" spans="1:17" x14ac:dyDescent="0.35">
      <c r="A3" s="5" t="s">
        <v>2</v>
      </c>
      <c r="B3" s="6">
        <f>(+(supply_chain_S5_PW1!B18*LCI_default_S5!L32)+(supply_chain_S5_PW1!B20*LCI_default_S5!L35)+(supply_chain_S5_PW1!B26*LCI_default_S5!L43)+(supply_chain_S5_PW1!B37*LCI_default_S5!L58))/LCIA_Methods!D2</f>
        <v>0.10111321125169319</v>
      </c>
      <c r="C3" s="6">
        <f>(+(supply_chain_S5_PW1!B18*LCI_default_S5!M32)+(supply_chain_S5_PW1!B20*LCI_default_S5!M35)+(supply_chain_S5_PW1!B26*LCI_default_S5!M43)+(supply_chain_S5_PW1!B37*LCI_default_S5!M58))/LCIA_Methods!D3</f>
        <v>7.502557528699617E-3</v>
      </c>
      <c r="D3" s="6">
        <f>(+(supply_chain_S5_PW1!B18*LCI_default_S5!N32)+(supply_chain_S5_PW1!B20*LCI_default_S5!N35)+(supply_chain_S5_PW1!B26*LCI_default_S5!N43)+(supply_chain_S5_PW1!B37*LCI_default_S5!N58))/LCIA_Methods!D4</f>
        <v>0.7016942296323212</v>
      </c>
      <c r="E3" s="6">
        <f>(+(supply_chain_S5_PW1!B18*LCI_default_S5!O32)+(supply_chain_S5_PW1!B20*LCI_default_S5!O35)+(supply_chain_S5_PW1!B26*LCI_default_S5!O43)+(supply_chain_S5_PW1!B37*LCI_default_S5!O58))/LCIA_Methods!D5</f>
        <v>0.25260865124217774</v>
      </c>
      <c r="F3" s="6">
        <f>(+(supply_chain_S5_PW1!B18*LCI_default_S5!P32)+(supply_chain_S5_PW1!B20*LCI_default_S5!P35)+(supply_chain_S5_PW1!B26*LCI_default_S5!P43)+(supply_chain_S5_PW1!B37*LCI_default_S5!P58))/LCIA_Methods!D6</f>
        <v>0.1130507583448498</v>
      </c>
      <c r="G3" s="6">
        <f>(+(supply_chain_S5_PW1!B18*LCI_default_S5!Q32)+(supply_chain_S5_PW1!B20*LCI_default_S5!Q35)+(supply_chain_S5_PW1!B26*LCI_default_S5!Q43)+(supply_chain_S5_PW1!B37*LCI_default_S5!Q58))/LCIA_Methods!D7</f>
        <v>1.2337021135040037E-2</v>
      </c>
      <c r="H3" s="6">
        <f>(+(supply_chain_S5_PW1!B18*LCI_default_S5!R32)+(supply_chain_S5_PW1!B20*LCI_default_S5!R35)+(supply_chain_S5_PW1!B26*LCI_default_S5!R43)+(supply_chain_S5_PW1!B37*LCI_default_S5!R58))/LCIA_Methods!D8</f>
        <v>0.15060894384315604</v>
      </c>
      <c r="I3" s="6">
        <f>(+(supply_chain_S5_PW1!B18*LCI_default_S5!S32)+(supply_chain_S5_PW1!B20*LCI_default_S5!S35)+(supply_chain_S5_PW1!B26*LCI_default_S5!S43)+(supply_chain_S5_PW1!B37*LCI_default_S5!S58))/LCIA_Methods!D9</f>
        <v>9.8110295980641277E-2</v>
      </c>
      <c r="J3" s="6">
        <f>(+(supply_chain_S5_PW1!B18*LCI_default_S5!T32)+(supply_chain_S5_PW1!B20*LCI_default_S5!T35)+(supply_chain_S5_PW1!B26*LCI_default_S5!T43)+(supply_chain_S5_PW1!B37*LCI_default_S5!T58))/LCIA_Methods!D10</f>
        <v>0.12303816509019831</v>
      </c>
      <c r="K3" s="6">
        <f>(+(supply_chain_S5_PW1!B18*LCI_default_S5!U32)+(supply_chain_S5_PW1!B20*LCI_default_S5!U35)+(supply_chain_S5_PW1!B26*LCI_default_S5!U43)+(supply_chain_S5_PW1!B37*LCI_default_S5!U58))/LCIA_Methods!D11</f>
        <v>1.3528093741931901E-2</v>
      </c>
      <c r="L3" s="6">
        <f>(+(supply_chain_S5_PW1!B18*LCI_default_S5!V32)+(supply_chain_S5_PW1!B20*LCI_default_S5!V35)+(supply_chain_S5_PW1!B26*LCI_default_S5!V43)+(supply_chain_S5_PW1!B37*LCI_default_S5!V58))/LCIA_Methods!D12</f>
        <v>7.0023247901039726E-2</v>
      </c>
      <c r="M3" s="6">
        <f>(+(supply_chain_S5_PW1!B18*LCI_default_S5!W32)+(supply_chain_S5_PW1!B20*LCI_default_S5!W35)+(supply_chain_S5_PW1!B26*LCI_default_S5!W43)+(supply_chain_S5_PW1!B37*LCI_default_S5!W58))/LCIA_Methods!D13</f>
        <v>0.18388684316876178</v>
      </c>
      <c r="N3" s="6">
        <f>(+(supply_chain_S5_PW1!B18*LCI_default_S5!X32)+(supply_chain_S5_PW1!B20*LCI_default_S5!X35)+(supply_chain_S5_PW1!B26*LCI_default_S5!X43)+(supply_chain_S5_PW1!B37*LCI_default_S5!X58))/LCIA_Methods!D14</f>
        <v>1.137488530252014E-2</v>
      </c>
      <c r="O3" s="6">
        <f>(+(supply_chain_S5_PW1!B18*LCI_default_S5!Y32)+(supply_chain_S5_PW1!B20*LCI_default_S5!Y35)+(supply_chain_S5_PW1!B26*LCI_default_S5!Y43)+(supply_chain_S5_PW1!B37*LCI_default_S5!Y58))/LCIA_Methods!D15</f>
        <v>6.1161485197864154E-3</v>
      </c>
      <c r="P3" s="6">
        <f>(+(supply_chain_S5_PW1!B18*LCI_default_S5!Z32)+(supply_chain_S5_PW1!B20*LCI_default_S5!Z35)+(supply_chain_S5_PW1!B26*LCI_default_S5!Z43)+(supply_chain_S5_PW1!B37*LCI_default_S5!Z58))/LCIA_Methods!D16</f>
        <v>4.7195877949699754E-2</v>
      </c>
      <c r="Q3" s="6">
        <f>(+(supply_chain_S5_PW1!B18*LCI_default_S5!AA32)+(supply_chain_S5_PW1!B20*LCI_default_S5!AA35)+(supply_chain_S5_PW1!B26*LCI_default_S5!AA43)+(supply_chain_S5_PW1!B37*LCI_default_S5!AA58))/LCIA_Methods!D17</f>
        <v>0.19606409212510298</v>
      </c>
    </row>
    <row r="4" spans="1:17" x14ac:dyDescent="0.35">
      <c r="A4" s="5" t="s">
        <v>3</v>
      </c>
      <c r="B4" s="6">
        <f>(+(supply_chain_S5_PW2!B18*LCI_default_S5!L32)+(supply_chain_S5_PW2!B20*LCI_default_S5!L35)+(supply_chain_S5_PW2!B26*LCI_default_S5!L43)+(supply_chain_S5_PW2!B37*LCI_default_S5!L58))/LCIA_Methods!D2</f>
        <v>3.5277846691619539</v>
      </c>
      <c r="C4" s="6">
        <f>(+(supply_chain_S5_PW2!B18*LCI_default_S5!M32)+(supply_chain_S5_PW2!B20*LCI_default_S5!M35)+(supply_chain_S5_PW2!B26*LCI_default_S5!M43)+(supply_chain_S5_PW2!B37*LCI_default_S5!M58))/LCIA_Methods!D3</f>
        <v>5.5091951778952639E-2</v>
      </c>
      <c r="D4" s="6">
        <f>(+(supply_chain_S5_PW2!B18*LCI_default_S5!N32)+(supply_chain_S5_PW2!B20*LCI_default_S5!N35)+(supply_chain_S5_PW2!B26*LCI_default_S5!N43)+(supply_chain_S5_PW2!B37*LCI_default_S5!N58))/LCIA_Methods!D4</f>
        <v>7.3871878658894179</v>
      </c>
      <c r="E4" s="6">
        <f>(+(supply_chain_S5_PW2!B18*LCI_default_S5!O32)+(supply_chain_S5_PW2!B20*LCI_default_S5!O35)+(supply_chain_S5_PW2!B26*LCI_default_S5!O43)+(supply_chain_S5_PW2!B37*LCI_default_S5!O58))/LCIA_Methods!D5</f>
        <v>4.3207957248954525</v>
      </c>
      <c r="F4" s="6">
        <f>(+(supply_chain_S5_PW2!B18*LCI_default_S5!P32)+(supply_chain_S5_PW2!B20*LCI_default_S5!P35)+(supply_chain_S5_PW2!B26*LCI_default_S5!P43)+(supply_chain_S5_PW2!B37*LCI_default_S5!P58))/LCIA_Methods!D6</f>
        <v>3.7183194256467513</v>
      </c>
      <c r="G4" s="6">
        <f>(+(supply_chain_S5_PW2!B18*LCI_default_S5!Q32)+(supply_chain_S5_PW2!B20*LCI_default_S5!Q35)+(supply_chain_S5_PW2!B26*LCI_default_S5!Q43)+(supply_chain_S5_PW2!B37*LCI_default_S5!Q58))/LCIA_Methods!D7</f>
        <v>0.20843505767899737</v>
      </c>
      <c r="H4" s="6">
        <f>(+(supply_chain_S5_PW2!B18*LCI_default_S5!R32)+(supply_chain_S5_PW2!B20*LCI_default_S5!R35)+(supply_chain_S5_PW2!B26*LCI_default_S5!R43)+(supply_chain_S5_PW2!B37*LCI_default_S5!R58))/LCIA_Methods!D8</f>
        <v>0.81940198699995026</v>
      </c>
      <c r="I4" s="6">
        <f>(+(supply_chain_S5_PW2!B18*LCI_default_S5!S32)+(supply_chain_S5_PW2!B20*LCI_default_S5!S35)+(supply_chain_S5_PW2!B26*LCI_default_S5!S43)+(supply_chain_S5_PW2!B37*LCI_default_S5!S58))/LCIA_Methods!D9</f>
        <v>3.4094235174356413</v>
      </c>
      <c r="J4" s="6">
        <f>(+(supply_chain_S5_PW2!B18*LCI_default_S5!T32)+(supply_chain_S5_PW2!B20*LCI_default_S5!T35)+(supply_chain_S5_PW2!B26*LCI_default_S5!T43)+(supply_chain_S5_PW2!B37*LCI_default_S5!T58))/LCIA_Methods!D10</f>
        <v>4.5172738975437765</v>
      </c>
      <c r="K4" s="6">
        <f>(+(supply_chain_S5_PW2!B18*LCI_default_S5!U32)+(supply_chain_S5_PW2!B20*LCI_default_S5!U35)+(supply_chain_S5_PW2!B26*LCI_default_S5!U43)+(supply_chain_S5_PW2!B37*LCI_default_S5!U58))/LCIA_Methods!D11</f>
        <v>0.19510029600881892</v>
      </c>
      <c r="L4" s="6">
        <f>(+(supply_chain_S5_PW2!B18*LCI_default_S5!V32)+(supply_chain_S5_PW2!B20*LCI_default_S5!V35)+(supply_chain_S5_PW2!B26*LCI_default_S5!V43)+(supply_chain_S5_PW2!B37*LCI_default_S5!V58))/LCIA_Methods!D12</f>
        <v>0.43648354318463789</v>
      </c>
      <c r="M4" s="6">
        <f>(+(supply_chain_S5_PW2!B18*LCI_default_S5!W32)+(supply_chain_S5_PW2!B20*LCI_default_S5!W35)+(supply_chain_S5_PW2!B26*LCI_default_S5!W43)+(supply_chain_S5_PW2!B37*LCI_default_S5!W58))/LCIA_Methods!D13</f>
        <v>0.56731296729334624</v>
      </c>
      <c r="N4" s="6">
        <f>(+(supply_chain_S5_PW2!B18*LCI_default_S5!X32)+(supply_chain_S5_PW2!B20*LCI_default_S5!X35)+(supply_chain_S5_PW2!B26*LCI_default_S5!X43)+(supply_chain_S5_PW2!B37*LCI_default_S5!X58))/LCIA_Methods!D14</f>
        <v>0.39753806919194884</v>
      </c>
      <c r="O4" s="6">
        <f>(+(supply_chain_S5_PW2!B18*LCI_default_S5!Y32)+(supply_chain_S5_PW2!B20*LCI_default_S5!Y35)+(supply_chain_S5_PW2!B26*LCI_default_S5!Y43)+(supply_chain_S5_PW2!B37*LCI_default_S5!Y58))/LCIA_Methods!D15</f>
        <v>0.24351396766025177</v>
      </c>
      <c r="P4" s="6">
        <f>(+(supply_chain_S5_PW2!B18*LCI_default_S5!Z32)+(supply_chain_S5_PW2!B20*LCI_default_S5!Z35)+(supply_chain_S5_PW2!B26*LCI_default_S5!Z43)+(supply_chain_S5_PW2!B37*LCI_default_S5!Z58))/LCIA_Methods!D16</f>
        <v>1.040165628251432</v>
      </c>
      <c r="Q4" s="6">
        <f>(+(supply_chain_S5_PW2!B18*LCI_default_S5!AA32)+(supply_chain_S5_PW2!B20*LCI_default_S5!AA35)+(supply_chain_S5_PW2!B26*LCI_default_S5!AA43)+(supply_chain_S5_PW2!B37*LCI_default_S5!AA58))/LCIA_Methods!D17</f>
        <v>1.6888744411704772</v>
      </c>
    </row>
    <row r="5" spans="1:17" x14ac:dyDescent="0.35">
      <c r="A5" s="5" t="s">
        <v>4</v>
      </c>
      <c r="B5" s="6">
        <f>(+(supply_chain_S5_PW3!B18*LCI_default_S5!L32)+(supply_chain_S5_PW3!B20*LCI_default_S5!L35)+(supply_chain_S5_PW3!B26*LCI_default_S5!L43)+(supply_chain_S5_PW3!B37*LCI_default_S5!L58))/LCIA_Methods!D2</f>
        <v>-11.604828578218838</v>
      </c>
      <c r="C5" s="6">
        <f>(+(supply_chain_S5_PW3!B18*LCI_default_S5!M32)+(supply_chain_S5_PW3!B20*LCI_default_S5!M35)+(supply_chain_S5_PW3!B26*LCI_default_S5!M43)+(supply_chain_S5_PW3!B37*LCI_default_S5!M58))/LCIA_Methods!D3</f>
        <v>-0.53101396174710203</v>
      </c>
      <c r="D5" s="6">
        <f>(+(supply_chain_S5_PW3!B18*LCI_default_S5!N32)+(supply_chain_S5_PW3!B20*LCI_default_S5!N35)+(supply_chain_S5_PW3!B26*LCI_default_S5!N43)+(supply_chain_S5_PW3!B37*LCI_default_S5!N58))/LCIA_Methods!D4</f>
        <v>-163.50591189074908</v>
      </c>
      <c r="E5" s="6">
        <f>(+(supply_chain_S5_PW3!B18*LCI_default_S5!O32)+(supply_chain_S5_PW3!B20*LCI_default_S5!O35)+(supply_chain_S5_PW3!B26*LCI_default_S5!O43)+(supply_chain_S5_PW3!B37*LCI_default_S5!O58))/LCIA_Methods!D5</f>
        <v>-207.13051804035197</v>
      </c>
      <c r="F5" s="6">
        <f>(+(supply_chain_S5_PW3!B18*LCI_default_S5!P32)+(supply_chain_S5_PW3!B20*LCI_default_S5!P35)+(supply_chain_S5_PW3!B26*LCI_default_S5!P43)+(supply_chain_S5_PW3!B37*LCI_default_S5!P58))/LCIA_Methods!D6</f>
        <v>-14.265053379893587</v>
      </c>
      <c r="G5" s="6">
        <f>(+(supply_chain_S5_PW3!B18*LCI_default_S5!Q32)+(supply_chain_S5_PW3!B20*LCI_default_S5!Q35)+(supply_chain_S5_PW3!B26*LCI_default_S5!Q43)+(supply_chain_S5_PW3!B37*LCI_default_S5!Q58))/LCIA_Methods!D7</f>
        <v>-0.79256015254604428</v>
      </c>
      <c r="H5" s="6">
        <f>(+(supply_chain_S5_PW3!B18*LCI_default_S5!R32)+(supply_chain_S5_PW3!B20*LCI_default_S5!R35)+(supply_chain_S5_PW3!B26*LCI_default_S5!R43)+(supply_chain_S5_PW3!B37*LCI_default_S5!R58))/LCIA_Methods!D8</f>
        <v>-16.002555147417809</v>
      </c>
      <c r="I5" s="6">
        <f>(+(supply_chain_S5_PW3!B18*LCI_default_S5!S32)+(supply_chain_S5_PW3!B20*LCI_default_S5!S35)+(supply_chain_S5_PW3!B26*LCI_default_S5!S43)+(supply_chain_S5_PW3!B37*LCI_default_S5!S58))/LCIA_Methods!D9</f>
        <v>-25.852538105370243</v>
      </c>
      <c r="J5" s="6">
        <f>(+(supply_chain_S5_PW3!B18*LCI_default_S5!T32)+(supply_chain_S5_PW3!B20*LCI_default_S5!T35)+(supply_chain_S5_PW3!B26*LCI_default_S5!T43)+(supply_chain_S5_PW3!B37*LCI_default_S5!T58))/LCIA_Methods!D10</f>
        <v>-32.922982474669794</v>
      </c>
      <c r="K5" s="6">
        <f>(+(supply_chain_S5_PW3!B18*LCI_default_S5!U32)+(supply_chain_S5_PW3!B20*LCI_default_S5!U35)+(supply_chain_S5_PW3!B26*LCI_default_S5!U43)+(supply_chain_S5_PW3!B37*LCI_default_S5!U58))/LCIA_Methods!D11</f>
        <v>-34.572712594627625</v>
      </c>
      <c r="L5" s="6">
        <f>(+(supply_chain_S5_PW3!B18*LCI_default_S5!V32)+(supply_chain_S5_PW3!B20*LCI_default_S5!V35)+(supply_chain_S5_PW3!B26*LCI_default_S5!V43)+(supply_chain_S5_PW3!B37*LCI_default_S5!V58))/LCIA_Methods!D12</f>
        <v>-31.975569022706654</v>
      </c>
      <c r="M5" s="6">
        <f>(+(supply_chain_S5_PW3!B18*LCI_default_S5!W32)+(supply_chain_S5_PW3!B20*LCI_default_S5!W35)+(supply_chain_S5_PW3!B26*LCI_default_S5!W43)+(supply_chain_S5_PW3!B37*LCI_default_S5!W58))/LCIA_Methods!D13</f>
        <v>-196.07086146086664</v>
      </c>
      <c r="N5" s="6">
        <f>(+(supply_chain_S5_PW3!B18*LCI_default_S5!X32)+(supply_chain_S5_PW3!B20*LCI_default_S5!X35)+(supply_chain_S5_PW3!B26*LCI_default_S5!X43)+(supply_chain_S5_PW3!B37*LCI_default_S5!X58))/LCIA_Methods!D14</f>
        <v>-17.541058748468913</v>
      </c>
      <c r="O5" s="6">
        <f>(+(supply_chain_S5_PW3!B18*LCI_default_S5!Y32)+(supply_chain_S5_PW3!B20*LCI_default_S5!Y35)+(supply_chain_S5_PW3!B26*LCI_default_S5!Y43)+(supply_chain_S5_PW3!B37*LCI_default_S5!Y58))/LCIA_Methods!D15</f>
        <v>-154.93604185480532</v>
      </c>
      <c r="P5" s="6">
        <f>(+(supply_chain_S5_PW3!B18*LCI_default_S5!Z32)+(supply_chain_S5_PW3!B20*LCI_default_S5!Z35)+(supply_chain_S5_PW3!B26*LCI_default_S5!Z43)+(supply_chain_S5_PW3!B37*LCI_default_S5!Z58))/LCIA_Methods!D16</f>
        <v>-13.845134331296199</v>
      </c>
      <c r="Q5" s="6">
        <f>(+(supply_chain_S5_PW3!B18*LCI_default_S5!AA32)+(supply_chain_S5_PW3!B20*LCI_default_S5!AA35)+(supply_chain_S5_PW3!B26*LCI_default_S5!AA43)+(supply_chain_S5_PW3!B37*LCI_default_S5!AA58))/LCIA_Methods!D17</f>
        <v>-16.395808956737472</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OEV_Pathways_default_S5!B2*VLOOKUP("BWM",Waste_Generation_S5!A1:C100,3,FALSE)</f>
        <v>58.024142891094179</v>
      </c>
      <c r="C2" s="6">
        <f>OEV_Pathways_default_S5!C2*VLOOKUP("BWM",Waste_Generation_S5!A1:C100,3,FALSE)</f>
        <v>2.6550698087355102</v>
      </c>
      <c r="D2" s="6">
        <f>OEV_Pathways_default_S5!D2*VLOOKUP("BWM",Waste_Generation_S5!A1:C100,3,FALSE)</f>
        <v>817.52955945374538</v>
      </c>
      <c r="E2" s="6">
        <f>OEV_Pathways_default_S5!E2*VLOOKUP("BWM",Waste_Generation_S5!A1:C100,3,FALSE)</f>
        <v>1035.6525902017599</v>
      </c>
      <c r="F2" s="6">
        <f>OEV_Pathways_default_S5!F2*VLOOKUP("BWM",Waste_Generation_S5!A1:C100,3,FALSE)</f>
        <v>71.325266899467948</v>
      </c>
      <c r="G2" s="6">
        <f>OEV_Pathways_default_S5!G2*VLOOKUP("BWM",Waste_Generation_S5!A1:C100,3,FALSE)</f>
        <v>3.9628007627302213</v>
      </c>
      <c r="H2" s="6">
        <f>OEV_Pathways_default_S5!H2*VLOOKUP("BWM",Waste_Generation_S5!A1:C100,3,FALSE)</f>
        <v>80.012775737089058</v>
      </c>
      <c r="I2" s="6">
        <f>OEV_Pathways_default_S5!I2*VLOOKUP("BWM",Waste_Generation_S5!A1:C100,3,FALSE)</f>
        <v>129.26269052685123</v>
      </c>
      <c r="J2" s="6">
        <f>OEV_Pathways_default_S5!J2*VLOOKUP("BWM",Waste_Generation_S5!A1:C100,3,FALSE)</f>
        <v>164.61491237334897</v>
      </c>
      <c r="K2" s="6">
        <f>OEV_Pathways_default_S5!K2*VLOOKUP("BWM",Waste_Generation_S5!A1:C100,3,FALSE)</f>
        <v>172.8635629731381</v>
      </c>
      <c r="L2" s="6">
        <f>OEV_Pathways_default_S5!L2*VLOOKUP("BWM",Waste_Generation_S5!A1:C100,3,FALSE)</f>
        <v>159.87784511353328</v>
      </c>
      <c r="M2" s="6">
        <f>OEV_Pathways_default_S5!M2*VLOOKUP("BWM",Waste_Generation_S5!A1:C100,3,FALSE)</f>
        <v>980.35430730433325</v>
      </c>
      <c r="N2" s="6">
        <f>OEV_Pathways_default_S5!N2*VLOOKUP("BWM",Waste_Generation_S5!A1:C100,3,FALSE)</f>
        <v>87.705293742344551</v>
      </c>
      <c r="O2" s="6">
        <f>OEV_Pathways_default_S5!O2*VLOOKUP("BWM",Waste_Generation_S5!A1:C100,3,FALSE)</f>
        <v>774.68020927402665</v>
      </c>
      <c r="P2" s="6">
        <f>OEV_Pathways_default_S5!P2*VLOOKUP("BWM",Waste_Generation_S5!A1:C100,3,FALSE)</f>
        <v>69.225671656481026</v>
      </c>
      <c r="Q2" s="6">
        <f>OEV_Pathways_default_S5!Q2*VLOOKUP("BWM",Waste_Generation_S5!A1:C100,3,FALSE)</f>
        <v>81.979044783687343</v>
      </c>
    </row>
    <row r="3" spans="1:17" x14ac:dyDescent="0.35">
      <c r="A3" s="5" t="s">
        <v>2</v>
      </c>
      <c r="B3" s="6">
        <f>OEV_Pathways_default_S5!B3*VLOOKUP("PW1",Waste_Generation_S5!A1:C100,3,FALSE)</f>
        <v>23.209657156437672</v>
      </c>
      <c r="C3" s="6">
        <f>OEV_Pathways_default_S5!C3*VLOOKUP("PW1",Waste_Generation_S5!A1:C100,3,FALSE)</f>
        <v>1.0620279234942041</v>
      </c>
      <c r="D3" s="6">
        <f>OEV_Pathways_default_S5!D3*VLOOKUP("PW1",Waste_Generation_S5!A1:C100,3,FALSE)</f>
        <v>327.01182378149815</v>
      </c>
      <c r="E3" s="6">
        <f>OEV_Pathways_default_S5!E3*VLOOKUP("PW1",Waste_Generation_S5!A1:C100,3,FALSE)</f>
        <v>414.261036080704</v>
      </c>
      <c r="F3" s="6">
        <f>OEV_Pathways_default_S5!F3*VLOOKUP("PW1",Waste_Generation_S5!A1:C100,3,FALSE)</f>
        <v>28.530106759787177</v>
      </c>
      <c r="G3" s="6">
        <f>OEV_Pathways_default_S5!G3*VLOOKUP("PW1",Waste_Generation_S5!A1:C100,3,FALSE)</f>
        <v>1.5851203050920886</v>
      </c>
      <c r="H3" s="6">
        <f>OEV_Pathways_default_S5!H3*VLOOKUP("PW1",Waste_Generation_S5!A1:C100,3,FALSE)</f>
        <v>32.005110294835617</v>
      </c>
      <c r="I3" s="6">
        <f>OEV_Pathways_default_S5!I3*VLOOKUP("PW1",Waste_Generation_S5!A1:C100,3,FALSE)</f>
        <v>51.705076210740479</v>
      </c>
      <c r="J3" s="6">
        <f>OEV_Pathways_default_S5!J3*VLOOKUP("PW1",Waste_Generation_S5!A1:C100,3,FALSE)</f>
        <v>65.845964949339574</v>
      </c>
      <c r="K3" s="6">
        <f>OEV_Pathways_default_S5!K3*VLOOKUP("PW1",Waste_Generation_S5!A1:C100,3,FALSE)</f>
        <v>69.145425189255249</v>
      </c>
      <c r="L3" s="6">
        <f>OEV_Pathways_default_S5!L3*VLOOKUP("PW1",Waste_Generation_S5!A1:C100,3,FALSE)</f>
        <v>63.951138045413316</v>
      </c>
      <c r="M3" s="6">
        <f>OEV_Pathways_default_S5!M3*VLOOKUP("PW1",Waste_Generation_S5!A1:C100,3,FALSE)</f>
        <v>392.14172292173328</v>
      </c>
      <c r="N3" s="6">
        <f>OEV_Pathways_default_S5!N3*VLOOKUP("PW1",Waste_Generation_S5!A1:C100,3,FALSE)</f>
        <v>35.082117496937826</v>
      </c>
      <c r="O3" s="6">
        <f>OEV_Pathways_default_S5!O3*VLOOKUP("PW1",Waste_Generation_S5!A1:C100,3,FALSE)</f>
        <v>309.87208370961065</v>
      </c>
      <c r="P3" s="6">
        <f>OEV_Pathways_default_S5!P3*VLOOKUP("PW1",Waste_Generation_S5!A1:C100,3,FALSE)</f>
        <v>27.690268662592405</v>
      </c>
      <c r="Q3" s="6">
        <f>OEV_Pathways_default_S5!Q3*VLOOKUP("PW1",Waste_Generation_S5!A1:C100,3,FALSE)</f>
        <v>32.791617913474937</v>
      </c>
    </row>
    <row r="4" spans="1:17" x14ac:dyDescent="0.35">
      <c r="A4" s="5" t="s">
        <v>3</v>
      </c>
      <c r="B4" s="6">
        <f>OEV_Pathways_default_S5!B4*VLOOKUP("PW2",Waste_Generation_S5!A1:C100,3,FALSE)</f>
        <v>23.209657156437672</v>
      </c>
      <c r="C4" s="6">
        <f>OEV_Pathways_default_S5!C4*VLOOKUP("PW2",Waste_Generation_S5!A1:C100,3,FALSE)</f>
        <v>1.0620279234942041</v>
      </c>
      <c r="D4" s="6">
        <f>OEV_Pathways_default_S5!D4*VLOOKUP("PW2",Waste_Generation_S5!A1:C100,3,FALSE)</f>
        <v>327.01182378149815</v>
      </c>
      <c r="E4" s="6">
        <f>OEV_Pathways_default_S5!E4*VLOOKUP("PW2",Waste_Generation_S5!A1:C100,3,FALSE)</f>
        <v>414.261036080704</v>
      </c>
      <c r="F4" s="6">
        <f>OEV_Pathways_default_S5!F4*VLOOKUP("PW2",Waste_Generation_S5!A1:C100,3,FALSE)</f>
        <v>28.530106759787177</v>
      </c>
      <c r="G4" s="6">
        <f>OEV_Pathways_default_S5!G4*VLOOKUP("PW2",Waste_Generation_S5!A1:C100,3,FALSE)</f>
        <v>1.5851203050920886</v>
      </c>
      <c r="H4" s="6">
        <f>OEV_Pathways_default_S5!H4*VLOOKUP("PW2",Waste_Generation_S5!A1:C100,3,FALSE)</f>
        <v>32.005110294835617</v>
      </c>
      <c r="I4" s="6">
        <f>OEV_Pathways_default_S5!I4*VLOOKUP("PW2",Waste_Generation_S5!A1:C100,3,FALSE)</f>
        <v>51.705076210740479</v>
      </c>
      <c r="J4" s="6">
        <f>OEV_Pathways_default_S5!J4*VLOOKUP("PW2",Waste_Generation_S5!A1:C100,3,FALSE)</f>
        <v>65.845964949339574</v>
      </c>
      <c r="K4" s="6">
        <f>OEV_Pathways_default_S5!K4*VLOOKUP("PW2",Waste_Generation_S5!A1:C100,3,FALSE)</f>
        <v>69.145425189255249</v>
      </c>
      <c r="L4" s="6">
        <f>OEV_Pathways_default_S5!L4*VLOOKUP("PW2",Waste_Generation_S5!A1:C100,3,FALSE)</f>
        <v>63.951138045413316</v>
      </c>
      <c r="M4" s="6">
        <f>OEV_Pathways_default_S5!M4*VLOOKUP("PW2",Waste_Generation_S5!A1:C100,3,FALSE)</f>
        <v>392.14172292173328</v>
      </c>
      <c r="N4" s="6">
        <f>OEV_Pathways_default_S5!N4*VLOOKUP("PW2",Waste_Generation_S5!A1:C100,3,FALSE)</f>
        <v>35.082117496937826</v>
      </c>
      <c r="O4" s="6">
        <f>OEV_Pathways_default_S5!O4*VLOOKUP("PW2",Waste_Generation_S5!A1:C100,3,FALSE)</f>
        <v>309.87208370961065</v>
      </c>
      <c r="P4" s="6">
        <f>OEV_Pathways_default_S5!P4*VLOOKUP("PW2",Waste_Generation_S5!A1:C100,3,FALSE)</f>
        <v>27.690268662592405</v>
      </c>
      <c r="Q4" s="6">
        <f>OEV_Pathways_default_S5!Q4*VLOOKUP("PW2",Waste_Generation_S5!A1:C100,3,FALSE)</f>
        <v>32.791617913474937</v>
      </c>
    </row>
    <row r="5" spans="1:17" x14ac:dyDescent="0.35">
      <c r="A5" s="5" t="s">
        <v>4</v>
      </c>
      <c r="B5" s="6">
        <f>OEV_Pathways_default_S5!B5*VLOOKUP("PW3",Waste_Generation_S5!A1:C100,3,FALSE)</f>
        <v>11.604828578218836</v>
      </c>
      <c r="C5" s="6">
        <f>OEV_Pathways_default_S5!C5*VLOOKUP("PW3",Waste_Generation_S5!A1:C100,3,FALSE)</f>
        <v>0.53101396174710203</v>
      </c>
      <c r="D5" s="6">
        <f>OEV_Pathways_default_S5!D5*VLOOKUP("PW3",Waste_Generation_S5!A1:C100,3,FALSE)</f>
        <v>163.50591189074908</v>
      </c>
      <c r="E5" s="6">
        <f>OEV_Pathways_default_S5!E5*VLOOKUP("PW3",Waste_Generation_S5!A1:C100,3,FALSE)</f>
        <v>207.130518040352</v>
      </c>
      <c r="F5" s="6">
        <f>OEV_Pathways_default_S5!F5*VLOOKUP("PW3",Waste_Generation_S5!A1:C100,3,FALSE)</f>
        <v>14.265053379893589</v>
      </c>
      <c r="G5" s="6">
        <f>OEV_Pathways_default_S5!G5*VLOOKUP("PW3",Waste_Generation_S5!A1:C100,3,FALSE)</f>
        <v>0.79256015254604428</v>
      </c>
      <c r="H5" s="6">
        <f>OEV_Pathways_default_S5!H5*VLOOKUP("PW3",Waste_Generation_S5!A1:C100,3,FALSE)</f>
        <v>16.002555147417809</v>
      </c>
      <c r="I5" s="6">
        <f>OEV_Pathways_default_S5!I5*VLOOKUP("PW3",Waste_Generation_S5!A1:C100,3,FALSE)</f>
        <v>25.85253810537024</v>
      </c>
      <c r="J5" s="6">
        <f>OEV_Pathways_default_S5!J5*VLOOKUP("PW3",Waste_Generation_S5!A1:C100,3,FALSE)</f>
        <v>32.922982474669787</v>
      </c>
      <c r="K5" s="6">
        <f>OEV_Pathways_default_S5!K5*VLOOKUP("PW3",Waste_Generation_S5!A1:C100,3,FALSE)</f>
        <v>34.572712594627625</v>
      </c>
      <c r="L5" s="6">
        <f>OEV_Pathways_default_S5!L5*VLOOKUP("PW3",Waste_Generation_S5!A1:C100,3,FALSE)</f>
        <v>31.975569022706658</v>
      </c>
      <c r="M5" s="6">
        <f>OEV_Pathways_default_S5!M5*VLOOKUP("PW3",Waste_Generation_S5!A1:C100,3,FALSE)</f>
        <v>196.07086146086664</v>
      </c>
      <c r="N5" s="6">
        <f>OEV_Pathways_default_S5!N5*VLOOKUP("PW3",Waste_Generation_S5!A1:C100,3,FALSE)</f>
        <v>17.541058748468913</v>
      </c>
      <c r="O5" s="6">
        <f>OEV_Pathways_default_S5!O5*VLOOKUP("PW3",Waste_Generation_S5!A1:C100,3,FALSE)</f>
        <v>154.93604185480532</v>
      </c>
      <c r="P5" s="6">
        <f>OEV_Pathways_default_S5!P5*VLOOKUP("PW3",Waste_Generation_S5!A1:C100,3,FALSE)</f>
        <v>13.845134331296203</v>
      </c>
      <c r="Q5" s="6">
        <f>OEV_Pathways_default_S5!Q5*VLOOKUP("PW3",Waste_Generation_S5!A1:C100,3,FALSE)</f>
        <v>16.395808956737469</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CA_Pathways_db1_default!B2-TUM_db1_default_Util!B2</f>
        <v>-7.7231702594317078</v>
      </c>
      <c r="C2" s="6">
        <f>CA_Pathways_db1_default!C2-TUM_db1_default_Util!C2</f>
        <v>0.13337632557871976</v>
      </c>
      <c r="D2" s="6">
        <f>CA_Pathways_db1_default!D2-TUM_db1_default_Util!D2</f>
        <v>-18.272159914567794</v>
      </c>
      <c r="E2" s="6">
        <f>CA_Pathways_db1_default!E2-TUM_db1_default_Util!E2</f>
        <v>-3.918171055507031</v>
      </c>
      <c r="F2" s="6">
        <f>CA_Pathways_db1_default!F2-TUM_db1_default_Util!F2</f>
        <v>-8.2439483375721796</v>
      </c>
      <c r="G2" s="6">
        <f>CA_Pathways_db1_default!G2-TUM_db1_default_Util!G2</f>
        <v>3.0423610175622784E-3</v>
      </c>
      <c r="H2" s="6">
        <f>CA_Pathways_db1_default!H2-TUM_db1_default_Util!H2</f>
        <v>3.1062044343526729</v>
      </c>
      <c r="I2" s="6">
        <f>CA_Pathways_db1_default!I2-TUM_db1_default_Util!I2</f>
        <v>-21.15063707191381</v>
      </c>
      <c r="J2" s="6">
        <f>CA_Pathways_db1_default!J2-TUM_db1_default_Util!J2</f>
        <v>-29.620158107284318</v>
      </c>
      <c r="K2" s="6">
        <f>CA_Pathways_db1_default!K2-TUM_db1_default_Util!K2</f>
        <v>-0.38651290128103</v>
      </c>
      <c r="L2" s="6">
        <f>CA_Pathways_db1_default!L2-TUM_db1_default_Util!L2</f>
        <v>-0.22682434545768615</v>
      </c>
      <c r="M2" s="6">
        <f>CA_Pathways_db1_default!M2-TUM_db1_default_Util!M2</f>
        <v>3.2762574846839811</v>
      </c>
      <c r="N2" s="6">
        <f>CA_Pathways_db1_default!N2-TUM_db1_default_Util!N2</f>
        <v>-0.13060254135997695</v>
      </c>
      <c r="O2" s="6">
        <f>CA_Pathways_db1_default!O2-TUM_db1_default_Util!O2</f>
        <v>-0.56922088498748735</v>
      </c>
      <c r="P2" s="6">
        <f>CA_Pathways_db1_default!P2-TUM_db1_default_Util!P2</f>
        <v>2.2616951477441045</v>
      </c>
      <c r="Q2" s="6">
        <f>CA_Pathways_db1_default!Q2-TUM_db1_default_Util!Q2</f>
        <v>2.2000000405179758</v>
      </c>
    </row>
    <row r="3" spans="1:17" x14ac:dyDescent="0.35">
      <c r="A3" s="5" t="s">
        <v>2</v>
      </c>
      <c r="B3" s="6">
        <f>CA_Pathways_db1_default!B3-TUM_db1_default_Util!B3</f>
        <v>-2.9384323089036757</v>
      </c>
      <c r="C3" s="6">
        <f>CA_Pathways_db1_default!C3-TUM_db1_default_Util!C3</f>
        <v>-5.2721277003245567E-3</v>
      </c>
      <c r="D3" s="6">
        <f>CA_Pathways_db1_default!D3-TUM_db1_default_Util!D3</f>
        <v>-21.630872657407728</v>
      </c>
      <c r="E3" s="6">
        <f>CA_Pathways_db1_default!E3-TUM_db1_default_Util!E3</f>
        <v>-2.3148673440932899</v>
      </c>
      <c r="F3" s="6">
        <f>CA_Pathways_db1_default!F3-TUM_db1_default_Util!F3</f>
        <v>-7.7795843374300508</v>
      </c>
      <c r="G3" s="6">
        <f>CA_Pathways_db1_default!G3-TUM_db1_default_Util!G3</f>
        <v>-0.21340026222441205</v>
      </c>
      <c r="H3" s="6">
        <f>CA_Pathways_db1_default!H3-TUM_db1_default_Util!H3</f>
        <v>0.7971795536618993</v>
      </c>
      <c r="I3" s="6">
        <f>CA_Pathways_db1_default!I3-TUM_db1_default_Util!I3</f>
        <v>-22.590801886094997</v>
      </c>
      <c r="J3" s="6">
        <f>CA_Pathways_db1_default!J3-TUM_db1_default_Util!J3</f>
        <v>-31.411883181337156</v>
      </c>
      <c r="K3" s="6">
        <f>CA_Pathways_db1_default!K3-TUM_db1_default_Util!K3</f>
        <v>-0.32088605462581177</v>
      </c>
      <c r="L3" s="6">
        <f>CA_Pathways_db1_default!L3-TUM_db1_default_Util!L3</f>
        <v>-1.1366071315139963</v>
      </c>
      <c r="M3" s="6">
        <f>CA_Pathways_db1_default!M3-TUM_db1_default_Util!M3</f>
        <v>-1.2194309528977614</v>
      </c>
      <c r="N3" s="6">
        <f>CA_Pathways_db1_default!N3-TUM_db1_default_Util!N3</f>
        <v>-0.17296882458193613</v>
      </c>
      <c r="O3" s="6">
        <f>CA_Pathways_db1_default!O3-TUM_db1_default_Util!O3</f>
        <v>-0.63500933940012294</v>
      </c>
      <c r="P3" s="6">
        <f>CA_Pathways_db1_default!P3-TUM_db1_default_Util!P3</f>
        <v>-1.0934569108169829</v>
      </c>
      <c r="Q3" s="6">
        <f>CA_Pathways_db1_default!Q3-TUM_db1_default_Util!Q3</f>
        <v>-1.1442532218225889</v>
      </c>
    </row>
    <row r="4" spans="1:17" x14ac:dyDescent="0.35">
      <c r="A4" s="5" t="s">
        <v>3</v>
      </c>
      <c r="B4" s="6">
        <f>CA_Pathways_db1_default!B4-TUM_db1_default_Util!B4</f>
        <v>-6.5628086594279651</v>
      </c>
      <c r="C4" s="6">
        <f>CA_Pathways_db1_default!C4-TUM_db1_default_Util!C4</f>
        <v>7.9304590947157708E-3</v>
      </c>
      <c r="D4" s="6">
        <f>CA_Pathways_db1_default!D4-TUM_db1_default_Util!D4</f>
        <v>-11.536326729172233</v>
      </c>
      <c r="E4" s="6">
        <f>CA_Pathways_db1_default!E4-TUM_db1_default_Util!E4</f>
        <v>-5.0501882192203533</v>
      </c>
      <c r="F4" s="6">
        <f>CA_Pathways_db1_default!F4-TUM_db1_default_Util!F4</f>
        <v>-1.370047230530187</v>
      </c>
      <c r="G4" s="6">
        <f>CA_Pathways_db1_default!G4-TUM_db1_default_Util!G4</f>
        <v>-4.5776583548290062E-2</v>
      </c>
      <c r="H4" s="6">
        <f>CA_Pathways_db1_default!H4-TUM_db1_default_Util!H4</f>
        <v>0.71677823117108774</v>
      </c>
      <c r="I4" s="6">
        <f>CA_Pathways_db1_default!I4-TUM_db1_default_Util!I4</f>
        <v>0.29822311988192052</v>
      </c>
      <c r="J4" s="6">
        <f>CA_Pathways_db1_default!J4-TUM_db1_default_Util!J4</f>
        <v>0.63923779023236538</v>
      </c>
      <c r="K4" s="6">
        <f>CA_Pathways_db1_default!K4-TUM_db1_default_Util!K4</f>
        <v>-0.29370133635524071</v>
      </c>
      <c r="L4" s="6">
        <f>CA_Pathways_db1_default!L4-TUM_db1_default_Util!L4</f>
        <v>0.26114302556587166</v>
      </c>
      <c r="M4" s="6">
        <f>CA_Pathways_db1_default!M4-TUM_db1_default_Util!M4</f>
        <v>0.39408841034398689</v>
      </c>
      <c r="N4" s="6">
        <f>CA_Pathways_db1_default!N4-TUM_db1_default_Util!N4</f>
        <v>-8.1735109680937015E-2</v>
      </c>
      <c r="O4" s="6">
        <f>CA_Pathways_db1_default!O4-TUM_db1_default_Util!O4</f>
        <v>-0.11747402056503917</v>
      </c>
      <c r="P4" s="6">
        <f>CA_Pathways_db1_default!P4-TUM_db1_default_Util!P4</f>
        <v>-0.76458057689287773</v>
      </c>
      <c r="Q4" s="6">
        <f>CA_Pathways_db1_default!Q4-TUM_db1_default_Util!Q4</f>
        <v>-0.12650891636369122</v>
      </c>
    </row>
    <row r="5" spans="1:17" x14ac:dyDescent="0.35">
      <c r="A5" s="5" t="s">
        <v>4</v>
      </c>
      <c r="B5" s="6">
        <f>CA_Pathways_db1_default!B5-TUM_db1_default_Util!B5</f>
        <v>1.7780707088999312</v>
      </c>
      <c r="C5" s="6">
        <f>CA_Pathways_db1_default!C5-TUM_db1_default_Util!C5</f>
        <v>0.13071799418432867</v>
      </c>
      <c r="D5" s="6">
        <f>CA_Pathways_db1_default!D5-TUM_db1_default_Util!D5</f>
        <v>14.895039472012201</v>
      </c>
      <c r="E5" s="6">
        <f>CA_Pathways_db1_default!E5-TUM_db1_default_Util!E5</f>
        <v>3.4468845078066295</v>
      </c>
      <c r="F5" s="6">
        <f>CA_Pathways_db1_default!F5-TUM_db1_default_Util!F5</f>
        <v>0.90568323038805687</v>
      </c>
      <c r="G5" s="6">
        <f>CA_Pathways_db1_default!G5-TUM_db1_default_Util!G5</f>
        <v>0.26221920679026434</v>
      </c>
      <c r="H5" s="6">
        <f>CA_Pathways_db1_default!H5-TUM_db1_default_Util!H5</f>
        <v>1.5922466495196854</v>
      </c>
      <c r="I5" s="6">
        <f>CA_Pathways_db1_default!I5-TUM_db1_default_Util!I5</f>
        <v>1.1419416942992662</v>
      </c>
      <c r="J5" s="6">
        <f>CA_Pathways_db1_default!J5-TUM_db1_default_Util!J5</f>
        <v>1.1524872838204665</v>
      </c>
      <c r="K5" s="6">
        <f>CA_Pathways_db1_default!K5-TUM_db1_default_Util!K5</f>
        <v>0.22807448970002042</v>
      </c>
      <c r="L5" s="6">
        <f>CA_Pathways_db1_default!L5-TUM_db1_default_Util!L5</f>
        <v>0.64863976049044325</v>
      </c>
      <c r="M5" s="6">
        <f>CA_Pathways_db1_default!M5-TUM_db1_default_Util!M5</f>
        <v>4.1016000272377937</v>
      </c>
      <c r="N5" s="6">
        <f>CA_Pathways_db1_default!N5-TUM_db1_default_Util!N5</f>
        <v>0.12410139290289735</v>
      </c>
      <c r="O5" s="6">
        <f>CA_Pathways_db1_default!O5-TUM_db1_default_Util!O5</f>
        <v>0.18326247497768122</v>
      </c>
      <c r="P5" s="6">
        <f>CA_Pathways_db1_default!P5-TUM_db1_default_Util!P5</f>
        <v>4.1197326354539676</v>
      </c>
      <c r="Q5" s="6">
        <f>CA_Pathways_db1_default!Q5-TUM_db1_default_Util!Q5</f>
        <v>3.4707621787042573</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(+(supply_chain_default_BWM!B18*LCI_db1_default!L32)+(supply_chain_default_BWM!B20*LCI_db1_default!L35)+(supply_chain_default_BWM!B26*LCI_db1_default!L43)+(supply_chain_default_BWM!B37*LCI_db1_default!L58))/LCIA_Methods!D2</f>
        <v>-6.0392445902807417</v>
      </c>
      <c r="C2" s="6">
        <f>(+(supply_chain_default_BWM!B18*LCI_db1_default!M32)+(supply_chain_default_BWM!B20*LCI_db1_default!M35)+(supply_chain_default_BWM!B26*LCI_db1_default!M43)+(supply_chain_default_BWM!B37*LCI_db1_default!M58))/LCIA_Methods!D3</f>
        <v>-0.41225016409867288</v>
      </c>
      <c r="D2" s="6">
        <f>(+(supply_chain_default_BWM!B18*LCI_db1_default!N32)+(supply_chain_default_BWM!B20*LCI_db1_default!N35)+(supply_chain_default_BWM!B26*LCI_db1_default!N43)+(supply_chain_default_BWM!B37*LCI_db1_default!N58))/LCIA_Methods!D4</f>
        <v>-130.32424063600547</v>
      </c>
      <c r="E2" s="6">
        <f>(+(supply_chain_default_BWM!B18*LCI_db1_default!O32)+(supply_chain_default_BWM!B20*LCI_db1_default!O35)+(supply_chain_default_BWM!B26*LCI_db1_default!O43)+(supply_chain_default_BWM!B37*LCI_db1_default!O58))/LCIA_Methods!D5</f>
        <v>-206.59314725045144</v>
      </c>
      <c r="F2" s="6">
        <f>(+(supply_chain_default_BWM!B18*LCI_db1_default!P32)+(supply_chain_default_BWM!B20*LCI_db1_default!P35)+(supply_chain_default_BWM!B26*LCI_db1_default!P43)+(supply_chain_default_BWM!B37*LCI_db1_default!P58))/LCIA_Methods!D6</f>
        <v>-11.906562441272071</v>
      </c>
      <c r="G2" s="6">
        <f>(+(supply_chain_default_BWM!B18*LCI_db1_default!Q32)+(supply_chain_default_BWM!B20*LCI_db1_default!Q35)+(supply_chain_default_BWM!B26*LCI_db1_default!Q43)+(supply_chain_default_BWM!B37*LCI_db1_default!Q58))/LCIA_Methods!D7</f>
        <v>-0.79283161840397098</v>
      </c>
      <c r="H2" s="6">
        <f>(+(supply_chain_default_BWM!B18*LCI_db1_default!R32)+(supply_chain_default_BWM!B20*LCI_db1_default!R35)+(supply_chain_default_BWM!B26*LCI_db1_default!R43)+(supply_chain_default_BWM!B37*LCI_db1_default!R58))/LCIA_Methods!D8</f>
        <v>-12.265299856661578</v>
      </c>
      <c r="I2" s="6">
        <f>(+(supply_chain_default_BWM!B18*LCI_db1_default!S32)+(supply_chain_default_BWM!B20*LCI_db1_default!S35)+(supply_chain_default_BWM!B26*LCI_db1_default!S43)+(supply_chain_default_BWM!B37*LCI_db1_default!S58))/LCIA_Methods!D9</f>
        <v>-19.985465183149888</v>
      </c>
      <c r="J2" s="6">
        <f>(+(supply_chain_default_BWM!B18*LCI_db1_default!T32)+(supply_chain_default_BWM!B20*LCI_db1_default!T35)+(supply_chain_default_BWM!B26*LCI_db1_default!T43)+(supply_chain_default_BWM!B37*LCI_db1_default!T58))/LCIA_Methods!D10</f>
        <v>-25.648519104479647</v>
      </c>
      <c r="K2" s="6">
        <f>(+(supply_chain_default_BWM!B18*LCI_db1_default!U32)+(supply_chain_default_BWM!B20*LCI_db1_default!U35)+(supply_chain_default_BWM!B26*LCI_db1_default!U43)+(supply_chain_default_BWM!B37*LCI_db1_default!U58))/LCIA_Methods!D11</f>
        <v>-33.591307129413458</v>
      </c>
      <c r="L2" s="6">
        <f>(+(supply_chain_default_BWM!B18*LCI_db1_default!V32)+(supply_chain_default_BWM!B20*LCI_db1_default!V35)+(supply_chain_default_BWM!B26*LCI_db1_default!V43)+(supply_chain_default_BWM!B37*LCI_db1_default!V58))/LCIA_Methods!D12</f>
        <v>-29.96039053922463</v>
      </c>
      <c r="M2" s="6">
        <f>(+(supply_chain_default_BWM!B18*LCI_db1_default!W32)+(supply_chain_default_BWM!B20*LCI_db1_default!W35)+(supply_chain_default_BWM!B26*LCI_db1_default!W43)+(supply_chain_default_BWM!B37*LCI_db1_default!W58))/LCIA_Methods!D13</f>
        <v>-205.40675241558827</v>
      </c>
      <c r="N2" s="6">
        <f>(+(supply_chain_default_BWM!B18*LCI_db1_default!X32)+(supply_chain_default_BWM!B20*LCI_db1_default!X35)+(supply_chain_default_BWM!B26*LCI_db1_default!X43)+(supply_chain_default_BWM!B37*LCI_db1_default!X58))/LCIA_Methods!D14</f>
        <v>-17.412035586792509</v>
      </c>
      <c r="O2" s="6">
        <f>(+(supply_chain_default_BWM!B18*LCI_db1_default!Y32)+(supply_chain_default_BWM!B20*LCI_db1_default!Y35)+(supply_chain_default_BWM!B26*LCI_db1_default!Y43)+(supply_chain_default_BWM!B37*LCI_db1_default!Y58))/LCIA_Methods!D15</f>
        <v>-154.76658854862265</v>
      </c>
      <c r="P2" s="6">
        <f>(+(supply_chain_default_BWM!B18*LCI_db1_default!Z32)+(supply_chain_default_BWM!B20*LCI_db1_default!Z35)+(supply_chain_default_BWM!B26*LCI_db1_default!Z43)+(supply_chain_default_BWM!B37*LCI_db1_default!Z58))/LCIA_Methods!D16</f>
        <v>-14.973705810434128</v>
      </c>
      <c r="Q2" s="6">
        <f>(+(supply_chain_default_BWM!B18*LCI_db1_default!AA32)+(supply_chain_default_BWM!B20*LCI_db1_default!AA35)+(supply_chain_default_BWM!B26*LCI_db1_default!AA43)+(supply_chain_default_BWM!B37*LCI_db1_default!AA58))/LCIA_Methods!D17</f>
        <v>-12.068799439277687</v>
      </c>
    </row>
    <row r="3" spans="1:17" x14ac:dyDescent="0.35">
      <c r="A3" s="5" t="s">
        <v>2</v>
      </c>
      <c r="B3" s="6">
        <f>(+(supply_chain_default_PW1!B18*LCI_db1_default!L32)+(supply_chain_default_PW1!B20*LCI_db1_default!L35)+(supply_chain_default_PW1!B26*LCI_db1_default!L43)+(supply_chain_default_PW1!B37*LCI_db1_default!L58))/LCIA_Methods!D2</f>
        <v>8.8854081505228319E-2</v>
      </c>
      <c r="C3" s="6">
        <f>(+(supply_chain_default_PW1!B18*LCI_db1_default!M32)+(supply_chain_default_PW1!B20*LCI_db1_default!M35)+(supply_chain_default_PW1!B26*LCI_db1_default!M43)+(supply_chain_default_PW1!B37*LCI_db1_default!M58))/LCIA_Methods!D3</f>
        <v>7.1829707829873315E-3</v>
      </c>
      <c r="D3" s="6">
        <f>(+(supply_chain_default_PW1!B18*LCI_db1_default!N32)+(supply_chain_default_PW1!B20*LCI_db1_default!N35)+(supply_chain_default_PW1!B26*LCI_db1_default!N43)+(supply_chain_default_PW1!B37*LCI_db1_default!N58))/LCIA_Methods!D4</f>
        <v>0.55532685624578471</v>
      </c>
      <c r="E3" s="6">
        <f>(+(supply_chain_default_PW1!B18*LCI_db1_default!O32)+(supply_chain_default_PW1!B20*LCI_db1_default!O35)+(supply_chain_default_PW1!B26*LCI_db1_default!O43)+(supply_chain_default_PW1!B37*LCI_db1_default!O58))/LCIA_Methods!D5</f>
        <v>0.51179381162011184</v>
      </c>
      <c r="F3" s="6">
        <f>(+(supply_chain_default_PW1!B18*LCI_db1_default!P32)+(supply_chain_default_PW1!B20*LCI_db1_default!P35)+(supply_chain_default_PW1!B26*LCI_db1_default!P43)+(supply_chain_default_PW1!B37*LCI_db1_default!P58))/LCIA_Methods!D6</f>
        <v>0.19834977524632172</v>
      </c>
      <c r="G3" s="6">
        <f>(+(supply_chain_default_PW1!B18*LCI_db1_default!Q32)+(supply_chain_default_PW1!B20*LCI_db1_default!Q35)+(supply_chain_default_PW1!B26*LCI_db1_default!Q43)+(supply_chain_default_PW1!B37*LCI_db1_default!Q58))/LCIA_Methods!D7</f>
        <v>1.4674673361108375E-2</v>
      </c>
      <c r="H3" s="6">
        <f>(+(supply_chain_default_PW1!B18*LCI_db1_default!R32)+(supply_chain_default_PW1!B20*LCI_db1_default!R35)+(supply_chain_default_PW1!B26*LCI_db1_default!R43)+(supply_chain_default_PW1!B37*LCI_db1_default!R58))/LCIA_Methods!D8</f>
        <v>8.903729973262707E-2</v>
      </c>
      <c r="I3" s="6">
        <f>(+(supply_chain_default_PW1!B18*LCI_db1_default!S32)+(supply_chain_default_PW1!B20*LCI_db1_default!S35)+(supply_chain_default_PW1!B26*LCI_db1_default!S43)+(supply_chain_default_PW1!B37*LCI_db1_default!S58))/LCIA_Methods!D9</f>
        <v>6.0864395878928092E-2</v>
      </c>
      <c r="J3" s="6">
        <f>(+(supply_chain_default_PW1!B18*LCI_db1_default!T32)+(supply_chain_default_PW1!B20*LCI_db1_default!T35)+(supply_chain_default_PW1!B26*LCI_db1_default!T43)+(supply_chain_default_PW1!B37*LCI_db1_default!T58))/LCIA_Methods!D10</f>
        <v>6.4047429433064823E-2</v>
      </c>
      <c r="K3" s="6">
        <f>(+(supply_chain_default_PW1!B18*LCI_db1_default!U32)+(supply_chain_default_PW1!B20*LCI_db1_default!U35)+(supply_chain_default_PW1!B26*LCI_db1_default!U43)+(supply_chain_default_PW1!B37*LCI_db1_default!U58))/LCIA_Methods!D11</f>
        <v>8.1335687612690399E-3</v>
      </c>
      <c r="L3" s="6">
        <f>(+(supply_chain_default_PW1!B18*LCI_db1_default!V32)+(supply_chain_default_PW1!B20*LCI_db1_default!V35)+(supply_chain_default_PW1!B26*LCI_db1_default!V43)+(supply_chain_default_PW1!B37*LCI_db1_default!V58))/LCIA_Methods!D12</f>
        <v>3.6135375850741669E-2</v>
      </c>
      <c r="M3" s="6">
        <f>(+(supply_chain_default_PW1!B18*LCI_db1_default!W32)+(supply_chain_default_PW1!B20*LCI_db1_default!W35)+(supply_chain_default_PW1!B26*LCI_db1_default!W43)+(supply_chain_default_PW1!B37*LCI_db1_default!W58))/LCIA_Methods!D13</f>
        <v>0.63278360712978143</v>
      </c>
      <c r="N3" s="6">
        <f>(+(supply_chain_default_PW1!B18*LCI_db1_default!X32)+(supply_chain_default_PW1!B20*LCI_db1_default!X35)+(supply_chain_default_PW1!B26*LCI_db1_default!X43)+(supply_chain_default_PW1!B37*LCI_db1_default!X58))/LCIA_Methods!D14</f>
        <v>1.3950421813089238E-2</v>
      </c>
      <c r="O3" s="6">
        <f>(+(supply_chain_default_PW1!B18*LCI_db1_default!Y32)+(supply_chain_default_PW1!B20*LCI_db1_default!Y35)+(supply_chain_default_PW1!B26*LCI_db1_default!Y43)+(supply_chain_default_PW1!B37*LCI_db1_default!Y58))/LCIA_Methods!D15</f>
        <v>7.9199839067638708E-3</v>
      </c>
      <c r="P3" s="6">
        <f>(+(supply_chain_default_PW1!B18*LCI_db1_default!Z32)+(supply_chain_default_PW1!B20*LCI_db1_default!Z35)+(supply_chain_default_PW1!B26*LCI_db1_default!Z43)+(supply_chain_default_PW1!B37*LCI_db1_default!Z58))/LCIA_Methods!D16</f>
        <v>0.14673925179282912</v>
      </c>
      <c r="Q3" s="6">
        <f>(+(supply_chain_default_PW1!B18*LCI_db1_default!AA32)+(supply_chain_default_PW1!B20*LCI_db1_default!AA35)+(supply_chain_default_PW1!B26*LCI_db1_default!AA43)+(supply_chain_default_PW1!B37*LCI_db1_default!AA58))/LCIA_Methods!D17</f>
        <v>0.18453842206875051</v>
      </c>
    </row>
    <row r="4" spans="1:17" x14ac:dyDescent="0.35">
      <c r="A4" s="5" t="s">
        <v>3</v>
      </c>
      <c r="B4" s="6">
        <f>(+(supply_chain_default_PW2!B18*LCI_db1_default!L32)+(supply_chain_default_PW2!B20*LCI_db1_default!L35)+(supply_chain_default_PW2!B26*LCI_db1_default!L43)+(supply_chain_default_PW2!B37*LCI_db1_default!L58))/LCIA_Methods!D2</f>
        <v>3.5407278936458608</v>
      </c>
      <c r="C4" s="6">
        <f>(+(supply_chain_default_PW2!B18*LCI_db1_default!M32)+(supply_chain_default_PW2!B20*LCI_db1_default!M35)+(supply_chain_default_PW2!B26*LCI_db1_default!M43)+(supply_chain_default_PW2!B37*LCI_db1_default!M58))/LCIA_Methods!D3</f>
        <v>5.8050489017240615E-2</v>
      </c>
      <c r="D4" s="6">
        <f>(+(supply_chain_default_PW2!B18*LCI_db1_default!N32)+(supply_chain_default_PW2!B20*LCI_db1_default!N35)+(supply_chain_default_PW2!B26*LCI_db1_default!N43)+(supply_chain_default_PW2!B37*LCI_db1_default!N58))/LCIA_Methods!D4</f>
        <v>5.3839679367053419</v>
      </c>
      <c r="E4" s="6">
        <f>(+(supply_chain_default_PW2!B18*LCI_db1_default!O32)+(supply_chain_default_PW2!B20*LCI_db1_default!O35)+(supply_chain_default_PW2!B26*LCI_db1_default!O43)+(supply_chain_default_PW2!B37*LCI_db1_default!O58))/LCIA_Methods!D5</f>
        <v>5.0061767212538868</v>
      </c>
      <c r="F4" s="6">
        <f>(+(supply_chain_default_PW2!B18*LCI_db1_default!P32)+(supply_chain_default_PW2!B20*LCI_db1_default!P35)+(supply_chain_default_PW2!B26*LCI_db1_default!P43)+(supply_chain_default_PW2!B37*LCI_db1_default!P58))/LCIA_Methods!D6</f>
        <v>3.8170782430014234</v>
      </c>
      <c r="G4" s="6">
        <f>(+(supply_chain_default_PW2!B18*LCI_db1_default!Q32)+(supply_chain_default_PW2!B20*LCI_db1_default!Q35)+(supply_chain_default_PW2!B26*LCI_db1_default!Q43)+(supply_chain_default_PW2!B37*LCI_db1_default!Q58))/LCIA_Methods!D7</f>
        <v>0.2371289310401532</v>
      </c>
      <c r="H4" s="6">
        <f>(+(supply_chain_default_PW2!B18*LCI_db1_default!R32)+(supply_chain_default_PW2!B20*LCI_db1_default!R35)+(supply_chain_default_PW2!B26*LCI_db1_default!R43)+(supply_chain_default_PW2!B37*LCI_db1_default!R58))/LCIA_Methods!D8</f>
        <v>0.85862576489806153</v>
      </c>
      <c r="I4" s="6">
        <f>(+(supply_chain_default_PW2!B18*LCI_db1_default!S32)+(supply_chain_default_PW2!B20*LCI_db1_default!S35)+(supply_chain_default_PW2!B26*LCI_db1_default!S43)+(supply_chain_default_PW2!B37*LCI_db1_default!S58))/LCIA_Methods!D9</f>
        <v>3.4099530159431954</v>
      </c>
      <c r="J4" s="6">
        <f>(+(supply_chain_default_PW2!B18*LCI_db1_default!T32)+(supply_chain_default_PW2!B20*LCI_db1_default!T35)+(supply_chain_default_PW2!B26*LCI_db1_default!T43)+(supply_chain_default_PW2!B37*LCI_db1_default!T58))/LCIA_Methods!D10</f>
        <v>4.5531761054270339</v>
      </c>
      <c r="K4" s="6">
        <f>(+(supply_chain_default_PW2!B18*LCI_db1_default!U32)+(supply_chain_default_PW2!B20*LCI_db1_default!U35)+(supply_chain_default_PW2!B26*LCI_db1_default!U43)+(supply_chain_default_PW2!B37*LCI_db1_default!U58))/LCIA_Methods!D11</f>
        <v>0.11468521567290228</v>
      </c>
      <c r="L4" s="6">
        <f>(+(supply_chain_default_PW2!B18*LCI_db1_default!V32)+(supply_chain_default_PW2!B20*LCI_db1_default!V35)+(supply_chain_default_PW2!B26*LCI_db1_default!V43)+(supply_chain_default_PW2!B37*LCI_db1_default!V58))/LCIA_Methods!D12</f>
        <v>0.4560981747772378</v>
      </c>
      <c r="M4" s="6">
        <f>(+(supply_chain_default_PW2!B18*LCI_db1_default!W32)+(supply_chain_default_PW2!B20*LCI_db1_default!W35)+(supply_chain_default_PW2!B26*LCI_db1_default!W43)+(supply_chain_default_PW2!B37*LCI_db1_default!W58))/LCIA_Methods!D13</f>
        <v>0.90761743779144421</v>
      </c>
      <c r="N4" s="6">
        <f>(+(supply_chain_default_PW2!B18*LCI_db1_default!X32)+(supply_chain_default_PW2!B20*LCI_db1_default!X35)+(supply_chain_default_PW2!B26*LCI_db1_default!X43)+(supply_chain_default_PW2!B37*LCI_db1_default!X58))/LCIA_Methods!D14</f>
        <v>0.19531813883401949</v>
      </c>
      <c r="O4" s="6">
        <f>(+(supply_chain_default_PW2!B18*LCI_db1_default!Y32)+(supply_chain_default_PW2!B20*LCI_db1_default!Y35)+(supply_chain_default_PW2!B26*LCI_db1_default!Y43)+(supply_chain_default_PW2!B37*LCI_db1_default!Y58))/LCIA_Methods!D15</f>
        <v>0.14731329094617851</v>
      </c>
      <c r="P4" s="6">
        <f>(+(supply_chain_default_PW2!B18*LCI_db1_default!Z32)+(supply_chain_default_PW2!B20*LCI_db1_default!Z35)+(supply_chain_default_PW2!B26*LCI_db1_default!Z43)+(supply_chain_default_PW2!B37*LCI_db1_default!Z58))/LCIA_Methods!D16</f>
        <v>1.1942275606037256</v>
      </c>
      <c r="Q4" s="6">
        <f>(+(supply_chain_default_PW2!B18*LCI_db1_default!AA32)+(supply_chain_default_PW2!B20*LCI_db1_default!AA35)+(supply_chain_default_PW2!B26*LCI_db1_default!AA43)+(supply_chain_default_PW2!B37*LCI_db1_default!AA58))/LCIA_Methods!D17</f>
        <v>1.9521194260506485</v>
      </c>
    </row>
    <row r="5" spans="1:17" x14ac:dyDescent="0.35">
      <c r="A5" s="5" t="s">
        <v>4</v>
      </c>
      <c r="B5" s="6">
        <f>(+(supply_chain_default_PW3!B18*LCI_db1_default!L32)+(supply_chain_default_PW3!B20*LCI_db1_default!L35)+(supply_chain_default_PW3!B26*LCI_db1_default!L43)+(supply_chain_default_PW3!B37*LCI_db1_default!L58))/LCIA_Methods!D2</f>
        <v>-9.6688265654318304</v>
      </c>
      <c r="C5" s="6">
        <f>(+(supply_chain_default_PW3!B18*LCI_db1_default!M32)+(supply_chain_default_PW3!B20*LCI_db1_default!M35)+(supply_chain_default_PW3!B26*LCI_db1_default!M43)+(supply_chain_default_PW3!B37*LCI_db1_default!M58))/LCIA_Methods!D3</f>
        <v>-0.47748362389890092</v>
      </c>
      <c r="D5" s="6">
        <f>(+(supply_chain_default_PW3!B18*LCI_db1_default!N32)+(supply_chain_default_PW3!B20*LCI_db1_default!N35)+(supply_chain_default_PW3!B26*LCI_db1_default!N43)+(supply_chain_default_PW3!B37*LCI_db1_default!N58))/LCIA_Methods!D4</f>
        <v>-136.2635354289566</v>
      </c>
      <c r="E5" s="6">
        <f>(+(supply_chain_default_PW3!B18*LCI_db1_default!O32)+(supply_chain_default_PW3!B20*LCI_db1_default!O35)+(supply_chain_default_PW3!B26*LCI_db1_default!O43)+(supply_chain_default_PW3!B37*LCI_db1_default!O58))/LCIA_Methods!D5</f>
        <v>-212.11111778332543</v>
      </c>
      <c r="F5" s="6">
        <f>(+(supply_chain_default_PW3!B18*LCI_db1_default!P32)+(supply_chain_default_PW3!B20*LCI_db1_default!P35)+(supply_chain_default_PW3!B26*LCI_db1_default!P43)+(supply_chain_default_PW3!B37*LCI_db1_default!P58))/LCIA_Methods!D6</f>
        <v>-15.921990459519815</v>
      </c>
      <c r="G5" s="6">
        <f>(+(supply_chain_default_PW3!B18*LCI_db1_default!Q32)+(supply_chain_default_PW3!B20*LCI_db1_default!Q35)+(supply_chain_default_PW3!B26*LCI_db1_default!Q43)+(supply_chain_default_PW3!B37*LCI_db1_default!Q58))/LCIA_Methods!D7</f>
        <v>-1.0446352228052325</v>
      </c>
      <c r="H5" s="6">
        <f>(+(supply_chain_default_PW3!B18*LCI_db1_default!R32)+(supply_chain_default_PW3!B20*LCI_db1_default!R35)+(supply_chain_default_PW3!B26*LCI_db1_default!R43)+(supply_chain_default_PW3!B37*LCI_db1_default!R58))/LCIA_Methods!D8</f>
        <v>-13.212962921292267</v>
      </c>
      <c r="I5" s="6">
        <f>(+(supply_chain_default_PW3!B18*LCI_db1_default!S32)+(supply_chain_default_PW3!B20*LCI_db1_default!S35)+(supply_chain_default_PW3!B26*LCI_db1_default!S43)+(supply_chain_default_PW3!B37*LCI_db1_default!S58))/LCIA_Methods!D9</f>
        <v>-23.456282594972009</v>
      </c>
      <c r="J5" s="6">
        <f>(+(supply_chain_default_PW3!B18*LCI_db1_default!T32)+(supply_chain_default_PW3!B20*LCI_db1_default!T35)+(supply_chain_default_PW3!B26*LCI_db1_default!T43)+(supply_chain_default_PW3!B37*LCI_db1_default!T58))/LCIA_Methods!D10</f>
        <v>-30.265742639339745</v>
      </c>
      <c r="K5" s="6">
        <f>(+(supply_chain_default_PW3!B18*LCI_db1_default!U32)+(supply_chain_default_PW3!B20*LCI_db1_default!U35)+(supply_chain_default_PW3!B26*LCI_db1_default!U43)+(supply_chain_default_PW3!B37*LCI_db1_default!U58))/LCIA_Methods!D11</f>
        <v>-33.714125913847631</v>
      </c>
      <c r="L5" s="6">
        <f>(+(supply_chain_default_PW3!B18*LCI_db1_default!V32)+(supply_chain_default_PW3!B20*LCI_db1_default!V35)+(supply_chain_default_PW3!B26*LCI_db1_default!V43)+(supply_chain_default_PW3!B37*LCI_db1_default!V58))/LCIA_Methods!D12</f>
        <v>-30.452624089852609</v>
      </c>
      <c r="M5" s="6">
        <f>(+(supply_chain_default_PW3!B18*LCI_db1_default!W32)+(supply_chain_default_PW3!B20*LCI_db1_default!W35)+(supply_chain_default_PW3!B26*LCI_db1_default!W43)+(supply_chain_default_PW3!B37*LCI_db1_default!W58))/LCIA_Methods!D13</f>
        <v>-206.9471534605095</v>
      </c>
      <c r="N5" s="6">
        <f>(+(supply_chain_default_PW3!B18*LCI_db1_default!X32)+(supply_chain_default_PW3!B20*LCI_db1_default!X35)+(supply_chain_default_PW3!B26*LCI_db1_default!X43)+(supply_chain_default_PW3!B37*LCI_db1_default!X58))/LCIA_Methods!D14</f>
        <v>-17.62130414743962</v>
      </c>
      <c r="O5" s="6">
        <f>(+(supply_chain_default_PW3!B18*LCI_db1_default!Y32)+(supply_chain_default_PW3!B20*LCI_db1_default!Y35)+(supply_chain_default_PW3!B26*LCI_db1_default!Y43)+(supply_chain_default_PW3!B37*LCI_db1_default!Y58))/LCIA_Methods!D15</f>
        <v>-154.9218218234756</v>
      </c>
      <c r="P5" s="6">
        <f>(+(supply_chain_default_PW3!B18*LCI_db1_default!Z32)+(supply_chain_default_PW3!B20*LCI_db1_default!Z35)+(supply_chain_default_PW3!B26*LCI_db1_default!Z43)+(supply_chain_default_PW3!B37*LCI_db1_default!Z58))/LCIA_Methods!D16</f>
        <v>-16.314672622830685</v>
      </c>
      <c r="Q5" s="6">
        <f>(+(supply_chain_default_PW3!B18*LCI_db1_default!AA32)+(supply_chain_default_PW3!B20*LCI_db1_default!AA35)+(supply_chain_default_PW3!B26*LCI_db1_default!AA43)+(supply_chain_default_PW3!B37*LCI_db1_default!AA58))/LCIA_Methods!D17</f>
        <v>-14.205457287397087</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OEV_Pathways_db1_default!B2*VLOOKUP("BWM",Waste_Generation_S5!A1:C100,3,FALSE)</f>
        <v>48.344132827159143</v>
      </c>
      <c r="C2" s="6">
        <f>OEV_Pathways_db1_default!C2*VLOOKUP("BWM",Waste_Generation_S5!A1:C100,3,FALSE)</f>
        <v>2.3874181194945043</v>
      </c>
      <c r="D2" s="6">
        <f>OEV_Pathways_db1_default!D2*VLOOKUP("BWM",Waste_Generation_S5!A1:C100,3,FALSE)</f>
        <v>681.31767714478303</v>
      </c>
      <c r="E2" s="6">
        <f>OEV_Pathways_db1_default!E2*VLOOKUP("BWM",Waste_Generation_S5!A1:C100,3,FALSE)</f>
        <v>1060.5555889166269</v>
      </c>
      <c r="F2" s="6">
        <f>OEV_Pathways_db1_default!F2*VLOOKUP("BWM",Waste_Generation_S5!A1:C100,3,FALSE)</f>
        <v>79.609952297599079</v>
      </c>
      <c r="G2" s="6">
        <f>OEV_Pathways_db1_default!G2*VLOOKUP("BWM",Waste_Generation_S5!A1:C100,3,FALSE)</f>
        <v>5.2231761140261623</v>
      </c>
      <c r="H2" s="6">
        <f>OEV_Pathways_db1_default!H2*VLOOKUP("BWM",Waste_Generation_S5!A1:C100,3,FALSE)</f>
        <v>66.064814606461326</v>
      </c>
      <c r="I2" s="6">
        <f>OEV_Pathways_db1_default!I2*VLOOKUP("BWM",Waste_Generation_S5!A1:C100,3,FALSE)</f>
        <v>117.28141297486005</v>
      </c>
      <c r="J2" s="6">
        <f>OEV_Pathways_db1_default!J2*VLOOKUP("BWM",Waste_Generation_S5!A1:C100,3,FALSE)</f>
        <v>151.32871319669874</v>
      </c>
      <c r="K2" s="6">
        <f>OEV_Pathways_db1_default!K2*VLOOKUP("BWM",Waste_Generation_S5!A1:C100,3,FALSE)</f>
        <v>168.57062956923818</v>
      </c>
      <c r="L2" s="6">
        <f>OEV_Pathways_db1_default!L2*VLOOKUP("BWM",Waste_Generation_S5!A1:C100,3,FALSE)</f>
        <v>152.26312044926303</v>
      </c>
      <c r="M2" s="6">
        <f>OEV_Pathways_db1_default!M2*VLOOKUP("BWM",Waste_Generation_S5!A1:C100,3,FALSE)</f>
        <v>1034.7357673025474</v>
      </c>
      <c r="N2" s="6">
        <f>OEV_Pathways_db1_default!N2*VLOOKUP("BWM",Waste_Generation_S5!A1:C100,3,FALSE)</f>
        <v>88.106520737198124</v>
      </c>
      <c r="O2" s="6">
        <f>OEV_Pathways_db1_default!O2*VLOOKUP("BWM",Waste_Generation_S5!A1:C100,3,FALSE)</f>
        <v>774.60910911737835</v>
      </c>
      <c r="P2" s="6">
        <f>OEV_Pathways_db1_default!P2*VLOOKUP("BWM",Waste_Generation_S5!A1:C100,3,FALSE)</f>
        <v>81.573363114153437</v>
      </c>
      <c r="Q2" s="6">
        <f>OEV_Pathways_db1_default!Q2*VLOOKUP("BWM",Waste_Generation_S5!A1:C100,3,FALSE)</f>
        <v>71.027286436985449</v>
      </c>
    </row>
    <row r="3" spans="1:17" x14ac:dyDescent="0.35">
      <c r="A3" s="5" t="s">
        <v>2</v>
      </c>
      <c r="B3" s="6">
        <f>OEV_Pathways_db1_default!B3*VLOOKUP("PW1",Waste_Generation_S5!A1:C100,3,FALSE)</f>
        <v>19.337653130863657</v>
      </c>
      <c r="C3" s="6">
        <f>OEV_Pathways_db1_default!C3*VLOOKUP("PW1",Waste_Generation_S5!A1:C100,3,FALSE)</f>
        <v>0.95496724779780162</v>
      </c>
      <c r="D3" s="6">
        <f>OEV_Pathways_db1_default!D3*VLOOKUP("PW1",Waste_Generation_S5!A1:C100,3,FALSE)</f>
        <v>272.52707085791315</v>
      </c>
      <c r="E3" s="6">
        <f>OEV_Pathways_db1_default!E3*VLOOKUP("PW1",Waste_Generation_S5!A1:C100,3,FALSE)</f>
        <v>424.2222355666508</v>
      </c>
      <c r="F3" s="6">
        <f>OEV_Pathways_db1_default!F3*VLOOKUP("PW1",Waste_Generation_S5!A1:C100,3,FALSE)</f>
        <v>31.843980919039627</v>
      </c>
      <c r="G3" s="6">
        <f>OEV_Pathways_db1_default!G3*VLOOKUP("PW1",Waste_Generation_S5!A1:C100,3,FALSE)</f>
        <v>2.0892704456104649</v>
      </c>
      <c r="H3" s="6">
        <f>OEV_Pathways_db1_default!H3*VLOOKUP("PW1",Waste_Generation_S5!A1:C100,3,FALSE)</f>
        <v>26.42592584258453</v>
      </c>
      <c r="I3" s="6">
        <f>OEV_Pathways_db1_default!I3*VLOOKUP("PW1",Waste_Generation_S5!A1:C100,3,FALSE)</f>
        <v>46.912565189944019</v>
      </c>
      <c r="J3" s="6">
        <f>OEV_Pathways_db1_default!J3*VLOOKUP("PW1",Waste_Generation_S5!A1:C100,3,FALSE)</f>
        <v>60.53148527867949</v>
      </c>
      <c r="K3" s="6">
        <f>OEV_Pathways_db1_default!K3*VLOOKUP("PW1",Waste_Generation_S5!A1:C100,3,FALSE)</f>
        <v>67.428251827695277</v>
      </c>
      <c r="L3" s="6">
        <f>OEV_Pathways_db1_default!L3*VLOOKUP("PW1",Waste_Generation_S5!A1:C100,3,FALSE)</f>
        <v>60.905248179705211</v>
      </c>
      <c r="M3" s="6">
        <f>OEV_Pathways_db1_default!M3*VLOOKUP("PW1",Waste_Generation_S5!A1:C100,3,FALSE)</f>
        <v>413.89430692101894</v>
      </c>
      <c r="N3" s="6">
        <f>OEV_Pathways_db1_default!N3*VLOOKUP("PW1",Waste_Generation_S5!A1:C100,3,FALSE)</f>
        <v>35.242608294879247</v>
      </c>
      <c r="O3" s="6">
        <f>OEV_Pathways_db1_default!O3*VLOOKUP("PW1",Waste_Generation_S5!A1:C100,3,FALSE)</f>
        <v>309.84364364695125</v>
      </c>
      <c r="P3" s="6">
        <f>OEV_Pathways_db1_default!P3*VLOOKUP("PW1",Waste_Generation_S5!A1:C100,3,FALSE)</f>
        <v>32.629345245661369</v>
      </c>
      <c r="Q3" s="6">
        <f>OEV_Pathways_db1_default!Q3*VLOOKUP("PW1",Waste_Generation_S5!A1:C100,3,FALSE)</f>
        <v>28.410914574794177</v>
      </c>
    </row>
    <row r="4" spans="1:17" x14ac:dyDescent="0.35">
      <c r="A4" s="5" t="s">
        <v>3</v>
      </c>
      <c r="B4" s="6">
        <f>OEV_Pathways_db1_default!B4*VLOOKUP("PW2",Waste_Generation_S5!A1:C100,3,FALSE)</f>
        <v>19.337653130863657</v>
      </c>
      <c r="C4" s="6">
        <f>OEV_Pathways_db1_default!C4*VLOOKUP("PW2",Waste_Generation_S5!A1:C100,3,FALSE)</f>
        <v>0.95496724779780162</v>
      </c>
      <c r="D4" s="6">
        <f>OEV_Pathways_db1_default!D4*VLOOKUP("PW2",Waste_Generation_S5!A1:C100,3,FALSE)</f>
        <v>272.52707085791315</v>
      </c>
      <c r="E4" s="6">
        <f>OEV_Pathways_db1_default!E4*VLOOKUP("PW2",Waste_Generation_S5!A1:C100,3,FALSE)</f>
        <v>424.2222355666508</v>
      </c>
      <c r="F4" s="6">
        <f>OEV_Pathways_db1_default!F4*VLOOKUP("PW2",Waste_Generation_S5!A1:C100,3,FALSE)</f>
        <v>31.843980919039627</v>
      </c>
      <c r="G4" s="6">
        <f>OEV_Pathways_db1_default!G4*VLOOKUP("PW2",Waste_Generation_S5!A1:C100,3,FALSE)</f>
        <v>2.0892704456104649</v>
      </c>
      <c r="H4" s="6">
        <f>OEV_Pathways_db1_default!H4*VLOOKUP("PW2",Waste_Generation_S5!A1:C100,3,FALSE)</f>
        <v>26.42592584258453</v>
      </c>
      <c r="I4" s="6">
        <f>OEV_Pathways_db1_default!I4*VLOOKUP("PW2",Waste_Generation_S5!A1:C100,3,FALSE)</f>
        <v>46.912565189944019</v>
      </c>
      <c r="J4" s="6">
        <f>OEV_Pathways_db1_default!J4*VLOOKUP("PW2",Waste_Generation_S5!A1:C100,3,FALSE)</f>
        <v>60.53148527867949</v>
      </c>
      <c r="K4" s="6">
        <f>OEV_Pathways_db1_default!K4*VLOOKUP("PW2",Waste_Generation_S5!A1:C100,3,FALSE)</f>
        <v>67.428251827695277</v>
      </c>
      <c r="L4" s="6">
        <f>OEV_Pathways_db1_default!L4*VLOOKUP("PW2",Waste_Generation_S5!A1:C100,3,FALSE)</f>
        <v>60.905248179705211</v>
      </c>
      <c r="M4" s="6">
        <f>OEV_Pathways_db1_default!M4*VLOOKUP("PW2",Waste_Generation_S5!A1:C100,3,FALSE)</f>
        <v>413.89430692101894</v>
      </c>
      <c r="N4" s="6">
        <f>OEV_Pathways_db1_default!N4*VLOOKUP("PW2",Waste_Generation_S5!A1:C100,3,FALSE)</f>
        <v>35.242608294879247</v>
      </c>
      <c r="O4" s="6">
        <f>OEV_Pathways_db1_default!O4*VLOOKUP("PW2",Waste_Generation_S5!A1:C100,3,FALSE)</f>
        <v>309.84364364695125</v>
      </c>
      <c r="P4" s="6">
        <f>OEV_Pathways_db1_default!P4*VLOOKUP("PW2",Waste_Generation_S5!A1:C100,3,FALSE)</f>
        <v>32.629345245661369</v>
      </c>
      <c r="Q4" s="6">
        <f>OEV_Pathways_db1_default!Q4*VLOOKUP("PW2",Waste_Generation_S5!A1:C100,3,FALSE)</f>
        <v>28.410914574794177</v>
      </c>
    </row>
    <row r="5" spans="1:17" x14ac:dyDescent="0.35">
      <c r="A5" s="5" t="s">
        <v>4</v>
      </c>
      <c r="B5" s="6">
        <f>OEV_Pathways_db1_default!B5*VLOOKUP("PW3",Waste_Generation_S5!A1:C100,3,FALSE)</f>
        <v>9.6688265654318286</v>
      </c>
      <c r="C5" s="6">
        <f>OEV_Pathways_db1_default!C5*VLOOKUP("PW3",Waste_Generation_S5!A1:C100,3,FALSE)</f>
        <v>0.47748362389890081</v>
      </c>
      <c r="D5" s="6">
        <f>OEV_Pathways_db1_default!D5*VLOOKUP("PW3",Waste_Generation_S5!A1:C100,3,FALSE)</f>
        <v>136.26353542895657</v>
      </c>
      <c r="E5" s="6">
        <f>OEV_Pathways_db1_default!E5*VLOOKUP("PW3",Waste_Generation_S5!A1:C100,3,FALSE)</f>
        <v>212.1111177833254</v>
      </c>
      <c r="F5" s="6">
        <f>OEV_Pathways_db1_default!F5*VLOOKUP("PW3",Waste_Generation_S5!A1:C100,3,FALSE)</f>
        <v>15.921990459519813</v>
      </c>
      <c r="G5" s="6">
        <f>OEV_Pathways_db1_default!G5*VLOOKUP("PW3",Waste_Generation_S5!A1:C100,3,FALSE)</f>
        <v>1.0446352228052325</v>
      </c>
      <c r="H5" s="6">
        <f>OEV_Pathways_db1_default!H5*VLOOKUP("PW3",Waste_Generation_S5!A1:C100,3,FALSE)</f>
        <v>13.212962921292265</v>
      </c>
      <c r="I5" s="6">
        <f>OEV_Pathways_db1_default!I5*VLOOKUP("PW3",Waste_Generation_S5!A1:C100,3,FALSE)</f>
        <v>23.456282594972009</v>
      </c>
      <c r="J5" s="6">
        <f>OEV_Pathways_db1_default!J5*VLOOKUP("PW3",Waste_Generation_S5!A1:C100,3,FALSE)</f>
        <v>30.265742639339745</v>
      </c>
      <c r="K5" s="6">
        <f>OEV_Pathways_db1_default!K5*VLOOKUP("PW3",Waste_Generation_S5!A1:C100,3,FALSE)</f>
        <v>33.714125913847639</v>
      </c>
      <c r="L5" s="6">
        <f>OEV_Pathways_db1_default!L5*VLOOKUP("PW3",Waste_Generation_S5!A1:C100,3,FALSE)</f>
        <v>30.452624089852605</v>
      </c>
      <c r="M5" s="6">
        <f>OEV_Pathways_db1_default!M5*VLOOKUP("PW3",Waste_Generation_S5!A1:C100,3,FALSE)</f>
        <v>206.94715346050947</v>
      </c>
      <c r="N5" s="6">
        <f>OEV_Pathways_db1_default!N5*VLOOKUP("PW3",Waste_Generation_S5!A1:C100,3,FALSE)</f>
        <v>17.621304147439623</v>
      </c>
      <c r="O5" s="6">
        <f>OEV_Pathways_db1_default!O5*VLOOKUP("PW3",Waste_Generation_S5!A1:C100,3,FALSE)</f>
        <v>154.92182182347563</v>
      </c>
      <c r="P5" s="6">
        <f>OEV_Pathways_db1_default!P5*VLOOKUP("PW3",Waste_Generation_S5!A1:C100,3,FALSE)</f>
        <v>16.314672622830685</v>
      </c>
      <c r="Q5" s="6">
        <f>OEV_Pathways_db1_default!Q5*VLOOKUP("PW3",Waste_Generation_S5!A1:C100,3,FALSE)</f>
        <v>14.205457287397088</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CA_Pathways_db1_S1!B2-TUM_db1_S1_Util!B2</f>
        <v>-2.3889581327319203</v>
      </c>
      <c r="C2" s="6">
        <f>CA_Pathways_db1_S1!C2-TUM_db1_S1_Util!C2</f>
        <v>0.52553030813170587</v>
      </c>
      <c r="D2" s="6">
        <f>CA_Pathways_db1_S1!D2-TUM_db1_S1_Util!D2</f>
        <v>26.412958501468708</v>
      </c>
      <c r="E2" s="6">
        <f>CA_Pathways_db1_S1!E2-TUM_db1_S1_Util!E2</f>
        <v>6.4224824679129142</v>
      </c>
      <c r="F2" s="6">
        <f>CA_Pathways_db1_S1!F2-TUM_db1_S1_Util!F2</f>
        <v>-5.5268986464080196</v>
      </c>
      <c r="G2" s="6">
        <f>CA_Pathways_db1_S1!G2-TUM_db1_S1_Util!G2</f>
        <v>0.78969998138835584</v>
      </c>
      <c r="H2" s="6">
        <f>CA_Pathways_db1_S1!H2-TUM_db1_S1_Util!H2</f>
        <v>7.8829443829117247</v>
      </c>
      <c r="I2" s="6">
        <f>CA_Pathways_db1_S1!I2-TUM_db1_S1_Util!I2</f>
        <v>-17.724811989016015</v>
      </c>
      <c r="J2" s="6">
        <f>CA_Pathways_db1_S1!J2-TUM_db1_S1_Util!J2</f>
        <v>-26.162696255822901</v>
      </c>
      <c r="K2" s="6">
        <f>CA_Pathways_db1_S1!K2-TUM_db1_S1_Util!K2</f>
        <v>0.29771056781904548</v>
      </c>
      <c r="L2" s="6">
        <f>CA_Pathways_db1_S1!L2-TUM_db1_S1_Util!L2</f>
        <v>1.7190949360136649</v>
      </c>
      <c r="M2" s="6">
        <f>CA_Pathways_db1_S1!M2-TUM_db1_S1_Util!M2</f>
        <v>15.581057566397334</v>
      </c>
      <c r="N2" s="6">
        <f>CA_Pathways_db1_S1!N2-TUM_db1_S1_Util!N2</f>
        <v>0.24170163734871153</v>
      </c>
      <c r="O2" s="6">
        <f>CA_Pathways_db1_S1!O2-TUM_db1_S1_Util!O2</f>
        <v>-1.9433460054415264E-2</v>
      </c>
      <c r="P2" s="6">
        <f>CA_Pathways_db1_S1!P2-TUM_db1_S1_Util!P2</f>
        <v>14.620893054106006</v>
      </c>
      <c r="Q2" s="6">
        <f>CA_Pathways_db1_S1!Q2-TUM_db1_S1_Util!Q2</f>
        <v>12.612286576630755</v>
      </c>
    </row>
    <row r="3" spans="1:17" x14ac:dyDescent="0.35">
      <c r="A3" s="5" t="s">
        <v>2</v>
      </c>
      <c r="B3" s="6">
        <f>CA_Pathways_db1_S1!B3-TUM_db1_S1_Util!B3</f>
        <v>-2.9384323089036757</v>
      </c>
      <c r="C3" s="6">
        <f>CA_Pathways_db1_S1!C3-TUM_db1_S1_Util!C3</f>
        <v>-5.2721277003245567E-3</v>
      </c>
      <c r="D3" s="6">
        <f>CA_Pathways_db1_S1!D3-TUM_db1_S1_Util!D3</f>
        <v>-21.630872657407728</v>
      </c>
      <c r="E3" s="6">
        <f>CA_Pathways_db1_S1!E3-TUM_db1_S1_Util!E3</f>
        <v>-2.3148673440932899</v>
      </c>
      <c r="F3" s="6">
        <f>CA_Pathways_db1_S1!F3-TUM_db1_S1_Util!F3</f>
        <v>-7.7795843374300508</v>
      </c>
      <c r="G3" s="6">
        <f>CA_Pathways_db1_S1!G3-TUM_db1_S1_Util!G3</f>
        <v>-0.21340026222441205</v>
      </c>
      <c r="H3" s="6">
        <f>CA_Pathways_db1_S1!H3-TUM_db1_S1_Util!H3</f>
        <v>0.7971795536618993</v>
      </c>
      <c r="I3" s="6">
        <f>CA_Pathways_db1_S1!I3-TUM_db1_S1_Util!I3</f>
        <v>-22.590801886094997</v>
      </c>
      <c r="J3" s="6">
        <f>CA_Pathways_db1_S1!J3-TUM_db1_S1_Util!J3</f>
        <v>-31.411883181337156</v>
      </c>
      <c r="K3" s="6">
        <f>CA_Pathways_db1_S1!K3-TUM_db1_S1_Util!K3</f>
        <v>-0.32088605462581177</v>
      </c>
      <c r="L3" s="6">
        <f>CA_Pathways_db1_S1!L3-TUM_db1_S1_Util!L3</f>
        <v>-1.1366071315139963</v>
      </c>
      <c r="M3" s="6">
        <f>CA_Pathways_db1_S1!M3-TUM_db1_S1_Util!M3</f>
        <v>-1.2194309528977614</v>
      </c>
      <c r="N3" s="6">
        <f>CA_Pathways_db1_S1!N3-TUM_db1_S1_Util!N3</f>
        <v>-0.17296882458193613</v>
      </c>
      <c r="O3" s="6">
        <f>CA_Pathways_db1_S1!O3-TUM_db1_S1_Util!O3</f>
        <v>-0.63500933940012294</v>
      </c>
      <c r="P3" s="6">
        <f>CA_Pathways_db1_S1!P3-TUM_db1_S1_Util!P3</f>
        <v>-1.0934569108169829</v>
      </c>
      <c r="Q3" s="6">
        <f>CA_Pathways_db1_S1!Q3-TUM_db1_S1_Util!Q3</f>
        <v>-1.1442532218225889</v>
      </c>
    </row>
    <row r="4" spans="1:17" x14ac:dyDescent="0.35">
      <c r="A4" s="5" t="s">
        <v>3</v>
      </c>
      <c r="B4" s="6">
        <f>CA_Pathways_db1_S1!B4-TUM_db1_S1_Util!B4</f>
        <v>-6.5628086594279651</v>
      </c>
      <c r="C4" s="6">
        <f>CA_Pathways_db1_S1!C4-TUM_db1_S1_Util!C4</f>
        <v>7.9304590947157708E-3</v>
      </c>
      <c r="D4" s="6">
        <f>CA_Pathways_db1_S1!D4-TUM_db1_S1_Util!D4</f>
        <v>-11.536326729172233</v>
      </c>
      <c r="E4" s="6">
        <f>CA_Pathways_db1_S1!E4-TUM_db1_S1_Util!E4</f>
        <v>-5.0501882192203533</v>
      </c>
      <c r="F4" s="6">
        <f>CA_Pathways_db1_S1!F4-TUM_db1_S1_Util!F4</f>
        <v>-1.370047230530187</v>
      </c>
      <c r="G4" s="6">
        <f>CA_Pathways_db1_S1!G4-TUM_db1_S1_Util!G4</f>
        <v>-4.5776583548290062E-2</v>
      </c>
      <c r="H4" s="6">
        <f>CA_Pathways_db1_S1!H4-TUM_db1_S1_Util!H4</f>
        <v>0.71677823117108774</v>
      </c>
      <c r="I4" s="6">
        <f>CA_Pathways_db1_S1!I4-TUM_db1_S1_Util!I4</f>
        <v>0.29822311988192052</v>
      </c>
      <c r="J4" s="6">
        <f>CA_Pathways_db1_S1!J4-TUM_db1_S1_Util!J4</f>
        <v>0.63923779023236538</v>
      </c>
      <c r="K4" s="6">
        <f>CA_Pathways_db1_S1!K4-TUM_db1_S1_Util!K4</f>
        <v>-0.29370133635524071</v>
      </c>
      <c r="L4" s="6">
        <f>CA_Pathways_db1_S1!L4-TUM_db1_S1_Util!L4</f>
        <v>0.26114302556587166</v>
      </c>
      <c r="M4" s="6">
        <f>CA_Pathways_db1_S1!M4-TUM_db1_S1_Util!M4</f>
        <v>0.39408841034398689</v>
      </c>
      <c r="N4" s="6">
        <f>CA_Pathways_db1_S1!N4-TUM_db1_S1_Util!N4</f>
        <v>-8.1735109680937015E-2</v>
      </c>
      <c r="O4" s="6">
        <f>CA_Pathways_db1_S1!O4-TUM_db1_S1_Util!O4</f>
        <v>-0.11747402056503917</v>
      </c>
      <c r="P4" s="6">
        <f>CA_Pathways_db1_S1!P4-TUM_db1_S1_Util!P4</f>
        <v>-0.76458057689287773</v>
      </c>
      <c r="Q4" s="6">
        <f>CA_Pathways_db1_S1!Q4-TUM_db1_S1_Util!Q4</f>
        <v>-0.12650891636369122</v>
      </c>
    </row>
    <row r="5" spans="1:17" x14ac:dyDescent="0.35">
      <c r="A5" s="5" t="s">
        <v>4</v>
      </c>
      <c r="B5" s="6">
        <f>CA_Pathways_db1_S1!B5-TUM_db1_S1_Util!B5</f>
        <v>7.1122828355997205</v>
      </c>
      <c r="C5" s="6">
        <f>CA_Pathways_db1_S1!C5-TUM_db1_S1_Util!C5</f>
        <v>0.52287197673731467</v>
      </c>
      <c r="D5" s="6">
        <f>CA_Pathways_db1_S1!D5-TUM_db1_S1_Util!D5</f>
        <v>59.580157888048674</v>
      </c>
      <c r="E5" s="6">
        <f>CA_Pathways_db1_S1!E5-TUM_db1_S1_Util!E5</f>
        <v>13.787538031226518</v>
      </c>
      <c r="F5" s="6">
        <f>CA_Pathways_db1_S1!F5-TUM_db1_S1_Util!F5</f>
        <v>3.6227329215522222</v>
      </c>
      <c r="G5" s="6">
        <f>CA_Pathways_db1_S1!G5-TUM_db1_S1_Util!G5</f>
        <v>1.0488768271610578</v>
      </c>
      <c r="H5" s="6">
        <f>CA_Pathways_db1_S1!H5-TUM_db1_S1_Util!H5</f>
        <v>6.368986598078739</v>
      </c>
      <c r="I5" s="6">
        <f>CA_Pathways_db1_S1!I5-TUM_db1_S1_Util!I5</f>
        <v>4.5677667771970611</v>
      </c>
      <c r="J5" s="6">
        <f>CA_Pathways_db1_S1!J5-TUM_db1_S1_Util!J5</f>
        <v>4.6099491352818873</v>
      </c>
      <c r="K5" s="6">
        <f>CA_Pathways_db1_S1!K5-TUM_db1_S1_Util!K5</f>
        <v>0.91229795880008879</v>
      </c>
      <c r="L5" s="6">
        <f>CA_Pathways_db1_S1!L5-TUM_db1_S1_Util!L5</f>
        <v>2.5945590419617837</v>
      </c>
      <c r="M5" s="6">
        <f>CA_Pathways_db1_S1!M5-TUM_db1_S1_Util!M5</f>
        <v>16.40640010895109</v>
      </c>
      <c r="N5" s="6">
        <f>CA_Pathways_db1_S1!N5-TUM_db1_S1_Util!N5</f>
        <v>0.49640557161158938</v>
      </c>
      <c r="O5" s="6">
        <f>CA_Pathways_db1_S1!O5-TUM_db1_S1_Util!O5</f>
        <v>0.73304989991078173</v>
      </c>
      <c r="P5" s="6">
        <f>CA_Pathways_db1_S1!P5-TUM_db1_S1_Util!P5</f>
        <v>16.47893054181587</v>
      </c>
      <c r="Q5" s="6">
        <f>CA_Pathways_db1_S1!Q5-TUM_db1_S1_Util!Q5</f>
        <v>13.883048714817036</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(+(supply_chain_S1_BWM!B18*LCI_db1_S1!L32)+(supply_chain_S1_BWM!B20*LCI_db1_S1!L35)+(supply_chain_S1_BWM!B26*LCI_db1_S1!L43)+(supply_chain_S1_BWM!B37*LCI_db1_S1!L58))/LCIA_Methods!D2</f>
        <v>-6.0392445902807417</v>
      </c>
      <c r="C2" s="6">
        <f>(+(supply_chain_S1_BWM!B18*LCI_db1_S1!M32)+(supply_chain_S1_BWM!B20*LCI_db1_S1!M35)+(supply_chain_S1_BWM!B26*LCI_db1_S1!M43)+(supply_chain_S1_BWM!B37*LCI_db1_S1!M58))/LCIA_Methods!D3</f>
        <v>-0.41225016409867288</v>
      </c>
      <c r="D2" s="6">
        <f>(+(supply_chain_S1_BWM!B18*LCI_db1_S1!N32)+(supply_chain_S1_BWM!B20*LCI_db1_S1!N35)+(supply_chain_S1_BWM!B26*LCI_db1_S1!N43)+(supply_chain_S1_BWM!B37*LCI_db1_S1!N58))/LCIA_Methods!D4</f>
        <v>-130.32424063600547</v>
      </c>
      <c r="E2" s="6">
        <f>(+(supply_chain_S1_BWM!B18*LCI_db1_S1!O32)+(supply_chain_S1_BWM!B20*LCI_db1_S1!O35)+(supply_chain_S1_BWM!B26*LCI_db1_S1!O43)+(supply_chain_S1_BWM!B37*LCI_db1_S1!O58))/LCIA_Methods!D5</f>
        <v>-206.59314725045144</v>
      </c>
      <c r="F2" s="6">
        <f>(+(supply_chain_S1_BWM!B18*LCI_db1_S1!P32)+(supply_chain_S1_BWM!B20*LCI_db1_S1!P35)+(supply_chain_S1_BWM!B26*LCI_db1_S1!P43)+(supply_chain_S1_BWM!B37*LCI_db1_S1!P58))/LCIA_Methods!D6</f>
        <v>-11.906562441272071</v>
      </c>
      <c r="G2" s="6">
        <f>(+(supply_chain_S1_BWM!B18*LCI_db1_S1!Q32)+(supply_chain_S1_BWM!B20*LCI_db1_S1!Q35)+(supply_chain_S1_BWM!B26*LCI_db1_S1!Q43)+(supply_chain_S1_BWM!B37*LCI_db1_S1!Q58))/LCIA_Methods!D7</f>
        <v>-0.79283161840397098</v>
      </c>
      <c r="H2" s="6">
        <f>(+(supply_chain_S1_BWM!B18*LCI_db1_S1!R32)+(supply_chain_S1_BWM!B20*LCI_db1_S1!R35)+(supply_chain_S1_BWM!B26*LCI_db1_S1!R43)+(supply_chain_S1_BWM!B37*LCI_db1_S1!R58))/LCIA_Methods!D8</f>
        <v>-12.265299856661578</v>
      </c>
      <c r="I2" s="6">
        <f>(+(supply_chain_S1_BWM!B18*LCI_db1_S1!S32)+(supply_chain_S1_BWM!B20*LCI_db1_S1!S35)+(supply_chain_S1_BWM!B26*LCI_db1_S1!S43)+(supply_chain_S1_BWM!B37*LCI_db1_S1!S58))/LCIA_Methods!D9</f>
        <v>-19.985465183149888</v>
      </c>
      <c r="J2" s="6">
        <f>(+(supply_chain_S1_BWM!B18*LCI_db1_S1!T32)+(supply_chain_S1_BWM!B20*LCI_db1_S1!T35)+(supply_chain_S1_BWM!B26*LCI_db1_S1!T43)+(supply_chain_S1_BWM!B37*LCI_db1_S1!T58))/LCIA_Methods!D10</f>
        <v>-25.648519104479647</v>
      </c>
      <c r="K2" s="6">
        <f>(+(supply_chain_S1_BWM!B18*LCI_db1_S1!U32)+(supply_chain_S1_BWM!B20*LCI_db1_S1!U35)+(supply_chain_S1_BWM!B26*LCI_db1_S1!U43)+(supply_chain_S1_BWM!B37*LCI_db1_S1!U58))/LCIA_Methods!D11</f>
        <v>-33.591307129413458</v>
      </c>
      <c r="L2" s="6">
        <f>(+(supply_chain_S1_BWM!B18*LCI_db1_S1!V32)+(supply_chain_S1_BWM!B20*LCI_db1_S1!V35)+(supply_chain_S1_BWM!B26*LCI_db1_S1!V43)+(supply_chain_S1_BWM!B37*LCI_db1_S1!V58))/LCIA_Methods!D12</f>
        <v>-29.96039053922463</v>
      </c>
      <c r="M2" s="6">
        <f>(+(supply_chain_S1_BWM!B18*LCI_db1_S1!W32)+(supply_chain_S1_BWM!B20*LCI_db1_S1!W35)+(supply_chain_S1_BWM!B26*LCI_db1_S1!W43)+(supply_chain_S1_BWM!B37*LCI_db1_S1!W58))/LCIA_Methods!D13</f>
        <v>-205.40675241558827</v>
      </c>
      <c r="N2" s="6">
        <f>(+(supply_chain_S1_BWM!B18*LCI_db1_S1!X32)+(supply_chain_S1_BWM!B20*LCI_db1_S1!X35)+(supply_chain_S1_BWM!B26*LCI_db1_S1!X43)+(supply_chain_S1_BWM!B37*LCI_db1_S1!X58))/LCIA_Methods!D14</f>
        <v>-17.412035586792509</v>
      </c>
      <c r="O2" s="6">
        <f>(+(supply_chain_S1_BWM!B18*LCI_db1_S1!Y32)+(supply_chain_S1_BWM!B20*LCI_db1_S1!Y35)+(supply_chain_S1_BWM!B26*LCI_db1_S1!Y43)+(supply_chain_S1_BWM!B37*LCI_db1_S1!Y58))/LCIA_Methods!D15</f>
        <v>-154.76658854862265</v>
      </c>
      <c r="P2" s="6">
        <f>(+(supply_chain_S1_BWM!B18*LCI_db1_S1!Z32)+(supply_chain_S1_BWM!B20*LCI_db1_S1!Z35)+(supply_chain_S1_BWM!B26*LCI_db1_S1!Z43)+(supply_chain_S1_BWM!B37*LCI_db1_S1!Z58))/LCIA_Methods!D16</f>
        <v>-14.973705810434128</v>
      </c>
      <c r="Q2" s="6">
        <f>(+(supply_chain_S1_BWM!B18*LCI_db1_S1!AA32)+(supply_chain_S1_BWM!B20*LCI_db1_S1!AA35)+(supply_chain_S1_BWM!B26*LCI_db1_S1!AA43)+(supply_chain_S1_BWM!B37*LCI_db1_S1!AA58))/LCIA_Methods!D17</f>
        <v>-12.068799439277687</v>
      </c>
    </row>
    <row r="3" spans="1:17" x14ac:dyDescent="0.35">
      <c r="A3" s="5" t="s">
        <v>2</v>
      </c>
      <c r="B3" s="6">
        <f>(+(supply_chain_S1_PW1!B18*LCI_db1_S1!L32)+(supply_chain_S1_PW1!B20*LCI_db1_S1!L35)+(supply_chain_S1_PW1!B26*LCI_db1_S1!L43)+(supply_chain_S1_PW1!B37*LCI_db1_S1!L58))/LCIA_Methods!D2</f>
        <v>8.8854081505228319E-2</v>
      </c>
      <c r="C3" s="6">
        <f>(+(supply_chain_S1_PW1!B18*LCI_db1_S1!M32)+(supply_chain_S1_PW1!B20*LCI_db1_S1!M35)+(supply_chain_S1_PW1!B26*LCI_db1_S1!M43)+(supply_chain_S1_PW1!B37*LCI_db1_S1!M58))/LCIA_Methods!D3</f>
        <v>7.1829707829873315E-3</v>
      </c>
      <c r="D3" s="6">
        <f>(+(supply_chain_S1_PW1!B18*LCI_db1_S1!N32)+(supply_chain_S1_PW1!B20*LCI_db1_S1!N35)+(supply_chain_S1_PW1!B26*LCI_db1_S1!N43)+(supply_chain_S1_PW1!B37*LCI_db1_S1!N58))/LCIA_Methods!D4</f>
        <v>0.55532685624578471</v>
      </c>
      <c r="E3" s="6">
        <f>(+(supply_chain_S1_PW1!B18*LCI_db1_S1!O32)+(supply_chain_S1_PW1!B20*LCI_db1_S1!O35)+(supply_chain_S1_PW1!B26*LCI_db1_S1!O43)+(supply_chain_S1_PW1!B37*LCI_db1_S1!O58))/LCIA_Methods!D5</f>
        <v>0.51179381162011184</v>
      </c>
      <c r="F3" s="6">
        <f>(+(supply_chain_S1_PW1!B18*LCI_db1_S1!P32)+(supply_chain_S1_PW1!B20*LCI_db1_S1!P35)+(supply_chain_S1_PW1!B26*LCI_db1_S1!P43)+(supply_chain_S1_PW1!B37*LCI_db1_S1!P58))/LCIA_Methods!D6</f>
        <v>0.19834977524632172</v>
      </c>
      <c r="G3" s="6">
        <f>(+(supply_chain_S1_PW1!B18*LCI_db1_S1!Q32)+(supply_chain_S1_PW1!B20*LCI_db1_S1!Q35)+(supply_chain_S1_PW1!B26*LCI_db1_S1!Q43)+(supply_chain_S1_PW1!B37*LCI_db1_S1!Q58))/LCIA_Methods!D7</f>
        <v>1.4674673361108375E-2</v>
      </c>
      <c r="H3" s="6">
        <f>(+(supply_chain_S1_PW1!B18*LCI_db1_S1!R32)+(supply_chain_S1_PW1!B20*LCI_db1_S1!R35)+(supply_chain_S1_PW1!B26*LCI_db1_S1!R43)+(supply_chain_S1_PW1!B37*LCI_db1_S1!R58))/LCIA_Methods!D8</f>
        <v>8.903729973262707E-2</v>
      </c>
      <c r="I3" s="6">
        <f>(+(supply_chain_S1_PW1!B18*LCI_db1_S1!S32)+(supply_chain_S1_PW1!B20*LCI_db1_S1!S35)+(supply_chain_S1_PW1!B26*LCI_db1_S1!S43)+(supply_chain_S1_PW1!B37*LCI_db1_S1!S58))/LCIA_Methods!D9</f>
        <v>6.0864395878928092E-2</v>
      </c>
      <c r="J3" s="6">
        <f>(+(supply_chain_S1_PW1!B18*LCI_db1_S1!T32)+(supply_chain_S1_PW1!B20*LCI_db1_S1!T35)+(supply_chain_S1_PW1!B26*LCI_db1_S1!T43)+(supply_chain_S1_PW1!B37*LCI_db1_S1!T58))/LCIA_Methods!D10</f>
        <v>6.4047429433064823E-2</v>
      </c>
      <c r="K3" s="6">
        <f>(+(supply_chain_S1_PW1!B18*LCI_db1_S1!U32)+(supply_chain_S1_PW1!B20*LCI_db1_S1!U35)+(supply_chain_S1_PW1!B26*LCI_db1_S1!U43)+(supply_chain_S1_PW1!B37*LCI_db1_S1!U58))/LCIA_Methods!D11</f>
        <v>8.1335687612690399E-3</v>
      </c>
      <c r="L3" s="6">
        <f>(+(supply_chain_S1_PW1!B18*LCI_db1_S1!V32)+(supply_chain_S1_PW1!B20*LCI_db1_S1!V35)+(supply_chain_S1_PW1!B26*LCI_db1_S1!V43)+(supply_chain_S1_PW1!B37*LCI_db1_S1!V58))/LCIA_Methods!D12</f>
        <v>3.6135375850741669E-2</v>
      </c>
      <c r="M3" s="6">
        <f>(+(supply_chain_S1_PW1!B18*LCI_db1_S1!W32)+(supply_chain_S1_PW1!B20*LCI_db1_S1!W35)+(supply_chain_S1_PW1!B26*LCI_db1_S1!W43)+(supply_chain_S1_PW1!B37*LCI_db1_S1!W58))/LCIA_Methods!D13</f>
        <v>0.63278360712978143</v>
      </c>
      <c r="N3" s="6">
        <f>(+(supply_chain_S1_PW1!B18*LCI_db1_S1!X32)+(supply_chain_S1_PW1!B20*LCI_db1_S1!X35)+(supply_chain_S1_PW1!B26*LCI_db1_S1!X43)+(supply_chain_S1_PW1!B37*LCI_db1_S1!X58))/LCIA_Methods!D14</f>
        <v>1.3950421813089238E-2</v>
      </c>
      <c r="O3" s="6">
        <f>(+(supply_chain_S1_PW1!B18*LCI_db1_S1!Y32)+(supply_chain_S1_PW1!B20*LCI_db1_S1!Y35)+(supply_chain_S1_PW1!B26*LCI_db1_S1!Y43)+(supply_chain_S1_PW1!B37*LCI_db1_S1!Y58))/LCIA_Methods!D15</f>
        <v>7.9199839067638708E-3</v>
      </c>
      <c r="P3" s="6">
        <f>(+(supply_chain_S1_PW1!B18*LCI_db1_S1!Z32)+(supply_chain_S1_PW1!B20*LCI_db1_S1!Z35)+(supply_chain_S1_PW1!B26*LCI_db1_S1!Z43)+(supply_chain_S1_PW1!B37*LCI_db1_S1!Z58))/LCIA_Methods!D16</f>
        <v>0.14673925179282912</v>
      </c>
      <c r="Q3" s="6">
        <f>(+(supply_chain_S1_PW1!B18*LCI_db1_S1!AA32)+(supply_chain_S1_PW1!B20*LCI_db1_S1!AA35)+(supply_chain_S1_PW1!B26*LCI_db1_S1!AA43)+(supply_chain_S1_PW1!B37*LCI_db1_S1!AA58))/LCIA_Methods!D17</f>
        <v>0.18453842206875051</v>
      </c>
    </row>
    <row r="4" spans="1:17" x14ac:dyDescent="0.35">
      <c r="A4" s="5" t="s">
        <v>3</v>
      </c>
      <c r="B4" s="6">
        <f>(+(supply_chain_S1_PW2!B18*LCI_db1_S1!L32)+(supply_chain_S1_PW2!B20*LCI_db1_S1!L35)+(supply_chain_S1_PW2!B26*LCI_db1_S1!L43)+(supply_chain_S1_PW2!B37*LCI_db1_S1!L58))/LCIA_Methods!D2</f>
        <v>3.5407278936458608</v>
      </c>
      <c r="C4" s="6">
        <f>(+(supply_chain_S1_PW2!B18*LCI_db1_S1!M32)+(supply_chain_S1_PW2!B20*LCI_db1_S1!M35)+(supply_chain_S1_PW2!B26*LCI_db1_S1!M43)+(supply_chain_S1_PW2!B37*LCI_db1_S1!M58))/LCIA_Methods!D3</f>
        <v>5.8050489017240615E-2</v>
      </c>
      <c r="D4" s="6">
        <f>(+(supply_chain_S1_PW2!B18*LCI_db1_S1!N32)+(supply_chain_S1_PW2!B20*LCI_db1_S1!N35)+(supply_chain_S1_PW2!B26*LCI_db1_S1!N43)+(supply_chain_S1_PW2!B37*LCI_db1_S1!N58))/LCIA_Methods!D4</f>
        <v>5.3839679367053419</v>
      </c>
      <c r="E4" s="6">
        <f>(+(supply_chain_S1_PW2!B18*LCI_db1_S1!O32)+(supply_chain_S1_PW2!B20*LCI_db1_S1!O35)+(supply_chain_S1_PW2!B26*LCI_db1_S1!O43)+(supply_chain_S1_PW2!B37*LCI_db1_S1!O58))/LCIA_Methods!D5</f>
        <v>5.0061767212538868</v>
      </c>
      <c r="F4" s="6">
        <f>(+(supply_chain_S1_PW2!B18*LCI_db1_S1!P32)+(supply_chain_S1_PW2!B20*LCI_db1_S1!P35)+(supply_chain_S1_PW2!B26*LCI_db1_S1!P43)+(supply_chain_S1_PW2!B37*LCI_db1_S1!P58))/LCIA_Methods!D6</f>
        <v>3.8170782430014234</v>
      </c>
      <c r="G4" s="6">
        <f>(+(supply_chain_S1_PW2!B18*LCI_db1_S1!Q32)+(supply_chain_S1_PW2!B20*LCI_db1_S1!Q35)+(supply_chain_S1_PW2!B26*LCI_db1_S1!Q43)+(supply_chain_S1_PW2!B37*LCI_db1_S1!Q58))/LCIA_Methods!D7</f>
        <v>0.2371289310401532</v>
      </c>
      <c r="H4" s="6">
        <f>(+(supply_chain_S1_PW2!B18*LCI_db1_S1!R32)+(supply_chain_S1_PW2!B20*LCI_db1_S1!R35)+(supply_chain_S1_PW2!B26*LCI_db1_S1!R43)+(supply_chain_S1_PW2!B37*LCI_db1_S1!R58))/LCIA_Methods!D8</f>
        <v>0.85862576489806153</v>
      </c>
      <c r="I4" s="6">
        <f>(+(supply_chain_S1_PW2!B18*LCI_db1_S1!S32)+(supply_chain_S1_PW2!B20*LCI_db1_S1!S35)+(supply_chain_S1_PW2!B26*LCI_db1_S1!S43)+(supply_chain_S1_PW2!B37*LCI_db1_S1!S58))/LCIA_Methods!D9</f>
        <v>3.4099530159431954</v>
      </c>
      <c r="J4" s="6">
        <f>(+(supply_chain_S1_PW2!B18*LCI_db1_S1!T32)+(supply_chain_S1_PW2!B20*LCI_db1_S1!T35)+(supply_chain_S1_PW2!B26*LCI_db1_S1!T43)+(supply_chain_S1_PW2!B37*LCI_db1_S1!T58))/LCIA_Methods!D10</f>
        <v>4.5531761054270339</v>
      </c>
      <c r="K4" s="6">
        <f>(+(supply_chain_S1_PW2!B18*LCI_db1_S1!U32)+(supply_chain_S1_PW2!B20*LCI_db1_S1!U35)+(supply_chain_S1_PW2!B26*LCI_db1_S1!U43)+(supply_chain_S1_PW2!B37*LCI_db1_S1!U58))/LCIA_Methods!D11</f>
        <v>0.11468521567290228</v>
      </c>
      <c r="L4" s="6">
        <f>(+(supply_chain_S1_PW2!B18*LCI_db1_S1!V32)+(supply_chain_S1_PW2!B20*LCI_db1_S1!V35)+(supply_chain_S1_PW2!B26*LCI_db1_S1!V43)+(supply_chain_S1_PW2!B37*LCI_db1_S1!V58))/LCIA_Methods!D12</f>
        <v>0.4560981747772378</v>
      </c>
      <c r="M4" s="6">
        <f>(+(supply_chain_S1_PW2!B18*LCI_db1_S1!W32)+(supply_chain_S1_PW2!B20*LCI_db1_S1!W35)+(supply_chain_S1_PW2!B26*LCI_db1_S1!W43)+(supply_chain_S1_PW2!B37*LCI_db1_S1!W58))/LCIA_Methods!D13</f>
        <v>0.90761743779144421</v>
      </c>
      <c r="N4" s="6">
        <f>(+(supply_chain_S1_PW2!B18*LCI_db1_S1!X32)+(supply_chain_S1_PW2!B20*LCI_db1_S1!X35)+(supply_chain_S1_PW2!B26*LCI_db1_S1!X43)+(supply_chain_S1_PW2!B37*LCI_db1_S1!X58))/LCIA_Methods!D14</f>
        <v>0.19531813883401949</v>
      </c>
      <c r="O4" s="6">
        <f>(+(supply_chain_S1_PW2!B18*LCI_db1_S1!Y32)+(supply_chain_S1_PW2!B20*LCI_db1_S1!Y35)+(supply_chain_S1_PW2!B26*LCI_db1_S1!Y43)+(supply_chain_S1_PW2!B37*LCI_db1_S1!Y58))/LCIA_Methods!D15</f>
        <v>0.14731329094617851</v>
      </c>
      <c r="P4" s="6">
        <f>(+(supply_chain_S1_PW2!B18*LCI_db1_S1!Z32)+(supply_chain_S1_PW2!B20*LCI_db1_S1!Z35)+(supply_chain_S1_PW2!B26*LCI_db1_S1!Z43)+(supply_chain_S1_PW2!B37*LCI_db1_S1!Z58))/LCIA_Methods!D16</f>
        <v>1.1942275606037256</v>
      </c>
      <c r="Q4" s="6">
        <f>(+(supply_chain_S1_PW2!B18*LCI_db1_S1!AA32)+(supply_chain_S1_PW2!B20*LCI_db1_S1!AA35)+(supply_chain_S1_PW2!B26*LCI_db1_S1!AA43)+(supply_chain_S1_PW2!B37*LCI_db1_S1!AA58))/LCIA_Methods!D17</f>
        <v>1.9521194260506485</v>
      </c>
    </row>
    <row r="5" spans="1:17" x14ac:dyDescent="0.35">
      <c r="A5" s="5" t="s">
        <v>4</v>
      </c>
      <c r="B5" s="6">
        <f>(+(supply_chain_S1_PW3!B18*LCI_db1_S1!L32)+(supply_chain_S1_PW3!B20*LCI_db1_S1!L35)+(supply_chain_S1_PW3!B26*LCI_db1_S1!L43)+(supply_chain_S1_PW3!B37*LCI_db1_S1!L58))/LCIA_Methods!D2</f>
        <v>-9.6688265654318304</v>
      </c>
      <c r="C5" s="6">
        <f>(+(supply_chain_S1_PW3!B18*LCI_db1_S1!M32)+(supply_chain_S1_PW3!B20*LCI_db1_S1!M35)+(supply_chain_S1_PW3!B26*LCI_db1_S1!M43)+(supply_chain_S1_PW3!B37*LCI_db1_S1!M58))/LCIA_Methods!D3</f>
        <v>-0.47748362389890092</v>
      </c>
      <c r="D5" s="6">
        <f>(+(supply_chain_S1_PW3!B18*LCI_db1_S1!N32)+(supply_chain_S1_PW3!B20*LCI_db1_S1!N35)+(supply_chain_S1_PW3!B26*LCI_db1_S1!N43)+(supply_chain_S1_PW3!B37*LCI_db1_S1!N58))/LCIA_Methods!D4</f>
        <v>-136.2635354289566</v>
      </c>
      <c r="E5" s="6">
        <f>(+(supply_chain_S1_PW3!B18*LCI_db1_S1!O32)+(supply_chain_S1_PW3!B20*LCI_db1_S1!O35)+(supply_chain_S1_PW3!B26*LCI_db1_S1!O43)+(supply_chain_S1_PW3!B37*LCI_db1_S1!O58))/LCIA_Methods!D5</f>
        <v>-212.11111778332543</v>
      </c>
      <c r="F5" s="6">
        <f>(+(supply_chain_S1_PW3!B18*LCI_db1_S1!P32)+(supply_chain_S1_PW3!B20*LCI_db1_S1!P35)+(supply_chain_S1_PW3!B26*LCI_db1_S1!P43)+(supply_chain_S1_PW3!B37*LCI_db1_S1!P58))/LCIA_Methods!D6</f>
        <v>-15.921990459519815</v>
      </c>
      <c r="G5" s="6">
        <f>(+(supply_chain_S1_PW3!B18*LCI_db1_S1!Q32)+(supply_chain_S1_PW3!B20*LCI_db1_S1!Q35)+(supply_chain_S1_PW3!B26*LCI_db1_S1!Q43)+(supply_chain_S1_PW3!B37*LCI_db1_S1!Q58))/LCIA_Methods!D7</f>
        <v>-1.0446352228052325</v>
      </c>
      <c r="H5" s="6">
        <f>(+(supply_chain_S1_PW3!B18*LCI_db1_S1!R32)+(supply_chain_S1_PW3!B20*LCI_db1_S1!R35)+(supply_chain_S1_PW3!B26*LCI_db1_S1!R43)+(supply_chain_S1_PW3!B37*LCI_db1_S1!R58))/LCIA_Methods!D8</f>
        <v>-13.212962921292267</v>
      </c>
      <c r="I5" s="6">
        <f>(+(supply_chain_S1_PW3!B18*LCI_db1_S1!S32)+(supply_chain_S1_PW3!B20*LCI_db1_S1!S35)+(supply_chain_S1_PW3!B26*LCI_db1_S1!S43)+(supply_chain_S1_PW3!B37*LCI_db1_S1!S58))/LCIA_Methods!D9</f>
        <v>-23.456282594972009</v>
      </c>
      <c r="J5" s="6">
        <f>(+(supply_chain_S1_PW3!B18*LCI_db1_S1!T32)+(supply_chain_S1_PW3!B20*LCI_db1_S1!T35)+(supply_chain_S1_PW3!B26*LCI_db1_S1!T43)+(supply_chain_S1_PW3!B37*LCI_db1_S1!T58))/LCIA_Methods!D10</f>
        <v>-30.265742639339745</v>
      </c>
      <c r="K5" s="6">
        <f>(+(supply_chain_S1_PW3!B18*LCI_db1_S1!U32)+(supply_chain_S1_PW3!B20*LCI_db1_S1!U35)+(supply_chain_S1_PW3!B26*LCI_db1_S1!U43)+(supply_chain_S1_PW3!B37*LCI_db1_S1!U58))/LCIA_Methods!D11</f>
        <v>-33.714125913847631</v>
      </c>
      <c r="L5" s="6">
        <f>(+(supply_chain_S1_PW3!B18*LCI_db1_S1!V32)+(supply_chain_S1_PW3!B20*LCI_db1_S1!V35)+(supply_chain_S1_PW3!B26*LCI_db1_S1!V43)+(supply_chain_S1_PW3!B37*LCI_db1_S1!V58))/LCIA_Methods!D12</f>
        <v>-30.452624089852609</v>
      </c>
      <c r="M5" s="6">
        <f>(+(supply_chain_S1_PW3!B18*LCI_db1_S1!W32)+(supply_chain_S1_PW3!B20*LCI_db1_S1!W35)+(supply_chain_S1_PW3!B26*LCI_db1_S1!W43)+(supply_chain_S1_PW3!B37*LCI_db1_S1!W58))/LCIA_Methods!D13</f>
        <v>-206.9471534605095</v>
      </c>
      <c r="N5" s="6">
        <f>(+(supply_chain_S1_PW3!B18*LCI_db1_S1!X32)+(supply_chain_S1_PW3!B20*LCI_db1_S1!X35)+(supply_chain_S1_PW3!B26*LCI_db1_S1!X43)+(supply_chain_S1_PW3!B37*LCI_db1_S1!X58))/LCIA_Methods!D14</f>
        <v>-17.62130414743962</v>
      </c>
      <c r="O5" s="6">
        <f>(+(supply_chain_S1_PW3!B18*LCI_db1_S1!Y32)+(supply_chain_S1_PW3!B20*LCI_db1_S1!Y35)+(supply_chain_S1_PW3!B26*LCI_db1_S1!Y43)+(supply_chain_S1_PW3!B37*LCI_db1_S1!Y58))/LCIA_Methods!D15</f>
        <v>-154.9218218234756</v>
      </c>
      <c r="P5" s="6">
        <f>(+(supply_chain_S1_PW3!B18*LCI_db1_S1!Z32)+(supply_chain_S1_PW3!B20*LCI_db1_S1!Z35)+(supply_chain_S1_PW3!B26*LCI_db1_S1!Z43)+(supply_chain_S1_PW3!B37*LCI_db1_S1!Z58))/LCIA_Methods!D16</f>
        <v>-16.314672622830685</v>
      </c>
      <c r="Q5" s="6">
        <f>(+(supply_chain_S1_PW3!B18*LCI_db1_S1!AA32)+(supply_chain_S1_PW3!B20*LCI_db1_S1!AA35)+(supply_chain_S1_PW3!B26*LCI_db1_S1!AA43)+(supply_chain_S1_PW3!B37*LCI_db1_S1!AA58))/LCIA_Methods!D17</f>
        <v>-14.205457287397087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OEV_Pathways_db1_S1!B2*VLOOKUP("BWM",Waste_Generation_S5!A1:C100,3,FALSE)</f>
        <v>48.344132827159143</v>
      </c>
      <c r="C2" s="6">
        <f>OEV_Pathways_db1_S1!C2*VLOOKUP("BWM",Waste_Generation_S5!A1:C100,3,FALSE)</f>
        <v>2.3874181194945043</v>
      </c>
      <c r="D2" s="6">
        <f>OEV_Pathways_db1_S1!D2*VLOOKUP("BWM",Waste_Generation_S5!A1:C100,3,FALSE)</f>
        <v>681.31767714478303</v>
      </c>
      <c r="E2" s="6">
        <f>OEV_Pathways_db1_S1!E2*VLOOKUP("BWM",Waste_Generation_S5!A1:C100,3,FALSE)</f>
        <v>1060.5555889166269</v>
      </c>
      <c r="F2" s="6">
        <f>OEV_Pathways_db1_S1!F2*VLOOKUP("BWM",Waste_Generation_S5!A1:C100,3,FALSE)</f>
        <v>79.609952297599079</v>
      </c>
      <c r="G2" s="6">
        <f>OEV_Pathways_db1_S1!G2*VLOOKUP("BWM",Waste_Generation_S5!A1:C100,3,FALSE)</f>
        <v>5.2231761140261623</v>
      </c>
      <c r="H2" s="6">
        <f>OEV_Pathways_db1_S1!H2*VLOOKUP("BWM",Waste_Generation_S5!A1:C100,3,FALSE)</f>
        <v>66.064814606461326</v>
      </c>
      <c r="I2" s="6">
        <f>OEV_Pathways_db1_S1!I2*VLOOKUP("BWM",Waste_Generation_S5!A1:C100,3,FALSE)</f>
        <v>117.28141297486005</v>
      </c>
      <c r="J2" s="6">
        <f>OEV_Pathways_db1_S1!J2*VLOOKUP("BWM",Waste_Generation_S5!A1:C100,3,FALSE)</f>
        <v>151.32871319669874</v>
      </c>
      <c r="K2" s="6">
        <f>OEV_Pathways_db1_S1!K2*VLOOKUP("BWM",Waste_Generation_S5!A1:C100,3,FALSE)</f>
        <v>168.57062956923818</v>
      </c>
      <c r="L2" s="6">
        <f>OEV_Pathways_db1_S1!L2*VLOOKUP("BWM",Waste_Generation_S5!A1:C100,3,FALSE)</f>
        <v>152.26312044926303</v>
      </c>
      <c r="M2" s="6">
        <f>OEV_Pathways_db1_S1!M2*VLOOKUP("BWM",Waste_Generation_S5!A1:C100,3,FALSE)</f>
        <v>1034.7357673025474</v>
      </c>
      <c r="N2" s="6">
        <f>OEV_Pathways_db1_S1!N2*VLOOKUP("BWM",Waste_Generation_S5!A1:C100,3,FALSE)</f>
        <v>88.106520737198124</v>
      </c>
      <c r="O2" s="6">
        <f>OEV_Pathways_db1_S1!O2*VLOOKUP("BWM",Waste_Generation_S5!A1:C100,3,FALSE)</f>
        <v>774.60910911737835</v>
      </c>
      <c r="P2" s="6">
        <f>OEV_Pathways_db1_S1!P2*VLOOKUP("BWM",Waste_Generation_S5!A1:C100,3,FALSE)</f>
        <v>81.573363114153437</v>
      </c>
      <c r="Q2" s="6">
        <f>OEV_Pathways_db1_S1!Q2*VLOOKUP("BWM",Waste_Generation_S5!A1:C100,3,FALSE)</f>
        <v>71.027286436985449</v>
      </c>
    </row>
    <row r="3" spans="1:17" x14ac:dyDescent="0.35">
      <c r="A3" s="5" t="s">
        <v>2</v>
      </c>
      <c r="B3" s="6">
        <f>OEV_Pathways_db1_S1!B3*VLOOKUP("PW1",Waste_Generation_S5!A1:C100,3,FALSE)</f>
        <v>19.337653130863657</v>
      </c>
      <c r="C3" s="6">
        <f>OEV_Pathways_db1_S1!C3*VLOOKUP("PW1",Waste_Generation_S5!A1:C100,3,FALSE)</f>
        <v>0.95496724779780162</v>
      </c>
      <c r="D3" s="6">
        <f>OEV_Pathways_db1_S1!D3*VLOOKUP("PW1",Waste_Generation_S5!A1:C100,3,FALSE)</f>
        <v>272.52707085791315</v>
      </c>
      <c r="E3" s="6">
        <f>OEV_Pathways_db1_S1!E3*VLOOKUP("PW1",Waste_Generation_S5!A1:C100,3,FALSE)</f>
        <v>424.2222355666508</v>
      </c>
      <c r="F3" s="6">
        <f>OEV_Pathways_db1_S1!F3*VLOOKUP("PW1",Waste_Generation_S5!A1:C100,3,FALSE)</f>
        <v>31.843980919039627</v>
      </c>
      <c r="G3" s="6">
        <f>OEV_Pathways_db1_S1!G3*VLOOKUP("PW1",Waste_Generation_S5!A1:C100,3,FALSE)</f>
        <v>2.0892704456104649</v>
      </c>
      <c r="H3" s="6">
        <f>OEV_Pathways_db1_S1!H3*VLOOKUP("PW1",Waste_Generation_S5!A1:C100,3,FALSE)</f>
        <v>26.42592584258453</v>
      </c>
      <c r="I3" s="6">
        <f>OEV_Pathways_db1_S1!I3*VLOOKUP("PW1",Waste_Generation_S5!A1:C100,3,FALSE)</f>
        <v>46.912565189944019</v>
      </c>
      <c r="J3" s="6">
        <f>OEV_Pathways_db1_S1!J3*VLOOKUP("PW1",Waste_Generation_S5!A1:C100,3,FALSE)</f>
        <v>60.53148527867949</v>
      </c>
      <c r="K3" s="6">
        <f>OEV_Pathways_db1_S1!K3*VLOOKUP("PW1",Waste_Generation_S5!A1:C100,3,FALSE)</f>
        <v>67.428251827695277</v>
      </c>
      <c r="L3" s="6">
        <f>OEV_Pathways_db1_S1!L3*VLOOKUP("PW1",Waste_Generation_S5!A1:C100,3,FALSE)</f>
        <v>60.905248179705211</v>
      </c>
      <c r="M3" s="6">
        <f>OEV_Pathways_db1_S1!M3*VLOOKUP("PW1",Waste_Generation_S5!A1:C100,3,FALSE)</f>
        <v>413.89430692101894</v>
      </c>
      <c r="N3" s="6">
        <f>OEV_Pathways_db1_S1!N3*VLOOKUP("PW1",Waste_Generation_S5!A1:C100,3,FALSE)</f>
        <v>35.242608294879247</v>
      </c>
      <c r="O3" s="6">
        <f>OEV_Pathways_db1_S1!O3*VLOOKUP("PW1",Waste_Generation_S5!A1:C100,3,FALSE)</f>
        <v>309.84364364695125</v>
      </c>
      <c r="P3" s="6">
        <f>OEV_Pathways_db1_S1!P3*VLOOKUP("PW1",Waste_Generation_S5!A1:C100,3,FALSE)</f>
        <v>32.629345245661369</v>
      </c>
      <c r="Q3" s="6">
        <f>OEV_Pathways_db1_S1!Q3*VLOOKUP("PW1",Waste_Generation_S5!A1:C100,3,FALSE)</f>
        <v>28.410914574794177</v>
      </c>
    </row>
    <row r="4" spans="1:17" x14ac:dyDescent="0.35">
      <c r="A4" s="5" t="s">
        <v>3</v>
      </c>
      <c r="B4" s="6">
        <f>OEV_Pathways_db1_S1!B4*VLOOKUP("PW2",Waste_Generation_S5!A1:C100,3,FALSE)</f>
        <v>19.337653130863657</v>
      </c>
      <c r="C4" s="6">
        <f>OEV_Pathways_db1_S1!C4*VLOOKUP("PW2",Waste_Generation_S5!A1:C100,3,FALSE)</f>
        <v>0.95496724779780162</v>
      </c>
      <c r="D4" s="6">
        <f>OEV_Pathways_db1_S1!D4*VLOOKUP("PW2",Waste_Generation_S5!A1:C100,3,FALSE)</f>
        <v>272.52707085791315</v>
      </c>
      <c r="E4" s="6">
        <f>OEV_Pathways_db1_S1!E4*VLOOKUP("PW2",Waste_Generation_S5!A1:C100,3,FALSE)</f>
        <v>424.2222355666508</v>
      </c>
      <c r="F4" s="6">
        <f>OEV_Pathways_db1_S1!F4*VLOOKUP("PW2",Waste_Generation_S5!A1:C100,3,FALSE)</f>
        <v>31.843980919039627</v>
      </c>
      <c r="G4" s="6">
        <f>OEV_Pathways_db1_S1!G4*VLOOKUP("PW2",Waste_Generation_S5!A1:C100,3,FALSE)</f>
        <v>2.0892704456104649</v>
      </c>
      <c r="H4" s="6">
        <f>OEV_Pathways_db1_S1!H4*VLOOKUP("PW2",Waste_Generation_S5!A1:C100,3,FALSE)</f>
        <v>26.42592584258453</v>
      </c>
      <c r="I4" s="6">
        <f>OEV_Pathways_db1_S1!I4*VLOOKUP("PW2",Waste_Generation_S5!A1:C100,3,FALSE)</f>
        <v>46.912565189944019</v>
      </c>
      <c r="J4" s="6">
        <f>OEV_Pathways_db1_S1!J4*VLOOKUP("PW2",Waste_Generation_S5!A1:C100,3,FALSE)</f>
        <v>60.53148527867949</v>
      </c>
      <c r="K4" s="6">
        <f>OEV_Pathways_db1_S1!K4*VLOOKUP("PW2",Waste_Generation_S5!A1:C100,3,FALSE)</f>
        <v>67.428251827695277</v>
      </c>
      <c r="L4" s="6">
        <f>OEV_Pathways_db1_S1!L4*VLOOKUP("PW2",Waste_Generation_S5!A1:C100,3,FALSE)</f>
        <v>60.905248179705211</v>
      </c>
      <c r="M4" s="6">
        <f>OEV_Pathways_db1_S1!M4*VLOOKUP("PW2",Waste_Generation_S5!A1:C100,3,FALSE)</f>
        <v>413.89430692101894</v>
      </c>
      <c r="N4" s="6">
        <f>OEV_Pathways_db1_S1!N4*VLOOKUP("PW2",Waste_Generation_S5!A1:C100,3,FALSE)</f>
        <v>35.242608294879247</v>
      </c>
      <c r="O4" s="6">
        <f>OEV_Pathways_db1_S1!O4*VLOOKUP("PW2",Waste_Generation_S5!A1:C100,3,FALSE)</f>
        <v>309.84364364695125</v>
      </c>
      <c r="P4" s="6">
        <f>OEV_Pathways_db1_S1!P4*VLOOKUP("PW2",Waste_Generation_S5!A1:C100,3,FALSE)</f>
        <v>32.629345245661369</v>
      </c>
      <c r="Q4" s="6">
        <f>OEV_Pathways_db1_S1!Q4*VLOOKUP("PW2",Waste_Generation_S5!A1:C100,3,FALSE)</f>
        <v>28.410914574794177</v>
      </c>
    </row>
    <row r="5" spans="1:17" x14ac:dyDescent="0.35">
      <c r="A5" s="5" t="s">
        <v>4</v>
      </c>
      <c r="B5" s="6">
        <f>OEV_Pathways_db1_S1!B5*VLOOKUP("PW3",Waste_Generation_S5!A1:C100,3,FALSE)</f>
        <v>9.6688265654318286</v>
      </c>
      <c r="C5" s="6">
        <f>OEV_Pathways_db1_S1!C5*VLOOKUP("PW3",Waste_Generation_S5!A1:C100,3,FALSE)</f>
        <v>0.47748362389890081</v>
      </c>
      <c r="D5" s="6">
        <f>OEV_Pathways_db1_S1!D5*VLOOKUP("PW3",Waste_Generation_S5!A1:C100,3,FALSE)</f>
        <v>136.26353542895657</v>
      </c>
      <c r="E5" s="6">
        <f>OEV_Pathways_db1_S1!E5*VLOOKUP("PW3",Waste_Generation_S5!A1:C100,3,FALSE)</f>
        <v>212.1111177833254</v>
      </c>
      <c r="F5" s="6">
        <f>OEV_Pathways_db1_S1!F5*VLOOKUP("PW3",Waste_Generation_S5!A1:C100,3,FALSE)</f>
        <v>15.921990459519813</v>
      </c>
      <c r="G5" s="6">
        <f>OEV_Pathways_db1_S1!G5*VLOOKUP("PW3",Waste_Generation_S5!A1:C100,3,FALSE)</f>
        <v>1.0446352228052325</v>
      </c>
      <c r="H5" s="6">
        <f>OEV_Pathways_db1_S1!H5*VLOOKUP("PW3",Waste_Generation_S5!A1:C100,3,FALSE)</f>
        <v>13.212962921292265</v>
      </c>
      <c r="I5" s="6">
        <f>OEV_Pathways_db1_S1!I5*VLOOKUP("PW3",Waste_Generation_S5!A1:C100,3,FALSE)</f>
        <v>23.456282594972009</v>
      </c>
      <c r="J5" s="6">
        <f>OEV_Pathways_db1_S1!J5*VLOOKUP("PW3",Waste_Generation_S5!A1:C100,3,FALSE)</f>
        <v>30.265742639339745</v>
      </c>
      <c r="K5" s="6">
        <f>OEV_Pathways_db1_S1!K5*VLOOKUP("PW3",Waste_Generation_S5!A1:C100,3,FALSE)</f>
        <v>33.714125913847639</v>
      </c>
      <c r="L5" s="6">
        <f>OEV_Pathways_db1_S1!L5*VLOOKUP("PW3",Waste_Generation_S5!A1:C100,3,FALSE)</f>
        <v>30.452624089852605</v>
      </c>
      <c r="M5" s="6">
        <f>OEV_Pathways_db1_S1!M5*VLOOKUP("PW3",Waste_Generation_S5!A1:C100,3,FALSE)</f>
        <v>206.94715346050947</v>
      </c>
      <c r="N5" s="6">
        <f>OEV_Pathways_db1_S1!N5*VLOOKUP("PW3",Waste_Generation_S5!A1:C100,3,FALSE)</f>
        <v>17.621304147439623</v>
      </c>
      <c r="O5" s="6">
        <f>OEV_Pathways_db1_S1!O5*VLOOKUP("PW3",Waste_Generation_S5!A1:C100,3,FALSE)</f>
        <v>154.92182182347563</v>
      </c>
      <c r="P5" s="6">
        <f>OEV_Pathways_db1_S1!P5*VLOOKUP("PW3",Waste_Generation_S5!A1:C100,3,FALSE)</f>
        <v>16.314672622830685</v>
      </c>
      <c r="Q5" s="6">
        <f>OEV_Pathways_db1_S1!Q5*VLOOKUP("PW3",Waste_Generation_S5!A1:C100,3,FALSE)</f>
        <v>14.205457287397088</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CA_Pathways_db1_S2!B2-TUM_db1_S2_Util!B2</f>
        <v>-7.1678842469599804</v>
      </c>
      <c r="C2" s="6">
        <f>CA_Pathways_db1_S2!C2-TUM_db1_S2_Util!C2</f>
        <v>0.17876459647719184</v>
      </c>
      <c r="D2" s="6">
        <f>CA_Pathways_db1_S2!D2-TUM_db1_S2_Util!D2</f>
        <v>-16.524409634709826</v>
      </c>
      <c r="E2" s="6">
        <f>CA_Pathways_db1_S2!E2-TUM_db1_S2_Util!E2</f>
        <v>-2.4045384878349978</v>
      </c>
      <c r="F2" s="6">
        <f>CA_Pathways_db1_S2!F2-TUM_db1_S2_Util!F2</f>
        <v>-7.7652683823135558</v>
      </c>
      <c r="G2" s="6">
        <f>CA_Pathways_db1_S2!G2-TUM_db1_S2_Util!G2</f>
        <v>8.3055658305696056E-2</v>
      </c>
      <c r="H2" s="6">
        <f>CA_Pathways_db1_S2!H2-TUM_db1_S2_Util!H2</f>
        <v>3.5868951926842776</v>
      </c>
      <c r="I2" s="6">
        <f>CA_Pathways_db1_S2!I2-TUM_db1_S2_Util!I2</f>
        <v>-20.827661494924133</v>
      </c>
      <c r="J2" s="6">
        <f>CA_Pathways_db1_S2!J2-TUM_db1_S2_Util!J2</f>
        <v>-29.262720547565486</v>
      </c>
      <c r="K2" s="6">
        <f>CA_Pathways_db1_S2!K2-TUM_db1_S2_Util!K2</f>
        <v>-0.35904097755056341</v>
      </c>
      <c r="L2" s="6">
        <f>CA_Pathways_db1_S2!L2-TUM_db1_S2_Util!L2</f>
        <v>-2.3977001571921619E-2</v>
      </c>
      <c r="M2" s="6">
        <f>CA_Pathways_db1_S2!M2-TUM_db1_S2_Util!M2</f>
        <v>4.4035044391915505</v>
      </c>
      <c r="N2" s="6">
        <f>CA_Pathways_db1_S2!N2-TUM_db1_S2_Util!N2</f>
        <v>-7.1484091714186349E-2</v>
      </c>
      <c r="O2" s="6">
        <f>CA_Pathways_db1_S2!O2-TUM_db1_S2_Util!O2</f>
        <v>-0.54286085399888862</v>
      </c>
      <c r="P2" s="6">
        <f>CA_Pathways_db1_S2!P2-TUM_db1_S2_Util!P2</f>
        <v>2.556328494018377</v>
      </c>
      <c r="Q2" s="6">
        <f>CA_Pathways_db1_S2!Q2-TUM_db1_S2_Util!Q2</f>
        <v>3.2782693582227793</v>
      </c>
    </row>
    <row r="3" spans="1:17" x14ac:dyDescent="0.35">
      <c r="A3" s="5" t="s">
        <v>2</v>
      </c>
      <c r="B3" s="6">
        <f>CA_Pathways_db1_S2!B3-TUM_db1_S2_Util!B3</f>
        <v>-2.383146296431947</v>
      </c>
      <c r="C3" s="6">
        <f>CA_Pathways_db1_S2!C3-TUM_db1_S2_Util!C3</f>
        <v>4.0116143198147505E-2</v>
      </c>
      <c r="D3" s="6">
        <f>CA_Pathways_db1_S2!D3-TUM_db1_S2_Util!D3</f>
        <v>-19.883122377549782</v>
      </c>
      <c r="E3" s="6">
        <f>CA_Pathways_db1_S2!E3-TUM_db1_S2_Util!E3</f>
        <v>-0.80123477642128926</v>
      </c>
      <c r="F3" s="6">
        <f>CA_Pathways_db1_S2!F3-TUM_db1_S2_Util!F3</f>
        <v>-7.300904382171427</v>
      </c>
      <c r="G3" s="6">
        <f>CA_Pathways_db1_S2!G3-TUM_db1_S2_Util!G3</f>
        <v>-0.13338696493627819</v>
      </c>
      <c r="H3" s="6">
        <f>CA_Pathways_db1_S2!H3-TUM_db1_S2_Util!H3</f>
        <v>1.2778703119935051</v>
      </c>
      <c r="I3" s="6">
        <f>CA_Pathways_db1_S2!I3-TUM_db1_S2_Util!I3</f>
        <v>-22.26782630910532</v>
      </c>
      <c r="J3" s="6">
        <f>CA_Pathways_db1_S2!J3-TUM_db1_S2_Util!J3</f>
        <v>-31.054445621618324</v>
      </c>
      <c r="K3" s="6">
        <f>CA_Pathways_db1_S2!K3-TUM_db1_S2_Util!K3</f>
        <v>-0.29341413089534063</v>
      </c>
      <c r="L3" s="6">
        <f>CA_Pathways_db1_S2!L3-TUM_db1_S2_Util!L3</f>
        <v>-0.93375978762823675</v>
      </c>
      <c r="M3" s="6">
        <f>CA_Pathways_db1_S2!M3-TUM_db1_S2_Util!M3</f>
        <v>-9.21839983901791E-2</v>
      </c>
      <c r="N3" s="6">
        <f>CA_Pathways_db1_S2!N3-TUM_db1_S2_Util!N3</f>
        <v>-0.11385037493614068</v>
      </c>
      <c r="O3" s="6">
        <f>CA_Pathways_db1_S2!O3-TUM_db1_S2_Util!O3</f>
        <v>-0.60864930841152942</v>
      </c>
      <c r="P3" s="6">
        <f>CA_Pathways_db1_S2!P3-TUM_db1_S2_Util!P3</f>
        <v>-0.79882356454271275</v>
      </c>
      <c r="Q3" s="6">
        <f>CA_Pathways_db1_S2!Q3-TUM_db1_S2_Util!Q3</f>
        <v>-6.5983904117785847E-2</v>
      </c>
    </row>
    <row r="4" spans="1:17" x14ac:dyDescent="0.35">
      <c r="A4" s="5" t="s">
        <v>3</v>
      </c>
      <c r="B4" s="6">
        <f>CA_Pathways_db1_S2!B4-TUM_db1_S2_Util!B4</f>
        <v>-6.5628086594279651</v>
      </c>
      <c r="C4" s="6">
        <f>CA_Pathways_db1_S2!C4-TUM_db1_S2_Util!C4</f>
        <v>7.9304590947157708E-3</v>
      </c>
      <c r="D4" s="6">
        <f>CA_Pathways_db1_S2!D4-TUM_db1_S2_Util!D4</f>
        <v>-11.536326729172233</v>
      </c>
      <c r="E4" s="6">
        <f>CA_Pathways_db1_S2!E4-TUM_db1_S2_Util!E4</f>
        <v>-5.0501882192203533</v>
      </c>
      <c r="F4" s="6">
        <f>CA_Pathways_db1_S2!F4-TUM_db1_S2_Util!F4</f>
        <v>-1.370047230530187</v>
      </c>
      <c r="G4" s="6">
        <f>CA_Pathways_db1_S2!G4-TUM_db1_S2_Util!G4</f>
        <v>-4.5776583548290062E-2</v>
      </c>
      <c r="H4" s="6">
        <f>CA_Pathways_db1_S2!H4-TUM_db1_S2_Util!H4</f>
        <v>0.71677823117108774</v>
      </c>
      <c r="I4" s="6">
        <f>CA_Pathways_db1_S2!I4-TUM_db1_S2_Util!I4</f>
        <v>0.29822311988192052</v>
      </c>
      <c r="J4" s="6">
        <f>CA_Pathways_db1_S2!J4-TUM_db1_S2_Util!J4</f>
        <v>0.63923779023236538</v>
      </c>
      <c r="K4" s="6">
        <f>CA_Pathways_db1_S2!K4-TUM_db1_S2_Util!K4</f>
        <v>-0.29370133635524071</v>
      </c>
      <c r="L4" s="6">
        <f>CA_Pathways_db1_S2!L4-TUM_db1_S2_Util!L4</f>
        <v>0.26114302556587166</v>
      </c>
      <c r="M4" s="6">
        <f>CA_Pathways_db1_S2!M4-TUM_db1_S2_Util!M4</f>
        <v>0.39408841034398689</v>
      </c>
      <c r="N4" s="6">
        <f>CA_Pathways_db1_S2!N4-TUM_db1_S2_Util!N4</f>
        <v>-8.1735109680937015E-2</v>
      </c>
      <c r="O4" s="6">
        <f>CA_Pathways_db1_S2!O4-TUM_db1_S2_Util!O4</f>
        <v>-0.11747402056503917</v>
      </c>
      <c r="P4" s="6">
        <f>CA_Pathways_db1_S2!P4-TUM_db1_S2_Util!P4</f>
        <v>-0.76458057689287773</v>
      </c>
      <c r="Q4" s="6">
        <f>CA_Pathways_db1_S2!Q4-TUM_db1_S2_Util!Q4</f>
        <v>-0.12650891636369122</v>
      </c>
    </row>
    <row r="5" spans="1:17" x14ac:dyDescent="0.35">
      <c r="A5" s="5" t="s">
        <v>4</v>
      </c>
      <c r="B5" s="6">
        <f>CA_Pathways_db1_S2!B5-TUM_db1_S2_Util!B5</f>
        <v>1.7780707088999312</v>
      </c>
      <c r="C5" s="6">
        <f>CA_Pathways_db1_S2!C5-TUM_db1_S2_Util!C5</f>
        <v>0.13071799418432867</v>
      </c>
      <c r="D5" s="6">
        <f>CA_Pathways_db1_S2!D5-TUM_db1_S2_Util!D5</f>
        <v>14.895039472012201</v>
      </c>
      <c r="E5" s="6">
        <f>CA_Pathways_db1_S2!E5-TUM_db1_S2_Util!E5</f>
        <v>3.4468845078066295</v>
      </c>
      <c r="F5" s="6">
        <f>CA_Pathways_db1_S2!F5-TUM_db1_S2_Util!F5</f>
        <v>0.90568323038805687</v>
      </c>
      <c r="G5" s="6">
        <f>CA_Pathways_db1_S2!G5-TUM_db1_S2_Util!G5</f>
        <v>0.26221920679026434</v>
      </c>
      <c r="H5" s="6">
        <f>CA_Pathways_db1_S2!H5-TUM_db1_S2_Util!H5</f>
        <v>1.5922466495196854</v>
      </c>
      <c r="I5" s="6">
        <f>CA_Pathways_db1_S2!I5-TUM_db1_S2_Util!I5</f>
        <v>1.1419416942992662</v>
      </c>
      <c r="J5" s="6">
        <f>CA_Pathways_db1_S2!J5-TUM_db1_S2_Util!J5</f>
        <v>1.1524872838204665</v>
      </c>
      <c r="K5" s="6">
        <f>CA_Pathways_db1_S2!K5-TUM_db1_S2_Util!K5</f>
        <v>0.22807448970002042</v>
      </c>
      <c r="L5" s="6">
        <f>CA_Pathways_db1_S2!L5-TUM_db1_S2_Util!L5</f>
        <v>0.64863976049044325</v>
      </c>
      <c r="M5" s="6">
        <f>CA_Pathways_db1_S2!M5-TUM_db1_S2_Util!M5</f>
        <v>4.1016000272377937</v>
      </c>
      <c r="N5" s="6">
        <f>CA_Pathways_db1_S2!N5-TUM_db1_S2_Util!N5</f>
        <v>0.12410139290289735</v>
      </c>
      <c r="O5" s="6">
        <f>CA_Pathways_db1_S2!O5-TUM_db1_S2_Util!O5</f>
        <v>0.18326247497768122</v>
      </c>
      <c r="P5" s="6">
        <f>CA_Pathways_db1_S2!P5-TUM_db1_S2_Util!P5</f>
        <v>4.1197326354539676</v>
      </c>
      <c r="Q5" s="6">
        <f>CA_Pathways_db1_S2!Q5-TUM_db1_S2_Util!Q5</f>
        <v>3.4707621787042573</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(+(supply_chain_S2_BWM!B18*LCI_db1_S2!L32)+(supply_chain_S2_BWM!B20*LCI_db1_S2!L35)+(supply_chain_S2_BWM!B26*LCI_db1_S2!L43)+(supply_chain_S2_BWM!B37*LCI_db1_S2!L58))/LCIA_Methods!D2</f>
        <v>-6.0392445902807417</v>
      </c>
      <c r="C2" s="6">
        <f>(+(supply_chain_S2_BWM!B18*LCI_db1_S2!M32)+(supply_chain_S2_BWM!B20*LCI_db1_S2!M35)+(supply_chain_S2_BWM!B26*LCI_db1_S2!M43)+(supply_chain_S2_BWM!B37*LCI_db1_S2!M58))/LCIA_Methods!D3</f>
        <v>-0.41225016409867288</v>
      </c>
      <c r="D2" s="6">
        <f>(+(supply_chain_S2_BWM!B18*LCI_db1_S2!N32)+(supply_chain_S2_BWM!B20*LCI_db1_S2!N35)+(supply_chain_S2_BWM!B26*LCI_db1_S2!N43)+(supply_chain_S2_BWM!B37*LCI_db1_S2!N58))/LCIA_Methods!D4</f>
        <v>-130.32424063600547</v>
      </c>
      <c r="E2" s="6">
        <f>(+(supply_chain_S2_BWM!B18*LCI_db1_S2!O32)+(supply_chain_S2_BWM!B20*LCI_db1_S2!O35)+(supply_chain_S2_BWM!B26*LCI_db1_S2!O43)+(supply_chain_S2_BWM!B37*LCI_db1_S2!O58))/LCIA_Methods!D5</f>
        <v>-206.59314725045144</v>
      </c>
      <c r="F2" s="6">
        <f>(+(supply_chain_S2_BWM!B18*LCI_db1_S2!P32)+(supply_chain_S2_BWM!B20*LCI_db1_S2!P35)+(supply_chain_S2_BWM!B26*LCI_db1_S2!P43)+(supply_chain_S2_BWM!B37*LCI_db1_S2!P58))/LCIA_Methods!D6</f>
        <v>-11.906562441272071</v>
      </c>
      <c r="G2" s="6">
        <f>(+(supply_chain_S2_BWM!B18*LCI_db1_S2!Q32)+(supply_chain_S2_BWM!B20*LCI_db1_S2!Q35)+(supply_chain_S2_BWM!B26*LCI_db1_S2!Q43)+(supply_chain_S2_BWM!B37*LCI_db1_S2!Q58))/LCIA_Methods!D7</f>
        <v>-0.79283161840397098</v>
      </c>
      <c r="H2" s="6">
        <f>(+(supply_chain_S2_BWM!B18*LCI_db1_S2!R32)+(supply_chain_S2_BWM!B20*LCI_db1_S2!R35)+(supply_chain_S2_BWM!B26*LCI_db1_S2!R43)+(supply_chain_S2_BWM!B37*LCI_db1_S2!R58))/LCIA_Methods!D8</f>
        <v>-12.265299856661578</v>
      </c>
      <c r="I2" s="6">
        <f>(+(supply_chain_S2_BWM!B18*LCI_db1_S2!S32)+(supply_chain_S2_BWM!B20*LCI_db1_S2!S35)+(supply_chain_S2_BWM!B26*LCI_db1_S2!S43)+(supply_chain_S2_BWM!B37*LCI_db1_S2!S58))/LCIA_Methods!D9</f>
        <v>-19.985465183149888</v>
      </c>
      <c r="J2" s="6">
        <f>(+(supply_chain_S2_BWM!B18*LCI_db1_S2!T32)+(supply_chain_S2_BWM!B20*LCI_db1_S2!T35)+(supply_chain_S2_BWM!B26*LCI_db1_S2!T43)+(supply_chain_S2_BWM!B37*LCI_db1_S2!T58))/LCIA_Methods!D10</f>
        <v>-25.648519104479647</v>
      </c>
      <c r="K2" s="6">
        <f>(+(supply_chain_S2_BWM!B18*LCI_db1_S2!U32)+(supply_chain_S2_BWM!B20*LCI_db1_S2!U35)+(supply_chain_S2_BWM!B26*LCI_db1_S2!U43)+(supply_chain_S2_BWM!B37*LCI_db1_S2!U58))/LCIA_Methods!D11</f>
        <v>-33.591307129413458</v>
      </c>
      <c r="L2" s="6">
        <f>(+(supply_chain_S2_BWM!B18*LCI_db1_S2!V32)+(supply_chain_S2_BWM!B20*LCI_db1_S2!V35)+(supply_chain_S2_BWM!B26*LCI_db1_S2!V43)+(supply_chain_S2_BWM!B37*LCI_db1_S2!V58))/LCIA_Methods!D12</f>
        <v>-29.96039053922463</v>
      </c>
      <c r="M2" s="6">
        <f>(+(supply_chain_S2_BWM!B18*LCI_db1_S2!W32)+(supply_chain_S2_BWM!B20*LCI_db1_S2!W35)+(supply_chain_S2_BWM!B26*LCI_db1_S2!W43)+(supply_chain_S2_BWM!B37*LCI_db1_S2!W58))/LCIA_Methods!D13</f>
        <v>-205.40675241558827</v>
      </c>
      <c r="N2" s="6">
        <f>(+(supply_chain_S2_BWM!B18*LCI_db1_S2!X32)+(supply_chain_S2_BWM!B20*LCI_db1_S2!X35)+(supply_chain_S2_BWM!B26*LCI_db1_S2!X43)+(supply_chain_S2_BWM!B37*LCI_db1_S2!X58))/LCIA_Methods!D14</f>
        <v>-17.412035586792509</v>
      </c>
      <c r="O2" s="6">
        <f>(+(supply_chain_S2_BWM!B18*LCI_db1_S2!Y32)+(supply_chain_S2_BWM!B20*LCI_db1_S2!Y35)+(supply_chain_S2_BWM!B26*LCI_db1_S2!Y43)+(supply_chain_S2_BWM!B37*LCI_db1_S2!Y58))/LCIA_Methods!D15</f>
        <v>-154.76658854862265</v>
      </c>
      <c r="P2" s="6">
        <f>(+(supply_chain_S2_BWM!B18*LCI_db1_S2!Z32)+(supply_chain_S2_BWM!B20*LCI_db1_S2!Z35)+(supply_chain_S2_BWM!B26*LCI_db1_S2!Z43)+(supply_chain_S2_BWM!B37*LCI_db1_S2!Z58))/LCIA_Methods!D16</f>
        <v>-14.973705810434128</v>
      </c>
      <c r="Q2" s="6">
        <f>(+(supply_chain_S2_BWM!B18*LCI_db1_S2!AA32)+(supply_chain_S2_BWM!B20*LCI_db1_S2!AA35)+(supply_chain_S2_BWM!B26*LCI_db1_S2!AA43)+(supply_chain_S2_BWM!B37*LCI_db1_S2!AA58))/LCIA_Methods!D17</f>
        <v>-12.068799439277687</v>
      </c>
    </row>
    <row r="3" spans="1:17" x14ac:dyDescent="0.35">
      <c r="A3" s="5" t="s">
        <v>2</v>
      </c>
      <c r="B3" s="6">
        <f>(+(supply_chain_S2_PW1!B18*LCI_db1_S2!L32)+(supply_chain_S2_PW1!B20*LCI_db1_S2!L35)+(supply_chain_S2_PW1!B26*LCI_db1_S2!L43)+(supply_chain_S2_PW1!B37*LCI_db1_S2!L58))/LCIA_Methods!D2</f>
        <v>8.8854081505228319E-2</v>
      </c>
      <c r="C3" s="6">
        <f>(+(supply_chain_S2_PW1!B18*LCI_db1_S2!M32)+(supply_chain_S2_PW1!B20*LCI_db1_S2!M35)+(supply_chain_S2_PW1!B26*LCI_db1_S2!M43)+(supply_chain_S2_PW1!B37*LCI_db1_S2!M58))/LCIA_Methods!D3</f>
        <v>7.1829707829873315E-3</v>
      </c>
      <c r="D3" s="6">
        <f>(+(supply_chain_S2_PW1!B18*LCI_db1_S2!N32)+(supply_chain_S2_PW1!B20*LCI_db1_S2!N35)+(supply_chain_S2_PW1!B26*LCI_db1_S2!N43)+(supply_chain_S2_PW1!B37*LCI_db1_S2!N58))/LCIA_Methods!D4</f>
        <v>0.55532685624578471</v>
      </c>
      <c r="E3" s="6">
        <f>(+(supply_chain_S2_PW1!B18*LCI_db1_S2!O32)+(supply_chain_S2_PW1!B20*LCI_db1_S2!O35)+(supply_chain_S2_PW1!B26*LCI_db1_S2!O43)+(supply_chain_S2_PW1!B37*LCI_db1_S2!O58))/LCIA_Methods!D5</f>
        <v>0.51179381162011184</v>
      </c>
      <c r="F3" s="6">
        <f>(+(supply_chain_S2_PW1!B18*LCI_db1_S2!P32)+(supply_chain_S2_PW1!B20*LCI_db1_S2!P35)+(supply_chain_S2_PW1!B26*LCI_db1_S2!P43)+(supply_chain_S2_PW1!B37*LCI_db1_S2!P58))/LCIA_Methods!D6</f>
        <v>0.19834977524632172</v>
      </c>
      <c r="G3" s="6">
        <f>(+(supply_chain_S2_PW1!B18*LCI_db1_S2!Q32)+(supply_chain_S2_PW1!B20*LCI_db1_S2!Q35)+(supply_chain_S2_PW1!B26*LCI_db1_S2!Q43)+(supply_chain_S2_PW1!B37*LCI_db1_S2!Q58))/LCIA_Methods!D7</f>
        <v>1.4674673361108375E-2</v>
      </c>
      <c r="H3" s="6">
        <f>(+(supply_chain_S2_PW1!B18*LCI_db1_S2!R32)+(supply_chain_S2_PW1!B20*LCI_db1_S2!R35)+(supply_chain_S2_PW1!B26*LCI_db1_S2!R43)+(supply_chain_S2_PW1!B37*LCI_db1_S2!R58))/LCIA_Methods!D8</f>
        <v>8.903729973262707E-2</v>
      </c>
      <c r="I3" s="6">
        <f>(+(supply_chain_S2_PW1!B18*LCI_db1_S2!S32)+(supply_chain_S2_PW1!B20*LCI_db1_S2!S35)+(supply_chain_S2_PW1!B26*LCI_db1_S2!S43)+(supply_chain_S2_PW1!B37*LCI_db1_S2!S58))/LCIA_Methods!D9</f>
        <v>6.0864395878928092E-2</v>
      </c>
      <c r="J3" s="6">
        <f>(+(supply_chain_S2_PW1!B18*LCI_db1_S2!T32)+(supply_chain_S2_PW1!B20*LCI_db1_S2!T35)+(supply_chain_S2_PW1!B26*LCI_db1_S2!T43)+(supply_chain_S2_PW1!B37*LCI_db1_S2!T58))/LCIA_Methods!D10</f>
        <v>6.4047429433064823E-2</v>
      </c>
      <c r="K3" s="6">
        <f>(+(supply_chain_S2_PW1!B18*LCI_db1_S2!U32)+(supply_chain_S2_PW1!B20*LCI_db1_S2!U35)+(supply_chain_S2_PW1!B26*LCI_db1_S2!U43)+(supply_chain_S2_PW1!B37*LCI_db1_S2!U58))/LCIA_Methods!D11</f>
        <v>8.1335687612690399E-3</v>
      </c>
      <c r="L3" s="6">
        <f>(+(supply_chain_S2_PW1!B18*LCI_db1_S2!V32)+(supply_chain_S2_PW1!B20*LCI_db1_S2!V35)+(supply_chain_S2_PW1!B26*LCI_db1_S2!V43)+(supply_chain_S2_PW1!B37*LCI_db1_S2!V58))/LCIA_Methods!D12</f>
        <v>3.6135375850741669E-2</v>
      </c>
      <c r="M3" s="6">
        <f>(+(supply_chain_S2_PW1!B18*LCI_db1_S2!W32)+(supply_chain_S2_PW1!B20*LCI_db1_S2!W35)+(supply_chain_S2_PW1!B26*LCI_db1_S2!W43)+(supply_chain_S2_PW1!B37*LCI_db1_S2!W58))/LCIA_Methods!D13</f>
        <v>0.63278360712978143</v>
      </c>
      <c r="N3" s="6">
        <f>(+(supply_chain_S2_PW1!B18*LCI_db1_S2!X32)+(supply_chain_S2_PW1!B20*LCI_db1_S2!X35)+(supply_chain_S2_PW1!B26*LCI_db1_S2!X43)+(supply_chain_S2_PW1!B37*LCI_db1_S2!X58))/LCIA_Methods!D14</f>
        <v>1.3950421813089238E-2</v>
      </c>
      <c r="O3" s="6">
        <f>(+(supply_chain_S2_PW1!B18*LCI_db1_S2!Y32)+(supply_chain_S2_PW1!B20*LCI_db1_S2!Y35)+(supply_chain_S2_PW1!B26*LCI_db1_S2!Y43)+(supply_chain_S2_PW1!B37*LCI_db1_S2!Y58))/LCIA_Methods!D15</f>
        <v>7.9199839067638708E-3</v>
      </c>
      <c r="P3" s="6">
        <f>(+(supply_chain_S2_PW1!B18*LCI_db1_S2!Z32)+(supply_chain_S2_PW1!B20*LCI_db1_S2!Z35)+(supply_chain_S2_PW1!B26*LCI_db1_S2!Z43)+(supply_chain_S2_PW1!B37*LCI_db1_S2!Z58))/LCIA_Methods!D16</f>
        <v>0.14673925179282912</v>
      </c>
      <c r="Q3" s="6">
        <f>(+(supply_chain_S2_PW1!B18*LCI_db1_S2!AA32)+(supply_chain_S2_PW1!B20*LCI_db1_S2!AA35)+(supply_chain_S2_PW1!B26*LCI_db1_S2!AA43)+(supply_chain_S2_PW1!B37*LCI_db1_S2!AA58))/LCIA_Methods!D17</f>
        <v>0.18453842206875051</v>
      </c>
    </row>
    <row r="4" spans="1:17" x14ac:dyDescent="0.35">
      <c r="A4" s="5" t="s">
        <v>3</v>
      </c>
      <c r="B4" s="6">
        <f>(+(supply_chain_S2_PW2!B18*LCI_db1_S2!L32)+(supply_chain_S2_PW2!B20*LCI_db1_S2!L35)+(supply_chain_S2_PW2!B26*LCI_db1_S2!L43)+(supply_chain_S2_PW2!B37*LCI_db1_S2!L58))/LCIA_Methods!D2</f>
        <v>3.5407278936458608</v>
      </c>
      <c r="C4" s="6">
        <f>(+(supply_chain_S2_PW2!B18*LCI_db1_S2!M32)+(supply_chain_S2_PW2!B20*LCI_db1_S2!M35)+(supply_chain_S2_PW2!B26*LCI_db1_S2!M43)+(supply_chain_S2_PW2!B37*LCI_db1_S2!M58))/LCIA_Methods!D3</f>
        <v>5.8050489017240615E-2</v>
      </c>
      <c r="D4" s="6">
        <f>(+(supply_chain_S2_PW2!B18*LCI_db1_S2!N32)+(supply_chain_S2_PW2!B20*LCI_db1_S2!N35)+(supply_chain_S2_PW2!B26*LCI_db1_S2!N43)+(supply_chain_S2_PW2!B37*LCI_db1_S2!N58))/LCIA_Methods!D4</f>
        <v>5.3839679367053419</v>
      </c>
      <c r="E4" s="6">
        <f>(+(supply_chain_S2_PW2!B18*LCI_db1_S2!O32)+(supply_chain_S2_PW2!B20*LCI_db1_S2!O35)+(supply_chain_S2_PW2!B26*LCI_db1_S2!O43)+(supply_chain_S2_PW2!B37*LCI_db1_S2!O58))/LCIA_Methods!D5</f>
        <v>5.0061767212538868</v>
      </c>
      <c r="F4" s="6">
        <f>(+(supply_chain_S2_PW2!B18*LCI_db1_S2!P32)+(supply_chain_S2_PW2!B20*LCI_db1_S2!P35)+(supply_chain_S2_PW2!B26*LCI_db1_S2!P43)+(supply_chain_S2_PW2!B37*LCI_db1_S2!P58))/LCIA_Methods!D6</f>
        <v>3.8170782430014234</v>
      </c>
      <c r="G4" s="6">
        <f>(+(supply_chain_S2_PW2!B18*LCI_db1_S2!Q32)+(supply_chain_S2_PW2!B20*LCI_db1_S2!Q35)+(supply_chain_S2_PW2!B26*LCI_db1_S2!Q43)+(supply_chain_S2_PW2!B37*LCI_db1_S2!Q58))/LCIA_Methods!D7</f>
        <v>0.2371289310401532</v>
      </c>
      <c r="H4" s="6">
        <f>(+(supply_chain_S2_PW2!B18*LCI_db1_S2!R32)+(supply_chain_S2_PW2!B20*LCI_db1_S2!R35)+(supply_chain_S2_PW2!B26*LCI_db1_S2!R43)+(supply_chain_S2_PW2!B37*LCI_db1_S2!R58))/LCIA_Methods!D8</f>
        <v>0.85862576489806153</v>
      </c>
      <c r="I4" s="6">
        <f>(+(supply_chain_S2_PW2!B18*LCI_db1_S2!S32)+(supply_chain_S2_PW2!B20*LCI_db1_S2!S35)+(supply_chain_S2_PW2!B26*LCI_db1_S2!S43)+(supply_chain_S2_PW2!B37*LCI_db1_S2!S58))/LCIA_Methods!D9</f>
        <v>3.4099530159431954</v>
      </c>
      <c r="J4" s="6">
        <f>(+(supply_chain_S2_PW2!B18*LCI_db1_S2!T32)+(supply_chain_S2_PW2!B20*LCI_db1_S2!T35)+(supply_chain_S2_PW2!B26*LCI_db1_S2!T43)+(supply_chain_S2_PW2!B37*LCI_db1_S2!T58))/LCIA_Methods!D10</f>
        <v>4.5531761054270339</v>
      </c>
      <c r="K4" s="6">
        <f>(+(supply_chain_S2_PW2!B18*LCI_db1_S2!U32)+(supply_chain_S2_PW2!B20*LCI_db1_S2!U35)+(supply_chain_S2_PW2!B26*LCI_db1_S2!U43)+(supply_chain_S2_PW2!B37*LCI_db1_S2!U58))/LCIA_Methods!D11</f>
        <v>0.11468521567290228</v>
      </c>
      <c r="L4" s="6">
        <f>(+(supply_chain_S2_PW2!B18*LCI_db1_S2!V32)+(supply_chain_S2_PW2!B20*LCI_db1_S2!V35)+(supply_chain_S2_PW2!B26*LCI_db1_S2!V43)+(supply_chain_S2_PW2!B37*LCI_db1_S2!V58))/LCIA_Methods!D12</f>
        <v>0.4560981747772378</v>
      </c>
      <c r="M4" s="6">
        <f>(+(supply_chain_S2_PW2!B18*LCI_db1_S2!W32)+(supply_chain_S2_PW2!B20*LCI_db1_S2!W35)+(supply_chain_S2_PW2!B26*LCI_db1_S2!W43)+(supply_chain_S2_PW2!B37*LCI_db1_S2!W58))/LCIA_Methods!D13</f>
        <v>0.90761743779144421</v>
      </c>
      <c r="N4" s="6">
        <f>(+(supply_chain_S2_PW2!B18*LCI_db1_S2!X32)+(supply_chain_S2_PW2!B20*LCI_db1_S2!X35)+(supply_chain_S2_PW2!B26*LCI_db1_S2!X43)+(supply_chain_S2_PW2!B37*LCI_db1_S2!X58))/LCIA_Methods!D14</f>
        <v>0.19531813883401949</v>
      </c>
      <c r="O4" s="6">
        <f>(+(supply_chain_S2_PW2!B18*LCI_db1_S2!Y32)+(supply_chain_S2_PW2!B20*LCI_db1_S2!Y35)+(supply_chain_S2_PW2!B26*LCI_db1_S2!Y43)+(supply_chain_S2_PW2!B37*LCI_db1_S2!Y58))/LCIA_Methods!D15</f>
        <v>0.14731329094617851</v>
      </c>
      <c r="P4" s="6">
        <f>(+(supply_chain_S2_PW2!B18*LCI_db1_S2!Z32)+(supply_chain_S2_PW2!B20*LCI_db1_S2!Z35)+(supply_chain_S2_PW2!B26*LCI_db1_S2!Z43)+(supply_chain_S2_PW2!B37*LCI_db1_S2!Z58))/LCIA_Methods!D16</f>
        <v>1.1942275606037256</v>
      </c>
      <c r="Q4" s="6">
        <f>(+(supply_chain_S2_PW2!B18*LCI_db1_S2!AA32)+(supply_chain_S2_PW2!B20*LCI_db1_S2!AA35)+(supply_chain_S2_PW2!B26*LCI_db1_S2!AA43)+(supply_chain_S2_PW2!B37*LCI_db1_S2!AA58))/LCIA_Methods!D17</f>
        <v>1.9521194260506485</v>
      </c>
    </row>
    <row r="5" spans="1:17" x14ac:dyDescent="0.35">
      <c r="A5" s="5" t="s">
        <v>4</v>
      </c>
      <c r="B5" s="6">
        <f>(+(supply_chain_S2_PW3!B18*LCI_db1_S2!L32)+(supply_chain_S2_PW3!B20*LCI_db1_S2!L35)+(supply_chain_S2_PW3!B26*LCI_db1_S2!L43)+(supply_chain_S2_PW3!B37*LCI_db1_S2!L58))/LCIA_Methods!D2</f>
        <v>-9.6688265654318304</v>
      </c>
      <c r="C5" s="6">
        <f>(+(supply_chain_S2_PW3!B18*LCI_db1_S2!M32)+(supply_chain_S2_PW3!B20*LCI_db1_S2!M35)+(supply_chain_S2_PW3!B26*LCI_db1_S2!M43)+(supply_chain_S2_PW3!B37*LCI_db1_S2!M58))/LCIA_Methods!D3</f>
        <v>-0.47748362389890092</v>
      </c>
      <c r="D5" s="6">
        <f>(+(supply_chain_S2_PW3!B18*LCI_db1_S2!N32)+(supply_chain_S2_PW3!B20*LCI_db1_S2!N35)+(supply_chain_S2_PW3!B26*LCI_db1_S2!N43)+(supply_chain_S2_PW3!B37*LCI_db1_S2!N58))/LCIA_Methods!D4</f>
        <v>-136.2635354289566</v>
      </c>
      <c r="E5" s="6">
        <f>(+(supply_chain_S2_PW3!B18*LCI_db1_S2!O32)+(supply_chain_S2_PW3!B20*LCI_db1_S2!O35)+(supply_chain_S2_PW3!B26*LCI_db1_S2!O43)+(supply_chain_S2_PW3!B37*LCI_db1_S2!O58))/LCIA_Methods!D5</f>
        <v>-212.11111778332543</v>
      </c>
      <c r="F5" s="6">
        <f>(+(supply_chain_S2_PW3!B18*LCI_db1_S2!P32)+(supply_chain_S2_PW3!B20*LCI_db1_S2!P35)+(supply_chain_S2_PW3!B26*LCI_db1_S2!P43)+(supply_chain_S2_PW3!B37*LCI_db1_S2!P58))/LCIA_Methods!D6</f>
        <v>-15.921990459519815</v>
      </c>
      <c r="G5" s="6">
        <f>(+(supply_chain_S2_PW3!B18*LCI_db1_S2!Q32)+(supply_chain_S2_PW3!B20*LCI_db1_S2!Q35)+(supply_chain_S2_PW3!B26*LCI_db1_S2!Q43)+(supply_chain_S2_PW3!B37*LCI_db1_S2!Q58))/LCIA_Methods!D7</f>
        <v>-1.0446352228052325</v>
      </c>
      <c r="H5" s="6">
        <f>(+(supply_chain_S2_PW3!B18*LCI_db1_S2!R32)+(supply_chain_S2_PW3!B20*LCI_db1_S2!R35)+(supply_chain_S2_PW3!B26*LCI_db1_S2!R43)+(supply_chain_S2_PW3!B37*LCI_db1_S2!R58))/LCIA_Methods!D8</f>
        <v>-13.212962921292267</v>
      </c>
      <c r="I5" s="6">
        <f>(+(supply_chain_S2_PW3!B18*LCI_db1_S2!S32)+(supply_chain_S2_PW3!B20*LCI_db1_S2!S35)+(supply_chain_S2_PW3!B26*LCI_db1_S2!S43)+(supply_chain_S2_PW3!B37*LCI_db1_S2!S58))/LCIA_Methods!D9</f>
        <v>-23.456282594972009</v>
      </c>
      <c r="J5" s="6">
        <f>(+(supply_chain_S2_PW3!B18*LCI_db1_S2!T32)+(supply_chain_S2_PW3!B20*LCI_db1_S2!T35)+(supply_chain_S2_PW3!B26*LCI_db1_S2!T43)+(supply_chain_S2_PW3!B37*LCI_db1_S2!T58))/LCIA_Methods!D10</f>
        <v>-30.265742639339745</v>
      </c>
      <c r="K5" s="6">
        <f>(+(supply_chain_S2_PW3!B18*LCI_db1_S2!U32)+(supply_chain_S2_PW3!B20*LCI_db1_S2!U35)+(supply_chain_S2_PW3!B26*LCI_db1_S2!U43)+(supply_chain_S2_PW3!B37*LCI_db1_S2!U58))/LCIA_Methods!D11</f>
        <v>-33.714125913847631</v>
      </c>
      <c r="L5" s="6">
        <f>(+(supply_chain_S2_PW3!B18*LCI_db1_S2!V32)+(supply_chain_S2_PW3!B20*LCI_db1_S2!V35)+(supply_chain_S2_PW3!B26*LCI_db1_S2!V43)+(supply_chain_S2_PW3!B37*LCI_db1_S2!V58))/LCIA_Methods!D12</f>
        <v>-30.452624089852609</v>
      </c>
      <c r="M5" s="6">
        <f>(+(supply_chain_S2_PW3!B18*LCI_db1_S2!W32)+(supply_chain_S2_PW3!B20*LCI_db1_S2!W35)+(supply_chain_S2_PW3!B26*LCI_db1_S2!W43)+(supply_chain_S2_PW3!B37*LCI_db1_S2!W58))/LCIA_Methods!D13</f>
        <v>-206.9471534605095</v>
      </c>
      <c r="N5" s="6">
        <f>(+(supply_chain_S2_PW3!B18*LCI_db1_S2!X32)+(supply_chain_S2_PW3!B20*LCI_db1_S2!X35)+(supply_chain_S2_PW3!B26*LCI_db1_S2!X43)+(supply_chain_S2_PW3!B37*LCI_db1_S2!X58))/LCIA_Methods!D14</f>
        <v>-17.62130414743962</v>
      </c>
      <c r="O5" s="6">
        <f>(+(supply_chain_S2_PW3!B18*LCI_db1_S2!Y32)+(supply_chain_S2_PW3!B20*LCI_db1_S2!Y35)+(supply_chain_S2_PW3!B26*LCI_db1_S2!Y43)+(supply_chain_S2_PW3!B37*LCI_db1_S2!Y58))/LCIA_Methods!D15</f>
        <v>-154.9218218234756</v>
      </c>
      <c r="P5" s="6">
        <f>(+(supply_chain_S2_PW3!B18*LCI_db1_S2!Z32)+(supply_chain_S2_PW3!B20*LCI_db1_S2!Z35)+(supply_chain_S2_PW3!B26*LCI_db1_S2!Z43)+(supply_chain_S2_PW3!B37*LCI_db1_S2!Z58))/LCIA_Methods!D16</f>
        <v>-16.314672622830685</v>
      </c>
      <c r="Q5" s="6">
        <f>(+(supply_chain_S2_PW3!B18*LCI_db1_S2!AA32)+(supply_chain_S2_PW3!B20*LCI_db1_S2!AA35)+(supply_chain_S2_PW3!B26*LCI_db1_S2!AA43)+(supply_chain_S2_PW3!B37*LCI_db1_S2!AA58))/LCIA_Methods!D17</f>
        <v>-14.205457287397087</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OEV_Pathways_db1_S2!B2*VLOOKUP("BWM",Waste_Generation_S5!A1:C100,3,FALSE)</f>
        <v>48.344132827159143</v>
      </c>
      <c r="C2" s="6">
        <f>OEV_Pathways_db1_S2!C2*VLOOKUP("BWM",Waste_Generation_S5!A1:C100,3,FALSE)</f>
        <v>2.3874181194945043</v>
      </c>
      <c r="D2" s="6">
        <f>OEV_Pathways_db1_S2!D2*VLOOKUP("BWM",Waste_Generation_S5!A1:C100,3,FALSE)</f>
        <v>681.31767714478303</v>
      </c>
      <c r="E2" s="6">
        <f>OEV_Pathways_db1_S2!E2*VLOOKUP("BWM",Waste_Generation_S5!A1:C100,3,FALSE)</f>
        <v>1060.5555889166269</v>
      </c>
      <c r="F2" s="6">
        <f>OEV_Pathways_db1_S2!F2*VLOOKUP("BWM",Waste_Generation_S5!A1:C100,3,FALSE)</f>
        <v>79.609952297599079</v>
      </c>
      <c r="G2" s="6">
        <f>OEV_Pathways_db1_S2!G2*VLOOKUP("BWM",Waste_Generation_S5!A1:C100,3,FALSE)</f>
        <v>5.2231761140261623</v>
      </c>
      <c r="H2" s="6">
        <f>OEV_Pathways_db1_S2!H2*VLOOKUP("BWM",Waste_Generation_S5!A1:C100,3,FALSE)</f>
        <v>66.064814606461326</v>
      </c>
      <c r="I2" s="6">
        <f>OEV_Pathways_db1_S2!I2*VLOOKUP("BWM",Waste_Generation_S5!A1:C100,3,FALSE)</f>
        <v>117.28141297486005</v>
      </c>
      <c r="J2" s="6">
        <f>OEV_Pathways_db1_S2!J2*VLOOKUP("BWM",Waste_Generation_S5!A1:C100,3,FALSE)</f>
        <v>151.32871319669874</v>
      </c>
      <c r="K2" s="6">
        <f>OEV_Pathways_db1_S2!K2*VLOOKUP("BWM",Waste_Generation_S5!A1:C100,3,FALSE)</f>
        <v>168.57062956923818</v>
      </c>
      <c r="L2" s="6">
        <f>OEV_Pathways_db1_S2!L2*VLOOKUP("BWM",Waste_Generation_S5!A1:C100,3,FALSE)</f>
        <v>152.26312044926303</v>
      </c>
      <c r="M2" s="6">
        <f>OEV_Pathways_db1_S2!M2*VLOOKUP("BWM",Waste_Generation_S5!A1:C100,3,FALSE)</f>
        <v>1034.7357673025474</v>
      </c>
      <c r="N2" s="6">
        <f>OEV_Pathways_db1_S2!N2*VLOOKUP("BWM",Waste_Generation_S5!A1:C100,3,FALSE)</f>
        <v>88.106520737198124</v>
      </c>
      <c r="O2" s="6">
        <f>OEV_Pathways_db1_S2!O2*VLOOKUP("BWM",Waste_Generation_S5!A1:C100,3,FALSE)</f>
        <v>774.60910911737835</v>
      </c>
      <c r="P2" s="6">
        <f>OEV_Pathways_db1_S2!P2*VLOOKUP("BWM",Waste_Generation_S5!A1:C100,3,FALSE)</f>
        <v>81.573363114153437</v>
      </c>
      <c r="Q2" s="6">
        <f>OEV_Pathways_db1_S2!Q2*VLOOKUP("BWM",Waste_Generation_S5!A1:C100,3,FALSE)</f>
        <v>71.027286436985449</v>
      </c>
    </row>
    <row r="3" spans="1:17" x14ac:dyDescent="0.35">
      <c r="A3" s="5" t="s">
        <v>2</v>
      </c>
      <c r="B3" s="6">
        <f>OEV_Pathways_db1_S2!B3*VLOOKUP("PW1",Waste_Generation_S5!A1:C100,3,FALSE)</f>
        <v>19.337653130863657</v>
      </c>
      <c r="C3" s="6">
        <f>OEV_Pathways_db1_S2!C3*VLOOKUP("PW1",Waste_Generation_S5!A1:C100,3,FALSE)</f>
        <v>0.95496724779780162</v>
      </c>
      <c r="D3" s="6">
        <f>OEV_Pathways_db1_S2!D3*VLOOKUP("PW1",Waste_Generation_S5!A1:C100,3,FALSE)</f>
        <v>272.52707085791315</v>
      </c>
      <c r="E3" s="6">
        <f>OEV_Pathways_db1_S2!E3*VLOOKUP("PW1",Waste_Generation_S5!A1:C100,3,FALSE)</f>
        <v>424.2222355666508</v>
      </c>
      <c r="F3" s="6">
        <f>OEV_Pathways_db1_S2!F3*VLOOKUP("PW1",Waste_Generation_S5!A1:C100,3,FALSE)</f>
        <v>31.843980919039627</v>
      </c>
      <c r="G3" s="6">
        <f>OEV_Pathways_db1_S2!G3*VLOOKUP("PW1",Waste_Generation_S5!A1:C100,3,FALSE)</f>
        <v>2.0892704456104649</v>
      </c>
      <c r="H3" s="6">
        <f>OEV_Pathways_db1_S2!H3*VLOOKUP("PW1",Waste_Generation_S5!A1:C100,3,FALSE)</f>
        <v>26.42592584258453</v>
      </c>
      <c r="I3" s="6">
        <f>OEV_Pathways_db1_S2!I3*VLOOKUP("PW1",Waste_Generation_S5!A1:C100,3,FALSE)</f>
        <v>46.912565189944019</v>
      </c>
      <c r="J3" s="6">
        <f>OEV_Pathways_db1_S2!J3*VLOOKUP("PW1",Waste_Generation_S5!A1:C100,3,FALSE)</f>
        <v>60.53148527867949</v>
      </c>
      <c r="K3" s="6">
        <f>OEV_Pathways_db1_S2!K3*VLOOKUP("PW1",Waste_Generation_S5!A1:C100,3,FALSE)</f>
        <v>67.428251827695277</v>
      </c>
      <c r="L3" s="6">
        <f>OEV_Pathways_db1_S2!L3*VLOOKUP("PW1",Waste_Generation_S5!A1:C100,3,FALSE)</f>
        <v>60.905248179705211</v>
      </c>
      <c r="M3" s="6">
        <f>OEV_Pathways_db1_S2!M3*VLOOKUP("PW1",Waste_Generation_S5!A1:C100,3,FALSE)</f>
        <v>413.89430692101894</v>
      </c>
      <c r="N3" s="6">
        <f>OEV_Pathways_db1_S2!N3*VLOOKUP("PW1",Waste_Generation_S5!A1:C100,3,FALSE)</f>
        <v>35.242608294879247</v>
      </c>
      <c r="O3" s="6">
        <f>OEV_Pathways_db1_S2!O3*VLOOKUP("PW1",Waste_Generation_S5!A1:C100,3,FALSE)</f>
        <v>309.84364364695125</v>
      </c>
      <c r="P3" s="6">
        <f>OEV_Pathways_db1_S2!P3*VLOOKUP("PW1",Waste_Generation_S5!A1:C100,3,FALSE)</f>
        <v>32.629345245661369</v>
      </c>
      <c r="Q3" s="6">
        <f>OEV_Pathways_db1_S2!Q3*VLOOKUP("PW1",Waste_Generation_S5!A1:C100,3,FALSE)</f>
        <v>28.410914574794177</v>
      </c>
    </row>
    <row r="4" spans="1:17" x14ac:dyDescent="0.35">
      <c r="A4" s="5" t="s">
        <v>3</v>
      </c>
      <c r="B4" s="6">
        <f>OEV_Pathways_db1_S2!B4*VLOOKUP("PW2",Waste_Generation_S5!A1:C100,3,FALSE)</f>
        <v>19.337653130863657</v>
      </c>
      <c r="C4" s="6">
        <f>OEV_Pathways_db1_S2!C4*VLOOKUP("PW2",Waste_Generation_S5!A1:C100,3,FALSE)</f>
        <v>0.95496724779780162</v>
      </c>
      <c r="D4" s="6">
        <f>OEV_Pathways_db1_S2!D4*VLOOKUP("PW2",Waste_Generation_S5!A1:C100,3,FALSE)</f>
        <v>272.52707085791315</v>
      </c>
      <c r="E4" s="6">
        <f>OEV_Pathways_db1_S2!E4*VLOOKUP("PW2",Waste_Generation_S5!A1:C100,3,FALSE)</f>
        <v>424.2222355666508</v>
      </c>
      <c r="F4" s="6">
        <f>OEV_Pathways_db1_S2!F4*VLOOKUP("PW2",Waste_Generation_S5!A1:C100,3,FALSE)</f>
        <v>31.843980919039627</v>
      </c>
      <c r="G4" s="6">
        <f>OEV_Pathways_db1_S2!G4*VLOOKUP("PW2",Waste_Generation_S5!A1:C100,3,FALSE)</f>
        <v>2.0892704456104649</v>
      </c>
      <c r="H4" s="6">
        <f>OEV_Pathways_db1_S2!H4*VLOOKUP("PW2",Waste_Generation_S5!A1:C100,3,FALSE)</f>
        <v>26.42592584258453</v>
      </c>
      <c r="I4" s="6">
        <f>OEV_Pathways_db1_S2!I4*VLOOKUP("PW2",Waste_Generation_S5!A1:C100,3,FALSE)</f>
        <v>46.912565189944019</v>
      </c>
      <c r="J4" s="6">
        <f>OEV_Pathways_db1_S2!J4*VLOOKUP("PW2",Waste_Generation_S5!A1:C100,3,FALSE)</f>
        <v>60.53148527867949</v>
      </c>
      <c r="K4" s="6">
        <f>OEV_Pathways_db1_S2!K4*VLOOKUP("PW2",Waste_Generation_S5!A1:C100,3,FALSE)</f>
        <v>67.428251827695277</v>
      </c>
      <c r="L4" s="6">
        <f>OEV_Pathways_db1_S2!L4*VLOOKUP("PW2",Waste_Generation_S5!A1:C100,3,FALSE)</f>
        <v>60.905248179705211</v>
      </c>
      <c r="M4" s="6">
        <f>OEV_Pathways_db1_S2!M4*VLOOKUP("PW2",Waste_Generation_S5!A1:C100,3,FALSE)</f>
        <v>413.89430692101894</v>
      </c>
      <c r="N4" s="6">
        <f>OEV_Pathways_db1_S2!N4*VLOOKUP("PW2",Waste_Generation_S5!A1:C100,3,FALSE)</f>
        <v>35.242608294879247</v>
      </c>
      <c r="O4" s="6">
        <f>OEV_Pathways_db1_S2!O4*VLOOKUP("PW2",Waste_Generation_S5!A1:C100,3,FALSE)</f>
        <v>309.84364364695125</v>
      </c>
      <c r="P4" s="6">
        <f>OEV_Pathways_db1_S2!P4*VLOOKUP("PW2",Waste_Generation_S5!A1:C100,3,FALSE)</f>
        <v>32.629345245661369</v>
      </c>
      <c r="Q4" s="6">
        <f>OEV_Pathways_db1_S2!Q4*VLOOKUP("PW2",Waste_Generation_S5!A1:C100,3,FALSE)</f>
        <v>28.410914574794177</v>
      </c>
    </row>
    <row r="5" spans="1:17" x14ac:dyDescent="0.35">
      <c r="A5" s="5" t="s">
        <v>4</v>
      </c>
      <c r="B5" s="6">
        <f>OEV_Pathways_db1_S2!B5*VLOOKUP("PW3",Waste_Generation_S5!A1:C100,3,FALSE)</f>
        <v>9.6688265654318286</v>
      </c>
      <c r="C5" s="6">
        <f>OEV_Pathways_db1_S2!C5*VLOOKUP("PW3",Waste_Generation_S5!A1:C100,3,FALSE)</f>
        <v>0.47748362389890081</v>
      </c>
      <c r="D5" s="6">
        <f>OEV_Pathways_db1_S2!D5*VLOOKUP("PW3",Waste_Generation_S5!A1:C100,3,FALSE)</f>
        <v>136.26353542895657</v>
      </c>
      <c r="E5" s="6">
        <f>OEV_Pathways_db1_S2!E5*VLOOKUP("PW3",Waste_Generation_S5!A1:C100,3,FALSE)</f>
        <v>212.1111177833254</v>
      </c>
      <c r="F5" s="6">
        <f>OEV_Pathways_db1_S2!F5*VLOOKUP("PW3",Waste_Generation_S5!A1:C100,3,FALSE)</f>
        <v>15.921990459519813</v>
      </c>
      <c r="G5" s="6">
        <f>OEV_Pathways_db1_S2!G5*VLOOKUP("PW3",Waste_Generation_S5!A1:C100,3,FALSE)</f>
        <v>1.0446352228052325</v>
      </c>
      <c r="H5" s="6">
        <f>OEV_Pathways_db1_S2!H5*VLOOKUP("PW3",Waste_Generation_S5!A1:C100,3,FALSE)</f>
        <v>13.212962921292265</v>
      </c>
      <c r="I5" s="6">
        <f>OEV_Pathways_db1_S2!I5*VLOOKUP("PW3",Waste_Generation_S5!A1:C100,3,FALSE)</f>
        <v>23.456282594972009</v>
      </c>
      <c r="J5" s="6">
        <f>OEV_Pathways_db1_S2!J5*VLOOKUP("PW3",Waste_Generation_S5!A1:C100,3,FALSE)</f>
        <v>30.265742639339745</v>
      </c>
      <c r="K5" s="6">
        <f>OEV_Pathways_db1_S2!K5*VLOOKUP("PW3",Waste_Generation_S5!A1:C100,3,FALSE)</f>
        <v>33.714125913847639</v>
      </c>
      <c r="L5" s="6">
        <f>OEV_Pathways_db1_S2!L5*VLOOKUP("PW3",Waste_Generation_S5!A1:C100,3,FALSE)</f>
        <v>30.452624089852605</v>
      </c>
      <c r="M5" s="6">
        <f>OEV_Pathways_db1_S2!M5*VLOOKUP("PW3",Waste_Generation_S5!A1:C100,3,FALSE)</f>
        <v>206.94715346050947</v>
      </c>
      <c r="N5" s="6">
        <f>OEV_Pathways_db1_S2!N5*VLOOKUP("PW3",Waste_Generation_S5!A1:C100,3,FALSE)</f>
        <v>17.621304147439623</v>
      </c>
      <c r="O5" s="6">
        <f>OEV_Pathways_db1_S2!O5*VLOOKUP("PW3",Waste_Generation_S5!A1:C100,3,FALSE)</f>
        <v>154.92182182347563</v>
      </c>
      <c r="P5" s="6">
        <f>OEV_Pathways_db1_S2!P5*VLOOKUP("PW3",Waste_Generation_S5!A1:C100,3,FALSE)</f>
        <v>16.314672622830685</v>
      </c>
      <c r="Q5" s="6">
        <f>OEV_Pathways_db1_S2!Q5*VLOOKUP("PW3",Waste_Generation_S5!A1:C100,3,FALSE)</f>
        <v>14.205457287397088</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CA_Pathways_db1_S3!B2-TUM_db1_S3_Util!B2</f>
        <v>-8.1673990694090914</v>
      </c>
      <c r="C2" s="6">
        <f>CA_Pathways_db1_S3!C2-TUM_db1_S3_Util!C2</f>
        <v>9.706570885994209E-2</v>
      </c>
      <c r="D2" s="6">
        <f>CA_Pathways_db1_S3!D2-TUM_db1_S3_Util!D2</f>
        <v>-19.670360138454129</v>
      </c>
      <c r="E2" s="6">
        <f>CA_Pathways_db1_S3!E2-TUM_db1_S3_Util!E2</f>
        <v>-5.1290771096446406</v>
      </c>
      <c r="F2" s="6">
        <f>CA_Pathways_db1_S3!F2-TUM_db1_S3_Util!F2</f>
        <v>-8.626892301779078</v>
      </c>
      <c r="G2" s="6">
        <f>CA_Pathways_db1_S3!G2-TUM_db1_S3_Util!G2</f>
        <v>-6.0968276812944922E-2</v>
      </c>
      <c r="H2" s="6">
        <f>CA_Pathways_db1_S3!H2-TUM_db1_S3_Util!H2</f>
        <v>2.7216518276873867</v>
      </c>
      <c r="I2" s="6">
        <f>CA_Pathways_db1_S3!I2-TUM_db1_S3_Util!I2</f>
        <v>-21.409017533505544</v>
      </c>
      <c r="J2" s="6">
        <f>CA_Pathways_db1_S3!J2-TUM_db1_S3_Util!J2</f>
        <v>-29.906108155059385</v>
      </c>
      <c r="K2" s="6">
        <f>CA_Pathways_db1_S3!K2-TUM_db1_S3_Util!K2</f>
        <v>-0.40849044026540327</v>
      </c>
      <c r="L2" s="6">
        <f>CA_Pathways_db1_S3!L2-TUM_db1_S3_Util!L2</f>
        <v>-0.38910222056629351</v>
      </c>
      <c r="M2" s="6">
        <f>CA_Pathways_db1_S3!M2-TUM_db1_S3_Util!M2</f>
        <v>2.3744599210779427</v>
      </c>
      <c r="N2" s="6">
        <f>CA_Pathways_db1_S3!N2-TUM_db1_S3_Util!N2</f>
        <v>-0.17789730107661583</v>
      </c>
      <c r="O2" s="6">
        <f>CA_Pathways_db1_S3!O2-TUM_db1_S3_Util!O2</f>
        <v>-0.59030890977837203</v>
      </c>
      <c r="P2" s="6">
        <f>CA_Pathways_db1_S3!P2-TUM_db1_S3_Util!P2</f>
        <v>2.0259884707246876</v>
      </c>
      <c r="Q2" s="6">
        <f>CA_Pathways_db1_S3!Q2-TUM_db1_S3_Util!Q2</f>
        <v>1.3373845863541334</v>
      </c>
    </row>
    <row r="3" spans="1:17" x14ac:dyDescent="0.35">
      <c r="A3" s="5" t="s">
        <v>2</v>
      </c>
      <c r="B3" s="6">
        <f>CA_Pathways_db1_S3!B3-TUM_db1_S3_Util!B3</f>
        <v>-2.8829037076565029</v>
      </c>
      <c r="C3" s="6">
        <f>CA_Pathways_db1_S3!C3-TUM_db1_S3_Util!C3</f>
        <v>-7.3330061047734933E-4</v>
      </c>
      <c r="D3" s="6">
        <f>CA_Pathways_db1_S3!D3-TUM_db1_S3_Util!D3</f>
        <v>-21.456097629421933</v>
      </c>
      <c r="E3" s="6">
        <f>CA_Pathways_db1_S3!E3-TUM_db1_S3_Util!E3</f>
        <v>-2.1635040873260896</v>
      </c>
      <c r="F3" s="6">
        <f>CA_Pathways_db1_S3!F3-TUM_db1_S3_Util!F3</f>
        <v>-7.7317163419041872</v>
      </c>
      <c r="G3" s="6">
        <f>CA_Pathways_db1_S3!G3-TUM_db1_S3_Util!G3</f>
        <v>-0.20539893249559865</v>
      </c>
      <c r="H3" s="6">
        <f>CA_Pathways_db1_S3!H3-TUM_db1_S3_Util!H3</f>
        <v>0.84524862949505997</v>
      </c>
      <c r="I3" s="6">
        <f>CA_Pathways_db1_S3!I3-TUM_db1_S3_Util!I3</f>
        <v>-22.558504328396026</v>
      </c>
      <c r="J3" s="6">
        <f>CA_Pathways_db1_S3!J3-TUM_db1_S3_Util!J3</f>
        <v>-31.37613942536527</v>
      </c>
      <c r="K3" s="6">
        <f>CA_Pathways_db1_S3!K3-TUM_db1_S3_Util!K3</f>
        <v>-0.31813886225276472</v>
      </c>
      <c r="L3" s="6">
        <f>CA_Pathways_db1_S3!L3-TUM_db1_S3_Util!L3</f>
        <v>-1.1163223971254204</v>
      </c>
      <c r="M3" s="6">
        <f>CA_Pathways_db1_S3!M3-TUM_db1_S3_Util!M3</f>
        <v>-1.1067062574470032</v>
      </c>
      <c r="N3" s="6">
        <f>CA_Pathways_db1_S3!N3-TUM_db1_S3_Util!N3</f>
        <v>-0.16705697961735658</v>
      </c>
      <c r="O3" s="6">
        <f>CA_Pathways_db1_S3!O3-TUM_db1_S3_Util!O3</f>
        <v>-0.63237333630126347</v>
      </c>
      <c r="P3" s="6">
        <f>CA_Pathways_db1_S3!P3-TUM_db1_S3_Util!P3</f>
        <v>-1.0639935761895558</v>
      </c>
      <c r="Q3" s="6">
        <f>CA_Pathways_db1_S3!Q3-TUM_db1_S3_Util!Q3</f>
        <v>-1.0364262900521086</v>
      </c>
    </row>
    <row r="4" spans="1:17" x14ac:dyDescent="0.35">
      <c r="A4" s="5" t="s">
        <v>3</v>
      </c>
      <c r="B4" s="6">
        <f>CA_Pathways_db1_S3!B4-TUM_db1_S3_Util!B4</f>
        <v>-7.0625660706525215</v>
      </c>
      <c r="C4" s="6">
        <f>CA_Pathways_db1_S3!C4-TUM_db1_S3_Util!C4</f>
        <v>-3.2918984713909083E-2</v>
      </c>
      <c r="D4" s="6">
        <f>CA_Pathways_db1_S3!D4-TUM_db1_S3_Util!D4</f>
        <v>-13.109301981044389</v>
      </c>
      <c r="E4" s="6">
        <f>CA_Pathways_db1_S3!E4-TUM_db1_S3_Util!E4</f>
        <v>-6.4124575301251543</v>
      </c>
      <c r="F4" s="6">
        <f>CA_Pathways_db1_S3!F4-TUM_db1_S3_Util!F4</f>
        <v>-1.8008591902629481</v>
      </c>
      <c r="G4" s="6">
        <f>CA_Pathways_db1_S3!G4-TUM_db1_S3_Util!G4</f>
        <v>-0.11778855110761056</v>
      </c>
      <c r="H4" s="6">
        <f>CA_Pathways_db1_S3!H4-TUM_db1_S3_Util!H4</f>
        <v>0.28415654867264251</v>
      </c>
      <c r="I4" s="6">
        <f>CA_Pathways_db1_S3!I4-TUM_db1_S3_Util!I4</f>
        <v>7.545100591214382E-3</v>
      </c>
      <c r="J4" s="6">
        <f>CA_Pathways_db1_S3!J4-TUM_db1_S3_Util!J4</f>
        <v>0.31754398648541926</v>
      </c>
      <c r="K4" s="6">
        <f>CA_Pathways_db1_S3!K4-TUM_db1_S3_Util!K4</f>
        <v>-0.3184260677126648</v>
      </c>
      <c r="L4" s="6">
        <f>CA_Pathways_db1_S3!L4-TUM_db1_S3_Util!L4</f>
        <v>7.8580416068688042E-2</v>
      </c>
      <c r="M4" s="6">
        <f>CA_Pathways_db1_S3!M4-TUM_db1_S3_Util!M4</f>
        <v>-0.62043384871283713</v>
      </c>
      <c r="N4" s="6">
        <f>CA_Pathways_db1_S3!N4-TUM_db1_S3_Util!N4</f>
        <v>-0.13494171436215291</v>
      </c>
      <c r="O4" s="6">
        <f>CA_Pathways_db1_S3!O4-TUM_db1_S3_Util!O4</f>
        <v>-0.14119804845477335</v>
      </c>
      <c r="P4" s="6">
        <f>CA_Pathways_db1_S3!P4-TUM_db1_S3_Util!P4</f>
        <v>-1.0297505885397209</v>
      </c>
      <c r="Q4" s="6">
        <f>CA_Pathways_db1_S3!Q4-TUM_db1_S3_Util!Q4</f>
        <v>-1.096951302298014</v>
      </c>
    </row>
    <row r="5" spans="1:17" x14ac:dyDescent="0.35">
      <c r="A5" s="5" t="s">
        <v>4</v>
      </c>
      <c r="B5" s="6">
        <f>CA_Pathways_db1_S3!B5-TUM_db1_S3_Util!B5</f>
        <v>1.7780707088999312</v>
      </c>
      <c r="C5" s="6">
        <f>CA_Pathways_db1_S3!C5-TUM_db1_S3_Util!C5</f>
        <v>0.13071799418432867</v>
      </c>
      <c r="D5" s="6">
        <f>CA_Pathways_db1_S3!D5-TUM_db1_S3_Util!D5</f>
        <v>14.895039472012201</v>
      </c>
      <c r="E5" s="6">
        <f>CA_Pathways_db1_S3!E5-TUM_db1_S3_Util!E5</f>
        <v>3.4468845078066295</v>
      </c>
      <c r="F5" s="6">
        <f>CA_Pathways_db1_S3!F5-TUM_db1_S3_Util!F5</f>
        <v>0.90568323038805687</v>
      </c>
      <c r="G5" s="6">
        <f>CA_Pathways_db1_S3!G5-TUM_db1_S3_Util!G5</f>
        <v>0.26221920679026434</v>
      </c>
      <c r="H5" s="6">
        <f>CA_Pathways_db1_S3!H5-TUM_db1_S3_Util!H5</f>
        <v>1.5922466495196854</v>
      </c>
      <c r="I5" s="6">
        <f>CA_Pathways_db1_S3!I5-TUM_db1_S3_Util!I5</f>
        <v>1.1419416942992662</v>
      </c>
      <c r="J5" s="6">
        <f>CA_Pathways_db1_S3!J5-TUM_db1_S3_Util!J5</f>
        <v>1.1524872838204665</v>
      </c>
      <c r="K5" s="6">
        <f>CA_Pathways_db1_S3!K5-TUM_db1_S3_Util!K5</f>
        <v>0.22807448970002042</v>
      </c>
      <c r="L5" s="6">
        <f>CA_Pathways_db1_S3!L5-TUM_db1_S3_Util!L5</f>
        <v>0.64863976049044325</v>
      </c>
      <c r="M5" s="6">
        <f>CA_Pathways_db1_S3!M5-TUM_db1_S3_Util!M5</f>
        <v>4.1016000272377937</v>
      </c>
      <c r="N5" s="6">
        <f>CA_Pathways_db1_S3!N5-TUM_db1_S3_Util!N5</f>
        <v>0.12410139290289735</v>
      </c>
      <c r="O5" s="6">
        <f>CA_Pathways_db1_S3!O5-TUM_db1_S3_Util!O5</f>
        <v>0.18326247497768122</v>
      </c>
      <c r="P5" s="6">
        <f>CA_Pathways_db1_S3!P5-TUM_db1_S3_Util!P5</f>
        <v>4.1197326354539676</v>
      </c>
      <c r="Q5" s="6">
        <f>CA_Pathways_db1_S3!Q5-TUM_db1_S3_Util!Q5</f>
        <v>3.4707621787042573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(+(supply_chain_S3_BWM!B18*LCI_db1_S3!L32)+(supply_chain_S3_BWM!B20*LCI_db1_S3!L35)+(supply_chain_S3_BWM!B26*LCI_db1_S3!L43)+(supply_chain_S3_BWM!B37*LCI_db1_S3!L58))/LCIA_Methods!D2</f>
        <v>-6.0392445902807417</v>
      </c>
      <c r="C2" s="6">
        <f>(+(supply_chain_S3_BWM!B18*LCI_db1_S3!M32)+(supply_chain_S3_BWM!B20*LCI_db1_S3!M35)+(supply_chain_S3_BWM!B26*LCI_db1_S3!M43)+(supply_chain_S3_BWM!B37*LCI_db1_S3!M58))/LCIA_Methods!D3</f>
        <v>-0.41225016409867288</v>
      </c>
      <c r="D2" s="6">
        <f>(+(supply_chain_S3_BWM!B18*LCI_db1_S3!N32)+(supply_chain_S3_BWM!B20*LCI_db1_S3!N35)+(supply_chain_S3_BWM!B26*LCI_db1_S3!N43)+(supply_chain_S3_BWM!B37*LCI_db1_S3!N58))/LCIA_Methods!D4</f>
        <v>-130.32424063600547</v>
      </c>
      <c r="E2" s="6">
        <f>(+(supply_chain_S3_BWM!B18*LCI_db1_S3!O32)+(supply_chain_S3_BWM!B20*LCI_db1_S3!O35)+(supply_chain_S3_BWM!B26*LCI_db1_S3!O43)+(supply_chain_S3_BWM!B37*LCI_db1_S3!O58))/LCIA_Methods!D5</f>
        <v>-206.59314725045144</v>
      </c>
      <c r="F2" s="6">
        <f>(+(supply_chain_S3_BWM!B18*LCI_db1_S3!P32)+(supply_chain_S3_BWM!B20*LCI_db1_S3!P35)+(supply_chain_S3_BWM!B26*LCI_db1_S3!P43)+(supply_chain_S3_BWM!B37*LCI_db1_S3!P58))/LCIA_Methods!D6</f>
        <v>-11.906562441272071</v>
      </c>
      <c r="G2" s="6">
        <f>(+(supply_chain_S3_BWM!B18*LCI_db1_S3!Q32)+(supply_chain_S3_BWM!B20*LCI_db1_S3!Q35)+(supply_chain_S3_BWM!B26*LCI_db1_S3!Q43)+(supply_chain_S3_BWM!B37*LCI_db1_S3!Q58))/LCIA_Methods!D7</f>
        <v>-0.79283161840397098</v>
      </c>
      <c r="H2" s="6">
        <f>(+(supply_chain_S3_BWM!B18*LCI_db1_S3!R32)+(supply_chain_S3_BWM!B20*LCI_db1_S3!R35)+(supply_chain_S3_BWM!B26*LCI_db1_S3!R43)+(supply_chain_S3_BWM!B37*LCI_db1_S3!R58))/LCIA_Methods!D8</f>
        <v>-12.265299856661578</v>
      </c>
      <c r="I2" s="6">
        <f>(+(supply_chain_S3_BWM!B18*LCI_db1_S3!S32)+(supply_chain_S3_BWM!B20*LCI_db1_S3!S35)+(supply_chain_S3_BWM!B26*LCI_db1_S3!S43)+(supply_chain_S3_BWM!B37*LCI_db1_S3!S58))/LCIA_Methods!D9</f>
        <v>-19.985465183149888</v>
      </c>
      <c r="J2" s="6">
        <f>(+(supply_chain_S3_BWM!B18*LCI_db1_S3!T32)+(supply_chain_S3_BWM!B20*LCI_db1_S3!T35)+(supply_chain_S3_BWM!B26*LCI_db1_S3!T43)+(supply_chain_S3_BWM!B37*LCI_db1_S3!T58))/LCIA_Methods!D10</f>
        <v>-25.648519104479647</v>
      </c>
      <c r="K2" s="6">
        <f>(+(supply_chain_S3_BWM!B18*LCI_db1_S3!U32)+(supply_chain_S3_BWM!B20*LCI_db1_S3!U35)+(supply_chain_S3_BWM!B26*LCI_db1_S3!U43)+(supply_chain_S3_BWM!B37*LCI_db1_S3!U58))/LCIA_Methods!D11</f>
        <v>-33.591307129413458</v>
      </c>
      <c r="L2" s="6">
        <f>(+(supply_chain_S3_BWM!B18*LCI_db1_S3!V32)+(supply_chain_S3_BWM!B20*LCI_db1_S3!V35)+(supply_chain_S3_BWM!B26*LCI_db1_S3!V43)+(supply_chain_S3_BWM!B37*LCI_db1_S3!V58))/LCIA_Methods!D12</f>
        <v>-29.96039053922463</v>
      </c>
      <c r="M2" s="6">
        <f>(+(supply_chain_S3_BWM!B18*LCI_db1_S3!W32)+(supply_chain_S3_BWM!B20*LCI_db1_S3!W35)+(supply_chain_S3_BWM!B26*LCI_db1_S3!W43)+(supply_chain_S3_BWM!B37*LCI_db1_S3!W58))/LCIA_Methods!D13</f>
        <v>-205.40675241558827</v>
      </c>
      <c r="N2" s="6">
        <f>(+(supply_chain_S3_BWM!B18*LCI_db1_S3!X32)+(supply_chain_S3_BWM!B20*LCI_db1_S3!X35)+(supply_chain_S3_BWM!B26*LCI_db1_S3!X43)+(supply_chain_S3_BWM!B37*LCI_db1_S3!X58))/LCIA_Methods!D14</f>
        <v>-17.412035586792509</v>
      </c>
      <c r="O2" s="6">
        <f>(+(supply_chain_S3_BWM!B18*LCI_db1_S3!Y32)+(supply_chain_S3_BWM!B20*LCI_db1_S3!Y35)+(supply_chain_S3_BWM!B26*LCI_db1_S3!Y43)+(supply_chain_S3_BWM!B37*LCI_db1_S3!Y58))/LCIA_Methods!D15</f>
        <v>-154.76658854862265</v>
      </c>
      <c r="P2" s="6">
        <f>(+(supply_chain_S3_BWM!B18*LCI_db1_S3!Z32)+(supply_chain_S3_BWM!B20*LCI_db1_S3!Z35)+(supply_chain_S3_BWM!B26*LCI_db1_S3!Z43)+(supply_chain_S3_BWM!B37*LCI_db1_S3!Z58))/LCIA_Methods!D16</f>
        <v>-14.973705810434128</v>
      </c>
      <c r="Q2" s="6">
        <f>(+(supply_chain_S3_BWM!B18*LCI_db1_S3!AA32)+(supply_chain_S3_BWM!B20*LCI_db1_S3!AA35)+(supply_chain_S3_BWM!B26*LCI_db1_S3!AA43)+(supply_chain_S3_BWM!B37*LCI_db1_S3!AA58))/LCIA_Methods!D17</f>
        <v>-12.068799439277687</v>
      </c>
    </row>
    <row r="3" spans="1:17" x14ac:dyDescent="0.35">
      <c r="A3" s="5" t="s">
        <v>2</v>
      </c>
      <c r="B3" s="6">
        <f>(+(supply_chain_S3_PW1!B18*LCI_db1_S3!L32)+(supply_chain_S3_PW1!B20*LCI_db1_S3!L35)+(supply_chain_S3_PW1!B26*LCI_db1_S3!L43)+(supply_chain_S3_PW1!B37*LCI_db1_S3!L58))/LCIA_Methods!D2</f>
        <v>8.8854081505228319E-2</v>
      </c>
      <c r="C3" s="6">
        <f>(+(supply_chain_S3_PW1!B18*LCI_db1_S3!M32)+(supply_chain_S3_PW1!B20*LCI_db1_S3!M35)+(supply_chain_S3_PW1!B26*LCI_db1_S3!M43)+(supply_chain_S3_PW1!B37*LCI_db1_S3!M58))/LCIA_Methods!D3</f>
        <v>7.1829707829873315E-3</v>
      </c>
      <c r="D3" s="6">
        <f>(+(supply_chain_S3_PW1!B18*LCI_db1_S3!N32)+(supply_chain_S3_PW1!B20*LCI_db1_S3!N35)+(supply_chain_S3_PW1!B26*LCI_db1_S3!N43)+(supply_chain_S3_PW1!B37*LCI_db1_S3!N58))/LCIA_Methods!D4</f>
        <v>0.55532685624578471</v>
      </c>
      <c r="E3" s="6">
        <f>(+(supply_chain_S3_PW1!B18*LCI_db1_S3!O32)+(supply_chain_S3_PW1!B20*LCI_db1_S3!O35)+(supply_chain_S3_PW1!B26*LCI_db1_S3!O43)+(supply_chain_S3_PW1!B37*LCI_db1_S3!O58))/LCIA_Methods!D5</f>
        <v>0.51179381162011184</v>
      </c>
      <c r="F3" s="6">
        <f>(+(supply_chain_S3_PW1!B18*LCI_db1_S3!P32)+(supply_chain_S3_PW1!B20*LCI_db1_S3!P35)+(supply_chain_S3_PW1!B26*LCI_db1_S3!P43)+(supply_chain_S3_PW1!B37*LCI_db1_S3!P58))/LCIA_Methods!D6</f>
        <v>0.19834977524632172</v>
      </c>
      <c r="G3" s="6">
        <f>(+(supply_chain_S3_PW1!B18*LCI_db1_S3!Q32)+(supply_chain_S3_PW1!B20*LCI_db1_S3!Q35)+(supply_chain_S3_PW1!B26*LCI_db1_S3!Q43)+(supply_chain_S3_PW1!B37*LCI_db1_S3!Q58))/LCIA_Methods!D7</f>
        <v>1.4674673361108375E-2</v>
      </c>
      <c r="H3" s="6">
        <f>(+(supply_chain_S3_PW1!B18*LCI_db1_S3!R32)+(supply_chain_S3_PW1!B20*LCI_db1_S3!R35)+(supply_chain_S3_PW1!B26*LCI_db1_S3!R43)+(supply_chain_S3_PW1!B37*LCI_db1_S3!R58))/LCIA_Methods!D8</f>
        <v>8.903729973262707E-2</v>
      </c>
      <c r="I3" s="6">
        <f>(+(supply_chain_S3_PW1!B18*LCI_db1_S3!S32)+(supply_chain_S3_PW1!B20*LCI_db1_S3!S35)+(supply_chain_S3_PW1!B26*LCI_db1_S3!S43)+(supply_chain_S3_PW1!B37*LCI_db1_S3!S58))/LCIA_Methods!D9</f>
        <v>6.0864395878928092E-2</v>
      </c>
      <c r="J3" s="6">
        <f>(+(supply_chain_S3_PW1!B18*LCI_db1_S3!T32)+(supply_chain_S3_PW1!B20*LCI_db1_S3!T35)+(supply_chain_S3_PW1!B26*LCI_db1_S3!T43)+(supply_chain_S3_PW1!B37*LCI_db1_S3!T58))/LCIA_Methods!D10</f>
        <v>6.4047429433064823E-2</v>
      </c>
      <c r="K3" s="6">
        <f>(+(supply_chain_S3_PW1!B18*LCI_db1_S3!U32)+(supply_chain_S3_PW1!B20*LCI_db1_S3!U35)+(supply_chain_S3_PW1!B26*LCI_db1_S3!U43)+(supply_chain_S3_PW1!B37*LCI_db1_S3!U58))/LCIA_Methods!D11</f>
        <v>8.1335687612690399E-3</v>
      </c>
      <c r="L3" s="6">
        <f>(+(supply_chain_S3_PW1!B18*LCI_db1_S3!V32)+(supply_chain_S3_PW1!B20*LCI_db1_S3!V35)+(supply_chain_S3_PW1!B26*LCI_db1_S3!V43)+(supply_chain_S3_PW1!B37*LCI_db1_S3!V58))/LCIA_Methods!D12</f>
        <v>3.6135375850741669E-2</v>
      </c>
      <c r="M3" s="6">
        <f>(+(supply_chain_S3_PW1!B18*LCI_db1_S3!W32)+(supply_chain_S3_PW1!B20*LCI_db1_S3!W35)+(supply_chain_S3_PW1!B26*LCI_db1_S3!W43)+(supply_chain_S3_PW1!B37*LCI_db1_S3!W58))/LCIA_Methods!D13</f>
        <v>0.63278360712978143</v>
      </c>
      <c r="N3" s="6">
        <f>(+(supply_chain_S3_PW1!B18*LCI_db1_S3!X32)+(supply_chain_S3_PW1!B20*LCI_db1_S3!X35)+(supply_chain_S3_PW1!B26*LCI_db1_S3!X43)+(supply_chain_S3_PW1!B37*LCI_db1_S3!X58))/LCIA_Methods!D14</f>
        <v>1.3950421813089238E-2</v>
      </c>
      <c r="O3" s="6">
        <f>(+(supply_chain_S3_PW1!B18*LCI_db1_S3!Y32)+(supply_chain_S3_PW1!B20*LCI_db1_S3!Y35)+(supply_chain_S3_PW1!B26*LCI_db1_S3!Y43)+(supply_chain_S3_PW1!B37*LCI_db1_S3!Y58))/LCIA_Methods!D15</f>
        <v>7.9199839067638708E-3</v>
      </c>
      <c r="P3" s="6">
        <f>(+(supply_chain_S3_PW1!B18*LCI_db1_S3!Z32)+(supply_chain_S3_PW1!B20*LCI_db1_S3!Z35)+(supply_chain_S3_PW1!B26*LCI_db1_S3!Z43)+(supply_chain_S3_PW1!B37*LCI_db1_S3!Z58))/LCIA_Methods!D16</f>
        <v>0.14673925179282912</v>
      </c>
      <c r="Q3" s="6">
        <f>(+(supply_chain_S3_PW1!B18*LCI_db1_S3!AA32)+(supply_chain_S3_PW1!B20*LCI_db1_S3!AA35)+(supply_chain_S3_PW1!B26*LCI_db1_S3!AA43)+(supply_chain_S3_PW1!B37*LCI_db1_S3!AA58))/LCIA_Methods!D17</f>
        <v>0.18453842206875051</v>
      </c>
    </row>
    <row r="4" spans="1:17" x14ac:dyDescent="0.35">
      <c r="A4" s="5" t="s">
        <v>3</v>
      </c>
      <c r="B4" s="6">
        <f>(+(supply_chain_S3_PW2!B18*LCI_db1_S3!L32)+(supply_chain_S3_PW2!B20*LCI_db1_S3!L35)+(supply_chain_S3_PW2!B26*LCI_db1_S3!L43)+(supply_chain_S3_PW2!B37*LCI_db1_S3!L58))/LCIA_Methods!D2</f>
        <v>3.5407278936458608</v>
      </c>
      <c r="C4" s="6">
        <f>(+(supply_chain_S3_PW2!B18*LCI_db1_S3!M32)+(supply_chain_S3_PW2!B20*LCI_db1_S3!M35)+(supply_chain_S3_PW2!B26*LCI_db1_S3!M43)+(supply_chain_S3_PW2!B37*LCI_db1_S3!M58))/LCIA_Methods!D3</f>
        <v>5.8050489017240615E-2</v>
      </c>
      <c r="D4" s="6">
        <f>(+(supply_chain_S3_PW2!B18*LCI_db1_S3!N32)+(supply_chain_S3_PW2!B20*LCI_db1_S3!N35)+(supply_chain_S3_PW2!B26*LCI_db1_S3!N43)+(supply_chain_S3_PW2!B37*LCI_db1_S3!N58))/LCIA_Methods!D4</f>
        <v>5.3839679367053419</v>
      </c>
      <c r="E4" s="6">
        <f>(+(supply_chain_S3_PW2!B18*LCI_db1_S3!O32)+(supply_chain_S3_PW2!B20*LCI_db1_S3!O35)+(supply_chain_S3_PW2!B26*LCI_db1_S3!O43)+(supply_chain_S3_PW2!B37*LCI_db1_S3!O58))/LCIA_Methods!D5</f>
        <v>5.0061767212538868</v>
      </c>
      <c r="F4" s="6">
        <f>(+(supply_chain_S3_PW2!B18*LCI_db1_S3!P32)+(supply_chain_S3_PW2!B20*LCI_db1_S3!P35)+(supply_chain_S3_PW2!B26*LCI_db1_S3!P43)+(supply_chain_S3_PW2!B37*LCI_db1_S3!P58))/LCIA_Methods!D6</f>
        <v>3.8170782430014234</v>
      </c>
      <c r="G4" s="6">
        <f>(+(supply_chain_S3_PW2!B18*LCI_db1_S3!Q32)+(supply_chain_S3_PW2!B20*LCI_db1_S3!Q35)+(supply_chain_S3_PW2!B26*LCI_db1_S3!Q43)+(supply_chain_S3_PW2!B37*LCI_db1_S3!Q58))/LCIA_Methods!D7</f>
        <v>0.2371289310401532</v>
      </c>
      <c r="H4" s="6">
        <f>(+(supply_chain_S3_PW2!B18*LCI_db1_S3!R32)+(supply_chain_S3_PW2!B20*LCI_db1_S3!R35)+(supply_chain_S3_PW2!B26*LCI_db1_S3!R43)+(supply_chain_S3_PW2!B37*LCI_db1_S3!R58))/LCIA_Methods!D8</f>
        <v>0.85862576489806153</v>
      </c>
      <c r="I4" s="6">
        <f>(+(supply_chain_S3_PW2!B18*LCI_db1_S3!S32)+(supply_chain_S3_PW2!B20*LCI_db1_S3!S35)+(supply_chain_S3_PW2!B26*LCI_db1_S3!S43)+(supply_chain_S3_PW2!B37*LCI_db1_S3!S58))/LCIA_Methods!D9</f>
        <v>3.4099530159431954</v>
      </c>
      <c r="J4" s="6">
        <f>(+(supply_chain_S3_PW2!B18*LCI_db1_S3!T32)+(supply_chain_S3_PW2!B20*LCI_db1_S3!T35)+(supply_chain_S3_PW2!B26*LCI_db1_S3!T43)+(supply_chain_S3_PW2!B37*LCI_db1_S3!T58))/LCIA_Methods!D10</f>
        <v>4.5531761054270339</v>
      </c>
      <c r="K4" s="6">
        <f>(+(supply_chain_S3_PW2!B18*LCI_db1_S3!U32)+(supply_chain_S3_PW2!B20*LCI_db1_S3!U35)+(supply_chain_S3_PW2!B26*LCI_db1_S3!U43)+(supply_chain_S3_PW2!B37*LCI_db1_S3!U58))/LCIA_Methods!D11</f>
        <v>0.11468521567290228</v>
      </c>
      <c r="L4" s="6">
        <f>(+(supply_chain_S3_PW2!B18*LCI_db1_S3!V32)+(supply_chain_S3_PW2!B20*LCI_db1_S3!V35)+(supply_chain_S3_PW2!B26*LCI_db1_S3!V43)+(supply_chain_S3_PW2!B37*LCI_db1_S3!V58))/LCIA_Methods!D12</f>
        <v>0.4560981747772378</v>
      </c>
      <c r="M4" s="6">
        <f>(+(supply_chain_S3_PW2!B18*LCI_db1_S3!W32)+(supply_chain_S3_PW2!B20*LCI_db1_S3!W35)+(supply_chain_S3_PW2!B26*LCI_db1_S3!W43)+(supply_chain_S3_PW2!B37*LCI_db1_S3!W58))/LCIA_Methods!D13</f>
        <v>0.90761743779144421</v>
      </c>
      <c r="N4" s="6">
        <f>(+(supply_chain_S3_PW2!B18*LCI_db1_S3!X32)+(supply_chain_S3_PW2!B20*LCI_db1_S3!X35)+(supply_chain_S3_PW2!B26*LCI_db1_S3!X43)+(supply_chain_S3_PW2!B37*LCI_db1_S3!X58))/LCIA_Methods!D14</f>
        <v>0.19531813883401949</v>
      </c>
      <c r="O4" s="6">
        <f>(+(supply_chain_S3_PW2!B18*LCI_db1_S3!Y32)+(supply_chain_S3_PW2!B20*LCI_db1_S3!Y35)+(supply_chain_S3_PW2!B26*LCI_db1_S3!Y43)+(supply_chain_S3_PW2!B37*LCI_db1_S3!Y58))/LCIA_Methods!D15</f>
        <v>0.14731329094617851</v>
      </c>
      <c r="P4" s="6">
        <f>(+(supply_chain_S3_PW2!B18*LCI_db1_S3!Z32)+(supply_chain_S3_PW2!B20*LCI_db1_S3!Z35)+(supply_chain_S3_PW2!B26*LCI_db1_S3!Z43)+(supply_chain_S3_PW2!B37*LCI_db1_S3!Z58))/LCIA_Methods!D16</f>
        <v>1.1942275606037256</v>
      </c>
      <c r="Q4" s="6">
        <f>(+(supply_chain_S3_PW2!B18*LCI_db1_S3!AA32)+(supply_chain_S3_PW2!B20*LCI_db1_S3!AA35)+(supply_chain_S3_PW2!B26*LCI_db1_S3!AA43)+(supply_chain_S3_PW2!B37*LCI_db1_S3!AA58))/LCIA_Methods!D17</f>
        <v>1.9521194260506485</v>
      </c>
    </row>
    <row r="5" spans="1:17" x14ac:dyDescent="0.35">
      <c r="A5" s="5" t="s">
        <v>4</v>
      </c>
      <c r="B5" s="6">
        <f>(+(supply_chain_S3_PW3!B18*LCI_db1_S3!L32)+(supply_chain_S3_PW3!B20*LCI_db1_S3!L35)+(supply_chain_S3_PW3!B26*LCI_db1_S3!L43)+(supply_chain_S3_PW3!B37*LCI_db1_S3!L58))/LCIA_Methods!D2</f>
        <v>-9.6688265654318304</v>
      </c>
      <c r="C5" s="6">
        <f>(+(supply_chain_S3_PW3!B18*LCI_db1_S3!M32)+(supply_chain_S3_PW3!B20*LCI_db1_S3!M35)+(supply_chain_S3_PW3!B26*LCI_db1_S3!M43)+(supply_chain_S3_PW3!B37*LCI_db1_S3!M58))/LCIA_Methods!D3</f>
        <v>-0.47748362389890092</v>
      </c>
      <c r="D5" s="6">
        <f>(+(supply_chain_S3_PW3!B18*LCI_db1_S3!N32)+(supply_chain_S3_PW3!B20*LCI_db1_S3!N35)+(supply_chain_S3_PW3!B26*LCI_db1_S3!N43)+(supply_chain_S3_PW3!B37*LCI_db1_S3!N58))/LCIA_Methods!D4</f>
        <v>-136.2635354289566</v>
      </c>
      <c r="E5" s="6">
        <f>(+(supply_chain_S3_PW3!B18*LCI_db1_S3!O32)+(supply_chain_S3_PW3!B20*LCI_db1_S3!O35)+(supply_chain_S3_PW3!B26*LCI_db1_S3!O43)+(supply_chain_S3_PW3!B37*LCI_db1_S3!O58))/LCIA_Methods!D5</f>
        <v>-212.11111778332543</v>
      </c>
      <c r="F5" s="6">
        <f>(+(supply_chain_S3_PW3!B18*LCI_db1_S3!P32)+(supply_chain_S3_PW3!B20*LCI_db1_S3!P35)+(supply_chain_S3_PW3!B26*LCI_db1_S3!P43)+(supply_chain_S3_PW3!B37*LCI_db1_S3!P58))/LCIA_Methods!D6</f>
        <v>-15.921990459519815</v>
      </c>
      <c r="G5" s="6">
        <f>(+(supply_chain_S3_PW3!B18*LCI_db1_S3!Q32)+(supply_chain_S3_PW3!B20*LCI_db1_S3!Q35)+(supply_chain_S3_PW3!B26*LCI_db1_S3!Q43)+(supply_chain_S3_PW3!B37*LCI_db1_S3!Q58))/LCIA_Methods!D7</f>
        <v>-1.0446352228052325</v>
      </c>
      <c r="H5" s="6">
        <f>(+(supply_chain_S3_PW3!B18*LCI_db1_S3!R32)+(supply_chain_S3_PW3!B20*LCI_db1_S3!R35)+(supply_chain_S3_PW3!B26*LCI_db1_S3!R43)+(supply_chain_S3_PW3!B37*LCI_db1_S3!R58))/LCIA_Methods!D8</f>
        <v>-13.212962921292267</v>
      </c>
      <c r="I5" s="6">
        <f>(+(supply_chain_S3_PW3!B18*LCI_db1_S3!S32)+(supply_chain_S3_PW3!B20*LCI_db1_S3!S35)+(supply_chain_S3_PW3!B26*LCI_db1_S3!S43)+(supply_chain_S3_PW3!B37*LCI_db1_S3!S58))/LCIA_Methods!D9</f>
        <v>-23.456282594972009</v>
      </c>
      <c r="J5" s="6">
        <f>(+(supply_chain_S3_PW3!B18*LCI_db1_S3!T32)+(supply_chain_S3_PW3!B20*LCI_db1_S3!T35)+(supply_chain_S3_PW3!B26*LCI_db1_S3!T43)+(supply_chain_S3_PW3!B37*LCI_db1_S3!T58))/LCIA_Methods!D10</f>
        <v>-30.265742639339745</v>
      </c>
      <c r="K5" s="6">
        <f>(+(supply_chain_S3_PW3!B18*LCI_db1_S3!U32)+(supply_chain_S3_PW3!B20*LCI_db1_S3!U35)+(supply_chain_S3_PW3!B26*LCI_db1_S3!U43)+(supply_chain_S3_PW3!B37*LCI_db1_S3!U58))/LCIA_Methods!D11</f>
        <v>-33.714125913847631</v>
      </c>
      <c r="L5" s="6">
        <f>(+(supply_chain_S3_PW3!B18*LCI_db1_S3!V32)+(supply_chain_S3_PW3!B20*LCI_db1_S3!V35)+(supply_chain_S3_PW3!B26*LCI_db1_S3!V43)+(supply_chain_S3_PW3!B37*LCI_db1_S3!V58))/LCIA_Methods!D12</f>
        <v>-30.452624089852609</v>
      </c>
      <c r="M5" s="6">
        <f>(+(supply_chain_S3_PW3!B18*LCI_db1_S3!W32)+(supply_chain_S3_PW3!B20*LCI_db1_S3!W35)+(supply_chain_S3_PW3!B26*LCI_db1_S3!W43)+(supply_chain_S3_PW3!B37*LCI_db1_S3!W58))/LCIA_Methods!D13</f>
        <v>-206.9471534605095</v>
      </c>
      <c r="N5" s="6">
        <f>(+(supply_chain_S3_PW3!B18*LCI_db1_S3!X32)+(supply_chain_S3_PW3!B20*LCI_db1_S3!X35)+(supply_chain_S3_PW3!B26*LCI_db1_S3!X43)+(supply_chain_S3_PW3!B37*LCI_db1_S3!X58))/LCIA_Methods!D14</f>
        <v>-17.62130414743962</v>
      </c>
      <c r="O5" s="6">
        <f>(+(supply_chain_S3_PW3!B18*LCI_db1_S3!Y32)+(supply_chain_S3_PW3!B20*LCI_db1_S3!Y35)+(supply_chain_S3_PW3!B26*LCI_db1_S3!Y43)+(supply_chain_S3_PW3!B37*LCI_db1_S3!Y58))/LCIA_Methods!D15</f>
        <v>-154.9218218234756</v>
      </c>
      <c r="P5" s="6">
        <f>(+(supply_chain_S3_PW3!B18*LCI_db1_S3!Z32)+(supply_chain_S3_PW3!B20*LCI_db1_S3!Z35)+(supply_chain_S3_PW3!B26*LCI_db1_S3!Z43)+(supply_chain_S3_PW3!B37*LCI_db1_S3!Z58))/LCIA_Methods!D16</f>
        <v>-16.314672622830685</v>
      </c>
      <c r="Q5" s="6">
        <f>(+(supply_chain_S3_PW3!B18*LCI_db1_S3!AA32)+(supply_chain_S3_PW3!B20*LCI_db1_S3!AA35)+(supply_chain_S3_PW3!B26*LCI_db1_S3!AA43)+(supply_chain_S3_PW3!B37*LCI_db1_S3!AA58))/LCIA_Methods!D17</f>
        <v>-14.205457287397087</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OEV_Pathways_db1_S3!B2*VLOOKUP("BWM",Waste_Generation_S5!A1:C100,3,FALSE)</f>
        <v>48.344132827159143</v>
      </c>
      <c r="C2" s="6">
        <f>OEV_Pathways_db1_S3!C2*VLOOKUP("BWM",Waste_Generation_S5!A1:C100,3,FALSE)</f>
        <v>2.3874181194945043</v>
      </c>
      <c r="D2" s="6">
        <f>OEV_Pathways_db1_S3!D2*VLOOKUP("BWM",Waste_Generation_S5!A1:C100,3,FALSE)</f>
        <v>681.31767714478303</v>
      </c>
      <c r="E2" s="6">
        <f>OEV_Pathways_db1_S3!E2*VLOOKUP("BWM",Waste_Generation_S5!A1:C100,3,FALSE)</f>
        <v>1060.5555889166269</v>
      </c>
      <c r="F2" s="6">
        <f>OEV_Pathways_db1_S3!F2*VLOOKUP("BWM",Waste_Generation_S5!A1:C100,3,FALSE)</f>
        <v>79.609952297599079</v>
      </c>
      <c r="G2" s="6">
        <f>OEV_Pathways_db1_S3!G2*VLOOKUP("BWM",Waste_Generation_S5!A1:C100,3,FALSE)</f>
        <v>5.2231761140261623</v>
      </c>
      <c r="H2" s="6">
        <f>OEV_Pathways_db1_S3!H2*VLOOKUP("BWM",Waste_Generation_S5!A1:C100,3,FALSE)</f>
        <v>66.064814606461326</v>
      </c>
      <c r="I2" s="6">
        <f>OEV_Pathways_db1_S3!I2*VLOOKUP("BWM",Waste_Generation_S5!A1:C100,3,FALSE)</f>
        <v>117.28141297486005</v>
      </c>
      <c r="J2" s="6">
        <f>OEV_Pathways_db1_S3!J2*VLOOKUP("BWM",Waste_Generation_S5!A1:C100,3,FALSE)</f>
        <v>151.32871319669874</v>
      </c>
      <c r="K2" s="6">
        <f>OEV_Pathways_db1_S3!K2*VLOOKUP("BWM",Waste_Generation_S5!A1:C100,3,FALSE)</f>
        <v>168.57062956923818</v>
      </c>
      <c r="L2" s="6">
        <f>OEV_Pathways_db1_S3!L2*VLOOKUP("BWM",Waste_Generation_S5!A1:C100,3,FALSE)</f>
        <v>152.26312044926303</v>
      </c>
      <c r="M2" s="6">
        <f>OEV_Pathways_db1_S3!M2*VLOOKUP("BWM",Waste_Generation_S5!A1:C100,3,FALSE)</f>
        <v>1034.7357673025474</v>
      </c>
      <c r="N2" s="6">
        <f>OEV_Pathways_db1_S3!N2*VLOOKUP("BWM",Waste_Generation_S5!A1:C100,3,FALSE)</f>
        <v>88.106520737198124</v>
      </c>
      <c r="O2" s="6">
        <f>OEV_Pathways_db1_S3!O2*VLOOKUP("BWM",Waste_Generation_S5!A1:C100,3,FALSE)</f>
        <v>774.60910911737835</v>
      </c>
      <c r="P2" s="6">
        <f>OEV_Pathways_db1_S3!P2*VLOOKUP("BWM",Waste_Generation_S5!A1:C100,3,FALSE)</f>
        <v>81.573363114153437</v>
      </c>
      <c r="Q2" s="6">
        <f>OEV_Pathways_db1_S3!Q2*VLOOKUP("BWM",Waste_Generation_S5!A1:C100,3,FALSE)</f>
        <v>71.027286436985449</v>
      </c>
    </row>
    <row r="3" spans="1:17" x14ac:dyDescent="0.35">
      <c r="A3" s="5" t="s">
        <v>2</v>
      </c>
      <c r="B3" s="6">
        <f>OEV_Pathways_db1_S3!B3*VLOOKUP("PW1",Waste_Generation_S5!A1:C100,3,FALSE)</f>
        <v>19.337653130863657</v>
      </c>
      <c r="C3" s="6">
        <f>OEV_Pathways_db1_S3!C3*VLOOKUP("PW1",Waste_Generation_S5!A1:C100,3,FALSE)</f>
        <v>0.95496724779780162</v>
      </c>
      <c r="D3" s="6">
        <f>OEV_Pathways_db1_S3!D3*VLOOKUP("PW1",Waste_Generation_S5!A1:C100,3,FALSE)</f>
        <v>272.52707085791315</v>
      </c>
      <c r="E3" s="6">
        <f>OEV_Pathways_db1_S3!E3*VLOOKUP("PW1",Waste_Generation_S5!A1:C100,3,FALSE)</f>
        <v>424.2222355666508</v>
      </c>
      <c r="F3" s="6">
        <f>OEV_Pathways_db1_S3!F3*VLOOKUP("PW1",Waste_Generation_S5!A1:C100,3,FALSE)</f>
        <v>31.843980919039627</v>
      </c>
      <c r="G3" s="6">
        <f>OEV_Pathways_db1_S3!G3*VLOOKUP("PW1",Waste_Generation_S5!A1:C100,3,FALSE)</f>
        <v>2.0892704456104649</v>
      </c>
      <c r="H3" s="6">
        <f>OEV_Pathways_db1_S3!H3*VLOOKUP("PW1",Waste_Generation_S5!A1:C100,3,FALSE)</f>
        <v>26.42592584258453</v>
      </c>
      <c r="I3" s="6">
        <f>OEV_Pathways_db1_S3!I3*VLOOKUP("PW1",Waste_Generation_S5!A1:C100,3,FALSE)</f>
        <v>46.912565189944019</v>
      </c>
      <c r="J3" s="6">
        <f>OEV_Pathways_db1_S3!J3*VLOOKUP("PW1",Waste_Generation_S5!A1:C100,3,FALSE)</f>
        <v>60.53148527867949</v>
      </c>
      <c r="K3" s="6">
        <f>OEV_Pathways_db1_S3!K3*VLOOKUP("PW1",Waste_Generation_S5!A1:C100,3,FALSE)</f>
        <v>67.428251827695277</v>
      </c>
      <c r="L3" s="6">
        <f>OEV_Pathways_db1_S3!L3*VLOOKUP("PW1",Waste_Generation_S5!A1:C100,3,FALSE)</f>
        <v>60.905248179705211</v>
      </c>
      <c r="M3" s="6">
        <f>OEV_Pathways_db1_S3!M3*VLOOKUP("PW1",Waste_Generation_S5!A1:C100,3,FALSE)</f>
        <v>413.89430692101894</v>
      </c>
      <c r="N3" s="6">
        <f>OEV_Pathways_db1_S3!N3*VLOOKUP("PW1",Waste_Generation_S5!A1:C100,3,FALSE)</f>
        <v>35.242608294879247</v>
      </c>
      <c r="O3" s="6">
        <f>OEV_Pathways_db1_S3!O3*VLOOKUP("PW1",Waste_Generation_S5!A1:C100,3,FALSE)</f>
        <v>309.84364364695125</v>
      </c>
      <c r="P3" s="6">
        <f>OEV_Pathways_db1_S3!P3*VLOOKUP("PW1",Waste_Generation_S5!A1:C100,3,FALSE)</f>
        <v>32.629345245661369</v>
      </c>
      <c r="Q3" s="6">
        <f>OEV_Pathways_db1_S3!Q3*VLOOKUP("PW1",Waste_Generation_S5!A1:C100,3,FALSE)</f>
        <v>28.410914574794177</v>
      </c>
    </row>
    <row r="4" spans="1:17" x14ac:dyDescent="0.35">
      <c r="A4" s="5" t="s">
        <v>3</v>
      </c>
      <c r="B4" s="6">
        <f>OEV_Pathways_db1_S3!B4*VLOOKUP("PW2",Waste_Generation_S5!A1:C100,3,FALSE)</f>
        <v>19.337653130863657</v>
      </c>
      <c r="C4" s="6">
        <f>OEV_Pathways_db1_S3!C4*VLOOKUP("PW2",Waste_Generation_S5!A1:C100,3,FALSE)</f>
        <v>0.95496724779780162</v>
      </c>
      <c r="D4" s="6">
        <f>OEV_Pathways_db1_S3!D4*VLOOKUP("PW2",Waste_Generation_S5!A1:C100,3,FALSE)</f>
        <v>272.52707085791315</v>
      </c>
      <c r="E4" s="6">
        <f>OEV_Pathways_db1_S3!E4*VLOOKUP("PW2",Waste_Generation_S5!A1:C100,3,FALSE)</f>
        <v>424.2222355666508</v>
      </c>
      <c r="F4" s="6">
        <f>OEV_Pathways_db1_S3!F4*VLOOKUP("PW2",Waste_Generation_S5!A1:C100,3,FALSE)</f>
        <v>31.843980919039627</v>
      </c>
      <c r="G4" s="6">
        <f>OEV_Pathways_db1_S3!G4*VLOOKUP("PW2",Waste_Generation_S5!A1:C100,3,FALSE)</f>
        <v>2.0892704456104649</v>
      </c>
      <c r="H4" s="6">
        <f>OEV_Pathways_db1_S3!H4*VLOOKUP("PW2",Waste_Generation_S5!A1:C100,3,FALSE)</f>
        <v>26.42592584258453</v>
      </c>
      <c r="I4" s="6">
        <f>OEV_Pathways_db1_S3!I4*VLOOKUP("PW2",Waste_Generation_S5!A1:C100,3,FALSE)</f>
        <v>46.912565189944019</v>
      </c>
      <c r="J4" s="6">
        <f>OEV_Pathways_db1_S3!J4*VLOOKUP("PW2",Waste_Generation_S5!A1:C100,3,FALSE)</f>
        <v>60.53148527867949</v>
      </c>
      <c r="K4" s="6">
        <f>OEV_Pathways_db1_S3!K4*VLOOKUP("PW2",Waste_Generation_S5!A1:C100,3,FALSE)</f>
        <v>67.428251827695277</v>
      </c>
      <c r="L4" s="6">
        <f>OEV_Pathways_db1_S3!L4*VLOOKUP("PW2",Waste_Generation_S5!A1:C100,3,FALSE)</f>
        <v>60.905248179705211</v>
      </c>
      <c r="M4" s="6">
        <f>OEV_Pathways_db1_S3!M4*VLOOKUP("PW2",Waste_Generation_S5!A1:C100,3,FALSE)</f>
        <v>413.89430692101894</v>
      </c>
      <c r="N4" s="6">
        <f>OEV_Pathways_db1_S3!N4*VLOOKUP("PW2",Waste_Generation_S5!A1:C100,3,FALSE)</f>
        <v>35.242608294879247</v>
      </c>
      <c r="O4" s="6">
        <f>OEV_Pathways_db1_S3!O4*VLOOKUP("PW2",Waste_Generation_S5!A1:C100,3,FALSE)</f>
        <v>309.84364364695125</v>
      </c>
      <c r="P4" s="6">
        <f>OEV_Pathways_db1_S3!P4*VLOOKUP("PW2",Waste_Generation_S5!A1:C100,3,FALSE)</f>
        <v>32.629345245661369</v>
      </c>
      <c r="Q4" s="6">
        <f>OEV_Pathways_db1_S3!Q4*VLOOKUP("PW2",Waste_Generation_S5!A1:C100,3,FALSE)</f>
        <v>28.410914574794177</v>
      </c>
    </row>
    <row r="5" spans="1:17" x14ac:dyDescent="0.35">
      <c r="A5" s="5" t="s">
        <v>4</v>
      </c>
      <c r="B5" s="6">
        <f>OEV_Pathways_db1_S3!B5*VLOOKUP("PW3",Waste_Generation_S5!A1:C100,3,FALSE)</f>
        <v>9.6688265654318286</v>
      </c>
      <c r="C5" s="6">
        <f>OEV_Pathways_db1_S3!C5*VLOOKUP("PW3",Waste_Generation_S5!A1:C100,3,FALSE)</f>
        <v>0.47748362389890081</v>
      </c>
      <c r="D5" s="6">
        <f>OEV_Pathways_db1_S3!D5*VLOOKUP("PW3",Waste_Generation_S5!A1:C100,3,FALSE)</f>
        <v>136.26353542895657</v>
      </c>
      <c r="E5" s="6">
        <f>OEV_Pathways_db1_S3!E5*VLOOKUP("PW3",Waste_Generation_S5!A1:C100,3,FALSE)</f>
        <v>212.1111177833254</v>
      </c>
      <c r="F5" s="6">
        <f>OEV_Pathways_db1_S3!F5*VLOOKUP("PW3",Waste_Generation_S5!A1:C100,3,FALSE)</f>
        <v>15.921990459519813</v>
      </c>
      <c r="G5" s="6">
        <f>OEV_Pathways_db1_S3!G5*VLOOKUP("PW3",Waste_Generation_S5!A1:C100,3,FALSE)</f>
        <v>1.0446352228052325</v>
      </c>
      <c r="H5" s="6">
        <f>OEV_Pathways_db1_S3!H5*VLOOKUP("PW3",Waste_Generation_S5!A1:C100,3,FALSE)</f>
        <v>13.212962921292265</v>
      </c>
      <c r="I5" s="6">
        <f>OEV_Pathways_db1_S3!I5*VLOOKUP("PW3",Waste_Generation_S5!A1:C100,3,FALSE)</f>
        <v>23.456282594972009</v>
      </c>
      <c r="J5" s="6">
        <f>OEV_Pathways_db1_S3!J5*VLOOKUP("PW3",Waste_Generation_S5!A1:C100,3,FALSE)</f>
        <v>30.265742639339745</v>
      </c>
      <c r="K5" s="6">
        <f>OEV_Pathways_db1_S3!K5*VLOOKUP("PW3",Waste_Generation_S5!A1:C100,3,FALSE)</f>
        <v>33.714125913847639</v>
      </c>
      <c r="L5" s="6">
        <f>OEV_Pathways_db1_S3!L5*VLOOKUP("PW3",Waste_Generation_S5!A1:C100,3,FALSE)</f>
        <v>30.452624089852605</v>
      </c>
      <c r="M5" s="6">
        <f>OEV_Pathways_db1_S3!M5*VLOOKUP("PW3",Waste_Generation_S5!A1:C100,3,FALSE)</f>
        <v>206.94715346050947</v>
      </c>
      <c r="N5" s="6">
        <f>OEV_Pathways_db1_S3!N5*VLOOKUP("PW3",Waste_Generation_S5!A1:C100,3,FALSE)</f>
        <v>17.621304147439623</v>
      </c>
      <c r="O5" s="6">
        <f>OEV_Pathways_db1_S3!O5*VLOOKUP("PW3",Waste_Generation_S5!A1:C100,3,FALSE)</f>
        <v>154.92182182347563</v>
      </c>
      <c r="P5" s="6">
        <f>OEV_Pathways_db1_S3!P5*VLOOKUP("PW3",Waste_Generation_S5!A1:C100,3,FALSE)</f>
        <v>16.314672622830685</v>
      </c>
      <c r="Q5" s="6">
        <f>OEV_Pathways_db1_S3!Q5*VLOOKUP("PW3",Waste_Generation_S5!A1:C100,3,FALSE)</f>
        <v>14.205457287397088</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CA_Pathways_db1_S4!B2-TUM_db1_S4_Util!B2</f>
        <v>-8.8711465082034167</v>
      </c>
      <c r="C2" s="6">
        <f>CA_Pathways_db1_S4!C2-TUM_db1_S4_Util!C2</f>
        <v>4.4415389952138118E-2</v>
      </c>
      <c r="D2" s="6">
        <f>CA_Pathways_db1_S4!D2-TUM_db1_S4_Util!D2</f>
        <v>-24.984923351763115</v>
      </c>
      <c r="E2" s="6">
        <f>CA_Pathways_db1_S4!E2-TUM_db1_S4_Util!E2</f>
        <v>-6.5807651257812552</v>
      </c>
      <c r="F2" s="6">
        <f>CA_Pathways_db1_S4!F2-TUM_db1_S4_Util!F2</f>
        <v>-9.0245227029601534</v>
      </c>
      <c r="G2" s="6">
        <f>CA_Pathways_db1_S4!G2-TUM_db1_S4_Util!G2</f>
        <v>-0.16437733853399317</v>
      </c>
      <c r="H2" s="6">
        <f>CA_Pathways_db1_S4!H2-TUM_db1_S4_Util!H2</f>
        <v>2.0947647928478368</v>
      </c>
      <c r="I2" s="6">
        <f>CA_Pathways_db1_S4!I2-TUM_db1_S4_Util!I2</f>
        <v>-21.854259880336581</v>
      </c>
      <c r="J2" s="6">
        <f>CA_Pathways_db1_S4!J2-TUM_db1_S4_Util!J2</f>
        <v>-30.361758094943312</v>
      </c>
      <c r="K2" s="6">
        <f>CA_Pathways_db1_S4!K2-TUM_db1_S4_Util!K2</f>
        <v>-0.49000965491151049</v>
      </c>
      <c r="L2" s="6">
        <f>CA_Pathways_db1_S4!L2-TUM_db1_S4_Util!L2</f>
        <v>-0.64588494284025444</v>
      </c>
      <c r="M2" s="6">
        <f>CA_Pathways_db1_S4!M2-TUM_db1_S4_Util!M2</f>
        <v>0.78181052109712823</v>
      </c>
      <c r="N2" s="6">
        <f>CA_Pathways_db1_S4!N2-TUM_db1_S4_Util!N2</f>
        <v>-0.23108812197340711</v>
      </c>
      <c r="O2" s="6">
        <f>CA_Pathways_db1_S4!O2-TUM_db1_S4_Util!O2</f>
        <v>-0.65666840763529422</v>
      </c>
      <c r="P2" s="6">
        <f>CA_Pathways_db1_S4!P2-TUM_db1_S4_Util!P2</f>
        <v>0.59381758965184339</v>
      </c>
      <c r="Q2" s="6">
        <f>CA_Pathways_db1_S4!Q2-TUM_db1_S4_Util!Q2</f>
        <v>-3.5190003421579519E-2</v>
      </c>
    </row>
    <row r="3" spans="1:17" x14ac:dyDescent="0.35">
      <c r="A3" s="5" t="s">
        <v>2</v>
      </c>
      <c r="B3" s="6">
        <f>CA_Pathways_db1_S4!B3-TUM_db1_S4_Util!B3</f>
        <v>-2.9384323089036757</v>
      </c>
      <c r="C3" s="6">
        <f>CA_Pathways_db1_S4!C3-TUM_db1_S4_Util!C3</f>
        <v>-5.2721277003245567E-3</v>
      </c>
      <c r="D3" s="6">
        <f>CA_Pathways_db1_S4!D3-TUM_db1_S4_Util!D3</f>
        <v>-21.630872657407728</v>
      </c>
      <c r="E3" s="6">
        <f>CA_Pathways_db1_S4!E3-TUM_db1_S4_Util!E3</f>
        <v>-2.3148673440932899</v>
      </c>
      <c r="F3" s="6">
        <f>CA_Pathways_db1_S4!F3-TUM_db1_S4_Util!F3</f>
        <v>-7.7795843374300508</v>
      </c>
      <c r="G3" s="6">
        <f>CA_Pathways_db1_S4!G3-TUM_db1_S4_Util!G3</f>
        <v>-0.21340026222441205</v>
      </c>
      <c r="H3" s="6">
        <f>CA_Pathways_db1_S4!H3-TUM_db1_S4_Util!H3</f>
        <v>0.7971795536618993</v>
      </c>
      <c r="I3" s="6">
        <f>CA_Pathways_db1_S4!I3-TUM_db1_S4_Util!I3</f>
        <v>-22.590801886094997</v>
      </c>
      <c r="J3" s="6">
        <f>CA_Pathways_db1_S4!J3-TUM_db1_S4_Util!J3</f>
        <v>-31.411883181337156</v>
      </c>
      <c r="K3" s="6">
        <f>CA_Pathways_db1_S4!K3-TUM_db1_S4_Util!K3</f>
        <v>-0.32088605462581177</v>
      </c>
      <c r="L3" s="6">
        <f>CA_Pathways_db1_S4!L3-TUM_db1_S4_Util!L3</f>
        <v>-1.1366071315139963</v>
      </c>
      <c r="M3" s="6">
        <f>CA_Pathways_db1_S4!M3-TUM_db1_S4_Util!M3</f>
        <v>-1.2194309528977614</v>
      </c>
      <c r="N3" s="6">
        <f>CA_Pathways_db1_S4!N3-TUM_db1_S4_Util!N3</f>
        <v>-0.17296882458193613</v>
      </c>
      <c r="O3" s="6">
        <f>CA_Pathways_db1_S4!O3-TUM_db1_S4_Util!O3</f>
        <v>-0.63500933940012294</v>
      </c>
      <c r="P3" s="6">
        <f>CA_Pathways_db1_S4!P3-TUM_db1_S4_Util!P3</f>
        <v>-1.0934569108169829</v>
      </c>
      <c r="Q3" s="6">
        <f>CA_Pathways_db1_S4!Q3-TUM_db1_S4_Util!Q3</f>
        <v>-1.1442532218225889</v>
      </c>
    </row>
    <row r="4" spans="1:17" x14ac:dyDescent="0.35">
      <c r="A4" s="5" t="s">
        <v>3</v>
      </c>
      <c r="B4" s="6">
        <f>CA_Pathways_db1_S4!B4-TUM_db1_S4_Util!B4</f>
        <v>-7.1180946718996942</v>
      </c>
      <c r="C4" s="6">
        <f>CA_Pathways_db1_S4!C4-TUM_db1_S4_Util!C4</f>
        <v>-3.7457811803756291E-2</v>
      </c>
      <c r="D4" s="6">
        <f>CA_Pathways_db1_S4!D4-TUM_db1_S4_Util!D4</f>
        <v>-13.284077009030183</v>
      </c>
      <c r="E4" s="6">
        <f>CA_Pathways_db1_S4!E4-TUM_db1_S4_Util!E4</f>
        <v>-6.5638207868923537</v>
      </c>
      <c r="F4" s="6">
        <f>CA_Pathways_db1_S4!F4-TUM_db1_S4_Util!F4</f>
        <v>-1.8487271857888108</v>
      </c>
      <c r="G4" s="6">
        <f>CA_Pathways_db1_S4!G4-TUM_db1_S4_Util!G4</f>
        <v>-0.12578988083642395</v>
      </c>
      <c r="H4" s="6">
        <f>CA_Pathways_db1_S4!H4-TUM_db1_S4_Util!H4</f>
        <v>0.23608747283948195</v>
      </c>
      <c r="I4" s="6">
        <f>CA_Pathways_db1_S4!I4-TUM_db1_S4_Util!I4</f>
        <v>-2.4752457107752868E-2</v>
      </c>
      <c r="J4" s="6">
        <f>CA_Pathways_db1_S4!J4-TUM_db1_S4_Util!J4</f>
        <v>0.28180023051353587</v>
      </c>
      <c r="K4" s="6">
        <f>CA_Pathways_db1_S4!K4-TUM_db1_S4_Util!K4</f>
        <v>-0.3211732600857119</v>
      </c>
      <c r="L4" s="6">
        <f>CA_Pathways_db1_S4!L4-TUM_db1_S4_Util!L4</f>
        <v>5.829568168011201E-2</v>
      </c>
      <c r="M4" s="6">
        <f>CA_Pathways_db1_S4!M4-TUM_db1_S4_Util!M4</f>
        <v>-0.73315854416359527</v>
      </c>
      <c r="N4" s="6">
        <f>CA_Pathways_db1_S4!N4-TUM_db1_S4_Util!N4</f>
        <v>-0.14085355932673244</v>
      </c>
      <c r="O4" s="6">
        <f>CA_Pathways_db1_S4!O4-TUM_db1_S4_Util!O4</f>
        <v>-0.14383405155363269</v>
      </c>
      <c r="P4" s="6">
        <f>CA_Pathways_db1_S4!P4-TUM_db1_S4_Util!P4</f>
        <v>-1.0592139231671478</v>
      </c>
      <c r="Q4" s="6">
        <f>CA_Pathways_db1_S4!Q4-TUM_db1_S4_Util!Q4</f>
        <v>-1.2047782340684943</v>
      </c>
    </row>
    <row r="5" spans="1:17" x14ac:dyDescent="0.35">
      <c r="A5" s="5" t="s">
        <v>4</v>
      </c>
      <c r="B5" s="6">
        <f>CA_Pathways_db1_S4!B5-TUM_db1_S4_Util!B5</f>
        <v>1.1853804725999542</v>
      </c>
      <c r="C5" s="6">
        <f>CA_Pathways_db1_S4!C5-TUM_db1_S4_Util!C5</f>
        <v>8.7145329456219112E-2</v>
      </c>
      <c r="D5" s="6">
        <f>CA_Pathways_db1_S4!D5-TUM_db1_S4_Util!D5</f>
        <v>9.9300263146748051</v>
      </c>
      <c r="E5" s="6">
        <f>CA_Pathways_db1_S4!E5-TUM_db1_S4_Util!E5</f>
        <v>2.2979230052044102</v>
      </c>
      <c r="F5" s="6">
        <f>CA_Pathways_db1_S4!F5-TUM_db1_S4_Util!F5</f>
        <v>0.60378882025870517</v>
      </c>
      <c r="G5" s="6">
        <f>CA_Pathways_db1_S4!G5-TUM_db1_S4_Util!G5</f>
        <v>0.17481280452684289</v>
      </c>
      <c r="H5" s="6">
        <f>CA_Pathways_db1_S4!H5-TUM_db1_S4_Util!H5</f>
        <v>1.061497766346454</v>
      </c>
      <c r="I5" s="6">
        <f>CA_Pathways_db1_S4!I5-TUM_db1_S4_Util!I5</f>
        <v>0.76129446286617508</v>
      </c>
      <c r="J5" s="6">
        <f>CA_Pathways_db1_S4!J5-TUM_db1_S4_Util!J5</f>
        <v>0.76832485588031219</v>
      </c>
      <c r="K5" s="6">
        <f>CA_Pathways_db1_S4!K5-TUM_db1_S4_Util!K5</f>
        <v>0.15204965980002072</v>
      </c>
      <c r="L5" s="6">
        <f>CA_Pathways_db1_S4!L5-TUM_db1_S4_Util!L5</f>
        <v>0.43242650699363239</v>
      </c>
      <c r="M5" s="6">
        <f>CA_Pathways_db1_S4!M5-TUM_db1_S4_Util!M5</f>
        <v>2.7344000181585102</v>
      </c>
      <c r="N5" s="6">
        <f>CA_Pathways_db1_S4!N5-TUM_db1_S4_Util!N5</f>
        <v>8.2734261935264897E-2</v>
      </c>
      <c r="O5" s="6">
        <f>CA_Pathways_db1_S4!O5-TUM_db1_S4_Util!O5</f>
        <v>0.12217498331844467</v>
      </c>
      <c r="P5" s="6">
        <f>CA_Pathways_db1_S4!P5-TUM_db1_S4_Util!P5</f>
        <v>2.7464884236359772</v>
      </c>
      <c r="Q5" s="6">
        <f>CA_Pathways_db1_S4!Q5-TUM_db1_S4_Util!Q5</f>
        <v>2.313841452469509</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(+(supply_chain_S4_BWM!B18*LCI_db1_S4!L32)+(supply_chain_S4_BWM!B20*LCI_db1_S4!L35)+(supply_chain_S4_BWM!B26*LCI_db1_S4!L43)+(supply_chain_S4_BWM!B37*LCI_db1_S4!L58))/LCIA_Methods!D2</f>
        <v>-6.0392445902807417</v>
      </c>
      <c r="C2" s="6">
        <f>(+(supply_chain_S4_BWM!B18*LCI_db1_S4!M32)+(supply_chain_S4_BWM!B20*LCI_db1_S4!M35)+(supply_chain_S4_BWM!B26*LCI_db1_S4!M43)+(supply_chain_S4_BWM!B37*LCI_db1_S4!M58))/LCIA_Methods!D3</f>
        <v>-0.41225016409867288</v>
      </c>
      <c r="D2" s="6">
        <f>(+(supply_chain_S4_BWM!B18*LCI_db1_S4!N32)+(supply_chain_S4_BWM!B20*LCI_db1_S4!N35)+(supply_chain_S4_BWM!B26*LCI_db1_S4!N43)+(supply_chain_S4_BWM!B37*LCI_db1_S4!N58))/LCIA_Methods!D4</f>
        <v>-130.32424063600547</v>
      </c>
      <c r="E2" s="6">
        <f>(+(supply_chain_S4_BWM!B18*LCI_db1_S4!O32)+(supply_chain_S4_BWM!B20*LCI_db1_S4!O35)+(supply_chain_S4_BWM!B26*LCI_db1_S4!O43)+(supply_chain_S4_BWM!B37*LCI_db1_S4!O58))/LCIA_Methods!D5</f>
        <v>-206.59314725045144</v>
      </c>
      <c r="F2" s="6">
        <f>(+(supply_chain_S4_BWM!B18*LCI_db1_S4!P32)+(supply_chain_S4_BWM!B20*LCI_db1_S4!P35)+(supply_chain_S4_BWM!B26*LCI_db1_S4!P43)+(supply_chain_S4_BWM!B37*LCI_db1_S4!P58))/LCIA_Methods!D6</f>
        <v>-11.906562441272071</v>
      </c>
      <c r="G2" s="6">
        <f>(+(supply_chain_S4_BWM!B18*LCI_db1_S4!Q32)+(supply_chain_S4_BWM!B20*LCI_db1_S4!Q35)+(supply_chain_S4_BWM!B26*LCI_db1_S4!Q43)+(supply_chain_S4_BWM!B37*LCI_db1_S4!Q58))/LCIA_Methods!D7</f>
        <v>-0.79283161840397098</v>
      </c>
      <c r="H2" s="6">
        <f>(+(supply_chain_S4_BWM!B18*LCI_db1_S4!R32)+(supply_chain_S4_BWM!B20*LCI_db1_S4!R35)+(supply_chain_S4_BWM!B26*LCI_db1_S4!R43)+(supply_chain_S4_BWM!B37*LCI_db1_S4!R58))/LCIA_Methods!D8</f>
        <v>-12.265299856661578</v>
      </c>
      <c r="I2" s="6">
        <f>(+(supply_chain_S4_BWM!B18*LCI_db1_S4!S32)+(supply_chain_S4_BWM!B20*LCI_db1_S4!S35)+(supply_chain_S4_BWM!B26*LCI_db1_S4!S43)+(supply_chain_S4_BWM!B37*LCI_db1_S4!S58))/LCIA_Methods!D9</f>
        <v>-19.985465183149888</v>
      </c>
      <c r="J2" s="6">
        <f>(+(supply_chain_S4_BWM!B18*LCI_db1_S4!T32)+(supply_chain_S4_BWM!B20*LCI_db1_S4!T35)+(supply_chain_S4_BWM!B26*LCI_db1_S4!T43)+(supply_chain_S4_BWM!B37*LCI_db1_S4!T58))/LCIA_Methods!D10</f>
        <v>-25.648519104479647</v>
      </c>
      <c r="K2" s="6">
        <f>(+(supply_chain_S4_BWM!B18*LCI_db1_S4!U32)+(supply_chain_S4_BWM!B20*LCI_db1_S4!U35)+(supply_chain_S4_BWM!B26*LCI_db1_S4!U43)+(supply_chain_S4_BWM!B37*LCI_db1_S4!U58))/LCIA_Methods!D11</f>
        <v>-33.591307129413458</v>
      </c>
      <c r="L2" s="6">
        <f>(+(supply_chain_S4_BWM!B18*LCI_db1_S4!V32)+(supply_chain_S4_BWM!B20*LCI_db1_S4!V35)+(supply_chain_S4_BWM!B26*LCI_db1_S4!V43)+(supply_chain_S4_BWM!B37*LCI_db1_S4!V58))/LCIA_Methods!D12</f>
        <v>-29.96039053922463</v>
      </c>
      <c r="M2" s="6">
        <f>(+(supply_chain_S4_BWM!B18*LCI_db1_S4!W32)+(supply_chain_S4_BWM!B20*LCI_db1_S4!W35)+(supply_chain_S4_BWM!B26*LCI_db1_S4!W43)+(supply_chain_S4_BWM!B37*LCI_db1_S4!W58))/LCIA_Methods!D13</f>
        <v>-205.40675241558827</v>
      </c>
      <c r="N2" s="6">
        <f>(+(supply_chain_S4_BWM!B18*LCI_db1_S4!X32)+(supply_chain_S4_BWM!B20*LCI_db1_S4!X35)+(supply_chain_S4_BWM!B26*LCI_db1_S4!X43)+(supply_chain_S4_BWM!B37*LCI_db1_S4!X58))/LCIA_Methods!D14</f>
        <v>-17.412035586792509</v>
      </c>
      <c r="O2" s="6">
        <f>(+(supply_chain_S4_BWM!B18*LCI_db1_S4!Y32)+(supply_chain_S4_BWM!B20*LCI_db1_S4!Y35)+(supply_chain_S4_BWM!B26*LCI_db1_S4!Y43)+(supply_chain_S4_BWM!B37*LCI_db1_S4!Y58))/LCIA_Methods!D15</f>
        <v>-154.76658854862265</v>
      </c>
      <c r="P2" s="6">
        <f>(+(supply_chain_S4_BWM!B18*LCI_db1_S4!Z32)+(supply_chain_S4_BWM!B20*LCI_db1_S4!Z35)+(supply_chain_S4_BWM!B26*LCI_db1_S4!Z43)+(supply_chain_S4_BWM!B37*LCI_db1_S4!Z58))/LCIA_Methods!D16</f>
        <v>-14.973705810434128</v>
      </c>
      <c r="Q2" s="6">
        <f>(+(supply_chain_S4_BWM!B18*LCI_db1_S4!AA32)+(supply_chain_S4_BWM!B20*LCI_db1_S4!AA35)+(supply_chain_S4_BWM!B26*LCI_db1_S4!AA43)+(supply_chain_S4_BWM!B37*LCI_db1_S4!AA58))/LCIA_Methods!D17</f>
        <v>-12.068799439277687</v>
      </c>
    </row>
    <row r="3" spans="1:17" x14ac:dyDescent="0.35">
      <c r="A3" s="5" t="s">
        <v>2</v>
      </c>
      <c r="B3" s="6">
        <f>(+(supply_chain_S4_PW1!B18*LCI_db1_S4!L32)+(supply_chain_S4_PW1!B20*LCI_db1_S4!L35)+(supply_chain_S4_PW1!B26*LCI_db1_S4!L43)+(supply_chain_S4_PW1!B37*LCI_db1_S4!L58))/LCIA_Methods!D2</f>
        <v>8.8854081505228319E-2</v>
      </c>
      <c r="C3" s="6">
        <f>(+(supply_chain_S4_PW1!B18*LCI_db1_S4!M32)+(supply_chain_S4_PW1!B20*LCI_db1_S4!M35)+(supply_chain_S4_PW1!B26*LCI_db1_S4!M43)+(supply_chain_S4_PW1!B37*LCI_db1_S4!M58))/LCIA_Methods!D3</f>
        <v>7.1829707829873315E-3</v>
      </c>
      <c r="D3" s="6">
        <f>(+(supply_chain_S4_PW1!B18*LCI_db1_S4!N32)+(supply_chain_S4_PW1!B20*LCI_db1_S4!N35)+(supply_chain_S4_PW1!B26*LCI_db1_S4!N43)+(supply_chain_S4_PW1!B37*LCI_db1_S4!N58))/LCIA_Methods!D4</f>
        <v>0.55532685624578471</v>
      </c>
      <c r="E3" s="6">
        <f>(+(supply_chain_S4_PW1!B18*LCI_db1_S4!O32)+(supply_chain_S4_PW1!B20*LCI_db1_S4!O35)+(supply_chain_S4_PW1!B26*LCI_db1_S4!O43)+(supply_chain_S4_PW1!B37*LCI_db1_S4!O58))/LCIA_Methods!D5</f>
        <v>0.51179381162011184</v>
      </c>
      <c r="F3" s="6">
        <f>(+(supply_chain_S4_PW1!B18*LCI_db1_S4!P32)+(supply_chain_S4_PW1!B20*LCI_db1_S4!P35)+(supply_chain_S4_PW1!B26*LCI_db1_S4!P43)+(supply_chain_S4_PW1!B37*LCI_db1_S4!P58))/LCIA_Methods!D6</f>
        <v>0.19834977524632172</v>
      </c>
      <c r="G3" s="6">
        <f>(+(supply_chain_S4_PW1!B18*LCI_db1_S4!Q32)+(supply_chain_S4_PW1!B20*LCI_db1_S4!Q35)+(supply_chain_S4_PW1!B26*LCI_db1_S4!Q43)+(supply_chain_S4_PW1!B37*LCI_db1_S4!Q58))/LCIA_Methods!D7</f>
        <v>1.4674673361108375E-2</v>
      </c>
      <c r="H3" s="6">
        <f>(+(supply_chain_S4_PW1!B18*LCI_db1_S4!R32)+(supply_chain_S4_PW1!B20*LCI_db1_S4!R35)+(supply_chain_S4_PW1!B26*LCI_db1_S4!R43)+(supply_chain_S4_PW1!B37*LCI_db1_S4!R58))/LCIA_Methods!D8</f>
        <v>8.903729973262707E-2</v>
      </c>
      <c r="I3" s="6">
        <f>(+(supply_chain_S4_PW1!B18*LCI_db1_S4!S32)+(supply_chain_S4_PW1!B20*LCI_db1_S4!S35)+(supply_chain_S4_PW1!B26*LCI_db1_S4!S43)+(supply_chain_S4_PW1!B37*LCI_db1_S4!S58))/LCIA_Methods!D9</f>
        <v>6.0864395878928092E-2</v>
      </c>
      <c r="J3" s="6">
        <f>(+(supply_chain_S4_PW1!B18*LCI_db1_S4!T32)+(supply_chain_S4_PW1!B20*LCI_db1_S4!T35)+(supply_chain_S4_PW1!B26*LCI_db1_S4!T43)+(supply_chain_S4_PW1!B37*LCI_db1_S4!T58))/LCIA_Methods!D10</f>
        <v>6.4047429433064823E-2</v>
      </c>
      <c r="K3" s="6">
        <f>(+(supply_chain_S4_PW1!B18*LCI_db1_S4!U32)+(supply_chain_S4_PW1!B20*LCI_db1_S4!U35)+(supply_chain_S4_PW1!B26*LCI_db1_S4!U43)+(supply_chain_S4_PW1!B37*LCI_db1_S4!U58))/LCIA_Methods!D11</f>
        <v>8.1335687612690399E-3</v>
      </c>
      <c r="L3" s="6">
        <f>(+(supply_chain_S4_PW1!B18*LCI_db1_S4!V32)+(supply_chain_S4_PW1!B20*LCI_db1_S4!V35)+(supply_chain_S4_PW1!B26*LCI_db1_S4!V43)+(supply_chain_S4_PW1!B37*LCI_db1_S4!V58))/LCIA_Methods!D12</f>
        <v>3.6135375850741669E-2</v>
      </c>
      <c r="M3" s="6">
        <f>(+(supply_chain_S4_PW1!B18*LCI_db1_S4!W32)+(supply_chain_S4_PW1!B20*LCI_db1_S4!W35)+(supply_chain_S4_PW1!B26*LCI_db1_S4!W43)+(supply_chain_S4_PW1!B37*LCI_db1_S4!W58))/LCIA_Methods!D13</f>
        <v>0.63278360712978143</v>
      </c>
      <c r="N3" s="6">
        <f>(+(supply_chain_S4_PW1!B18*LCI_db1_S4!X32)+(supply_chain_S4_PW1!B20*LCI_db1_S4!X35)+(supply_chain_S4_PW1!B26*LCI_db1_S4!X43)+(supply_chain_S4_PW1!B37*LCI_db1_S4!X58))/LCIA_Methods!D14</f>
        <v>1.3950421813089238E-2</v>
      </c>
      <c r="O3" s="6">
        <f>(+(supply_chain_S4_PW1!B18*LCI_db1_S4!Y32)+(supply_chain_S4_PW1!B20*LCI_db1_S4!Y35)+(supply_chain_S4_PW1!B26*LCI_db1_S4!Y43)+(supply_chain_S4_PW1!B37*LCI_db1_S4!Y58))/LCIA_Methods!D15</f>
        <v>7.9199839067638708E-3</v>
      </c>
      <c r="P3" s="6">
        <f>(+(supply_chain_S4_PW1!B18*LCI_db1_S4!Z32)+(supply_chain_S4_PW1!B20*LCI_db1_S4!Z35)+(supply_chain_S4_PW1!B26*LCI_db1_S4!Z43)+(supply_chain_S4_PW1!B37*LCI_db1_S4!Z58))/LCIA_Methods!D16</f>
        <v>0.14673925179282912</v>
      </c>
      <c r="Q3" s="6">
        <f>(+(supply_chain_S4_PW1!B18*LCI_db1_S4!AA32)+(supply_chain_S4_PW1!B20*LCI_db1_S4!AA35)+(supply_chain_S4_PW1!B26*LCI_db1_S4!AA43)+(supply_chain_S4_PW1!B37*LCI_db1_S4!AA58))/LCIA_Methods!D17</f>
        <v>0.18453842206875051</v>
      </c>
    </row>
    <row r="4" spans="1:17" x14ac:dyDescent="0.35">
      <c r="A4" s="5" t="s">
        <v>3</v>
      </c>
      <c r="B4" s="6">
        <f>(+(supply_chain_S4_PW2!B18*LCI_db1_S4!L32)+(supply_chain_S4_PW2!B20*LCI_db1_S4!L35)+(supply_chain_S4_PW2!B26*LCI_db1_S4!L43)+(supply_chain_S4_PW2!B37*LCI_db1_S4!L58))/LCIA_Methods!D2</f>
        <v>3.5407278936458608</v>
      </c>
      <c r="C4" s="6">
        <f>(+(supply_chain_S4_PW2!B18*LCI_db1_S4!M32)+(supply_chain_S4_PW2!B20*LCI_db1_S4!M35)+(supply_chain_S4_PW2!B26*LCI_db1_S4!M43)+(supply_chain_S4_PW2!B37*LCI_db1_S4!M58))/LCIA_Methods!D3</f>
        <v>5.8050489017240615E-2</v>
      </c>
      <c r="D4" s="6">
        <f>(+(supply_chain_S4_PW2!B18*LCI_db1_S4!N32)+(supply_chain_S4_PW2!B20*LCI_db1_S4!N35)+(supply_chain_S4_PW2!B26*LCI_db1_S4!N43)+(supply_chain_S4_PW2!B37*LCI_db1_S4!N58))/LCIA_Methods!D4</f>
        <v>5.3839679367053419</v>
      </c>
      <c r="E4" s="6">
        <f>(+(supply_chain_S4_PW2!B18*LCI_db1_S4!O32)+(supply_chain_S4_PW2!B20*LCI_db1_S4!O35)+(supply_chain_S4_PW2!B26*LCI_db1_S4!O43)+(supply_chain_S4_PW2!B37*LCI_db1_S4!O58))/LCIA_Methods!D5</f>
        <v>5.0061767212538868</v>
      </c>
      <c r="F4" s="6">
        <f>(+(supply_chain_S4_PW2!B18*LCI_db1_S4!P32)+(supply_chain_S4_PW2!B20*LCI_db1_S4!P35)+(supply_chain_S4_PW2!B26*LCI_db1_S4!P43)+(supply_chain_S4_PW2!B37*LCI_db1_S4!P58))/LCIA_Methods!D6</f>
        <v>3.8170782430014234</v>
      </c>
      <c r="G4" s="6">
        <f>(+(supply_chain_S4_PW2!B18*LCI_db1_S4!Q32)+(supply_chain_S4_PW2!B20*LCI_db1_S4!Q35)+(supply_chain_S4_PW2!B26*LCI_db1_S4!Q43)+(supply_chain_S4_PW2!B37*LCI_db1_S4!Q58))/LCIA_Methods!D7</f>
        <v>0.2371289310401532</v>
      </c>
      <c r="H4" s="6">
        <f>(+(supply_chain_S4_PW2!B18*LCI_db1_S4!R32)+(supply_chain_S4_PW2!B20*LCI_db1_S4!R35)+(supply_chain_S4_PW2!B26*LCI_db1_S4!R43)+(supply_chain_S4_PW2!B37*LCI_db1_S4!R58))/LCIA_Methods!D8</f>
        <v>0.85862576489806153</v>
      </c>
      <c r="I4" s="6">
        <f>(+(supply_chain_S4_PW2!B18*LCI_db1_S4!S32)+(supply_chain_S4_PW2!B20*LCI_db1_S4!S35)+(supply_chain_S4_PW2!B26*LCI_db1_S4!S43)+(supply_chain_S4_PW2!B37*LCI_db1_S4!S58))/LCIA_Methods!D9</f>
        <v>3.4099530159431954</v>
      </c>
      <c r="J4" s="6">
        <f>(+(supply_chain_S4_PW2!B18*LCI_db1_S4!T32)+(supply_chain_S4_PW2!B20*LCI_db1_S4!T35)+(supply_chain_S4_PW2!B26*LCI_db1_S4!T43)+(supply_chain_S4_PW2!B37*LCI_db1_S4!T58))/LCIA_Methods!D10</f>
        <v>4.5531761054270339</v>
      </c>
      <c r="K4" s="6">
        <f>(+(supply_chain_S4_PW2!B18*LCI_db1_S4!U32)+(supply_chain_S4_PW2!B20*LCI_db1_S4!U35)+(supply_chain_S4_PW2!B26*LCI_db1_S4!U43)+(supply_chain_S4_PW2!B37*LCI_db1_S4!U58))/LCIA_Methods!D11</f>
        <v>0.11468521567290228</v>
      </c>
      <c r="L4" s="6">
        <f>(+(supply_chain_S4_PW2!B18*LCI_db1_S4!V32)+(supply_chain_S4_PW2!B20*LCI_db1_S4!V35)+(supply_chain_S4_PW2!B26*LCI_db1_S4!V43)+(supply_chain_S4_PW2!B37*LCI_db1_S4!V58))/LCIA_Methods!D12</f>
        <v>0.4560981747772378</v>
      </c>
      <c r="M4" s="6">
        <f>(+(supply_chain_S4_PW2!B18*LCI_db1_S4!W32)+(supply_chain_S4_PW2!B20*LCI_db1_S4!W35)+(supply_chain_S4_PW2!B26*LCI_db1_S4!W43)+(supply_chain_S4_PW2!B37*LCI_db1_S4!W58))/LCIA_Methods!D13</f>
        <v>0.90761743779144421</v>
      </c>
      <c r="N4" s="6">
        <f>(+(supply_chain_S4_PW2!B18*LCI_db1_S4!X32)+(supply_chain_S4_PW2!B20*LCI_db1_S4!X35)+(supply_chain_S4_PW2!B26*LCI_db1_S4!X43)+(supply_chain_S4_PW2!B37*LCI_db1_S4!X58))/LCIA_Methods!D14</f>
        <v>0.19531813883401949</v>
      </c>
      <c r="O4" s="6">
        <f>(+(supply_chain_S4_PW2!B18*LCI_db1_S4!Y32)+(supply_chain_S4_PW2!B20*LCI_db1_S4!Y35)+(supply_chain_S4_PW2!B26*LCI_db1_S4!Y43)+(supply_chain_S4_PW2!B37*LCI_db1_S4!Y58))/LCIA_Methods!D15</f>
        <v>0.14731329094617851</v>
      </c>
      <c r="P4" s="6">
        <f>(+(supply_chain_S4_PW2!B18*LCI_db1_S4!Z32)+(supply_chain_S4_PW2!B20*LCI_db1_S4!Z35)+(supply_chain_S4_PW2!B26*LCI_db1_S4!Z43)+(supply_chain_S4_PW2!B37*LCI_db1_S4!Z58))/LCIA_Methods!D16</f>
        <v>1.1942275606037256</v>
      </c>
      <c r="Q4" s="6">
        <f>(+(supply_chain_S4_PW2!B18*LCI_db1_S4!AA32)+(supply_chain_S4_PW2!B20*LCI_db1_S4!AA35)+(supply_chain_S4_PW2!B26*LCI_db1_S4!AA43)+(supply_chain_S4_PW2!B37*LCI_db1_S4!AA58))/LCIA_Methods!D17</f>
        <v>1.9521194260506485</v>
      </c>
    </row>
    <row r="5" spans="1:17" x14ac:dyDescent="0.35">
      <c r="A5" s="5" t="s">
        <v>4</v>
      </c>
      <c r="B5" s="6">
        <f>(+(supply_chain_S4_PW3!B18*LCI_db1_S4!L32)+(supply_chain_S4_PW3!B20*LCI_db1_S4!L35)+(supply_chain_S4_PW3!B26*LCI_db1_S4!L43)+(supply_chain_S4_PW3!B37*LCI_db1_S4!L58))/LCIA_Methods!D2</f>
        <v>-9.6688265654318304</v>
      </c>
      <c r="C5" s="6">
        <f>(+(supply_chain_S4_PW3!B18*LCI_db1_S4!M32)+(supply_chain_S4_PW3!B20*LCI_db1_S4!M35)+(supply_chain_S4_PW3!B26*LCI_db1_S4!M43)+(supply_chain_S4_PW3!B37*LCI_db1_S4!M58))/LCIA_Methods!D3</f>
        <v>-0.47748362389890092</v>
      </c>
      <c r="D5" s="6">
        <f>(+(supply_chain_S4_PW3!B18*LCI_db1_S4!N32)+(supply_chain_S4_PW3!B20*LCI_db1_S4!N35)+(supply_chain_S4_PW3!B26*LCI_db1_S4!N43)+(supply_chain_S4_PW3!B37*LCI_db1_S4!N58))/LCIA_Methods!D4</f>
        <v>-136.2635354289566</v>
      </c>
      <c r="E5" s="6">
        <f>(+(supply_chain_S4_PW3!B18*LCI_db1_S4!O32)+(supply_chain_S4_PW3!B20*LCI_db1_S4!O35)+(supply_chain_S4_PW3!B26*LCI_db1_S4!O43)+(supply_chain_S4_PW3!B37*LCI_db1_S4!O58))/LCIA_Methods!D5</f>
        <v>-212.11111778332543</v>
      </c>
      <c r="F5" s="6">
        <f>(+(supply_chain_S4_PW3!B18*LCI_db1_S4!P32)+(supply_chain_S4_PW3!B20*LCI_db1_S4!P35)+(supply_chain_S4_PW3!B26*LCI_db1_S4!P43)+(supply_chain_S4_PW3!B37*LCI_db1_S4!P58))/LCIA_Methods!D6</f>
        <v>-15.921990459519815</v>
      </c>
      <c r="G5" s="6">
        <f>(+(supply_chain_S4_PW3!B18*LCI_db1_S4!Q32)+(supply_chain_S4_PW3!B20*LCI_db1_S4!Q35)+(supply_chain_S4_PW3!B26*LCI_db1_S4!Q43)+(supply_chain_S4_PW3!B37*LCI_db1_S4!Q58))/LCIA_Methods!D7</f>
        <v>-1.0446352228052325</v>
      </c>
      <c r="H5" s="6">
        <f>(+(supply_chain_S4_PW3!B18*LCI_db1_S4!R32)+(supply_chain_S4_PW3!B20*LCI_db1_S4!R35)+(supply_chain_S4_PW3!B26*LCI_db1_S4!R43)+(supply_chain_S4_PW3!B37*LCI_db1_S4!R58))/LCIA_Methods!D8</f>
        <v>-13.212962921292267</v>
      </c>
      <c r="I5" s="6">
        <f>(+(supply_chain_S4_PW3!B18*LCI_db1_S4!S32)+(supply_chain_S4_PW3!B20*LCI_db1_S4!S35)+(supply_chain_S4_PW3!B26*LCI_db1_S4!S43)+(supply_chain_S4_PW3!B37*LCI_db1_S4!S58))/LCIA_Methods!D9</f>
        <v>-23.456282594972009</v>
      </c>
      <c r="J5" s="6">
        <f>(+(supply_chain_S4_PW3!B18*LCI_db1_S4!T32)+(supply_chain_S4_PW3!B20*LCI_db1_S4!T35)+(supply_chain_S4_PW3!B26*LCI_db1_S4!T43)+(supply_chain_S4_PW3!B37*LCI_db1_S4!T58))/LCIA_Methods!D10</f>
        <v>-30.265742639339745</v>
      </c>
      <c r="K5" s="6">
        <f>(+(supply_chain_S4_PW3!B18*LCI_db1_S4!U32)+(supply_chain_S4_PW3!B20*LCI_db1_S4!U35)+(supply_chain_S4_PW3!B26*LCI_db1_S4!U43)+(supply_chain_S4_PW3!B37*LCI_db1_S4!U58))/LCIA_Methods!D11</f>
        <v>-33.714125913847631</v>
      </c>
      <c r="L5" s="6">
        <f>(+(supply_chain_S4_PW3!B18*LCI_db1_S4!V32)+(supply_chain_S4_PW3!B20*LCI_db1_S4!V35)+(supply_chain_S4_PW3!B26*LCI_db1_S4!V43)+(supply_chain_S4_PW3!B37*LCI_db1_S4!V58))/LCIA_Methods!D12</f>
        <v>-30.452624089852609</v>
      </c>
      <c r="M5" s="6">
        <f>(+(supply_chain_S4_PW3!B18*LCI_db1_S4!W32)+(supply_chain_S4_PW3!B20*LCI_db1_S4!W35)+(supply_chain_S4_PW3!B26*LCI_db1_S4!W43)+(supply_chain_S4_PW3!B37*LCI_db1_S4!W58))/LCIA_Methods!D13</f>
        <v>-206.9471534605095</v>
      </c>
      <c r="N5" s="6">
        <f>(+(supply_chain_S4_PW3!B18*LCI_db1_S4!X32)+(supply_chain_S4_PW3!B20*LCI_db1_S4!X35)+(supply_chain_S4_PW3!B26*LCI_db1_S4!X43)+(supply_chain_S4_PW3!B37*LCI_db1_S4!X58))/LCIA_Methods!D14</f>
        <v>-17.62130414743962</v>
      </c>
      <c r="O5" s="6">
        <f>(+(supply_chain_S4_PW3!B18*LCI_db1_S4!Y32)+(supply_chain_S4_PW3!B20*LCI_db1_S4!Y35)+(supply_chain_S4_PW3!B26*LCI_db1_S4!Y43)+(supply_chain_S4_PW3!B37*LCI_db1_S4!Y58))/LCIA_Methods!D15</f>
        <v>-154.9218218234756</v>
      </c>
      <c r="P5" s="6">
        <f>(+(supply_chain_S4_PW3!B18*LCI_db1_S4!Z32)+(supply_chain_S4_PW3!B20*LCI_db1_S4!Z35)+(supply_chain_S4_PW3!B26*LCI_db1_S4!Z43)+(supply_chain_S4_PW3!B37*LCI_db1_S4!Z58))/LCIA_Methods!D16</f>
        <v>-16.314672622830685</v>
      </c>
      <c r="Q5" s="6">
        <f>(+(supply_chain_S4_PW3!B18*LCI_db1_S4!AA32)+(supply_chain_S4_PW3!B20*LCI_db1_S4!AA35)+(supply_chain_S4_PW3!B26*LCI_db1_S4!AA43)+(supply_chain_S4_PW3!B37*LCI_db1_S4!AA58))/LCIA_Methods!D17</f>
        <v>-14.205457287397087</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OEV_Pathways_db1_S4!B2*VLOOKUP("BWM",Waste_Generation_S5!A1:C100,3,FALSE)</f>
        <v>48.344132827159143</v>
      </c>
      <c r="C2" s="6">
        <f>OEV_Pathways_db1_S4!C2*VLOOKUP("BWM",Waste_Generation_S5!A1:C100,3,FALSE)</f>
        <v>2.3874181194945043</v>
      </c>
      <c r="D2" s="6">
        <f>OEV_Pathways_db1_S4!D2*VLOOKUP("BWM",Waste_Generation_S5!A1:C100,3,FALSE)</f>
        <v>681.31767714478303</v>
      </c>
      <c r="E2" s="6">
        <f>OEV_Pathways_db1_S4!E2*VLOOKUP("BWM",Waste_Generation_S5!A1:C100,3,FALSE)</f>
        <v>1060.5555889166269</v>
      </c>
      <c r="F2" s="6">
        <f>OEV_Pathways_db1_S4!F2*VLOOKUP("BWM",Waste_Generation_S5!A1:C100,3,FALSE)</f>
        <v>79.609952297599079</v>
      </c>
      <c r="G2" s="6">
        <f>OEV_Pathways_db1_S4!G2*VLOOKUP("BWM",Waste_Generation_S5!A1:C100,3,FALSE)</f>
        <v>5.2231761140261623</v>
      </c>
      <c r="H2" s="6">
        <f>OEV_Pathways_db1_S4!H2*VLOOKUP("BWM",Waste_Generation_S5!A1:C100,3,FALSE)</f>
        <v>66.064814606461326</v>
      </c>
      <c r="I2" s="6">
        <f>OEV_Pathways_db1_S4!I2*VLOOKUP("BWM",Waste_Generation_S5!A1:C100,3,FALSE)</f>
        <v>117.28141297486005</v>
      </c>
      <c r="J2" s="6">
        <f>OEV_Pathways_db1_S4!J2*VLOOKUP("BWM",Waste_Generation_S5!A1:C100,3,FALSE)</f>
        <v>151.32871319669874</v>
      </c>
      <c r="K2" s="6">
        <f>OEV_Pathways_db1_S4!K2*VLOOKUP("BWM",Waste_Generation_S5!A1:C100,3,FALSE)</f>
        <v>168.57062956923818</v>
      </c>
      <c r="L2" s="6">
        <f>OEV_Pathways_db1_S4!L2*VLOOKUP("BWM",Waste_Generation_S5!A1:C100,3,FALSE)</f>
        <v>152.26312044926303</v>
      </c>
      <c r="M2" s="6">
        <f>OEV_Pathways_db1_S4!M2*VLOOKUP("BWM",Waste_Generation_S5!A1:C100,3,FALSE)</f>
        <v>1034.7357673025474</v>
      </c>
      <c r="N2" s="6">
        <f>OEV_Pathways_db1_S4!N2*VLOOKUP("BWM",Waste_Generation_S5!A1:C100,3,FALSE)</f>
        <v>88.106520737198124</v>
      </c>
      <c r="O2" s="6">
        <f>OEV_Pathways_db1_S4!O2*VLOOKUP("BWM",Waste_Generation_S5!A1:C100,3,FALSE)</f>
        <v>774.60910911737835</v>
      </c>
      <c r="P2" s="6">
        <f>OEV_Pathways_db1_S4!P2*VLOOKUP("BWM",Waste_Generation_S5!A1:C100,3,FALSE)</f>
        <v>81.573363114153437</v>
      </c>
      <c r="Q2" s="6">
        <f>OEV_Pathways_db1_S4!Q2*VLOOKUP("BWM",Waste_Generation_S5!A1:C100,3,FALSE)</f>
        <v>71.027286436985449</v>
      </c>
    </row>
    <row r="3" spans="1:17" x14ac:dyDescent="0.35">
      <c r="A3" s="5" t="s">
        <v>2</v>
      </c>
      <c r="B3" s="6">
        <f>OEV_Pathways_db1_S4!B3*VLOOKUP("PW1",Waste_Generation_S5!A1:C100,3,FALSE)</f>
        <v>19.337653130863657</v>
      </c>
      <c r="C3" s="6">
        <f>OEV_Pathways_db1_S4!C3*VLOOKUP("PW1",Waste_Generation_S5!A1:C100,3,FALSE)</f>
        <v>0.95496724779780162</v>
      </c>
      <c r="D3" s="6">
        <f>OEV_Pathways_db1_S4!D3*VLOOKUP("PW1",Waste_Generation_S5!A1:C100,3,FALSE)</f>
        <v>272.52707085791315</v>
      </c>
      <c r="E3" s="6">
        <f>OEV_Pathways_db1_S4!E3*VLOOKUP("PW1",Waste_Generation_S5!A1:C100,3,FALSE)</f>
        <v>424.2222355666508</v>
      </c>
      <c r="F3" s="6">
        <f>OEV_Pathways_db1_S4!F3*VLOOKUP("PW1",Waste_Generation_S5!A1:C100,3,FALSE)</f>
        <v>31.843980919039627</v>
      </c>
      <c r="G3" s="6">
        <f>OEV_Pathways_db1_S4!G3*VLOOKUP("PW1",Waste_Generation_S5!A1:C100,3,FALSE)</f>
        <v>2.0892704456104649</v>
      </c>
      <c r="H3" s="6">
        <f>OEV_Pathways_db1_S4!H3*VLOOKUP("PW1",Waste_Generation_S5!A1:C100,3,FALSE)</f>
        <v>26.42592584258453</v>
      </c>
      <c r="I3" s="6">
        <f>OEV_Pathways_db1_S4!I3*VLOOKUP("PW1",Waste_Generation_S5!A1:C100,3,FALSE)</f>
        <v>46.912565189944019</v>
      </c>
      <c r="J3" s="6">
        <f>OEV_Pathways_db1_S4!J3*VLOOKUP("PW1",Waste_Generation_S5!A1:C100,3,FALSE)</f>
        <v>60.53148527867949</v>
      </c>
      <c r="K3" s="6">
        <f>OEV_Pathways_db1_S4!K3*VLOOKUP("PW1",Waste_Generation_S5!A1:C100,3,FALSE)</f>
        <v>67.428251827695277</v>
      </c>
      <c r="L3" s="6">
        <f>OEV_Pathways_db1_S4!L3*VLOOKUP("PW1",Waste_Generation_S5!A1:C100,3,FALSE)</f>
        <v>60.905248179705211</v>
      </c>
      <c r="M3" s="6">
        <f>OEV_Pathways_db1_S4!M3*VLOOKUP("PW1",Waste_Generation_S5!A1:C100,3,FALSE)</f>
        <v>413.89430692101894</v>
      </c>
      <c r="N3" s="6">
        <f>OEV_Pathways_db1_S4!N3*VLOOKUP("PW1",Waste_Generation_S5!A1:C100,3,FALSE)</f>
        <v>35.242608294879247</v>
      </c>
      <c r="O3" s="6">
        <f>OEV_Pathways_db1_S4!O3*VLOOKUP("PW1",Waste_Generation_S5!A1:C100,3,FALSE)</f>
        <v>309.84364364695125</v>
      </c>
      <c r="P3" s="6">
        <f>OEV_Pathways_db1_S4!P3*VLOOKUP("PW1",Waste_Generation_S5!A1:C100,3,FALSE)</f>
        <v>32.629345245661369</v>
      </c>
      <c r="Q3" s="6">
        <f>OEV_Pathways_db1_S4!Q3*VLOOKUP("PW1",Waste_Generation_S5!A1:C100,3,FALSE)</f>
        <v>28.410914574794177</v>
      </c>
    </row>
    <row r="4" spans="1:17" x14ac:dyDescent="0.35">
      <c r="A4" s="5" t="s">
        <v>3</v>
      </c>
      <c r="B4" s="6">
        <f>OEV_Pathways_db1_S4!B4*VLOOKUP("PW2",Waste_Generation_S5!A1:C100,3,FALSE)</f>
        <v>19.337653130863657</v>
      </c>
      <c r="C4" s="6">
        <f>OEV_Pathways_db1_S4!C4*VLOOKUP("PW2",Waste_Generation_S5!A1:C100,3,FALSE)</f>
        <v>0.95496724779780162</v>
      </c>
      <c r="D4" s="6">
        <f>OEV_Pathways_db1_S4!D4*VLOOKUP("PW2",Waste_Generation_S5!A1:C100,3,FALSE)</f>
        <v>272.52707085791315</v>
      </c>
      <c r="E4" s="6">
        <f>OEV_Pathways_db1_S4!E4*VLOOKUP("PW2",Waste_Generation_S5!A1:C100,3,FALSE)</f>
        <v>424.2222355666508</v>
      </c>
      <c r="F4" s="6">
        <f>OEV_Pathways_db1_S4!F4*VLOOKUP("PW2",Waste_Generation_S5!A1:C100,3,FALSE)</f>
        <v>31.843980919039627</v>
      </c>
      <c r="G4" s="6">
        <f>OEV_Pathways_db1_S4!G4*VLOOKUP("PW2",Waste_Generation_S5!A1:C100,3,FALSE)</f>
        <v>2.0892704456104649</v>
      </c>
      <c r="H4" s="6">
        <f>OEV_Pathways_db1_S4!H4*VLOOKUP("PW2",Waste_Generation_S5!A1:C100,3,FALSE)</f>
        <v>26.42592584258453</v>
      </c>
      <c r="I4" s="6">
        <f>OEV_Pathways_db1_S4!I4*VLOOKUP("PW2",Waste_Generation_S5!A1:C100,3,FALSE)</f>
        <v>46.912565189944019</v>
      </c>
      <c r="J4" s="6">
        <f>OEV_Pathways_db1_S4!J4*VLOOKUP("PW2",Waste_Generation_S5!A1:C100,3,FALSE)</f>
        <v>60.53148527867949</v>
      </c>
      <c r="K4" s="6">
        <f>OEV_Pathways_db1_S4!K4*VLOOKUP("PW2",Waste_Generation_S5!A1:C100,3,FALSE)</f>
        <v>67.428251827695277</v>
      </c>
      <c r="L4" s="6">
        <f>OEV_Pathways_db1_S4!L4*VLOOKUP("PW2",Waste_Generation_S5!A1:C100,3,FALSE)</f>
        <v>60.905248179705211</v>
      </c>
      <c r="M4" s="6">
        <f>OEV_Pathways_db1_S4!M4*VLOOKUP("PW2",Waste_Generation_S5!A1:C100,3,FALSE)</f>
        <v>413.89430692101894</v>
      </c>
      <c r="N4" s="6">
        <f>OEV_Pathways_db1_S4!N4*VLOOKUP("PW2",Waste_Generation_S5!A1:C100,3,FALSE)</f>
        <v>35.242608294879247</v>
      </c>
      <c r="O4" s="6">
        <f>OEV_Pathways_db1_S4!O4*VLOOKUP("PW2",Waste_Generation_S5!A1:C100,3,FALSE)</f>
        <v>309.84364364695125</v>
      </c>
      <c r="P4" s="6">
        <f>OEV_Pathways_db1_S4!P4*VLOOKUP("PW2",Waste_Generation_S5!A1:C100,3,FALSE)</f>
        <v>32.629345245661369</v>
      </c>
      <c r="Q4" s="6">
        <f>OEV_Pathways_db1_S4!Q4*VLOOKUP("PW2",Waste_Generation_S5!A1:C100,3,FALSE)</f>
        <v>28.410914574794177</v>
      </c>
    </row>
    <row r="5" spans="1:17" x14ac:dyDescent="0.35">
      <c r="A5" s="5" t="s">
        <v>4</v>
      </c>
      <c r="B5" s="6">
        <f>OEV_Pathways_db1_S4!B5*VLOOKUP("PW3",Waste_Generation_S5!A1:C100,3,FALSE)</f>
        <v>9.6688265654318286</v>
      </c>
      <c r="C5" s="6">
        <f>OEV_Pathways_db1_S4!C5*VLOOKUP("PW3",Waste_Generation_S5!A1:C100,3,FALSE)</f>
        <v>0.47748362389890081</v>
      </c>
      <c r="D5" s="6">
        <f>OEV_Pathways_db1_S4!D5*VLOOKUP("PW3",Waste_Generation_S5!A1:C100,3,FALSE)</f>
        <v>136.26353542895657</v>
      </c>
      <c r="E5" s="6">
        <f>OEV_Pathways_db1_S4!E5*VLOOKUP("PW3",Waste_Generation_S5!A1:C100,3,FALSE)</f>
        <v>212.1111177833254</v>
      </c>
      <c r="F5" s="6">
        <f>OEV_Pathways_db1_S4!F5*VLOOKUP("PW3",Waste_Generation_S5!A1:C100,3,FALSE)</f>
        <v>15.921990459519813</v>
      </c>
      <c r="G5" s="6">
        <f>OEV_Pathways_db1_S4!G5*VLOOKUP("PW3",Waste_Generation_S5!A1:C100,3,FALSE)</f>
        <v>1.0446352228052325</v>
      </c>
      <c r="H5" s="6">
        <f>OEV_Pathways_db1_S4!H5*VLOOKUP("PW3",Waste_Generation_S5!A1:C100,3,FALSE)</f>
        <v>13.212962921292265</v>
      </c>
      <c r="I5" s="6">
        <f>OEV_Pathways_db1_S4!I5*VLOOKUP("PW3",Waste_Generation_S5!A1:C100,3,FALSE)</f>
        <v>23.456282594972009</v>
      </c>
      <c r="J5" s="6">
        <f>OEV_Pathways_db1_S4!J5*VLOOKUP("PW3",Waste_Generation_S5!A1:C100,3,FALSE)</f>
        <v>30.265742639339745</v>
      </c>
      <c r="K5" s="6">
        <f>OEV_Pathways_db1_S4!K5*VLOOKUP("PW3",Waste_Generation_S5!A1:C100,3,FALSE)</f>
        <v>33.714125913847639</v>
      </c>
      <c r="L5" s="6">
        <f>OEV_Pathways_db1_S4!L5*VLOOKUP("PW3",Waste_Generation_S5!A1:C100,3,FALSE)</f>
        <v>30.452624089852605</v>
      </c>
      <c r="M5" s="6">
        <f>OEV_Pathways_db1_S4!M5*VLOOKUP("PW3",Waste_Generation_S5!A1:C100,3,FALSE)</f>
        <v>206.94715346050947</v>
      </c>
      <c r="N5" s="6">
        <f>OEV_Pathways_db1_S4!N5*VLOOKUP("PW3",Waste_Generation_S5!A1:C100,3,FALSE)</f>
        <v>17.621304147439623</v>
      </c>
      <c r="O5" s="6">
        <f>OEV_Pathways_db1_S4!O5*VLOOKUP("PW3",Waste_Generation_S5!A1:C100,3,FALSE)</f>
        <v>154.92182182347563</v>
      </c>
      <c r="P5" s="6">
        <f>OEV_Pathways_db1_S4!P5*VLOOKUP("PW3",Waste_Generation_S5!A1:C100,3,FALSE)</f>
        <v>16.314672622830685</v>
      </c>
      <c r="Q5" s="6">
        <f>OEV_Pathways_db1_S4!Q5*VLOOKUP("PW3",Waste_Generation_S5!A1:C100,3,FALSE)</f>
        <v>14.205457287397088</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CA_Pathways_db1_S5!B2-TUM_db1_S5_Util!B2</f>
        <v>-1.8336721202601911</v>
      </c>
      <c r="C2" s="6">
        <f>CA_Pathways_db1_S5!C2-TUM_db1_S5_Util!C2</f>
        <v>0.57091857903017784</v>
      </c>
      <c r="D2" s="6">
        <f>CA_Pathways_db1_S5!D2-TUM_db1_S5_Util!D2</f>
        <v>28.160708781326676</v>
      </c>
      <c r="E2" s="6">
        <f>CA_Pathways_db1_S5!E2-TUM_db1_S5_Util!E2</f>
        <v>7.9361150355848906</v>
      </c>
      <c r="F2" s="6">
        <f>CA_Pathways_db1_S5!F2-TUM_db1_S5_Util!F2</f>
        <v>-5.0482186911493958</v>
      </c>
      <c r="G2" s="6">
        <f>CA_Pathways_db1_S5!G2-TUM_db1_S5_Util!G2</f>
        <v>0.86971327867648962</v>
      </c>
      <c r="H2" s="6">
        <f>CA_Pathways_db1_S5!H2-TUM_db1_S5_Util!H2</f>
        <v>8.3636351412433321</v>
      </c>
      <c r="I2" s="6">
        <f>CA_Pathways_db1_S5!I2-TUM_db1_S5_Util!I2</f>
        <v>-17.401836412026345</v>
      </c>
      <c r="J2" s="6">
        <f>CA_Pathways_db1_S5!J2-TUM_db1_S5_Util!J2</f>
        <v>-25.805258696104076</v>
      </c>
      <c r="K2" s="6">
        <f>CA_Pathways_db1_S5!K2-TUM_db1_S5_Util!K2</f>
        <v>0.32518249154951206</v>
      </c>
      <c r="L2" s="6">
        <f>CA_Pathways_db1_S5!L2-TUM_db1_S5_Util!L2</f>
        <v>1.9219422798994223</v>
      </c>
      <c r="M2" s="6">
        <f>CA_Pathways_db1_S5!M2-TUM_db1_S5_Util!M2</f>
        <v>16.708304520904903</v>
      </c>
      <c r="N2" s="6">
        <f>CA_Pathways_db1_S5!N2-TUM_db1_S5_Util!N2</f>
        <v>0.30082008699450569</v>
      </c>
      <c r="O2" s="6">
        <f>CA_Pathways_db1_S5!O2-TUM_db1_S5_Util!O2</f>
        <v>6.9265709342118953E-3</v>
      </c>
      <c r="P2" s="6">
        <f>CA_Pathways_db1_S5!P2-TUM_db1_S5_Util!P2</f>
        <v>14.915526400380276</v>
      </c>
      <c r="Q2" s="6">
        <f>CA_Pathways_db1_S5!Q2-TUM_db1_S5_Util!Q2</f>
        <v>13.690555894335558</v>
      </c>
    </row>
    <row r="3" spans="1:17" x14ac:dyDescent="0.35">
      <c r="A3" s="5" t="s">
        <v>2</v>
      </c>
      <c r="B3" s="6">
        <f>CA_Pathways_db1_S5!B3-TUM_db1_S5_Util!B3</f>
        <v>-2.383146296431947</v>
      </c>
      <c r="C3" s="6">
        <f>CA_Pathways_db1_S5!C3-TUM_db1_S5_Util!C3</f>
        <v>4.0116143198147505E-2</v>
      </c>
      <c r="D3" s="6">
        <f>CA_Pathways_db1_S5!D3-TUM_db1_S5_Util!D3</f>
        <v>-19.883122377549782</v>
      </c>
      <c r="E3" s="6">
        <f>CA_Pathways_db1_S5!E3-TUM_db1_S5_Util!E3</f>
        <v>-0.80123477642128926</v>
      </c>
      <c r="F3" s="6">
        <f>CA_Pathways_db1_S5!F3-TUM_db1_S5_Util!F3</f>
        <v>-7.300904382171427</v>
      </c>
      <c r="G3" s="6">
        <f>CA_Pathways_db1_S5!G3-TUM_db1_S5_Util!G3</f>
        <v>-0.13338696493627819</v>
      </c>
      <c r="H3" s="6">
        <f>CA_Pathways_db1_S5!H3-TUM_db1_S5_Util!H3</f>
        <v>1.2778703119935051</v>
      </c>
      <c r="I3" s="6">
        <f>CA_Pathways_db1_S5!I3-TUM_db1_S5_Util!I3</f>
        <v>-22.26782630910532</v>
      </c>
      <c r="J3" s="6">
        <f>CA_Pathways_db1_S5!J3-TUM_db1_S5_Util!J3</f>
        <v>-31.054445621618324</v>
      </c>
      <c r="K3" s="6">
        <f>CA_Pathways_db1_S5!K3-TUM_db1_S5_Util!K3</f>
        <v>-0.29341413089534063</v>
      </c>
      <c r="L3" s="6">
        <f>CA_Pathways_db1_S5!L3-TUM_db1_S5_Util!L3</f>
        <v>-0.93375978762823675</v>
      </c>
      <c r="M3" s="6">
        <f>CA_Pathways_db1_S5!M3-TUM_db1_S5_Util!M3</f>
        <v>-9.21839983901791E-2</v>
      </c>
      <c r="N3" s="6">
        <f>CA_Pathways_db1_S5!N3-TUM_db1_S5_Util!N3</f>
        <v>-0.11385037493614068</v>
      </c>
      <c r="O3" s="6">
        <f>CA_Pathways_db1_S5!O3-TUM_db1_S5_Util!O3</f>
        <v>-0.60864930841152942</v>
      </c>
      <c r="P3" s="6">
        <f>CA_Pathways_db1_S5!P3-TUM_db1_S5_Util!P3</f>
        <v>-0.79882356454271275</v>
      </c>
      <c r="Q3" s="6">
        <f>CA_Pathways_db1_S5!Q3-TUM_db1_S5_Util!Q3</f>
        <v>-6.5983904117785847E-2</v>
      </c>
    </row>
    <row r="4" spans="1:17" x14ac:dyDescent="0.35">
      <c r="A4" s="5" t="s">
        <v>3</v>
      </c>
      <c r="B4" s="6">
        <f>CA_Pathways_db1_S5!B4-TUM_db1_S5_Util!B4</f>
        <v>-6.5628086594279651</v>
      </c>
      <c r="C4" s="6">
        <f>CA_Pathways_db1_S5!C4-TUM_db1_S5_Util!C4</f>
        <v>7.9304590947157708E-3</v>
      </c>
      <c r="D4" s="6">
        <f>CA_Pathways_db1_S5!D4-TUM_db1_S5_Util!D4</f>
        <v>-11.536326729172233</v>
      </c>
      <c r="E4" s="6">
        <f>CA_Pathways_db1_S5!E4-TUM_db1_S5_Util!E4</f>
        <v>-5.0501882192203533</v>
      </c>
      <c r="F4" s="6">
        <f>CA_Pathways_db1_S5!F4-TUM_db1_S5_Util!F4</f>
        <v>-1.370047230530187</v>
      </c>
      <c r="G4" s="6">
        <f>CA_Pathways_db1_S5!G4-TUM_db1_S5_Util!G4</f>
        <v>-4.5776583548290062E-2</v>
      </c>
      <c r="H4" s="6">
        <f>CA_Pathways_db1_S5!H4-TUM_db1_S5_Util!H4</f>
        <v>0.71677823117108774</v>
      </c>
      <c r="I4" s="6">
        <f>CA_Pathways_db1_S5!I4-TUM_db1_S5_Util!I4</f>
        <v>0.29822311988192052</v>
      </c>
      <c r="J4" s="6">
        <f>CA_Pathways_db1_S5!J4-TUM_db1_S5_Util!J4</f>
        <v>0.63923779023236538</v>
      </c>
      <c r="K4" s="6">
        <f>CA_Pathways_db1_S5!K4-TUM_db1_S5_Util!K4</f>
        <v>-0.29370133635524071</v>
      </c>
      <c r="L4" s="6">
        <f>CA_Pathways_db1_S5!L4-TUM_db1_S5_Util!L4</f>
        <v>0.26114302556587166</v>
      </c>
      <c r="M4" s="6">
        <f>CA_Pathways_db1_S5!M4-TUM_db1_S5_Util!M4</f>
        <v>0.39408841034398689</v>
      </c>
      <c r="N4" s="6">
        <f>CA_Pathways_db1_S5!N4-TUM_db1_S5_Util!N4</f>
        <v>-8.1735109680937015E-2</v>
      </c>
      <c r="O4" s="6">
        <f>CA_Pathways_db1_S5!O4-TUM_db1_S5_Util!O4</f>
        <v>-0.11747402056503917</v>
      </c>
      <c r="P4" s="6">
        <f>CA_Pathways_db1_S5!P4-TUM_db1_S5_Util!P4</f>
        <v>-0.76458057689287773</v>
      </c>
      <c r="Q4" s="6">
        <f>CA_Pathways_db1_S5!Q4-TUM_db1_S5_Util!Q4</f>
        <v>-0.12650891636369122</v>
      </c>
    </row>
    <row r="5" spans="1:17" x14ac:dyDescent="0.35">
      <c r="A5" s="5" t="s">
        <v>4</v>
      </c>
      <c r="B5" s="6">
        <f>CA_Pathways_db1_S5!B5-TUM_db1_S5_Util!B5</f>
        <v>7.1122828355997205</v>
      </c>
      <c r="C5" s="6">
        <f>CA_Pathways_db1_S5!C5-TUM_db1_S5_Util!C5</f>
        <v>0.52287197673731467</v>
      </c>
      <c r="D5" s="6">
        <f>CA_Pathways_db1_S5!D5-TUM_db1_S5_Util!D5</f>
        <v>59.580157888048674</v>
      </c>
      <c r="E5" s="6">
        <f>CA_Pathways_db1_S5!E5-TUM_db1_S5_Util!E5</f>
        <v>13.787538031226518</v>
      </c>
      <c r="F5" s="6">
        <f>CA_Pathways_db1_S5!F5-TUM_db1_S5_Util!F5</f>
        <v>3.6227329215522222</v>
      </c>
      <c r="G5" s="6">
        <f>CA_Pathways_db1_S5!G5-TUM_db1_S5_Util!G5</f>
        <v>1.0488768271610578</v>
      </c>
      <c r="H5" s="6">
        <f>CA_Pathways_db1_S5!H5-TUM_db1_S5_Util!H5</f>
        <v>6.368986598078739</v>
      </c>
      <c r="I5" s="6">
        <f>CA_Pathways_db1_S5!I5-TUM_db1_S5_Util!I5</f>
        <v>4.5677667771970611</v>
      </c>
      <c r="J5" s="6">
        <f>CA_Pathways_db1_S5!J5-TUM_db1_S5_Util!J5</f>
        <v>4.6099491352818873</v>
      </c>
      <c r="K5" s="6">
        <f>CA_Pathways_db1_S5!K5-TUM_db1_S5_Util!K5</f>
        <v>0.91229795880008879</v>
      </c>
      <c r="L5" s="6">
        <f>CA_Pathways_db1_S5!L5-TUM_db1_S5_Util!L5</f>
        <v>2.5945590419617837</v>
      </c>
      <c r="M5" s="6">
        <f>CA_Pathways_db1_S5!M5-TUM_db1_S5_Util!M5</f>
        <v>16.40640010895109</v>
      </c>
      <c r="N5" s="6">
        <f>CA_Pathways_db1_S5!N5-TUM_db1_S5_Util!N5</f>
        <v>0.49640557161158938</v>
      </c>
      <c r="O5" s="6">
        <f>CA_Pathways_db1_S5!O5-TUM_db1_S5_Util!O5</f>
        <v>0.73304989991078173</v>
      </c>
      <c r="P5" s="6">
        <f>CA_Pathways_db1_S5!P5-TUM_db1_S5_Util!P5</f>
        <v>16.47893054181587</v>
      </c>
      <c r="Q5" s="6">
        <f>CA_Pathways_db1_S5!Q5-TUM_db1_S5_Util!Q5</f>
        <v>13.883048714817036</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(+(supply_chain_S5_BWM!B18*LCI_db1_S5!L32)+(supply_chain_S5_BWM!B20*LCI_db1_S5!L35)+(supply_chain_S5_BWM!B26*LCI_db1_S5!L43)+(supply_chain_S5_BWM!B37*LCI_db1_S5!L58))/LCIA_Methods!D2</f>
        <v>-6.0392445902807417</v>
      </c>
      <c r="C2" s="6">
        <f>(+(supply_chain_S5_BWM!B18*LCI_db1_S5!M32)+(supply_chain_S5_BWM!B20*LCI_db1_S5!M35)+(supply_chain_S5_BWM!B26*LCI_db1_S5!M43)+(supply_chain_S5_BWM!B37*LCI_db1_S5!M58))/LCIA_Methods!D3</f>
        <v>-0.41225016409867288</v>
      </c>
      <c r="D2" s="6">
        <f>(+(supply_chain_S5_BWM!B18*LCI_db1_S5!N32)+(supply_chain_S5_BWM!B20*LCI_db1_S5!N35)+(supply_chain_S5_BWM!B26*LCI_db1_S5!N43)+(supply_chain_S5_BWM!B37*LCI_db1_S5!N58))/LCIA_Methods!D4</f>
        <v>-130.32424063600547</v>
      </c>
      <c r="E2" s="6">
        <f>(+(supply_chain_S5_BWM!B18*LCI_db1_S5!O32)+(supply_chain_S5_BWM!B20*LCI_db1_S5!O35)+(supply_chain_S5_BWM!B26*LCI_db1_S5!O43)+(supply_chain_S5_BWM!B37*LCI_db1_S5!O58))/LCIA_Methods!D5</f>
        <v>-206.59314725045144</v>
      </c>
      <c r="F2" s="6">
        <f>(+(supply_chain_S5_BWM!B18*LCI_db1_S5!P32)+(supply_chain_S5_BWM!B20*LCI_db1_S5!P35)+(supply_chain_S5_BWM!B26*LCI_db1_S5!P43)+(supply_chain_S5_BWM!B37*LCI_db1_S5!P58))/LCIA_Methods!D6</f>
        <v>-11.906562441272071</v>
      </c>
      <c r="G2" s="6">
        <f>(+(supply_chain_S5_BWM!B18*LCI_db1_S5!Q32)+(supply_chain_S5_BWM!B20*LCI_db1_S5!Q35)+(supply_chain_S5_BWM!B26*LCI_db1_S5!Q43)+(supply_chain_S5_BWM!B37*LCI_db1_S5!Q58))/LCIA_Methods!D7</f>
        <v>-0.79283161840397098</v>
      </c>
      <c r="H2" s="6">
        <f>(+(supply_chain_S5_BWM!B18*LCI_db1_S5!R32)+(supply_chain_S5_BWM!B20*LCI_db1_S5!R35)+(supply_chain_S5_BWM!B26*LCI_db1_S5!R43)+(supply_chain_S5_BWM!B37*LCI_db1_S5!R58))/LCIA_Methods!D8</f>
        <v>-12.265299856661578</v>
      </c>
      <c r="I2" s="6">
        <f>(+(supply_chain_S5_BWM!B18*LCI_db1_S5!S32)+(supply_chain_S5_BWM!B20*LCI_db1_S5!S35)+(supply_chain_S5_BWM!B26*LCI_db1_S5!S43)+(supply_chain_S5_BWM!B37*LCI_db1_S5!S58))/LCIA_Methods!D9</f>
        <v>-19.985465183149888</v>
      </c>
      <c r="J2" s="6">
        <f>(+(supply_chain_S5_BWM!B18*LCI_db1_S5!T32)+(supply_chain_S5_BWM!B20*LCI_db1_S5!T35)+(supply_chain_S5_BWM!B26*LCI_db1_S5!T43)+(supply_chain_S5_BWM!B37*LCI_db1_S5!T58))/LCIA_Methods!D10</f>
        <v>-25.648519104479647</v>
      </c>
      <c r="K2" s="6">
        <f>(+(supply_chain_S5_BWM!B18*LCI_db1_S5!U32)+(supply_chain_S5_BWM!B20*LCI_db1_S5!U35)+(supply_chain_S5_BWM!B26*LCI_db1_S5!U43)+(supply_chain_S5_BWM!B37*LCI_db1_S5!U58))/LCIA_Methods!D11</f>
        <v>-33.591307129413458</v>
      </c>
      <c r="L2" s="6">
        <f>(+(supply_chain_S5_BWM!B18*LCI_db1_S5!V32)+(supply_chain_S5_BWM!B20*LCI_db1_S5!V35)+(supply_chain_S5_BWM!B26*LCI_db1_S5!V43)+(supply_chain_S5_BWM!B37*LCI_db1_S5!V58))/LCIA_Methods!D12</f>
        <v>-29.96039053922463</v>
      </c>
      <c r="M2" s="6">
        <f>(+(supply_chain_S5_BWM!B18*LCI_db1_S5!W32)+(supply_chain_S5_BWM!B20*LCI_db1_S5!W35)+(supply_chain_S5_BWM!B26*LCI_db1_S5!W43)+(supply_chain_S5_BWM!B37*LCI_db1_S5!W58))/LCIA_Methods!D13</f>
        <v>-205.40675241558827</v>
      </c>
      <c r="N2" s="6">
        <f>(+(supply_chain_S5_BWM!B18*LCI_db1_S5!X32)+(supply_chain_S5_BWM!B20*LCI_db1_S5!X35)+(supply_chain_S5_BWM!B26*LCI_db1_S5!X43)+(supply_chain_S5_BWM!B37*LCI_db1_S5!X58))/LCIA_Methods!D14</f>
        <v>-17.412035586792509</v>
      </c>
      <c r="O2" s="6">
        <f>(+(supply_chain_S5_BWM!B18*LCI_db1_S5!Y32)+(supply_chain_S5_BWM!B20*LCI_db1_S5!Y35)+(supply_chain_S5_BWM!B26*LCI_db1_S5!Y43)+(supply_chain_S5_BWM!B37*LCI_db1_S5!Y58))/LCIA_Methods!D15</f>
        <v>-154.76658854862265</v>
      </c>
      <c r="P2" s="6">
        <f>(+(supply_chain_S5_BWM!B18*LCI_db1_S5!Z32)+(supply_chain_S5_BWM!B20*LCI_db1_S5!Z35)+(supply_chain_S5_BWM!B26*LCI_db1_S5!Z43)+(supply_chain_S5_BWM!B37*LCI_db1_S5!Z58))/LCIA_Methods!D16</f>
        <v>-14.973705810434128</v>
      </c>
      <c r="Q2" s="6">
        <f>(+(supply_chain_S5_BWM!B18*LCI_db1_S5!AA32)+(supply_chain_S5_BWM!B20*LCI_db1_S5!AA35)+(supply_chain_S5_BWM!B26*LCI_db1_S5!AA43)+(supply_chain_S5_BWM!B37*LCI_db1_S5!AA58))/LCIA_Methods!D17</f>
        <v>-12.068799439277687</v>
      </c>
    </row>
    <row r="3" spans="1:17" x14ac:dyDescent="0.35">
      <c r="A3" s="5" t="s">
        <v>2</v>
      </c>
      <c r="B3" s="6">
        <f>(+(supply_chain_S5_PW1!B18*LCI_db1_S5!L32)+(supply_chain_S5_PW1!B20*LCI_db1_S5!L35)+(supply_chain_S5_PW1!B26*LCI_db1_S5!L43)+(supply_chain_S5_PW1!B37*LCI_db1_S5!L58))/LCIA_Methods!D2</f>
        <v>8.8854081505228319E-2</v>
      </c>
      <c r="C3" s="6">
        <f>(+(supply_chain_S5_PW1!B18*LCI_db1_S5!M32)+(supply_chain_S5_PW1!B20*LCI_db1_S5!M35)+(supply_chain_S5_PW1!B26*LCI_db1_S5!M43)+(supply_chain_S5_PW1!B37*LCI_db1_S5!M58))/LCIA_Methods!D3</f>
        <v>7.1829707829873315E-3</v>
      </c>
      <c r="D3" s="6">
        <f>(+(supply_chain_S5_PW1!B18*LCI_db1_S5!N32)+(supply_chain_S5_PW1!B20*LCI_db1_S5!N35)+(supply_chain_S5_PW1!B26*LCI_db1_S5!N43)+(supply_chain_S5_PW1!B37*LCI_db1_S5!N58))/LCIA_Methods!D4</f>
        <v>0.55532685624578471</v>
      </c>
      <c r="E3" s="6">
        <f>(+(supply_chain_S5_PW1!B18*LCI_db1_S5!O32)+(supply_chain_S5_PW1!B20*LCI_db1_S5!O35)+(supply_chain_S5_PW1!B26*LCI_db1_S5!O43)+(supply_chain_S5_PW1!B37*LCI_db1_S5!O58))/LCIA_Methods!D5</f>
        <v>0.51179381162011184</v>
      </c>
      <c r="F3" s="6">
        <f>(+(supply_chain_S5_PW1!B18*LCI_db1_S5!P32)+(supply_chain_S5_PW1!B20*LCI_db1_S5!P35)+(supply_chain_S5_PW1!B26*LCI_db1_S5!P43)+(supply_chain_S5_PW1!B37*LCI_db1_S5!P58))/LCIA_Methods!D6</f>
        <v>0.19834977524632172</v>
      </c>
      <c r="G3" s="6">
        <f>(+(supply_chain_S5_PW1!B18*LCI_db1_S5!Q32)+(supply_chain_S5_PW1!B20*LCI_db1_S5!Q35)+(supply_chain_S5_PW1!B26*LCI_db1_S5!Q43)+(supply_chain_S5_PW1!B37*LCI_db1_S5!Q58))/LCIA_Methods!D7</f>
        <v>1.4674673361108375E-2</v>
      </c>
      <c r="H3" s="6">
        <f>(+(supply_chain_S5_PW1!B18*LCI_db1_S5!R32)+(supply_chain_S5_PW1!B20*LCI_db1_S5!R35)+(supply_chain_S5_PW1!B26*LCI_db1_S5!R43)+(supply_chain_S5_PW1!B37*LCI_db1_S5!R58))/LCIA_Methods!D8</f>
        <v>8.903729973262707E-2</v>
      </c>
      <c r="I3" s="6">
        <f>(+(supply_chain_S5_PW1!B18*LCI_db1_S5!S32)+(supply_chain_S5_PW1!B20*LCI_db1_S5!S35)+(supply_chain_S5_PW1!B26*LCI_db1_S5!S43)+(supply_chain_S5_PW1!B37*LCI_db1_S5!S58))/LCIA_Methods!D9</f>
        <v>6.0864395878928092E-2</v>
      </c>
      <c r="J3" s="6">
        <f>(+(supply_chain_S5_PW1!B18*LCI_db1_S5!T32)+(supply_chain_S5_PW1!B20*LCI_db1_S5!T35)+(supply_chain_S5_PW1!B26*LCI_db1_S5!T43)+(supply_chain_S5_PW1!B37*LCI_db1_S5!T58))/LCIA_Methods!D10</f>
        <v>6.4047429433064823E-2</v>
      </c>
      <c r="K3" s="6">
        <f>(+(supply_chain_S5_PW1!B18*LCI_db1_S5!U32)+(supply_chain_S5_PW1!B20*LCI_db1_S5!U35)+(supply_chain_S5_PW1!B26*LCI_db1_S5!U43)+(supply_chain_S5_PW1!B37*LCI_db1_S5!U58))/LCIA_Methods!D11</f>
        <v>8.1335687612690399E-3</v>
      </c>
      <c r="L3" s="6">
        <f>(+(supply_chain_S5_PW1!B18*LCI_db1_S5!V32)+(supply_chain_S5_PW1!B20*LCI_db1_S5!V35)+(supply_chain_S5_PW1!B26*LCI_db1_S5!V43)+(supply_chain_S5_PW1!B37*LCI_db1_S5!V58))/LCIA_Methods!D12</f>
        <v>3.6135375850741669E-2</v>
      </c>
      <c r="M3" s="6">
        <f>(+(supply_chain_S5_PW1!B18*LCI_db1_S5!W32)+(supply_chain_S5_PW1!B20*LCI_db1_S5!W35)+(supply_chain_S5_PW1!B26*LCI_db1_S5!W43)+(supply_chain_S5_PW1!B37*LCI_db1_S5!W58))/LCIA_Methods!D13</f>
        <v>0.63278360712978143</v>
      </c>
      <c r="N3" s="6">
        <f>(+(supply_chain_S5_PW1!B18*LCI_db1_S5!X32)+(supply_chain_S5_PW1!B20*LCI_db1_S5!X35)+(supply_chain_S5_PW1!B26*LCI_db1_S5!X43)+(supply_chain_S5_PW1!B37*LCI_db1_S5!X58))/LCIA_Methods!D14</f>
        <v>1.3950421813089238E-2</v>
      </c>
      <c r="O3" s="6">
        <f>(+(supply_chain_S5_PW1!B18*LCI_db1_S5!Y32)+(supply_chain_S5_PW1!B20*LCI_db1_S5!Y35)+(supply_chain_S5_PW1!B26*LCI_db1_S5!Y43)+(supply_chain_S5_PW1!B37*LCI_db1_S5!Y58))/LCIA_Methods!D15</f>
        <v>7.9199839067638708E-3</v>
      </c>
      <c r="P3" s="6">
        <f>(+(supply_chain_S5_PW1!B18*LCI_db1_S5!Z32)+(supply_chain_S5_PW1!B20*LCI_db1_S5!Z35)+(supply_chain_S5_PW1!B26*LCI_db1_S5!Z43)+(supply_chain_S5_PW1!B37*LCI_db1_S5!Z58))/LCIA_Methods!D16</f>
        <v>0.14673925179282912</v>
      </c>
      <c r="Q3" s="6">
        <f>(+(supply_chain_S5_PW1!B18*LCI_db1_S5!AA32)+(supply_chain_S5_PW1!B20*LCI_db1_S5!AA35)+(supply_chain_S5_PW1!B26*LCI_db1_S5!AA43)+(supply_chain_S5_PW1!B37*LCI_db1_S5!AA58))/LCIA_Methods!D17</f>
        <v>0.18453842206875051</v>
      </c>
    </row>
    <row r="4" spans="1:17" x14ac:dyDescent="0.35">
      <c r="A4" s="5" t="s">
        <v>3</v>
      </c>
      <c r="B4" s="6">
        <f>(+(supply_chain_S5_PW2!B18*LCI_db1_S5!L32)+(supply_chain_S5_PW2!B20*LCI_db1_S5!L35)+(supply_chain_S5_PW2!B26*LCI_db1_S5!L43)+(supply_chain_S5_PW2!B37*LCI_db1_S5!L58))/LCIA_Methods!D2</f>
        <v>3.5407278936458608</v>
      </c>
      <c r="C4" s="6">
        <f>(+(supply_chain_S5_PW2!B18*LCI_db1_S5!M32)+(supply_chain_S5_PW2!B20*LCI_db1_S5!M35)+(supply_chain_S5_PW2!B26*LCI_db1_S5!M43)+(supply_chain_S5_PW2!B37*LCI_db1_S5!M58))/LCIA_Methods!D3</f>
        <v>5.8050489017240615E-2</v>
      </c>
      <c r="D4" s="6">
        <f>(+(supply_chain_S5_PW2!B18*LCI_db1_S5!N32)+(supply_chain_S5_PW2!B20*LCI_db1_S5!N35)+(supply_chain_S5_PW2!B26*LCI_db1_S5!N43)+(supply_chain_S5_PW2!B37*LCI_db1_S5!N58))/LCIA_Methods!D4</f>
        <v>5.3839679367053419</v>
      </c>
      <c r="E4" s="6">
        <f>(+(supply_chain_S5_PW2!B18*LCI_db1_S5!O32)+(supply_chain_S5_PW2!B20*LCI_db1_S5!O35)+(supply_chain_S5_PW2!B26*LCI_db1_S5!O43)+(supply_chain_S5_PW2!B37*LCI_db1_S5!O58))/LCIA_Methods!D5</f>
        <v>5.0061767212538868</v>
      </c>
      <c r="F4" s="6">
        <f>(+(supply_chain_S5_PW2!B18*LCI_db1_S5!P32)+(supply_chain_S5_PW2!B20*LCI_db1_S5!P35)+(supply_chain_S5_PW2!B26*LCI_db1_S5!P43)+(supply_chain_S5_PW2!B37*LCI_db1_S5!P58))/LCIA_Methods!D6</f>
        <v>3.8170782430014234</v>
      </c>
      <c r="G4" s="6">
        <f>(+(supply_chain_S5_PW2!B18*LCI_db1_S5!Q32)+(supply_chain_S5_PW2!B20*LCI_db1_S5!Q35)+(supply_chain_S5_PW2!B26*LCI_db1_S5!Q43)+(supply_chain_S5_PW2!B37*LCI_db1_S5!Q58))/LCIA_Methods!D7</f>
        <v>0.2371289310401532</v>
      </c>
      <c r="H4" s="6">
        <f>(+(supply_chain_S5_PW2!B18*LCI_db1_S5!R32)+(supply_chain_S5_PW2!B20*LCI_db1_S5!R35)+(supply_chain_S5_PW2!B26*LCI_db1_S5!R43)+(supply_chain_S5_PW2!B37*LCI_db1_S5!R58))/LCIA_Methods!D8</f>
        <v>0.85862576489806153</v>
      </c>
      <c r="I4" s="6">
        <f>(+(supply_chain_S5_PW2!B18*LCI_db1_S5!S32)+(supply_chain_S5_PW2!B20*LCI_db1_S5!S35)+(supply_chain_S5_PW2!B26*LCI_db1_S5!S43)+(supply_chain_S5_PW2!B37*LCI_db1_S5!S58))/LCIA_Methods!D9</f>
        <v>3.4099530159431954</v>
      </c>
      <c r="J4" s="6">
        <f>(+(supply_chain_S5_PW2!B18*LCI_db1_S5!T32)+(supply_chain_S5_PW2!B20*LCI_db1_S5!T35)+(supply_chain_S5_PW2!B26*LCI_db1_S5!T43)+(supply_chain_S5_PW2!B37*LCI_db1_S5!T58))/LCIA_Methods!D10</f>
        <v>4.5531761054270339</v>
      </c>
      <c r="K4" s="6">
        <f>(+(supply_chain_S5_PW2!B18*LCI_db1_S5!U32)+(supply_chain_S5_PW2!B20*LCI_db1_S5!U35)+(supply_chain_S5_PW2!B26*LCI_db1_S5!U43)+(supply_chain_S5_PW2!B37*LCI_db1_S5!U58))/LCIA_Methods!D11</f>
        <v>0.11468521567290228</v>
      </c>
      <c r="L4" s="6">
        <f>(+(supply_chain_S5_PW2!B18*LCI_db1_S5!V32)+(supply_chain_S5_PW2!B20*LCI_db1_S5!V35)+(supply_chain_S5_PW2!B26*LCI_db1_S5!V43)+(supply_chain_S5_PW2!B37*LCI_db1_S5!V58))/LCIA_Methods!D12</f>
        <v>0.4560981747772378</v>
      </c>
      <c r="M4" s="6">
        <f>(+(supply_chain_S5_PW2!B18*LCI_db1_S5!W32)+(supply_chain_S5_PW2!B20*LCI_db1_S5!W35)+(supply_chain_S5_PW2!B26*LCI_db1_S5!W43)+(supply_chain_S5_PW2!B37*LCI_db1_S5!W58))/LCIA_Methods!D13</f>
        <v>0.90761743779144421</v>
      </c>
      <c r="N4" s="6">
        <f>(+(supply_chain_S5_PW2!B18*LCI_db1_S5!X32)+(supply_chain_S5_PW2!B20*LCI_db1_S5!X35)+(supply_chain_S5_PW2!B26*LCI_db1_S5!X43)+(supply_chain_S5_PW2!B37*LCI_db1_S5!X58))/LCIA_Methods!D14</f>
        <v>0.19531813883401949</v>
      </c>
      <c r="O4" s="6">
        <f>(+(supply_chain_S5_PW2!B18*LCI_db1_S5!Y32)+(supply_chain_S5_PW2!B20*LCI_db1_S5!Y35)+(supply_chain_S5_PW2!B26*LCI_db1_S5!Y43)+(supply_chain_S5_PW2!B37*LCI_db1_S5!Y58))/LCIA_Methods!D15</f>
        <v>0.14731329094617851</v>
      </c>
      <c r="P4" s="6">
        <f>(+(supply_chain_S5_PW2!B18*LCI_db1_S5!Z32)+(supply_chain_S5_PW2!B20*LCI_db1_S5!Z35)+(supply_chain_S5_PW2!B26*LCI_db1_S5!Z43)+(supply_chain_S5_PW2!B37*LCI_db1_S5!Z58))/LCIA_Methods!D16</f>
        <v>1.1942275606037256</v>
      </c>
      <c r="Q4" s="6">
        <f>(+(supply_chain_S5_PW2!B18*LCI_db1_S5!AA32)+(supply_chain_S5_PW2!B20*LCI_db1_S5!AA35)+(supply_chain_S5_PW2!B26*LCI_db1_S5!AA43)+(supply_chain_S5_PW2!B37*LCI_db1_S5!AA58))/LCIA_Methods!D17</f>
        <v>1.9521194260506485</v>
      </c>
    </row>
    <row r="5" spans="1:17" x14ac:dyDescent="0.35">
      <c r="A5" s="5" t="s">
        <v>4</v>
      </c>
      <c r="B5" s="6">
        <f>(+(supply_chain_S5_PW3!B18*LCI_db1_S5!L32)+(supply_chain_S5_PW3!B20*LCI_db1_S5!L35)+(supply_chain_S5_PW3!B26*LCI_db1_S5!L43)+(supply_chain_S5_PW3!B37*LCI_db1_S5!L58))/LCIA_Methods!D2</f>
        <v>-9.6688265654318304</v>
      </c>
      <c r="C5" s="6">
        <f>(+(supply_chain_S5_PW3!B18*LCI_db1_S5!M32)+(supply_chain_S5_PW3!B20*LCI_db1_S5!M35)+(supply_chain_S5_PW3!B26*LCI_db1_S5!M43)+(supply_chain_S5_PW3!B37*LCI_db1_S5!M58))/LCIA_Methods!D3</f>
        <v>-0.47748362389890092</v>
      </c>
      <c r="D5" s="6">
        <f>(+(supply_chain_S5_PW3!B18*LCI_db1_S5!N32)+(supply_chain_S5_PW3!B20*LCI_db1_S5!N35)+(supply_chain_S5_PW3!B26*LCI_db1_S5!N43)+(supply_chain_S5_PW3!B37*LCI_db1_S5!N58))/LCIA_Methods!D4</f>
        <v>-136.2635354289566</v>
      </c>
      <c r="E5" s="6">
        <f>(+(supply_chain_S5_PW3!B18*LCI_db1_S5!O32)+(supply_chain_S5_PW3!B20*LCI_db1_S5!O35)+(supply_chain_S5_PW3!B26*LCI_db1_S5!O43)+(supply_chain_S5_PW3!B37*LCI_db1_S5!O58))/LCIA_Methods!D5</f>
        <v>-212.11111778332543</v>
      </c>
      <c r="F5" s="6">
        <f>(+(supply_chain_S5_PW3!B18*LCI_db1_S5!P32)+(supply_chain_S5_PW3!B20*LCI_db1_S5!P35)+(supply_chain_S5_PW3!B26*LCI_db1_S5!P43)+(supply_chain_S5_PW3!B37*LCI_db1_S5!P58))/LCIA_Methods!D6</f>
        <v>-15.921990459519815</v>
      </c>
      <c r="G5" s="6">
        <f>(+(supply_chain_S5_PW3!B18*LCI_db1_S5!Q32)+(supply_chain_S5_PW3!B20*LCI_db1_S5!Q35)+(supply_chain_S5_PW3!B26*LCI_db1_S5!Q43)+(supply_chain_S5_PW3!B37*LCI_db1_S5!Q58))/LCIA_Methods!D7</f>
        <v>-1.0446352228052325</v>
      </c>
      <c r="H5" s="6">
        <f>(+(supply_chain_S5_PW3!B18*LCI_db1_S5!R32)+(supply_chain_S5_PW3!B20*LCI_db1_S5!R35)+(supply_chain_S5_PW3!B26*LCI_db1_S5!R43)+(supply_chain_S5_PW3!B37*LCI_db1_S5!R58))/LCIA_Methods!D8</f>
        <v>-13.212962921292267</v>
      </c>
      <c r="I5" s="6">
        <f>(+(supply_chain_S5_PW3!B18*LCI_db1_S5!S32)+(supply_chain_S5_PW3!B20*LCI_db1_S5!S35)+(supply_chain_S5_PW3!B26*LCI_db1_S5!S43)+(supply_chain_S5_PW3!B37*LCI_db1_S5!S58))/LCIA_Methods!D9</f>
        <v>-23.456282594972009</v>
      </c>
      <c r="J5" s="6">
        <f>(+(supply_chain_S5_PW3!B18*LCI_db1_S5!T32)+(supply_chain_S5_PW3!B20*LCI_db1_S5!T35)+(supply_chain_S5_PW3!B26*LCI_db1_S5!T43)+(supply_chain_S5_PW3!B37*LCI_db1_S5!T58))/LCIA_Methods!D10</f>
        <v>-30.265742639339745</v>
      </c>
      <c r="K5" s="6">
        <f>(+(supply_chain_S5_PW3!B18*LCI_db1_S5!U32)+(supply_chain_S5_PW3!B20*LCI_db1_S5!U35)+(supply_chain_S5_PW3!B26*LCI_db1_S5!U43)+(supply_chain_S5_PW3!B37*LCI_db1_S5!U58))/LCIA_Methods!D11</f>
        <v>-33.714125913847631</v>
      </c>
      <c r="L5" s="6">
        <f>(+(supply_chain_S5_PW3!B18*LCI_db1_S5!V32)+(supply_chain_S5_PW3!B20*LCI_db1_S5!V35)+(supply_chain_S5_PW3!B26*LCI_db1_S5!V43)+(supply_chain_S5_PW3!B37*LCI_db1_S5!V58))/LCIA_Methods!D12</f>
        <v>-30.452624089852609</v>
      </c>
      <c r="M5" s="6">
        <f>(+(supply_chain_S5_PW3!B18*LCI_db1_S5!W32)+(supply_chain_S5_PW3!B20*LCI_db1_S5!W35)+(supply_chain_S5_PW3!B26*LCI_db1_S5!W43)+(supply_chain_S5_PW3!B37*LCI_db1_S5!W58))/LCIA_Methods!D13</f>
        <v>-206.9471534605095</v>
      </c>
      <c r="N5" s="6">
        <f>(+(supply_chain_S5_PW3!B18*LCI_db1_S5!X32)+(supply_chain_S5_PW3!B20*LCI_db1_S5!X35)+(supply_chain_S5_PW3!B26*LCI_db1_S5!X43)+(supply_chain_S5_PW3!B37*LCI_db1_S5!X58))/LCIA_Methods!D14</f>
        <v>-17.62130414743962</v>
      </c>
      <c r="O5" s="6">
        <f>(+(supply_chain_S5_PW3!B18*LCI_db1_S5!Y32)+(supply_chain_S5_PW3!B20*LCI_db1_S5!Y35)+(supply_chain_S5_PW3!B26*LCI_db1_S5!Y43)+(supply_chain_S5_PW3!B37*LCI_db1_S5!Y58))/LCIA_Methods!D15</f>
        <v>-154.9218218234756</v>
      </c>
      <c r="P5" s="6">
        <f>(+(supply_chain_S5_PW3!B18*LCI_db1_S5!Z32)+(supply_chain_S5_PW3!B20*LCI_db1_S5!Z35)+(supply_chain_S5_PW3!B26*LCI_db1_S5!Z43)+(supply_chain_S5_PW3!B37*LCI_db1_S5!Z58))/LCIA_Methods!D16</f>
        <v>-16.314672622830685</v>
      </c>
      <c r="Q5" s="6">
        <f>(+(supply_chain_S5_PW3!B18*LCI_db1_S5!AA32)+(supply_chain_S5_PW3!B20*LCI_db1_S5!AA35)+(supply_chain_S5_PW3!B26*LCI_db1_S5!AA43)+(supply_chain_S5_PW3!B37*LCI_db1_S5!AA58))/LCIA_Methods!D17</f>
        <v>-14.205457287397087</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OEV_Pathways_db1_S5!B2*VLOOKUP("BWM",Waste_Generation_S5!A1:C100,3,FALSE)</f>
        <v>48.344132827159143</v>
      </c>
      <c r="C2" s="6">
        <f>OEV_Pathways_db1_S5!C2*VLOOKUP("BWM",Waste_Generation_S5!A1:C100,3,FALSE)</f>
        <v>2.3874181194945043</v>
      </c>
      <c r="D2" s="6">
        <f>OEV_Pathways_db1_S5!D2*VLOOKUP("BWM",Waste_Generation_S5!A1:C100,3,FALSE)</f>
        <v>681.31767714478303</v>
      </c>
      <c r="E2" s="6">
        <f>OEV_Pathways_db1_S5!E2*VLOOKUP("BWM",Waste_Generation_S5!A1:C100,3,FALSE)</f>
        <v>1060.5555889166269</v>
      </c>
      <c r="F2" s="6">
        <f>OEV_Pathways_db1_S5!F2*VLOOKUP("BWM",Waste_Generation_S5!A1:C100,3,FALSE)</f>
        <v>79.609952297599079</v>
      </c>
      <c r="G2" s="6">
        <f>OEV_Pathways_db1_S5!G2*VLOOKUP("BWM",Waste_Generation_S5!A1:C100,3,FALSE)</f>
        <v>5.2231761140261623</v>
      </c>
      <c r="H2" s="6">
        <f>OEV_Pathways_db1_S5!H2*VLOOKUP("BWM",Waste_Generation_S5!A1:C100,3,FALSE)</f>
        <v>66.064814606461326</v>
      </c>
      <c r="I2" s="6">
        <f>OEV_Pathways_db1_S5!I2*VLOOKUP("BWM",Waste_Generation_S5!A1:C100,3,FALSE)</f>
        <v>117.28141297486005</v>
      </c>
      <c r="J2" s="6">
        <f>OEV_Pathways_db1_S5!J2*VLOOKUP("BWM",Waste_Generation_S5!A1:C100,3,FALSE)</f>
        <v>151.32871319669874</v>
      </c>
      <c r="K2" s="6">
        <f>OEV_Pathways_db1_S5!K2*VLOOKUP("BWM",Waste_Generation_S5!A1:C100,3,FALSE)</f>
        <v>168.57062956923818</v>
      </c>
      <c r="L2" s="6">
        <f>OEV_Pathways_db1_S5!L2*VLOOKUP("BWM",Waste_Generation_S5!A1:C100,3,FALSE)</f>
        <v>152.26312044926303</v>
      </c>
      <c r="M2" s="6">
        <f>OEV_Pathways_db1_S5!M2*VLOOKUP("BWM",Waste_Generation_S5!A1:C100,3,FALSE)</f>
        <v>1034.7357673025474</v>
      </c>
      <c r="N2" s="6">
        <f>OEV_Pathways_db1_S5!N2*VLOOKUP("BWM",Waste_Generation_S5!A1:C100,3,FALSE)</f>
        <v>88.106520737198124</v>
      </c>
      <c r="O2" s="6">
        <f>OEV_Pathways_db1_S5!O2*VLOOKUP("BWM",Waste_Generation_S5!A1:C100,3,FALSE)</f>
        <v>774.60910911737835</v>
      </c>
      <c r="P2" s="6">
        <f>OEV_Pathways_db1_S5!P2*VLOOKUP("BWM",Waste_Generation_S5!A1:C100,3,FALSE)</f>
        <v>81.573363114153437</v>
      </c>
      <c r="Q2" s="6">
        <f>OEV_Pathways_db1_S5!Q2*VLOOKUP("BWM",Waste_Generation_S5!A1:C100,3,FALSE)</f>
        <v>71.027286436985449</v>
      </c>
    </row>
    <row r="3" spans="1:17" x14ac:dyDescent="0.35">
      <c r="A3" s="5" t="s">
        <v>2</v>
      </c>
      <c r="B3" s="6">
        <f>OEV_Pathways_db1_S5!B3*VLOOKUP("PW1",Waste_Generation_S5!A1:C100,3,FALSE)</f>
        <v>19.337653130863657</v>
      </c>
      <c r="C3" s="6">
        <f>OEV_Pathways_db1_S5!C3*VLOOKUP("PW1",Waste_Generation_S5!A1:C100,3,FALSE)</f>
        <v>0.95496724779780162</v>
      </c>
      <c r="D3" s="6">
        <f>OEV_Pathways_db1_S5!D3*VLOOKUP("PW1",Waste_Generation_S5!A1:C100,3,FALSE)</f>
        <v>272.52707085791315</v>
      </c>
      <c r="E3" s="6">
        <f>OEV_Pathways_db1_S5!E3*VLOOKUP("PW1",Waste_Generation_S5!A1:C100,3,FALSE)</f>
        <v>424.2222355666508</v>
      </c>
      <c r="F3" s="6">
        <f>OEV_Pathways_db1_S5!F3*VLOOKUP("PW1",Waste_Generation_S5!A1:C100,3,FALSE)</f>
        <v>31.843980919039627</v>
      </c>
      <c r="G3" s="6">
        <f>OEV_Pathways_db1_S5!G3*VLOOKUP("PW1",Waste_Generation_S5!A1:C100,3,FALSE)</f>
        <v>2.0892704456104649</v>
      </c>
      <c r="H3" s="6">
        <f>OEV_Pathways_db1_S5!H3*VLOOKUP("PW1",Waste_Generation_S5!A1:C100,3,FALSE)</f>
        <v>26.42592584258453</v>
      </c>
      <c r="I3" s="6">
        <f>OEV_Pathways_db1_S5!I3*VLOOKUP("PW1",Waste_Generation_S5!A1:C100,3,FALSE)</f>
        <v>46.912565189944019</v>
      </c>
      <c r="J3" s="6">
        <f>OEV_Pathways_db1_S5!J3*VLOOKUP("PW1",Waste_Generation_S5!A1:C100,3,FALSE)</f>
        <v>60.53148527867949</v>
      </c>
      <c r="K3" s="6">
        <f>OEV_Pathways_db1_S5!K3*VLOOKUP("PW1",Waste_Generation_S5!A1:C100,3,FALSE)</f>
        <v>67.428251827695277</v>
      </c>
      <c r="L3" s="6">
        <f>OEV_Pathways_db1_S5!L3*VLOOKUP("PW1",Waste_Generation_S5!A1:C100,3,FALSE)</f>
        <v>60.905248179705211</v>
      </c>
      <c r="M3" s="6">
        <f>OEV_Pathways_db1_S5!M3*VLOOKUP("PW1",Waste_Generation_S5!A1:C100,3,FALSE)</f>
        <v>413.89430692101894</v>
      </c>
      <c r="N3" s="6">
        <f>OEV_Pathways_db1_S5!N3*VLOOKUP("PW1",Waste_Generation_S5!A1:C100,3,FALSE)</f>
        <v>35.242608294879247</v>
      </c>
      <c r="O3" s="6">
        <f>OEV_Pathways_db1_S5!O3*VLOOKUP("PW1",Waste_Generation_S5!A1:C100,3,FALSE)</f>
        <v>309.84364364695125</v>
      </c>
      <c r="P3" s="6">
        <f>OEV_Pathways_db1_S5!P3*VLOOKUP("PW1",Waste_Generation_S5!A1:C100,3,FALSE)</f>
        <v>32.629345245661369</v>
      </c>
      <c r="Q3" s="6">
        <f>OEV_Pathways_db1_S5!Q3*VLOOKUP("PW1",Waste_Generation_S5!A1:C100,3,FALSE)</f>
        <v>28.410914574794177</v>
      </c>
    </row>
    <row r="4" spans="1:17" x14ac:dyDescent="0.35">
      <c r="A4" s="5" t="s">
        <v>3</v>
      </c>
      <c r="B4" s="6">
        <f>OEV_Pathways_db1_S5!B4*VLOOKUP("PW2",Waste_Generation_S5!A1:C100,3,FALSE)</f>
        <v>19.337653130863657</v>
      </c>
      <c r="C4" s="6">
        <f>OEV_Pathways_db1_S5!C4*VLOOKUP("PW2",Waste_Generation_S5!A1:C100,3,FALSE)</f>
        <v>0.95496724779780162</v>
      </c>
      <c r="D4" s="6">
        <f>OEV_Pathways_db1_S5!D4*VLOOKUP("PW2",Waste_Generation_S5!A1:C100,3,FALSE)</f>
        <v>272.52707085791315</v>
      </c>
      <c r="E4" s="6">
        <f>OEV_Pathways_db1_S5!E4*VLOOKUP("PW2",Waste_Generation_S5!A1:C100,3,FALSE)</f>
        <v>424.2222355666508</v>
      </c>
      <c r="F4" s="6">
        <f>OEV_Pathways_db1_S5!F4*VLOOKUP("PW2",Waste_Generation_S5!A1:C100,3,FALSE)</f>
        <v>31.843980919039627</v>
      </c>
      <c r="G4" s="6">
        <f>OEV_Pathways_db1_S5!G4*VLOOKUP("PW2",Waste_Generation_S5!A1:C100,3,FALSE)</f>
        <v>2.0892704456104649</v>
      </c>
      <c r="H4" s="6">
        <f>OEV_Pathways_db1_S5!H4*VLOOKUP("PW2",Waste_Generation_S5!A1:C100,3,FALSE)</f>
        <v>26.42592584258453</v>
      </c>
      <c r="I4" s="6">
        <f>OEV_Pathways_db1_S5!I4*VLOOKUP("PW2",Waste_Generation_S5!A1:C100,3,FALSE)</f>
        <v>46.912565189944019</v>
      </c>
      <c r="J4" s="6">
        <f>OEV_Pathways_db1_S5!J4*VLOOKUP("PW2",Waste_Generation_S5!A1:C100,3,FALSE)</f>
        <v>60.53148527867949</v>
      </c>
      <c r="K4" s="6">
        <f>OEV_Pathways_db1_S5!K4*VLOOKUP("PW2",Waste_Generation_S5!A1:C100,3,FALSE)</f>
        <v>67.428251827695277</v>
      </c>
      <c r="L4" s="6">
        <f>OEV_Pathways_db1_S5!L4*VLOOKUP("PW2",Waste_Generation_S5!A1:C100,3,FALSE)</f>
        <v>60.905248179705211</v>
      </c>
      <c r="M4" s="6">
        <f>OEV_Pathways_db1_S5!M4*VLOOKUP("PW2",Waste_Generation_S5!A1:C100,3,FALSE)</f>
        <v>413.89430692101894</v>
      </c>
      <c r="N4" s="6">
        <f>OEV_Pathways_db1_S5!N4*VLOOKUP("PW2",Waste_Generation_S5!A1:C100,3,FALSE)</f>
        <v>35.242608294879247</v>
      </c>
      <c r="O4" s="6">
        <f>OEV_Pathways_db1_S5!O4*VLOOKUP("PW2",Waste_Generation_S5!A1:C100,3,FALSE)</f>
        <v>309.84364364695125</v>
      </c>
      <c r="P4" s="6">
        <f>OEV_Pathways_db1_S5!P4*VLOOKUP("PW2",Waste_Generation_S5!A1:C100,3,FALSE)</f>
        <v>32.629345245661369</v>
      </c>
      <c r="Q4" s="6">
        <f>OEV_Pathways_db1_S5!Q4*VLOOKUP("PW2",Waste_Generation_S5!A1:C100,3,FALSE)</f>
        <v>28.410914574794177</v>
      </c>
    </row>
    <row r="5" spans="1:17" x14ac:dyDescent="0.35">
      <c r="A5" s="5" t="s">
        <v>4</v>
      </c>
      <c r="B5" s="6">
        <f>OEV_Pathways_db1_S5!B5*VLOOKUP("PW3",Waste_Generation_S5!A1:C100,3,FALSE)</f>
        <v>9.6688265654318286</v>
      </c>
      <c r="C5" s="6">
        <f>OEV_Pathways_db1_S5!C5*VLOOKUP("PW3",Waste_Generation_S5!A1:C100,3,FALSE)</f>
        <v>0.47748362389890081</v>
      </c>
      <c r="D5" s="6">
        <f>OEV_Pathways_db1_S5!D5*VLOOKUP("PW3",Waste_Generation_S5!A1:C100,3,FALSE)</f>
        <v>136.26353542895657</v>
      </c>
      <c r="E5" s="6">
        <f>OEV_Pathways_db1_S5!E5*VLOOKUP("PW3",Waste_Generation_S5!A1:C100,3,FALSE)</f>
        <v>212.1111177833254</v>
      </c>
      <c r="F5" s="6">
        <f>OEV_Pathways_db1_S5!F5*VLOOKUP("PW3",Waste_Generation_S5!A1:C100,3,FALSE)</f>
        <v>15.921990459519813</v>
      </c>
      <c r="G5" s="6">
        <f>OEV_Pathways_db1_S5!G5*VLOOKUP("PW3",Waste_Generation_S5!A1:C100,3,FALSE)</f>
        <v>1.0446352228052325</v>
      </c>
      <c r="H5" s="6">
        <f>OEV_Pathways_db1_S5!H5*VLOOKUP("PW3",Waste_Generation_S5!A1:C100,3,FALSE)</f>
        <v>13.212962921292265</v>
      </c>
      <c r="I5" s="6">
        <f>OEV_Pathways_db1_S5!I5*VLOOKUP("PW3",Waste_Generation_S5!A1:C100,3,FALSE)</f>
        <v>23.456282594972009</v>
      </c>
      <c r="J5" s="6">
        <f>OEV_Pathways_db1_S5!J5*VLOOKUP("PW3",Waste_Generation_S5!A1:C100,3,FALSE)</f>
        <v>30.265742639339745</v>
      </c>
      <c r="K5" s="6">
        <f>OEV_Pathways_db1_S5!K5*VLOOKUP("PW3",Waste_Generation_S5!A1:C100,3,FALSE)</f>
        <v>33.714125913847639</v>
      </c>
      <c r="L5" s="6">
        <f>OEV_Pathways_db1_S5!L5*VLOOKUP("PW3",Waste_Generation_S5!A1:C100,3,FALSE)</f>
        <v>30.452624089852605</v>
      </c>
      <c r="M5" s="6">
        <f>OEV_Pathways_db1_S5!M5*VLOOKUP("PW3",Waste_Generation_S5!A1:C100,3,FALSE)</f>
        <v>206.94715346050947</v>
      </c>
      <c r="N5" s="6">
        <f>OEV_Pathways_db1_S5!N5*VLOOKUP("PW3",Waste_Generation_S5!A1:C100,3,FALSE)</f>
        <v>17.621304147439623</v>
      </c>
      <c r="O5" s="6">
        <f>OEV_Pathways_db1_S5!O5*VLOOKUP("PW3",Waste_Generation_S5!A1:C100,3,FALSE)</f>
        <v>154.92182182347563</v>
      </c>
      <c r="P5" s="6">
        <f>OEV_Pathways_db1_S5!P5*VLOOKUP("PW3",Waste_Generation_S5!A1:C100,3,FALSE)</f>
        <v>16.314672622830685</v>
      </c>
      <c r="Q5" s="6">
        <f>OEV_Pathways_db1_S5!Q5*VLOOKUP("PW3",Waste_Generation_S5!A1:C100,3,FALSE)</f>
        <v>14.205457287397088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CA_Pathways_db2_default!B2-TUM_db2_default_Util!B2</f>
        <v>-7.8798547942505843</v>
      </c>
      <c r="C2" s="6">
        <f>CA_Pathways_db2_default!C2-TUM_db2_default_Util!C2</f>
        <v>0.1139848587865688</v>
      </c>
      <c r="D2" s="6">
        <f>CA_Pathways_db2_default!D2-TUM_db2_default_Util!D2</f>
        <v>-18.315848962714512</v>
      </c>
      <c r="E2" s="6">
        <f>CA_Pathways_db2_default!E2-TUM_db2_default_Util!E2</f>
        <v>-4.1335918498291733</v>
      </c>
      <c r="F2" s="6">
        <f>CA_Pathways_db2_default!F2-TUM_db2_default_Util!F2</f>
        <v>-8.2846173839957338</v>
      </c>
      <c r="G2" s="6">
        <f>CA_Pathways_db2_default!G2-TUM_db2_default_Util!G2</f>
        <v>2.7237322410709197E-2</v>
      </c>
      <c r="H2" s="6">
        <f>CA_Pathways_db2_default!H2-TUM_db2_default_Util!H2</f>
        <v>3.05340967666959</v>
      </c>
      <c r="I2" s="6">
        <f>CA_Pathways_db2_default!I2-TUM_db2_default_Util!I2</f>
        <v>-21.235987925520242</v>
      </c>
      <c r="J2" s="6">
        <f>CA_Pathways_db2_default!J2-TUM_db2_default_Util!J2</f>
        <v>-29.675193341697614</v>
      </c>
      <c r="K2" s="6">
        <f>CA_Pathways_db2_default!K2-TUM_db2_default_Util!K2</f>
        <v>-0.37597005934841121</v>
      </c>
      <c r="L2" s="6">
        <f>CA_Pathways_db2_default!L2-TUM_db2_default_Util!L2</f>
        <v>-0.2516354698431833</v>
      </c>
      <c r="M2" s="6">
        <f>CA_Pathways_db2_default!M2-TUM_db2_default_Util!M2</f>
        <v>3.3123051230969054</v>
      </c>
      <c r="N2" s="6">
        <f>CA_Pathways_db2_default!N2-TUM_db2_default_Util!N2</f>
        <v>0.15043602331838102</v>
      </c>
      <c r="O2" s="6">
        <f>CA_Pathways_db2_default!O2-TUM_db2_default_Util!O2</f>
        <v>-0.53856868204024977</v>
      </c>
      <c r="P2" s="6">
        <f>CA_Pathways_db2_default!P2-TUM_db2_default_Util!P2</f>
        <v>2.1572168330211898</v>
      </c>
      <c r="Q2" s="6">
        <f>CA_Pathways_db2_default!Q2-TUM_db2_default_Util!Q2</f>
        <v>1.9017396627796685</v>
      </c>
    </row>
    <row r="3" spans="1:17" x14ac:dyDescent="0.35">
      <c r="A3" s="5" t="s">
        <v>2</v>
      </c>
      <c r="B3" s="6">
        <f>CA_Pathways_db2_default!B3-TUM_db2_default_Util!B3</f>
        <v>-2.8553110621418685</v>
      </c>
      <c r="C3" s="6">
        <f>CA_Pathways_db2_default!C3-TUM_db2_default_Util!C3</f>
        <v>-8.2882203676100975E-3</v>
      </c>
      <c r="D3" s="6">
        <f>CA_Pathways_db2_default!D3-TUM_db2_default_Util!D3</f>
        <v>-22.639924717536221</v>
      </c>
      <c r="E3" s="6">
        <f>CA_Pathways_db2_default!E3-TUM_db2_default_Util!E3</f>
        <v>-2.5066878976188902</v>
      </c>
      <c r="F3" s="6">
        <f>CA_Pathways_db2_default!F3-TUM_db2_default_Util!F3</f>
        <v>-7.78892097999789</v>
      </c>
      <c r="G3" s="6">
        <f>CA_Pathways_db2_default!G3-TUM_db2_default_Util!G3</f>
        <v>-0.17135446874615101</v>
      </c>
      <c r="H3" s="6">
        <f>CA_Pathways_db2_default!H3-TUM_db2_default_Util!H3</f>
        <v>0.79169575694371319</v>
      </c>
      <c r="I3" s="6">
        <f>CA_Pathways_db2_default!I3-TUM_db2_default_Util!I3</f>
        <v>-22.596879563176433</v>
      </c>
      <c r="J3" s="6">
        <f>CA_Pathways_db2_default!J3-TUM_db2_default_Util!J3</f>
        <v>-31.431838909869036</v>
      </c>
      <c r="K3" s="6">
        <f>CA_Pathways_db2_default!K3-TUM_db2_default_Util!K3</f>
        <v>-0.29803474711547634</v>
      </c>
      <c r="L3" s="6">
        <f>CA_Pathways_db2_default!L3-TUM_db2_default_Util!L3</f>
        <v>-1.1422643939251742</v>
      </c>
      <c r="M3" s="6">
        <f>CA_Pathways_db2_default!M3-TUM_db2_default_Util!M3</f>
        <v>-1.1921776894291924</v>
      </c>
      <c r="N3" s="6">
        <f>CA_Pathways_db2_default!N3-TUM_db2_default_Util!N3</f>
        <v>-0.15264424817654881</v>
      </c>
      <c r="O3" s="6">
        <f>CA_Pathways_db2_default!O3-TUM_db2_default_Util!O3</f>
        <v>-0.603019549257652</v>
      </c>
      <c r="P3" s="6">
        <f>CA_Pathways_db2_default!P3-TUM_db2_default_Util!P3</f>
        <v>-1.2245250196689486</v>
      </c>
      <c r="Q3" s="6">
        <f>CA_Pathways_db2_default!Q3-TUM_db2_default_Util!Q3</f>
        <v>-1.0640745671623058</v>
      </c>
    </row>
    <row r="4" spans="1:17" x14ac:dyDescent="0.35">
      <c r="A4" s="5" t="s">
        <v>3</v>
      </c>
      <c r="B4" s="6">
        <f>CA_Pathways_db2_default!B4-TUM_db2_default_Util!B4</f>
        <v>-6.6010562204030201</v>
      </c>
      <c r="C4" s="6">
        <f>CA_Pathways_db2_default!C4-TUM_db2_default_Util!C4</f>
        <v>1.5849382299206669E-3</v>
      </c>
      <c r="D4" s="6">
        <f>CA_Pathways_db2_default!D4-TUM_db2_default_Util!D4</f>
        <v>-11.795296015944189</v>
      </c>
      <c r="E4" s="6">
        <f>CA_Pathways_db2_default!E4-TUM_db2_default_Util!E4</f>
        <v>-5.1933720491896036</v>
      </c>
      <c r="F4" s="6">
        <f>CA_Pathways_db2_default!F4-TUM_db2_default_Util!F4</f>
        <v>-1.3844700089266544</v>
      </c>
      <c r="G4" s="6">
        <f>CA_Pathways_db2_default!G4-TUM_db2_default_Util!G4</f>
        <v>-4.0505741523795685E-2</v>
      </c>
      <c r="H4" s="6">
        <f>CA_Pathways_db2_default!H4-TUM_db2_default_Util!H4</f>
        <v>0.69349466819475314</v>
      </c>
      <c r="I4" s="6">
        <f>CA_Pathways_db2_default!I4-TUM_db2_default_Util!I4</f>
        <v>0.27070985805382142</v>
      </c>
      <c r="J4" s="6">
        <f>CA_Pathways_db2_default!J4-TUM_db2_default_Util!J4</f>
        <v>0.61467648524028196</v>
      </c>
      <c r="K4" s="6">
        <f>CA_Pathways_db2_default!K4-TUM_db2_default_Util!K4</f>
        <v>-0.28320935837353889</v>
      </c>
      <c r="L4" s="6">
        <f>CA_Pathways_db2_default!L4-TUM_db2_default_Util!L4</f>
        <v>0.24908027684037726</v>
      </c>
      <c r="M4" s="6">
        <f>CA_Pathways_db2_default!M4-TUM_db2_default_Util!M4</f>
        <v>0.3755011214108217</v>
      </c>
      <c r="N4" s="6">
        <f>CA_Pathways_db2_default!N4-TUM_db2_default_Util!N4</f>
        <v>3.0827976560168641E-2</v>
      </c>
      <c r="O4" s="6">
        <f>CA_Pathways_db2_default!O4-TUM_db2_default_Util!O4</f>
        <v>-0.10813755626292289</v>
      </c>
      <c r="P4" s="6">
        <f>CA_Pathways_db2_default!P4-TUM_db2_default_Util!P4</f>
        <v>-0.80019381779149445</v>
      </c>
      <c r="Q4" s="6">
        <f>CA_Pathways_db2_default!Q4-TUM_db2_default_Util!Q4</f>
        <v>-0.22267754020344954</v>
      </c>
    </row>
    <row r="5" spans="1:17" x14ac:dyDescent="0.35">
      <c r="A5" s="5" t="s">
        <v>4</v>
      </c>
      <c r="B5" s="6">
        <f>CA_Pathways_db2_default!B5-TUM_db2_default_Util!B5</f>
        <v>1.5765124882943065</v>
      </c>
      <c r="C5" s="6">
        <f>CA_Pathways_db2_default!C5-TUM_db2_default_Util!C5</f>
        <v>0.12068814092425822</v>
      </c>
      <c r="D5" s="6">
        <f>CA_Pathways_db2_default!D5-TUM_db2_default_Util!D5</f>
        <v>16.119371770765937</v>
      </c>
      <c r="E5" s="6">
        <f>CA_Pathways_db2_default!E5-TUM_db2_default_Util!E5</f>
        <v>3.5664680969793494</v>
      </c>
      <c r="F5" s="6">
        <f>CA_Pathways_db2_default!F5-TUM_db2_default_Util!F5</f>
        <v>0.88877360492880975</v>
      </c>
      <c r="G5" s="6">
        <f>CA_Pathways_db2_default!G5-TUM_db2_default_Util!G5</f>
        <v>0.23909753268065603</v>
      </c>
      <c r="H5" s="6">
        <f>CA_Pathways_db2_default!H5-TUM_db2_default_Util!H5</f>
        <v>1.5682192515311222</v>
      </c>
      <c r="I5" s="6">
        <f>CA_Pathways_db2_default!I5-TUM_db2_default_Util!I5</f>
        <v>1.0901817796023714</v>
      </c>
      <c r="J5" s="6">
        <f>CA_Pathways_db2_default!J5-TUM_db2_default_Util!J5</f>
        <v>1.1419690829311406</v>
      </c>
      <c r="K5" s="6">
        <f>CA_Pathways_db2_default!K5-TUM_db2_default_Util!K5</f>
        <v>0.20527404614060885</v>
      </c>
      <c r="L5" s="6">
        <f>CA_Pathways_db2_default!L5-TUM_db2_default_Util!L5</f>
        <v>0.64154864724161342</v>
      </c>
      <c r="M5" s="6">
        <f>CA_Pathways_db2_default!M5-TUM_db2_default_Util!M5</f>
        <v>4.1289816911153423</v>
      </c>
      <c r="N5" s="6">
        <f>CA_Pathways_db2_default!N5-TUM_db2_default_Util!N5</f>
        <v>0.27225229493475922</v>
      </c>
      <c r="O5" s="6">
        <f>CA_Pathways_db2_default!O5-TUM_db2_default_Util!O5</f>
        <v>0.17258842348030612</v>
      </c>
      <c r="P5" s="6">
        <f>CA_Pathways_db2_default!P5-TUM_db2_default_Util!P5</f>
        <v>4.1819356704816357</v>
      </c>
      <c r="Q5" s="6">
        <f>CA_Pathways_db2_default!Q5-TUM_db2_default_Util!Q5</f>
        <v>3.1884917701454221</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(+(supply_chain_default_BWM!B18*LCI_db2_default!L32)+(supply_chain_default_BWM!B20*LCI_db2_default!L35)+(supply_chain_default_BWM!B26*LCI_db2_default!L43)+(supply_chain_default_BWM!B37*LCI_db2_default!L58))/LCIA_Methods!D2</f>
        <v>-4.9853610443562202</v>
      </c>
      <c r="C2" s="6">
        <f>(+(supply_chain_default_BWM!B18*LCI_db2_default!M32)+(supply_chain_default_BWM!B20*LCI_db2_default!M35)+(supply_chain_default_BWM!B26*LCI_db2_default!M43)+(supply_chain_default_BWM!B37*LCI_db2_default!M58))/LCIA_Methods!D3</f>
        <v>-0.3532364666752702</v>
      </c>
      <c r="D2" s="6">
        <f>(+(supply_chain_default_BWM!B18*LCI_db2_default!N32)+(supply_chain_default_BWM!B20*LCI_db2_default!N35)+(supply_chain_default_BWM!B26*LCI_db2_default!N43)+(supply_chain_default_BWM!B37*LCI_db2_default!N58))/LCIA_Methods!D4</f>
        <v>-131.65525026385058</v>
      </c>
      <c r="E2" s="6">
        <f>(+(supply_chain_default_BWM!B18*LCI_db2_default!O32)+(supply_chain_default_BWM!B20*LCI_db2_default!O35)+(supply_chain_default_BWM!B26*LCI_db2_default!O43)+(supply_chain_default_BWM!B37*LCI_db2_default!O58))/LCIA_Methods!D5</f>
        <v>-205.7608882369847</v>
      </c>
      <c r="F2" s="6">
        <f>(+(supply_chain_default_BWM!B18*LCI_db2_default!P32)+(supply_chain_default_BWM!B20*LCI_db2_default!P35)+(supply_chain_default_BWM!B26*LCI_db2_default!P43)+(supply_chain_default_BWM!B37*LCI_db2_default!P58))/LCIA_Methods!D6</f>
        <v>-11.551433752111581</v>
      </c>
      <c r="G2" s="6">
        <f>(+(supply_chain_default_BWM!B18*LCI_db2_default!Q32)+(supply_chain_default_BWM!B20*LCI_db2_default!Q35)+(supply_chain_default_BWM!B26*LCI_db2_default!Q43)+(supply_chain_default_BWM!B37*LCI_db2_default!Q58))/LCIA_Methods!D7</f>
        <v>-0.71077441505306882</v>
      </c>
      <c r="H2" s="6">
        <f>(+(supply_chain_default_BWM!B18*LCI_db2_default!R32)+(supply_chain_default_BWM!B20*LCI_db2_default!R35)+(supply_chain_default_BWM!B26*LCI_db2_default!R43)+(supply_chain_default_BWM!B37*LCI_db2_default!R58))/LCIA_Methods!D8</f>
        <v>-11.949594927860407</v>
      </c>
      <c r="I2" s="6">
        <f>(+(supply_chain_default_BWM!B18*LCI_db2_default!S32)+(supply_chain_default_BWM!B20*LCI_db2_default!S35)+(supply_chain_default_BWM!B26*LCI_db2_default!S43)+(supply_chain_default_BWM!B37*LCI_db2_default!S58))/LCIA_Methods!D9</f>
        <v>-19.64925751578</v>
      </c>
      <c r="J2" s="6">
        <f>(+(supply_chain_default_BWM!B18*LCI_db2_default!T32)+(supply_chain_default_BWM!B20*LCI_db2_default!T35)+(supply_chain_default_BWM!B26*LCI_db2_default!T43)+(supply_chain_default_BWM!B37*LCI_db2_default!T58))/LCIA_Methods!D10</f>
        <v>-25.449736029978169</v>
      </c>
      <c r="K2" s="6">
        <f>(+(supply_chain_default_BWM!B18*LCI_db2_default!U32)+(supply_chain_default_BWM!B20*LCI_db2_default!U35)+(supply_chain_default_BWM!B26*LCI_db2_default!U43)+(supply_chain_default_BWM!B37*LCI_db2_default!U58))/LCIA_Methods!D11</f>
        <v>-33.469878025081279</v>
      </c>
      <c r="L2" s="6">
        <f>(+(supply_chain_default_BWM!B18*LCI_db2_default!V32)+(supply_chain_default_BWM!B20*LCI_db2_default!V35)+(supply_chain_default_BWM!B26*LCI_db2_default!V43)+(supply_chain_default_BWM!B37*LCI_db2_default!V58))/LCIA_Methods!D12</f>
        <v>-29.839305798108445</v>
      </c>
      <c r="M2" s="6">
        <f>(+(supply_chain_default_BWM!B18*LCI_db2_default!W32)+(supply_chain_default_BWM!B20*LCI_db2_default!W35)+(supply_chain_default_BWM!B26*LCI_db2_default!W43)+(supply_chain_default_BWM!B37*LCI_db2_default!W58))/LCIA_Methods!D13</f>
        <v>-203.16294402863554</v>
      </c>
      <c r="N2" s="6">
        <f>(+(supply_chain_default_BWM!B18*LCI_db2_default!X32)+(supply_chain_default_BWM!B20*LCI_db2_default!X35)+(supply_chain_default_BWM!B26*LCI_db2_default!X43)+(supply_chain_default_BWM!B37*LCI_db2_default!X58))/LCIA_Methods!D14</f>
        <v>-17.730985098063439</v>
      </c>
      <c r="O2" s="6">
        <f>(+(supply_chain_default_BWM!B18*LCI_db2_default!Y32)+(supply_chain_default_BWM!B20*LCI_db2_default!Y35)+(supply_chain_default_BWM!B26*LCI_db2_default!Y43)+(supply_chain_default_BWM!B37*LCI_db2_default!Y58))/LCIA_Methods!D15</f>
        <v>-154.73377726052624</v>
      </c>
      <c r="P2" s="6">
        <f>(+(supply_chain_default_BWM!B18*LCI_db2_default!Z32)+(supply_chain_default_BWM!B20*LCI_db2_default!Z35)+(supply_chain_default_BWM!B26*LCI_db2_default!Z43)+(supply_chain_default_BWM!B37*LCI_db2_default!Z58))/LCIA_Methods!D16</f>
        <v>-17.322836746781661</v>
      </c>
      <c r="Q2" s="6">
        <f>(+(supply_chain_default_BWM!B18*LCI_db2_default!AA32)+(supply_chain_default_BWM!B20*LCI_db2_default!AA35)+(supply_chain_default_BWM!B26*LCI_db2_default!AA43)+(supply_chain_default_BWM!B37*LCI_db2_default!AA58))/LCIA_Methods!D17</f>
        <v>-10.576103741104383</v>
      </c>
    </row>
    <row r="3" spans="1:17" x14ac:dyDescent="0.35">
      <c r="A3" s="5" t="s">
        <v>2</v>
      </c>
      <c r="B3" s="6">
        <f>(+(supply_chain_default_PW1!B18*LCI_db2_default!L32)+(supply_chain_default_PW1!B20*LCI_db2_default!L35)+(supply_chain_default_PW1!B26*LCI_db2_default!L43)+(supply_chain_default_PW1!B37*LCI_db2_default!L58))/LCIA_Methods!D2</f>
        <v>6.3522390575608031E-2</v>
      </c>
      <c r="C3" s="6">
        <f>(+(supply_chain_default_PW1!B18*LCI_db2_default!M32)+(supply_chain_default_PW1!B20*LCI_db2_default!M35)+(supply_chain_default_PW1!B26*LCI_db2_default!M43)+(supply_chain_default_PW1!B37*LCI_db2_default!M58))/LCIA_Methods!D3</f>
        <v>5.2598454573489816E-3</v>
      </c>
      <c r="D3" s="6">
        <f>(+(supply_chain_default_PW1!B18*LCI_db2_default!N32)+(supply_chain_default_PW1!B20*LCI_db2_default!N35)+(supply_chain_default_PW1!B26*LCI_db2_default!N43)+(supply_chain_default_PW1!B37*LCI_db2_default!N58))/LCIA_Methods!D4</f>
        <v>0.51882042519682181</v>
      </c>
      <c r="E3" s="6">
        <f>(+(supply_chain_default_PW1!B18*LCI_db2_default!O32)+(supply_chain_default_PW1!B20*LCI_db2_default!O35)+(supply_chain_default_PW1!B26*LCI_db2_default!O43)+(supply_chain_default_PW1!B37*LCI_db2_default!O58))/LCIA_Methods!D5</f>
        <v>0.47534538651190966</v>
      </c>
      <c r="F3" s="6">
        <f>(+(supply_chain_default_PW1!B18*LCI_db2_default!P32)+(supply_chain_default_PW1!B20*LCI_db2_default!P35)+(supply_chain_default_PW1!B26*LCI_db2_default!P43)+(supply_chain_default_PW1!B37*LCI_db2_default!P58))/LCIA_Methods!D6</f>
        <v>0.18777854466918878</v>
      </c>
      <c r="G3" s="6">
        <f>(+(supply_chain_default_PW1!B18*LCI_db2_default!Q32)+(supply_chain_default_PW1!B20*LCI_db2_default!Q35)+(supply_chain_default_PW1!B26*LCI_db2_default!Q43)+(supply_chain_default_PW1!B37*LCI_db2_default!Q58))/LCIA_Methods!D7</f>
        <v>1.2063031954623585E-2</v>
      </c>
      <c r="H3" s="6">
        <f>(+(supply_chain_default_PW1!B18*LCI_db2_default!R32)+(supply_chain_default_PW1!B20*LCI_db2_default!R35)+(supply_chain_default_PW1!B26*LCI_db2_default!R43)+(supply_chain_default_PW1!B37*LCI_db2_default!R58))/LCIA_Methods!D8</f>
        <v>8.0280196006478496E-2</v>
      </c>
      <c r="I3" s="6">
        <f>(+(supply_chain_default_PW1!B18*LCI_db2_default!S32)+(supply_chain_default_PW1!B20*LCI_db2_default!S35)+(supply_chain_default_PW1!B26*LCI_db2_default!S43)+(supply_chain_default_PW1!B37*LCI_db2_default!S58))/LCIA_Methods!D9</f>
        <v>5.3435463381503373E-2</v>
      </c>
      <c r="J3" s="6">
        <f>(+(supply_chain_default_PW1!B18*LCI_db2_default!T32)+(supply_chain_default_PW1!B20*LCI_db2_default!T35)+(supply_chain_default_PW1!B26*LCI_db2_default!T43)+(supply_chain_default_PW1!B37*LCI_db2_default!T58))/LCIA_Methods!D10</f>
        <v>5.8763163488850662E-2</v>
      </c>
      <c r="K3" s="6">
        <f>(+(supply_chain_default_PW1!B18*LCI_db2_default!U32)+(supply_chain_default_PW1!B20*LCI_db2_default!U35)+(supply_chain_default_PW1!B26*LCI_db2_default!U43)+(supply_chain_default_PW1!B37*LCI_db2_default!U58))/LCIA_Methods!D11</f>
        <v>8.7518084644434817E-3</v>
      </c>
      <c r="L3" s="6">
        <f>(+(supply_chain_default_PW1!B18*LCI_db2_default!V32)+(supply_chain_default_PW1!B20*LCI_db2_default!V35)+(supply_chain_default_PW1!B26*LCI_db2_default!V43)+(supply_chain_default_PW1!B37*LCI_db2_default!V58))/LCIA_Methods!D12</f>
        <v>3.2943073556949969E-2</v>
      </c>
      <c r="M3" s="6">
        <f>(+(supply_chain_default_PW1!B18*LCI_db2_default!W32)+(supply_chain_default_PW1!B20*LCI_db2_default!W35)+(supply_chain_default_PW1!B26*LCI_db2_default!W43)+(supply_chain_default_PW1!B37*LCI_db2_default!W58))/LCIA_Methods!D13</f>
        <v>0.53978241985812692</v>
      </c>
      <c r="N3" s="6">
        <f>(+(supply_chain_default_PW1!B18*LCI_db2_default!X32)+(supply_chain_default_PW1!B20*LCI_db2_default!X35)+(supply_chain_default_PW1!B26*LCI_db2_default!X43)+(supply_chain_default_PW1!B37*LCI_db2_default!X58))/LCIA_Methods!D14</f>
        <v>1.829714660182705E-2</v>
      </c>
      <c r="O3" s="6">
        <f>(+(supply_chain_default_PW1!B18*LCI_db2_default!Y32)+(supply_chain_default_PW1!B20*LCI_db2_default!Y35)+(supply_chain_default_PW1!B26*LCI_db2_default!Y43)+(supply_chain_default_PW1!B37*LCI_db2_default!Y58))/LCIA_Methods!D15</f>
        <v>8.1614639955849711E-3</v>
      </c>
      <c r="P3" s="6">
        <f>(+(supply_chain_default_PW1!B18*LCI_db2_default!Z32)+(supply_chain_default_PW1!B20*LCI_db2_default!Z35)+(supply_chain_default_PW1!B26*LCI_db2_default!Z43)+(supply_chain_default_PW1!B37*LCI_db2_default!Z58))/LCIA_Methods!D16</f>
        <v>0.23862758901650355</v>
      </c>
      <c r="Q3" s="6">
        <f>(+(supply_chain_default_PW1!B18*LCI_db2_default!AA32)+(supply_chain_default_PW1!B20*LCI_db2_default!AA35)+(supply_chain_default_PW1!B26*LCI_db2_default!AA43)+(supply_chain_default_PW1!B37*LCI_db2_default!AA58))/LCIA_Methods!D17</f>
        <v>0.14505353498095994</v>
      </c>
    </row>
    <row r="4" spans="1:17" x14ac:dyDescent="0.35">
      <c r="A4" s="5" t="s">
        <v>3</v>
      </c>
      <c r="B4" s="6">
        <f>(+(supply_chain_default_PW2!B18*LCI_db2_default!L32)+(supply_chain_default_PW2!B20*LCI_db2_default!L35)+(supply_chain_default_PW2!B26*LCI_db2_default!L43)+(supply_chain_default_PW2!B37*LCI_db2_default!L58))/LCIA_Methods!D2</f>
        <v>3.4716681869744406</v>
      </c>
      <c r="C4" s="6">
        <f>(+(supply_chain_default_PW2!B18*LCI_db2_default!M32)+(supply_chain_default_PW2!B20*LCI_db2_default!M35)+(supply_chain_default_PW2!B26*LCI_db2_default!M43)+(supply_chain_default_PW2!B37*LCI_db2_default!M58))/LCIA_Methods!D3</f>
        <v>5.8294303254258051E-2</v>
      </c>
      <c r="D4" s="6">
        <f>(+(supply_chain_default_PW2!B18*LCI_db2_default!N32)+(supply_chain_default_PW2!B20*LCI_db2_default!N35)+(supply_chain_default_PW2!B26*LCI_db2_default!N43)+(supply_chain_default_PW2!B37*LCI_db2_default!N58))/LCIA_Methods!D4</f>
        <v>5.6619862397500658</v>
      </c>
      <c r="E4" s="6">
        <f>(+(supply_chain_default_PW2!B18*LCI_db2_default!O32)+(supply_chain_default_PW2!B20*LCI_db2_default!O35)+(supply_chain_default_PW2!B26*LCI_db2_default!O43)+(supply_chain_default_PW2!B37*LCI_db2_default!O58))/LCIA_Methods!D5</f>
        <v>5.20437565217106</v>
      </c>
      <c r="F4" s="6">
        <f>(+(supply_chain_default_PW2!B18*LCI_db2_default!P32)+(supply_chain_default_PW2!B20*LCI_db2_default!P35)+(supply_chain_default_PW2!B26*LCI_db2_default!P43)+(supply_chain_default_PW2!B37*LCI_db2_default!P58))/LCIA_Methods!D6</f>
        <v>3.8276295996892511</v>
      </c>
      <c r="G4" s="6">
        <f>(+(supply_chain_default_PW2!B18*LCI_db2_default!Q32)+(supply_chain_default_PW2!B20*LCI_db2_default!Q35)+(supply_chain_default_PW2!B26*LCI_db2_default!Q43)+(supply_chain_default_PW2!B37*LCI_db2_default!Q58))/LCIA_Methods!D7</f>
        <v>0.20373877608911517</v>
      </c>
      <c r="H4" s="6">
        <f>(+(supply_chain_default_PW2!B18*LCI_db2_default!R32)+(supply_chain_default_PW2!B20*LCI_db2_default!R35)+(supply_chain_default_PW2!B26*LCI_db2_default!R43)+(supply_chain_default_PW2!B37*LCI_db2_default!R58))/LCIA_Methods!D8</f>
        <v>0.8738113720316425</v>
      </c>
      <c r="I4" s="6">
        <f>(+(supply_chain_default_PW2!B18*LCI_db2_default!S32)+(supply_chain_default_PW2!B20*LCI_db2_default!S35)+(supply_chain_default_PW2!B26*LCI_db2_default!S43)+(supply_chain_default_PW2!B37*LCI_db2_default!S58))/LCIA_Methods!D9</f>
        <v>3.4169435269597481</v>
      </c>
      <c r="J4" s="6">
        <f>(+(supply_chain_default_PW2!B18*LCI_db2_default!T32)+(supply_chain_default_PW2!B20*LCI_db2_default!T35)+(supply_chain_default_PW2!B26*LCI_db2_default!T43)+(supply_chain_default_PW2!B37*LCI_db2_default!T58))/LCIA_Methods!D10</f>
        <v>4.5789771063436744</v>
      </c>
      <c r="K4" s="6">
        <f>(+(supply_chain_default_PW2!B18*LCI_db2_default!U32)+(supply_chain_default_PW2!B20*LCI_db2_default!U35)+(supply_chain_default_PW2!B26*LCI_db2_default!U43)+(supply_chain_default_PW2!B37*LCI_db2_default!U58))/LCIA_Methods!D11</f>
        <v>9.7608324382119332E-2</v>
      </c>
      <c r="L4" s="6">
        <f>(+(supply_chain_default_PW2!B18*LCI_db2_default!V32)+(supply_chain_default_PW2!B20*LCI_db2_default!V35)+(supply_chain_default_PW2!B26*LCI_db2_default!V43)+(supply_chain_default_PW2!B37*LCI_db2_default!V58))/LCIA_Methods!D12</f>
        <v>0.46624896165416285</v>
      </c>
      <c r="M4" s="6">
        <f>(+(supply_chain_default_PW2!B18*LCI_db2_default!W32)+(supply_chain_default_PW2!B20*LCI_db2_default!W35)+(supply_chain_default_PW2!B26*LCI_db2_default!W43)+(supply_chain_default_PW2!B37*LCI_db2_default!W58))/LCIA_Methods!D13</f>
        <v>0.8853609364394095</v>
      </c>
      <c r="N4" s="6">
        <f>(+(supply_chain_default_PW2!B18*LCI_db2_default!X32)+(supply_chain_default_PW2!B20*LCI_db2_default!X35)+(supply_chain_default_PW2!B26*LCI_db2_default!X43)+(supply_chain_default_PW2!B37*LCI_db2_default!X58))/LCIA_Methods!D14</f>
        <v>0.1798686939139125</v>
      </c>
      <c r="O4" s="6">
        <f>(+(supply_chain_default_PW2!B18*LCI_db2_default!Y32)+(supply_chain_default_PW2!B20*LCI_db2_default!Y35)+(supply_chain_default_PW2!B26*LCI_db2_default!Y43)+(supply_chain_default_PW2!B37*LCI_db2_default!Y58))/LCIA_Methods!D15</f>
        <v>0.1237948741741679</v>
      </c>
      <c r="P4" s="6">
        <f>(+(supply_chain_default_PW2!B18*LCI_db2_default!Z32)+(supply_chain_default_PW2!B20*LCI_db2_default!Z35)+(supply_chain_default_PW2!B26*LCI_db2_default!Z43)+(supply_chain_default_PW2!B37*LCI_db2_default!Z58))/LCIA_Methods!D16</f>
        <v>1.3162009399069585</v>
      </c>
      <c r="Q4" s="6">
        <f>(+(supply_chain_default_PW2!B18*LCI_db2_default!AA32)+(supply_chain_default_PW2!B20*LCI_db2_default!AA35)+(supply_chain_default_PW2!B26*LCI_db2_default!AA43)+(supply_chain_default_PW2!B37*LCI_db2_default!AA58))/LCIA_Methods!D17</f>
        <v>1.8520903767437329</v>
      </c>
    </row>
    <row r="5" spans="1:17" x14ac:dyDescent="0.35">
      <c r="A5" s="5" t="s">
        <v>4</v>
      </c>
      <c r="B5" s="6">
        <f>(+(supply_chain_default_PW3!B18*LCI_db2_default!L32)+(supply_chain_default_PW3!B20*LCI_db2_default!L35)+(supply_chain_default_PW3!B26*LCI_db2_default!L43)+(supply_chain_default_PW3!B37*LCI_db2_default!L58))/LCIA_Methods!D2</f>
        <v>-8.520551621906268</v>
      </c>
      <c r="C5" s="6">
        <f>(+(supply_chain_default_PW3!B18*LCI_db2_default!M32)+(supply_chain_default_PW3!B20*LCI_db2_default!M35)+(supply_chain_default_PW3!B26*LCI_db2_default!M43)+(supply_chain_default_PW3!B37*LCI_db2_default!M58))/LCIA_Methods!D3</f>
        <v>-0.41679061538687717</v>
      </c>
      <c r="D5" s="6">
        <f>(+(supply_chain_default_PW3!B18*LCI_db2_default!N32)+(supply_chain_default_PW3!B20*LCI_db2_default!N35)+(supply_chain_default_PW3!B26*LCI_db2_default!N43)+(supply_chain_default_PW3!B37*LCI_db2_default!N58))/LCIA_Methods!D4</f>
        <v>-137.83605692879749</v>
      </c>
      <c r="E5" s="6">
        <f>(+(supply_chain_default_PW3!B18*LCI_db2_default!O32)+(supply_chain_default_PW3!B20*LCI_db2_default!O35)+(supply_chain_default_PW3!B26*LCI_db2_default!O43)+(supply_chain_default_PW3!B37*LCI_db2_default!O58))/LCIA_Methods!D5</f>
        <v>-211.4406092756677</v>
      </c>
      <c r="F5" s="6">
        <f>(+(supply_chain_default_PW3!B18*LCI_db2_default!P32)+(supply_chain_default_PW3!B20*LCI_db2_default!P35)+(supply_chain_default_PW3!B26*LCI_db2_default!P43)+(supply_chain_default_PW3!B37*LCI_db2_default!P58))/LCIA_Methods!D6</f>
        <v>-15.56684189647002</v>
      </c>
      <c r="G5" s="6">
        <f>(+(supply_chain_default_PW3!B18*LCI_db2_default!Q32)+(supply_chain_default_PW3!B20*LCI_db2_default!Q35)+(supply_chain_default_PW3!B26*LCI_db2_default!Q43)+(supply_chain_default_PW3!B37*LCI_db2_default!Q58))/LCIA_Methods!D7</f>
        <v>-0.92657622309680754</v>
      </c>
      <c r="H5" s="6">
        <f>(+(supply_chain_default_PW3!B18*LCI_db2_default!R32)+(supply_chain_default_PW3!B20*LCI_db2_default!R35)+(supply_chain_default_PW3!B26*LCI_db2_default!R43)+(supply_chain_default_PW3!B37*LCI_db2_default!R58))/LCIA_Methods!D8</f>
        <v>-12.903686495898526</v>
      </c>
      <c r="I5" s="6">
        <f>(+(supply_chain_default_PW3!B18*LCI_db2_default!S32)+(supply_chain_default_PW3!B20*LCI_db2_default!S35)+(supply_chain_default_PW3!B26*LCI_db2_default!S43)+(supply_chain_default_PW3!B37*LCI_db2_default!S58))/LCIA_Methods!D9</f>
        <v>-23.119636506121257</v>
      </c>
      <c r="J5" s="6">
        <f>(+(supply_chain_default_PW3!B18*LCI_db2_default!T32)+(supply_chain_default_PW3!B20*LCI_db2_default!T35)+(supply_chain_default_PW3!B26*LCI_db2_default!T43)+(supply_chain_default_PW3!B37*LCI_db2_default!T58))/LCIA_Methods!D10</f>
        <v>-30.087476299810696</v>
      </c>
      <c r="K5" s="6">
        <f>(+(supply_chain_default_PW3!B18*LCI_db2_default!U32)+(supply_chain_default_PW3!B20*LCI_db2_default!U35)+(supply_chain_default_PW3!B26*LCI_db2_default!U43)+(supply_chain_default_PW3!B37*LCI_db2_default!U58))/LCIA_Methods!D11</f>
        <v>-33.576238157927847</v>
      </c>
      <c r="L5" s="6">
        <f>(+(supply_chain_default_PW3!B18*LCI_db2_default!V32)+(supply_chain_default_PW3!B20*LCI_db2_default!V35)+(supply_chain_default_PW3!B26*LCI_db2_default!V43)+(supply_chain_default_PW3!B37*LCI_db2_default!V58))/LCIA_Methods!D12</f>
        <v>-30.338497833319558</v>
      </c>
      <c r="M5" s="6">
        <f>(+(supply_chain_default_PW3!B18*LCI_db2_default!W32)+(supply_chain_default_PW3!B20*LCI_db2_default!W35)+(supply_chain_default_PW3!B26*LCI_db2_default!W43)+(supply_chain_default_PW3!B37*LCI_db2_default!W58))/LCIA_Methods!D13</f>
        <v>-204.58808738493309</v>
      </c>
      <c r="N5" s="6">
        <f>(+(supply_chain_default_PW3!B18*LCI_db2_default!X32)+(supply_chain_default_PW3!B20*LCI_db2_default!X35)+(supply_chain_default_PW3!B26*LCI_db2_default!X43)+(supply_chain_default_PW3!B37*LCI_db2_default!X58))/LCIA_Methods!D14</f>
        <v>-17.929150938579177</v>
      </c>
      <c r="O5" s="6">
        <f>(+(supply_chain_default_PW3!B18*LCI_db2_default!Y32)+(supply_chain_default_PW3!B20*LCI_db2_default!Y35)+(supply_chain_default_PW3!B26*LCI_db2_default!Y43)+(supply_chain_default_PW3!B37*LCI_db2_default!Y58))/LCIA_Methods!D15</f>
        <v>-154.86573359869598</v>
      </c>
      <c r="P5" s="6">
        <f>(+(supply_chain_default_PW3!B18*LCI_db2_default!Z32)+(supply_chain_default_PW3!B20*LCI_db2_default!Z35)+(supply_chain_default_PW3!B26*LCI_db2_default!Z43)+(supply_chain_default_PW3!B37*LCI_db2_default!Z58))/LCIA_Methods!D16</f>
        <v>-18.877665275705123</v>
      </c>
      <c r="Q5" s="6">
        <f>(+(supply_chain_default_PW3!B18*LCI_db2_default!AA32)+(supply_chain_default_PW3!B20*LCI_db2_default!AA35)+(supply_chain_default_PW3!B26*LCI_db2_default!AA43)+(supply_chain_default_PW3!B37*LCI_db2_default!AA58))/LCIA_Methods!D17</f>
        <v>-12.573247652829075</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OEV_Pathways_db2_default!B2*VLOOKUP("BWM",Waste_Generation_S5!A1:C100,3,FALSE)</f>
        <v>42.602758109531344</v>
      </c>
      <c r="C2" s="6">
        <f>OEV_Pathways_db2_default!C2*VLOOKUP("BWM",Waste_Generation_S5!A1:C100,3,FALSE)</f>
        <v>2.0839530769343866</v>
      </c>
      <c r="D2" s="6">
        <f>OEV_Pathways_db2_default!D2*VLOOKUP("BWM",Waste_Generation_S5!A1:C100,3,FALSE)</f>
        <v>689.18028464398731</v>
      </c>
      <c r="E2" s="6">
        <f>OEV_Pathways_db2_default!E2*VLOOKUP("BWM",Waste_Generation_S5!A1:C100,3,FALSE)</f>
        <v>1057.2030463783387</v>
      </c>
      <c r="F2" s="6">
        <f>OEV_Pathways_db2_default!F2*VLOOKUP("BWM",Waste_Generation_S5!A1:C100,3,FALSE)</f>
        <v>77.834209482350104</v>
      </c>
      <c r="G2" s="6">
        <f>OEV_Pathways_db2_default!G2*VLOOKUP("BWM",Waste_Generation_S5!A1:C100,3,FALSE)</f>
        <v>4.6328811154840368</v>
      </c>
      <c r="H2" s="6">
        <f>OEV_Pathways_db2_default!H2*VLOOKUP("BWM",Waste_Generation_S5!A1:C100,3,FALSE)</f>
        <v>64.518432479492631</v>
      </c>
      <c r="I2" s="6">
        <f>OEV_Pathways_db2_default!I2*VLOOKUP("BWM",Waste_Generation_S5!A1:C100,3,FALSE)</f>
        <v>115.59818253060628</v>
      </c>
      <c r="J2" s="6">
        <f>OEV_Pathways_db2_default!J2*VLOOKUP("BWM",Waste_Generation_S5!A1:C100,3,FALSE)</f>
        <v>150.43738149905346</v>
      </c>
      <c r="K2" s="6">
        <f>OEV_Pathways_db2_default!K2*VLOOKUP("BWM",Waste_Generation_S5!A1:C100,3,FALSE)</f>
        <v>167.88119078963922</v>
      </c>
      <c r="L2" s="6">
        <f>OEV_Pathways_db2_default!L2*VLOOKUP("BWM",Waste_Generation_S5!A1:C100,3,FALSE)</f>
        <v>151.6924891665978</v>
      </c>
      <c r="M2" s="6">
        <f>OEV_Pathways_db2_default!M2*VLOOKUP("BWM",Waste_Generation_S5!A1:C100,3,FALSE)</f>
        <v>1022.9404369246657</v>
      </c>
      <c r="N2" s="6">
        <f>OEV_Pathways_db2_default!N2*VLOOKUP("BWM",Waste_Generation_S5!A1:C100,3,FALSE)</f>
        <v>89.645754692895878</v>
      </c>
      <c r="O2" s="6">
        <f>OEV_Pathways_db2_default!O2*VLOOKUP("BWM",Waste_Generation_S5!A1:C100,3,FALSE)</f>
        <v>774.32866799347994</v>
      </c>
      <c r="P2" s="6">
        <f>OEV_Pathways_db2_default!P2*VLOOKUP("BWM",Waste_Generation_S5!A1:C100,3,FALSE)</f>
        <v>94.388326378525619</v>
      </c>
      <c r="Q2" s="6">
        <f>OEV_Pathways_db2_default!Q2*VLOOKUP("BWM",Waste_Generation_S5!A1:C100,3,FALSE)</f>
        <v>62.866238264145373</v>
      </c>
    </row>
    <row r="3" spans="1:17" x14ac:dyDescent="0.35">
      <c r="A3" s="5" t="s">
        <v>2</v>
      </c>
      <c r="B3" s="6">
        <f>OEV_Pathways_db2_default!B3*VLOOKUP("PW1",Waste_Generation_S5!A1:C100,3,FALSE)</f>
        <v>17.041103243812536</v>
      </c>
      <c r="C3" s="6">
        <f>OEV_Pathways_db2_default!C3*VLOOKUP("PW1",Waste_Generation_S5!A1:C100,3,FALSE)</f>
        <v>0.83358123077375457</v>
      </c>
      <c r="D3" s="6">
        <f>OEV_Pathways_db2_default!D3*VLOOKUP("PW1",Waste_Generation_S5!A1:C100,3,FALSE)</f>
        <v>275.67211385759492</v>
      </c>
      <c r="E3" s="6">
        <f>OEV_Pathways_db2_default!E3*VLOOKUP("PW1",Waste_Generation_S5!A1:C100,3,FALSE)</f>
        <v>422.88121855133545</v>
      </c>
      <c r="F3" s="6">
        <f>OEV_Pathways_db2_default!F3*VLOOKUP("PW1",Waste_Generation_S5!A1:C100,3,FALSE)</f>
        <v>31.13368379294004</v>
      </c>
      <c r="G3" s="6">
        <f>OEV_Pathways_db2_default!G3*VLOOKUP("PW1",Waste_Generation_S5!A1:C100,3,FALSE)</f>
        <v>1.8531524461936146</v>
      </c>
      <c r="H3" s="6">
        <f>OEV_Pathways_db2_default!H3*VLOOKUP("PW1",Waste_Generation_S5!A1:C100,3,FALSE)</f>
        <v>25.807372991797052</v>
      </c>
      <c r="I3" s="6">
        <f>OEV_Pathways_db2_default!I3*VLOOKUP("PW1",Waste_Generation_S5!A1:C100,3,FALSE)</f>
        <v>46.239273012242514</v>
      </c>
      <c r="J3" s="6">
        <f>OEV_Pathways_db2_default!J3*VLOOKUP("PW1",Waste_Generation_S5!A1:C100,3,FALSE)</f>
        <v>60.174952599621385</v>
      </c>
      <c r="K3" s="6">
        <f>OEV_Pathways_db2_default!K3*VLOOKUP("PW1",Waste_Generation_S5!A1:C100,3,FALSE)</f>
        <v>67.152476315855679</v>
      </c>
      <c r="L3" s="6">
        <f>OEV_Pathways_db2_default!L3*VLOOKUP("PW1",Waste_Generation_S5!A1:C100,3,FALSE)</f>
        <v>60.676995666639115</v>
      </c>
      <c r="M3" s="6">
        <f>OEV_Pathways_db2_default!M3*VLOOKUP("PW1",Waste_Generation_S5!A1:C100,3,FALSE)</f>
        <v>409.17617476986624</v>
      </c>
      <c r="N3" s="6">
        <f>OEV_Pathways_db2_default!N3*VLOOKUP("PW1",Waste_Generation_S5!A1:C100,3,FALSE)</f>
        <v>35.858301877158347</v>
      </c>
      <c r="O3" s="6">
        <f>OEV_Pathways_db2_default!O3*VLOOKUP("PW1",Waste_Generation_S5!A1:C100,3,FALSE)</f>
        <v>309.73146719739196</v>
      </c>
      <c r="P3" s="6">
        <f>OEV_Pathways_db2_default!P3*VLOOKUP("PW1",Waste_Generation_S5!A1:C100,3,FALSE)</f>
        <v>37.755330551410246</v>
      </c>
      <c r="Q3" s="6">
        <f>OEV_Pathways_db2_default!Q3*VLOOKUP("PW1",Waste_Generation_S5!A1:C100,3,FALSE)</f>
        <v>25.146495305658149</v>
      </c>
    </row>
    <row r="4" spans="1:17" x14ac:dyDescent="0.35">
      <c r="A4" s="5" t="s">
        <v>3</v>
      </c>
      <c r="B4" s="6">
        <f>OEV_Pathways_db2_default!B4*VLOOKUP("PW2",Waste_Generation_S5!A1:C100,3,FALSE)</f>
        <v>17.041103243812536</v>
      </c>
      <c r="C4" s="6">
        <f>OEV_Pathways_db2_default!C4*VLOOKUP("PW2",Waste_Generation_S5!A1:C100,3,FALSE)</f>
        <v>0.83358123077375457</v>
      </c>
      <c r="D4" s="6">
        <f>OEV_Pathways_db2_default!D4*VLOOKUP("PW2",Waste_Generation_S5!A1:C100,3,FALSE)</f>
        <v>275.67211385759492</v>
      </c>
      <c r="E4" s="6">
        <f>OEV_Pathways_db2_default!E4*VLOOKUP("PW2",Waste_Generation_S5!A1:C100,3,FALSE)</f>
        <v>422.88121855133545</v>
      </c>
      <c r="F4" s="6">
        <f>OEV_Pathways_db2_default!F4*VLOOKUP("PW2",Waste_Generation_S5!A1:C100,3,FALSE)</f>
        <v>31.13368379294004</v>
      </c>
      <c r="G4" s="6">
        <f>OEV_Pathways_db2_default!G4*VLOOKUP("PW2",Waste_Generation_S5!A1:C100,3,FALSE)</f>
        <v>1.8531524461936146</v>
      </c>
      <c r="H4" s="6">
        <f>OEV_Pathways_db2_default!H4*VLOOKUP("PW2",Waste_Generation_S5!A1:C100,3,FALSE)</f>
        <v>25.807372991797052</v>
      </c>
      <c r="I4" s="6">
        <f>OEV_Pathways_db2_default!I4*VLOOKUP("PW2",Waste_Generation_S5!A1:C100,3,FALSE)</f>
        <v>46.239273012242514</v>
      </c>
      <c r="J4" s="6">
        <f>OEV_Pathways_db2_default!J4*VLOOKUP("PW2",Waste_Generation_S5!A1:C100,3,FALSE)</f>
        <v>60.174952599621385</v>
      </c>
      <c r="K4" s="6">
        <f>OEV_Pathways_db2_default!K4*VLOOKUP("PW2",Waste_Generation_S5!A1:C100,3,FALSE)</f>
        <v>67.152476315855679</v>
      </c>
      <c r="L4" s="6">
        <f>OEV_Pathways_db2_default!L4*VLOOKUP("PW2",Waste_Generation_S5!A1:C100,3,FALSE)</f>
        <v>60.676995666639115</v>
      </c>
      <c r="M4" s="6">
        <f>OEV_Pathways_db2_default!M4*VLOOKUP("PW2",Waste_Generation_S5!A1:C100,3,FALSE)</f>
        <v>409.17617476986624</v>
      </c>
      <c r="N4" s="6">
        <f>OEV_Pathways_db2_default!N4*VLOOKUP("PW2",Waste_Generation_S5!A1:C100,3,FALSE)</f>
        <v>35.858301877158347</v>
      </c>
      <c r="O4" s="6">
        <f>OEV_Pathways_db2_default!O4*VLOOKUP("PW2",Waste_Generation_S5!A1:C100,3,FALSE)</f>
        <v>309.73146719739196</v>
      </c>
      <c r="P4" s="6">
        <f>OEV_Pathways_db2_default!P4*VLOOKUP("PW2",Waste_Generation_S5!A1:C100,3,FALSE)</f>
        <v>37.755330551410246</v>
      </c>
      <c r="Q4" s="6">
        <f>OEV_Pathways_db2_default!Q4*VLOOKUP("PW2",Waste_Generation_S5!A1:C100,3,FALSE)</f>
        <v>25.146495305658149</v>
      </c>
    </row>
    <row r="5" spans="1:17" x14ac:dyDescent="0.35">
      <c r="A5" s="5" t="s">
        <v>4</v>
      </c>
      <c r="B5" s="6">
        <f>OEV_Pathways_db2_default!B5*VLOOKUP("PW3",Waste_Generation_S5!A1:C100,3,FALSE)</f>
        <v>8.520551621906268</v>
      </c>
      <c r="C5" s="6">
        <f>OEV_Pathways_db2_default!C5*VLOOKUP("PW3",Waste_Generation_S5!A1:C100,3,FALSE)</f>
        <v>0.41679061538687728</v>
      </c>
      <c r="D5" s="6">
        <f>OEV_Pathways_db2_default!D5*VLOOKUP("PW3",Waste_Generation_S5!A1:C100,3,FALSE)</f>
        <v>137.83605692879746</v>
      </c>
      <c r="E5" s="6">
        <f>OEV_Pathways_db2_default!E5*VLOOKUP("PW3",Waste_Generation_S5!A1:C100,3,FALSE)</f>
        <v>211.44060927566773</v>
      </c>
      <c r="F5" s="6">
        <f>OEV_Pathways_db2_default!F5*VLOOKUP("PW3",Waste_Generation_S5!A1:C100,3,FALSE)</f>
        <v>15.56684189647002</v>
      </c>
      <c r="G5" s="6">
        <f>OEV_Pathways_db2_default!G5*VLOOKUP("PW3",Waste_Generation_S5!A1:C100,3,FALSE)</f>
        <v>0.92657622309680732</v>
      </c>
      <c r="H5" s="6">
        <f>OEV_Pathways_db2_default!H5*VLOOKUP("PW3",Waste_Generation_S5!A1:C100,3,FALSE)</f>
        <v>12.903686495898526</v>
      </c>
      <c r="I5" s="6">
        <f>OEV_Pathways_db2_default!I5*VLOOKUP("PW3",Waste_Generation_S5!A1:C100,3,FALSE)</f>
        <v>23.119636506121257</v>
      </c>
      <c r="J5" s="6">
        <f>OEV_Pathways_db2_default!J5*VLOOKUP("PW3",Waste_Generation_S5!A1:C100,3,FALSE)</f>
        <v>30.087476299810692</v>
      </c>
      <c r="K5" s="6">
        <f>OEV_Pathways_db2_default!K5*VLOOKUP("PW3",Waste_Generation_S5!A1:C100,3,FALSE)</f>
        <v>33.57623815792784</v>
      </c>
      <c r="L5" s="6">
        <f>OEV_Pathways_db2_default!L5*VLOOKUP("PW3",Waste_Generation_S5!A1:C100,3,FALSE)</f>
        <v>30.338497833319558</v>
      </c>
      <c r="M5" s="6">
        <f>OEV_Pathways_db2_default!M5*VLOOKUP("PW3",Waste_Generation_S5!A1:C100,3,FALSE)</f>
        <v>204.58808738493312</v>
      </c>
      <c r="N5" s="6">
        <f>OEV_Pathways_db2_default!N5*VLOOKUP("PW3",Waste_Generation_S5!A1:C100,3,FALSE)</f>
        <v>17.929150938579173</v>
      </c>
      <c r="O5" s="6">
        <f>OEV_Pathways_db2_default!O5*VLOOKUP("PW3",Waste_Generation_S5!A1:C100,3,FALSE)</f>
        <v>154.86573359869598</v>
      </c>
      <c r="P5" s="6">
        <f>OEV_Pathways_db2_default!P5*VLOOKUP("PW3",Waste_Generation_S5!A1:C100,3,FALSE)</f>
        <v>18.877665275705123</v>
      </c>
      <c r="Q5" s="6">
        <f>OEV_Pathways_db2_default!Q5*VLOOKUP("PW3",Waste_Generation_S5!A1:C100,3,FALSE)</f>
        <v>12.573247652829075</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CA_Pathways_db2_S1!B2-TUM_db2_S1_Util!B2</f>
        <v>-3.1503173293676623</v>
      </c>
      <c r="C2" s="6">
        <f>CA_Pathways_db2_S1!C2-TUM_db2_S1_Util!C2</f>
        <v>0.47604928155934356</v>
      </c>
      <c r="D2" s="6">
        <f>CA_Pathways_db2_S1!D2-TUM_db2_S1_Util!D2</f>
        <v>30.04226634958313</v>
      </c>
      <c r="E2" s="6">
        <f>CA_Pathways_db2_S1!E2-TUM_db2_S1_Util!E2</f>
        <v>6.5658124411087897</v>
      </c>
      <c r="F2" s="6">
        <f>CA_Pathways_db2_S1!F2-TUM_db2_S1_Util!F2</f>
        <v>-5.6182965692093028</v>
      </c>
      <c r="G2" s="6">
        <f>CA_Pathways_db2_S1!G2-TUM_db2_S1_Util!G2</f>
        <v>0.74452992045267719</v>
      </c>
      <c r="H2" s="6">
        <f>CA_Pathways_db2_S1!H2-TUM_db2_S1_Util!H2</f>
        <v>7.7580674312629627</v>
      </c>
      <c r="I2" s="6">
        <f>CA_Pathways_db2_S1!I2-TUM_db2_S1_Util!I2</f>
        <v>-17.965442586713131</v>
      </c>
      <c r="J2" s="6">
        <f>CA_Pathways_db2_S1!J2-TUM_db2_S1_Util!J2</f>
        <v>-26.249286092904192</v>
      </c>
      <c r="K2" s="6">
        <f>CA_Pathways_db2_S1!K2-TUM_db2_S1_Util!K2</f>
        <v>0.23985207907345796</v>
      </c>
      <c r="L2" s="6">
        <f>CA_Pathways_db2_S1!L2-TUM_db2_S1_Util!L2</f>
        <v>1.6730104718816534</v>
      </c>
      <c r="M2" s="6">
        <f>CA_Pathways_db2_S1!M2-TUM_db2_S1_Util!M2</f>
        <v>15.699250196442932</v>
      </c>
      <c r="N2" s="6">
        <f>CA_Pathways_db2_S1!N2-TUM_db2_S1_Util!N2</f>
        <v>0.96719290812265513</v>
      </c>
      <c r="O2" s="6">
        <f>CA_Pathways_db2_S1!O2-TUM_db2_S1_Util!O2</f>
        <v>-2.0803411599331412E-2</v>
      </c>
      <c r="P2" s="6">
        <f>CA_Pathways_db2_S1!P2-TUM_db2_S1_Util!P2</f>
        <v>14.703023844466095</v>
      </c>
      <c r="Q2" s="6">
        <f>CA_Pathways_db2_S1!Q2-TUM_db2_S1_Util!Q2</f>
        <v>11.467214973215933</v>
      </c>
    </row>
    <row r="3" spans="1:17" x14ac:dyDescent="0.35">
      <c r="A3" s="5" t="s">
        <v>2</v>
      </c>
      <c r="B3" s="6">
        <f>CA_Pathways_db2_S1!B3-TUM_db2_S1_Util!B3</f>
        <v>-2.8553110621418685</v>
      </c>
      <c r="C3" s="6">
        <f>CA_Pathways_db2_S1!C3-TUM_db2_S1_Util!C3</f>
        <v>-8.2882203676100975E-3</v>
      </c>
      <c r="D3" s="6">
        <f>CA_Pathways_db2_S1!D3-TUM_db2_S1_Util!D3</f>
        <v>-22.639924717536221</v>
      </c>
      <c r="E3" s="6">
        <f>CA_Pathways_db2_S1!E3-TUM_db2_S1_Util!E3</f>
        <v>-2.5066878976188902</v>
      </c>
      <c r="F3" s="6">
        <f>CA_Pathways_db2_S1!F3-TUM_db2_S1_Util!F3</f>
        <v>-7.78892097999789</v>
      </c>
      <c r="G3" s="6">
        <f>CA_Pathways_db2_S1!G3-TUM_db2_S1_Util!G3</f>
        <v>-0.17135446874615101</v>
      </c>
      <c r="H3" s="6">
        <f>CA_Pathways_db2_S1!H3-TUM_db2_S1_Util!H3</f>
        <v>0.79169575694371319</v>
      </c>
      <c r="I3" s="6">
        <f>CA_Pathways_db2_S1!I3-TUM_db2_S1_Util!I3</f>
        <v>-22.596879563176433</v>
      </c>
      <c r="J3" s="6">
        <f>CA_Pathways_db2_S1!J3-TUM_db2_S1_Util!J3</f>
        <v>-31.431838909869036</v>
      </c>
      <c r="K3" s="6">
        <f>CA_Pathways_db2_S1!K3-TUM_db2_S1_Util!K3</f>
        <v>-0.29803474711547634</v>
      </c>
      <c r="L3" s="6">
        <f>CA_Pathways_db2_S1!L3-TUM_db2_S1_Util!L3</f>
        <v>-1.1422643939251742</v>
      </c>
      <c r="M3" s="6">
        <f>CA_Pathways_db2_S1!M3-TUM_db2_S1_Util!M3</f>
        <v>-1.1921776894291924</v>
      </c>
      <c r="N3" s="6">
        <f>CA_Pathways_db2_S1!N3-TUM_db2_S1_Util!N3</f>
        <v>-0.15264424817654881</v>
      </c>
      <c r="O3" s="6">
        <f>CA_Pathways_db2_S1!O3-TUM_db2_S1_Util!O3</f>
        <v>-0.603019549257652</v>
      </c>
      <c r="P3" s="6">
        <f>CA_Pathways_db2_S1!P3-TUM_db2_S1_Util!P3</f>
        <v>-1.2245250196689486</v>
      </c>
      <c r="Q3" s="6">
        <f>CA_Pathways_db2_S1!Q3-TUM_db2_S1_Util!Q3</f>
        <v>-1.0640745671623058</v>
      </c>
    </row>
    <row r="4" spans="1:17" x14ac:dyDescent="0.35">
      <c r="A4" s="5" t="s">
        <v>3</v>
      </c>
      <c r="B4" s="6">
        <f>CA_Pathways_db2_S1!B4-TUM_db2_S1_Util!B4</f>
        <v>-6.6010562204030201</v>
      </c>
      <c r="C4" s="6">
        <f>CA_Pathways_db2_S1!C4-TUM_db2_S1_Util!C4</f>
        <v>1.5849382299206669E-3</v>
      </c>
      <c r="D4" s="6">
        <f>CA_Pathways_db2_S1!D4-TUM_db2_S1_Util!D4</f>
        <v>-11.795296015944189</v>
      </c>
      <c r="E4" s="6">
        <f>CA_Pathways_db2_S1!E4-TUM_db2_S1_Util!E4</f>
        <v>-5.1933720491896036</v>
      </c>
      <c r="F4" s="6">
        <f>CA_Pathways_db2_S1!F4-TUM_db2_S1_Util!F4</f>
        <v>-1.3844700089266544</v>
      </c>
      <c r="G4" s="6">
        <f>CA_Pathways_db2_S1!G4-TUM_db2_S1_Util!G4</f>
        <v>-4.0505741523795685E-2</v>
      </c>
      <c r="H4" s="6">
        <f>CA_Pathways_db2_S1!H4-TUM_db2_S1_Util!H4</f>
        <v>0.69349466819475314</v>
      </c>
      <c r="I4" s="6">
        <f>CA_Pathways_db2_S1!I4-TUM_db2_S1_Util!I4</f>
        <v>0.27070985805382142</v>
      </c>
      <c r="J4" s="6">
        <f>CA_Pathways_db2_S1!J4-TUM_db2_S1_Util!J4</f>
        <v>0.61467648524028196</v>
      </c>
      <c r="K4" s="6">
        <f>CA_Pathways_db2_S1!K4-TUM_db2_S1_Util!K4</f>
        <v>-0.28320935837353889</v>
      </c>
      <c r="L4" s="6">
        <f>CA_Pathways_db2_S1!L4-TUM_db2_S1_Util!L4</f>
        <v>0.24908027684037726</v>
      </c>
      <c r="M4" s="6">
        <f>CA_Pathways_db2_S1!M4-TUM_db2_S1_Util!M4</f>
        <v>0.3755011214108217</v>
      </c>
      <c r="N4" s="6">
        <f>CA_Pathways_db2_S1!N4-TUM_db2_S1_Util!N4</f>
        <v>3.0827976560168641E-2</v>
      </c>
      <c r="O4" s="6">
        <f>CA_Pathways_db2_S1!O4-TUM_db2_S1_Util!O4</f>
        <v>-0.10813755626292289</v>
      </c>
      <c r="P4" s="6">
        <f>CA_Pathways_db2_S1!P4-TUM_db2_S1_Util!P4</f>
        <v>-0.80019381779149445</v>
      </c>
      <c r="Q4" s="6">
        <f>CA_Pathways_db2_S1!Q4-TUM_db2_S1_Util!Q4</f>
        <v>-0.22267754020344954</v>
      </c>
    </row>
    <row r="5" spans="1:17" x14ac:dyDescent="0.35">
      <c r="A5" s="5" t="s">
        <v>4</v>
      </c>
      <c r="B5" s="6">
        <f>CA_Pathways_db2_S1!B5-TUM_db2_S1_Util!B5</f>
        <v>6.3060499531772267</v>
      </c>
      <c r="C5" s="6">
        <f>CA_Pathways_db2_S1!C5-TUM_db2_S1_Util!C5</f>
        <v>0.4827525636970329</v>
      </c>
      <c r="D5" s="6">
        <f>CA_Pathways_db2_S1!D5-TUM_db2_S1_Util!D5</f>
        <v>64.477487083063565</v>
      </c>
      <c r="E5" s="6">
        <f>CA_Pathways_db2_S1!E5-TUM_db2_S1_Util!E5</f>
        <v>14.265872387917312</v>
      </c>
      <c r="F5" s="6">
        <f>CA_Pathways_db2_S1!F5-TUM_db2_S1_Util!F5</f>
        <v>3.5550944197152372</v>
      </c>
      <c r="G5" s="6">
        <f>CA_Pathways_db2_S1!G5-TUM_db2_S1_Util!G5</f>
        <v>0.95639013072262391</v>
      </c>
      <c r="H5" s="6">
        <f>CA_Pathways_db2_S1!H5-TUM_db2_S1_Util!H5</f>
        <v>6.2728770061244958</v>
      </c>
      <c r="I5" s="6">
        <f>CA_Pathways_db2_S1!I5-TUM_db2_S1_Util!I5</f>
        <v>4.3607271184094891</v>
      </c>
      <c r="J5" s="6">
        <f>CA_Pathways_db2_S1!J5-TUM_db2_S1_Util!J5</f>
        <v>4.5678763317245625</v>
      </c>
      <c r="K5" s="6">
        <f>CA_Pathways_db2_S1!K5-TUM_db2_S1_Util!K5</f>
        <v>0.82109618456247091</v>
      </c>
      <c r="L5" s="6">
        <f>CA_Pathways_db2_S1!L5-TUM_db2_S1_Util!L5</f>
        <v>2.5661945889664572</v>
      </c>
      <c r="M5" s="6">
        <f>CA_Pathways_db2_S1!M5-TUM_db2_S1_Util!M5</f>
        <v>16.515926764461369</v>
      </c>
      <c r="N5" s="6">
        <f>CA_Pathways_db2_S1!N5-TUM_db2_S1_Util!N5</f>
        <v>1.0890091797390333</v>
      </c>
      <c r="O5" s="6">
        <f>CA_Pathways_db2_S1!O5-TUM_db2_S1_Util!O5</f>
        <v>0.69035369392122448</v>
      </c>
      <c r="P5" s="6">
        <f>CA_Pathways_db2_S1!P5-TUM_db2_S1_Util!P5</f>
        <v>16.727742681926536</v>
      </c>
      <c r="Q5" s="6">
        <f>CA_Pathways_db2_S1!Q5-TUM_db2_S1_Util!Q5</f>
        <v>12.753967080581688</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(+(supply_chain_S1_BWM!B18*LCI_db2_S1!L32)+(supply_chain_S1_BWM!B20*LCI_db2_S1!L35)+(supply_chain_S1_BWM!B26*LCI_db2_S1!L43)+(supply_chain_S1_BWM!B37*LCI_db2_S1!L58))/LCIA_Methods!D2</f>
        <v>-4.9853610443562202</v>
      </c>
      <c r="C2" s="6">
        <f>(+(supply_chain_S1_BWM!B18*LCI_db2_S1!M32)+(supply_chain_S1_BWM!B20*LCI_db2_S1!M35)+(supply_chain_S1_BWM!B26*LCI_db2_S1!M43)+(supply_chain_S1_BWM!B37*LCI_db2_S1!M58))/LCIA_Methods!D3</f>
        <v>-0.3532364666752702</v>
      </c>
      <c r="D2" s="6">
        <f>(+(supply_chain_S1_BWM!B18*LCI_db2_S1!N32)+(supply_chain_S1_BWM!B20*LCI_db2_S1!N35)+(supply_chain_S1_BWM!B26*LCI_db2_S1!N43)+(supply_chain_S1_BWM!B37*LCI_db2_S1!N58))/LCIA_Methods!D4</f>
        <v>-131.65525026385058</v>
      </c>
      <c r="E2" s="6">
        <f>(+(supply_chain_S1_BWM!B18*LCI_db2_S1!O32)+(supply_chain_S1_BWM!B20*LCI_db2_S1!O35)+(supply_chain_S1_BWM!B26*LCI_db2_S1!O43)+(supply_chain_S1_BWM!B37*LCI_db2_S1!O58))/LCIA_Methods!D5</f>
        <v>-205.7608882369847</v>
      </c>
      <c r="F2" s="6">
        <f>(+(supply_chain_S1_BWM!B18*LCI_db2_S1!P32)+(supply_chain_S1_BWM!B20*LCI_db2_S1!P35)+(supply_chain_S1_BWM!B26*LCI_db2_S1!P43)+(supply_chain_S1_BWM!B37*LCI_db2_S1!P58))/LCIA_Methods!D6</f>
        <v>-11.551433752111581</v>
      </c>
      <c r="G2" s="6">
        <f>(+(supply_chain_S1_BWM!B18*LCI_db2_S1!Q32)+(supply_chain_S1_BWM!B20*LCI_db2_S1!Q35)+(supply_chain_S1_BWM!B26*LCI_db2_S1!Q43)+(supply_chain_S1_BWM!B37*LCI_db2_S1!Q58))/LCIA_Methods!D7</f>
        <v>-0.71077441505306882</v>
      </c>
      <c r="H2" s="6">
        <f>(+(supply_chain_S1_BWM!B18*LCI_db2_S1!R32)+(supply_chain_S1_BWM!B20*LCI_db2_S1!R35)+(supply_chain_S1_BWM!B26*LCI_db2_S1!R43)+(supply_chain_S1_BWM!B37*LCI_db2_S1!R58))/LCIA_Methods!D8</f>
        <v>-11.949594927860407</v>
      </c>
      <c r="I2" s="6">
        <f>(+(supply_chain_S1_BWM!B18*LCI_db2_S1!S32)+(supply_chain_S1_BWM!B20*LCI_db2_S1!S35)+(supply_chain_S1_BWM!B26*LCI_db2_S1!S43)+(supply_chain_S1_BWM!B37*LCI_db2_S1!S58))/LCIA_Methods!D9</f>
        <v>-19.64925751578</v>
      </c>
      <c r="J2" s="6">
        <f>(+(supply_chain_S1_BWM!B18*LCI_db2_S1!T32)+(supply_chain_S1_BWM!B20*LCI_db2_S1!T35)+(supply_chain_S1_BWM!B26*LCI_db2_S1!T43)+(supply_chain_S1_BWM!B37*LCI_db2_S1!T58))/LCIA_Methods!D10</f>
        <v>-25.449736029978169</v>
      </c>
      <c r="K2" s="6">
        <f>(+(supply_chain_S1_BWM!B18*LCI_db2_S1!U32)+(supply_chain_S1_BWM!B20*LCI_db2_S1!U35)+(supply_chain_S1_BWM!B26*LCI_db2_S1!U43)+(supply_chain_S1_BWM!B37*LCI_db2_S1!U58))/LCIA_Methods!D11</f>
        <v>-33.469878025081279</v>
      </c>
      <c r="L2" s="6">
        <f>(+(supply_chain_S1_BWM!B18*LCI_db2_S1!V32)+(supply_chain_S1_BWM!B20*LCI_db2_S1!V35)+(supply_chain_S1_BWM!B26*LCI_db2_S1!V43)+(supply_chain_S1_BWM!B37*LCI_db2_S1!V58))/LCIA_Methods!D12</f>
        <v>-29.839305798108445</v>
      </c>
      <c r="M2" s="6">
        <f>(+(supply_chain_S1_BWM!B18*LCI_db2_S1!W32)+(supply_chain_S1_BWM!B20*LCI_db2_S1!W35)+(supply_chain_S1_BWM!B26*LCI_db2_S1!W43)+(supply_chain_S1_BWM!B37*LCI_db2_S1!W58))/LCIA_Methods!D13</f>
        <v>-203.16294402863554</v>
      </c>
      <c r="N2" s="6">
        <f>(+(supply_chain_S1_BWM!B18*LCI_db2_S1!X32)+(supply_chain_S1_BWM!B20*LCI_db2_S1!X35)+(supply_chain_S1_BWM!B26*LCI_db2_S1!X43)+(supply_chain_S1_BWM!B37*LCI_db2_S1!X58))/LCIA_Methods!D14</f>
        <v>-17.730985098063439</v>
      </c>
      <c r="O2" s="6">
        <f>(+(supply_chain_S1_BWM!B18*LCI_db2_S1!Y32)+(supply_chain_S1_BWM!B20*LCI_db2_S1!Y35)+(supply_chain_S1_BWM!B26*LCI_db2_S1!Y43)+(supply_chain_S1_BWM!B37*LCI_db2_S1!Y58))/LCIA_Methods!D15</f>
        <v>-154.73377726052624</v>
      </c>
      <c r="P2" s="6">
        <f>(+(supply_chain_S1_BWM!B18*LCI_db2_S1!Z32)+(supply_chain_S1_BWM!B20*LCI_db2_S1!Z35)+(supply_chain_S1_BWM!B26*LCI_db2_S1!Z43)+(supply_chain_S1_BWM!B37*LCI_db2_S1!Z58))/LCIA_Methods!D16</f>
        <v>-17.322836746781661</v>
      </c>
      <c r="Q2" s="6">
        <f>(+(supply_chain_S1_BWM!B18*LCI_db2_S1!AA32)+(supply_chain_S1_BWM!B20*LCI_db2_S1!AA35)+(supply_chain_S1_BWM!B26*LCI_db2_S1!AA43)+(supply_chain_S1_BWM!B37*LCI_db2_S1!AA58))/LCIA_Methods!D17</f>
        <v>-10.576103741104383</v>
      </c>
    </row>
    <row r="3" spans="1:17" x14ac:dyDescent="0.35">
      <c r="A3" s="5" t="s">
        <v>2</v>
      </c>
      <c r="B3" s="6">
        <f>(+(supply_chain_S1_PW1!B18*LCI_db2_S1!L32)+(supply_chain_S1_PW1!B20*LCI_db2_S1!L35)+(supply_chain_S1_PW1!B26*LCI_db2_S1!L43)+(supply_chain_S1_PW1!B37*LCI_db2_S1!L58))/LCIA_Methods!D2</f>
        <v>6.3522390575608031E-2</v>
      </c>
      <c r="C3" s="6">
        <f>(+(supply_chain_S1_PW1!B18*LCI_db2_S1!M32)+(supply_chain_S1_PW1!B20*LCI_db2_S1!M35)+(supply_chain_S1_PW1!B26*LCI_db2_S1!M43)+(supply_chain_S1_PW1!B37*LCI_db2_S1!M58))/LCIA_Methods!D3</f>
        <v>5.2598454573489816E-3</v>
      </c>
      <c r="D3" s="6">
        <f>(+(supply_chain_S1_PW1!B18*LCI_db2_S1!N32)+(supply_chain_S1_PW1!B20*LCI_db2_S1!N35)+(supply_chain_S1_PW1!B26*LCI_db2_S1!N43)+(supply_chain_S1_PW1!B37*LCI_db2_S1!N58))/LCIA_Methods!D4</f>
        <v>0.51882042519682181</v>
      </c>
      <c r="E3" s="6">
        <f>(+(supply_chain_S1_PW1!B18*LCI_db2_S1!O32)+(supply_chain_S1_PW1!B20*LCI_db2_S1!O35)+(supply_chain_S1_PW1!B26*LCI_db2_S1!O43)+(supply_chain_S1_PW1!B37*LCI_db2_S1!O58))/LCIA_Methods!D5</f>
        <v>0.47534538651190966</v>
      </c>
      <c r="F3" s="6">
        <f>(+(supply_chain_S1_PW1!B18*LCI_db2_S1!P32)+(supply_chain_S1_PW1!B20*LCI_db2_S1!P35)+(supply_chain_S1_PW1!B26*LCI_db2_S1!P43)+(supply_chain_S1_PW1!B37*LCI_db2_S1!P58))/LCIA_Methods!D6</f>
        <v>0.18777854466918878</v>
      </c>
      <c r="G3" s="6">
        <f>(+(supply_chain_S1_PW1!B18*LCI_db2_S1!Q32)+(supply_chain_S1_PW1!B20*LCI_db2_S1!Q35)+(supply_chain_S1_PW1!B26*LCI_db2_S1!Q43)+(supply_chain_S1_PW1!B37*LCI_db2_S1!Q58))/LCIA_Methods!D7</f>
        <v>1.2063031954623585E-2</v>
      </c>
      <c r="H3" s="6">
        <f>(+(supply_chain_S1_PW1!B18*LCI_db2_S1!R32)+(supply_chain_S1_PW1!B20*LCI_db2_S1!R35)+(supply_chain_S1_PW1!B26*LCI_db2_S1!R43)+(supply_chain_S1_PW1!B37*LCI_db2_S1!R58))/LCIA_Methods!D8</f>
        <v>8.0280196006478496E-2</v>
      </c>
      <c r="I3" s="6">
        <f>(+(supply_chain_S1_PW1!B18*LCI_db2_S1!S32)+(supply_chain_S1_PW1!B20*LCI_db2_S1!S35)+(supply_chain_S1_PW1!B26*LCI_db2_S1!S43)+(supply_chain_S1_PW1!B37*LCI_db2_S1!S58))/LCIA_Methods!D9</f>
        <v>5.3435463381503373E-2</v>
      </c>
      <c r="J3" s="6">
        <f>(+(supply_chain_S1_PW1!B18*LCI_db2_S1!T32)+(supply_chain_S1_PW1!B20*LCI_db2_S1!T35)+(supply_chain_S1_PW1!B26*LCI_db2_S1!T43)+(supply_chain_S1_PW1!B37*LCI_db2_S1!T58))/LCIA_Methods!D10</f>
        <v>5.8763163488850662E-2</v>
      </c>
      <c r="K3" s="6">
        <f>(+(supply_chain_S1_PW1!B18*LCI_db2_S1!U32)+(supply_chain_S1_PW1!B20*LCI_db2_S1!U35)+(supply_chain_S1_PW1!B26*LCI_db2_S1!U43)+(supply_chain_S1_PW1!B37*LCI_db2_S1!U58))/LCIA_Methods!D11</f>
        <v>8.7518084644434817E-3</v>
      </c>
      <c r="L3" s="6">
        <f>(+(supply_chain_S1_PW1!B18*LCI_db2_S1!V32)+(supply_chain_S1_PW1!B20*LCI_db2_S1!V35)+(supply_chain_S1_PW1!B26*LCI_db2_S1!V43)+(supply_chain_S1_PW1!B37*LCI_db2_S1!V58))/LCIA_Methods!D12</f>
        <v>3.2943073556949969E-2</v>
      </c>
      <c r="M3" s="6">
        <f>(+(supply_chain_S1_PW1!B18*LCI_db2_S1!W32)+(supply_chain_S1_PW1!B20*LCI_db2_S1!W35)+(supply_chain_S1_PW1!B26*LCI_db2_S1!W43)+(supply_chain_S1_PW1!B37*LCI_db2_S1!W58))/LCIA_Methods!D13</f>
        <v>0.53978241985812692</v>
      </c>
      <c r="N3" s="6">
        <f>(+(supply_chain_S1_PW1!B18*LCI_db2_S1!X32)+(supply_chain_S1_PW1!B20*LCI_db2_S1!X35)+(supply_chain_S1_PW1!B26*LCI_db2_S1!X43)+(supply_chain_S1_PW1!B37*LCI_db2_S1!X58))/LCIA_Methods!D14</f>
        <v>1.829714660182705E-2</v>
      </c>
      <c r="O3" s="6">
        <f>(+(supply_chain_S1_PW1!B18*LCI_db2_S1!Y32)+(supply_chain_S1_PW1!B20*LCI_db2_S1!Y35)+(supply_chain_S1_PW1!B26*LCI_db2_S1!Y43)+(supply_chain_S1_PW1!B37*LCI_db2_S1!Y58))/LCIA_Methods!D15</f>
        <v>8.1614639955849711E-3</v>
      </c>
      <c r="P3" s="6">
        <f>(+(supply_chain_S1_PW1!B18*LCI_db2_S1!Z32)+(supply_chain_S1_PW1!B20*LCI_db2_S1!Z35)+(supply_chain_S1_PW1!B26*LCI_db2_S1!Z43)+(supply_chain_S1_PW1!B37*LCI_db2_S1!Z58))/LCIA_Methods!D16</f>
        <v>0.23862758901650355</v>
      </c>
      <c r="Q3" s="6">
        <f>(+(supply_chain_S1_PW1!B18*LCI_db2_S1!AA32)+(supply_chain_S1_PW1!B20*LCI_db2_S1!AA35)+(supply_chain_S1_PW1!B26*LCI_db2_S1!AA43)+(supply_chain_S1_PW1!B37*LCI_db2_S1!AA58))/LCIA_Methods!D17</f>
        <v>0.14505353498095994</v>
      </c>
    </row>
    <row r="4" spans="1:17" x14ac:dyDescent="0.35">
      <c r="A4" s="5" t="s">
        <v>3</v>
      </c>
      <c r="B4" s="6">
        <f>(+(supply_chain_S1_PW2!B18*LCI_db2_S1!L32)+(supply_chain_S1_PW2!B20*LCI_db2_S1!L35)+(supply_chain_S1_PW2!B26*LCI_db2_S1!L43)+(supply_chain_S1_PW2!B37*LCI_db2_S1!L58))/LCIA_Methods!D2</f>
        <v>3.4716681869744406</v>
      </c>
      <c r="C4" s="6">
        <f>(+(supply_chain_S1_PW2!B18*LCI_db2_S1!M32)+(supply_chain_S1_PW2!B20*LCI_db2_S1!M35)+(supply_chain_S1_PW2!B26*LCI_db2_S1!M43)+(supply_chain_S1_PW2!B37*LCI_db2_S1!M58))/LCIA_Methods!D3</f>
        <v>5.8294303254258051E-2</v>
      </c>
      <c r="D4" s="6">
        <f>(+(supply_chain_S1_PW2!B18*LCI_db2_S1!N32)+(supply_chain_S1_PW2!B20*LCI_db2_S1!N35)+(supply_chain_S1_PW2!B26*LCI_db2_S1!N43)+(supply_chain_S1_PW2!B37*LCI_db2_S1!N58))/LCIA_Methods!D4</f>
        <v>5.6619862397500658</v>
      </c>
      <c r="E4" s="6">
        <f>(+(supply_chain_S1_PW2!B18*LCI_db2_S1!O32)+(supply_chain_S1_PW2!B20*LCI_db2_S1!O35)+(supply_chain_S1_PW2!B26*LCI_db2_S1!O43)+(supply_chain_S1_PW2!B37*LCI_db2_S1!O58))/LCIA_Methods!D5</f>
        <v>5.20437565217106</v>
      </c>
      <c r="F4" s="6">
        <f>(+(supply_chain_S1_PW2!B18*LCI_db2_S1!P32)+(supply_chain_S1_PW2!B20*LCI_db2_S1!P35)+(supply_chain_S1_PW2!B26*LCI_db2_S1!P43)+(supply_chain_S1_PW2!B37*LCI_db2_S1!P58))/LCIA_Methods!D6</f>
        <v>3.8276295996892511</v>
      </c>
      <c r="G4" s="6">
        <f>(+(supply_chain_S1_PW2!B18*LCI_db2_S1!Q32)+(supply_chain_S1_PW2!B20*LCI_db2_S1!Q35)+(supply_chain_S1_PW2!B26*LCI_db2_S1!Q43)+(supply_chain_S1_PW2!B37*LCI_db2_S1!Q58))/LCIA_Methods!D7</f>
        <v>0.20373877608911517</v>
      </c>
      <c r="H4" s="6">
        <f>(+(supply_chain_S1_PW2!B18*LCI_db2_S1!R32)+(supply_chain_S1_PW2!B20*LCI_db2_S1!R35)+(supply_chain_S1_PW2!B26*LCI_db2_S1!R43)+(supply_chain_S1_PW2!B37*LCI_db2_S1!R58))/LCIA_Methods!D8</f>
        <v>0.8738113720316425</v>
      </c>
      <c r="I4" s="6">
        <f>(+(supply_chain_S1_PW2!B18*LCI_db2_S1!S32)+(supply_chain_S1_PW2!B20*LCI_db2_S1!S35)+(supply_chain_S1_PW2!B26*LCI_db2_S1!S43)+(supply_chain_S1_PW2!B37*LCI_db2_S1!S58))/LCIA_Methods!D9</f>
        <v>3.4169435269597481</v>
      </c>
      <c r="J4" s="6">
        <f>(+(supply_chain_S1_PW2!B18*LCI_db2_S1!T32)+(supply_chain_S1_PW2!B20*LCI_db2_S1!T35)+(supply_chain_S1_PW2!B26*LCI_db2_S1!T43)+(supply_chain_S1_PW2!B37*LCI_db2_S1!T58))/LCIA_Methods!D10</f>
        <v>4.5789771063436744</v>
      </c>
      <c r="K4" s="6">
        <f>(+(supply_chain_S1_PW2!B18*LCI_db2_S1!U32)+(supply_chain_S1_PW2!B20*LCI_db2_S1!U35)+(supply_chain_S1_PW2!B26*LCI_db2_S1!U43)+(supply_chain_S1_PW2!B37*LCI_db2_S1!U58))/LCIA_Methods!D11</f>
        <v>9.7608324382119332E-2</v>
      </c>
      <c r="L4" s="6">
        <f>(+(supply_chain_S1_PW2!B18*LCI_db2_S1!V32)+(supply_chain_S1_PW2!B20*LCI_db2_S1!V35)+(supply_chain_S1_PW2!B26*LCI_db2_S1!V43)+(supply_chain_S1_PW2!B37*LCI_db2_S1!V58))/LCIA_Methods!D12</f>
        <v>0.46624896165416285</v>
      </c>
      <c r="M4" s="6">
        <f>(+(supply_chain_S1_PW2!B18*LCI_db2_S1!W32)+(supply_chain_S1_PW2!B20*LCI_db2_S1!W35)+(supply_chain_S1_PW2!B26*LCI_db2_S1!W43)+(supply_chain_S1_PW2!B37*LCI_db2_S1!W58))/LCIA_Methods!D13</f>
        <v>0.8853609364394095</v>
      </c>
      <c r="N4" s="6">
        <f>(+(supply_chain_S1_PW2!B18*LCI_db2_S1!X32)+(supply_chain_S1_PW2!B20*LCI_db2_S1!X35)+(supply_chain_S1_PW2!B26*LCI_db2_S1!X43)+(supply_chain_S1_PW2!B37*LCI_db2_S1!X58))/LCIA_Methods!D14</f>
        <v>0.1798686939139125</v>
      </c>
      <c r="O4" s="6">
        <f>(+(supply_chain_S1_PW2!B18*LCI_db2_S1!Y32)+(supply_chain_S1_PW2!B20*LCI_db2_S1!Y35)+(supply_chain_S1_PW2!B26*LCI_db2_S1!Y43)+(supply_chain_S1_PW2!B37*LCI_db2_S1!Y58))/LCIA_Methods!D15</f>
        <v>0.1237948741741679</v>
      </c>
      <c r="P4" s="6">
        <f>(+(supply_chain_S1_PW2!B18*LCI_db2_S1!Z32)+(supply_chain_S1_PW2!B20*LCI_db2_S1!Z35)+(supply_chain_S1_PW2!B26*LCI_db2_S1!Z43)+(supply_chain_S1_PW2!B37*LCI_db2_S1!Z58))/LCIA_Methods!D16</f>
        <v>1.3162009399069585</v>
      </c>
      <c r="Q4" s="6">
        <f>(+(supply_chain_S1_PW2!B18*LCI_db2_S1!AA32)+(supply_chain_S1_PW2!B20*LCI_db2_S1!AA35)+(supply_chain_S1_PW2!B26*LCI_db2_S1!AA43)+(supply_chain_S1_PW2!B37*LCI_db2_S1!AA58))/LCIA_Methods!D17</f>
        <v>1.8520903767437329</v>
      </c>
    </row>
    <row r="5" spans="1:17" x14ac:dyDescent="0.35">
      <c r="A5" s="5" t="s">
        <v>4</v>
      </c>
      <c r="B5" s="6">
        <f>(+(supply_chain_S1_PW3!B18*LCI_db2_S1!L32)+(supply_chain_S1_PW3!B20*LCI_db2_S1!L35)+(supply_chain_S1_PW3!B26*LCI_db2_S1!L43)+(supply_chain_S1_PW3!B37*LCI_db2_S1!L58))/LCIA_Methods!D2</f>
        <v>-8.520551621906268</v>
      </c>
      <c r="C5" s="6">
        <f>(+(supply_chain_S1_PW3!B18*LCI_db2_S1!M32)+(supply_chain_S1_PW3!B20*LCI_db2_S1!M35)+(supply_chain_S1_PW3!B26*LCI_db2_S1!M43)+(supply_chain_S1_PW3!B37*LCI_db2_S1!M58))/LCIA_Methods!D3</f>
        <v>-0.41679061538687717</v>
      </c>
      <c r="D5" s="6">
        <f>(+(supply_chain_S1_PW3!B18*LCI_db2_S1!N32)+(supply_chain_S1_PW3!B20*LCI_db2_S1!N35)+(supply_chain_S1_PW3!B26*LCI_db2_S1!N43)+(supply_chain_S1_PW3!B37*LCI_db2_S1!N58))/LCIA_Methods!D4</f>
        <v>-137.83605692879749</v>
      </c>
      <c r="E5" s="6">
        <f>(+(supply_chain_S1_PW3!B18*LCI_db2_S1!O32)+(supply_chain_S1_PW3!B20*LCI_db2_S1!O35)+(supply_chain_S1_PW3!B26*LCI_db2_S1!O43)+(supply_chain_S1_PW3!B37*LCI_db2_S1!O58))/LCIA_Methods!D5</f>
        <v>-211.4406092756677</v>
      </c>
      <c r="F5" s="6">
        <f>(+(supply_chain_S1_PW3!B18*LCI_db2_S1!P32)+(supply_chain_S1_PW3!B20*LCI_db2_S1!P35)+(supply_chain_S1_PW3!B26*LCI_db2_S1!P43)+(supply_chain_S1_PW3!B37*LCI_db2_S1!P58))/LCIA_Methods!D6</f>
        <v>-15.56684189647002</v>
      </c>
      <c r="G5" s="6">
        <f>(+(supply_chain_S1_PW3!B18*LCI_db2_S1!Q32)+(supply_chain_S1_PW3!B20*LCI_db2_S1!Q35)+(supply_chain_S1_PW3!B26*LCI_db2_S1!Q43)+(supply_chain_S1_PW3!B37*LCI_db2_S1!Q58))/LCIA_Methods!D7</f>
        <v>-0.92657622309680754</v>
      </c>
      <c r="H5" s="6">
        <f>(+(supply_chain_S1_PW3!B18*LCI_db2_S1!R32)+(supply_chain_S1_PW3!B20*LCI_db2_S1!R35)+(supply_chain_S1_PW3!B26*LCI_db2_S1!R43)+(supply_chain_S1_PW3!B37*LCI_db2_S1!R58))/LCIA_Methods!D8</f>
        <v>-12.903686495898526</v>
      </c>
      <c r="I5" s="6">
        <f>(+(supply_chain_S1_PW3!B18*LCI_db2_S1!S32)+(supply_chain_S1_PW3!B20*LCI_db2_S1!S35)+(supply_chain_S1_PW3!B26*LCI_db2_S1!S43)+(supply_chain_S1_PW3!B37*LCI_db2_S1!S58))/LCIA_Methods!D9</f>
        <v>-23.119636506121257</v>
      </c>
      <c r="J5" s="6">
        <f>(+(supply_chain_S1_PW3!B18*LCI_db2_S1!T32)+(supply_chain_S1_PW3!B20*LCI_db2_S1!T35)+(supply_chain_S1_PW3!B26*LCI_db2_S1!T43)+(supply_chain_S1_PW3!B37*LCI_db2_S1!T58))/LCIA_Methods!D10</f>
        <v>-30.087476299810696</v>
      </c>
      <c r="K5" s="6">
        <f>(+(supply_chain_S1_PW3!B18*LCI_db2_S1!U32)+(supply_chain_S1_PW3!B20*LCI_db2_S1!U35)+(supply_chain_S1_PW3!B26*LCI_db2_S1!U43)+(supply_chain_S1_PW3!B37*LCI_db2_S1!U58))/LCIA_Methods!D11</f>
        <v>-33.576238157927847</v>
      </c>
      <c r="L5" s="6">
        <f>(+(supply_chain_S1_PW3!B18*LCI_db2_S1!V32)+(supply_chain_S1_PW3!B20*LCI_db2_S1!V35)+(supply_chain_S1_PW3!B26*LCI_db2_S1!V43)+(supply_chain_S1_PW3!B37*LCI_db2_S1!V58))/LCIA_Methods!D12</f>
        <v>-30.338497833319558</v>
      </c>
      <c r="M5" s="6">
        <f>(+(supply_chain_S1_PW3!B18*LCI_db2_S1!W32)+(supply_chain_S1_PW3!B20*LCI_db2_S1!W35)+(supply_chain_S1_PW3!B26*LCI_db2_S1!W43)+(supply_chain_S1_PW3!B37*LCI_db2_S1!W58))/LCIA_Methods!D13</f>
        <v>-204.58808738493309</v>
      </c>
      <c r="N5" s="6">
        <f>(+(supply_chain_S1_PW3!B18*LCI_db2_S1!X32)+(supply_chain_S1_PW3!B20*LCI_db2_S1!X35)+(supply_chain_S1_PW3!B26*LCI_db2_S1!X43)+(supply_chain_S1_PW3!B37*LCI_db2_S1!X58))/LCIA_Methods!D14</f>
        <v>-17.929150938579177</v>
      </c>
      <c r="O5" s="6">
        <f>(+(supply_chain_S1_PW3!B18*LCI_db2_S1!Y32)+(supply_chain_S1_PW3!B20*LCI_db2_S1!Y35)+(supply_chain_S1_PW3!B26*LCI_db2_S1!Y43)+(supply_chain_S1_PW3!B37*LCI_db2_S1!Y58))/LCIA_Methods!D15</f>
        <v>-154.86573359869598</v>
      </c>
      <c r="P5" s="6">
        <f>(+(supply_chain_S1_PW3!B18*LCI_db2_S1!Z32)+(supply_chain_S1_PW3!B20*LCI_db2_S1!Z35)+(supply_chain_S1_PW3!B26*LCI_db2_S1!Z43)+(supply_chain_S1_PW3!B37*LCI_db2_S1!Z58))/LCIA_Methods!D16</f>
        <v>-18.877665275705123</v>
      </c>
      <c r="Q5" s="6">
        <f>(+(supply_chain_S1_PW3!B18*LCI_db2_S1!AA32)+(supply_chain_S1_PW3!B20*LCI_db2_S1!AA35)+(supply_chain_S1_PW3!B26*LCI_db2_S1!AA43)+(supply_chain_S1_PW3!B37*LCI_db2_S1!AA58))/LCIA_Methods!D17</f>
        <v>-12.573247652829075</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OEV_Pathways_db2_S1!B2*VLOOKUP("BWM",Waste_Generation_S5!A1:C100,3,FALSE)</f>
        <v>42.602758109531344</v>
      </c>
      <c r="C2" s="6">
        <f>OEV_Pathways_db2_S1!C2*VLOOKUP("BWM",Waste_Generation_S5!A1:C100,3,FALSE)</f>
        <v>2.0839530769343866</v>
      </c>
      <c r="D2" s="6">
        <f>OEV_Pathways_db2_S1!D2*VLOOKUP("BWM",Waste_Generation_S5!A1:C100,3,FALSE)</f>
        <v>689.18028464398731</v>
      </c>
      <c r="E2" s="6">
        <f>OEV_Pathways_db2_S1!E2*VLOOKUP("BWM",Waste_Generation_S5!A1:C100,3,FALSE)</f>
        <v>1057.2030463783387</v>
      </c>
      <c r="F2" s="6">
        <f>OEV_Pathways_db2_S1!F2*VLOOKUP("BWM",Waste_Generation_S5!A1:C100,3,FALSE)</f>
        <v>77.834209482350104</v>
      </c>
      <c r="G2" s="6">
        <f>OEV_Pathways_db2_S1!G2*VLOOKUP("BWM",Waste_Generation_S5!A1:C100,3,FALSE)</f>
        <v>4.6328811154840368</v>
      </c>
      <c r="H2" s="6">
        <f>OEV_Pathways_db2_S1!H2*VLOOKUP("BWM",Waste_Generation_S5!A1:C100,3,FALSE)</f>
        <v>64.518432479492631</v>
      </c>
      <c r="I2" s="6">
        <f>OEV_Pathways_db2_S1!I2*VLOOKUP("BWM",Waste_Generation_S5!A1:C100,3,FALSE)</f>
        <v>115.59818253060628</v>
      </c>
      <c r="J2" s="6">
        <f>OEV_Pathways_db2_S1!J2*VLOOKUP("BWM",Waste_Generation_S5!A1:C100,3,FALSE)</f>
        <v>150.43738149905346</v>
      </c>
      <c r="K2" s="6">
        <f>OEV_Pathways_db2_S1!K2*VLOOKUP("BWM",Waste_Generation_S5!A1:C100,3,FALSE)</f>
        <v>167.88119078963922</v>
      </c>
      <c r="L2" s="6">
        <f>OEV_Pathways_db2_S1!L2*VLOOKUP("BWM",Waste_Generation_S5!A1:C100,3,FALSE)</f>
        <v>151.6924891665978</v>
      </c>
      <c r="M2" s="6">
        <f>OEV_Pathways_db2_S1!M2*VLOOKUP("BWM",Waste_Generation_S5!A1:C100,3,FALSE)</f>
        <v>1022.9404369246657</v>
      </c>
      <c r="N2" s="6">
        <f>OEV_Pathways_db2_S1!N2*VLOOKUP("BWM",Waste_Generation_S5!A1:C100,3,FALSE)</f>
        <v>89.645754692895878</v>
      </c>
      <c r="O2" s="6">
        <f>OEV_Pathways_db2_S1!O2*VLOOKUP("BWM",Waste_Generation_S5!A1:C100,3,FALSE)</f>
        <v>774.32866799347994</v>
      </c>
      <c r="P2" s="6">
        <f>OEV_Pathways_db2_S1!P2*VLOOKUP("BWM",Waste_Generation_S5!A1:C100,3,FALSE)</f>
        <v>94.388326378525619</v>
      </c>
      <c r="Q2" s="6">
        <f>OEV_Pathways_db2_S1!Q2*VLOOKUP("BWM",Waste_Generation_S5!A1:C100,3,FALSE)</f>
        <v>62.866238264145373</v>
      </c>
    </row>
    <row r="3" spans="1:17" x14ac:dyDescent="0.35">
      <c r="A3" s="5" t="s">
        <v>2</v>
      </c>
      <c r="B3" s="6">
        <f>OEV_Pathways_db2_S1!B3*VLOOKUP("PW1",Waste_Generation_S5!A1:C100,3,FALSE)</f>
        <v>17.041103243812536</v>
      </c>
      <c r="C3" s="6">
        <f>OEV_Pathways_db2_S1!C3*VLOOKUP("PW1",Waste_Generation_S5!A1:C100,3,FALSE)</f>
        <v>0.83358123077375457</v>
      </c>
      <c r="D3" s="6">
        <f>OEV_Pathways_db2_S1!D3*VLOOKUP("PW1",Waste_Generation_S5!A1:C100,3,FALSE)</f>
        <v>275.67211385759492</v>
      </c>
      <c r="E3" s="6">
        <f>OEV_Pathways_db2_S1!E3*VLOOKUP("PW1",Waste_Generation_S5!A1:C100,3,FALSE)</f>
        <v>422.88121855133545</v>
      </c>
      <c r="F3" s="6">
        <f>OEV_Pathways_db2_S1!F3*VLOOKUP("PW1",Waste_Generation_S5!A1:C100,3,FALSE)</f>
        <v>31.13368379294004</v>
      </c>
      <c r="G3" s="6">
        <f>OEV_Pathways_db2_S1!G3*VLOOKUP("PW1",Waste_Generation_S5!A1:C100,3,FALSE)</f>
        <v>1.8531524461936146</v>
      </c>
      <c r="H3" s="6">
        <f>OEV_Pathways_db2_S1!H3*VLOOKUP("PW1",Waste_Generation_S5!A1:C100,3,FALSE)</f>
        <v>25.807372991797052</v>
      </c>
      <c r="I3" s="6">
        <f>OEV_Pathways_db2_S1!I3*VLOOKUP("PW1",Waste_Generation_S5!A1:C100,3,FALSE)</f>
        <v>46.239273012242514</v>
      </c>
      <c r="J3" s="6">
        <f>OEV_Pathways_db2_S1!J3*VLOOKUP("PW1",Waste_Generation_S5!A1:C100,3,FALSE)</f>
        <v>60.174952599621385</v>
      </c>
      <c r="K3" s="6">
        <f>OEV_Pathways_db2_S1!K3*VLOOKUP("PW1",Waste_Generation_S5!A1:C100,3,FALSE)</f>
        <v>67.152476315855679</v>
      </c>
      <c r="L3" s="6">
        <f>OEV_Pathways_db2_S1!L3*VLOOKUP("PW1",Waste_Generation_S5!A1:C100,3,FALSE)</f>
        <v>60.676995666639115</v>
      </c>
      <c r="M3" s="6">
        <f>OEV_Pathways_db2_S1!M3*VLOOKUP("PW1",Waste_Generation_S5!A1:C100,3,FALSE)</f>
        <v>409.17617476986624</v>
      </c>
      <c r="N3" s="6">
        <f>OEV_Pathways_db2_S1!N3*VLOOKUP("PW1",Waste_Generation_S5!A1:C100,3,FALSE)</f>
        <v>35.858301877158347</v>
      </c>
      <c r="O3" s="6">
        <f>OEV_Pathways_db2_S1!O3*VLOOKUP("PW1",Waste_Generation_S5!A1:C100,3,FALSE)</f>
        <v>309.73146719739196</v>
      </c>
      <c r="P3" s="6">
        <f>OEV_Pathways_db2_S1!P3*VLOOKUP("PW1",Waste_Generation_S5!A1:C100,3,FALSE)</f>
        <v>37.755330551410246</v>
      </c>
      <c r="Q3" s="6">
        <f>OEV_Pathways_db2_S1!Q3*VLOOKUP("PW1",Waste_Generation_S5!A1:C100,3,FALSE)</f>
        <v>25.146495305658149</v>
      </c>
    </row>
    <row r="4" spans="1:17" x14ac:dyDescent="0.35">
      <c r="A4" s="5" t="s">
        <v>3</v>
      </c>
      <c r="B4" s="6">
        <f>OEV_Pathways_db2_S1!B4*VLOOKUP("PW2",Waste_Generation_S5!A1:C100,3,FALSE)</f>
        <v>17.041103243812536</v>
      </c>
      <c r="C4" s="6">
        <f>OEV_Pathways_db2_S1!C4*VLOOKUP("PW2",Waste_Generation_S5!A1:C100,3,FALSE)</f>
        <v>0.83358123077375457</v>
      </c>
      <c r="D4" s="6">
        <f>OEV_Pathways_db2_S1!D4*VLOOKUP("PW2",Waste_Generation_S5!A1:C100,3,FALSE)</f>
        <v>275.67211385759492</v>
      </c>
      <c r="E4" s="6">
        <f>OEV_Pathways_db2_S1!E4*VLOOKUP("PW2",Waste_Generation_S5!A1:C100,3,FALSE)</f>
        <v>422.88121855133545</v>
      </c>
      <c r="F4" s="6">
        <f>OEV_Pathways_db2_S1!F4*VLOOKUP("PW2",Waste_Generation_S5!A1:C100,3,FALSE)</f>
        <v>31.13368379294004</v>
      </c>
      <c r="G4" s="6">
        <f>OEV_Pathways_db2_S1!G4*VLOOKUP("PW2",Waste_Generation_S5!A1:C100,3,FALSE)</f>
        <v>1.8531524461936146</v>
      </c>
      <c r="H4" s="6">
        <f>OEV_Pathways_db2_S1!H4*VLOOKUP("PW2",Waste_Generation_S5!A1:C100,3,FALSE)</f>
        <v>25.807372991797052</v>
      </c>
      <c r="I4" s="6">
        <f>OEV_Pathways_db2_S1!I4*VLOOKUP("PW2",Waste_Generation_S5!A1:C100,3,FALSE)</f>
        <v>46.239273012242514</v>
      </c>
      <c r="J4" s="6">
        <f>OEV_Pathways_db2_S1!J4*VLOOKUP("PW2",Waste_Generation_S5!A1:C100,3,FALSE)</f>
        <v>60.174952599621385</v>
      </c>
      <c r="K4" s="6">
        <f>OEV_Pathways_db2_S1!K4*VLOOKUP("PW2",Waste_Generation_S5!A1:C100,3,FALSE)</f>
        <v>67.152476315855679</v>
      </c>
      <c r="L4" s="6">
        <f>OEV_Pathways_db2_S1!L4*VLOOKUP("PW2",Waste_Generation_S5!A1:C100,3,FALSE)</f>
        <v>60.676995666639115</v>
      </c>
      <c r="M4" s="6">
        <f>OEV_Pathways_db2_S1!M4*VLOOKUP("PW2",Waste_Generation_S5!A1:C100,3,FALSE)</f>
        <v>409.17617476986624</v>
      </c>
      <c r="N4" s="6">
        <f>OEV_Pathways_db2_S1!N4*VLOOKUP("PW2",Waste_Generation_S5!A1:C100,3,FALSE)</f>
        <v>35.858301877158347</v>
      </c>
      <c r="O4" s="6">
        <f>OEV_Pathways_db2_S1!O4*VLOOKUP("PW2",Waste_Generation_S5!A1:C100,3,FALSE)</f>
        <v>309.73146719739196</v>
      </c>
      <c r="P4" s="6">
        <f>OEV_Pathways_db2_S1!P4*VLOOKUP("PW2",Waste_Generation_S5!A1:C100,3,FALSE)</f>
        <v>37.755330551410246</v>
      </c>
      <c r="Q4" s="6">
        <f>OEV_Pathways_db2_S1!Q4*VLOOKUP("PW2",Waste_Generation_S5!A1:C100,3,FALSE)</f>
        <v>25.146495305658149</v>
      </c>
    </row>
    <row r="5" spans="1:17" x14ac:dyDescent="0.35">
      <c r="A5" s="5" t="s">
        <v>4</v>
      </c>
      <c r="B5" s="6">
        <f>OEV_Pathways_db2_S1!B5*VLOOKUP("PW3",Waste_Generation_S5!A1:C100,3,FALSE)</f>
        <v>8.520551621906268</v>
      </c>
      <c r="C5" s="6">
        <f>OEV_Pathways_db2_S1!C5*VLOOKUP("PW3",Waste_Generation_S5!A1:C100,3,FALSE)</f>
        <v>0.41679061538687728</v>
      </c>
      <c r="D5" s="6">
        <f>OEV_Pathways_db2_S1!D5*VLOOKUP("PW3",Waste_Generation_S5!A1:C100,3,FALSE)</f>
        <v>137.83605692879746</v>
      </c>
      <c r="E5" s="6">
        <f>OEV_Pathways_db2_S1!E5*VLOOKUP("PW3",Waste_Generation_S5!A1:C100,3,FALSE)</f>
        <v>211.44060927566773</v>
      </c>
      <c r="F5" s="6">
        <f>OEV_Pathways_db2_S1!F5*VLOOKUP("PW3",Waste_Generation_S5!A1:C100,3,FALSE)</f>
        <v>15.56684189647002</v>
      </c>
      <c r="G5" s="6">
        <f>OEV_Pathways_db2_S1!G5*VLOOKUP("PW3",Waste_Generation_S5!A1:C100,3,FALSE)</f>
        <v>0.92657622309680732</v>
      </c>
      <c r="H5" s="6">
        <f>OEV_Pathways_db2_S1!H5*VLOOKUP("PW3",Waste_Generation_S5!A1:C100,3,FALSE)</f>
        <v>12.903686495898526</v>
      </c>
      <c r="I5" s="6">
        <f>OEV_Pathways_db2_S1!I5*VLOOKUP("PW3",Waste_Generation_S5!A1:C100,3,FALSE)</f>
        <v>23.119636506121257</v>
      </c>
      <c r="J5" s="6">
        <f>OEV_Pathways_db2_S1!J5*VLOOKUP("PW3",Waste_Generation_S5!A1:C100,3,FALSE)</f>
        <v>30.087476299810692</v>
      </c>
      <c r="K5" s="6">
        <f>OEV_Pathways_db2_S1!K5*VLOOKUP("PW3",Waste_Generation_S5!A1:C100,3,FALSE)</f>
        <v>33.57623815792784</v>
      </c>
      <c r="L5" s="6">
        <f>OEV_Pathways_db2_S1!L5*VLOOKUP("PW3",Waste_Generation_S5!A1:C100,3,FALSE)</f>
        <v>30.338497833319558</v>
      </c>
      <c r="M5" s="6">
        <f>OEV_Pathways_db2_S1!M5*VLOOKUP("PW3",Waste_Generation_S5!A1:C100,3,FALSE)</f>
        <v>204.58808738493312</v>
      </c>
      <c r="N5" s="6">
        <f>OEV_Pathways_db2_S1!N5*VLOOKUP("PW3",Waste_Generation_S5!A1:C100,3,FALSE)</f>
        <v>17.929150938579173</v>
      </c>
      <c r="O5" s="6">
        <f>OEV_Pathways_db2_S1!O5*VLOOKUP("PW3",Waste_Generation_S5!A1:C100,3,FALSE)</f>
        <v>154.86573359869598</v>
      </c>
      <c r="P5" s="6">
        <f>OEV_Pathways_db2_S1!P5*VLOOKUP("PW3",Waste_Generation_S5!A1:C100,3,FALSE)</f>
        <v>18.877665275705123</v>
      </c>
      <c r="Q5" s="6">
        <f>OEV_Pathways_db2_S1!Q5*VLOOKUP("PW3",Waste_Generation_S5!A1:C100,3,FALSE)</f>
        <v>12.573247652829075</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CA_Pathways_db2_S2!B2-TUM_db2_S2_Util!B2</f>
        <v>-7.3796581833216779</v>
      </c>
      <c r="C2" s="6">
        <f>CA_Pathways_db2_S2!C2-TUM_db2_S2_Util!C2</f>
        <v>0.15594364368095717</v>
      </c>
      <c r="D2" s="6">
        <f>CA_Pathways_db2_S2!D2-TUM_db2_S2_Util!D2</f>
        <v>-16.442916328555526</v>
      </c>
      <c r="E2" s="6">
        <f>CA_Pathways_db2_S2!E2-TUM_db2_S2_Util!E2</f>
        <v>-2.5993423351036995</v>
      </c>
      <c r="F2" s="6">
        <f>CA_Pathways_db2_S2!F2-TUM_db2_S2_Util!F2</f>
        <v>-7.8095016162623132</v>
      </c>
      <c r="G2" s="6">
        <f>CA_Pathways_db2_S2!G2-TUM_db2_S2_Util!G2</f>
        <v>0.10145086281233728</v>
      </c>
      <c r="H2" s="6">
        <f>CA_Pathways_db2_S2!H2-TUM_db2_S2_Util!H2</f>
        <v>3.5284598009408494</v>
      </c>
      <c r="I2" s="6">
        <f>CA_Pathways_db2_S2!I2-TUM_db2_S2_Util!I2</f>
        <v>-20.925882040421271</v>
      </c>
      <c r="J2" s="6">
        <f>CA_Pathways_db2_S2!J2-TUM_db2_S2_Util!J2</f>
        <v>-29.320636501260296</v>
      </c>
      <c r="K2" s="6">
        <f>CA_Pathways_db2_S2!K2-TUM_db2_S2_Util!K2</f>
        <v>-0.35014144866225649</v>
      </c>
      <c r="L2" s="6">
        <f>CA_Pathways_db2_S2!L2-TUM_db2_S2_Util!L2</f>
        <v>-5.054877518564993E-2</v>
      </c>
      <c r="M2" s="6">
        <f>CA_Pathways_db2_S2!M2-TUM_db2_S2_Util!M2</f>
        <v>4.4387518433170499</v>
      </c>
      <c r="N2" s="6">
        <f>CA_Pathways_db2_S2!N2-TUM_db2_S2_Util!N2</f>
        <v>0.25688948549790069</v>
      </c>
      <c r="O2" s="6">
        <f>CA_Pathways_db2_S2!O2-TUM_db2_S2_Util!O2</f>
        <v>-0.51356416087429579</v>
      </c>
      <c r="P2" s="6">
        <f>CA_Pathways_db2_S2!P2-TUM_db2_S2_Util!P2</f>
        <v>2.4718701919275983</v>
      </c>
      <c r="Q2" s="6">
        <f>CA_Pathways_db2_S2!Q2-TUM_db2_S2_Util!Q2</f>
        <v>2.8990440939065598</v>
      </c>
    </row>
    <row r="3" spans="1:17" x14ac:dyDescent="0.35">
      <c r="A3" s="5" t="s">
        <v>2</v>
      </c>
      <c r="B3" s="6">
        <f>CA_Pathways_db2_S2!B3-TUM_db2_S2_Util!B3</f>
        <v>-2.3551144512129634</v>
      </c>
      <c r="C3" s="6">
        <f>CA_Pathways_db2_S2!C3-TUM_db2_S2_Util!C3</f>
        <v>3.3670564526778281E-2</v>
      </c>
      <c r="D3" s="6">
        <f>CA_Pathways_db2_S2!D3-TUM_db2_S2_Util!D3</f>
        <v>-20.766992083377243</v>
      </c>
      <c r="E3" s="6">
        <f>CA_Pathways_db2_S2!E3-TUM_db2_S2_Util!E3</f>
        <v>-0.97243838289338325</v>
      </c>
      <c r="F3" s="6">
        <f>CA_Pathways_db2_S2!F3-TUM_db2_S2_Util!F3</f>
        <v>-7.313805212264465</v>
      </c>
      <c r="G3" s="6">
        <f>CA_Pathways_db2_S2!G3-TUM_db2_S2_Util!G3</f>
        <v>-9.7140928344522981E-2</v>
      </c>
      <c r="H3" s="6">
        <f>CA_Pathways_db2_S2!H3-TUM_db2_S2_Util!H3</f>
        <v>1.2667458812149734</v>
      </c>
      <c r="I3" s="6">
        <f>CA_Pathways_db2_S2!I3-TUM_db2_S2_Util!I3</f>
        <v>-22.286773678077466</v>
      </c>
      <c r="J3" s="6">
        <f>CA_Pathways_db2_S2!J3-TUM_db2_S2_Util!J3</f>
        <v>-31.077282069431714</v>
      </c>
      <c r="K3" s="6">
        <f>CA_Pathways_db2_S2!K3-TUM_db2_S2_Util!K3</f>
        <v>-0.27220613642932234</v>
      </c>
      <c r="L3" s="6">
        <f>CA_Pathways_db2_S2!L3-TUM_db2_S2_Util!L3</f>
        <v>-0.94117769926763784</v>
      </c>
      <c r="M3" s="6">
        <f>CA_Pathways_db2_S2!M3-TUM_db2_S2_Util!M3</f>
        <v>-6.5730969209073897E-2</v>
      </c>
      <c r="N3" s="6">
        <f>CA_Pathways_db2_S2!N3-TUM_db2_S2_Util!N3</f>
        <v>-4.619078599702961E-2</v>
      </c>
      <c r="O3" s="6">
        <f>CA_Pathways_db2_S2!O3-TUM_db2_S2_Util!O3</f>
        <v>-0.57801502809169847</v>
      </c>
      <c r="P3" s="6">
        <f>CA_Pathways_db2_S2!P3-TUM_db2_S2_Util!P3</f>
        <v>-0.90987166076254278</v>
      </c>
      <c r="Q3" s="6">
        <f>CA_Pathways_db2_S2!Q3-TUM_db2_S2_Util!Q3</f>
        <v>-6.6770136035413541E-2</v>
      </c>
    </row>
    <row r="4" spans="1:17" x14ac:dyDescent="0.35">
      <c r="A4" s="5" t="s">
        <v>3</v>
      </c>
      <c r="B4" s="6">
        <f>CA_Pathways_db2_S2!B4-TUM_db2_S2_Util!B4</f>
        <v>-6.6010562204030201</v>
      </c>
      <c r="C4" s="6">
        <f>CA_Pathways_db2_S2!C4-TUM_db2_S2_Util!C4</f>
        <v>1.5849382299206669E-3</v>
      </c>
      <c r="D4" s="6">
        <f>CA_Pathways_db2_S2!D4-TUM_db2_S2_Util!D4</f>
        <v>-11.795296015944189</v>
      </c>
      <c r="E4" s="6">
        <f>CA_Pathways_db2_S2!E4-TUM_db2_S2_Util!E4</f>
        <v>-5.1933720491896036</v>
      </c>
      <c r="F4" s="6">
        <f>CA_Pathways_db2_S2!F4-TUM_db2_S2_Util!F4</f>
        <v>-1.3844700089266544</v>
      </c>
      <c r="G4" s="6">
        <f>CA_Pathways_db2_S2!G4-TUM_db2_S2_Util!G4</f>
        <v>-4.0505741523795685E-2</v>
      </c>
      <c r="H4" s="6">
        <f>CA_Pathways_db2_S2!H4-TUM_db2_S2_Util!H4</f>
        <v>0.69349466819475314</v>
      </c>
      <c r="I4" s="6">
        <f>CA_Pathways_db2_S2!I4-TUM_db2_S2_Util!I4</f>
        <v>0.27070985805382142</v>
      </c>
      <c r="J4" s="6">
        <f>CA_Pathways_db2_S2!J4-TUM_db2_S2_Util!J4</f>
        <v>0.61467648524028196</v>
      </c>
      <c r="K4" s="6">
        <f>CA_Pathways_db2_S2!K4-TUM_db2_S2_Util!K4</f>
        <v>-0.28320935837353889</v>
      </c>
      <c r="L4" s="6">
        <f>CA_Pathways_db2_S2!L4-TUM_db2_S2_Util!L4</f>
        <v>0.24908027684037726</v>
      </c>
      <c r="M4" s="6">
        <f>CA_Pathways_db2_S2!M4-TUM_db2_S2_Util!M4</f>
        <v>0.3755011214108217</v>
      </c>
      <c r="N4" s="6">
        <f>CA_Pathways_db2_S2!N4-TUM_db2_S2_Util!N4</f>
        <v>3.0827976560168641E-2</v>
      </c>
      <c r="O4" s="6">
        <f>CA_Pathways_db2_S2!O4-TUM_db2_S2_Util!O4</f>
        <v>-0.10813755626292289</v>
      </c>
      <c r="P4" s="6">
        <f>CA_Pathways_db2_S2!P4-TUM_db2_S2_Util!P4</f>
        <v>-0.80019381779149445</v>
      </c>
      <c r="Q4" s="6">
        <f>CA_Pathways_db2_S2!Q4-TUM_db2_S2_Util!Q4</f>
        <v>-0.22267754020344954</v>
      </c>
    </row>
    <row r="5" spans="1:17" x14ac:dyDescent="0.35">
      <c r="A5" s="5" t="s">
        <v>4</v>
      </c>
      <c r="B5" s="6">
        <f>CA_Pathways_db2_S2!B5-TUM_db2_S2_Util!B5</f>
        <v>1.5765124882943065</v>
      </c>
      <c r="C5" s="6">
        <f>CA_Pathways_db2_S2!C5-TUM_db2_S2_Util!C5</f>
        <v>0.12068814092425822</v>
      </c>
      <c r="D5" s="6">
        <f>CA_Pathways_db2_S2!D5-TUM_db2_S2_Util!D5</f>
        <v>16.119371770765937</v>
      </c>
      <c r="E5" s="6">
        <f>CA_Pathways_db2_S2!E5-TUM_db2_S2_Util!E5</f>
        <v>3.5664680969793494</v>
      </c>
      <c r="F5" s="6">
        <f>CA_Pathways_db2_S2!F5-TUM_db2_S2_Util!F5</f>
        <v>0.88877360492880975</v>
      </c>
      <c r="G5" s="6">
        <f>CA_Pathways_db2_S2!G5-TUM_db2_S2_Util!G5</f>
        <v>0.23909753268065603</v>
      </c>
      <c r="H5" s="6">
        <f>CA_Pathways_db2_S2!H5-TUM_db2_S2_Util!H5</f>
        <v>1.5682192515311222</v>
      </c>
      <c r="I5" s="6">
        <f>CA_Pathways_db2_S2!I5-TUM_db2_S2_Util!I5</f>
        <v>1.0901817796023714</v>
      </c>
      <c r="J5" s="6">
        <f>CA_Pathways_db2_S2!J5-TUM_db2_S2_Util!J5</f>
        <v>1.1419690829311406</v>
      </c>
      <c r="K5" s="6">
        <f>CA_Pathways_db2_S2!K5-TUM_db2_S2_Util!K5</f>
        <v>0.20527404614060885</v>
      </c>
      <c r="L5" s="6">
        <f>CA_Pathways_db2_S2!L5-TUM_db2_S2_Util!L5</f>
        <v>0.64154864724161342</v>
      </c>
      <c r="M5" s="6">
        <f>CA_Pathways_db2_S2!M5-TUM_db2_S2_Util!M5</f>
        <v>4.1289816911153423</v>
      </c>
      <c r="N5" s="6">
        <f>CA_Pathways_db2_S2!N5-TUM_db2_S2_Util!N5</f>
        <v>0.27225229493475922</v>
      </c>
      <c r="O5" s="6">
        <f>CA_Pathways_db2_S2!O5-TUM_db2_S2_Util!O5</f>
        <v>0.17258842348030612</v>
      </c>
      <c r="P5" s="6">
        <f>CA_Pathways_db2_S2!P5-TUM_db2_S2_Util!P5</f>
        <v>4.1819356704816357</v>
      </c>
      <c r="Q5" s="6">
        <f>CA_Pathways_db2_S2!Q5-TUM_db2_S2_Util!Q5</f>
        <v>3.1884917701454221</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(+(supply_chain_S2_BWM!B18*LCI_db2_S2!L32)+(supply_chain_S2_BWM!B20*LCI_db2_S2!L35)+(supply_chain_S2_BWM!B26*LCI_db2_S2!L43)+(supply_chain_S2_BWM!B37*LCI_db2_S2!L58))/LCIA_Methods!D2</f>
        <v>-4.9853610443562202</v>
      </c>
      <c r="C2" s="6">
        <f>(+(supply_chain_S2_BWM!B18*LCI_db2_S2!M32)+(supply_chain_S2_BWM!B20*LCI_db2_S2!M35)+(supply_chain_S2_BWM!B26*LCI_db2_S2!M43)+(supply_chain_S2_BWM!B37*LCI_db2_S2!M58))/LCIA_Methods!D3</f>
        <v>-0.3532364666752702</v>
      </c>
      <c r="D2" s="6">
        <f>(+(supply_chain_S2_BWM!B18*LCI_db2_S2!N32)+(supply_chain_S2_BWM!B20*LCI_db2_S2!N35)+(supply_chain_S2_BWM!B26*LCI_db2_S2!N43)+(supply_chain_S2_BWM!B37*LCI_db2_S2!N58))/LCIA_Methods!D4</f>
        <v>-131.65525026385058</v>
      </c>
      <c r="E2" s="6">
        <f>(+(supply_chain_S2_BWM!B18*LCI_db2_S2!O32)+(supply_chain_S2_BWM!B20*LCI_db2_S2!O35)+(supply_chain_S2_BWM!B26*LCI_db2_S2!O43)+(supply_chain_S2_BWM!B37*LCI_db2_S2!O58))/LCIA_Methods!D5</f>
        <v>-205.7608882369847</v>
      </c>
      <c r="F2" s="6">
        <f>(+(supply_chain_S2_BWM!B18*LCI_db2_S2!P32)+(supply_chain_S2_BWM!B20*LCI_db2_S2!P35)+(supply_chain_S2_BWM!B26*LCI_db2_S2!P43)+(supply_chain_S2_BWM!B37*LCI_db2_S2!P58))/LCIA_Methods!D6</f>
        <v>-11.551433752111581</v>
      </c>
      <c r="G2" s="6">
        <f>(+(supply_chain_S2_BWM!B18*LCI_db2_S2!Q32)+(supply_chain_S2_BWM!B20*LCI_db2_S2!Q35)+(supply_chain_S2_BWM!B26*LCI_db2_S2!Q43)+(supply_chain_S2_BWM!B37*LCI_db2_S2!Q58))/LCIA_Methods!D7</f>
        <v>-0.71077441505306882</v>
      </c>
      <c r="H2" s="6">
        <f>(+(supply_chain_S2_BWM!B18*LCI_db2_S2!R32)+(supply_chain_S2_BWM!B20*LCI_db2_S2!R35)+(supply_chain_S2_BWM!B26*LCI_db2_S2!R43)+(supply_chain_S2_BWM!B37*LCI_db2_S2!R58))/LCIA_Methods!D8</f>
        <v>-11.949594927860407</v>
      </c>
      <c r="I2" s="6">
        <f>(+(supply_chain_S2_BWM!B18*LCI_db2_S2!S32)+(supply_chain_S2_BWM!B20*LCI_db2_S2!S35)+(supply_chain_S2_BWM!B26*LCI_db2_S2!S43)+(supply_chain_S2_BWM!B37*LCI_db2_S2!S58))/LCIA_Methods!D9</f>
        <v>-19.64925751578</v>
      </c>
      <c r="J2" s="6">
        <f>(+(supply_chain_S2_BWM!B18*LCI_db2_S2!T32)+(supply_chain_S2_BWM!B20*LCI_db2_S2!T35)+(supply_chain_S2_BWM!B26*LCI_db2_S2!T43)+(supply_chain_S2_BWM!B37*LCI_db2_S2!T58))/LCIA_Methods!D10</f>
        <v>-25.449736029978169</v>
      </c>
      <c r="K2" s="6">
        <f>(+(supply_chain_S2_BWM!B18*LCI_db2_S2!U32)+(supply_chain_S2_BWM!B20*LCI_db2_S2!U35)+(supply_chain_S2_BWM!B26*LCI_db2_S2!U43)+(supply_chain_S2_BWM!B37*LCI_db2_S2!U58))/LCIA_Methods!D11</f>
        <v>-33.469878025081279</v>
      </c>
      <c r="L2" s="6">
        <f>(+(supply_chain_S2_BWM!B18*LCI_db2_S2!V32)+(supply_chain_S2_BWM!B20*LCI_db2_S2!V35)+(supply_chain_S2_BWM!B26*LCI_db2_S2!V43)+(supply_chain_S2_BWM!B37*LCI_db2_S2!V58))/LCIA_Methods!D12</f>
        <v>-29.839305798108445</v>
      </c>
      <c r="M2" s="6">
        <f>(+(supply_chain_S2_BWM!B18*LCI_db2_S2!W32)+(supply_chain_S2_BWM!B20*LCI_db2_S2!W35)+(supply_chain_S2_BWM!B26*LCI_db2_S2!W43)+(supply_chain_S2_BWM!B37*LCI_db2_S2!W58))/LCIA_Methods!D13</f>
        <v>-203.16294402863554</v>
      </c>
      <c r="N2" s="6">
        <f>(+(supply_chain_S2_BWM!B18*LCI_db2_S2!X32)+(supply_chain_S2_BWM!B20*LCI_db2_S2!X35)+(supply_chain_S2_BWM!B26*LCI_db2_S2!X43)+(supply_chain_S2_BWM!B37*LCI_db2_S2!X58))/LCIA_Methods!D14</f>
        <v>-17.730985098063439</v>
      </c>
      <c r="O2" s="6">
        <f>(+(supply_chain_S2_BWM!B18*LCI_db2_S2!Y32)+(supply_chain_S2_BWM!B20*LCI_db2_S2!Y35)+(supply_chain_S2_BWM!B26*LCI_db2_S2!Y43)+(supply_chain_S2_BWM!B37*LCI_db2_S2!Y58))/LCIA_Methods!D15</f>
        <v>-154.73377726052624</v>
      </c>
      <c r="P2" s="6">
        <f>(+(supply_chain_S2_BWM!B18*LCI_db2_S2!Z32)+(supply_chain_S2_BWM!B20*LCI_db2_S2!Z35)+(supply_chain_S2_BWM!B26*LCI_db2_S2!Z43)+(supply_chain_S2_BWM!B37*LCI_db2_S2!Z58))/LCIA_Methods!D16</f>
        <v>-17.322836746781661</v>
      </c>
      <c r="Q2" s="6">
        <f>(+(supply_chain_S2_BWM!B18*LCI_db2_S2!AA32)+(supply_chain_S2_BWM!B20*LCI_db2_S2!AA35)+(supply_chain_S2_BWM!B26*LCI_db2_S2!AA43)+(supply_chain_S2_BWM!B37*LCI_db2_S2!AA58))/LCIA_Methods!D17</f>
        <v>-10.576103741104383</v>
      </c>
    </row>
    <row r="3" spans="1:17" x14ac:dyDescent="0.35">
      <c r="A3" s="5" t="s">
        <v>2</v>
      </c>
      <c r="B3" s="6">
        <f>(+(supply_chain_S2_PW1!B18*LCI_db2_S2!L32)+(supply_chain_S2_PW1!B20*LCI_db2_S2!L35)+(supply_chain_S2_PW1!B26*LCI_db2_S2!L43)+(supply_chain_S2_PW1!B37*LCI_db2_S2!L58))/LCIA_Methods!D2</f>
        <v>6.3522390575608031E-2</v>
      </c>
      <c r="C3" s="6">
        <f>(+(supply_chain_S2_PW1!B18*LCI_db2_S2!M32)+(supply_chain_S2_PW1!B20*LCI_db2_S2!M35)+(supply_chain_S2_PW1!B26*LCI_db2_S2!M43)+(supply_chain_S2_PW1!B37*LCI_db2_S2!M58))/LCIA_Methods!D3</f>
        <v>5.2598454573489816E-3</v>
      </c>
      <c r="D3" s="6">
        <f>(+(supply_chain_S2_PW1!B18*LCI_db2_S2!N32)+(supply_chain_S2_PW1!B20*LCI_db2_S2!N35)+(supply_chain_S2_PW1!B26*LCI_db2_S2!N43)+(supply_chain_S2_PW1!B37*LCI_db2_S2!N58))/LCIA_Methods!D4</f>
        <v>0.51882042519682181</v>
      </c>
      <c r="E3" s="6">
        <f>(+(supply_chain_S2_PW1!B18*LCI_db2_S2!O32)+(supply_chain_S2_PW1!B20*LCI_db2_S2!O35)+(supply_chain_S2_PW1!B26*LCI_db2_S2!O43)+(supply_chain_S2_PW1!B37*LCI_db2_S2!O58))/LCIA_Methods!D5</f>
        <v>0.47534538651190966</v>
      </c>
      <c r="F3" s="6">
        <f>(+(supply_chain_S2_PW1!B18*LCI_db2_S2!P32)+(supply_chain_S2_PW1!B20*LCI_db2_S2!P35)+(supply_chain_S2_PW1!B26*LCI_db2_S2!P43)+(supply_chain_S2_PW1!B37*LCI_db2_S2!P58))/LCIA_Methods!D6</f>
        <v>0.18777854466918878</v>
      </c>
      <c r="G3" s="6">
        <f>(+(supply_chain_S2_PW1!B18*LCI_db2_S2!Q32)+(supply_chain_S2_PW1!B20*LCI_db2_S2!Q35)+(supply_chain_S2_PW1!B26*LCI_db2_S2!Q43)+(supply_chain_S2_PW1!B37*LCI_db2_S2!Q58))/LCIA_Methods!D7</f>
        <v>1.2063031954623585E-2</v>
      </c>
      <c r="H3" s="6">
        <f>(+(supply_chain_S2_PW1!B18*LCI_db2_S2!R32)+(supply_chain_S2_PW1!B20*LCI_db2_S2!R35)+(supply_chain_S2_PW1!B26*LCI_db2_S2!R43)+(supply_chain_S2_PW1!B37*LCI_db2_S2!R58))/LCIA_Methods!D8</f>
        <v>8.0280196006478496E-2</v>
      </c>
      <c r="I3" s="6">
        <f>(+(supply_chain_S2_PW1!B18*LCI_db2_S2!S32)+(supply_chain_S2_PW1!B20*LCI_db2_S2!S35)+(supply_chain_S2_PW1!B26*LCI_db2_S2!S43)+(supply_chain_S2_PW1!B37*LCI_db2_S2!S58))/LCIA_Methods!D9</f>
        <v>5.3435463381503373E-2</v>
      </c>
      <c r="J3" s="6">
        <f>(+(supply_chain_S2_PW1!B18*LCI_db2_S2!T32)+(supply_chain_S2_PW1!B20*LCI_db2_S2!T35)+(supply_chain_S2_PW1!B26*LCI_db2_S2!T43)+(supply_chain_S2_PW1!B37*LCI_db2_S2!T58))/LCIA_Methods!D10</f>
        <v>5.8763163488850662E-2</v>
      </c>
      <c r="K3" s="6">
        <f>(+(supply_chain_S2_PW1!B18*LCI_db2_S2!U32)+(supply_chain_S2_PW1!B20*LCI_db2_S2!U35)+(supply_chain_S2_PW1!B26*LCI_db2_S2!U43)+(supply_chain_S2_PW1!B37*LCI_db2_S2!U58))/LCIA_Methods!D11</f>
        <v>8.7518084644434817E-3</v>
      </c>
      <c r="L3" s="6">
        <f>(+(supply_chain_S2_PW1!B18*LCI_db2_S2!V32)+(supply_chain_S2_PW1!B20*LCI_db2_S2!V35)+(supply_chain_S2_PW1!B26*LCI_db2_S2!V43)+(supply_chain_S2_PW1!B37*LCI_db2_S2!V58))/LCIA_Methods!D12</f>
        <v>3.2943073556949969E-2</v>
      </c>
      <c r="M3" s="6">
        <f>(+(supply_chain_S2_PW1!B18*LCI_db2_S2!W32)+(supply_chain_S2_PW1!B20*LCI_db2_S2!W35)+(supply_chain_S2_PW1!B26*LCI_db2_S2!W43)+(supply_chain_S2_PW1!B37*LCI_db2_S2!W58))/LCIA_Methods!D13</f>
        <v>0.53978241985812692</v>
      </c>
      <c r="N3" s="6">
        <f>(+(supply_chain_S2_PW1!B18*LCI_db2_S2!X32)+(supply_chain_S2_PW1!B20*LCI_db2_S2!X35)+(supply_chain_S2_PW1!B26*LCI_db2_S2!X43)+(supply_chain_S2_PW1!B37*LCI_db2_S2!X58))/LCIA_Methods!D14</f>
        <v>1.829714660182705E-2</v>
      </c>
      <c r="O3" s="6">
        <f>(+(supply_chain_S2_PW1!B18*LCI_db2_S2!Y32)+(supply_chain_S2_PW1!B20*LCI_db2_S2!Y35)+(supply_chain_S2_PW1!B26*LCI_db2_S2!Y43)+(supply_chain_S2_PW1!B37*LCI_db2_S2!Y58))/LCIA_Methods!D15</f>
        <v>8.1614639955849711E-3</v>
      </c>
      <c r="P3" s="6">
        <f>(+(supply_chain_S2_PW1!B18*LCI_db2_S2!Z32)+(supply_chain_S2_PW1!B20*LCI_db2_S2!Z35)+(supply_chain_S2_PW1!B26*LCI_db2_S2!Z43)+(supply_chain_S2_PW1!B37*LCI_db2_S2!Z58))/LCIA_Methods!D16</f>
        <v>0.23862758901650355</v>
      </c>
      <c r="Q3" s="6">
        <f>(+(supply_chain_S2_PW1!B18*LCI_db2_S2!AA32)+(supply_chain_S2_PW1!B20*LCI_db2_S2!AA35)+(supply_chain_S2_PW1!B26*LCI_db2_S2!AA43)+(supply_chain_S2_PW1!B37*LCI_db2_S2!AA58))/LCIA_Methods!D17</f>
        <v>0.14505353498095994</v>
      </c>
    </row>
    <row r="4" spans="1:17" x14ac:dyDescent="0.35">
      <c r="A4" s="5" t="s">
        <v>3</v>
      </c>
      <c r="B4" s="6">
        <f>(+(supply_chain_S2_PW2!B18*LCI_db2_S2!L32)+(supply_chain_S2_PW2!B20*LCI_db2_S2!L35)+(supply_chain_S2_PW2!B26*LCI_db2_S2!L43)+(supply_chain_S2_PW2!B37*LCI_db2_S2!L58))/LCIA_Methods!D2</f>
        <v>3.4716681869744406</v>
      </c>
      <c r="C4" s="6">
        <f>(+(supply_chain_S2_PW2!B18*LCI_db2_S2!M32)+(supply_chain_S2_PW2!B20*LCI_db2_S2!M35)+(supply_chain_S2_PW2!B26*LCI_db2_S2!M43)+(supply_chain_S2_PW2!B37*LCI_db2_S2!M58))/LCIA_Methods!D3</f>
        <v>5.8294303254258051E-2</v>
      </c>
      <c r="D4" s="6">
        <f>(+(supply_chain_S2_PW2!B18*LCI_db2_S2!N32)+(supply_chain_S2_PW2!B20*LCI_db2_S2!N35)+(supply_chain_S2_PW2!B26*LCI_db2_S2!N43)+(supply_chain_S2_PW2!B37*LCI_db2_S2!N58))/LCIA_Methods!D4</f>
        <v>5.6619862397500658</v>
      </c>
      <c r="E4" s="6">
        <f>(+(supply_chain_S2_PW2!B18*LCI_db2_S2!O32)+(supply_chain_S2_PW2!B20*LCI_db2_S2!O35)+(supply_chain_S2_PW2!B26*LCI_db2_S2!O43)+(supply_chain_S2_PW2!B37*LCI_db2_S2!O58))/LCIA_Methods!D5</f>
        <v>5.20437565217106</v>
      </c>
      <c r="F4" s="6">
        <f>(+(supply_chain_S2_PW2!B18*LCI_db2_S2!P32)+(supply_chain_S2_PW2!B20*LCI_db2_S2!P35)+(supply_chain_S2_PW2!B26*LCI_db2_S2!P43)+(supply_chain_S2_PW2!B37*LCI_db2_S2!P58))/LCIA_Methods!D6</f>
        <v>3.8276295996892511</v>
      </c>
      <c r="G4" s="6">
        <f>(+(supply_chain_S2_PW2!B18*LCI_db2_S2!Q32)+(supply_chain_S2_PW2!B20*LCI_db2_S2!Q35)+(supply_chain_S2_PW2!B26*LCI_db2_S2!Q43)+(supply_chain_S2_PW2!B37*LCI_db2_S2!Q58))/LCIA_Methods!D7</f>
        <v>0.20373877608911517</v>
      </c>
      <c r="H4" s="6">
        <f>(+(supply_chain_S2_PW2!B18*LCI_db2_S2!R32)+(supply_chain_S2_PW2!B20*LCI_db2_S2!R35)+(supply_chain_S2_PW2!B26*LCI_db2_S2!R43)+(supply_chain_S2_PW2!B37*LCI_db2_S2!R58))/LCIA_Methods!D8</f>
        <v>0.8738113720316425</v>
      </c>
      <c r="I4" s="6">
        <f>(+(supply_chain_S2_PW2!B18*LCI_db2_S2!S32)+(supply_chain_S2_PW2!B20*LCI_db2_S2!S35)+(supply_chain_S2_PW2!B26*LCI_db2_S2!S43)+(supply_chain_S2_PW2!B37*LCI_db2_S2!S58))/LCIA_Methods!D9</f>
        <v>3.4169435269597481</v>
      </c>
      <c r="J4" s="6">
        <f>(+(supply_chain_S2_PW2!B18*LCI_db2_S2!T32)+(supply_chain_S2_PW2!B20*LCI_db2_S2!T35)+(supply_chain_S2_PW2!B26*LCI_db2_S2!T43)+(supply_chain_S2_PW2!B37*LCI_db2_S2!T58))/LCIA_Methods!D10</f>
        <v>4.5789771063436744</v>
      </c>
      <c r="K4" s="6">
        <f>(+(supply_chain_S2_PW2!B18*LCI_db2_S2!U32)+(supply_chain_S2_PW2!B20*LCI_db2_S2!U35)+(supply_chain_S2_PW2!B26*LCI_db2_S2!U43)+(supply_chain_S2_PW2!B37*LCI_db2_S2!U58))/LCIA_Methods!D11</f>
        <v>9.7608324382119332E-2</v>
      </c>
      <c r="L4" s="6">
        <f>(+(supply_chain_S2_PW2!B18*LCI_db2_S2!V32)+(supply_chain_S2_PW2!B20*LCI_db2_S2!V35)+(supply_chain_S2_PW2!B26*LCI_db2_S2!V43)+(supply_chain_S2_PW2!B37*LCI_db2_S2!V58))/LCIA_Methods!D12</f>
        <v>0.46624896165416285</v>
      </c>
      <c r="M4" s="6">
        <f>(+(supply_chain_S2_PW2!B18*LCI_db2_S2!W32)+(supply_chain_S2_PW2!B20*LCI_db2_S2!W35)+(supply_chain_S2_PW2!B26*LCI_db2_S2!W43)+(supply_chain_S2_PW2!B37*LCI_db2_S2!W58))/LCIA_Methods!D13</f>
        <v>0.8853609364394095</v>
      </c>
      <c r="N4" s="6">
        <f>(+(supply_chain_S2_PW2!B18*LCI_db2_S2!X32)+(supply_chain_S2_PW2!B20*LCI_db2_S2!X35)+(supply_chain_S2_PW2!B26*LCI_db2_S2!X43)+(supply_chain_S2_PW2!B37*LCI_db2_S2!X58))/LCIA_Methods!D14</f>
        <v>0.1798686939139125</v>
      </c>
      <c r="O4" s="6">
        <f>(+(supply_chain_S2_PW2!B18*LCI_db2_S2!Y32)+(supply_chain_S2_PW2!B20*LCI_db2_S2!Y35)+(supply_chain_S2_PW2!B26*LCI_db2_S2!Y43)+(supply_chain_S2_PW2!B37*LCI_db2_S2!Y58))/LCIA_Methods!D15</f>
        <v>0.1237948741741679</v>
      </c>
      <c r="P4" s="6">
        <f>(+(supply_chain_S2_PW2!B18*LCI_db2_S2!Z32)+(supply_chain_S2_PW2!B20*LCI_db2_S2!Z35)+(supply_chain_S2_PW2!B26*LCI_db2_S2!Z43)+(supply_chain_S2_PW2!B37*LCI_db2_S2!Z58))/LCIA_Methods!D16</f>
        <v>1.3162009399069585</v>
      </c>
      <c r="Q4" s="6">
        <f>(+(supply_chain_S2_PW2!B18*LCI_db2_S2!AA32)+(supply_chain_S2_PW2!B20*LCI_db2_S2!AA35)+(supply_chain_S2_PW2!B26*LCI_db2_S2!AA43)+(supply_chain_S2_PW2!B37*LCI_db2_S2!AA58))/LCIA_Methods!D17</f>
        <v>1.8520903767437329</v>
      </c>
    </row>
    <row r="5" spans="1:17" x14ac:dyDescent="0.35">
      <c r="A5" s="5" t="s">
        <v>4</v>
      </c>
      <c r="B5" s="6">
        <f>(+(supply_chain_S2_PW3!B18*LCI_db2_S2!L32)+(supply_chain_S2_PW3!B20*LCI_db2_S2!L35)+(supply_chain_S2_PW3!B26*LCI_db2_S2!L43)+(supply_chain_S2_PW3!B37*LCI_db2_S2!L58))/LCIA_Methods!D2</f>
        <v>-8.520551621906268</v>
      </c>
      <c r="C5" s="6">
        <f>(+(supply_chain_S2_PW3!B18*LCI_db2_S2!M32)+(supply_chain_S2_PW3!B20*LCI_db2_S2!M35)+(supply_chain_S2_PW3!B26*LCI_db2_S2!M43)+(supply_chain_S2_PW3!B37*LCI_db2_S2!M58))/LCIA_Methods!D3</f>
        <v>-0.41679061538687717</v>
      </c>
      <c r="D5" s="6">
        <f>(+(supply_chain_S2_PW3!B18*LCI_db2_S2!N32)+(supply_chain_S2_PW3!B20*LCI_db2_S2!N35)+(supply_chain_S2_PW3!B26*LCI_db2_S2!N43)+(supply_chain_S2_PW3!B37*LCI_db2_S2!N58))/LCIA_Methods!D4</f>
        <v>-137.83605692879749</v>
      </c>
      <c r="E5" s="6">
        <f>(+(supply_chain_S2_PW3!B18*LCI_db2_S2!O32)+(supply_chain_S2_PW3!B20*LCI_db2_S2!O35)+(supply_chain_S2_PW3!B26*LCI_db2_S2!O43)+(supply_chain_S2_PW3!B37*LCI_db2_S2!O58))/LCIA_Methods!D5</f>
        <v>-211.4406092756677</v>
      </c>
      <c r="F5" s="6">
        <f>(+(supply_chain_S2_PW3!B18*LCI_db2_S2!P32)+(supply_chain_S2_PW3!B20*LCI_db2_S2!P35)+(supply_chain_S2_PW3!B26*LCI_db2_S2!P43)+(supply_chain_S2_PW3!B37*LCI_db2_S2!P58))/LCIA_Methods!D6</f>
        <v>-15.56684189647002</v>
      </c>
      <c r="G5" s="6">
        <f>(+(supply_chain_S2_PW3!B18*LCI_db2_S2!Q32)+(supply_chain_S2_PW3!B20*LCI_db2_S2!Q35)+(supply_chain_S2_PW3!B26*LCI_db2_S2!Q43)+(supply_chain_S2_PW3!B37*LCI_db2_S2!Q58))/LCIA_Methods!D7</f>
        <v>-0.92657622309680754</v>
      </c>
      <c r="H5" s="6">
        <f>(+(supply_chain_S2_PW3!B18*LCI_db2_S2!R32)+(supply_chain_S2_PW3!B20*LCI_db2_S2!R35)+(supply_chain_S2_PW3!B26*LCI_db2_S2!R43)+(supply_chain_S2_PW3!B37*LCI_db2_S2!R58))/LCIA_Methods!D8</f>
        <v>-12.903686495898526</v>
      </c>
      <c r="I5" s="6">
        <f>(+(supply_chain_S2_PW3!B18*LCI_db2_S2!S32)+(supply_chain_S2_PW3!B20*LCI_db2_S2!S35)+(supply_chain_S2_PW3!B26*LCI_db2_S2!S43)+(supply_chain_S2_PW3!B37*LCI_db2_S2!S58))/LCIA_Methods!D9</f>
        <v>-23.119636506121257</v>
      </c>
      <c r="J5" s="6">
        <f>(+(supply_chain_S2_PW3!B18*LCI_db2_S2!T32)+(supply_chain_S2_PW3!B20*LCI_db2_S2!T35)+(supply_chain_S2_PW3!B26*LCI_db2_S2!T43)+(supply_chain_S2_PW3!B37*LCI_db2_S2!T58))/LCIA_Methods!D10</f>
        <v>-30.087476299810696</v>
      </c>
      <c r="K5" s="6">
        <f>(+(supply_chain_S2_PW3!B18*LCI_db2_S2!U32)+(supply_chain_S2_PW3!B20*LCI_db2_S2!U35)+(supply_chain_S2_PW3!B26*LCI_db2_S2!U43)+(supply_chain_S2_PW3!B37*LCI_db2_S2!U58))/LCIA_Methods!D11</f>
        <v>-33.576238157927847</v>
      </c>
      <c r="L5" s="6">
        <f>(+(supply_chain_S2_PW3!B18*LCI_db2_S2!V32)+(supply_chain_S2_PW3!B20*LCI_db2_S2!V35)+(supply_chain_S2_PW3!B26*LCI_db2_S2!V43)+(supply_chain_S2_PW3!B37*LCI_db2_S2!V58))/LCIA_Methods!D12</f>
        <v>-30.338497833319558</v>
      </c>
      <c r="M5" s="6">
        <f>(+(supply_chain_S2_PW3!B18*LCI_db2_S2!W32)+(supply_chain_S2_PW3!B20*LCI_db2_S2!W35)+(supply_chain_S2_PW3!B26*LCI_db2_S2!W43)+(supply_chain_S2_PW3!B37*LCI_db2_S2!W58))/LCIA_Methods!D13</f>
        <v>-204.58808738493309</v>
      </c>
      <c r="N5" s="6">
        <f>(+(supply_chain_S2_PW3!B18*LCI_db2_S2!X32)+(supply_chain_S2_PW3!B20*LCI_db2_S2!X35)+(supply_chain_S2_PW3!B26*LCI_db2_S2!X43)+(supply_chain_S2_PW3!B37*LCI_db2_S2!X58))/LCIA_Methods!D14</f>
        <v>-17.929150938579177</v>
      </c>
      <c r="O5" s="6">
        <f>(+(supply_chain_S2_PW3!B18*LCI_db2_S2!Y32)+(supply_chain_S2_PW3!B20*LCI_db2_S2!Y35)+(supply_chain_S2_PW3!B26*LCI_db2_S2!Y43)+(supply_chain_S2_PW3!B37*LCI_db2_S2!Y58))/LCIA_Methods!D15</f>
        <v>-154.86573359869598</v>
      </c>
      <c r="P5" s="6">
        <f>(+(supply_chain_S2_PW3!B18*LCI_db2_S2!Z32)+(supply_chain_S2_PW3!B20*LCI_db2_S2!Z35)+(supply_chain_S2_PW3!B26*LCI_db2_S2!Z43)+(supply_chain_S2_PW3!B37*LCI_db2_S2!Z58))/LCIA_Methods!D16</f>
        <v>-18.877665275705123</v>
      </c>
      <c r="Q5" s="6">
        <f>(+(supply_chain_S2_PW3!B18*LCI_db2_S2!AA32)+(supply_chain_S2_PW3!B20*LCI_db2_S2!AA35)+(supply_chain_S2_PW3!B26*LCI_db2_S2!AA43)+(supply_chain_S2_PW3!B37*LCI_db2_S2!AA58))/LCIA_Methods!D17</f>
        <v>-12.573247652829075</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OEV_Pathways_db2_S2!B2*VLOOKUP("BWM",Waste_Generation_S5!A1:C100,3,FALSE)</f>
        <v>42.602758109531344</v>
      </c>
      <c r="C2" s="6">
        <f>OEV_Pathways_db2_S2!C2*VLOOKUP("BWM",Waste_Generation_S5!A1:C100,3,FALSE)</f>
        <v>2.0839530769343866</v>
      </c>
      <c r="D2" s="6">
        <f>OEV_Pathways_db2_S2!D2*VLOOKUP("BWM",Waste_Generation_S5!A1:C100,3,FALSE)</f>
        <v>689.18028464398731</v>
      </c>
      <c r="E2" s="6">
        <f>OEV_Pathways_db2_S2!E2*VLOOKUP("BWM",Waste_Generation_S5!A1:C100,3,FALSE)</f>
        <v>1057.2030463783387</v>
      </c>
      <c r="F2" s="6">
        <f>OEV_Pathways_db2_S2!F2*VLOOKUP("BWM",Waste_Generation_S5!A1:C100,3,FALSE)</f>
        <v>77.834209482350104</v>
      </c>
      <c r="G2" s="6">
        <f>OEV_Pathways_db2_S2!G2*VLOOKUP("BWM",Waste_Generation_S5!A1:C100,3,FALSE)</f>
        <v>4.6328811154840368</v>
      </c>
      <c r="H2" s="6">
        <f>OEV_Pathways_db2_S2!H2*VLOOKUP("BWM",Waste_Generation_S5!A1:C100,3,FALSE)</f>
        <v>64.518432479492631</v>
      </c>
      <c r="I2" s="6">
        <f>OEV_Pathways_db2_S2!I2*VLOOKUP("BWM",Waste_Generation_S5!A1:C100,3,FALSE)</f>
        <v>115.59818253060628</v>
      </c>
      <c r="J2" s="6">
        <f>OEV_Pathways_db2_S2!J2*VLOOKUP("BWM",Waste_Generation_S5!A1:C100,3,FALSE)</f>
        <v>150.43738149905346</v>
      </c>
      <c r="K2" s="6">
        <f>OEV_Pathways_db2_S2!K2*VLOOKUP("BWM",Waste_Generation_S5!A1:C100,3,FALSE)</f>
        <v>167.88119078963922</v>
      </c>
      <c r="L2" s="6">
        <f>OEV_Pathways_db2_S2!L2*VLOOKUP("BWM",Waste_Generation_S5!A1:C100,3,FALSE)</f>
        <v>151.6924891665978</v>
      </c>
      <c r="M2" s="6">
        <f>OEV_Pathways_db2_S2!M2*VLOOKUP("BWM",Waste_Generation_S5!A1:C100,3,FALSE)</f>
        <v>1022.9404369246657</v>
      </c>
      <c r="N2" s="6">
        <f>OEV_Pathways_db2_S2!N2*VLOOKUP("BWM",Waste_Generation_S5!A1:C100,3,FALSE)</f>
        <v>89.645754692895878</v>
      </c>
      <c r="O2" s="6">
        <f>OEV_Pathways_db2_S2!O2*VLOOKUP("BWM",Waste_Generation_S5!A1:C100,3,FALSE)</f>
        <v>774.32866799347994</v>
      </c>
      <c r="P2" s="6">
        <f>OEV_Pathways_db2_S2!P2*VLOOKUP("BWM",Waste_Generation_S5!A1:C100,3,FALSE)</f>
        <v>94.388326378525619</v>
      </c>
      <c r="Q2" s="6">
        <f>OEV_Pathways_db2_S2!Q2*VLOOKUP("BWM",Waste_Generation_S5!A1:C100,3,FALSE)</f>
        <v>62.866238264145373</v>
      </c>
    </row>
    <row r="3" spans="1:17" x14ac:dyDescent="0.35">
      <c r="A3" s="5" t="s">
        <v>2</v>
      </c>
      <c r="B3" s="6">
        <f>OEV_Pathways_db2_S2!B3*VLOOKUP("PW1",Waste_Generation_S5!A1:C100,3,FALSE)</f>
        <v>17.041103243812536</v>
      </c>
      <c r="C3" s="6">
        <f>OEV_Pathways_db2_S2!C3*VLOOKUP("PW1",Waste_Generation_S5!A1:C100,3,FALSE)</f>
        <v>0.83358123077375457</v>
      </c>
      <c r="D3" s="6">
        <f>OEV_Pathways_db2_S2!D3*VLOOKUP("PW1",Waste_Generation_S5!A1:C100,3,FALSE)</f>
        <v>275.67211385759492</v>
      </c>
      <c r="E3" s="6">
        <f>OEV_Pathways_db2_S2!E3*VLOOKUP("PW1",Waste_Generation_S5!A1:C100,3,FALSE)</f>
        <v>422.88121855133545</v>
      </c>
      <c r="F3" s="6">
        <f>OEV_Pathways_db2_S2!F3*VLOOKUP("PW1",Waste_Generation_S5!A1:C100,3,FALSE)</f>
        <v>31.13368379294004</v>
      </c>
      <c r="G3" s="6">
        <f>OEV_Pathways_db2_S2!G3*VLOOKUP("PW1",Waste_Generation_S5!A1:C100,3,FALSE)</f>
        <v>1.8531524461936146</v>
      </c>
      <c r="H3" s="6">
        <f>OEV_Pathways_db2_S2!H3*VLOOKUP("PW1",Waste_Generation_S5!A1:C100,3,FALSE)</f>
        <v>25.807372991797052</v>
      </c>
      <c r="I3" s="6">
        <f>OEV_Pathways_db2_S2!I3*VLOOKUP("PW1",Waste_Generation_S5!A1:C100,3,FALSE)</f>
        <v>46.239273012242514</v>
      </c>
      <c r="J3" s="6">
        <f>OEV_Pathways_db2_S2!J3*VLOOKUP("PW1",Waste_Generation_S5!A1:C100,3,FALSE)</f>
        <v>60.174952599621385</v>
      </c>
      <c r="K3" s="6">
        <f>OEV_Pathways_db2_S2!K3*VLOOKUP("PW1",Waste_Generation_S5!A1:C100,3,FALSE)</f>
        <v>67.152476315855679</v>
      </c>
      <c r="L3" s="6">
        <f>OEV_Pathways_db2_S2!L3*VLOOKUP("PW1",Waste_Generation_S5!A1:C100,3,FALSE)</f>
        <v>60.676995666639115</v>
      </c>
      <c r="M3" s="6">
        <f>OEV_Pathways_db2_S2!M3*VLOOKUP("PW1",Waste_Generation_S5!A1:C100,3,FALSE)</f>
        <v>409.17617476986624</v>
      </c>
      <c r="N3" s="6">
        <f>OEV_Pathways_db2_S2!N3*VLOOKUP("PW1",Waste_Generation_S5!A1:C100,3,FALSE)</f>
        <v>35.858301877158347</v>
      </c>
      <c r="O3" s="6">
        <f>OEV_Pathways_db2_S2!O3*VLOOKUP("PW1",Waste_Generation_S5!A1:C100,3,FALSE)</f>
        <v>309.73146719739196</v>
      </c>
      <c r="P3" s="6">
        <f>OEV_Pathways_db2_S2!P3*VLOOKUP("PW1",Waste_Generation_S5!A1:C100,3,FALSE)</f>
        <v>37.755330551410246</v>
      </c>
      <c r="Q3" s="6">
        <f>OEV_Pathways_db2_S2!Q3*VLOOKUP("PW1",Waste_Generation_S5!A1:C100,3,FALSE)</f>
        <v>25.146495305658149</v>
      </c>
    </row>
    <row r="4" spans="1:17" x14ac:dyDescent="0.35">
      <c r="A4" s="5" t="s">
        <v>3</v>
      </c>
      <c r="B4" s="6">
        <f>OEV_Pathways_db2_S2!B4*VLOOKUP("PW2",Waste_Generation_S5!A1:C100,3,FALSE)</f>
        <v>17.041103243812536</v>
      </c>
      <c r="C4" s="6">
        <f>OEV_Pathways_db2_S2!C4*VLOOKUP("PW2",Waste_Generation_S5!A1:C100,3,FALSE)</f>
        <v>0.83358123077375457</v>
      </c>
      <c r="D4" s="6">
        <f>OEV_Pathways_db2_S2!D4*VLOOKUP("PW2",Waste_Generation_S5!A1:C100,3,FALSE)</f>
        <v>275.67211385759492</v>
      </c>
      <c r="E4" s="6">
        <f>OEV_Pathways_db2_S2!E4*VLOOKUP("PW2",Waste_Generation_S5!A1:C100,3,FALSE)</f>
        <v>422.88121855133545</v>
      </c>
      <c r="F4" s="6">
        <f>OEV_Pathways_db2_S2!F4*VLOOKUP("PW2",Waste_Generation_S5!A1:C100,3,FALSE)</f>
        <v>31.13368379294004</v>
      </c>
      <c r="G4" s="6">
        <f>OEV_Pathways_db2_S2!G4*VLOOKUP("PW2",Waste_Generation_S5!A1:C100,3,FALSE)</f>
        <v>1.8531524461936146</v>
      </c>
      <c r="H4" s="6">
        <f>OEV_Pathways_db2_S2!H4*VLOOKUP("PW2",Waste_Generation_S5!A1:C100,3,FALSE)</f>
        <v>25.807372991797052</v>
      </c>
      <c r="I4" s="6">
        <f>OEV_Pathways_db2_S2!I4*VLOOKUP("PW2",Waste_Generation_S5!A1:C100,3,FALSE)</f>
        <v>46.239273012242514</v>
      </c>
      <c r="J4" s="6">
        <f>OEV_Pathways_db2_S2!J4*VLOOKUP("PW2",Waste_Generation_S5!A1:C100,3,FALSE)</f>
        <v>60.174952599621385</v>
      </c>
      <c r="K4" s="6">
        <f>OEV_Pathways_db2_S2!K4*VLOOKUP("PW2",Waste_Generation_S5!A1:C100,3,FALSE)</f>
        <v>67.152476315855679</v>
      </c>
      <c r="L4" s="6">
        <f>OEV_Pathways_db2_S2!L4*VLOOKUP("PW2",Waste_Generation_S5!A1:C100,3,FALSE)</f>
        <v>60.676995666639115</v>
      </c>
      <c r="M4" s="6">
        <f>OEV_Pathways_db2_S2!M4*VLOOKUP("PW2",Waste_Generation_S5!A1:C100,3,FALSE)</f>
        <v>409.17617476986624</v>
      </c>
      <c r="N4" s="6">
        <f>OEV_Pathways_db2_S2!N4*VLOOKUP("PW2",Waste_Generation_S5!A1:C100,3,FALSE)</f>
        <v>35.858301877158347</v>
      </c>
      <c r="O4" s="6">
        <f>OEV_Pathways_db2_S2!O4*VLOOKUP("PW2",Waste_Generation_S5!A1:C100,3,FALSE)</f>
        <v>309.73146719739196</v>
      </c>
      <c r="P4" s="6">
        <f>OEV_Pathways_db2_S2!P4*VLOOKUP("PW2",Waste_Generation_S5!A1:C100,3,FALSE)</f>
        <v>37.755330551410246</v>
      </c>
      <c r="Q4" s="6">
        <f>OEV_Pathways_db2_S2!Q4*VLOOKUP("PW2",Waste_Generation_S5!A1:C100,3,FALSE)</f>
        <v>25.146495305658149</v>
      </c>
    </row>
    <row r="5" spans="1:17" x14ac:dyDescent="0.35">
      <c r="A5" s="5" t="s">
        <v>4</v>
      </c>
      <c r="B5" s="6">
        <f>OEV_Pathways_db2_S2!B5*VLOOKUP("PW3",Waste_Generation_S5!A1:C100,3,FALSE)</f>
        <v>8.520551621906268</v>
      </c>
      <c r="C5" s="6">
        <f>OEV_Pathways_db2_S2!C5*VLOOKUP("PW3",Waste_Generation_S5!A1:C100,3,FALSE)</f>
        <v>0.41679061538687728</v>
      </c>
      <c r="D5" s="6">
        <f>OEV_Pathways_db2_S2!D5*VLOOKUP("PW3",Waste_Generation_S5!A1:C100,3,FALSE)</f>
        <v>137.83605692879746</v>
      </c>
      <c r="E5" s="6">
        <f>OEV_Pathways_db2_S2!E5*VLOOKUP("PW3",Waste_Generation_S5!A1:C100,3,FALSE)</f>
        <v>211.44060927566773</v>
      </c>
      <c r="F5" s="6">
        <f>OEV_Pathways_db2_S2!F5*VLOOKUP("PW3",Waste_Generation_S5!A1:C100,3,FALSE)</f>
        <v>15.56684189647002</v>
      </c>
      <c r="G5" s="6">
        <f>OEV_Pathways_db2_S2!G5*VLOOKUP("PW3",Waste_Generation_S5!A1:C100,3,FALSE)</f>
        <v>0.92657622309680732</v>
      </c>
      <c r="H5" s="6">
        <f>OEV_Pathways_db2_S2!H5*VLOOKUP("PW3",Waste_Generation_S5!A1:C100,3,FALSE)</f>
        <v>12.903686495898526</v>
      </c>
      <c r="I5" s="6">
        <f>OEV_Pathways_db2_S2!I5*VLOOKUP("PW3",Waste_Generation_S5!A1:C100,3,FALSE)</f>
        <v>23.119636506121257</v>
      </c>
      <c r="J5" s="6">
        <f>OEV_Pathways_db2_S2!J5*VLOOKUP("PW3",Waste_Generation_S5!A1:C100,3,FALSE)</f>
        <v>30.087476299810692</v>
      </c>
      <c r="K5" s="6">
        <f>OEV_Pathways_db2_S2!K5*VLOOKUP("PW3",Waste_Generation_S5!A1:C100,3,FALSE)</f>
        <v>33.57623815792784</v>
      </c>
      <c r="L5" s="6">
        <f>OEV_Pathways_db2_S2!L5*VLOOKUP("PW3",Waste_Generation_S5!A1:C100,3,FALSE)</f>
        <v>30.338497833319558</v>
      </c>
      <c r="M5" s="6">
        <f>OEV_Pathways_db2_S2!M5*VLOOKUP("PW3",Waste_Generation_S5!A1:C100,3,FALSE)</f>
        <v>204.58808738493312</v>
      </c>
      <c r="N5" s="6">
        <f>OEV_Pathways_db2_S2!N5*VLOOKUP("PW3",Waste_Generation_S5!A1:C100,3,FALSE)</f>
        <v>17.929150938579173</v>
      </c>
      <c r="O5" s="6">
        <f>OEV_Pathways_db2_S2!O5*VLOOKUP("PW3",Waste_Generation_S5!A1:C100,3,FALSE)</f>
        <v>154.86573359869598</v>
      </c>
      <c r="P5" s="6">
        <f>OEV_Pathways_db2_S2!P5*VLOOKUP("PW3",Waste_Generation_S5!A1:C100,3,FALSE)</f>
        <v>18.877665275705123</v>
      </c>
      <c r="Q5" s="6">
        <f>OEV_Pathways_db2_S2!Q5*VLOOKUP("PW3",Waste_Generation_S5!A1:C100,3,FALSE)</f>
        <v>12.573247652829075</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CA_Pathways_db2_S3!B2-TUM_db2_S3_Util!B2</f>
        <v>-8.2800120829937072</v>
      </c>
      <c r="C2" s="6">
        <f>CA_Pathways_db2_S3!C2-TUM_db2_S3_Util!C2</f>
        <v>8.0417830871058138E-2</v>
      </c>
      <c r="D2" s="6">
        <f>CA_Pathways_db2_S3!D2-TUM_db2_S3_Util!D2</f>
        <v>-19.814195070041734</v>
      </c>
      <c r="E2" s="6">
        <f>CA_Pathways_db2_S3!E2-TUM_db2_S3_Util!E2</f>
        <v>-5.3609914616095864</v>
      </c>
      <c r="F2" s="6">
        <f>CA_Pathways_db2_S3!F2-TUM_db2_S3_Util!F2</f>
        <v>-8.6647099981824738</v>
      </c>
      <c r="G2" s="6">
        <f>CA_Pathways_db2_S3!G2-TUM_db2_S3_Util!G2</f>
        <v>-3.2133509910593272E-2</v>
      </c>
      <c r="H2" s="6">
        <f>CA_Pathways_db2_S3!H2-TUM_db2_S3_Util!H2</f>
        <v>2.6733695772525792</v>
      </c>
      <c r="I2" s="6">
        <f>CA_Pathways_db2_S3!I2-TUM_db2_S3_Util!I2</f>
        <v>-21.484072633599425</v>
      </c>
      <c r="J2" s="6">
        <f>CA_Pathways_db2_S3!J2-TUM_db2_S3_Util!J2</f>
        <v>-29.958838814047475</v>
      </c>
      <c r="K2" s="6">
        <f>CA_Pathways_db2_S3!K2-TUM_db2_S3_Util!K2</f>
        <v>-0.39663294789733072</v>
      </c>
      <c r="L2" s="6">
        <f>CA_Pathways_db2_S3!L2-TUM_db2_S3_Util!L2</f>
        <v>-0.41250482556921497</v>
      </c>
      <c r="M2" s="6">
        <f>CA_Pathways_db2_S3!M2-TUM_db2_S3_Util!M2</f>
        <v>2.4111477469208182</v>
      </c>
      <c r="N2" s="6">
        <f>CA_Pathways_db2_S3!N2-TUM_db2_S3_Util!N2</f>
        <v>6.5273253574765988E-2</v>
      </c>
      <c r="O2" s="6">
        <f>CA_Pathways_db2_S3!O2-TUM_db2_S3_Util!O2</f>
        <v>-0.55857229897301863</v>
      </c>
      <c r="P2" s="6">
        <f>CA_Pathways_db2_S3!P2-TUM_db2_S3_Util!P2</f>
        <v>1.9054941458960677</v>
      </c>
      <c r="Q2" s="6">
        <f>CA_Pathways_db2_S3!Q2-TUM_db2_S3_Util!Q2</f>
        <v>1.1038961178781541</v>
      </c>
    </row>
    <row r="3" spans="1:17" x14ac:dyDescent="0.35">
      <c r="A3" s="5" t="s">
        <v>2</v>
      </c>
      <c r="B3" s="6">
        <f>CA_Pathways_db2_S3!B3-TUM_db2_S3_Util!B3</f>
        <v>-2.805291401048978</v>
      </c>
      <c r="C3" s="6">
        <f>CA_Pathways_db2_S3!C3-TUM_db2_S3_Util!C3</f>
        <v>-4.0923418781712607E-3</v>
      </c>
      <c r="D3" s="6">
        <f>CA_Pathways_db2_S3!D3-TUM_db2_S3_Util!D3</f>
        <v>-22.452631454120329</v>
      </c>
      <c r="E3" s="6">
        <f>CA_Pathways_db2_S3!E3-TUM_db2_S3_Util!E3</f>
        <v>-2.3532629461463395</v>
      </c>
      <c r="F3" s="6">
        <f>CA_Pathways_db2_S3!F3-TUM_db2_S3_Util!F3</f>
        <v>-7.7414094032245471</v>
      </c>
      <c r="G3" s="6">
        <f>CA_Pathways_db2_S3!G3-TUM_db2_S3_Util!G3</f>
        <v>-0.1639331147059882</v>
      </c>
      <c r="H3" s="6">
        <f>CA_Pathways_db2_S3!H3-TUM_db2_S3_Util!H3</f>
        <v>0.83920076937083932</v>
      </c>
      <c r="I3" s="6">
        <f>CA_Pathways_db2_S3!I3-TUM_db2_S3_Util!I3</f>
        <v>-22.56586897466654</v>
      </c>
      <c r="J3" s="6">
        <f>CA_Pathways_db2_S3!J3-TUM_db2_S3_Util!J3</f>
        <v>-31.3963832258253</v>
      </c>
      <c r="K3" s="6">
        <f>CA_Pathways_db2_S3!K3-TUM_db2_S3_Util!K3</f>
        <v>-0.29545188604686096</v>
      </c>
      <c r="L3" s="6">
        <f>CA_Pathways_db2_S3!L3-TUM_db2_S3_Util!L3</f>
        <v>-1.1221557244594207</v>
      </c>
      <c r="M3" s="6">
        <f>CA_Pathways_db2_S3!M3-TUM_db2_S3_Util!M3</f>
        <v>-1.0795330174071804</v>
      </c>
      <c r="N3" s="6">
        <f>CA_Pathways_db2_S3!N3-TUM_db2_S3_Util!N3</f>
        <v>-0.14199890195859691</v>
      </c>
      <c r="O3" s="6">
        <f>CA_Pathways_db2_S3!O3-TUM_db2_S3_Util!O3</f>
        <v>-0.60051909714105656</v>
      </c>
      <c r="P3" s="6">
        <f>CA_Pathways_db2_S3!P3-TUM_db2_S3_Util!P3</f>
        <v>-1.1930596837783081</v>
      </c>
      <c r="Q3" s="6">
        <f>CA_Pathways_db2_S3!Q3-TUM_db2_S3_Util!Q3</f>
        <v>-0.96434412404961667</v>
      </c>
    </row>
    <row r="4" spans="1:17" x14ac:dyDescent="0.35">
      <c r="A4" s="5" t="s">
        <v>3</v>
      </c>
      <c r="B4" s="6">
        <f>CA_Pathways_db2_S3!B4-TUM_db2_S3_Util!B4</f>
        <v>-7.0512331702390334</v>
      </c>
      <c r="C4" s="6">
        <f>CA_Pathways_db2_S3!C4-TUM_db2_S3_Util!C4</f>
        <v>-3.6177968175028885E-2</v>
      </c>
      <c r="D4" s="6">
        <f>CA_Pathways_db2_S3!D4-TUM_db2_S3_Util!D4</f>
        <v>-13.480935386687268</v>
      </c>
      <c r="E4" s="6">
        <f>CA_Pathways_db2_S3!E4-TUM_db2_S3_Util!E4</f>
        <v>-6.5741966124425595</v>
      </c>
      <c r="F4" s="6">
        <f>CA_Pathways_db2_S3!F4-TUM_db2_S3_Util!F4</f>
        <v>-1.8120741998867356</v>
      </c>
      <c r="G4" s="6">
        <f>CA_Pathways_db2_S3!G4-TUM_db2_S3_Util!G4</f>
        <v>-0.10729792788526091</v>
      </c>
      <c r="H4" s="6">
        <f>CA_Pathways_db2_S3!H4-TUM_db2_S3_Util!H4</f>
        <v>0.26594955635061845</v>
      </c>
      <c r="I4" s="6">
        <f>CA_Pathways_db2_S3!I4-TUM_db2_S3_Util!I4</f>
        <v>-8.3854385352473138E-3</v>
      </c>
      <c r="J4" s="6">
        <f>CA_Pathways_db2_S3!J4-TUM_db2_S3_Util!J4</f>
        <v>0.29557532884669691</v>
      </c>
      <c r="K4" s="6">
        <f>CA_Pathways_db2_S3!K4-TUM_db2_S3_Util!K4</f>
        <v>-0.30645510799107745</v>
      </c>
      <c r="L4" s="6">
        <f>CA_Pathways_db2_S3!L4-TUM_db2_S3_Util!L4</f>
        <v>6.8102251648594514E-2</v>
      </c>
      <c r="M4" s="6">
        <f>CA_Pathways_db2_S3!M4-TUM_db2_S3_Util!M4</f>
        <v>-0.63830092678728501</v>
      </c>
      <c r="N4" s="6">
        <f>CA_Pathways_db2_S3!N4-TUM_db2_S3_Util!N4</f>
        <v>-6.4980139401398657E-2</v>
      </c>
      <c r="O4" s="6">
        <f>CA_Pathways_db2_S3!O4-TUM_db2_S3_Util!O4</f>
        <v>-0.1306416253122811</v>
      </c>
      <c r="P4" s="6">
        <f>CA_Pathways_db2_S3!P4-TUM_db2_S3_Util!P4</f>
        <v>-1.0833818408072595</v>
      </c>
      <c r="Q4" s="6">
        <f>CA_Pathways_db2_S3!Q4-TUM_db2_S3_Util!Q4</f>
        <v>-1.1202515282176528</v>
      </c>
    </row>
    <row r="5" spans="1:17" x14ac:dyDescent="0.35">
      <c r="A5" s="5" t="s">
        <v>4</v>
      </c>
      <c r="B5" s="6">
        <f>CA_Pathways_db2_S3!B5-TUM_db2_S3_Util!B5</f>
        <v>1.5765124882943065</v>
      </c>
      <c r="C5" s="6">
        <f>CA_Pathways_db2_S3!C5-TUM_db2_S3_Util!C5</f>
        <v>0.12068814092425822</v>
      </c>
      <c r="D5" s="6">
        <f>CA_Pathways_db2_S3!D5-TUM_db2_S3_Util!D5</f>
        <v>16.119371770765937</v>
      </c>
      <c r="E5" s="6">
        <f>CA_Pathways_db2_S3!E5-TUM_db2_S3_Util!E5</f>
        <v>3.5664680969793494</v>
      </c>
      <c r="F5" s="6">
        <f>CA_Pathways_db2_S3!F5-TUM_db2_S3_Util!F5</f>
        <v>0.88877360492880975</v>
      </c>
      <c r="G5" s="6">
        <f>CA_Pathways_db2_S3!G5-TUM_db2_S3_Util!G5</f>
        <v>0.23909753268065603</v>
      </c>
      <c r="H5" s="6">
        <f>CA_Pathways_db2_S3!H5-TUM_db2_S3_Util!H5</f>
        <v>1.5682192515311222</v>
      </c>
      <c r="I5" s="6">
        <f>CA_Pathways_db2_S3!I5-TUM_db2_S3_Util!I5</f>
        <v>1.0901817796023714</v>
      </c>
      <c r="J5" s="6">
        <f>CA_Pathways_db2_S3!J5-TUM_db2_S3_Util!J5</f>
        <v>1.1419690829311406</v>
      </c>
      <c r="K5" s="6">
        <f>CA_Pathways_db2_S3!K5-TUM_db2_S3_Util!K5</f>
        <v>0.20527404614060885</v>
      </c>
      <c r="L5" s="6">
        <f>CA_Pathways_db2_S3!L5-TUM_db2_S3_Util!L5</f>
        <v>0.64154864724161342</v>
      </c>
      <c r="M5" s="6">
        <f>CA_Pathways_db2_S3!M5-TUM_db2_S3_Util!M5</f>
        <v>4.1289816911153423</v>
      </c>
      <c r="N5" s="6">
        <f>CA_Pathways_db2_S3!N5-TUM_db2_S3_Util!N5</f>
        <v>0.27225229493475922</v>
      </c>
      <c r="O5" s="6">
        <f>CA_Pathways_db2_S3!O5-TUM_db2_S3_Util!O5</f>
        <v>0.17258842348030612</v>
      </c>
      <c r="P5" s="6">
        <f>CA_Pathways_db2_S3!P5-TUM_db2_S3_Util!P5</f>
        <v>4.1819356704816357</v>
      </c>
      <c r="Q5" s="6">
        <f>CA_Pathways_db2_S3!Q5-TUM_db2_S3_Util!Q5</f>
        <v>3.1884917701454221</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(+(supply_chain_S3_BWM!B18*LCI_db2_S3!L32)+(supply_chain_S3_BWM!B20*LCI_db2_S3!L35)+(supply_chain_S3_BWM!B26*LCI_db2_S3!L43)+(supply_chain_S3_BWM!B37*LCI_db2_S3!L58))/LCIA_Methods!D2</f>
        <v>-4.9853610443562202</v>
      </c>
      <c r="C2" s="6">
        <f>(+(supply_chain_S3_BWM!B18*LCI_db2_S3!M32)+(supply_chain_S3_BWM!B20*LCI_db2_S3!M35)+(supply_chain_S3_BWM!B26*LCI_db2_S3!M43)+(supply_chain_S3_BWM!B37*LCI_db2_S3!M58))/LCIA_Methods!D3</f>
        <v>-0.3532364666752702</v>
      </c>
      <c r="D2" s="6">
        <f>(+(supply_chain_S3_BWM!B18*LCI_db2_S3!N32)+(supply_chain_S3_BWM!B20*LCI_db2_S3!N35)+(supply_chain_S3_BWM!B26*LCI_db2_S3!N43)+(supply_chain_S3_BWM!B37*LCI_db2_S3!N58))/LCIA_Methods!D4</f>
        <v>-131.65525026385058</v>
      </c>
      <c r="E2" s="6">
        <f>(+(supply_chain_S3_BWM!B18*LCI_db2_S3!O32)+(supply_chain_S3_BWM!B20*LCI_db2_S3!O35)+(supply_chain_S3_BWM!B26*LCI_db2_S3!O43)+(supply_chain_S3_BWM!B37*LCI_db2_S3!O58))/LCIA_Methods!D5</f>
        <v>-205.7608882369847</v>
      </c>
      <c r="F2" s="6">
        <f>(+(supply_chain_S3_BWM!B18*LCI_db2_S3!P32)+(supply_chain_S3_BWM!B20*LCI_db2_S3!P35)+(supply_chain_S3_BWM!B26*LCI_db2_S3!P43)+(supply_chain_S3_BWM!B37*LCI_db2_S3!P58))/LCIA_Methods!D6</f>
        <v>-11.551433752111581</v>
      </c>
      <c r="G2" s="6">
        <f>(+(supply_chain_S3_BWM!B18*LCI_db2_S3!Q32)+(supply_chain_S3_BWM!B20*LCI_db2_S3!Q35)+(supply_chain_S3_BWM!B26*LCI_db2_S3!Q43)+(supply_chain_S3_BWM!B37*LCI_db2_S3!Q58))/LCIA_Methods!D7</f>
        <v>-0.71077441505306882</v>
      </c>
      <c r="H2" s="6">
        <f>(+(supply_chain_S3_BWM!B18*LCI_db2_S3!R32)+(supply_chain_S3_BWM!B20*LCI_db2_S3!R35)+(supply_chain_S3_BWM!B26*LCI_db2_S3!R43)+(supply_chain_S3_BWM!B37*LCI_db2_S3!R58))/LCIA_Methods!D8</f>
        <v>-11.949594927860407</v>
      </c>
      <c r="I2" s="6">
        <f>(+(supply_chain_S3_BWM!B18*LCI_db2_S3!S32)+(supply_chain_S3_BWM!B20*LCI_db2_S3!S35)+(supply_chain_S3_BWM!B26*LCI_db2_S3!S43)+(supply_chain_S3_BWM!B37*LCI_db2_S3!S58))/LCIA_Methods!D9</f>
        <v>-19.64925751578</v>
      </c>
      <c r="J2" s="6">
        <f>(+(supply_chain_S3_BWM!B18*LCI_db2_S3!T32)+(supply_chain_S3_BWM!B20*LCI_db2_S3!T35)+(supply_chain_S3_BWM!B26*LCI_db2_S3!T43)+(supply_chain_S3_BWM!B37*LCI_db2_S3!T58))/LCIA_Methods!D10</f>
        <v>-25.449736029978169</v>
      </c>
      <c r="K2" s="6">
        <f>(+(supply_chain_S3_BWM!B18*LCI_db2_S3!U32)+(supply_chain_S3_BWM!B20*LCI_db2_S3!U35)+(supply_chain_S3_BWM!B26*LCI_db2_S3!U43)+(supply_chain_S3_BWM!B37*LCI_db2_S3!U58))/LCIA_Methods!D11</f>
        <v>-33.469878025081279</v>
      </c>
      <c r="L2" s="6">
        <f>(+(supply_chain_S3_BWM!B18*LCI_db2_S3!V32)+(supply_chain_S3_BWM!B20*LCI_db2_S3!V35)+(supply_chain_S3_BWM!B26*LCI_db2_S3!V43)+(supply_chain_S3_BWM!B37*LCI_db2_S3!V58))/LCIA_Methods!D12</f>
        <v>-29.839305798108445</v>
      </c>
      <c r="M2" s="6">
        <f>(+(supply_chain_S3_BWM!B18*LCI_db2_S3!W32)+(supply_chain_S3_BWM!B20*LCI_db2_S3!W35)+(supply_chain_S3_BWM!B26*LCI_db2_S3!W43)+(supply_chain_S3_BWM!B37*LCI_db2_S3!W58))/LCIA_Methods!D13</f>
        <v>-203.16294402863554</v>
      </c>
      <c r="N2" s="6">
        <f>(+(supply_chain_S3_BWM!B18*LCI_db2_S3!X32)+(supply_chain_S3_BWM!B20*LCI_db2_S3!X35)+(supply_chain_S3_BWM!B26*LCI_db2_S3!X43)+(supply_chain_S3_BWM!B37*LCI_db2_S3!X58))/LCIA_Methods!D14</f>
        <v>-17.730985098063439</v>
      </c>
      <c r="O2" s="6">
        <f>(+(supply_chain_S3_BWM!B18*LCI_db2_S3!Y32)+(supply_chain_S3_BWM!B20*LCI_db2_S3!Y35)+(supply_chain_S3_BWM!B26*LCI_db2_S3!Y43)+(supply_chain_S3_BWM!B37*LCI_db2_S3!Y58))/LCIA_Methods!D15</f>
        <v>-154.73377726052624</v>
      </c>
      <c r="P2" s="6">
        <f>(+(supply_chain_S3_BWM!B18*LCI_db2_S3!Z32)+(supply_chain_S3_BWM!B20*LCI_db2_S3!Z35)+(supply_chain_S3_BWM!B26*LCI_db2_S3!Z43)+(supply_chain_S3_BWM!B37*LCI_db2_S3!Z58))/LCIA_Methods!D16</f>
        <v>-17.322836746781661</v>
      </c>
      <c r="Q2" s="6">
        <f>(+(supply_chain_S3_BWM!B18*LCI_db2_S3!AA32)+(supply_chain_S3_BWM!B20*LCI_db2_S3!AA35)+(supply_chain_S3_BWM!B26*LCI_db2_S3!AA43)+(supply_chain_S3_BWM!B37*LCI_db2_S3!AA58))/LCIA_Methods!D17</f>
        <v>-10.576103741104383</v>
      </c>
    </row>
    <row r="3" spans="1:17" x14ac:dyDescent="0.35">
      <c r="A3" s="5" t="s">
        <v>2</v>
      </c>
      <c r="B3" s="6">
        <f>(+(supply_chain_S3_PW1!B18*LCI_db2_S3!L32)+(supply_chain_S3_PW1!B20*LCI_db2_S3!L35)+(supply_chain_S3_PW1!B26*LCI_db2_S3!L43)+(supply_chain_S3_PW1!B37*LCI_db2_S3!L58))/LCIA_Methods!D2</f>
        <v>6.3522390575608031E-2</v>
      </c>
      <c r="C3" s="6">
        <f>(+(supply_chain_S3_PW1!B18*LCI_db2_S3!M32)+(supply_chain_S3_PW1!B20*LCI_db2_S3!M35)+(supply_chain_S3_PW1!B26*LCI_db2_S3!M43)+(supply_chain_S3_PW1!B37*LCI_db2_S3!M58))/LCIA_Methods!D3</f>
        <v>5.2598454573489816E-3</v>
      </c>
      <c r="D3" s="6">
        <f>(+(supply_chain_S3_PW1!B18*LCI_db2_S3!N32)+(supply_chain_S3_PW1!B20*LCI_db2_S3!N35)+(supply_chain_S3_PW1!B26*LCI_db2_S3!N43)+(supply_chain_S3_PW1!B37*LCI_db2_S3!N58))/LCIA_Methods!D4</f>
        <v>0.51882042519682181</v>
      </c>
      <c r="E3" s="6">
        <f>(+(supply_chain_S3_PW1!B18*LCI_db2_S3!O32)+(supply_chain_S3_PW1!B20*LCI_db2_S3!O35)+(supply_chain_S3_PW1!B26*LCI_db2_S3!O43)+(supply_chain_S3_PW1!B37*LCI_db2_S3!O58))/LCIA_Methods!D5</f>
        <v>0.47534538651190966</v>
      </c>
      <c r="F3" s="6">
        <f>(+(supply_chain_S3_PW1!B18*LCI_db2_S3!P32)+(supply_chain_S3_PW1!B20*LCI_db2_S3!P35)+(supply_chain_S3_PW1!B26*LCI_db2_S3!P43)+(supply_chain_S3_PW1!B37*LCI_db2_S3!P58))/LCIA_Methods!D6</f>
        <v>0.18777854466918878</v>
      </c>
      <c r="G3" s="6">
        <f>(+(supply_chain_S3_PW1!B18*LCI_db2_S3!Q32)+(supply_chain_S3_PW1!B20*LCI_db2_S3!Q35)+(supply_chain_S3_PW1!B26*LCI_db2_S3!Q43)+(supply_chain_S3_PW1!B37*LCI_db2_S3!Q58))/LCIA_Methods!D7</f>
        <v>1.2063031954623585E-2</v>
      </c>
      <c r="H3" s="6">
        <f>(+(supply_chain_S3_PW1!B18*LCI_db2_S3!R32)+(supply_chain_S3_PW1!B20*LCI_db2_S3!R35)+(supply_chain_S3_PW1!B26*LCI_db2_S3!R43)+(supply_chain_S3_PW1!B37*LCI_db2_S3!R58))/LCIA_Methods!D8</f>
        <v>8.0280196006478496E-2</v>
      </c>
      <c r="I3" s="6">
        <f>(+(supply_chain_S3_PW1!B18*LCI_db2_S3!S32)+(supply_chain_S3_PW1!B20*LCI_db2_S3!S35)+(supply_chain_S3_PW1!B26*LCI_db2_S3!S43)+(supply_chain_S3_PW1!B37*LCI_db2_S3!S58))/LCIA_Methods!D9</f>
        <v>5.3435463381503373E-2</v>
      </c>
      <c r="J3" s="6">
        <f>(+(supply_chain_S3_PW1!B18*LCI_db2_S3!T32)+(supply_chain_S3_PW1!B20*LCI_db2_S3!T35)+(supply_chain_S3_PW1!B26*LCI_db2_S3!T43)+(supply_chain_S3_PW1!B37*LCI_db2_S3!T58))/LCIA_Methods!D10</f>
        <v>5.8763163488850662E-2</v>
      </c>
      <c r="K3" s="6">
        <f>(+(supply_chain_S3_PW1!B18*LCI_db2_S3!U32)+(supply_chain_S3_PW1!B20*LCI_db2_S3!U35)+(supply_chain_S3_PW1!B26*LCI_db2_S3!U43)+(supply_chain_S3_PW1!B37*LCI_db2_S3!U58))/LCIA_Methods!D11</f>
        <v>8.7518084644434817E-3</v>
      </c>
      <c r="L3" s="6">
        <f>(+(supply_chain_S3_PW1!B18*LCI_db2_S3!V32)+(supply_chain_S3_PW1!B20*LCI_db2_S3!V35)+(supply_chain_S3_PW1!B26*LCI_db2_S3!V43)+(supply_chain_S3_PW1!B37*LCI_db2_S3!V58))/LCIA_Methods!D12</f>
        <v>3.2943073556949969E-2</v>
      </c>
      <c r="M3" s="6">
        <f>(+(supply_chain_S3_PW1!B18*LCI_db2_S3!W32)+(supply_chain_S3_PW1!B20*LCI_db2_S3!W35)+(supply_chain_S3_PW1!B26*LCI_db2_S3!W43)+(supply_chain_S3_PW1!B37*LCI_db2_S3!W58))/LCIA_Methods!D13</f>
        <v>0.53978241985812692</v>
      </c>
      <c r="N3" s="6">
        <f>(+(supply_chain_S3_PW1!B18*LCI_db2_S3!X32)+(supply_chain_S3_PW1!B20*LCI_db2_S3!X35)+(supply_chain_S3_PW1!B26*LCI_db2_S3!X43)+(supply_chain_S3_PW1!B37*LCI_db2_S3!X58))/LCIA_Methods!D14</f>
        <v>1.829714660182705E-2</v>
      </c>
      <c r="O3" s="6">
        <f>(+(supply_chain_S3_PW1!B18*LCI_db2_S3!Y32)+(supply_chain_S3_PW1!B20*LCI_db2_S3!Y35)+(supply_chain_S3_PW1!B26*LCI_db2_S3!Y43)+(supply_chain_S3_PW1!B37*LCI_db2_S3!Y58))/LCIA_Methods!D15</f>
        <v>8.1614639955849711E-3</v>
      </c>
      <c r="P3" s="6">
        <f>(+(supply_chain_S3_PW1!B18*LCI_db2_S3!Z32)+(supply_chain_S3_PW1!B20*LCI_db2_S3!Z35)+(supply_chain_S3_PW1!B26*LCI_db2_S3!Z43)+(supply_chain_S3_PW1!B37*LCI_db2_S3!Z58))/LCIA_Methods!D16</f>
        <v>0.23862758901650355</v>
      </c>
      <c r="Q3" s="6">
        <f>(+(supply_chain_S3_PW1!B18*LCI_db2_S3!AA32)+(supply_chain_S3_PW1!B20*LCI_db2_S3!AA35)+(supply_chain_S3_PW1!B26*LCI_db2_S3!AA43)+(supply_chain_S3_PW1!B37*LCI_db2_S3!AA58))/LCIA_Methods!D17</f>
        <v>0.14505353498095994</v>
      </c>
    </row>
    <row r="4" spans="1:17" x14ac:dyDescent="0.35">
      <c r="A4" s="5" t="s">
        <v>3</v>
      </c>
      <c r="B4" s="6">
        <f>(+(supply_chain_S3_PW2!B18*LCI_db2_S3!L32)+(supply_chain_S3_PW2!B20*LCI_db2_S3!L35)+(supply_chain_S3_PW2!B26*LCI_db2_S3!L43)+(supply_chain_S3_PW2!B37*LCI_db2_S3!L58))/LCIA_Methods!D2</f>
        <v>3.4716681869744406</v>
      </c>
      <c r="C4" s="6">
        <f>(+(supply_chain_S3_PW2!B18*LCI_db2_S3!M32)+(supply_chain_S3_PW2!B20*LCI_db2_S3!M35)+(supply_chain_S3_PW2!B26*LCI_db2_S3!M43)+(supply_chain_S3_PW2!B37*LCI_db2_S3!M58))/LCIA_Methods!D3</f>
        <v>5.8294303254258051E-2</v>
      </c>
      <c r="D4" s="6">
        <f>(+(supply_chain_S3_PW2!B18*LCI_db2_S3!N32)+(supply_chain_S3_PW2!B20*LCI_db2_S3!N35)+(supply_chain_S3_PW2!B26*LCI_db2_S3!N43)+(supply_chain_S3_PW2!B37*LCI_db2_S3!N58))/LCIA_Methods!D4</f>
        <v>5.6619862397500658</v>
      </c>
      <c r="E4" s="6">
        <f>(+(supply_chain_S3_PW2!B18*LCI_db2_S3!O32)+(supply_chain_S3_PW2!B20*LCI_db2_S3!O35)+(supply_chain_S3_PW2!B26*LCI_db2_S3!O43)+(supply_chain_S3_PW2!B37*LCI_db2_S3!O58))/LCIA_Methods!D5</f>
        <v>5.20437565217106</v>
      </c>
      <c r="F4" s="6">
        <f>(+(supply_chain_S3_PW2!B18*LCI_db2_S3!P32)+(supply_chain_S3_PW2!B20*LCI_db2_S3!P35)+(supply_chain_S3_PW2!B26*LCI_db2_S3!P43)+(supply_chain_S3_PW2!B37*LCI_db2_S3!P58))/LCIA_Methods!D6</f>
        <v>3.8276295996892511</v>
      </c>
      <c r="G4" s="6">
        <f>(+(supply_chain_S3_PW2!B18*LCI_db2_S3!Q32)+(supply_chain_S3_PW2!B20*LCI_db2_S3!Q35)+(supply_chain_S3_PW2!B26*LCI_db2_S3!Q43)+(supply_chain_S3_PW2!B37*LCI_db2_S3!Q58))/LCIA_Methods!D7</f>
        <v>0.20373877608911517</v>
      </c>
      <c r="H4" s="6">
        <f>(+(supply_chain_S3_PW2!B18*LCI_db2_S3!R32)+(supply_chain_S3_PW2!B20*LCI_db2_S3!R35)+(supply_chain_S3_PW2!B26*LCI_db2_S3!R43)+(supply_chain_S3_PW2!B37*LCI_db2_S3!R58))/LCIA_Methods!D8</f>
        <v>0.8738113720316425</v>
      </c>
      <c r="I4" s="6">
        <f>(+(supply_chain_S3_PW2!B18*LCI_db2_S3!S32)+(supply_chain_S3_PW2!B20*LCI_db2_S3!S35)+(supply_chain_S3_PW2!B26*LCI_db2_S3!S43)+(supply_chain_S3_PW2!B37*LCI_db2_S3!S58))/LCIA_Methods!D9</f>
        <v>3.4169435269597481</v>
      </c>
      <c r="J4" s="6">
        <f>(+(supply_chain_S3_PW2!B18*LCI_db2_S3!T32)+(supply_chain_S3_PW2!B20*LCI_db2_S3!T35)+(supply_chain_S3_PW2!B26*LCI_db2_S3!T43)+(supply_chain_S3_PW2!B37*LCI_db2_S3!T58))/LCIA_Methods!D10</f>
        <v>4.5789771063436744</v>
      </c>
      <c r="K4" s="6">
        <f>(+(supply_chain_S3_PW2!B18*LCI_db2_S3!U32)+(supply_chain_S3_PW2!B20*LCI_db2_S3!U35)+(supply_chain_S3_PW2!B26*LCI_db2_S3!U43)+(supply_chain_S3_PW2!B37*LCI_db2_S3!U58))/LCIA_Methods!D11</f>
        <v>9.7608324382119332E-2</v>
      </c>
      <c r="L4" s="6">
        <f>(+(supply_chain_S3_PW2!B18*LCI_db2_S3!V32)+(supply_chain_S3_PW2!B20*LCI_db2_S3!V35)+(supply_chain_S3_PW2!B26*LCI_db2_S3!V43)+(supply_chain_S3_PW2!B37*LCI_db2_S3!V58))/LCIA_Methods!D12</f>
        <v>0.46624896165416285</v>
      </c>
      <c r="M4" s="6">
        <f>(+(supply_chain_S3_PW2!B18*LCI_db2_S3!W32)+(supply_chain_S3_PW2!B20*LCI_db2_S3!W35)+(supply_chain_S3_PW2!B26*LCI_db2_S3!W43)+(supply_chain_S3_PW2!B37*LCI_db2_S3!W58))/LCIA_Methods!D13</f>
        <v>0.8853609364394095</v>
      </c>
      <c r="N4" s="6">
        <f>(+(supply_chain_S3_PW2!B18*LCI_db2_S3!X32)+(supply_chain_S3_PW2!B20*LCI_db2_S3!X35)+(supply_chain_S3_PW2!B26*LCI_db2_S3!X43)+(supply_chain_S3_PW2!B37*LCI_db2_S3!X58))/LCIA_Methods!D14</f>
        <v>0.1798686939139125</v>
      </c>
      <c r="O4" s="6">
        <f>(+(supply_chain_S3_PW2!B18*LCI_db2_S3!Y32)+(supply_chain_S3_PW2!B20*LCI_db2_S3!Y35)+(supply_chain_S3_PW2!B26*LCI_db2_S3!Y43)+(supply_chain_S3_PW2!B37*LCI_db2_S3!Y58))/LCIA_Methods!D15</f>
        <v>0.1237948741741679</v>
      </c>
      <c r="P4" s="6">
        <f>(+(supply_chain_S3_PW2!B18*LCI_db2_S3!Z32)+(supply_chain_S3_PW2!B20*LCI_db2_S3!Z35)+(supply_chain_S3_PW2!B26*LCI_db2_S3!Z43)+(supply_chain_S3_PW2!B37*LCI_db2_S3!Z58))/LCIA_Methods!D16</f>
        <v>1.3162009399069585</v>
      </c>
      <c r="Q4" s="6">
        <f>(+(supply_chain_S3_PW2!B18*LCI_db2_S3!AA32)+(supply_chain_S3_PW2!B20*LCI_db2_S3!AA35)+(supply_chain_S3_PW2!B26*LCI_db2_S3!AA43)+(supply_chain_S3_PW2!B37*LCI_db2_S3!AA58))/LCIA_Methods!D17</f>
        <v>1.8520903767437329</v>
      </c>
    </row>
    <row r="5" spans="1:17" x14ac:dyDescent="0.35">
      <c r="A5" s="5" t="s">
        <v>4</v>
      </c>
      <c r="B5" s="6">
        <f>(+(supply_chain_S3_PW3!B18*LCI_db2_S3!L32)+(supply_chain_S3_PW3!B20*LCI_db2_S3!L35)+(supply_chain_S3_PW3!B26*LCI_db2_S3!L43)+(supply_chain_S3_PW3!B37*LCI_db2_S3!L58))/LCIA_Methods!D2</f>
        <v>-8.520551621906268</v>
      </c>
      <c r="C5" s="6">
        <f>(+(supply_chain_S3_PW3!B18*LCI_db2_S3!M32)+(supply_chain_S3_PW3!B20*LCI_db2_S3!M35)+(supply_chain_S3_PW3!B26*LCI_db2_S3!M43)+(supply_chain_S3_PW3!B37*LCI_db2_S3!M58))/LCIA_Methods!D3</f>
        <v>-0.41679061538687717</v>
      </c>
      <c r="D5" s="6">
        <f>(+(supply_chain_S3_PW3!B18*LCI_db2_S3!N32)+(supply_chain_S3_PW3!B20*LCI_db2_S3!N35)+(supply_chain_S3_PW3!B26*LCI_db2_S3!N43)+(supply_chain_S3_PW3!B37*LCI_db2_S3!N58))/LCIA_Methods!D4</f>
        <v>-137.83605692879749</v>
      </c>
      <c r="E5" s="6">
        <f>(+(supply_chain_S3_PW3!B18*LCI_db2_S3!O32)+(supply_chain_S3_PW3!B20*LCI_db2_S3!O35)+(supply_chain_S3_PW3!B26*LCI_db2_S3!O43)+(supply_chain_S3_PW3!B37*LCI_db2_S3!O58))/LCIA_Methods!D5</f>
        <v>-211.4406092756677</v>
      </c>
      <c r="F5" s="6">
        <f>(+(supply_chain_S3_PW3!B18*LCI_db2_S3!P32)+(supply_chain_S3_PW3!B20*LCI_db2_S3!P35)+(supply_chain_S3_PW3!B26*LCI_db2_S3!P43)+(supply_chain_S3_PW3!B37*LCI_db2_S3!P58))/LCIA_Methods!D6</f>
        <v>-15.56684189647002</v>
      </c>
      <c r="G5" s="6">
        <f>(+(supply_chain_S3_PW3!B18*LCI_db2_S3!Q32)+(supply_chain_S3_PW3!B20*LCI_db2_S3!Q35)+(supply_chain_S3_PW3!B26*LCI_db2_S3!Q43)+(supply_chain_S3_PW3!B37*LCI_db2_S3!Q58))/LCIA_Methods!D7</f>
        <v>-0.92657622309680754</v>
      </c>
      <c r="H5" s="6">
        <f>(+(supply_chain_S3_PW3!B18*LCI_db2_S3!R32)+(supply_chain_S3_PW3!B20*LCI_db2_S3!R35)+(supply_chain_S3_PW3!B26*LCI_db2_S3!R43)+(supply_chain_S3_PW3!B37*LCI_db2_S3!R58))/LCIA_Methods!D8</f>
        <v>-12.903686495898526</v>
      </c>
      <c r="I5" s="6">
        <f>(+(supply_chain_S3_PW3!B18*LCI_db2_S3!S32)+(supply_chain_S3_PW3!B20*LCI_db2_S3!S35)+(supply_chain_S3_PW3!B26*LCI_db2_S3!S43)+(supply_chain_S3_PW3!B37*LCI_db2_S3!S58))/LCIA_Methods!D9</f>
        <v>-23.119636506121257</v>
      </c>
      <c r="J5" s="6">
        <f>(+(supply_chain_S3_PW3!B18*LCI_db2_S3!T32)+(supply_chain_S3_PW3!B20*LCI_db2_S3!T35)+(supply_chain_S3_PW3!B26*LCI_db2_S3!T43)+(supply_chain_S3_PW3!B37*LCI_db2_S3!T58))/LCIA_Methods!D10</f>
        <v>-30.087476299810696</v>
      </c>
      <c r="K5" s="6">
        <f>(+(supply_chain_S3_PW3!B18*LCI_db2_S3!U32)+(supply_chain_S3_PW3!B20*LCI_db2_S3!U35)+(supply_chain_S3_PW3!B26*LCI_db2_S3!U43)+(supply_chain_S3_PW3!B37*LCI_db2_S3!U58))/LCIA_Methods!D11</f>
        <v>-33.576238157927847</v>
      </c>
      <c r="L5" s="6">
        <f>(+(supply_chain_S3_PW3!B18*LCI_db2_S3!V32)+(supply_chain_S3_PW3!B20*LCI_db2_S3!V35)+(supply_chain_S3_PW3!B26*LCI_db2_S3!V43)+(supply_chain_S3_PW3!B37*LCI_db2_S3!V58))/LCIA_Methods!D12</f>
        <v>-30.338497833319558</v>
      </c>
      <c r="M5" s="6">
        <f>(+(supply_chain_S3_PW3!B18*LCI_db2_S3!W32)+(supply_chain_S3_PW3!B20*LCI_db2_S3!W35)+(supply_chain_S3_PW3!B26*LCI_db2_S3!W43)+(supply_chain_S3_PW3!B37*LCI_db2_S3!W58))/LCIA_Methods!D13</f>
        <v>-204.58808738493309</v>
      </c>
      <c r="N5" s="6">
        <f>(+(supply_chain_S3_PW3!B18*LCI_db2_S3!X32)+(supply_chain_S3_PW3!B20*LCI_db2_S3!X35)+(supply_chain_S3_PW3!B26*LCI_db2_S3!X43)+(supply_chain_S3_PW3!B37*LCI_db2_S3!X58))/LCIA_Methods!D14</f>
        <v>-17.929150938579177</v>
      </c>
      <c r="O5" s="6">
        <f>(+(supply_chain_S3_PW3!B18*LCI_db2_S3!Y32)+(supply_chain_S3_PW3!B20*LCI_db2_S3!Y35)+(supply_chain_S3_PW3!B26*LCI_db2_S3!Y43)+(supply_chain_S3_PW3!B37*LCI_db2_S3!Y58))/LCIA_Methods!D15</f>
        <v>-154.86573359869598</v>
      </c>
      <c r="P5" s="6">
        <f>(+(supply_chain_S3_PW3!B18*LCI_db2_S3!Z32)+(supply_chain_S3_PW3!B20*LCI_db2_S3!Z35)+(supply_chain_S3_PW3!B26*LCI_db2_S3!Z43)+(supply_chain_S3_PW3!B37*LCI_db2_S3!Z58))/LCIA_Methods!D16</f>
        <v>-18.877665275705123</v>
      </c>
      <c r="Q5" s="6">
        <f>(+(supply_chain_S3_PW3!B18*LCI_db2_S3!AA32)+(supply_chain_S3_PW3!B20*LCI_db2_S3!AA35)+(supply_chain_S3_PW3!B26*LCI_db2_S3!AA43)+(supply_chain_S3_PW3!B37*LCI_db2_S3!AA58))/LCIA_Methods!D17</f>
        <v>-12.573247652829075</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OEV_Pathways_db2_S3!B2*VLOOKUP("BWM",Waste_Generation_S5!A1:C100,3,FALSE)</f>
        <v>42.602758109531344</v>
      </c>
      <c r="C2" s="6">
        <f>OEV_Pathways_db2_S3!C2*VLOOKUP("BWM",Waste_Generation_S5!A1:C100,3,FALSE)</f>
        <v>2.0839530769343866</v>
      </c>
      <c r="D2" s="6">
        <f>OEV_Pathways_db2_S3!D2*VLOOKUP("BWM",Waste_Generation_S5!A1:C100,3,FALSE)</f>
        <v>689.18028464398731</v>
      </c>
      <c r="E2" s="6">
        <f>OEV_Pathways_db2_S3!E2*VLOOKUP("BWM",Waste_Generation_S5!A1:C100,3,FALSE)</f>
        <v>1057.2030463783387</v>
      </c>
      <c r="F2" s="6">
        <f>OEV_Pathways_db2_S3!F2*VLOOKUP("BWM",Waste_Generation_S5!A1:C100,3,FALSE)</f>
        <v>77.834209482350104</v>
      </c>
      <c r="G2" s="6">
        <f>OEV_Pathways_db2_S3!G2*VLOOKUP("BWM",Waste_Generation_S5!A1:C100,3,FALSE)</f>
        <v>4.6328811154840368</v>
      </c>
      <c r="H2" s="6">
        <f>OEV_Pathways_db2_S3!H2*VLOOKUP("BWM",Waste_Generation_S5!A1:C100,3,FALSE)</f>
        <v>64.518432479492631</v>
      </c>
      <c r="I2" s="6">
        <f>OEV_Pathways_db2_S3!I2*VLOOKUP("BWM",Waste_Generation_S5!A1:C100,3,FALSE)</f>
        <v>115.59818253060628</v>
      </c>
      <c r="J2" s="6">
        <f>OEV_Pathways_db2_S3!J2*VLOOKUP("BWM",Waste_Generation_S5!A1:C100,3,FALSE)</f>
        <v>150.43738149905346</v>
      </c>
      <c r="K2" s="6">
        <f>OEV_Pathways_db2_S3!K2*VLOOKUP("BWM",Waste_Generation_S5!A1:C100,3,FALSE)</f>
        <v>167.88119078963922</v>
      </c>
      <c r="L2" s="6">
        <f>OEV_Pathways_db2_S3!L2*VLOOKUP("BWM",Waste_Generation_S5!A1:C100,3,FALSE)</f>
        <v>151.6924891665978</v>
      </c>
      <c r="M2" s="6">
        <f>OEV_Pathways_db2_S3!M2*VLOOKUP("BWM",Waste_Generation_S5!A1:C100,3,FALSE)</f>
        <v>1022.9404369246657</v>
      </c>
      <c r="N2" s="6">
        <f>OEV_Pathways_db2_S3!N2*VLOOKUP("BWM",Waste_Generation_S5!A1:C100,3,FALSE)</f>
        <v>89.645754692895878</v>
      </c>
      <c r="O2" s="6">
        <f>OEV_Pathways_db2_S3!O2*VLOOKUP("BWM",Waste_Generation_S5!A1:C100,3,FALSE)</f>
        <v>774.32866799347994</v>
      </c>
      <c r="P2" s="6">
        <f>OEV_Pathways_db2_S3!P2*VLOOKUP("BWM",Waste_Generation_S5!A1:C100,3,FALSE)</f>
        <v>94.388326378525619</v>
      </c>
      <c r="Q2" s="6">
        <f>OEV_Pathways_db2_S3!Q2*VLOOKUP("BWM",Waste_Generation_S5!A1:C100,3,FALSE)</f>
        <v>62.866238264145373</v>
      </c>
    </row>
    <row r="3" spans="1:17" x14ac:dyDescent="0.35">
      <c r="A3" s="5" t="s">
        <v>2</v>
      </c>
      <c r="B3" s="6">
        <f>OEV_Pathways_db2_S3!B3*VLOOKUP("PW1",Waste_Generation_S5!A1:C100,3,FALSE)</f>
        <v>17.041103243812536</v>
      </c>
      <c r="C3" s="6">
        <f>OEV_Pathways_db2_S3!C3*VLOOKUP("PW1",Waste_Generation_S5!A1:C100,3,FALSE)</f>
        <v>0.83358123077375457</v>
      </c>
      <c r="D3" s="6">
        <f>OEV_Pathways_db2_S3!D3*VLOOKUP("PW1",Waste_Generation_S5!A1:C100,3,FALSE)</f>
        <v>275.67211385759492</v>
      </c>
      <c r="E3" s="6">
        <f>OEV_Pathways_db2_S3!E3*VLOOKUP("PW1",Waste_Generation_S5!A1:C100,3,FALSE)</f>
        <v>422.88121855133545</v>
      </c>
      <c r="F3" s="6">
        <f>OEV_Pathways_db2_S3!F3*VLOOKUP("PW1",Waste_Generation_S5!A1:C100,3,FALSE)</f>
        <v>31.13368379294004</v>
      </c>
      <c r="G3" s="6">
        <f>OEV_Pathways_db2_S3!G3*VLOOKUP("PW1",Waste_Generation_S5!A1:C100,3,FALSE)</f>
        <v>1.8531524461936146</v>
      </c>
      <c r="H3" s="6">
        <f>OEV_Pathways_db2_S3!H3*VLOOKUP("PW1",Waste_Generation_S5!A1:C100,3,FALSE)</f>
        <v>25.807372991797052</v>
      </c>
      <c r="I3" s="6">
        <f>OEV_Pathways_db2_S3!I3*VLOOKUP("PW1",Waste_Generation_S5!A1:C100,3,FALSE)</f>
        <v>46.239273012242514</v>
      </c>
      <c r="J3" s="6">
        <f>OEV_Pathways_db2_S3!J3*VLOOKUP("PW1",Waste_Generation_S5!A1:C100,3,FALSE)</f>
        <v>60.174952599621385</v>
      </c>
      <c r="K3" s="6">
        <f>OEV_Pathways_db2_S3!K3*VLOOKUP("PW1",Waste_Generation_S5!A1:C100,3,FALSE)</f>
        <v>67.152476315855679</v>
      </c>
      <c r="L3" s="6">
        <f>OEV_Pathways_db2_S3!L3*VLOOKUP("PW1",Waste_Generation_S5!A1:C100,3,FALSE)</f>
        <v>60.676995666639115</v>
      </c>
      <c r="M3" s="6">
        <f>OEV_Pathways_db2_S3!M3*VLOOKUP("PW1",Waste_Generation_S5!A1:C100,3,FALSE)</f>
        <v>409.17617476986624</v>
      </c>
      <c r="N3" s="6">
        <f>OEV_Pathways_db2_S3!N3*VLOOKUP("PW1",Waste_Generation_S5!A1:C100,3,FALSE)</f>
        <v>35.858301877158347</v>
      </c>
      <c r="O3" s="6">
        <f>OEV_Pathways_db2_S3!O3*VLOOKUP("PW1",Waste_Generation_S5!A1:C100,3,FALSE)</f>
        <v>309.73146719739196</v>
      </c>
      <c r="P3" s="6">
        <f>OEV_Pathways_db2_S3!P3*VLOOKUP("PW1",Waste_Generation_S5!A1:C100,3,FALSE)</f>
        <v>37.755330551410246</v>
      </c>
      <c r="Q3" s="6">
        <f>OEV_Pathways_db2_S3!Q3*VLOOKUP("PW1",Waste_Generation_S5!A1:C100,3,FALSE)</f>
        <v>25.146495305658149</v>
      </c>
    </row>
    <row r="4" spans="1:17" x14ac:dyDescent="0.35">
      <c r="A4" s="5" t="s">
        <v>3</v>
      </c>
      <c r="B4" s="6">
        <f>OEV_Pathways_db2_S3!B4*VLOOKUP("PW2",Waste_Generation_S5!A1:C100,3,FALSE)</f>
        <v>17.041103243812536</v>
      </c>
      <c r="C4" s="6">
        <f>OEV_Pathways_db2_S3!C4*VLOOKUP("PW2",Waste_Generation_S5!A1:C100,3,FALSE)</f>
        <v>0.83358123077375457</v>
      </c>
      <c r="D4" s="6">
        <f>OEV_Pathways_db2_S3!D4*VLOOKUP("PW2",Waste_Generation_S5!A1:C100,3,FALSE)</f>
        <v>275.67211385759492</v>
      </c>
      <c r="E4" s="6">
        <f>OEV_Pathways_db2_S3!E4*VLOOKUP("PW2",Waste_Generation_S5!A1:C100,3,FALSE)</f>
        <v>422.88121855133545</v>
      </c>
      <c r="F4" s="6">
        <f>OEV_Pathways_db2_S3!F4*VLOOKUP("PW2",Waste_Generation_S5!A1:C100,3,FALSE)</f>
        <v>31.13368379294004</v>
      </c>
      <c r="G4" s="6">
        <f>OEV_Pathways_db2_S3!G4*VLOOKUP("PW2",Waste_Generation_S5!A1:C100,3,FALSE)</f>
        <v>1.8531524461936146</v>
      </c>
      <c r="H4" s="6">
        <f>OEV_Pathways_db2_S3!H4*VLOOKUP("PW2",Waste_Generation_S5!A1:C100,3,FALSE)</f>
        <v>25.807372991797052</v>
      </c>
      <c r="I4" s="6">
        <f>OEV_Pathways_db2_S3!I4*VLOOKUP("PW2",Waste_Generation_S5!A1:C100,3,FALSE)</f>
        <v>46.239273012242514</v>
      </c>
      <c r="J4" s="6">
        <f>OEV_Pathways_db2_S3!J4*VLOOKUP("PW2",Waste_Generation_S5!A1:C100,3,FALSE)</f>
        <v>60.174952599621385</v>
      </c>
      <c r="K4" s="6">
        <f>OEV_Pathways_db2_S3!K4*VLOOKUP("PW2",Waste_Generation_S5!A1:C100,3,FALSE)</f>
        <v>67.152476315855679</v>
      </c>
      <c r="L4" s="6">
        <f>OEV_Pathways_db2_S3!L4*VLOOKUP("PW2",Waste_Generation_S5!A1:C100,3,FALSE)</f>
        <v>60.676995666639115</v>
      </c>
      <c r="M4" s="6">
        <f>OEV_Pathways_db2_S3!M4*VLOOKUP("PW2",Waste_Generation_S5!A1:C100,3,FALSE)</f>
        <v>409.17617476986624</v>
      </c>
      <c r="N4" s="6">
        <f>OEV_Pathways_db2_S3!N4*VLOOKUP("PW2",Waste_Generation_S5!A1:C100,3,FALSE)</f>
        <v>35.858301877158347</v>
      </c>
      <c r="O4" s="6">
        <f>OEV_Pathways_db2_S3!O4*VLOOKUP("PW2",Waste_Generation_S5!A1:C100,3,FALSE)</f>
        <v>309.73146719739196</v>
      </c>
      <c r="P4" s="6">
        <f>OEV_Pathways_db2_S3!P4*VLOOKUP("PW2",Waste_Generation_S5!A1:C100,3,FALSE)</f>
        <v>37.755330551410246</v>
      </c>
      <c r="Q4" s="6">
        <f>OEV_Pathways_db2_S3!Q4*VLOOKUP("PW2",Waste_Generation_S5!A1:C100,3,FALSE)</f>
        <v>25.146495305658149</v>
      </c>
    </row>
    <row r="5" spans="1:17" x14ac:dyDescent="0.35">
      <c r="A5" s="5" t="s">
        <v>4</v>
      </c>
      <c r="B5" s="6">
        <f>OEV_Pathways_db2_S3!B5*VLOOKUP("PW3",Waste_Generation_S5!A1:C100,3,FALSE)</f>
        <v>8.520551621906268</v>
      </c>
      <c r="C5" s="6">
        <f>OEV_Pathways_db2_S3!C5*VLOOKUP("PW3",Waste_Generation_S5!A1:C100,3,FALSE)</f>
        <v>0.41679061538687728</v>
      </c>
      <c r="D5" s="6">
        <f>OEV_Pathways_db2_S3!D5*VLOOKUP("PW3",Waste_Generation_S5!A1:C100,3,FALSE)</f>
        <v>137.83605692879746</v>
      </c>
      <c r="E5" s="6">
        <f>OEV_Pathways_db2_S3!E5*VLOOKUP("PW3",Waste_Generation_S5!A1:C100,3,FALSE)</f>
        <v>211.44060927566773</v>
      </c>
      <c r="F5" s="6">
        <f>OEV_Pathways_db2_S3!F5*VLOOKUP("PW3",Waste_Generation_S5!A1:C100,3,FALSE)</f>
        <v>15.56684189647002</v>
      </c>
      <c r="G5" s="6">
        <f>OEV_Pathways_db2_S3!G5*VLOOKUP("PW3",Waste_Generation_S5!A1:C100,3,FALSE)</f>
        <v>0.92657622309680732</v>
      </c>
      <c r="H5" s="6">
        <f>OEV_Pathways_db2_S3!H5*VLOOKUP("PW3",Waste_Generation_S5!A1:C100,3,FALSE)</f>
        <v>12.903686495898526</v>
      </c>
      <c r="I5" s="6">
        <f>OEV_Pathways_db2_S3!I5*VLOOKUP("PW3",Waste_Generation_S5!A1:C100,3,FALSE)</f>
        <v>23.119636506121257</v>
      </c>
      <c r="J5" s="6">
        <f>OEV_Pathways_db2_S3!J5*VLOOKUP("PW3",Waste_Generation_S5!A1:C100,3,FALSE)</f>
        <v>30.087476299810692</v>
      </c>
      <c r="K5" s="6">
        <f>OEV_Pathways_db2_S3!K5*VLOOKUP("PW3",Waste_Generation_S5!A1:C100,3,FALSE)</f>
        <v>33.57623815792784</v>
      </c>
      <c r="L5" s="6">
        <f>OEV_Pathways_db2_S3!L5*VLOOKUP("PW3",Waste_Generation_S5!A1:C100,3,FALSE)</f>
        <v>30.338497833319558</v>
      </c>
      <c r="M5" s="6">
        <f>OEV_Pathways_db2_S3!M5*VLOOKUP("PW3",Waste_Generation_S5!A1:C100,3,FALSE)</f>
        <v>204.58808738493312</v>
      </c>
      <c r="N5" s="6">
        <f>OEV_Pathways_db2_S3!N5*VLOOKUP("PW3",Waste_Generation_S5!A1:C100,3,FALSE)</f>
        <v>17.929150938579173</v>
      </c>
      <c r="O5" s="6">
        <f>OEV_Pathways_db2_S3!O5*VLOOKUP("PW3",Waste_Generation_S5!A1:C100,3,FALSE)</f>
        <v>154.86573359869598</v>
      </c>
      <c r="P5" s="6">
        <f>OEV_Pathways_db2_S3!P5*VLOOKUP("PW3",Waste_Generation_S5!A1:C100,3,FALSE)</f>
        <v>18.877665275705123</v>
      </c>
      <c r="Q5" s="6">
        <f>OEV_Pathways_db2_S3!Q5*VLOOKUP("PW3",Waste_Generation_S5!A1:C100,3,FALSE)</f>
        <v>12.573247652829075</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CA_Pathways_db2_S4!B2-TUM_db2_S4_Util!B2</f>
        <v>-8.9055555679442584</v>
      </c>
      <c r="C2" s="6">
        <f>CA_Pathways_db2_S4!C2-TUM_db2_S4_Util!C2</f>
        <v>3.1796693584094426E-2</v>
      </c>
      <c r="D2" s="6">
        <f>CA_Pathways_db2_S4!D2-TUM_db2_S4_Util!D2</f>
        <v>-25.561905520462147</v>
      </c>
      <c r="E2" s="6">
        <f>CA_Pathways_db2_S4!E2-TUM_db2_S4_Util!E2</f>
        <v>-6.8566640635478393</v>
      </c>
      <c r="F2" s="6">
        <f>CA_Pathways_db2_S4!F2-TUM_db2_S4_Util!F2</f>
        <v>-9.0559910200387641</v>
      </c>
      <c r="G2" s="6">
        <f>CA_Pathways_db2_S4!G2-TUM_db2_S4_Util!G2</f>
        <v>-0.12667539555113727</v>
      </c>
      <c r="H2" s="6">
        <f>CA_Pathways_db2_S4!H2-TUM_db2_S4_Util!H2</f>
        <v>2.0556198018879535</v>
      </c>
      <c r="I2" s="6">
        <f>CA_Pathways_db2_S4!I2-TUM_db2_S4_Util!I2</f>
        <v>-21.909487737153327</v>
      </c>
      <c r="J2" s="6">
        <f>CA_Pathways_db2_S4!J2-TUM_db2_S4_Util!J2</f>
        <v>-30.410406543111982</v>
      </c>
      <c r="K2" s="6">
        <f>CA_Pathways_db2_S4!K2-TUM_db2_S4_Util!K2</f>
        <v>-0.47022335208143318</v>
      </c>
      <c r="L2" s="6">
        <f>CA_Pathways_db2_S4!L2-TUM_db2_S4_Util!L2</f>
        <v>-0.66657171358125211</v>
      </c>
      <c r="M2" s="6">
        <f>CA_Pathways_db2_S4!M2-TUM_db2_S4_Util!M2</f>
        <v>0.80953117250501805</v>
      </c>
      <c r="N2" s="6">
        <f>CA_Pathways_db2_S4!N2-TUM_db2_S4_Util!N2</f>
        <v>-4.6768203839391731E-2</v>
      </c>
      <c r="O2" s="6">
        <f>CA_Pathways_db2_S4!O2-TUM_db2_S4_Util!O2</f>
        <v>-0.62110267769963912</v>
      </c>
      <c r="P2" s="6">
        <f>CA_Pathways_db2_S4!P2-TUM_db2_S4_Util!P2</f>
        <v>0.44858491728757599</v>
      </c>
      <c r="Q2" s="6">
        <f>CA_Pathways_db2_S4!Q2-TUM_db2_S4_Util!Q2</f>
        <v>-0.15839535839569763</v>
      </c>
    </row>
    <row r="3" spans="1:17" x14ac:dyDescent="0.35">
      <c r="A3" s="5" t="s">
        <v>2</v>
      </c>
      <c r="B3" s="6">
        <f>CA_Pathways_db2_S4!B3-TUM_db2_S4_Util!B3</f>
        <v>-2.8553110621418685</v>
      </c>
      <c r="C3" s="6">
        <f>CA_Pathways_db2_S4!C3-TUM_db2_S4_Util!C3</f>
        <v>-8.2882203676100975E-3</v>
      </c>
      <c r="D3" s="6">
        <f>CA_Pathways_db2_S4!D3-TUM_db2_S4_Util!D3</f>
        <v>-22.639924717536221</v>
      </c>
      <c r="E3" s="6">
        <f>CA_Pathways_db2_S4!E3-TUM_db2_S4_Util!E3</f>
        <v>-2.5066878976188902</v>
      </c>
      <c r="F3" s="6">
        <f>CA_Pathways_db2_S4!F3-TUM_db2_S4_Util!F3</f>
        <v>-7.78892097999789</v>
      </c>
      <c r="G3" s="6">
        <f>CA_Pathways_db2_S4!G3-TUM_db2_S4_Util!G3</f>
        <v>-0.17135446874615101</v>
      </c>
      <c r="H3" s="6">
        <f>CA_Pathways_db2_S4!H3-TUM_db2_S4_Util!H3</f>
        <v>0.79169575694371319</v>
      </c>
      <c r="I3" s="6">
        <f>CA_Pathways_db2_S4!I3-TUM_db2_S4_Util!I3</f>
        <v>-22.596879563176433</v>
      </c>
      <c r="J3" s="6">
        <f>CA_Pathways_db2_S4!J3-TUM_db2_S4_Util!J3</f>
        <v>-31.431838909869036</v>
      </c>
      <c r="K3" s="6">
        <f>CA_Pathways_db2_S4!K3-TUM_db2_S4_Util!K3</f>
        <v>-0.29803474711547634</v>
      </c>
      <c r="L3" s="6">
        <f>CA_Pathways_db2_S4!L3-TUM_db2_S4_Util!L3</f>
        <v>-1.1422643939251742</v>
      </c>
      <c r="M3" s="6">
        <f>CA_Pathways_db2_S4!M3-TUM_db2_S4_Util!M3</f>
        <v>-1.1921776894291924</v>
      </c>
      <c r="N3" s="6">
        <f>CA_Pathways_db2_S4!N3-TUM_db2_S4_Util!N3</f>
        <v>-0.15264424817654881</v>
      </c>
      <c r="O3" s="6">
        <f>CA_Pathways_db2_S4!O3-TUM_db2_S4_Util!O3</f>
        <v>-0.603019549257652</v>
      </c>
      <c r="P3" s="6">
        <f>CA_Pathways_db2_S4!P3-TUM_db2_S4_Util!P3</f>
        <v>-1.2245250196689486</v>
      </c>
      <c r="Q3" s="6">
        <f>CA_Pathways_db2_S4!Q3-TUM_db2_S4_Util!Q3</f>
        <v>-1.0640745671623058</v>
      </c>
    </row>
    <row r="4" spans="1:17" x14ac:dyDescent="0.35">
      <c r="A4" s="5" t="s">
        <v>3</v>
      </c>
      <c r="B4" s="6">
        <f>CA_Pathways_db2_S4!B4-TUM_db2_S4_Util!B4</f>
        <v>-7.1012528313319248</v>
      </c>
      <c r="C4" s="6">
        <f>CA_Pathways_db2_S4!C4-TUM_db2_S4_Util!C4</f>
        <v>-4.0373846664467722E-2</v>
      </c>
      <c r="D4" s="6">
        <f>CA_Pathways_db2_S4!D4-TUM_db2_S4_Util!D4</f>
        <v>-13.668228650103167</v>
      </c>
      <c r="E4" s="6">
        <f>CA_Pathways_db2_S4!E4-TUM_db2_S4_Util!E4</f>
        <v>-6.7276215639151102</v>
      </c>
      <c r="F4" s="6">
        <f>CA_Pathways_db2_S4!F4-TUM_db2_S4_Util!F4</f>
        <v>-1.8595857766600781</v>
      </c>
      <c r="G4" s="6">
        <f>CA_Pathways_db2_S4!G4-TUM_db2_S4_Util!G4</f>
        <v>-0.11471928192542372</v>
      </c>
      <c r="H4" s="6">
        <f>CA_Pathways_db2_S4!H4-TUM_db2_S4_Util!H4</f>
        <v>0.21844454392349233</v>
      </c>
      <c r="I4" s="6">
        <f>CA_Pathways_db2_S4!I4-TUM_db2_S4_Util!I4</f>
        <v>-3.9396027045144777E-2</v>
      </c>
      <c r="J4" s="6">
        <f>CA_Pathways_db2_S4!J4-TUM_db2_S4_Util!J4</f>
        <v>0.26011964480296434</v>
      </c>
      <c r="K4" s="6">
        <f>CA_Pathways_db2_S4!K4-TUM_db2_S4_Util!K4</f>
        <v>-0.30903796905969283</v>
      </c>
      <c r="L4" s="6">
        <f>CA_Pathways_db2_S4!L4-TUM_db2_S4_Util!L4</f>
        <v>4.7993582182840777E-2</v>
      </c>
      <c r="M4" s="6">
        <f>CA_Pathways_db2_S4!M4-TUM_db2_S4_Util!M4</f>
        <v>-0.75094559880929679</v>
      </c>
      <c r="N4" s="6">
        <f>CA_Pathways_db2_S4!N4-TUM_db2_S4_Util!N4</f>
        <v>-7.5625485619350563E-2</v>
      </c>
      <c r="O4" s="6">
        <f>CA_Pathways_db2_S4!O4-TUM_db2_S4_Util!O4</f>
        <v>-0.13314207742887646</v>
      </c>
      <c r="P4" s="6">
        <f>CA_Pathways_db2_S4!P4-TUM_db2_S4_Util!P4</f>
        <v>-1.1148471766979002</v>
      </c>
      <c r="Q4" s="6">
        <f>CA_Pathways_db2_S4!Q4-TUM_db2_S4_Util!Q4</f>
        <v>-1.2199819713303421</v>
      </c>
    </row>
    <row r="5" spans="1:17" x14ac:dyDescent="0.35">
      <c r="A5" s="5" t="s">
        <v>4</v>
      </c>
      <c r="B5" s="6">
        <f>CA_Pathways_db2_S4!B5-TUM_db2_S4_Util!B5</f>
        <v>1.051008325529537</v>
      </c>
      <c r="C5" s="6">
        <f>CA_Pathways_db2_S4!C5-TUM_db2_S4_Util!C5</f>
        <v>8.0458760616172187E-2</v>
      </c>
      <c r="D5" s="6">
        <f>CA_Pathways_db2_S4!D5-TUM_db2_S4_Util!D5</f>
        <v>10.746247847177273</v>
      </c>
      <c r="E5" s="6">
        <f>CA_Pathways_db2_S4!E5-TUM_db2_S4_Util!E5</f>
        <v>2.3776453979862424</v>
      </c>
      <c r="F5" s="6">
        <f>CA_Pathways_db2_S4!F5-TUM_db2_S4_Util!F5</f>
        <v>0.59251573661920354</v>
      </c>
      <c r="G5" s="6">
        <f>CA_Pathways_db2_S4!G5-TUM_db2_S4_Util!G5</f>
        <v>0.15939835512043732</v>
      </c>
      <c r="H5" s="6">
        <f>CA_Pathways_db2_S4!H5-TUM_db2_S4_Util!H5</f>
        <v>1.0454795010207487</v>
      </c>
      <c r="I5" s="6">
        <f>CA_Pathways_db2_S4!I5-TUM_db2_S4_Util!I5</f>
        <v>0.72678785306825233</v>
      </c>
      <c r="J5" s="6">
        <f>CA_Pathways_db2_S4!J5-TUM_db2_S4_Util!J5</f>
        <v>0.76131272195409494</v>
      </c>
      <c r="K5" s="6">
        <f>CA_Pathways_db2_S4!K5-TUM_db2_S4_Util!K5</f>
        <v>0.1368493640937416</v>
      </c>
      <c r="L5" s="6">
        <f>CA_Pathways_db2_S4!L5-TUM_db2_S4_Util!L5</f>
        <v>0.42769909816108154</v>
      </c>
      <c r="M5" s="6">
        <f>CA_Pathways_db2_S4!M5-TUM_db2_S4_Util!M5</f>
        <v>2.752654460743571</v>
      </c>
      <c r="N5" s="6">
        <f>CA_Pathways_db2_S4!N5-TUM_db2_S4_Util!N5</f>
        <v>0.18150152995650615</v>
      </c>
      <c r="O5" s="6">
        <f>CA_Pathways_db2_S4!O5-TUM_db2_S4_Util!O5</f>
        <v>0.11505894898687075</v>
      </c>
      <c r="P5" s="6">
        <f>CA_Pathways_db2_S4!P5-TUM_db2_S4_Util!P5</f>
        <v>2.787957113654425</v>
      </c>
      <c r="Q5" s="6">
        <f>CA_Pathways_db2_S4!Q5-TUM_db2_S4_Util!Q5</f>
        <v>2.125661180096948</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(+(supply_chain_S4_BWM!B18*LCI_db2_S4!L32)+(supply_chain_S4_BWM!B20*LCI_db2_S4!L35)+(supply_chain_S4_BWM!B26*LCI_db2_S4!L43)+(supply_chain_S4_BWM!B37*LCI_db2_S4!L58))/LCIA_Methods!D2</f>
        <v>-4.9853610443562202</v>
      </c>
      <c r="C2" s="6">
        <f>(+(supply_chain_S4_BWM!B18*LCI_db2_S4!M32)+(supply_chain_S4_BWM!B20*LCI_db2_S4!M35)+(supply_chain_S4_BWM!B26*LCI_db2_S4!M43)+(supply_chain_S4_BWM!B37*LCI_db2_S4!M58))/LCIA_Methods!D3</f>
        <v>-0.3532364666752702</v>
      </c>
      <c r="D2" s="6">
        <f>(+(supply_chain_S4_BWM!B18*LCI_db2_S4!N32)+(supply_chain_S4_BWM!B20*LCI_db2_S4!N35)+(supply_chain_S4_BWM!B26*LCI_db2_S4!N43)+(supply_chain_S4_BWM!B37*LCI_db2_S4!N58))/LCIA_Methods!D4</f>
        <v>-131.65525026385058</v>
      </c>
      <c r="E2" s="6">
        <f>(+(supply_chain_S4_BWM!B18*LCI_db2_S4!O32)+(supply_chain_S4_BWM!B20*LCI_db2_S4!O35)+(supply_chain_S4_BWM!B26*LCI_db2_S4!O43)+(supply_chain_S4_BWM!B37*LCI_db2_S4!O58))/LCIA_Methods!D5</f>
        <v>-205.7608882369847</v>
      </c>
      <c r="F2" s="6">
        <f>(+(supply_chain_S4_BWM!B18*LCI_db2_S4!P32)+(supply_chain_S4_BWM!B20*LCI_db2_S4!P35)+(supply_chain_S4_BWM!B26*LCI_db2_S4!P43)+(supply_chain_S4_BWM!B37*LCI_db2_S4!P58))/LCIA_Methods!D6</f>
        <v>-11.551433752111581</v>
      </c>
      <c r="G2" s="6">
        <f>(+(supply_chain_S4_BWM!B18*LCI_db2_S4!Q32)+(supply_chain_S4_BWM!B20*LCI_db2_S4!Q35)+(supply_chain_S4_BWM!B26*LCI_db2_S4!Q43)+(supply_chain_S4_BWM!B37*LCI_db2_S4!Q58))/LCIA_Methods!D7</f>
        <v>-0.71077441505306882</v>
      </c>
      <c r="H2" s="6">
        <f>(+(supply_chain_S4_BWM!B18*LCI_db2_S4!R32)+(supply_chain_S4_BWM!B20*LCI_db2_S4!R35)+(supply_chain_S4_BWM!B26*LCI_db2_S4!R43)+(supply_chain_S4_BWM!B37*LCI_db2_S4!R58))/LCIA_Methods!D8</f>
        <v>-11.949594927860407</v>
      </c>
      <c r="I2" s="6">
        <f>(+(supply_chain_S4_BWM!B18*LCI_db2_S4!S32)+(supply_chain_S4_BWM!B20*LCI_db2_S4!S35)+(supply_chain_S4_BWM!B26*LCI_db2_S4!S43)+(supply_chain_S4_BWM!B37*LCI_db2_S4!S58))/LCIA_Methods!D9</f>
        <v>-19.64925751578</v>
      </c>
      <c r="J2" s="6">
        <f>(+(supply_chain_S4_BWM!B18*LCI_db2_S4!T32)+(supply_chain_S4_BWM!B20*LCI_db2_S4!T35)+(supply_chain_S4_BWM!B26*LCI_db2_S4!T43)+(supply_chain_S4_BWM!B37*LCI_db2_S4!T58))/LCIA_Methods!D10</f>
        <v>-25.449736029978169</v>
      </c>
      <c r="K2" s="6">
        <f>(+(supply_chain_S4_BWM!B18*LCI_db2_S4!U32)+(supply_chain_S4_BWM!B20*LCI_db2_S4!U35)+(supply_chain_S4_BWM!B26*LCI_db2_S4!U43)+(supply_chain_S4_BWM!B37*LCI_db2_S4!U58))/LCIA_Methods!D11</f>
        <v>-33.469878025081279</v>
      </c>
      <c r="L2" s="6">
        <f>(+(supply_chain_S4_BWM!B18*LCI_db2_S4!V32)+(supply_chain_S4_BWM!B20*LCI_db2_S4!V35)+(supply_chain_S4_BWM!B26*LCI_db2_S4!V43)+(supply_chain_S4_BWM!B37*LCI_db2_S4!V58))/LCIA_Methods!D12</f>
        <v>-29.839305798108445</v>
      </c>
      <c r="M2" s="6">
        <f>(+(supply_chain_S4_BWM!B18*LCI_db2_S4!W32)+(supply_chain_S4_BWM!B20*LCI_db2_S4!W35)+(supply_chain_S4_BWM!B26*LCI_db2_S4!W43)+(supply_chain_S4_BWM!B37*LCI_db2_S4!W58))/LCIA_Methods!D13</f>
        <v>-203.16294402863554</v>
      </c>
      <c r="N2" s="6">
        <f>(+(supply_chain_S4_BWM!B18*LCI_db2_S4!X32)+(supply_chain_S4_BWM!B20*LCI_db2_S4!X35)+(supply_chain_S4_BWM!B26*LCI_db2_S4!X43)+(supply_chain_S4_BWM!B37*LCI_db2_S4!X58))/LCIA_Methods!D14</f>
        <v>-17.730985098063439</v>
      </c>
      <c r="O2" s="6">
        <f>(+(supply_chain_S4_BWM!B18*LCI_db2_S4!Y32)+(supply_chain_S4_BWM!B20*LCI_db2_S4!Y35)+(supply_chain_S4_BWM!B26*LCI_db2_S4!Y43)+(supply_chain_S4_BWM!B37*LCI_db2_S4!Y58))/LCIA_Methods!D15</f>
        <v>-154.73377726052624</v>
      </c>
      <c r="P2" s="6">
        <f>(+(supply_chain_S4_BWM!B18*LCI_db2_S4!Z32)+(supply_chain_S4_BWM!B20*LCI_db2_S4!Z35)+(supply_chain_S4_BWM!B26*LCI_db2_S4!Z43)+(supply_chain_S4_BWM!B37*LCI_db2_S4!Z58))/LCIA_Methods!D16</f>
        <v>-17.322836746781661</v>
      </c>
      <c r="Q2" s="6">
        <f>(+(supply_chain_S4_BWM!B18*LCI_db2_S4!AA32)+(supply_chain_S4_BWM!B20*LCI_db2_S4!AA35)+(supply_chain_S4_BWM!B26*LCI_db2_S4!AA43)+(supply_chain_S4_BWM!B37*LCI_db2_S4!AA58))/LCIA_Methods!D17</f>
        <v>-10.576103741104383</v>
      </c>
    </row>
    <row r="3" spans="1:17" x14ac:dyDescent="0.35">
      <c r="A3" s="5" t="s">
        <v>2</v>
      </c>
      <c r="B3" s="6">
        <f>(+(supply_chain_S4_PW1!B18*LCI_db2_S4!L32)+(supply_chain_S4_PW1!B20*LCI_db2_S4!L35)+(supply_chain_S4_PW1!B26*LCI_db2_S4!L43)+(supply_chain_S4_PW1!B37*LCI_db2_S4!L58))/LCIA_Methods!D2</f>
        <v>6.3522390575608031E-2</v>
      </c>
      <c r="C3" s="6">
        <f>(+(supply_chain_S4_PW1!B18*LCI_db2_S4!M32)+(supply_chain_S4_PW1!B20*LCI_db2_S4!M35)+(supply_chain_S4_PW1!B26*LCI_db2_S4!M43)+(supply_chain_S4_PW1!B37*LCI_db2_S4!M58))/LCIA_Methods!D3</f>
        <v>5.2598454573489816E-3</v>
      </c>
      <c r="D3" s="6">
        <f>(+(supply_chain_S4_PW1!B18*LCI_db2_S4!N32)+(supply_chain_S4_PW1!B20*LCI_db2_S4!N35)+(supply_chain_S4_PW1!B26*LCI_db2_S4!N43)+(supply_chain_S4_PW1!B37*LCI_db2_S4!N58))/LCIA_Methods!D4</f>
        <v>0.51882042519682181</v>
      </c>
      <c r="E3" s="6">
        <f>(+(supply_chain_S4_PW1!B18*LCI_db2_S4!O32)+(supply_chain_S4_PW1!B20*LCI_db2_S4!O35)+(supply_chain_S4_PW1!B26*LCI_db2_S4!O43)+(supply_chain_S4_PW1!B37*LCI_db2_S4!O58))/LCIA_Methods!D5</f>
        <v>0.47534538651190966</v>
      </c>
      <c r="F3" s="6">
        <f>(+(supply_chain_S4_PW1!B18*LCI_db2_S4!P32)+(supply_chain_S4_PW1!B20*LCI_db2_S4!P35)+(supply_chain_S4_PW1!B26*LCI_db2_S4!P43)+(supply_chain_S4_PW1!B37*LCI_db2_S4!P58))/LCIA_Methods!D6</f>
        <v>0.18777854466918878</v>
      </c>
      <c r="G3" s="6">
        <f>(+(supply_chain_S4_PW1!B18*LCI_db2_S4!Q32)+(supply_chain_S4_PW1!B20*LCI_db2_S4!Q35)+(supply_chain_S4_PW1!B26*LCI_db2_S4!Q43)+(supply_chain_S4_PW1!B37*LCI_db2_S4!Q58))/LCIA_Methods!D7</f>
        <v>1.2063031954623585E-2</v>
      </c>
      <c r="H3" s="6">
        <f>(+(supply_chain_S4_PW1!B18*LCI_db2_S4!R32)+(supply_chain_S4_PW1!B20*LCI_db2_S4!R35)+(supply_chain_S4_PW1!B26*LCI_db2_S4!R43)+(supply_chain_S4_PW1!B37*LCI_db2_S4!R58))/LCIA_Methods!D8</f>
        <v>8.0280196006478496E-2</v>
      </c>
      <c r="I3" s="6">
        <f>(+(supply_chain_S4_PW1!B18*LCI_db2_S4!S32)+(supply_chain_S4_PW1!B20*LCI_db2_S4!S35)+(supply_chain_S4_PW1!B26*LCI_db2_S4!S43)+(supply_chain_S4_PW1!B37*LCI_db2_S4!S58))/LCIA_Methods!D9</f>
        <v>5.3435463381503373E-2</v>
      </c>
      <c r="J3" s="6">
        <f>(+(supply_chain_S4_PW1!B18*LCI_db2_S4!T32)+(supply_chain_S4_PW1!B20*LCI_db2_S4!T35)+(supply_chain_S4_PW1!B26*LCI_db2_S4!T43)+(supply_chain_S4_PW1!B37*LCI_db2_S4!T58))/LCIA_Methods!D10</f>
        <v>5.8763163488850662E-2</v>
      </c>
      <c r="K3" s="6">
        <f>(+(supply_chain_S4_PW1!B18*LCI_db2_S4!U32)+(supply_chain_S4_PW1!B20*LCI_db2_S4!U35)+(supply_chain_S4_PW1!B26*LCI_db2_S4!U43)+(supply_chain_S4_PW1!B37*LCI_db2_S4!U58))/LCIA_Methods!D11</f>
        <v>8.7518084644434817E-3</v>
      </c>
      <c r="L3" s="6">
        <f>(+(supply_chain_S4_PW1!B18*LCI_db2_S4!V32)+(supply_chain_S4_PW1!B20*LCI_db2_S4!V35)+(supply_chain_S4_PW1!B26*LCI_db2_S4!V43)+(supply_chain_S4_PW1!B37*LCI_db2_S4!V58))/LCIA_Methods!D12</f>
        <v>3.2943073556949969E-2</v>
      </c>
      <c r="M3" s="6">
        <f>(+(supply_chain_S4_PW1!B18*LCI_db2_S4!W32)+(supply_chain_S4_PW1!B20*LCI_db2_S4!W35)+(supply_chain_S4_PW1!B26*LCI_db2_S4!W43)+(supply_chain_S4_PW1!B37*LCI_db2_S4!W58))/LCIA_Methods!D13</f>
        <v>0.53978241985812692</v>
      </c>
      <c r="N3" s="6">
        <f>(+(supply_chain_S4_PW1!B18*LCI_db2_S4!X32)+(supply_chain_S4_PW1!B20*LCI_db2_S4!X35)+(supply_chain_S4_PW1!B26*LCI_db2_S4!X43)+(supply_chain_S4_PW1!B37*LCI_db2_S4!X58))/LCIA_Methods!D14</f>
        <v>1.829714660182705E-2</v>
      </c>
      <c r="O3" s="6">
        <f>(+(supply_chain_S4_PW1!B18*LCI_db2_S4!Y32)+(supply_chain_S4_PW1!B20*LCI_db2_S4!Y35)+(supply_chain_S4_PW1!B26*LCI_db2_S4!Y43)+(supply_chain_S4_PW1!B37*LCI_db2_S4!Y58))/LCIA_Methods!D15</f>
        <v>8.1614639955849711E-3</v>
      </c>
      <c r="P3" s="6">
        <f>(+(supply_chain_S4_PW1!B18*LCI_db2_S4!Z32)+(supply_chain_S4_PW1!B20*LCI_db2_S4!Z35)+(supply_chain_S4_PW1!B26*LCI_db2_S4!Z43)+(supply_chain_S4_PW1!B37*LCI_db2_S4!Z58))/LCIA_Methods!D16</f>
        <v>0.23862758901650355</v>
      </c>
      <c r="Q3" s="6">
        <f>(+(supply_chain_S4_PW1!B18*LCI_db2_S4!AA32)+(supply_chain_S4_PW1!B20*LCI_db2_S4!AA35)+(supply_chain_S4_PW1!B26*LCI_db2_S4!AA43)+(supply_chain_S4_PW1!B37*LCI_db2_S4!AA58))/LCIA_Methods!D17</f>
        <v>0.14505353498095994</v>
      </c>
    </row>
    <row r="4" spans="1:17" x14ac:dyDescent="0.35">
      <c r="A4" s="5" t="s">
        <v>3</v>
      </c>
      <c r="B4" s="6">
        <f>(+(supply_chain_S4_PW2!B18*LCI_db2_S4!L32)+(supply_chain_S4_PW2!B20*LCI_db2_S4!L35)+(supply_chain_S4_PW2!B26*LCI_db2_S4!L43)+(supply_chain_S4_PW2!B37*LCI_db2_S4!L58))/LCIA_Methods!D2</f>
        <v>3.4716681869744406</v>
      </c>
      <c r="C4" s="6">
        <f>(+(supply_chain_S4_PW2!B18*LCI_db2_S4!M32)+(supply_chain_S4_PW2!B20*LCI_db2_S4!M35)+(supply_chain_S4_PW2!B26*LCI_db2_S4!M43)+(supply_chain_S4_PW2!B37*LCI_db2_S4!M58))/LCIA_Methods!D3</f>
        <v>5.8294303254258051E-2</v>
      </c>
      <c r="D4" s="6">
        <f>(+(supply_chain_S4_PW2!B18*LCI_db2_S4!N32)+(supply_chain_S4_PW2!B20*LCI_db2_S4!N35)+(supply_chain_S4_PW2!B26*LCI_db2_S4!N43)+(supply_chain_S4_PW2!B37*LCI_db2_S4!N58))/LCIA_Methods!D4</f>
        <v>5.6619862397500658</v>
      </c>
      <c r="E4" s="6">
        <f>(+(supply_chain_S4_PW2!B18*LCI_db2_S4!O32)+(supply_chain_S4_PW2!B20*LCI_db2_S4!O35)+(supply_chain_S4_PW2!B26*LCI_db2_S4!O43)+(supply_chain_S4_PW2!B37*LCI_db2_S4!O58))/LCIA_Methods!D5</f>
        <v>5.20437565217106</v>
      </c>
      <c r="F4" s="6">
        <f>(+(supply_chain_S4_PW2!B18*LCI_db2_S4!P32)+(supply_chain_S4_PW2!B20*LCI_db2_S4!P35)+(supply_chain_S4_PW2!B26*LCI_db2_S4!P43)+(supply_chain_S4_PW2!B37*LCI_db2_S4!P58))/LCIA_Methods!D6</f>
        <v>3.8276295996892511</v>
      </c>
      <c r="G4" s="6">
        <f>(+(supply_chain_S4_PW2!B18*LCI_db2_S4!Q32)+(supply_chain_S4_PW2!B20*LCI_db2_S4!Q35)+(supply_chain_S4_PW2!B26*LCI_db2_S4!Q43)+(supply_chain_S4_PW2!B37*LCI_db2_S4!Q58))/LCIA_Methods!D7</f>
        <v>0.20373877608911517</v>
      </c>
      <c r="H4" s="6">
        <f>(+(supply_chain_S4_PW2!B18*LCI_db2_S4!R32)+(supply_chain_S4_PW2!B20*LCI_db2_S4!R35)+(supply_chain_S4_PW2!B26*LCI_db2_S4!R43)+(supply_chain_S4_PW2!B37*LCI_db2_S4!R58))/LCIA_Methods!D8</f>
        <v>0.8738113720316425</v>
      </c>
      <c r="I4" s="6">
        <f>(+(supply_chain_S4_PW2!B18*LCI_db2_S4!S32)+(supply_chain_S4_PW2!B20*LCI_db2_S4!S35)+(supply_chain_S4_PW2!B26*LCI_db2_S4!S43)+(supply_chain_S4_PW2!B37*LCI_db2_S4!S58))/LCIA_Methods!D9</f>
        <v>3.4169435269597481</v>
      </c>
      <c r="J4" s="6">
        <f>(+(supply_chain_S4_PW2!B18*LCI_db2_S4!T32)+(supply_chain_S4_PW2!B20*LCI_db2_S4!T35)+(supply_chain_S4_PW2!B26*LCI_db2_S4!T43)+(supply_chain_S4_PW2!B37*LCI_db2_S4!T58))/LCIA_Methods!D10</f>
        <v>4.5789771063436744</v>
      </c>
      <c r="K4" s="6">
        <f>(+(supply_chain_S4_PW2!B18*LCI_db2_S4!U32)+(supply_chain_S4_PW2!B20*LCI_db2_S4!U35)+(supply_chain_S4_PW2!B26*LCI_db2_S4!U43)+(supply_chain_S4_PW2!B37*LCI_db2_S4!U58))/LCIA_Methods!D11</f>
        <v>9.7608324382119332E-2</v>
      </c>
      <c r="L4" s="6">
        <f>(+(supply_chain_S4_PW2!B18*LCI_db2_S4!V32)+(supply_chain_S4_PW2!B20*LCI_db2_S4!V35)+(supply_chain_S4_PW2!B26*LCI_db2_S4!V43)+(supply_chain_S4_PW2!B37*LCI_db2_S4!V58))/LCIA_Methods!D12</f>
        <v>0.46624896165416285</v>
      </c>
      <c r="M4" s="6">
        <f>(+(supply_chain_S4_PW2!B18*LCI_db2_S4!W32)+(supply_chain_S4_PW2!B20*LCI_db2_S4!W35)+(supply_chain_S4_PW2!B26*LCI_db2_S4!W43)+(supply_chain_S4_PW2!B37*LCI_db2_S4!W58))/LCIA_Methods!D13</f>
        <v>0.8853609364394095</v>
      </c>
      <c r="N4" s="6">
        <f>(+(supply_chain_S4_PW2!B18*LCI_db2_S4!X32)+(supply_chain_S4_PW2!B20*LCI_db2_S4!X35)+(supply_chain_S4_PW2!B26*LCI_db2_S4!X43)+(supply_chain_S4_PW2!B37*LCI_db2_S4!X58))/LCIA_Methods!D14</f>
        <v>0.1798686939139125</v>
      </c>
      <c r="O4" s="6">
        <f>(+(supply_chain_S4_PW2!B18*LCI_db2_S4!Y32)+(supply_chain_S4_PW2!B20*LCI_db2_S4!Y35)+(supply_chain_S4_PW2!B26*LCI_db2_S4!Y43)+(supply_chain_S4_PW2!B37*LCI_db2_S4!Y58))/LCIA_Methods!D15</f>
        <v>0.1237948741741679</v>
      </c>
      <c r="P4" s="6">
        <f>(+(supply_chain_S4_PW2!B18*LCI_db2_S4!Z32)+(supply_chain_S4_PW2!B20*LCI_db2_S4!Z35)+(supply_chain_S4_PW2!B26*LCI_db2_S4!Z43)+(supply_chain_S4_PW2!B37*LCI_db2_S4!Z58))/LCIA_Methods!D16</f>
        <v>1.3162009399069585</v>
      </c>
      <c r="Q4" s="6">
        <f>(+(supply_chain_S4_PW2!B18*LCI_db2_S4!AA32)+(supply_chain_S4_PW2!B20*LCI_db2_S4!AA35)+(supply_chain_S4_PW2!B26*LCI_db2_S4!AA43)+(supply_chain_S4_PW2!B37*LCI_db2_S4!AA58))/LCIA_Methods!D17</f>
        <v>1.8520903767437329</v>
      </c>
    </row>
    <row r="5" spans="1:17" x14ac:dyDescent="0.35">
      <c r="A5" s="5" t="s">
        <v>4</v>
      </c>
      <c r="B5" s="6">
        <f>(+(supply_chain_S4_PW3!B18*LCI_db2_S4!L32)+(supply_chain_S4_PW3!B20*LCI_db2_S4!L35)+(supply_chain_S4_PW3!B26*LCI_db2_S4!L43)+(supply_chain_S4_PW3!B37*LCI_db2_S4!L58))/LCIA_Methods!D2</f>
        <v>-8.520551621906268</v>
      </c>
      <c r="C5" s="6">
        <f>(+(supply_chain_S4_PW3!B18*LCI_db2_S4!M32)+(supply_chain_S4_PW3!B20*LCI_db2_S4!M35)+(supply_chain_S4_PW3!B26*LCI_db2_S4!M43)+(supply_chain_S4_PW3!B37*LCI_db2_S4!M58))/LCIA_Methods!D3</f>
        <v>-0.41679061538687717</v>
      </c>
      <c r="D5" s="6">
        <f>(+(supply_chain_S4_PW3!B18*LCI_db2_S4!N32)+(supply_chain_S4_PW3!B20*LCI_db2_S4!N35)+(supply_chain_S4_PW3!B26*LCI_db2_S4!N43)+(supply_chain_S4_PW3!B37*LCI_db2_S4!N58))/LCIA_Methods!D4</f>
        <v>-137.83605692879749</v>
      </c>
      <c r="E5" s="6">
        <f>(+(supply_chain_S4_PW3!B18*LCI_db2_S4!O32)+(supply_chain_S4_PW3!B20*LCI_db2_S4!O35)+(supply_chain_S4_PW3!B26*LCI_db2_S4!O43)+(supply_chain_S4_PW3!B37*LCI_db2_S4!O58))/LCIA_Methods!D5</f>
        <v>-211.4406092756677</v>
      </c>
      <c r="F5" s="6">
        <f>(+(supply_chain_S4_PW3!B18*LCI_db2_S4!P32)+(supply_chain_S4_PW3!B20*LCI_db2_S4!P35)+(supply_chain_S4_PW3!B26*LCI_db2_S4!P43)+(supply_chain_S4_PW3!B37*LCI_db2_S4!P58))/LCIA_Methods!D6</f>
        <v>-15.56684189647002</v>
      </c>
      <c r="G5" s="6">
        <f>(+(supply_chain_S4_PW3!B18*LCI_db2_S4!Q32)+(supply_chain_S4_PW3!B20*LCI_db2_S4!Q35)+(supply_chain_S4_PW3!B26*LCI_db2_S4!Q43)+(supply_chain_S4_PW3!B37*LCI_db2_S4!Q58))/LCIA_Methods!D7</f>
        <v>-0.92657622309680754</v>
      </c>
      <c r="H5" s="6">
        <f>(+(supply_chain_S4_PW3!B18*LCI_db2_S4!R32)+(supply_chain_S4_PW3!B20*LCI_db2_S4!R35)+(supply_chain_S4_PW3!B26*LCI_db2_S4!R43)+(supply_chain_S4_PW3!B37*LCI_db2_S4!R58))/LCIA_Methods!D8</f>
        <v>-12.903686495898526</v>
      </c>
      <c r="I5" s="6">
        <f>(+(supply_chain_S4_PW3!B18*LCI_db2_S4!S32)+(supply_chain_S4_PW3!B20*LCI_db2_S4!S35)+(supply_chain_S4_PW3!B26*LCI_db2_S4!S43)+(supply_chain_S4_PW3!B37*LCI_db2_S4!S58))/LCIA_Methods!D9</f>
        <v>-23.119636506121257</v>
      </c>
      <c r="J5" s="6">
        <f>(+(supply_chain_S4_PW3!B18*LCI_db2_S4!T32)+(supply_chain_S4_PW3!B20*LCI_db2_S4!T35)+(supply_chain_S4_PW3!B26*LCI_db2_S4!T43)+(supply_chain_S4_PW3!B37*LCI_db2_S4!T58))/LCIA_Methods!D10</f>
        <v>-30.087476299810696</v>
      </c>
      <c r="K5" s="6">
        <f>(+(supply_chain_S4_PW3!B18*LCI_db2_S4!U32)+(supply_chain_S4_PW3!B20*LCI_db2_S4!U35)+(supply_chain_S4_PW3!B26*LCI_db2_S4!U43)+(supply_chain_S4_PW3!B37*LCI_db2_S4!U58))/LCIA_Methods!D11</f>
        <v>-33.576238157927847</v>
      </c>
      <c r="L5" s="6">
        <f>(+(supply_chain_S4_PW3!B18*LCI_db2_S4!V32)+(supply_chain_S4_PW3!B20*LCI_db2_S4!V35)+(supply_chain_S4_PW3!B26*LCI_db2_S4!V43)+(supply_chain_S4_PW3!B37*LCI_db2_S4!V58))/LCIA_Methods!D12</f>
        <v>-30.338497833319558</v>
      </c>
      <c r="M5" s="6">
        <f>(+(supply_chain_S4_PW3!B18*LCI_db2_S4!W32)+(supply_chain_S4_PW3!B20*LCI_db2_S4!W35)+(supply_chain_S4_PW3!B26*LCI_db2_S4!W43)+(supply_chain_S4_PW3!B37*LCI_db2_S4!W58))/LCIA_Methods!D13</f>
        <v>-204.58808738493309</v>
      </c>
      <c r="N5" s="6">
        <f>(+(supply_chain_S4_PW3!B18*LCI_db2_S4!X32)+(supply_chain_S4_PW3!B20*LCI_db2_S4!X35)+(supply_chain_S4_PW3!B26*LCI_db2_S4!X43)+(supply_chain_S4_PW3!B37*LCI_db2_S4!X58))/LCIA_Methods!D14</f>
        <v>-17.929150938579177</v>
      </c>
      <c r="O5" s="6">
        <f>(+(supply_chain_S4_PW3!B18*LCI_db2_S4!Y32)+(supply_chain_S4_PW3!B20*LCI_db2_S4!Y35)+(supply_chain_S4_PW3!B26*LCI_db2_S4!Y43)+(supply_chain_S4_PW3!B37*LCI_db2_S4!Y58))/LCIA_Methods!D15</f>
        <v>-154.86573359869598</v>
      </c>
      <c r="P5" s="6">
        <f>(+(supply_chain_S4_PW3!B18*LCI_db2_S4!Z32)+(supply_chain_S4_PW3!B20*LCI_db2_S4!Z35)+(supply_chain_S4_PW3!B26*LCI_db2_S4!Z43)+(supply_chain_S4_PW3!B37*LCI_db2_S4!Z58))/LCIA_Methods!D16</f>
        <v>-18.877665275705123</v>
      </c>
      <c r="Q5" s="6">
        <f>(+(supply_chain_S4_PW3!B18*LCI_db2_S4!AA32)+(supply_chain_S4_PW3!B20*LCI_db2_S4!AA35)+(supply_chain_S4_PW3!B26*LCI_db2_S4!AA43)+(supply_chain_S4_PW3!B37*LCI_db2_S4!AA58))/LCIA_Methods!D17</f>
        <v>-12.573247652829075</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OEV_Pathways_db2_S4!B2*VLOOKUP("BWM",Waste_Generation_S5!A1:C100,3,FALSE)</f>
        <v>42.602758109531344</v>
      </c>
      <c r="C2" s="6">
        <f>OEV_Pathways_db2_S4!C2*VLOOKUP("BWM",Waste_Generation_S5!A1:C100,3,FALSE)</f>
        <v>2.0839530769343866</v>
      </c>
      <c r="D2" s="6">
        <f>OEV_Pathways_db2_S4!D2*VLOOKUP("BWM",Waste_Generation_S5!A1:C100,3,FALSE)</f>
        <v>689.18028464398731</v>
      </c>
      <c r="E2" s="6">
        <f>OEV_Pathways_db2_S4!E2*VLOOKUP("BWM",Waste_Generation_S5!A1:C100,3,FALSE)</f>
        <v>1057.2030463783387</v>
      </c>
      <c r="F2" s="6">
        <f>OEV_Pathways_db2_S4!F2*VLOOKUP("BWM",Waste_Generation_S5!A1:C100,3,FALSE)</f>
        <v>77.834209482350104</v>
      </c>
      <c r="G2" s="6">
        <f>OEV_Pathways_db2_S4!G2*VLOOKUP("BWM",Waste_Generation_S5!A1:C100,3,FALSE)</f>
        <v>4.6328811154840368</v>
      </c>
      <c r="H2" s="6">
        <f>OEV_Pathways_db2_S4!H2*VLOOKUP("BWM",Waste_Generation_S5!A1:C100,3,FALSE)</f>
        <v>64.518432479492631</v>
      </c>
      <c r="I2" s="6">
        <f>OEV_Pathways_db2_S4!I2*VLOOKUP("BWM",Waste_Generation_S5!A1:C100,3,FALSE)</f>
        <v>115.59818253060628</v>
      </c>
      <c r="J2" s="6">
        <f>OEV_Pathways_db2_S4!J2*VLOOKUP("BWM",Waste_Generation_S5!A1:C100,3,FALSE)</f>
        <v>150.43738149905346</v>
      </c>
      <c r="K2" s="6">
        <f>OEV_Pathways_db2_S4!K2*VLOOKUP("BWM",Waste_Generation_S5!A1:C100,3,FALSE)</f>
        <v>167.88119078963922</v>
      </c>
      <c r="L2" s="6">
        <f>OEV_Pathways_db2_S4!L2*VLOOKUP("BWM",Waste_Generation_S5!A1:C100,3,FALSE)</f>
        <v>151.6924891665978</v>
      </c>
      <c r="M2" s="6">
        <f>OEV_Pathways_db2_S4!M2*VLOOKUP("BWM",Waste_Generation_S5!A1:C100,3,FALSE)</f>
        <v>1022.9404369246657</v>
      </c>
      <c r="N2" s="6">
        <f>OEV_Pathways_db2_S4!N2*VLOOKUP("BWM",Waste_Generation_S5!A1:C100,3,FALSE)</f>
        <v>89.645754692895878</v>
      </c>
      <c r="O2" s="6">
        <f>OEV_Pathways_db2_S4!O2*VLOOKUP("BWM",Waste_Generation_S5!A1:C100,3,FALSE)</f>
        <v>774.32866799347994</v>
      </c>
      <c r="P2" s="6">
        <f>OEV_Pathways_db2_S4!P2*VLOOKUP("BWM",Waste_Generation_S5!A1:C100,3,FALSE)</f>
        <v>94.388326378525619</v>
      </c>
      <c r="Q2" s="6">
        <f>OEV_Pathways_db2_S4!Q2*VLOOKUP("BWM",Waste_Generation_S5!A1:C100,3,FALSE)</f>
        <v>62.866238264145373</v>
      </c>
    </row>
    <row r="3" spans="1:17" x14ac:dyDescent="0.35">
      <c r="A3" s="5" t="s">
        <v>2</v>
      </c>
      <c r="B3" s="6">
        <f>OEV_Pathways_db2_S4!B3*VLOOKUP("PW1",Waste_Generation_S5!A1:C100,3,FALSE)</f>
        <v>17.041103243812536</v>
      </c>
      <c r="C3" s="6">
        <f>OEV_Pathways_db2_S4!C3*VLOOKUP("PW1",Waste_Generation_S5!A1:C100,3,FALSE)</f>
        <v>0.83358123077375457</v>
      </c>
      <c r="D3" s="6">
        <f>OEV_Pathways_db2_S4!D3*VLOOKUP("PW1",Waste_Generation_S5!A1:C100,3,FALSE)</f>
        <v>275.67211385759492</v>
      </c>
      <c r="E3" s="6">
        <f>OEV_Pathways_db2_S4!E3*VLOOKUP("PW1",Waste_Generation_S5!A1:C100,3,FALSE)</f>
        <v>422.88121855133545</v>
      </c>
      <c r="F3" s="6">
        <f>OEV_Pathways_db2_S4!F3*VLOOKUP("PW1",Waste_Generation_S5!A1:C100,3,FALSE)</f>
        <v>31.13368379294004</v>
      </c>
      <c r="G3" s="6">
        <f>OEV_Pathways_db2_S4!G3*VLOOKUP("PW1",Waste_Generation_S5!A1:C100,3,FALSE)</f>
        <v>1.8531524461936146</v>
      </c>
      <c r="H3" s="6">
        <f>OEV_Pathways_db2_S4!H3*VLOOKUP("PW1",Waste_Generation_S5!A1:C100,3,FALSE)</f>
        <v>25.807372991797052</v>
      </c>
      <c r="I3" s="6">
        <f>OEV_Pathways_db2_S4!I3*VLOOKUP("PW1",Waste_Generation_S5!A1:C100,3,FALSE)</f>
        <v>46.239273012242514</v>
      </c>
      <c r="J3" s="6">
        <f>OEV_Pathways_db2_S4!J3*VLOOKUP("PW1",Waste_Generation_S5!A1:C100,3,FALSE)</f>
        <v>60.174952599621385</v>
      </c>
      <c r="K3" s="6">
        <f>OEV_Pathways_db2_S4!K3*VLOOKUP("PW1",Waste_Generation_S5!A1:C100,3,FALSE)</f>
        <v>67.152476315855679</v>
      </c>
      <c r="L3" s="6">
        <f>OEV_Pathways_db2_S4!L3*VLOOKUP("PW1",Waste_Generation_S5!A1:C100,3,FALSE)</f>
        <v>60.676995666639115</v>
      </c>
      <c r="M3" s="6">
        <f>OEV_Pathways_db2_S4!M3*VLOOKUP("PW1",Waste_Generation_S5!A1:C100,3,FALSE)</f>
        <v>409.17617476986624</v>
      </c>
      <c r="N3" s="6">
        <f>OEV_Pathways_db2_S4!N3*VLOOKUP("PW1",Waste_Generation_S5!A1:C100,3,FALSE)</f>
        <v>35.858301877158347</v>
      </c>
      <c r="O3" s="6">
        <f>OEV_Pathways_db2_S4!O3*VLOOKUP("PW1",Waste_Generation_S5!A1:C100,3,FALSE)</f>
        <v>309.73146719739196</v>
      </c>
      <c r="P3" s="6">
        <f>OEV_Pathways_db2_S4!P3*VLOOKUP("PW1",Waste_Generation_S5!A1:C100,3,FALSE)</f>
        <v>37.755330551410246</v>
      </c>
      <c r="Q3" s="6">
        <f>OEV_Pathways_db2_S4!Q3*VLOOKUP("PW1",Waste_Generation_S5!A1:C100,3,FALSE)</f>
        <v>25.146495305658149</v>
      </c>
    </row>
    <row r="4" spans="1:17" x14ac:dyDescent="0.35">
      <c r="A4" s="5" t="s">
        <v>3</v>
      </c>
      <c r="B4" s="6">
        <f>OEV_Pathways_db2_S4!B4*VLOOKUP("PW2",Waste_Generation_S5!A1:C100,3,FALSE)</f>
        <v>17.041103243812536</v>
      </c>
      <c r="C4" s="6">
        <f>OEV_Pathways_db2_S4!C4*VLOOKUP("PW2",Waste_Generation_S5!A1:C100,3,FALSE)</f>
        <v>0.83358123077375457</v>
      </c>
      <c r="D4" s="6">
        <f>OEV_Pathways_db2_S4!D4*VLOOKUP("PW2",Waste_Generation_S5!A1:C100,3,FALSE)</f>
        <v>275.67211385759492</v>
      </c>
      <c r="E4" s="6">
        <f>OEV_Pathways_db2_S4!E4*VLOOKUP("PW2",Waste_Generation_S5!A1:C100,3,FALSE)</f>
        <v>422.88121855133545</v>
      </c>
      <c r="F4" s="6">
        <f>OEV_Pathways_db2_S4!F4*VLOOKUP("PW2",Waste_Generation_S5!A1:C100,3,FALSE)</f>
        <v>31.13368379294004</v>
      </c>
      <c r="G4" s="6">
        <f>OEV_Pathways_db2_S4!G4*VLOOKUP("PW2",Waste_Generation_S5!A1:C100,3,FALSE)</f>
        <v>1.8531524461936146</v>
      </c>
      <c r="H4" s="6">
        <f>OEV_Pathways_db2_S4!H4*VLOOKUP("PW2",Waste_Generation_S5!A1:C100,3,FALSE)</f>
        <v>25.807372991797052</v>
      </c>
      <c r="I4" s="6">
        <f>OEV_Pathways_db2_S4!I4*VLOOKUP("PW2",Waste_Generation_S5!A1:C100,3,FALSE)</f>
        <v>46.239273012242514</v>
      </c>
      <c r="J4" s="6">
        <f>OEV_Pathways_db2_S4!J4*VLOOKUP("PW2",Waste_Generation_S5!A1:C100,3,FALSE)</f>
        <v>60.174952599621385</v>
      </c>
      <c r="K4" s="6">
        <f>OEV_Pathways_db2_S4!K4*VLOOKUP("PW2",Waste_Generation_S5!A1:C100,3,FALSE)</f>
        <v>67.152476315855679</v>
      </c>
      <c r="L4" s="6">
        <f>OEV_Pathways_db2_S4!L4*VLOOKUP("PW2",Waste_Generation_S5!A1:C100,3,FALSE)</f>
        <v>60.676995666639115</v>
      </c>
      <c r="M4" s="6">
        <f>OEV_Pathways_db2_S4!M4*VLOOKUP("PW2",Waste_Generation_S5!A1:C100,3,FALSE)</f>
        <v>409.17617476986624</v>
      </c>
      <c r="N4" s="6">
        <f>OEV_Pathways_db2_S4!N4*VLOOKUP("PW2",Waste_Generation_S5!A1:C100,3,FALSE)</f>
        <v>35.858301877158347</v>
      </c>
      <c r="O4" s="6">
        <f>OEV_Pathways_db2_S4!O4*VLOOKUP("PW2",Waste_Generation_S5!A1:C100,3,FALSE)</f>
        <v>309.73146719739196</v>
      </c>
      <c r="P4" s="6">
        <f>OEV_Pathways_db2_S4!P4*VLOOKUP("PW2",Waste_Generation_S5!A1:C100,3,FALSE)</f>
        <v>37.755330551410246</v>
      </c>
      <c r="Q4" s="6">
        <f>OEV_Pathways_db2_S4!Q4*VLOOKUP("PW2",Waste_Generation_S5!A1:C100,3,FALSE)</f>
        <v>25.146495305658149</v>
      </c>
    </row>
    <row r="5" spans="1:17" x14ac:dyDescent="0.35">
      <c r="A5" s="5" t="s">
        <v>4</v>
      </c>
      <c r="B5" s="6">
        <f>OEV_Pathways_db2_S4!B5*VLOOKUP("PW3",Waste_Generation_S5!A1:C100,3,FALSE)</f>
        <v>8.520551621906268</v>
      </c>
      <c r="C5" s="6">
        <f>OEV_Pathways_db2_S4!C5*VLOOKUP("PW3",Waste_Generation_S5!A1:C100,3,FALSE)</f>
        <v>0.41679061538687728</v>
      </c>
      <c r="D5" s="6">
        <f>OEV_Pathways_db2_S4!D5*VLOOKUP("PW3",Waste_Generation_S5!A1:C100,3,FALSE)</f>
        <v>137.83605692879746</v>
      </c>
      <c r="E5" s="6">
        <f>OEV_Pathways_db2_S4!E5*VLOOKUP("PW3",Waste_Generation_S5!A1:C100,3,FALSE)</f>
        <v>211.44060927566773</v>
      </c>
      <c r="F5" s="6">
        <f>OEV_Pathways_db2_S4!F5*VLOOKUP("PW3",Waste_Generation_S5!A1:C100,3,FALSE)</f>
        <v>15.56684189647002</v>
      </c>
      <c r="G5" s="6">
        <f>OEV_Pathways_db2_S4!G5*VLOOKUP("PW3",Waste_Generation_S5!A1:C100,3,FALSE)</f>
        <v>0.92657622309680732</v>
      </c>
      <c r="H5" s="6">
        <f>OEV_Pathways_db2_S4!H5*VLOOKUP("PW3",Waste_Generation_S5!A1:C100,3,FALSE)</f>
        <v>12.903686495898526</v>
      </c>
      <c r="I5" s="6">
        <f>OEV_Pathways_db2_S4!I5*VLOOKUP("PW3",Waste_Generation_S5!A1:C100,3,FALSE)</f>
        <v>23.119636506121257</v>
      </c>
      <c r="J5" s="6">
        <f>OEV_Pathways_db2_S4!J5*VLOOKUP("PW3",Waste_Generation_S5!A1:C100,3,FALSE)</f>
        <v>30.087476299810692</v>
      </c>
      <c r="K5" s="6">
        <f>OEV_Pathways_db2_S4!K5*VLOOKUP("PW3",Waste_Generation_S5!A1:C100,3,FALSE)</f>
        <v>33.57623815792784</v>
      </c>
      <c r="L5" s="6">
        <f>OEV_Pathways_db2_S4!L5*VLOOKUP("PW3",Waste_Generation_S5!A1:C100,3,FALSE)</f>
        <v>30.338497833319558</v>
      </c>
      <c r="M5" s="6">
        <f>OEV_Pathways_db2_S4!M5*VLOOKUP("PW3",Waste_Generation_S5!A1:C100,3,FALSE)</f>
        <v>204.58808738493312</v>
      </c>
      <c r="N5" s="6">
        <f>OEV_Pathways_db2_S4!N5*VLOOKUP("PW3",Waste_Generation_S5!A1:C100,3,FALSE)</f>
        <v>17.929150938579173</v>
      </c>
      <c r="O5" s="6">
        <f>OEV_Pathways_db2_S4!O5*VLOOKUP("PW3",Waste_Generation_S5!A1:C100,3,FALSE)</f>
        <v>154.86573359869598</v>
      </c>
      <c r="P5" s="6">
        <f>OEV_Pathways_db2_S4!P5*VLOOKUP("PW3",Waste_Generation_S5!A1:C100,3,FALSE)</f>
        <v>18.877665275705123</v>
      </c>
      <c r="Q5" s="6">
        <f>OEV_Pathways_db2_S4!Q5*VLOOKUP("PW3",Waste_Generation_S5!A1:C100,3,FALSE)</f>
        <v>12.573247652829075</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CA_Pathways_db2_S5!B2-TUM_db2_S5_Util!B2</f>
        <v>-2.6501207184387567</v>
      </c>
      <c r="C2" s="6">
        <f>CA_Pathways_db2_S5!C2-TUM_db2_S5_Util!C2</f>
        <v>0.51800806645373187</v>
      </c>
      <c r="D2" s="6">
        <f>CA_Pathways_db2_S5!D2-TUM_db2_S5_Util!D2</f>
        <v>31.915198983742116</v>
      </c>
      <c r="E2" s="6">
        <f>CA_Pathways_db2_S5!E2-TUM_db2_S5_Util!E2</f>
        <v>8.1000619558342919</v>
      </c>
      <c r="F2" s="6">
        <f>CA_Pathways_db2_S5!F2-TUM_db2_S5_Util!F2</f>
        <v>-5.1431808014758857</v>
      </c>
      <c r="G2" s="6">
        <f>CA_Pathways_db2_S5!G2-TUM_db2_S5_Util!G2</f>
        <v>0.81874346085430527</v>
      </c>
      <c r="H2" s="6">
        <f>CA_Pathways_db2_S5!H2-TUM_db2_S5_Util!H2</f>
        <v>8.2331175555342231</v>
      </c>
      <c r="I2" s="6">
        <f>CA_Pathways_db2_S5!I2-TUM_db2_S5_Util!I2</f>
        <v>-17.655336701614161</v>
      </c>
      <c r="J2" s="6">
        <f>CA_Pathways_db2_S5!J2-TUM_db2_S5_Util!J2</f>
        <v>-25.894729252466874</v>
      </c>
      <c r="K2" s="6">
        <f>CA_Pathways_db2_S5!K2-TUM_db2_S5_Util!K2</f>
        <v>0.26568068975960557</v>
      </c>
      <c r="L2" s="6">
        <f>CA_Pathways_db2_S5!L2-TUM_db2_S5_Util!L2</f>
        <v>1.8740971665391868</v>
      </c>
      <c r="M2" s="6">
        <f>CA_Pathways_db2_S5!M2-TUM_db2_S5_Util!M2</f>
        <v>16.825696916663077</v>
      </c>
      <c r="N2" s="6">
        <f>CA_Pathways_db2_S5!N2-TUM_db2_S5_Util!N2</f>
        <v>1.0736463703021712</v>
      </c>
      <c r="O2" s="6">
        <f>CA_Pathways_db2_S5!O2-TUM_db2_S5_Util!O2</f>
        <v>4.2011095666509846E-3</v>
      </c>
      <c r="P2" s="6">
        <f>CA_Pathways_db2_S5!P2-TUM_db2_S5_Util!P2</f>
        <v>15.0176772033725</v>
      </c>
      <c r="Q2" s="6">
        <f>CA_Pathways_db2_S5!Q2-TUM_db2_S5_Util!Q2</f>
        <v>12.464519404342827</v>
      </c>
    </row>
    <row r="3" spans="1:17" x14ac:dyDescent="0.35">
      <c r="A3" s="5" t="s">
        <v>2</v>
      </c>
      <c r="B3" s="6">
        <f>CA_Pathways_db2_S5!B3-TUM_db2_S5_Util!B3</f>
        <v>-2.3551144512129634</v>
      </c>
      <c r="C3" s="6">
        <f>CA_Pathways_db2_S5!C3-TUM_db2_S5_Util!C3</f>
        <v>3.3670564526778281E-2</v>
      </c>
      <c r="D3" s="6">
        <f>CA_Pathways_db2_S5!D3-TUM_db2_S5_Util!D3</f>
        <v>-20.766992083377243</v>
      </c>
      <c r="E3" s="6">
        <f>CA_Pathways_db2_S5!E3-TUM_db2_S5_Util!E3</f>
        <v>-0.97243838289338325</v>
      </c>
      <c r="F3" s="6">
        <f>CA_Pathways_db2_S5!F3-TUM_db2_S5_Util!F3</f>
        <v>-7.313805212264465</v>
      </c>
      <c r="G3" s="6">
        <f>CA_Pathways_db2_S5!G3-TUM_db2_S5_Util!G3</f>
        <v>-9.7140928344522981E-2</v>
      </c>
      <c r="H3" s="6">
        <f>CA_Pathways_db2_S5!H3-TUM_db2_S5_Util!H3</f>
        <v>1.2667458812149734</v>
      </c>
      <c r="I3" s="6">
        <f>CA_Pathways_db2_S5!I3-TUM_db2_S5_Util!I3</f>
        <v>-22.286773678077466</v>
      </c>
      <c r="J3" s="6">
        <f>CA_Pathways_db2_S5!J3-TUM_db2_S5_Util!J3</f>
        <v>-31.077282069431714</v>
      </c>
      <c r="K3" s="6">
        <f>CA_Pathways_db2_S5!K3-TUM_db2_S5_Util!K3</f>
        <v>-0.27220613642932234</v>
      </c>
      <c r="L3" s="6">
        <f>CA_Pathways_db2_S5!L3-TUM_db2_S5_Util!L3</f>
        <v>-0.94117769926763784</v>
      </c>
      <c r="M3" s="6">
        <f>CA_Pathways_db2_S5!M3-TUM_db2_S5_Util!M3</f>
        <v>-6.5730969209073897E-2</v>
      </c>
      <c r="N3" s="6">
        <f>CA_Pathways_db2_S5!N3-TUM_db2_S5_Util!N3</f>
        <v>-4.619078599702961E-2</v>
      </c>
      <c r="O3" s="6">
        <f>CA_Pathways_db2_S5!O3-TUM_db2_S5_Util!O3</f>
        <v>-0.57801502809169847</v>
      </c>
      <c r="P3" s="6">
        <f>CA_Pathways_db2_S5!P3-TUM_db2_S5_Util!P3</f>
        <v>-0.90987166076254278</v>
      </c>
      <c r="Q3" s="6">
        <f>CA_Pathways_db2_S5!Q3-TUM_db2_S5_Util!Q3</f>
        <v>-6.6770136035413541E-2</v>
      </c>
    </row>
    <row r="4" spans="1:17" x14ac:dyDescent="0.35">
      <c r="A4" s="5" t="s">
        <v>3</v>
      </c>
      <c r="B4" s="6">
        <f>CA_Pathways_db2_S5!B4-TUM_db2_S5_Util!B4</f>
        <v>-6.6010562204030201</v>
      </c>
      <c r="C4" s="6">
        <f>CA_Pathways_db2_S5!C4-TUM_db2_S5_Util!C4</f>
        <v>1.5849382299206669E-3</v>
      </c>
      <c r="D4" s="6">
        <f>CA_Pathways_db2_S5!D4-TUM_db2_S5_Util!D4</f>
        <v>-11.795296015944189</v>
      </c>
      <c r="E4" s="6">
        <f>CA_Pathways_db2_S5!E4-TUM_db2_S5_Util!E4</f>
        <v>-5.1933720491896036</v>
      </c>
      <c r="F4" s="6">
        <f>CA_Pathways_db2_S5!F4-TUM_db2_S5_Util!F4</f>
        <v>-1.3844700089266544</v>
      </c>
      <c r="G4" s="6">
        <f>CA_Pathways_db2_S5!G4-TUM_db2_S5_Util!G4</f>
        <v>-4.0505741523795685E-2</v>
      </c>
      <c r="H4" s="6">
        <f>CA_Pathways_db2_S5!H4-TUM_db2_S5_Util!H4</f>
        <v>0.69349466819475314</v>
      </c>
      <c r="I4" s="6">
        <f>CA_Pathways_db2_S5!I4-TUM_db2_S5_Util!I4</f>
        <v>0.27070985805382142</v>
      </c>
      <c r="J4" s="6">
        <f>CA_Pathways_db2_S5!J4-TUM_db2_S5_Util!J4</f>
        <v>0.61467648524028196</v>
      </c>
      <c r="K4" s="6">
        <f>CA_Pathways_db2_S5!K4-TUM_db2_S5_Util!K4</f>
        <v>-0.28320935837353889</v>
      </c>
      <c r="L4" s="6">
        <f>CA_Pathways_db2_S5!L4-TUM_db2_S5_Util!L4</f>
        <v>0.24908027684037726</v>
      </c>
      <c r="M4" s="6">
        <f>CA_Pathways_db2_S5!M4-TUM_db2_S5_Util!M4</f>
        <v>0.3755011214108217</v>
      </c>
      <c r="N4" s="6">
        <f>CA_Pathways_db2_S5!N4-TUM_db2_S5_Util!N4</f>
        <v>3.0827976560168641E-2</v>
      </c>
      <c r="O4" s="6">
        <f>CA_Pathways_db2_S5!O4-TUM_db2_S5_Util!O4</f>
        <v>-0.10813755626292289</v>
      </c>
      <c r="P4" s="6">
        <f>CA_Pathways_db2_S5!P4-TUM_db2_S5_Util!P4</f>
        <v>-0.80019381779149445</v>
      </c>
      <c r="Q4" s="6">
        <f>CA_Pathways_db2_S5!Q4-TUM_db2_S5_Util!Q4</f>
        <v>-0.22267754020344954</v>
      </c>
    </row>
    <row r="5" spans="1:17" x14ac:dyDescent="0.35">
      <c r="A5" s="5" t="s">
        <v>4</v>
      </c>
      <c r="B5" s="6">
        <f>CA_Pathways_db2_S5!B5-TUM_db2_S5_Util!B5</f>
        <v>6.3060499531772267</v>
      </c>
      <c r="C5" s="6">
        <f>CA_Pathways_db2_S5!C5-TUM_db2_S5_Util!C5</f>
        <v>0.4827525636970329</v>
      </c>
      <c r="D5" s="6">
        <f>CA_Pathways_db2_S5!D5-TUM_db2_S5_Util!D5</f>
        <v>64.477487083063565</v>
      </c>
      <c r="E5" s="6">
        <f>CA_Pathways_db2_S5!E5-TUM_db2_S5_Util!E5</f>
        <v>14.265872387917312</v>
      </c>
      <c r="F5" s="6">
        <f>CA_Pathways_db2_S5!F5-TUM_db2_S5_Util!F5</f>
        <v>3.5550944197152372</v>
      </c>
      <c r="G5" s="6">
        <f>CA_Pathways_db2_S5!G5-TUM_db2_S5_Util!G5</f>
        <v>0.95639013072262391</v>
      </c>
      <c r="H5" s="6">
        <f>CA_Pathways_db2_S5!H5-TUM_db2_S5_Util!H5</f>
        <v>6.2728770061244958</v>
      </c>
      <c r="I5" s="6">
        <f>CA_Pathways_db2_S5!I5-TUM_db2_S5_Util!I5</f>
        <v>4.3607271184094891</v>
      </c>
      <c r="J5" s="6">
        <f>CA_Pathways_db2_S5!J5-TUM_db2_S5_Util!J5</f>
        <v>4.5678763317245625</v>
      </c>
      <c r="K5" s="6">
        <f>CA_Pathways_db2_S5!K5-TUM_db2_S5_Util!K5</f>
        <v>0.82109618456247091</v>
      </c>
      <c r="L5" s="6">
        <f>CA_Pathways_db2_S5!L5-TUM_db2_S5_Util!L5</f>
        <v>2.5661945889664572</v>
      </c>
      <c r="M5" s="6">
        <f>CA_Pathways_db2_S5!M5-TUM_db2_S5_Util!M5</f>
        <v>16.515926764461369</v>
      </c>
      <c r="N5" s="6">
        <f>CA_Pathways_db2_S5!N5-TUM_db2_S5_Util!N5</f>
        <v>1.0890091797390333</v>
      </c>
      <c r="O5" s="6">
        <f>CA_Pathways_db2_S5!O5-TUM_db2_S5_Util!O5</f>
        <v>0.69035369392122448</v>
      </c>
      <c r="P5" s="6">
        <f>CA_Pathways_db2_S5!P5-TUM_db2_S5_Util!P5</f>
        <v>16.727742681926536</v>
      </c>
      <c r="Q5" s="6">
        <f>CA_Pathways_db2_S5!Q5-TUM_db2_S5_Util!Q5</f>
        <v>12.753967080581688</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(+(supply_chain_S5_BWM!B18*LCI_db2_S5!L32)+(supply_chain_S5_BWM!B20*LCI_db2_S5!L35)+(supply_chain_S5_BWM!B26*LCI_db2_S5!L43)+(supply_chain_S5_BWM!B37*LCI_db2_S5!L58))/LCIA_Methods!D2</f>
        <v>-4.9853610443562202</v>
      </c>
      <c r="C2" s="6">
        <f>(+(supply_chain_S5_BWM!B18*LCI_db2_S5!M32)+(supply_chain_S5_BWM!B20*LCI_db2_S5!M35)+(supply_chain_S5_BWM!B26*LCI_db2_S5!M43)+(supply_chain_S5_BWM!B37*LCI_db2_S5!M58))/LCIA_Methods!D3</f>
        <v>-0.3532364666752702</v>
      </c>
      <c r="D2" s="6">
        <f>(+(supply_chain_S5_BWM!B18*LCI_db2_S5!N32)+(supply_chain_S5_BWM!B20*LCI_db2_S5!N35)+(supply_chain_S5_BWM!B26*LCI_db2_S5!N43)+(supply_chain_S5_BWM!B37*LCI_db2_S5!N58))/LCIA_Methods!D4</f>
        <v>-131.65525026385058</v>
      </c>
      <c r="E2" s="6">
        <f>(+(supply_chain_S5_BWM!B18*LCI_db2_S5!O32)+(supply_chain_S5_BWM!B20*LCI_db2_S5!O35)+(supply_chain_S5_BWM!B26*LCI_db2_S5!O43)+(supply_chain_S5_BWM!B37*LCI_db2_S5!O58))/LCIA_Methods!D5</f>
        <v>-205.7608882369847</v>
      </c>
      <c r="F2" s="6">
        <f>(+(supply_chain_S5_BWM!B18*LCI_db2_S5!P32)+(supply_chain_S5_BWM!B20*LCI_db2_S5!P35)+(supply_chain_S5_BWM!B26*LCI_db2_S5!P43)+(supply_chain_S5_BWM!B37*LCI_db2_S5!P58))/LCIA_Methods!D6</f>
        <v>-11.551433752111581</v>
      </c>
      <c r="G2" s="6">
        <f>(+(supply_chain_S5_BWM!B18*LCI_db2_S5!Q32)+(supply_chain_S5_BWM!B20*LCI_db2_S5!Q35)+(supply_chain_S5_BWM!B26*LCI_db2_S5!Q43)+(supply_chain_S5_BWM!B37*LCI_db2_S5!Q58))/LCIA_Methods!D7</f>
        <v>-0.71077441505306882</v>
      </c>
      <c r="H2" s="6">
        <f>(+(supply_chain_S5_BWM!B18*LCI_db2_S5!R32)+(supply_chain_S5_BWM!B20*LCI_db2_S5!R35)+(supply_chain_S5_BWM!B26*LCI_db2_S5!R43)+(supply_chain_S5_BWM!B37*LCI_db2_S5!R58))/LCIA_Methods!D8</f>
        <v>-11.949594927860407</v>
      </c>
      <c r="I2" s="6">
        <f>(+(supply_chain_S5_BWM!B18*LCI_db2_S5!S32)+(supply_chain_S5_BWM!B20*LCI_db2_S5!S35)+(supply_chain_S5_BWM!B26*LCI_db2_S5!S43)+(supply_chain_S5_BWM!B37*LCI_db2_S5!S58))/LCIA_Methods!D9</f>
        <v>-19.64925751578</v>
      </c>
      <c r="J2" s="6">
        <f>(+(supply_chain_S5_BWM!B18*LCI_db2_S5!T32)+(supply_chain_S5_BWM!B20*LCI_db2_S5!T35)+(supply_chain_S5_BWM!B26*LCI_db2_S5!T43)+(supply_chain_S5_BWM!B37*LCI_db2_S5!T58))/LCIA_Methods!D10</f>
        <v>-25.449736029978169</v>
      </c>
      <c r="K2" s="6">
        <f>(+(supply_chain_S5_BWM!B18*LCI_db2_S5!U32)+(supply_chain_S5_BWM!B20*LCI_db2_S5!U35)+(supply_chain_S5_BWM!B26*LCI_db2_S5!U43)+(supply_chain_S5_BWM!B37*LCI_db2_S5!U58))/LCIA_Methods!D11</f>
        <v>-33.469878025081279</v>
      </c>
      <c r="L2" s="6">
        <f>(+(supply_chain_S5_BWM!B18*LCI_db2_S5!V32)+(supply_chain_S5_BWM!B20*LCI_db2_S5!V35)+(supply_chain_S5_BWM!B26*LCI_db2_S5!V43)+(supply_chain_S5_BWM!B37*LCI_db2_S5!V58))/LCIA_Methods!D12</f>
        <v>-29.839305798108445</v>
      </c>
      <c r="M2" s="6">
        <f>(+(supply_chain_S5_BWM!B18*LCI_db2_S5!W32)+(supply_chain_S5_BWM!B20*LCI_db2_S5!W35)+(supply_chain_S5_BWM!B26*LCI_db2_S5!W43)+(supply_chain_S5_BWM!B37*LCI_db2_S5!W58))/LCIA_Methods!D13</f>
        <v>-203.16294402863554</v>
      </c>
      <c r="N2" s="6">
        <f>(+(supply_chain_S5_BWM!B18*LCI_db2_S5!X32)+(supply_chain_S5_BWM!B20*LCI_db2_S5!X35)+(supply_chain_S5_BWM!B26*LCI_db2_S5!X43)+(supply_chain_S5_BWM!B37*LCI_db2_S5!X58))/LCIA_Methods!D14</f>
        <v>-17.730985098063439</v>
      </c>
      <c r="O2" s="6">
        <f>(+(supply_chain_S5_BWM!B18*LCI_db2_S5!Y32)+(supply_chain_S5_BWM!B20*LCI_db2_S5!Y35)+(supply_chain_S5_BWM!B26*LCI_db2_S5!Y43)+(supply_chain_S5_BWM!B37*LCI_db2_S5!Y58))/LCIA_Methods!D15</f>
        <v>-154.73377726052624</v>
      </c>
      <c r="P2" s="6">
        <f>(+(supply_chain_S5_BWM!B18*LCI_db2_S5!Z32)+(supply_chain_S5_BWM!B20*LCI_db2_S5!Z35)+(supply_chain_S5_BWM!B26*LCI_db2_S5!Z43)+(supply_chain_S5_BWM!B37*LCI_db2_S5!Z58))/LCIA_Methods!D16</f>
        <v>-17.322836746781661</v>
      </c>
      <c r="Q2" s="6">
        <f>(+(supply_chain_S5_BWM!B18*LCI_db2_S5!AA32)+(supply_chain_S5_BWM!B20*LCI_db2_S5!AA35)+(supply_chain_S5_BWM!B26*LCI_db2_S5!AA43)+(supply_chain_S5_BWM!B37*LCI_db2_S5!AA58))/LCIA_Methods!D17</f>
        <v>-10.576103741104383</v>
      </c>
    </row>
    <row r="3" spans="1:17" x14ac:dyDescent="0.35">
      <c r="A3" s="5" t="s">
        <v>2</v>
      </c>
      <c r="B3" s="6">
        <f>(+(supply_chain_S5_PW1!B18*LCI_db2_S5!L32)+(supply_chain_S5_PW1!B20*LCI_db2_S5!L35)+(supply_chain_S5_PW1!B26*LCI_db2_S5!L43)+(supply_chain_S5_PW1!B37*LCI_db2_S5!L58))/LCIA_Methods!D2</f>
        <v>6.3522390575608031E-2</v>
      </c>
      <c r="C3" s="6">
        <f>(+(supply_chain_S5_PW1!B18*LCI_db2_S5!M32)+(supply_chain_S5_PW1!B20*LCI_db2_S5!M35)+(supply_chain_S5_PW1!B26*LCI_db2_S5!M43)+(supply_chain_S5_PW1!B37*LCI_db2_S5!M58))/LCIA_Methods!D3</f>
        <v>5.2598454573489816E-3</v>
      </c>
      <c r="D3" s="6">
        <f>(+(supply_chain_S5_PW1!B18*LCI_db2_S5!N32)+(supply_chain_S5_PW1!B20*LCI_db2_S5!N35)+(supply_chain_S5_PW1!B26*LCI_db2_S5!N43)+(supply_chain_S5_PW1!B37*LCI_db2_S5!N58))/LCIA_Methods!D4</f>
        <v>0.51882042519682181</v>
      </c>
      <c r="E3" s="6">
        <f>(+(supply_chain_S5_PW1!B18*LCI_db2_S5!O32)+(supply_chain_S5_PW1!B20*LCI_db2_S5!O35)+(supply_chain_S5_PW1!B26*LCI_db2_S5!O43)+(supply_chain_S5_PW1!B37*LCI_db2_S5!O58))/LCIA_Methods!D5</f>
        <v>0.47534538651190966</v>
      </c>
      <c r="F3" s="6">
        <f>(+(supply_chain_S5_PW1!B18*LCI_db2_S5!P32)+(supply_chain_S5_PW1!B20*LCI_db2_S5!P35)+(supply_chain_S5_PW1!B26*LCI_db2_S5!P43)+(supply_chain_S5_PW1!B37*LCI_db2_S5!P58))/LCIA_Methods!D6</f>
        <v>0.18777854466918878</v>
      </c>
      <c r="G3" s="6">
        <f>(+(supply_chain_S5_PW1!B18*LCI_db2_S5!Q32)+(supply_chain_S5_PW1!B20*LCI_db2_S5!Q35)+(supply_chain_S5_PW1!B26*LCI_db2_S5!Q43)+(supply_chain_S5_PW1!B37*LCI_db2_S5!Q58))/LCIA_Methods!D7</f>
        <v>1.2063031954623585E-2</v>
      </c>
      <c r="H3" s="6">
        <f>(+(supply_chain_S5_PW1!B18*LCI_db2_S5!R32)+(supply_chain_S5_PW1!B20*LCI_db2_S5!R35)+(supply_chain_S5_PW1!B26*LCI_db2_S5!R43)+(supply_chain_S5_PW1!B37*LCI_db2_S5!R58))/LCIA_Methods!D8</f>
        <v>8.0280196006478496E-2</v>
      </c>
      <c r="I3" s="6">
        <f>(+(supply_chain_S5_PW1!B18*LCI_db2_S5!S32)+(supply_chain_S5_PW1!B20*LCI_db2_S5!S35)+(supply_chain_S5_PW1!B26*LCI_db2_S5!S43)+(supply_chain_S5_PW1!B37*LCI_db2_S5!S58))/LCIA_Methods!D9</f>
        <v>5.3435463381503373E-2</v>
      </c>
      <c r="J3" s="6">
        <f>(+(supply_chain_S5_PW1!B18*LCI_db2_S5!T32)+(supply_chain_S5_PW1!B20*LCI_db2_S5!T35)+(supply_chain_S5_PW1!B26*LCI_db2_S5!T43)+(supply_chain_S5_PW1!B37*LCI_db2_S5!T58))/LCIA_Methods!D10</f>
        <v>5.8763163488850662E-2</v>
      </c>
      <c r="K3" s="6">
        <f>(+(supply_chain_S5_PW1!B18*LCI_db2_S5!U32)+(supply_chain_S5_PW1!B20*LCI_db2_S5!U35)+(supply_chain_S5_PW1!B26*LCI_db2_S5!U43)+(supply_chain_S5_PW1!B37*LCI_db2_S5!U58))/LCIA_Methods!D11</f>
        <v>8.7518084644434817E-3</v>
      </c>
      <c r="L3" s="6">
        <f>(+(supply_chain_S5_PW1!B18*LCI_db2_S5!V32)+(supply_chain_S5_PW1!B20*LCI_db2_S5!V35)+(supply_chain_S5_PW1!B26*LCI_db2_S5!V43)+(supply_chain_S5_PW1!B37*LCI_db2_S5!V58))/LCIA_Methods!D12</f>
        <v>3.2943073556949969E-2</v>
      </c>
      <c r="M3" s="6">
        <f>(+(supply_chain_S5_PW1!B18*LCI_db2_S5!W32)+(supply_chain_S5_PW1!B20*LCI_db2_S5!W35)+(supply_chain_S5_PW1!B26*LCI_db2_S5!W43)+(supply_chain_S5_PW1!B37*LCI_db2_S5!W58))/LCIA_Methods!D13</f>
        <v>0.53978241985812692</v>
      </c>
      <c r="N3" s="6">
        <f>(+(supply_chain_S5_PW1!B18*LCI_db2_S5!X32)+(supply_chain_S5_PW1!B20*LCI_db2_S5!X35)+(supply_chain_S5_PW1!B26*LCI_db2_S5!X43)+(supply_chain_S5_PW1!B37*LCI_db2_S5!X58))/LCIA_Methods!D14</f>
        <v>1.829714660182705E-2</v>
      </c>
      <c r="O3" s="6">
        <f>(+(supply_chain_S5_PW1!B18*LCI_db2_S5!Y32)+(supply_chain_S5_PW1!B20*LCI_db2_S5!Y35)+(supply_chain_S5_PW1!B26*LCI_db2_S5!Y43)+(supply_chain_S5_PW1!B37*LCI_db2_S5!Y58))/LCIA_Methods!D15</f>
        <v>8.1614639955849711E-3</v>
      </c>
      <c r="P3" s="6">
        <f>(+(supply_chain_S5_PW1!B18*LCI_db2_S5!Z32)+(supply_chain_S5_PW1!B20*LCI_db2_S5!Z35)+(supply_chain_S5_PW1!B26*LCI_db2_S5!Z43)+(supply_chain_S5_PW1!B37*LCI_db2_S5!Z58))/LCIA_Methods!D16</f>
        <v>0.23862758901650355</v>
      </c>
      <c r="Q3" s="6">
        <f>(+(supply_chain_S5_PW1!B18*LCI_db2_S5!AA32)+(supply_chain_S5_PW1!B20*LCI_db2_S5!AA35)+(supply_chain_S5_PW1!B26*LCI_db2_S5!AA43)+(supply_chain_S5_PW1!B37*LCI_db2_S5!AA58))/LCIA_Methods!D17</f>
        <v>0.14505353498095994</v>
      </c>
    </row>
    <row r="4" spans="1:17" x14ac:dyDescent="0.35">
      <c r="A4" s="5" t="s">
        <v>3</v>
      </c>
      <c r="B4" s="6">
        <f>(+(supply_chain_S5_PW2!B18*LCI_db2_S5!L32)+(supply_chain_S5_PW2!B20*LCI_db2_S5!L35)+(supply_chain_S5_PW2!B26*LCI_db2_S5!L43)+(supply_chain_S5_PW2!B37*LCI_db2_S5!L58))/LCIA_Methods!D2</f>
        <v>3.4716681869744406</v>
      </c>
      <c r="C4" s="6">
        <f>(+(supply_chain_S5_PW2!B18*LCI_db2_S5!M32)+(supply_chain_S5_PW2!B20*LCI_db2_S5!M35)+(supply_chain_S5_PW2!B26*LCI_db2_S5!M43)+(supply_chain_S5_PW2!B37*LCI_db2_S5!M58))/LCIA_Methods!D3</f>
        <v>5.8294303254258051E-2</v>
      </c>
      <c r="D4" s="6">
        <f>(+(supply_chain_S5_PW2!B18*LCI_db2_S5!N32)+(supply_chain_S5_PW2!B20*LCI_db2_S5!N35)+(supply_chain_S5_PW2!B26*LCI_db2_S5!N43)+(supply_chain_S5_PW2!B37*LCI_db2_S5!N58))/LCIA_Methods!D4</f>
        <v>5.6619862397500658</v>
      </c>
      <c r="E4" s="6">
        <f>(+(supply_chain_S5_PW2!B18*LCI_db2_S5!O32)+(supply_chain_S5_PW2!B20*LCI_db2_S5!O35)+(supply_chain_S5_PW2!B26*LCI_db2_S5!O43)+(supply_chain_S5_PW2!B37*LCI_db2_S5!O58))/LCIA_Methods!D5</f>
        <v>5.20437565217106</v>
      </c>
      <c r="F4" s="6">
        <f>(+(supply_chain_S5_PW2!B18*LCI_db2_S5!P32)+(supply_chain_S5_PW2!B20*LCI_db2_S5!P35)+(supply_chain_S5_PW2!B26*LCI_db2_S5!P43)+(supply_chain_S5_PW2!B37*LCI_db2_S5!P58))/LCIA_Methods!D6</f>
        <v>3.8276295996892511</v>
      </c>
      <c r="G4" s="6">
        <f>(+(supply_chain_S5_PW2!B18*LCI_db2_S5!Q32)+(supply_chain_S5_PW2!B20*LCI_db2_S5!Q35)+(supply_chain_S5_PW2!B26*LCI_db2_S5!Q43)+(supply_chain_S5_PW2!B37*LCI_db2_S5!Q58))/LCIA_Methods!D7</f>
        <v>0.20373877608911517</v>
      </c>
      <c r="H4" s="6">
        <f>(+(supply_chain_S5_PW2!B18*LCI_db2_S5!R32)+(supply_chain_S5_PW2!B20*LCI_db2_S5!R35)+(supply_chain_S5_PW2!B26*LCI_db2_S5!R43)+(supply_chain_S5_PW2!B37*LCI_db2_S5!R58))/LCIA_Methods!D8</f>
        <v>0.8738113720316425</v>
      </c>
      <c r="I4" s="6">
        <f>(+(supply_chain_S5_PW2!B18*LCI_db2_S5!S32)+(supply_chain_S5_PW2!B20*LCI_db2_S5!S35)+(supply_chain_S5_PW2!B26*LCI_db2_S5!S43)+(supply_chain_S5_PW2!B37*LCI_db2_S5!S58))/LCIA_Methods!D9</f>
        <v>3.4169435269597481</v>
      </c>
      <c r="J4" s="6">
        <f>(+(supply_chain_S5_PW2!B18*LCI_db2_S5!T32)+(supply_chain_S5_PW2!B20*LCI_db2_S5!T35)+(supply_chain_S5_PW2!B26*LCI_db2_S5!T43)+(supply_chain_S5_PW2!B37*LCI_db2_S5!T58))/LCIA_Methods!D10</f>
        <v>4.5789771063436744</v>
      </c>
      <c r="K4" s="6">
        <f>(+(supply_chain_S5_PW2!B18*LCI_db2_S5!U32)+(supply_chain_S5_PW2!B20*LCI_db2_S5!U35)+(supply_chain_S5_PW2!B26*LCI_db2_S5!U43)+(supply_chain_S5_PW2!B37*LCI_db2_S5!U58))/LCIA_Methods!D11</f>
        <v>9.7608324382119332E-2</v>
      </c>
      <c r="L4" s="6">
        <f>(+(supply_chain_S5_PW2!B18*LCI_db2_S5!V32)+(supply_chain_S5_PW2!B20*LCI_db2_S5!V35)+(supply_chain_S5_PW2!B26*LCI_db2_S5!V43)+(supply_chain_S5_PW2!B37*LCI_db2_S5!V58))/LCIA_Methods!D12</f>
        <v>0.46624896165416285</v>
      </c>
      <c r="M4" s="6">
        <f>(+(supply_chain_S5_PW2!B18*LCI_db2_S5!W32)+(supply_chain_S5_PW2!B20*LCI_db2_S5!W35)+(supply_chain_S5_PW2!B26*LCI_db2_S5!W43)+(supply_chain_S5_PW2!B37*LCI_db2_S5!W58))/LCIA_Methods!D13</f>
        <v>0.8853609364394095</v>
      </c>
      <c r="N4" s="6">
        <f>(+(supply_chain_S5_PW2!B18*LCI_db2_S5!X32)+(supply_chain_S5_PW2!B20*LCI_db2_S5!X35)+(supply_chain_S5_PW2!B26*LCI_db2_S5!X43)+(supply_chain_S5_PW2!B37*LCI_db2_S5!X58))/LCIA_Methods!D14</f>
        <v>0.1798686939139125</v>
      </c>
      <c r="O4" s="6">
        <f>(+(supply_chain_S5_PW2!B18*LCI_db2_S5!Y32)+(supply_chain_S5_PW2!B20*LCI_db2_S5!Y35)+(supply_chain_S5_PW2!B26*LCI_db2_S5!Y43)+(supply_chain_S5_PW2!B37*LCI_db2_S5!Y58))/LCIA_Methods!D15</f>
        <v>0.1237948741741679</v>
      </c>
      <c r="P4" s="6">
        <f>(+(supply_chain_S5_PW2!B18*LCI_db2_S5!Z32)+(supply_chain_S5_PW2!B20*LCI_db2_S5!Z35)+(supply_chain_S5_PW2!B26*LCI_db2_S5!Z43)+(supply_chain_S5_PW2!B37*LCI_db2_S5!Z58))/LCIA_Methods!D16</f>
        <v>1.3162009399069585</v>
      </c>
      <c r="Q4" s="6">
        <f>(+(supply_chain_S5_PW2!B18*LCI_db2_S5!AA32)+(supply_chain_S5_PW2!B20*LCI_db2_S5!AA35)+(supply_chain_S5_PW2!B26*LCI_db2_S5!AA43)+(supply_chain_S5_PW2!B37*LCI_db2_S5!AA58))/LCIA_Methods!D17</f>
        <v>1.8520903767437329</v>
      </c>
    </row>
    <row r="5" spans="1:17" x14ac:dyDescent="0.35">
      <c r="A5" s="5" t="s">
        <v>4</v>
      </c>
      <c r="B5" s="6">
        <f>(+(supply_chain_S5_PW3!B18*LCI_db2_S5!L32)+(supply_chain_S5_PW3!B20*LCI_db2_S5!L35)+(supply_chain_S5_PW3!B26*LCI_db2_S5!L43)+(supply_chain_S5_PW3!B37*LCI_db2_S5!L58))/LCIA_Methods!D2</f>
        <v>-8.520551621906268</v>
      </c>
      <c r="C5" s="6">
        <f>(+(supply_chain_S5_PW3!B18*LCI_db2_S5!M32)+(supply_chain_S5_PW3!B20*LCI_db2_S5!M35)+(supply_chain_S5_PW3!B26*LCI_db2_S5!M43)+(supply_chain_S5_PW3!B37*LCI_db2_S5!M58))/LCIA_Methods!D3</f>
        <v>-0.41679061538687717</v>
      </c>
      <c r="D5" s="6">
        <f>(+(supply_chain_S5_PW3!B18*LCI_db2_S5!N32)+(supply_chain_S5_PW3!B20*LCI_db2_S5!N35)+(supply_chain_S5_PW3!B26*LCI_db2_S5!N43)+(supply_chain_S5_PW3!B37*LCI_db2_S5!N58))/LCIA_Methods!D4</f>
        <v>-137.83605692879749</v>
      </c>
      <c r="E5" s="6">
        <f>(+(supply_chain_S5_PW3!B18*LCI_db2_S5!O32)+(supply_chain_S5_PW3!B20*LCI_db2_S5!O35)+(supply_chain_S5_PW3!B26*LCI_db2_S5!O43)+(supply_chain_S5_PW3!B37*LCI_db2_S5!O58))/LCIA_Methods!D5</f>
        <v>-211.4406092756677</v>
      </c>
      <c r="F5" s="6">
        <f>(+(supply_chain_S5_PW3!B18*LCI_db2_S5!P32)+(supply_chain_S5_PW3!B20*LCI_db2_S5!P35)+(supply_chain_S5_PW3!B26*LCI_db2_S5!P43)+(supply_chain_S5_PW3!B37*LCI_db2_S5!P58))/LCIA_Methods!D6</f>
        <v>-15.56684189647002</v>
      </c>
      <c r="G5" s="6">
        <f>(+(supply_chain_S5_PW3!B18*LCI_db2_S5!Q32)+(supply_chain_S5_PW3!B20*LCI_db2_S5!Q35)+(supply_chain_S5_PW3!B26*LCI_db2_S5!Q43)+(supply_chain_S5_PW3!B37*LCI_db2_S5!Q58))/LCIA_Methods!D7</f>
        <v>-0.92657622309680754</v>
      </c>
      <c r="H5" s="6">
        <f>(+(supply_chain_S5_PW3!B18*LCI_db2_S5!R32)+(supply_chain_S5_PW3!B20*LCI_db2_S5!R35)+(supply_chain_S5_PW3!B26*LCI_db2_S5!R43)+(supply_chain_S5_PW3!B37*LCI_db2_S5!R58))/LCIA_Methods!D8</f>
        <v>-12.903686495898526</v>
      </c>
      <c r="I5" s="6">
        <f>(+(supply_chain_S5_PW3!B18*LCI_db2_S5!S32)+(supply_chain_S5_PW3!B20*LCI_db2_S5!S35)+(supply_chain_S5_PW3!B26*LCI_db2_S5!S43)+(supply_chain_S5_PW3!B37*LCI_db2_S5!S58))/LCIA_Methods!D9</f>
        <v>-23.119636506121257</v>
      </c>
      <c r="J5" s="6">
        <f>(+(supply_chain_S5_PW3!B18*LCI_db2_S5!T32)+(supply_chain_S5_PW3!B20*LCI_db2_S5!T35)+(supply_chain_S5_PW3!B26*LCI_db2_S5!T43)+(supply_chain_S5_PW3!B37*LCI_db2_S5!T58))/LCIA_Methods!D10</f>
        <v>-30.087476299810696</v>
      </c>
      <c r="K5" s="6">
        <f>(+(supply_chain_S5_PW3!B18*LCI_db2_S5!U32)+(supply_chain_S5_PW3!B20*LCI_db2_S5!U35)+(supply_chain_S5_PW3!B26*LCI_db2_S5!U43)+(supply_chain_S5_PW3!B37*LCI_db2_S5!U58))/LCIA_Methods!D11</f>
        <v>-33.576238157927847</v>
      </c>
      <c r="L5" s="6">
        <f>(+(supply_chain_S5_PW3!B18*LCI_db2_S5!V32)+(supply_chain_S5_PW3!B20*LCI_db2_S5!V35)+(supply_chain_S5_PW3!B26*LCI_db2_S5!V43)+(supply_chain_S5_PW3!B37*LCI_db2_S5!V58))/LCIA_Methods!D12</f>
        <v>-30.338497833319558</v>
      </c>
      <c r="M5" s="6">
        <f>(+(supply_chain_S5_PW3!B18*LCI_db2_S5!W32)+(supply_chain_S5_PW3!B20*LCI_db2_S5!W35)+(supply_chain_S5_PW3!B26*LCI_db2_S5!W43)+(supply_chain_S5_PW3!B37*LCI_db2_S5!W58))/LCIA_Methods!D13</f>
        <v>-204.58808738493309</v>
      </c>
      <c r="N5" s="6">
        <f>(+(supply_chain_S5_PW3!B18*LCI_db2_S5!X32)+(supply_chain_S5_PW3!B20*LCI_db2_S5!X35)+(supply_chain_S5_PW3!B26*LCI_db2_S5!X43)+(supply_chain_S5_PW3!B37*LCI_db2_S5!X58))/LCIA_Methods!D14</f>
        <v>-17.929150938579177</v>
      </c>
      <c r="O5" s="6">
        <f>(+(supply_chain_S5_PW3!B18*LCI_db2_S5!Y32)+(supply_chain_S5_PW3!B20*LCI_db2_S5!Y35)+(supply_chain_S5_PW3!B26*LCI_db2_S5!Y43)+(supply_chain_S5_PW3!B37*LCI_db2_S5!Y58))/LCIA_Methods!D15</f>
        <v>-154.86573359869598</v>
      </c>
      <c r="P5" s="6">
        <f>(+(supply_chain_S5_PW3!B18*LCI_db2_S5!Z32)+(supply_chain_S5_PW3!B20*LCI_db2_S5!Z35)+(supply_chain_S5_PW3!B26*LCI_db2_S5!Z43)+(supply_chain_S5_PW3!B37*LCI_db2_S5!Z58))/LCIA_Methods!D16</f>
        <v>-18.877665275705123</v>
      </c>
      <c r="Q5" s="6">
        <f>(+(supply_chain_S5_PW3!B18*LCI_db2_S5!AA32)+(supply_chain_S5_PW3!B20*LCI_db2_S5!AA35)+(supply_chain_S5_PW3!B26*LCI_db2_S5!AA43)+(supply_chain_S5_PW3!B37*LCI_db2_S5!AA58))/LCIA_Methods!D17</f>
        <v>-12.573247652829075</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OEV_Pathways_db2_S5!B2*VLOOKUP("BWM",Waste_Generation_S5!A1:C100,3,FALSE)</f>
        <v>42.602758109531344</v>
      </c>
      <c r="C2" s="6">
        <f>OEV_Pathways_db2_S5!C2*VLOOKUP("BWM",Waste_Generation_S5!A1:C100,3,FALSE)</f>
        <v>2.0839530769343866</v>
      </c>
      <c r="D2" s="6">
        <f>OEV_Pathways_db2_S5!D2*VLOOKUP("BWM",Waste_Generation_S5!A1:C100,3,FALSE)</f>
        <v>689.18028464398731</v>
      </c>
      <c r="E2" s="6">
        <f>OEV_Pathways_db2_S5!E2*VLOOKUP("BWM",Waste_Generation_S5!A1:C100,3,FALSE)</f>
        <v>1057.2030463783387</v>
      </c>
      <c r="F2" s="6">
        <f>OEV_Pathways_db2_S5!F2*VLOOKUP("BWM",Waste_Generation_S5!A1:C100,3,FALSE)</f>
        <v>77.834209482350104</v>
      </c>
      <c r="G2" s="6">
        <f>OEV_Pathways_db2_S5!G2*VLOOKUP("BWM",Waste_Generation_S5!A1:C100,3,FALSE)</f>
        <v>4.6328811154840368</v>
      </c>
      <c r="H2" s="6">
        <f>OEV_Pathways_db2_S5!H2*VLOOKUP("BWM",Waste_Generation_S5!A1:C100,3,FALSE)</f>
        <v>64.518432479492631</v>
      </c>
      <c r="I2" s="6">
        <f>OEV_Pathways_db2_S5!I2*VLOOKUP("BWM",Waste_Generation_S5!A1:C100,3,FALSE)</f>
        <v>115.59818253060628</v>
      </c>
      <c r="J2" s="6">
        <f>OEV_Pathways_db2_S5!J2*VLOOKUP("BWM",Waste_Generation_S5!A1:C100,3,FALSE)</f>
        <v>150.43738149905346</v>
      </c>
      <c r="K2" s="6">
        <f>OEV_Pathways_db2_S5!K2*VLOOKUP("BWM",Waste_Generation_S5!A1:C100,3,FALSE)</f>
        <v>167.88119078963922</v>
      </c>
      <c r="L2" s="6">
        <f>OEV_Pathways_db2_S5!L2*VLOOKUP("BWM",Waste_Generation_S5!A1:C100,3,FALSE)</f>
        <v>151.6924891665978</v>
      </c>
      <c r="M2" s="6">
        <f>OEV_Pathways_db2_S5!M2*VLOOKUP("BWM",Waste_Generation_S5!A1:C100,3,FALSE)</f>
        <v>1022.9404369246657</v>
      </c>
      <c r="N2" s="6">
        <f>OEV_Pathways_db2_S5!N2*VLOOKUP("BWM",Waste_Generation_S5!A1:C100,3,FALSE)</f>
        <v>89.645754692895878</v>
      </c>
      <c r="O2" s="6">
        <f>OEV_Pathways_db2_S5!O2*VLOOKUP("BWM",Waste_Generation_S5!A1:C100,3,FALSE)</f>
        <v>774.32866799347994</v>
      </c>
      <c r="P2" s="6">
        <f>OEV_Pathways_db2_S5!P2*VLOOKUP("BWM",Waste_Generation_S5!A1:C100,3,FALSE)</f>
        <v>94.388326378525619</v>
      </c>
      <c r="Q2" s="6">
        <f>OEV_Pathways_db2_S5!Q2*VLOOKUP("BWM",Waste_Generation_S5!A1:C100,3,FALSE)</f>
        <v>62.866238264145373</v>
      </c>
    </row>
    <row r="3" spans="1:17" x14ac:dyDescent="0.35">
      <c r="A3" s="5" t="s">
        <v>2</v>
      </c>
      <c r="B3" s="6">
        <f>OEV_Pathways_db2_S5!B3*VLOOKUP("PW1",Waste_Generation_S5!A1:C100,3,FALSE)</f>
        <v>17.041103243812536</v>
      </c>
      <c r="C3" s="6">
        <f>OEV_Pathways_db2_S5!C3*VLOOKUP("PW1",Waste_Generation_S5!A1:C100,3,FALSE)</f>
        <v>0.83358123077375457</v>
      </c>
      <c r="D3" s="6">
        <f>OEV_Pathways_db2_S5!D3*VLOOKUP("PW1",Waste_Generation_S5!A1:C100,3,FALSE)</f>
        <v>275.67211385759492</v>
      </c>
      <c r="E3" s="6">
        <f>OEV_Pathways_db2_S5!E3*VLOOKUP("PW1",Waste_Generation_S5!A1:C100,3,FALSE)</f>
        <v>422.88121855133545</v>
      </c>
      <c r="F3" s="6">
        <f>OEV_Pathways_db2_S5!F3*VLOOKUP("PW1",Waste_Generation_S5!A1:C100,3,FALSE)</f>
        <v>31.13368379294004</v>
      </c>
      <c r="G3" s="6">
        <f>OEV_Pathways_db2_S5!G3*VLOOKUP("PW1",Waste_Generation_S5!A1:C100,3,FALSE)</f>
        <v>1.8531524461936146</v>
      </c>
      <c r="H3" s="6">
        <f>OEV_Pathways_db2_S5!H3*VLOOKUP("PW1",Waste_Generation_S5!A1:C100,3,FALSE)</f>
        <v>25.807372991797052</v>
      </c>
      <c r="I3" s="6">
        <f>OEV_Pathways_db2_S5!I3*VLOOKUP("PW1",Waste_Generation_S5!A1:C100,3,FALSE)</f>
        <v>46.239273012242514</v>
      </c>
      <c r="J3" s="6">
        <f>OEV_Pathways_db2_S5!J3*VLOOKUP("PW1",Waste_Generation_S5!A1:C100,3,FALSE)</f>
        <v>60.174952599621385</v>
      </c>
      <c r="K3" s="6">
        <f>OEV_Pathways_db2_S5!K3*VLOOKUP("PW1",Waste_Generation_S5!A1:C100,3,FALSE)</f>
        <v>67.152476315855679</v>
      </c>
      <c r="L3" s="6">
        <f>OEV_Pathways_db2_S5!L3*VLOOKUP("PW1",Waste_Generation_S5!A1:C100,3,FALSE)</f>
        <v>60.676995666639115</v>
      </c>
      <c r="M3" s="6">
        <f>OEV_Pathways_db2_S5!M3*VLOOKUP("PW1",Waste_Generation_S5!A1:C100,3,FALSE)</f>
        <v>409.17617476986624</v>
      </c>
      <c r="N3" s="6">
        <f>OEV_Pathways_db2_S5!N3*VLOOKUP("PW1",Waste_Generation_S5!A1:C100,3,FALSE)</f>
        <v>35.858301877158347</v>
      </c>
      <c r="O3" s="6">
        <f>OEV_Pathways_db2_S5!O3*VLOOKUP("PW1",Waste_Generation_S5!A1:C100,3,FALSE)</f>
        <v>309.73146719739196</v>
      </c>
      <c r="P3" s="6">
        <f>OEV_Pathways_db2_S5!P3*VLOOKUP("PW1",Waste_Generation_S5!A1:C100,3,FALSE)</f>
        <v>37.755330551410246</v>
      </c>
      <c r="Q3" s="6">
        <f>OEV_Pathways_db2_S5!Q3*VLOOKUP("PW1",Waste_Generation_S5!A1:C100,3,FALSE)</f>
        <v>25.146495305658149</v>
      </c>
    </row>
    <row r="4" spans="1:17" x14ac:dyDescent="0.35">
      <c r="A4" s="5" t="s">
        <v>3</v>
      </c>
      <c r="B4" s="6">
        <f>OEV_Pathways_db2_S5!B4*VLOOKUP("PW2",Waste_Generation_S5!A1:C100,3,FALSE)</f>
        <v>17.041103243812536</v>
      </c>
      <c r="C4" s="6">
        <f>OEV_Pathways_db2_S5!C4*VLOOKUP("PW2",Waste_Generation_S5!A1:C100,3,FALSE)</f>
        <v>0.83358123077375457</v>
      </c>
      <c r="D4" s="6">
        <f>OEV_Pathways_db2_S5!D4*VLOOKUP("PW2",Waste_Generation_S5!A1:C100,3,FALSE)</f>
        <v>275.67211385759492</v>
      </c>
      <c r="E4" s="6">
        <f>OEV_Pathways_db2_S5!E4*VLOOKUP("PW2",Waste_Generation_S5!A1:C100,3,FALSE)</f>
        <v>422.88121855133545</v>
      </c>
      <c r="F4" s="6">
        <f>OEV_Pathways_db2_S5!F4*VLOOKUP("PW2",Waste_Generation_S5!A1:C100,3,FALSE)</f>
        <v>31.13368379294004</v>
      </c>
      <c r="G4" s="6">
        <f>OEV_Pathways_db2_S5!G4*VLOOKUP("PW2",Waste_Generation_S5!A1:C100,3,FALSE)</f>
        <v>1.8531524461936146</v>
      </c>
      <c r="H4" s="6">
        <f>OEV_Pathways_db2_S5!H4*VLOOKUP("PW2",Waste_Generation_S5!A1:C100,3,FALSE)</f>
        <v>25.807372991797052</v>
      </c>
      <c r="I4" s="6">
        <f>OEV_Pathways_db2_S5!I4*VLOOKUP("PW2",Waste_Generation_S5!A1:C100,3,FALSE)</f>
        <v>46.239273012242514</v>
      </c>
      <c r="J4" s="6">
        <f>OEV_Pathways_db2_S5!J4*VLOOKUP("PW2",Waste_Generation_S5!A1:C100,3,FALSE)</f>
        <v>60.174952599621385</v>
      </c>
      <c r="K4" s="6">
        <f>OEV_Pathways_db2_S5!K4*VLOOKUP("PW2",Waste_Generation_S5!A1:C100,3,FALSE)</f>
        <v>67.152476315855679</v>
      </c>
      <c r="L4" s="6">
        <f>OEV_Pathways_db2_S5!L4*VLOOKUP("PW2",Waste_Generation_S5!A1:C100,3,FALSE)</f>
        <v>60.676995666639115</v>
      </c>
      <c r="M4" s="6">
        <f>OEV_Pathways_db2_S5!M4*VLOOKUP("PW2",Waste_Generation_S5!A1:C100,3,FALSE)</f>
        <v>409.17617476986624</v>
      </c>
      <c r="N4" s="6">
        <f>OEV_Pathways_db2_S5!N4*VLOOKUP("PW2",Waste_Generation_S5!A1:C100,3,FALSE)</f>
        <v>35.858301877158347</v>
      </c>
      <c r="O4" s="6">
        <f>OEV_Pathways_db2_S5!O4*VLOOKUP("PW2",Waste_Generation_S5!A1:C100,3,FALSE)</f>
        <v>309.73146719739196</v>
      </c>
      <c r="P4" s="6">
        <f>OEV_Pathways_db2_S5!P4*VLOOKUP("PW2",Waste_Generation_S5!A1:C100,3,FALSE)</f>
        <v>37.755330551410246</v>
      </c>
      <c r="Q4" s="6">
        <f>OEV_Pathways_db2_S5!Q4*VLOOKUP("PW2",Waste_Generation_S5!A1:C100,3,FALSE)</f>
        <v>25.146495305658149</v>
      </c>
    </row>
    <row r="5" spans="1:17" x14ac:dyDescent="0.35">
      <c r="A5" s="5" t="s">
        <v>4</v>
      </c>
      <c r="B5" s="6">
        <f>OEV_Pathways_db2_S5!B5*VLOOKUP("PW3",Waste_Generation_S5!A1:C100,3,FALSE)</f>
        <v>8.520551621906268</v>
      </c>
      <c r="C5" s="6">
        <f>OEV_Pathways_db2_S5!C5*VLOOKUP("PW3",Waste_Generation_S5!A1:C100,3,FALSE)</f>
        <v>0.41679061538687728</v>
      </c>
      <c r="D5" s="6">
        <f>OEV_Pathways_db2_S5!D5*VLOOKUP("PW3",Waste_Generation_S5!A1:C100,3,FALSE)</f>
        <v>137.83605692879746</v>
      </c>
      <c r="E5" s="6">
        <f>OEV_Pathways_db2_S5!E5*VLOOKUP("PW3",Waste_Generation_S5!A1:C100,3,FALSE)</f>
        <v>211.44060927566773</v>
      </c>
      <c r="F5" s="6">
        <f>OEV_Pathways_db2_S5!F5*VLOOKUP("PW3",Waste_Generation_S5!A1:C100,3,FALSE)</f>
        <v>15.56684189647002</v>
      </c>
      <c r="G5" s="6">
        <f>OEV_Pathways_db2_S5!G5*VLOOKUP("PW3",Waste_Generation_S5!A1:C100,3,FALSE)</f>
        <v>0.92657622309680732</v>
      </c>
      <c r="H5" s="6">
        <f>OEV_Pathways_db2_S5!H5*VLOOKUP("PW3",Waste_Generation_S5!A1:C100,3,FALSE)</f>
        <v>12.903686495898526</v>
      </c>
      <c r="I5" s="6">
        <f>OEV_Pathways_db2_S5!I5*VLOOKUP("PW3",Waste_Generation_S5!A1:C100,3,FALSE)</f>
        <v>23.119636506121257</v>
      </c>
      <c r="J5" s="6">
        <f>OEV_Pathways_db2_S5!J5*VLOOKUP("PW3",Waste_Generation_S5!A1:C100,3,FALSE)</f>
        <v>30.087476299810692</v>
      </c>
      <c r="K5" s="6">
        <f>OEV_Pathways_db2_S5!K5*VLOOKUP("PW3",Waste_Generation_S5!A1:C100,3,FALSE)</f>
        <v>33.57623815792784</v>
      </c>
      <c r="L5" s="6">
        <f>OEV_Pathways_db2_S5!L5*VLOOKUP("PW3",Waste_Generation_S5!A1:C100,3,FALSE)</f>
        <v>30.338497833319558</v>
      </c>
      <c r="M5" s="6">
        <f>OEV_Pathways_db2_S5!M5*VLOOKUP("PW3",Waste_Generation_S5!A1:C100,3,FALSE)</f>
        <v>204.58808738493312</v>
      </c>
      <c r="N5" s="6">
        <f>OEV_Pathways_db2_S5!N5*VLOOKUP("PW3",Waste_Generation_S5!A1:C100,3,FALSE)</f>
        <v>17.929150938579173</v>
      </c>
      <c r="O5" s="6">
        <f>OEV_Pathways_db2_S5!O5*VLOOKUP("PW3",Waste_Generation_S5!A1:C100,3,FALSE)</f>
        <v>154.86573359869598</v>
      </c>
      <c r="P5" s="6">
        <f>OEV_Pathways_db2_S5!P5*VLOOKUP("PW3",Waste_Generation_S5!A1:C100,3,FALSE)</f>
        <v>18.877665275705123</v>
      </c>
      <c r="Q5" s="6">
        <f>OEV_Pathways_db2_S5!Q5*VLOOKUP("PW3",Waste_Generation_S5!A1:C100,3,FALSE)</f>
        <v>12.573247652829075</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default_Treatm!B2*Weighting!B2+TUM_default_default_Treatm!C2*Weighting!B3+TUM_default_default_Treatm!D2*Weighting!B4+TUM_default_default_Treatm!E2*Weighting!B5+TUM_default_default_Treatm!F2*Weighting!B6+TUM_default_default_Treatm!G2*Weighting!B7+TUM_default_default_Treatm!H2*Weighting!B8+TUM_default_default_Treatm!I2*Weighting!B9+TUM_default_default_Treatm!J2*Weighting!B10+TUM_default_default_Treatm!K2*Weighting!B11+TUM_default_default_Treatm!L2*Weighting!B12+TUM_default_default_Treatm!M2*Weighting!B13+TUM_default_default_Treatm!N2*Weighting!B14+TUM_default_default_Treatm!O2*Weighting!B15+TUM_default_default_Treatm!P2*Weighting!B16+TUM_default_default_Treatm!Q2*Weighting!B17</f>
        <v>-6.0765557553883234</v>
      </c>
      <c r="C2" s="6">
        <f ca="1">+TUM_default_default_Treatm!B2*Weighting!C2+TUM_default_default_Treatm!C2*Weighting!C3+TUM_default_default_Treatm!D2*Weighting!C4+TUM_default_default_Treatm!E2*Weighting!C5+TUM_default_default_Treatm!F2*Weighting!C6+TUM_default_default_Treatm!G2*Weighting!C7+TUM_default_default_Treatm!H2*Weighting!C8+TUM_default_default_Treatm!I2*Weighting!C9+TUM_default_default_Treatm!J2*Weighting!C10+TUM_default_default_Treatm!K2*Weighting!C11+TUM_default_default_Treatm!L2*Weighting!C12+TUM_default_default_Treatm!M2*Weighting!C13+TUM_default_default_Treatm!N2*Weighting!C14+TUM_default_default_Treatm!O2*Weighting!C15+TUM_default_default_Treatm!P2*Weighting!C16+TUM_default_default_Treatm!Q2*Weighting!C17</f>
        <v>-3.5849477708492805</v>
      </c>
      <c r="D2" s="6">
        <f ca="1">+TUM_default_default_Treatm!B2*Weighting!D2+TUM_default_default_Treatm!C2*Weighting!D3+TUM_default_default_Treatm!D2*Weighting!D4+TUM_default_default_Treatm!E2*Weighting!D5+TUM_default_default_Treatm!F2*Weighting!D6+TUM_default_default_Treatm!G2*Weighting!D7+TUM_default_default_Treatm!H2*Weighting!D8+TUM_default_default_Treatm!I2*Weighting!D9+TUM_default_default_Treatm!J2*Weighting!D10+TUM_default_default_Treatm!K2*Weighting!D11+TUM_default_default_Treatm!L2*Weighting!D12+TUM_default_default_Treatm!M2*Weighting!D13+TUM_default_default_Treatm!N2*Weighting!D14+TUM_default_default_Treatm!O2*Weighting!D15+TUM_default_default_Treatm!P2*Weighting!D16+TUM_default_default_Treatm!Q2*Weighting!D17</f>
        <v>-6.5633459825215148</v>
      </c>
      <c r="E2" s="6">
        <f ca="1">+TUM_default_default_Treatm!B2*Weighting!E2+TUM_default_default_Treatm!C2*Weighting!E3+TUM_default_default_Treatm!D2*Weighting!E4+TUM_default_default_Treatm!E2*Weighting!E5+TUM_default_default_Treatm!F2*Weighting!E6+TUM_default_default_Treatm!G2*Weighting!E7+TUM_default_default_Treatm!H2*Weighting!E8+TUM_default_default_Treatm!I2*Weighting!E9+TUM_default_default_Treatm!J2*Weighting!E10+TUM_default_default_Treatm!K2*Weighting!E11+TUM_default_default_Treatm!L2*Weighting!E12+TUM_default_default_Treatm!M2*Weighting!E13+TUM_default_default_Treatm!N2*Weighting!E14+TUM_default_default_Treatm!O2*Weighting!E15+TUM_default_default_Treatm!P2*Weighting!E16+TUM_default_default_Treatm!Q2*Weighting!E17</f>
        <v>2.2606065050545356</v>
      </c>
      <c r="F2" s="6">
        <f ca="1">+TUM_default_default_Treatm!B2*Weighting!F2+TUM_default_default_Treatm!C2*Weighting!F3+TUM_default_default_Treatm!D2*Weighting!F4+TUM_default_default_Treatm!E2*Weighting!F5+TUM_default_default_Treatm!F2*Weighting!F6+TUM_default_default_Treatm!G2*Weighting!F7+TUM_default_default_Treatm!H2*Weighting!F8+TUM_default_default_Treatm!I2*Weighting!F9+TUM_default_default_Treatm!J2*Weighting!F10+TUM_default_default_Treatm!K2*Weighting!F11+TUM_default_default_Treatm!L2*Weighting!F12+TUM_default_default_Treatm!M2*Weighting!F13+TUM_default_default_Treatm!N2*Weighting!F14+TUM_default_default_Treatm!O2*Weighting!F15+TUM_default_default_Treatm!P2*Weighting!F16+TUM_default_default_Treatm!Q2*Weighting!F17</f>
        <v>-6.6043836222952761</v>
      </c>
      <c r="G2" s="6">
        <f>+TUM_default_default_Treatm!B2*Weighting!G2+TUM_default_default_Treatm!C2*Weighting!G3+TUM_default_default_Treatm!D2*Weighting!G4+TUM_default_default_Treatm!E2*Weighting!G5+TUM_default_default_Treatm!F2*Weighting!G6+TUM_default_default_Treatm!G2*Weighting!G7+TUM_default_default_Treatm!H2*Weighting!G8+TUM_default_default_Treatm!I2*Weighting!G9+TUM_default_default_Treatm!J2*Weighting!G10+TUM_default_default_Treatm!K2*Weighting!G11+TUM_default_default_Treatm!L2*Weighting!G12+TUM_default_default_Treatm!M2*Weighting!G13+TUM_default_default_Treatm!N2*Weighting!G14+TUM_default_default_Treatm!O2*Weighting!G15+TUM_default_default_Treatm!P2*Weighting!G16+TUM_default_default_Treatm!Q2*Weighting!G17</f>
        <v>-4.7043351511865401</v>
      </c>
      <c r="H2" s="6">
        <f>+TUM_default_default_Treatm!B2*Weighting!H2+TUM_default_default_Treatm!C2*Weighting!H3+TUM_default_default_Treatm!D2*Weighting!H4+TUM_default_default_Treatm!E2*Weighting!H5+TUM_default_default_Treatm!F2*Weighting!H6+TUM_default_default_Treatm!G2*Weighting!H7+TUM_default_default_Treatm!H2*Weighting!H8+TUM_default_default_Treatm!I2*Weighting!H9+TUM_default_default_Treatm!J2*Weighting!H10+TUM_default_default_Treatm!K2*Weighting!H11+TUM_default_default_Treatm!L2*Weighting!H12+TUM_default_default_Treatm!M2*Weighting!H13+TUM_default_default_Treatm!N2*Weighting!H14+TUM_default_default_Treatm!O2*Weighting!H15+TUM_default_default_Treatm!P2*Weighting!H16+TUM_default_default_Treatm!Q2*Weighting!H17</f>
        <v>-4.2363231389229385</v>
      </c>
      <c r="I2" s="6">
        <f>+TUM_default_default_Treatm!B2*Weighting!I2+TUM_default_default_Treatm!C2*Weighting!I3+TUM_default_default_Treatm!D2*Weighting!I4+TUM_default_default_Treatm!E2*Weighting!I5+TUM_default_default_Treatm!F2*Weighting!I6+TUM_default_default_Treatm!G2*Weighting!I7+TUM_default_default_Treatm!H2*Weighting!I8+TUM_default_default_Treatm!I2*Weighting!I9+TUM_default_default_Treatm!J2*Weighting!I10+TUM_default_default_Treatm!K2*Weighting!I11+TUM_default_default_Treatm!L2*Weighting!I12+TUM_default_default_Treatm!M2*Weighting!I13+TUM_default_default_Treatm!N2*Weighting!I14+TUM_default_default_Treatm!O2*Weighting!I15+TUM_default_default_Treatm!P2*Weighting!I16+TUM_default_default_Treatm!Q2*Weighting!I17</f>
        <v>-5.0388971167240015</v>
      </c>
      <c r="J2" s="6">
        <f>+TUM_default_default_Treatm!B2*Weighting!J2+TUM_default_default_Treatm!C2*Weighting!J3+TUM_default_default_Treatm!D2*Weighting!J4+TUM_default_default_Treatm!E2*Weighting!J5+TUM_default_default_Treatm!F2*Weighting!J6+TUM_default_default_Treatm!G2*Weighting!J7+TUM_default_default_Treatm!H2*Weighting!J8+TUM_default_default_Treatm!I2*Weighting!J9+TUM_default_default_Treatm!J2*Weighting!J10+TUM_default_default_Treatm!K2*Weighting!J11+TUM_default_default_Treatm!L2*Weighting!J12+TUM_default_default_Treatm!M2*Weighting!J13+TUM_default_default_Treatm!N2*Weighting!J14+TUM_default_default_Treatm!O2*Weighting!J15+TUM_default_default_Treatm!P2*Weighting!J16+TUM_default_default_Treatm!Q2*Weighting!J17</f>
        <v>-0.28146221277627337</v>
      </c>
      <c r="K2" s="6">
        <f>+TUM_default_default_Treatm!B2*Weighting!K2+TUM_default_default_Treatm!C2*Weighting!K3+TUM_default_default_Treatm!D2*Weighting!K4+TUM_default_default_Treatm!E2*Weighting!K5+TUM_default_default_Treatm!F2*Weighting!K6+TUM_default_default_Treatm!G2*Weighting!K7+TUM_default_default_Treatm!H2*Weighting!K8+TUM_default_default_Treatm!I2*Weighting!K9+TUM_default_default_Treatm!J2*Weighting!K10+TUM_default_default_Treatm!K2*Weighting!K11+TUM_default_default_Treatm!L2*Weighting!K12+TUM_default_default_Treatm!M2*Weighting!K13+TUM_default_default_Treatm!N2*Weighting!K14+TUM_default_default_Treatm!O2*Weighting!K15+TUM_default_default_Treatm!P2*Weighting!K16+TUM_default_default_Treatm!Q2*Weighting!K17</f>
        <v>-4.8807146345002357</v>
      </c>
      <c r="L2" s="6">
        <f>+TUM_default_default_Treatm!B2*Weighting!L2+TUM_default_default_Treatm!C2*Weighting!L3+TUM_default_default_Treatm!D2*Weighting!L4+TUM_default_default_Treatm!E2*Weighting!L5+TUM_default_default_Treatm!F2*Weighting!L6+TUM_default_default_Treatm!G2*Weighting!L7+TUM_default_default_Treatm!H2*Weighting!L8+TUM_default_default_Treatm!I2*Weighting!L9+TUM_default_default_Treatm!J2*Weighting!L10+TUM_default_default_Treatm!K2*Weighting!L11+TUM_default_default_Treatm!L2*Weighting!L12+TUM_default_default_Treatm!M2*Weighting!L13+TUM_default_default_Treatm!N2*Weighting!L14+TUM_default_default_Treatm!O2*Weighting!L15+TUM_default_default_Treatm!P2*Weighting!L16+TUM_default_default_Treatm!Q2*Weighting!L17</f>
        <v>-7.3634396562335143</v>
      </c>
      <c r="M2" s="6">
        <f>+TUM_default_default_Treatm!B2*Weighting!M2+TUM_default_default_Treatm!C2*Weighting!M3+TUM_default_default_Treatm!D2*Weighting!M4+TUM_default_default_Treatm!E2*Weighting!M5+TUM_default_default_Treatm!F2*Weighting!M6+TUM_default_default_Treatm!G2*Weighting!M7+TUM_default_default_Treatm!H2*Weighting!M8+TUM_default_default_Treatm!I2*Weighting!M9+TUM_default_default_Treatm!J2*Weighting!M10+TUM_default_default_Treatm!K2*Weighting!M11+TUM_default_default_Treatm!L2*Weighting!M12+TUM_default_default_Treatm!M2*Weighting!M13+TUM_default_default_Treatm!N2*Weighting!M14+TUM_default_default_Treatm!O2*Weighting!M15+TUM_default_default_Treatm!P2*Weighting!M16+TUM_default_default_Treatm!Q2*Weighting!M17</f>
        <v>0.14999708300927916</v>
      </c>
      <c r="N2" s="6">
        <f>+TUM_default_default_Treatm!B2*Weighting!N2+TUM_default_default_Treatm!C2*Weighting!N3+TUM_default_default_Treatm!D2*Weighting!N4+TUM_default_default_Treatm!E2*Weighting!N5+TUM_default_default_Treatm!F2*Weighting!N6+TUM_default_default_Treatm!G2*Weighting!N7+TUM_default_default_Treatm!H2*Weighting!N8+TUM_default_default_Treatm!I2*Weighting!N9+TUM_default_default_Treatm!J2*Weighting!N10+TUM_default_default_Treatm!K2*Weighting!N11+TUM_default_default_Treatm!L2*Weighting!N12+TUM_default_default_Treatm!M2*Weighting!N13+TUM_default_default_Treatm!N2*Weighting!N14+TUM_default_default_Treatm!O2*Weighting!N15+TUM_default_default_Treatm!P2*Weighting!N16+TUM_default_default_Treatm!Q2*Weighting!N17</f>
        <v>-18.779634572859692</v>
      </c>
      <c r="O2" s="6">
        <f>+TUM_default_default_Treatm!B2*Weighting!O2+TUM_default_default_Treatm!C2*Weighting!O3+TUM_default_default_Treatm!D2*Weighting!O4+TUM_default_default_Treatm!E2*Weighting!O5+TUM_default_default_Treatm!F2*Weighting!O6+TUM_default_default_Treatm!G2*Weighting!O7+TUM_default_default_Treatm!H2*Weighting!O8+TUM_default_default_Treatm!I2*Weighting!O9+TUM_default_default_Treatm!J2*Weighting!O10+TUM_default_default_Treatm!K2*Weighting!O11+TUM_default_default_Treatm!L2*Weighting!O12+TUM_default_default_Treatm!M2*Weighting!O13+TUM_default_default_Treatm!N2*Weighting!O14+TUM_default_default_Treatm!O2*Weighting!O15+TUM_default_default_Treatm!P2*Weighting!O16+TUM_default_default_Treatm!Q2*Weighting!O17</f>
        <v>-2.5532512951073159</v>
      </c>
      <c r="P2" s="6">
        <f>+TUM_default_default_Treatm!B2*Weighting!P2+TUM_default_default_Treatm!C2*Weighting!P3+TUM_default_default_Treatm!D2*Weighting!P4+TUM_default_default_Treatm!E2*Weighting!P5+TUM_default_default_Treatm!F2*Weighting!P6+TUM_default_default_Treatm!G2*Weighting!P7+TUM_default_default_Treatm!H2*Weighting!P8+TUM_default_default_Treatm!I2*Weighting!P9+TUM_default_default_Treatm!J2*Weighting!P10+TUM_default_default_Treatm!K2*Weighting!P11+TUM_default_default_Treatm!L2*Weighting!P12+TUM_default_default_Treatm!M2*Weighting!P13+TUM_default_default_Treatm!N2*Weighting!P14+TUM_default_default_Treatm!O2*Weighting!P15+TUM_default_default_Treatm!P2*Weighting!P16+TUM_default_default_Treatm!Q2*Weighting!P17</f>
        <v>-7.9561368191964181</v>
      </c>
      <c r="Q2" s="6">
        <f>+TUM_default_default_Treatm!B2*Weighting!Q2+TUM_default_default_Treatm!C2*Weighting!Q3+TUM_default_default_Treatm!D2*Weighting!Q4+TUM_default_default_Treatm!E2*Weighting!Q5+TUM_default_default_Treatm!F2*Weighting!Q6+TUM_default_default_Treatm!G2*Weighting!Q7+TUM_default_default_Treatm!H2*Weighting!Q8+TUM_default_default_Treatm!I2*Weighting!Q9+TUM_default_default_Treatm!J2*Weighting!Q10+TUM_default_default_Treatm!K2*Weighting!Q11+TUM_default_default_Treatm!L2*Weighting!Q12+TUM_default_default_Treatm!M2*Weighting!Q13+TUM_default_default_Treatm!N2*Weighting!Q14+TUM_default_default_Treatm!O2*Weighting!Q15+TUM_default_default_Treatm!P2*Weighting!Q16+TUM_default_default_Treatm!Q2*Weighting!Q17</f>
        <v>1.9703270471810752E-2</v>
      </c>
      <c r="R2" s="6">
        <f>+TUM_default_default_Treatm!B2*Weighting!R2+TUM_default_default_Treatm!C2*Weighting!R3+TUM_default_default_Treatm!D2*Weighting!R4+TUM_default_default_Treatm!E2*Weighting!R5+TUM_default_default_Treatm!F2*Weighting!R6+TUM_default_default_Treatm!G2*Weighting!R7+TUM_default_default_Treatm!H2*Weighting!R8+TUM_default_default_Treatm!I2*Weighting!R9+TUM_default_default_Treatm!J2*Weighting!R10+TUM_default_default_Treatm!K2*Weighting!R11+TUM_default_default_Treatm!L2*Weighting!R12+TUM_default_default_Treatm!M2*Weighting!R13+TUM_default_default_Treatm!N2*Weighting!R14+TUM_default_default_Treatm!O2*Weighting!R15+TUM_default_default_Treatm!P2*Weighting!R16+TUM_default_default_Treatm!Q2*Weighting!R17</f>
        <v>3.3744022873511241</v>
      </c>
      <c r="S2" s="6">
        <f>+TUM_default_default_Treatm!B2*Weighting!S2+TUM_default_default_Treatm!C2*Weighting!S3+TUM_default_default_Treatm!D2*Weighting!S4+TUM_default_default_Treatm!E2*Weighting!S5+TUM_default_default_Treatm!F2*Weighting!S6+TUM_default_default_Treatm!G2*Weighting!S7+TUM_default_default_Treatm!H2*Weighting!S8+TUM_default_default_Treatm!I2*Weighting!S9+TUM_default_default_Treatm!J2*Weighting!S10+TUM_default_default_Treatm!K2*Weighting!S11+TUM_default_default_Treatm!L2*Weighting!S12+TUM_default_default_Treatm!M2*Weighting!S13+TUM_default_default_Treatm!N2*Weighting!S14+TUM_default_default_Treatm!O2*Weighting!S15+TUM_default_default_Treatm!P2*Weighting!S16+TUM_default_default_Treatm!Q2*Weighting!S17</f>
        <v>-20.815945863992606</v>
      </c>
      <c r="T2" s="6">
        <f>+TUM_default_default_Treatm!B2*Weighting!T2+TUM_default_default_Treatm!C2*Weighting!T3+TUM_default_default_Treatm!D2*Weighting!T4+TUM_default_default_Treatm!E2*Weighting!T5+TUM_default_default_Treatm!F2*Weighting!T6+TUM_default_default_Treatm!G2*Weighting!T7+TUM_default_default_Treatm!H2*Weighting!T8+TUM_default_default_Treatm!I2*Weighting!T9+TUM_default_default_Treatm!J2*Weighting!T10+TUM_default_default_Treatm!K2*Weighting!T11+TUM_default_default_Treatm!L2*Weighting!T12+TUM_default_default_Treatm!M2*Weighting!T13+TUM_default_default_Treatm!N2*Weighting!T14+TUM_default_default_Treatm!O2*Weighting!T15+TUM_default_default_Treatm!P2*Weighting!T16+TUM_default_default_Treatm!Q2*Weighting!T17</f>
        <v>-29.38386331405318</v>
      </c>
      <c r="U2" s="6">
        <f>+TUM_default_default_Treatm!B2*Weighting!U2+TUM_default_default_Treatm!C2*Weighting!U3+TUM_default_default_Treatm!D2*Weighting!U4+TUM_default_default_Treatm!E2*Weighting!U5+TUM_default_default_Treatm!F2*Weighting!U6+TUM_default_default_Treatm!G2*Weighting!U7+TUM_default_default_Treatm!H2*Weighting!U8+TUM_default_default_Treatm!I2*Weighting!U9+TUM_default_default_Treatm!J2*Weighting!U10+TUM_default_default_Treatm!K2*Weighting!U11+TUM_default_default_Treatm!L2*Weighting!U12+TUM_default_default_Treatm!M2*Weighting!U13+TUM_default_default_Treatm!N2*Weighting!U14+TUM_default_default_Treatm!O2*Weighting!U15+TUM_default_default_Treatm!P2*Weighting!U16+TUM_default_default_Treatm!Q2*Weighting!U17</f>
        <v>-0.30678258601504638</v>
      </c>
      <c r="V2" s="6">
        <f>+TUM_default_default_Treatm!B2*Weighting!V2+TUM_default_default_Treatm!C2*Weighting!V3+TUM_default_default_Treatm!D2*Weighting!V4+TUM_default_default_Treatm!E2*Weighting!V5+TUM_default_default_Treatm!F2*Weighting!V6+TUM_default_default_Treatm!G2*Weighting!V7+TUM_default_default_Treatm!H2*Weighting!V8+TUM_default_default_Treatm!I2*Weighting!V9+TUM_default_default_Treatm!J2*Weighting!V10+TUM_default_default_Treatm!K2*Weighting!V11+TUM_default_default_Treatm!L2*Weighting!V12+TUM_default_default_Treatm!M2*Weighting!V13+TUM_default_default_Treatm!N2*Weighting!V14+TUM_default_default_Treatm!O2*Weighting!V15+TUM_default_default_Treatm!P2*Weighting!V16+TUM_default_default_Treatm!Q2*Weighting!V17</f>
        <v>-9.3531669756835356E-2</v>
      </c>
      <c r="W2" s="6">
        <f>+TUM_default_default_Treatm!B2*Weighting!W2+TUM_default_default_Treatm!C2*Weighting!W3+TUM_default_default_Treatm!D2*Weighting!W4+TUM_default_default_Treatm!E2*Weighting!W5+TUM_default_default_Treatm!F2*Weighting!W6+TUM_default_default_Treatm!G2*Weighting!W7+TUM_default_default_Treatm!H2*Weighting!W8+TUM_default_default_Treatm!I2*Weighting!W9+TUM_default_default_Treatm!J2*Weighting!W10+TUM_default_default_Treatm!K2*Weighting!W11+TUM_default_default_Treatm!L2*Weighting!W12+TUM_default_default_Treatm!M2*Weighting!W13+TUM_default_default_Treatm!N2*Weighting!W14+TUM_default_default_Treatm!O2*Weighting!W15+TUM_default_default_Treatm!P2*Weighting!W16+TUM_default_default_Treatm!Q2*Weighting!W17</f>
        <v>3.828310295933278</v>
      </c>
      <c r="X2" s="6">
        <f>+TUM_default_default_Treatm!B2*Weighting!X2+TUM_default_default_Treatm!C2*Weighting!X3+TUM_default_default_Treatm!D2*Weighting!X4+TUM_default_default_Treatm!E2*Weighting!X5+TUM_default_default_Treatm!F2*Weighting!X6+TUM_default_default_Treatm!G2*Weighting!X7+TUM_default_default_Treatm!H2*Weighting!X8+TUM_default_default_Treatm!I2*Weighting!X9+TUM_default_default_Treatm!J2*Weighting!X10+TUM_default_default_Treatm!K2*Weighting!X11+TUM_default_default_Treatm!L2*Weighting!X12+TUM_default_default_Treatm!M2*Weighting!X13+TUM_default_default_Treatm!N2*Weighting!X14+TUM_default_default_Treatm!O2*Weighting!X15+TUM_default_default_Treatm!P2*Weighting!X16+TUM_default_default_Treatm!Q2*Weighting!X17</f>
        <v>-0.4332164655478401</v>
      </c>
      <c r="Y2" s="6">
        <f>+TUM_default_default_Treatm!B2*Weighting!Y2+TUM_default_default_Treatm!C2*Weighting!Y3+TUM_default_default_Treatm!D2*Weighting!Y4+TUM_default_default_Treatm!E2*Weighting!Y5+TUM_default_default_Treatm!F2*Weighting!Y6+TUM_default_default_Treatm!G2*Weighting!Y7+TUM_default_default_Treatm!H2*Weighting!Y8+TUM_default_default_Treatm!I2*Weighting!Y9+TUM_default_default_Treatm!J2*Weighting!Y10+TUM_default_default_Treatm!K2*Weighting!Y11+TUM_default_default_Treatm!L2*Weighting!Y12+TUM_default_default_Treatm!M2*Weighting!Y13+TUM_default_default_Treatm!N2*Weighting!Y14+TUM_default_default_Treatm!O2*Weighting!Y15+TUM_default_default_Treatm!P2*Weighting!Y16+TUM_default_default_Treatm!Q2*Weighting!Y17</f>
        <v>-0.7268450700352389</v>
      </c>
      <c r="Z2" s="6">
        <f>+TUM_default_default_Treatm!B2*Weighting!Z2+TUM_default_default_Treatm!C2*Weighting!Z3+TUM_default_default_Treatm!D2*Weighting!Z4+TUM_default_default_Treatm!E2*Weighting!Z5+TUM_default_default_Treatm!F2*Weighting!Z6+TUM_default_default_Treatm!G2*Weighting!Z7+TUM_default_default_Treatm!H2*Weighting!Z8+TUM_default_default_Treatm!I2*Weighting!Z9+TUM_default_default_Treatm!J2*Weighting!Z10+TUM_default_default_Treatm!K2*Weighting!Z11+TUM_default_default_Treatm!L2*Weighting!Z12+TUM_default_default_Treatm!M2*Weighting!Z13+TUM_default_default_Treatm!N2*Weighting!Z14+TUM_default_default_Treatm!O2*Weighting!Z15+TUM_default_default_Treatm!P2*Weighting!Z16+TUM_default_default_Treatm!Q2*Weighting!Z17</f>
        <v>2.5089503357123686</v>
      </c>
      <c r="AA2" s="6">
        <f>+TUM_default_default_Treatm!B2*Weighting!AA2+TUM_default_default_Treatm!C2*Weighting!AA3+TUM_default_default_Treatm!D2*Weighting!AA4+TUM_default_default_Treatm!E2*Weighting!AA5+TUM_default_default_Treatm!F2*Weighting!AA6+TUM_default_default_Treatm!G2*Weighting!AA7+TUM_default_default_Treatm!H2*Weighting!AA8+TUM_default_default_Treatm!I2*Weighting!AA9+TUM_default_default_Treatm!J2*Weighting!AA10+TUM_default_default_Treatm!K2*Weighting!AA11+TUM_default_default_Treatm!L2*Weighting!AA12+TUM_default_default_Treatm!M2*Weighting!AA13+TUM_default_default_Treatm!N2*Weighting!AA14+TUM_default_default_Treatm!O2*Weighting!AA15+TUM_default_default_Treatm!P2*Weighting!AA16+TUM_default_default_Treatm!Q2*Weighting!AA17</f>
        <v>3.2619216213351887</v>
      </c>
    </row>
    <row r="3" spans="1:27" x14ac:dyDescent="0.35">
      <c r="A3" s="5" t="s">
        <v>2</v>
      </c>
      <c r="B3" s="6">
        <f ca="1">+TUM_default_default_Treatm!B3*Weighting!B2+TUM_default_default_Treatm!C3*Weighting!B3+TUM_default_default_Treatm!D3*Weighting!B4+TUM_default_default_Treatm!E3*Weighting!B5+TUM_default_default_Treatm!F3*Weighting!B6+TUM_default_default_Treatm!G3*Weighting!B7+TUM_default_default_Treatm!H3*Weighting!B8+TUM_default_default_Treatm!I3*Weighting!B9+TUM_default_default_Treatm!J3*Weighting!B10+TUM_default_default_Treatm!K3*Weighting!B11+TUM_default_default_Treatm!L3*Weighting!B12+TUM_default_default_Treatm!M3*Weighting!B13+TUM_default_default_Treatm!N3*Weighting!B14+TUM_default_default_Treatm!O3*Weighting!B15+TUM_default_default_Treatm!P3*Weighting!B16+TUM_default_default_Treatm!Q3*Weighting!B17</f>
        <v>-9.2674742913569386</v>
      </c>
      <c r="C3" s="6">
        <f ca="1">+TUM_default_default_Treatm!B3*Weighting!C2+TUM_default_default_Treatm!C3*Weighting!C3+TUM_default_default_Treatm!D3*Weighting!C4+TUM_default_default_Treatm!E3*Weighting!C5+TUM_default_default_Treatm!F3*Weighting!C6+TUM_default_default_Treatm!G3*Weighting!C7+TUM_default_default_Treatm!H3*Weighting!C8+TUM_default_default_Treatm!I3*Weighting!C9+TUM_default_default_Treatm!J3*Weighting!C10+TUM_default_default_Treatm!K3*Weighting!C11+TUM_default_default_Treatm!L3*Weighting!C12+TUM_default_default_Treatm!M3*Weighting!C13+TUM_default_default_Treatm!N3*Weighting!C14+TUM_default_default_Treatm!O3*Weighting!C15+TUM_default_default_Treatm!P3*Weighting!C16+TUM_default_default_Treatm!Q3*Weighting!C17</f>
        <v>-5.9680230876093487</v>
      </c>
      <c r="D3" s="6">
        <f ca="1">+TUM_default_default_Treatm!B3*Weighting!D2+TUM_default_default_Treatm!C3*Weighting!D3+TUM_default_default_Treatm!D3*Weighting!D4+TUM_default_default_Treatm!E3*Weighting!D5+TUM_default_default_Treatm!F3*Weighting!D6+TUM_default_default_Treatm!G3*Weighting!D7+TUM_default_default_Treatm!H3*Weighting!D8+TUM_default_default_Treatm!I3*Weighting!D9+TUM_default_default_Treatm!J3*Weighting!D10+TUM_default_default_Treatm!K3*Weighting!D11+TUM_default_default_Treatm!L3*Weighting!D12+TUM_default_default_Treatm!M3*Weighting!D13+TUM_default_default_Treatm!N3*Weighting!D14+TUM_default_default_Treatm!O3*Weighting!D15+TUM_default_default_Treatm!P3*Weighting!D16+TUM_default_default_Treatm!Q3*Weighting!D17</f>
        <v>-9.8491742699368139</v>
      </c>
      <c r="E3" s="6">
        <f ca="1">+TUM_default_default_Treatm!B3*Weighting!E2+TUM_default_default_Treatm!C3*Weighting!E3+TUM_default_default_Treatm!D3*Weighting!E4+TUM_default_default_Treatm!E3*Weighting!E5+TUM_default_default_Treatm!F3*Weighting!E6+TUM_default_default_Treatm!G3*Weighting!E7+TUM_default_default_Treatm!H3*Weighting!E8+TUM_default_default_Treatm!I3*Weighting!E9+TUM_default_default_Treatm!J3*Weighting!E10+TUM_default_default_Treatm!K3*Weighting!E11+TUM_default_default_Treatm!L3*Weighting!E12+TUM_default_default_Treatm!M3*Weighting!E13+TUM_default_default_Treatm!N3*Weighting!E14+TUM_default_default_Treatm!O3*Weighting!E15+TUM_default_default_Treatm!P3*Weighting!E16+TUM_default_default_Treatm!Q3*Weighting!E17</f>
        <v>-1.4524511025254612</v>
      </c>
      <c r="F3" s="6">
        <f ca="1">+TUM_default_default_Treatm!B3*Weighting!F2+TUM_default_default_Treatm!C3*Weighting!F3+TUM_default_default_Treatm!D3*Weighting!F4+TUM_default_default_Treatm!E3*Weighting!F5+TUM_default_default_Treatm!F3*Weighting!F6+TUM_default_default_Treatm!G3*Weighting!F7+TUM_default_default_Treatm!H3*Weighting!F8+TUM_default_default_Treatm!I3*Weighting!F9+TUM_default_default_Treatm!J3*Weighting!F10+TUM_default_default_Treatm!K3*Weighting!F11+TUM_default_default_Treatm!L3*Weighting!F12+TUM_default_default_Treatm!M3*Weighting!F13+TUM_default_default_Treatm!N3*Weighting!F14+TUM_default_default_Treatm!O3*Weighting!F15+TUM_default_default_Treatm!P3*Weighting!F16+TUM_default_default_Treatm!Q3*Weighting!F17</f>
        <v>-9.5541234886915589</v>
      </c>
      <c r="G3" s="6">
        <f>+TUM_default_default_Treatm!B3*Weighting!G2+TUM_default_default_Treatm!C3*Weighting!G3+TUM_default_default_Treatm!D3*Weighting!G4+TUM_default_default_Treatm!E3*Weighting!G5+TUM_default_default_Treatm!F3*Weighting!G6+TUM_default_default_Treatm!G3*Weighting!G7+TUM_default_default_Treatm!H3*Weighting!G8+TUM_default_default_Treatm!I3*Weighting!G9+TUM_default_default_Treatm!J3*Weighting!G10+TUM_default_default_Treatm!K3*Weighting!G11+TUM_default_default_Treatm!L3*Weighting!G12+TUM_default_default_Treatm!M3*Weighting!G13+TUM_default_default_Treatm!N3*Weighting!G14+TUM_default_default_Treatm!O3*Weighting!G15+TUM_default_default_Treatm!P3*Weighting!G16+TUM_default_default_Treatm!Q3*Weighting!G17</f>
        <v>-6.3650360944566877</v>
      </c>
      <c r="H3" s="6">
        <f>+TUM_default_default_Treatm!B3*Weighting!H2+TUM_default_default_Treatm!C3*Weighting!H3+TUM_default_default_Treatm!D3*Weighting!H4+TUM_default_default_Treatm!E3*Weighting!H5+TUM_default_default_Treatm!F3*Weighting!H6+TUM_default_default_Treatm!G3*Weighting!H7+TUM_default_default_Treatm!H3*Weighting!H8+TUM_default_default_Treatm!I3*Weighting!H9+TUM_default_default_Treatm!J3*Weighting!H10+TUM_default_default_Treatm!K3*Weighting!H11+TUM_default_default_Treatm!L3*Weighting!H12+TUM_default_default_Treatm!M3*Weighting!H13+TUM_default_default_Treatm!N3*Weighting!H14+TUM_default_default_Treatm!O3*Weighting!H15+TUM_default_default_Treatm!P3*Weighting!H16+TUM_default_default_Treatm!Q3*Weighting!H17</f>
        <v>-4.8754834860850291</v>
      </c>
      <c r="I3" s="6">
        <f>+TUM_default_default_Treatm!B3*Weighting!I2+TUM_default_default_Treatm!C3*Weighting!I3+TUM_default_default_Treatm!D3*Weighting!I4+TUM_default_default_Treatm!E3*Weighting!I5+TUM_default_default_Treatm!F3*Weighting!I6+TUM_default_default_Treatm!G3*Weighting!I7+TUM_default_default_Treatm!H3*Weighting!I8+TUM_default_default_Treatm!I3*Weighting!I9+TUM_default_default_Treatm!J3*Weighting!I10+TUM_default_default_Treatm!K3*Weighting!I11+TUM_default_default_Treatm!L3*Weighting!I12+TUM_default_default_Treatm!M3*Weighting!I13+TUM_default_default_Treatm!N3*Weighting!I14+TUM_default_default_Treatm!O3*Weighting!I15+TUM_default_default_Treatm!P3*Weighting!I16+TUM_default_default_Treatm!Q3*Weighting!I17</f>
        <v>-6.6916578573736887</v>
      </c>
      <c r="J3" s="6">
        <f>+TUM_default_default_Treatm!B3*Weighting!J2+TUM_default_default_Treatm!C3*Weighting!J3+TUM_default_default_Treatm!D3*Weighting!J4+TUM_default_default_Treatm!E3*Weighting!J5+TUM_default_default_Treatm!F3*Weighting!J6+TUM_default_default_Treatm!G3*Weighting!J7+TUM_default_default_Treatm!H3*Weighting!J8+TUM_default_default_Treatm!I3*Weighting!J9+TUM_default_default_Treatm!J3*Weighting!J10+TUM_default_default_Treatm!K3*Weighting!J11+TUM_default_default_Treatm!L3*Weighting!J12+TUM_default_default_Treatm!M3*Weighting!J13+TUM_default_default_Treatm!N3*Weighting!J14+TUM_default_default_Treatm!O3*Weighting!J15+TUM_default_default_Treatm!P3*Weighting!J16+TUM_default_default_Treatm!Q3*Weighting!J17</f>
        <v>-1.3467810390797128</v>
      </c>
      <c r="K3" s="6">
        <f>+TUM_default_default_Treatm!B3*Weighting!K2+TUM_default_default_Treatm!C3*Weighting!K3+TUM_default_default_Treatm!D3*Weighting!K4+TUM_default_default_Treatm!E3*Weighting!K5+TUM_default_default_Treatm!F3*Weighting!K6+TUM_default_default_Treatm!G3*Weighting!K7+TUM_default_default_Treatm!H3*Weighting!K8+TUM_default_default_Treatm!I3*Weighting!K9+TUM_default_default_Treatm!J3*Weighting!K10+TUM_default_default_Treatm!K3*Weighting!K11+TUM_default_default_Treatm!L3*Weighting!K12+TUM_default_default_Treatm!M3*Weighting!K13+TUM_default_default_Treatm!N3*Weighting!K14+TUM_default_default_Treatm!O3*Weighting!K15+TUM_default_default_Treatm!P3*Weighting!K16+TUM_default_default_Treatm!Q3*Weighting!K17</f>
        <v>-5.9481912944695292</v>
      </c>
      <c r="L3" s="6">
        <f>+TUM_default_default_Treatm!B3*Weighting!L2+TUM_default_default_Treatm!C3*Weighting!L3+TUM_default_default_Treatm!D3*Weighting!L4+TUM_default_default_Treatm!E3*Weighting!L5+TUM_default_default_Treatm!F3*Weighting!L6+TUM_default_default_Treatm!G3*Weighting!L7+TUM_default_default_Treatm!H3*Weighting!L8+TUM_default_default_Treatm!I3*Weighting!L9+TUM_default_default_Treatm!J3*Weighting!L10+TUM_default_default_Treatm!K3*Weighting!L11+TUM_default_default_Treatm!L3*Weighting!L12+TUM_default_default_Treatm!M3*Weighting!L13+TUM_default_default_Treatm!N3*Weighting!L14+TUM_default_default_Treatm!O3*Weighting!L15+TUM_default_default_Treatm!P3*Weighting!L16+TUM_default_default_Treatm!Q3*Weighting!L17</f>
        <v>-2.9695545853923986</v>
      </c>
      <c r="M3" s="6">
        <f>+TUM_default_default_Treatm!B3*Weighting!M2+TUM_default_default_Treatm!C3*Weighting!M3+TUM_default_default_Treatm!D3*Weighting!M4+TUM_default_default_Treatm!E3*Weighting!M5+TUM_default_default_Treatm!F3*Weighting!M6+TUM_default_default_Treatm!G3*Weighting!M7+TUM_default_default_Treatm!H3*Weighting!M8+TUM_default_default_Treatm!I3*Weighting!M9+TUM_default_default_Treatm!J3*Weighting!M10+TUM_default_default_Treatm!K3*Weighting!M11+TUM_default_default_Treatm!L3*Weighting!M12+TUM_default_default_Treatm!M3*Weighting!M13+TUM_default_default_Treatm!N3*Weighting!M14+TUM_default_default_Treatm!O3*Weighting!M15+TUM_default_default_Treatm!P3*Weighting!M16+TUM_default_default_Treatm!Q3*Weighting!M17</f>
        <v>-3.7466669959106756E-3</v>
      </c>
      <c r="N3" s="6">
        <f>+TUM_default_default_Treatm!B3*Weighting!N2+TUM_default_default_Treatm!C3*Weighting!N3+TUM_default_default_Treatm!D3*Weighting!N4+TUM_default_default_Treatm!E3*Weighting!N5+TUM_default_default_Treatm!F3*Weighting!N6+TUM_default_default_Treatm!G3*Weighting!N7+TUM_default_default_Treatm!H3*Weighting!N8+TUM_default_default_Treatm!I3*Weighting!N9+TUM_default_default_Treatm!J3*Weighting!N10+TUM_default_default_Treatm!K3*Weighting!N11+TUM_default_default_Treatm!L3*Weighting!N12+TUM_default_default_Treatm!M3*Weighting!N13+TUM_default_default_Treatm!N3*Weighting!N14+TUM_default_default_Treatm!O3*Weighting!N15+TUM_default_default_Treatm!P3*Weighting!N16+TUM_default_default_Treatm!Q3*Weighting!N17</f>
        <v>-30.389737824396452</v>
      </c>
      <c r="O3" s="6">
        <f>+TUM_default_default_Treatm!B3*Weighting!O2+TUM_default_default_Treatm!C3*Weighting!O3+TUM_default_default_Treatm!D3*Weighting!O4+TUM_default_default_Treatm!E3*Weighting!O5+TUM_default_default_Treatm!F3*Weighting!O6+TUM_default_default_Treatm!G3*Weighting!O7+TUM_default_default_Treatm!H3*Weighting!O8+TUM_default_default_Treatm!I3*Weighting!O9+TUM_default_default_Treatm!J3*Weighting!O10+TUM_default_default_Treatm!K3*Weighting!O11+TUM_default_default_Treatm!L3*Weighting!O12+TUM_default_default_Treatm!M3*Weighting!O13+TUM_default_default_Treatm!N3*Weighting!O14+TUM_default_default_Treatm!O3*Weighting!O15+TUM_default_default_Treatm!P3*Weighting!O16+TUM_default_default_Treatm!Q3*Weighting!O17</f>
        <v>-2.0005491567977223</v>
      </c>
      <c r="P3" s="6">
        <f>+TUM_default_default_Treatm!B3*Weighting!P2+TUM_default_default_Treatm!C3*Weighting!P3+TUM_default_default_Treatm!D3*Weighting!P4+TUM_default_default_Treatm!E3*Weighting!P5+TUM_default_default_Treatm!F3*Weighting!P6+TUM_default_default_Treatm!G3*Weighting!P7+TUM_default_default_Treatm!H3*Weighting!P8+TUM_default_default_Treatm!I3*Weighting!P9+TUM_default_default_Treatm!J3*Weighting!P10+TUM_default_default_Treatm!K3*Weighting!P11+TUM_default_default_Treatm!L3*Weighting!P12+TUM_default_default_Treatm!M3*Weighting!P13+TUM_default_default_Treatm!N3*Weighting!P14+TUM_default_default_Treatm!O3*Weighting!P15+TUM_default_default_Treatm!P3*Weighting!P16+TUM_default_default_Treatm!Q3*Weighting!P17</f>
        <v>-7.6738828515893616</v>
      </c>
      <c r="Q3" s="6">
        <f>+TUM_default_default_Treatm!B3*Weighting!Q2+TUM_default_default_Treatm!C3*Weighting!Q3+TUM_default_default_Treatm!D3*Weighting!Q4+TUM_default_default_Treatm!E3*Weighting!Q5+TUM_default_default_Treatm!F3*Weighting!Q6+TUM_default_default_Treatm!G3*Weighting!Q7+TUM_default_default_Treatm!H3*Weighting!Q8+TUM_default_default_Treatm!I3*Weighting!Q9+TUM_default_default_Treatm!J3*Weighting!Q10+TUM_default_default_Treatm!K3*Weighting!Q11+TUM_default_default_Treatm!L3*Weighting!Q12+TUM_default_default_Treatm!M3*Weighting!Q13+TUM_default_default_Treatm!N3*Weighting!Q14+TUM_default_default_Treatm!O3*Weighting!Q15+TUM_default_default_Treatm!P3*Weighting!Q16+TUM_default_default_Treatm!Q3*Weighting!Q17</f>
        <v>-0.18063092449208454</v>
      </c>
      <c r="R3" s="6">
        <f>+TUM_default_default_Treatm!B3*Weighting!R2+TUM_default_default_Treatm!C3*Weighting!R3+TUM_default_default_Treatm!D3*Weighting!R4+TUM_default_default_Treatm!E3*Weighting!R5+TUM_default_default_Treatm!F3*Weighting!R6+TUM_default_default_Treatm!G3*Weighting!R7+TUM_default_default_Treatm!H3*Weighting!R8+TUM_default_default_Treatm!I3*Weighting!R9+TUM_default_default_Treatm!J3*Weighting!R10+TUM_default_default_Treatm!K3*Weighting!R11+TUM_default_default_Treatm!L3*Weighting!R12+TUM_default_default_Treatm!M3*Weighting!R13+TUM_default_default_Treatm!N3*Weighting!R14+TUM_default_default_Treatm!O3*Weighting!R15+TUM_default_default_Treatm!P3*Weighting!R16+TUM_default_default_Treatm!Q3*Weighting!R17</f>
        <v>0.76726489181806712</v>
      </c>
      <c r="S3" s="6">
        <f>+TUM_default_default_Treatm!B3*Weighting!S2+TUM_default_default_Treatm!C3*Weighting!S3+TUM_default_default_Treatm!D3*Weighting!S4+TUM_default_default_Treatm!E3*Weighting!S5+TUM_default_default_Treatm!F3*Weighting!S6+TUM_default_default_Treatm!G3*Weighting!S7+TUM_default_default_Treatm!H3*Weighting!S8+TUM_default_default_Treatm!I3*Weighting!S9+TUM_default_default_Treatm!J3*Weighting!S10+TUM_default_default_Treatm!K3*Weighting!S11+TUM_default_default_Treatm!L3*Weighting!S12+TUM_default_default_Treatm!M3*Weighting!S13+TUM_default_default_Treatm!N3*Weighting!S14+TUM_default_default_Treatm!O3*Weighting!S15+TUM_default_default_Treatm!P3*Weighting!S16+TUM_default_default_Treatm!Q3*Weighting!S17</f>
        <v>-22.650691210211736</v>
      </c>
      <c r="T3" s="6">
        <f>+TUM_default_default_Treatm!B3*Weighting!T2+TUM_default_default_Treatm!C3*Weighting!T3+TUM_default_default_Treatm!D3*Weighting!T4+TUM_default_default_Treatm!E3*Weighting!T5+TUM_default_default_Treatm!F3*Weighting!T6+TUM_default_default_Treatm!G3*Weighting!T7+TUM_default_default_Treatm!H3*Weighting!T8+TUM_default_default_Treatm!I3*Weighting!T9+TUM_default_default_Treatm!J3*Weighting!T10+TUM_default_default_Treatm!K3*Weighting!T11+TUM_default_default_Treatm!L3*Weighting!T12+TUM_default_default_Treatm!M3*Weighting!T13+TUM_default_default_Treatm!N3*Weighting!T14+TUM_default_default_Treatm!O3*Weighting!T15+TUM_default_default_Treatm!P3*Weighting!T16+TUM_default_default_Treatm!Q3*Weighting!T17</f>
        <v>-31.464163902561531</v>
      </c>
      <c r="U3" s="6">
        <f>+TUM_default_default_Treatm!B3*Weighting!U2+TUM_default_default_Treatm!C3*Weighting!U3+TUM_default_default_Treatm!D3*Weighting!U4+TUM_default_default_Treatm!E3*Weighting!U5+TUM_default_default_Treatm!F3*Weighting!U6+TUM_default_default_Treatm!G3*Weighting!U7+TUM_default_default_Treatm!H3*Weighting!U8+TUM_default_default_Treatm!I3*Weighting!U9+TUM_default_default_Treatm!J3*Weighting!U10+TUM_default_default_Treatm!K3*Weighting!U11+TUM_default_default_Treatm!L3*Weighting!U12+TUM_default_default_Treatm!M3*Weighting!U13+TUM_default_default_Treatm!N3*Weighting!U14+TUM_default_default_Treatm!O3*Weighting!U15+TUM_default_default_Treatm!P3*Weighting!U16+TUM_default_default_Treatm!Q3*Weighting!U17</f>
        <v>-0.38776623771784807</v>
      </c>
      <c r="V3" s="6">
        <f>+TUM_default_default_Treatm!B3*Weighting!V2+TUM_default_default_Treatm!C3*Weighting!V3+TUM_default_default_Treatm!D3*Weighting!V4+TUM_default_default_Treatm!E3*Weighting!V5+TUM_default_default_Treatm!F3*Weighting!V6+TUM_default_default_Treatm!G3*Weighting!V7+TUM_default_default_Treatm!H3*Weighting!V8+TUM_default_default_Treatm!I3*Weighting!V9+TUM_default_default_Treatm!J3*Weighting!V10+TUM_default_default_Treatm!K3*Weighting!V11+TUM_default_default_Treatm!L3*Weighting!V12+TUM_default_default_Treatm!M3*Weighting!V13+TUM_default_default_Treatm!N3*Weighting!V14+TUM_default_default_Treatm!O3*Weighting!V15+TUM_default_default_Treatm!P3*Weighting!V16+TUM_default_default_Treatm!Q3*Weighting!V17</f>
        <v>-1.1677737963039496</v>
      </c>
      <c r="W3" s="6">
        <f>+TUM_default_default_Treatm!B3*Weighting!W2+TUM_default_default_Treatm!C3*Weighting!W3+TUM_default_default_Treatm!D3*Weighting!W4+TUM_default_default_Treatm!E3*Weighting!W5+TUM_default_default_Treatm!F3*Weighting!W6+TUM_default_default_Treatm!G3*Weighting!W7+TUM_default_default_Treatm!H3*Weighting!W8+TUM_default_default_Treatm!I3*Weighting!W9+TUM_default_default_Treatm!J3*Weighting!W10+TUM_default_default_Treatm!K3*Weighting!W11+TUM_default_default_Treatm!L3*Weighting!W12+TUM_default_default_Treatm!M3*Weighting!W13+TUM_default_default_Treatm!N3*Weighting!W14+TUM_default_default_Treatm!O3*Weighting!W15+TUM_default_default_Treatm!P3*Weighting!W16+TUM_default_default_Treatm!Q3*Weighting!W17</f>
        <v>-1.065016716649237</v>
      </c>
      <c r="X3" s="6">
        <f>+TUM_default_default_Treatm!B3*Weighting!X2+TUM_default_default_Treatm!C3*Weighting!X3+TUM_default_default_Treatm!D3*Weighting!X4+TUM_default_default_Treatm!E3*Weighting!X5+TUM_default_default_Treatm!F3*Weighting!X6+TUM_default_default_Treatm!G3*Weighting!X7+TUM_default_default_Treatm!H3*Weighting!X8+TUM_default_default_Treatm!I3*Weighting!X9+TUM_default_default_Treatm!J3*Weighting!X10+TUM_default_default_Treatm!K3*Weighting!X11+TUM_default_default_Treatm!L3*Weighting!X12+TUM_default_default_Treatm!M3*Weighting!X13+TUM_default_default_Treatm!N3*Weighting!X14+TUM_default_default_Treatm!O3*Weighting!X15+TUM_default_default_Treatm!P3*Weighting!X16+TUM_default_default_Treatm!Q3*Weighting!X17</f>
        <v>-0.17823020184188149</v>
      </c>
      <c r="Y3" s="6">
        <f>+TUM_default_default_Treatm!B3*Weighting!Y2+TUM_default_default_Treatm!C3*Weighting!Y3+TUM_default_default_Treatm!D3*Weighting!Y4+TUM_default_default_Treatm!E3*Weighting!Y5+TUM_default_default_Treatm!F3*Weighting!Y6+TUM_default_default_Treatm!G3*Weighting!Y7+TUM_default_default_Treatm!H3*Weighting!Y8+TUM_default_default_Treatm!I3*Weighting!Y9+TUM_default_default_Treatm!J3*Weighting!Y10+TUM_default_default_Treatm!K3*Weighting!Y11+TUM_default_default_Treatm!L3*Weighting!Y12+TUM_default_default_Treatm!M3*Weighting!Y13+TUM_default_default_Treatm!N3*Weighting!Y14+TUM_default_default_Treatm!O3*Weighting!Y15+TUM_default_default_Treatm!P3*Weighting!Y16+TUM_default_default_Treatm!Q3*Weighting!Y17</f>
        <v>-0.76809555952717257</v>
      </c>
      <c r="Z3" s="6">
        <f>+TUM_default_default_Treatm!B3*Weighting!Z2+TUM_default_default_Treatm!C3*Weighting!Z3+TUM_default_default_Treatm!D3*Weighting!Z4+TUM_default_default_Treatm!E3*Weighting!Z5+TUM_default_default_Treatm!F3*Weighting!Z6+TUM_default_default_Treatm!G3*Weighting!Z7+TUM_default_default_Treatm!H3*Weighting!Z8+TUM_default_default_Treatm!I3*Weighting!Z9+TUM_default_default_Treatm!J3*Weighting!Z10+TUM_default_default_Treatm!K3*Weighting!Z11+TUM_default_default_Treatm!L3*Weighting!Z12+TUM_default_default_Treatm!M3*Weighting!Z13+TUM_default_default_Treatm!N3*Weighting!Z14+TUM_default_default_Treatm!O3*Weighting!Z15+TUM_default_default_Treatm!P3*Weighting!Z16+TUM_default_default_Treatm!Q3*Weighting!Z17</f>
        <v>-0.87648050789067611</v>
      </c>
      <c r="AA3" s="6">
        <f>+TUM_default_default_Treatm!B3*Weighting!AA2+TUM_default_default_Treatm!C3*Weighting!AA3+TUM_default_default_Treatm!D3*Weighting!AA4+TUM_default_default_Treatm!E3*Weighting!AA5+TUM_default_default_Treatm!F3*Weighting!AA6+TUM_default_default_Treatm!G3*Weighting!AA7+TUM_default_default_Treatm!H3*Weighting!AA8+TUM_default_default_Treatm!I3*Weighting!AA9+TUM_default_default_Treatm!J3*Weighting!AA10+TUM_default_default_Treatm!K3*Weighting!AA11+TUM_default_default_Treatm!L3*Weighting!AA12+TUM_default_default_Treatm!M3*Weighting!AA13+TUM_default_default_Treatm!N3*Weighting!AA14+TUM_default_default_Treatm!O3*Weighting!AA15+TUM_default_default_Treatm!P3*Weighting!AA16+TUM_default_default_Treatm!Q3*Weighting!AA17</f>
        <v>-0.83152226075710578</v>
      </c>
    </row>
    <row r="4" spans="1:27" x14ac:dyDescent="0.35">
      <c r="A4" s="5" t="s">
        <v>3</v>
      </c>
      <c r="B4" s="6">
        <f ca="1">+TUM_default_default_Treatm!B4*Weighting!B2+TUM_default_default_Treatm!C4*Weighting!B3+TUM_default_default_Treatm!D4*Weighting!B4+TUM_default_default_Treatm!E4*Weighting!B5+TUM_default_default_Treatm!F4*Weighting!B6+TUM_default_default_Treatm!G4*Weighting!B7+TUM_default_default_Treatm!H4*Weighting!B8+TUM_default_default_Treatm!I4*Weighting!B9+TUM_default_default_Treatm!J4*Weighting!B10+TUM_default_default_Treatm!K4*Weighting!B11+TUM_default_default_Treatm!L4*Weighting!B12+TUM_default_default_Treatm!M4*Weighting!B13+TUM_default_default_Treatm!N4*Weighting!B14+TUM_default_default_Treatm!O4*Weighting!B15+TUM_default_default_Treatm!P4*Weighting!B16+TUM_default_default_Treatm!Q4*Weighting!B17</f>
        <v>-3.4128418785816472</v>
      </c>
      <c r="C4" s="6">
        <f ca="1">+TUM_default_default_Treatm!B4*Weighting!C2+TUM_default_default_Treatm!C4*Weighting!C3+TUM_default_default_Treatm!D4*Weighting!C4+TUM_default_default_Treatm!E4*Weighting!C5+TUM_default_default_Treatm!F4*Weighting!C6+TUM_default_default_Treatm!G4*Weighting!C7+TUM_default_default_Treatm!H4*Weighting!C8+TUM_default_default_Treatm!I4*Weighting!C9+TUM_default_default_Treatm!J4*Weighting!C10+TUM_default_default_Treatm!K4*Weighting!C11+TUM_default_default_Treatm!L4*Weighting!C12+TUM_default_default_Treatm!M4*Weighting!C13+TUM_default_default_Treatm!N4*Weighting!C14+TUM_default_default_Treatm!O4*Weighting!C15+TUM_default_default_Treatm!P4*Weighting!C16+TUM_default_default_Treatm!Q4*Weighting!C17</f>
        <v>-1.664557520904729</v>
      </c>
      <c r="D4" s="6">
        <f ca="1">+TUM_default_default_Treatm!B4*Weighting!D2+TUM_default_default_Treatm!C4*Weighting!D3+TUM_default_default_Treatm!D4*Weighting!D4+TUM_default_default_Treatm!E4*Weighting!D5+TUM_default_default_Treatm!F4*Weighting!D6+TUM_default_default_Treatm!G4*Weighting!D7+TUM_default_default_Treatm!H4*Weighting!D8+TUM_default_default_Treatm!I4*Weighting!D9+TUM_default_default_Treatm!J4*Weighting!D10+TUM_default_default_Treatm!K4*Weighting!D11+TUM_default_default_Treatm!L4*Weighting!D12+TUM_default_default_Treatm!M4*Weighting!D13+TUM_default_default_Treatm!N4*Weighting!D14+TUM_default_default_Treatm!O4*Weighting!D15+TUM_default_default_Treatm!P4*Weighting!D16+TUM_default_default_Treatm!Q4*Weighting!D17</f>
        <v>-3.5394173177023962</v>
      </c>
      <c r="E4" s="6">
        <f ca="1">+TUM_default_default_Treatm!B4*Weighting!E2+TUM_default_default_Treatm!C4*Weighting!E3+TUM_default_default_Treatm!D4*Weighting!E4+TUM_default_default_Treatm!E4*Weighting!E5+TUM_default_default_Treatm!F4*Weighting!E6+TUM_default_default_Treatm!G4*Weighting!E7+TUM_default_default_Treatm!H4*Weighting!E8+TUM_default_default_Treatm!I4*Weighting!E9+TUM_default_default_Treatm!J4*Weighting!E10+TUM_default_default_Treatm!K4*Weighting!E11+TUM_default_default_Treatm!L4*Weighting!E12+TUM_default_default_Treatm!M4*Weighting!E13+TUM_default_default_Treatm!N4*Weighting!E14+TUM_default_default_Treatm!O4*Weighting!E15+TUM_default_default_Treatm!P4*Weighting!E16+TUM_default_default_Treatm!Q4*Weighting!E17</f>
        <v>2.8863521254190533E-2</v>
      </c>
      <c r="F4" s="6">
        <f ca="1">+TUM_default_default_Treatm!B4*Weighting!F2+TUM_default_default_Treatm!C4*Weighting!F3+TUM_default_default_Treatm!D4*Weighting!F4+TUM_default_default_Treatm!E4*Weighting!F5+TUM_default_default_Treatm!F4*Weighting!F6+TUM_default_default_Treatm!G4*Weighting!F7+TUM_default_default_Treatm!H4*Weighting!F8+TUM_default_default_Treatm!I4*Weighting!F9+TUM_default_default_Treatm!J4*Weighting!F10+TUM_default_default_Treatm!K4*Weighting!F11+TUM_default_default_Treatm!L4*Weighting!F12+TUM_default_default_Treatm!M4*Weighting!F13+TUM_default_default_Treatm!N4*Weighting!F14+TUM_default_default_Treatm!O4*Weighting!F15+TUM_default_default_Treatm!P4*Weighting!F16+TUM_default_default_Treatm!Q4*Weighting!F17</f>
        <v>-3.3325447397729451</v>
      </c>
      <c r="G4" s="6">
        <f>+TUM_default_default_Treatm!B4*Weighting!G2+TUM_default_default_Treatm!C4*Weighting!G3+TUM_default_default_Treatm!D4*Weighting!G4+TUM_default_default_Treatm!E4*Weighting!G5+TUM_default_default_Treatm!F4*Weighting!G6+TUM_default_default_Treatm!G4*Weighting!G7+TUM_default_default_Treatm!H4*Weighting!G8+TUM_default_default_Treatm!I4*Weighting!G9+TUM_default_default_Treatm!J4*Weighting!G10+TUM_default_default_Treatm!K4*Weighting!G11+TUM_default_default_Treatm!L4*Weighting!G12+TUM_default_default_Treatm!M4*Weighting!G13+TUM_default_default_Treatm!N4*Weighting!G14+TUM_default_default_Treatm!O4*Weighting!G15+TUM_default_default_Treatm!P4*Weighting!G16+TUM_default_default_Treatm!Q4*Weighting!G17</f>
        <v>-1.5448159472539407</v>
      </c>
      <c r="H4" s="6">
        <f>+TUM_default_default_Treatm!B4*Weighting!H2+TUM_default_default_Treatm!C4*Weighting!H3+TUM_default_default_Treatm!D4*Weighting!H4+TUM_default_default_Treatm!E4*Weighting!H5+TUM_default_default_Treatm!F4*Weighting!H6+TUM_default_default_Treatm!G4*Weighting!H7+TUM_default_default_Treatm!H4*Weighting!H8+TUM_default_default_Treatm!I4*Weighting!H9+TUM_default_default_Treatm!J4*Weighting!H10+TUM_default_default_Treatm!K4*Weighting!H11+TUM_default_default_Treatm!L4*Weighting!H12+TUM_default_default_Treatm!M4*Weighting!H13+TUM_default_default_Treatm!N4*Weighting!H14+TUM_default_default_Treatm!O4*Weighting!H15+TUM_default_default_Treatm!P4*Weighting!H16+TUM_default_default_Treatm!Q4*Weighting!H17</f>
        <v>-1.7805825134383946</v>
      </c>
      <c r="I4" s="6">
        <f>+TUM_default_default_Treatm!B4*Weighting!I2+TUM_default_default_Treatm!C4*Weighting!I3+TUM_default_default_Treatm!D4*Weighting!I4+TUM_default_default_Treatm!E4*Weighting!I5+TUM_default_default_Treatm!F4*Weighting!I6+TUM_default_default_Treatm!G4*Weighting!I7+TUM_default_default_Treatm!H4*Weighting!I8+TUM_default_default_Treatm!I4*Weighting!I9+TUM_default_default_Treatm!J4*Weighting!I10+TUM_default_default_Treatm!K4*Weighting!I11+TUM_default_default_Treatm!L4*Weighting!I12+TUM_default_default_Treatm!M4*Weighting!I13+TUM_default_default_Treatm!N4*Weighting!I14+TUM_default_default_Treatm!O4*Weighting!I15+TUM_default_default_Treatm!P4*Weighting!I16+TUM_default_default_Treatm!Q4*Weighting!I17</f>
        <v>-1.5795814998550026</v>
      </c>
      <c r="J4" s="6">
        <f>+TUM_default_default_Treatm!B4*Weighting!J2+TUM_default_default_Treatm!C4*Weighting!J3+TUM_default_default_Treatm!D4*Weighting!J4+TUM_default_default_Treatm!E4*Weighting!J5+TUM_default_default_Treatm!F4*Weighting!J6+TUM_default_default_Treatm!G4*Weighting!J7+TUM_default_default_Treatm!H4*Weighting!J8+TUM_default_default_Treatm!I4*Weighting!J9+TUM_default_default_Treatm!J4*Weighting!J10+TUM_default_default_Treatm!K4*Weighting!J11+TUM_default_default_Treatm!L4*Weighting!J12+TUM_default_default_Treatm!M4*Weighting!J13+TUM_default_default_Treatm!N4*Weighting!J14+TUM_default_default_Treatm!O4*Weighting!J15+TUM_default_default_Treatm!P4*Weighting!J16+TUM_default_default_Treatm!Q4*Weighting!J17</f>
        <v>-1.2304849793696175</v>
      </c>
      <c r="K4" s="6">
        <f>+TUM_default_default_Treatm!B4*Weighting!K2+TUM_default_default_Treatm!C4*Weighting!K3+TUM_default_default_Treatm!D4*Weighting!K4+TUM_default_default_Treatm!E4*Weighting!K5+TUM_default_default_Treatm!F4*Weighting!K6+TUM_default_default_Treatm!G4*Weighting!K7+TUM_default_default_Treatm!H4*Weighting!K8+TUM_default_default_Treatm!I4*Weighting!K9+TUM_default_default_Treatm!J4*Weighting!K10+TUM_default_default_Treatm!K4*Weighting!K11+TUM_default_default_Treatm!L4*Weighting!K12+TUM_default_default_Treatm!M4*Weighting!K13+TUM_default_default_Treatm!N4*Weighting!K14+TUM_default_default_Treatm!O4*Weighting!K15+TUM_default_default_Treatm!P4*Weighting!K16+TUM_default_default_Treatm!Q4*Weighting!K17</f>
        <v>-1.6179824103998117</v>
      </c>
      <c r="L4" s="6">
        <f>+TUM_default_default_Treatm!B4*Weighting!L2+TUM_default_default_Treatm!C4*Weighting!L3+TUM_default_default_Treatm!D4*Weighting!L4+TUM_default_default_Treatm!E4*Weighting!L5+TUM_default_default_Treatm!F4*Weighting!L6+TUM_default_default_Treatm!G4*Weighting!L7+TUM_default_default_Treatm!H4*Weighting!L8+TUM_default_default_Treatm!I4*Weighting!L9+TUM_default_default_Treatm!J4*Weighting!L10+TUM_default_default_Treatm!K4*Weighting!L11+TUM_default_default_Treatm!L4*Weighting!L12+TUM_default_default_Treatm!M4*Weighting!L13+TUM_default_default_Treatm!N4*Weighting!L14+TUM_default_default_Treatm!O4*Weighting!L15+TUM_default_default_Treatm!P4*Weighting!L16+TUM_default_default_Treatm!Q4*Weighting!L17</f>
        <v>-6.4732350304989161</v>
      </c>
      <c r="M4" s="6">
        <f>+TUM_default_default_Treatm!B4*Weighting!M2+TUM_default_default_Treatm!C4*Weighting!M3+TUM_default_default_Treatm!D4*Weighting!M4+TUM_default_default_Treatm!E4*Weighting!M5+TUM_default_default_Treatm!F4*Weighting!M6+TUM_default_default_Treatm!G4*Weighting!M7+TUM_default_default_Treatm!H4*Weighting!M8+TUM_default_default_Treatm!I4*Weighting!M9+TUM_default_default_Treatm!J4*Weighting!M10+TUM_default_default_Treatm!K4*Weighting!M11+TUM_default_default_Treatm!L4*Weighting!M12+TUM_default_default_Treatm!M4*Weighting!M13+TUM_default_default_Treatm!N4*Weighting!M14+TUM_default_default_Treatm!O4*Weighting!M15+TUM_default_default_Treatm!P4*Weighting!M16+TUM_default_default_Treatm!Q4*Weighting!M17</f>
        <v>1.4675122620699907E-2</v>
      </c>
      <c r="N4" s="6">
        <f>+TUM_default_default_Treatm!B4*Weighting!N2+TUM_default_default_Treatm!C4*Weighting!N3+TUM_default_default_Treatm!D4*Weighting!N4+TUM_default_default_Treatm!E4*Weighting!N5+TUM_default_default_Treatm!F4*Weighting!N6+TUM_default_default_Treatm!G4*Weighting!N7+TUM_default_default_Treatm!H4*Weighting!N8+TUM_default_default_Treatm!I4*Weighting!N9+TUM_default_default_Treatm!J4*Weighting!N10+TUM_default_default_Treatm!K4*Weighting!N11+TUM_default_default_Treatm!L4*Weighting!N12+TUM_default_default_Treatm!M4*Weighting!N13+TUM_default_default_Treatm!N4*Weighting!N14+TUM_default_default_Treatm!O4*Weighting!N15+TUM_default_default_Treatm!P4*Weighting!N16+TUM_default_default_Treatm!Q4*Weighting!N17</f>
        <v>-14.200128718853414</v>
      </c>
      <c r="O4" s="6">
        <f>+TUM_default_default_Treatm!B4*Weighting!O2+TUM_default_default_Treatm!C4*Weighting!O3+TUM_default_default_Treatm!D4*Weighting!O4+TUM_default_default_Treatm!E4*Weighting!O5+TUM_default_default_Treatm!F4*Weighting!O6+TUM_default_default_Treatm!G4*Weighting!O7+TUM_default_default_Treatm!H4*Weighting!O8+TUM_default_default_Treatm!I4*Weighting!O9+TUM_default_default_Treatm!J4*Weighting!O10+TUM_default_default_Treatm!K4*Weighting!O11+TUM_default_default_Treatm!L4*Weighting!O12+TUM_default_default_Treatm!M4*Weighting!O13+TUM_default_default_Treatm!N4*Weighting!O14+TUM_default_default_Treatm!O4*Weighting!O15+TUM_default_default_Treatm!P4*Weighting!O16+TUM_default_default_Treatm!Q4*Weighting!O17</f>
        <v>-4.2651988619275532</v>
      </c>
      <c r="P4" s="6">
        <f>+TUM_default_default_Treatm!B4*Weighting!P2+TUM_default_default_Treatm!C4*Weighting!P3+TUM_default_default_Treatm!D4*Weighting!P4+TUM_default_default_Treatm!E4*Weighting!P5+TUM_default_default_Treatm!F4*Weighting!P6+TUM_default_default_Treatm!G4*Weighting!P7+TUM_default_default_Treatm!H4*Weighting!P8+TUM_default_default_Treatm!I4*Weighting!P9+TUM_default_default_Treatm!J4*Weighting!P10+TUM_default_default_Treatm!K4*Weighting!P11+TUM_default_default_Treatm!L4*Weighting!P12+TUM_default_default_Treatm!M4*Weighting!P13+TUM_default_default_Treatm!N4*Weighting!P14+TUM_default_default_Treatm!O4*Weighting!P15+TUM_default_default_Treatm!P4*Weighting!P16+TUM_default_default_Treatm!Q4*Weighting!P17</f>
        <v>-1.2814506876962892</v>
      </c>
      <c r="Q4" s="6">
        <f>+TUM_default_default_Treatm!B4*Weighting!Q2+TUM_default_default_Treatm!C4*Weighting!Q3+TUM_default_default_Treatm!D4*Weighting!Q4+TUM_default_default_Treatm!E4*Weighting!Q5+TUM_default_default_Treatm!F4*Weighting!Q6+TUM_default_default_Treatm!G4*Weighting!Q7+TUM_default_default_Treatm!H4*Weighting!Q8+TUM_default_default_Treatm!I4*Weighting!Q9+TUM_default_default_Treatm!J4*Weighting!Q10+TUM_default_default_Treatm!K4*Weighting!Q11+TUM_default_default_Treatm!L4*Weighting!Q12+TUM_default_default_Treatm!M4*Weighting!Q13+TUM_default_default_Treatm!N4*Weighting!Q14+TUM_default_default_Treatm!O4*Weighting!Q15+TUM_default_default_Treatm!P4*Weighting!Q16+TUM_default_default_Treatm!Q4*Weighting!Q17</f>
        <v>-2.8484622897631567E-2</v>
      </c>
      <c r="R4" s="6">
        <f>+TUM_default_default_Treatm!B4*Weighting!R2+TUM_default_default_Treatm!C4*Weighting!R3+TUM_default_default_Treatm!D4*Weighting!R4+TUM_default_default_Treatm!E4*Weighting!R5+TUM_default_default_Treatm!F4*Weighting!R6+TUM_default_default_Treatm!G4*Weighting!R7+TUM_default_default_Treatm!H4*Weighting!R8+TUM_default_default_Treatm!I4*Weighting!R9+TUM_default_default_Treatm!J4*Weighting!R10+TUM_default_default_Treatm!K4*Weighting!R11+TUM_default_default_Treatm!L4*Weighting!R12+TUM_default_default_Treatm!M4*Weighting!R13+TUM_default_default_Treatm!N4*Weighting!R14+TUM_default_default_Treatm!O4*Weighting!R15+TUM_default_default_Treatm!P4*Weighting!R16+TUM_default_default_Treatm!Q4*Weighting!R17</f>
        <v>0.84068615867675933</v>
      </c>
      <c r="S4" s="6">
        <f>+TUM_default_default_Treatm!B4*Weighting!S2+TUM_default_default_Treatm!C4*Weighting!S3+TUM_default_default_Treatm!D4*Weighting!S4+TUM_default_default_Treatm!E4*Weighting!S5+TUM_default_default_Treatm!F4*Weighting!S6+TUM_default_default_Treatm!G4*Weighting!S7+TUM_default_default_Treatm!H4*Weighting!S8+TUM_default_default_Treatm!I4*Weighting!S9+TUM_default_default_Treatm!J4*Weighting!S10+TUM_default_default_Treatm!K4*Weighting!S11+TUM_default_default_Treatm!L4*Weighting!S12+TUM_default_default_Treatm!M4*Weighting!S13+TUM_default_default_Treatm!N4*Weighting!S14+TUM_default_default_Treatm!O4*Weighting!S15+TUM_default_default_Treatm!P4*Weighting!S16+TUM_default_default_Treatm!Q4*Weighting!S17</f>
        <v>0.40750043103522771</v>
      </c>
      <c r="T4" s="6">
        <f>+TUM_default_default_Treatm!B4*Weighting!T2+TUM_default_default_Treatm!C4*Weighting!T3+TUM_default_default_Treatm!D4*Weighting!T4+TUM_default_default_Treatm!E4*Weighting!T5+TUM_default_default_Treatm!F4*Weighting!T6+TUM_default_default_Treatm!G4*Weighting!T7+TUM_default_default_Treatm!H4*Weighting!T8+TUM_default_default_Treatm!I4*Weighting!T9+TUM_default_default_Treatm!J4*Weighting!T10+TUM_default_default_Treatm!K4*Weighting!T11+TUM_default_default_Treatm!L4*Weighting!T12+TUM_default_default_Treatm!M4*Weighting!T13+TUM_default_default_Treatm!N4*Weighting!T14+TUM_default_default_Treatm!O4*Weighting!T15+TUM_default_default_Treatm!P4*Weighting!T16+TUM_default_default_Treatm!Q4*Weighting!T17</f>
        <v>0.76559170549698408</v>
      </c>
      <c r="U4" s="6">
        <f>+TUM_default_default_Treatm!B4*Weighting!U2+TUM_default_default_Treatm!C4*Weighting!U3+TUM_default_default_Treatm!D4*Weighting!U4+TUM_default_default_Treatm!E4*Weighting!U5+TUM_default_default_Treatm!F4*Weighting!U6+TUM_default_default_Treatm!G4*Weighting!U7+TUM_default_default_Treatm!H4*Weighting!U8+TUM_default_default_Treatm!I4*Weighting!U9+TUM_default_default_Treatm!J4*Weighting!U10+TUM_default_default_Treatm!K4*Weighting!U11+TUM_default_default_Treatm!L4*Weighting!U12+TUM_default_default_Treatm!M4*Weighting!U13+TUM_default_default_Treatm!N4*Weighting!U14+TUM_default_default_Treatm!O4*Weighting!U15+TUM_default_default_Treatm!P4*Weighting!U16+TUM_default_default_Treatm!Q4*Weighting!U17</f>
        <v>-0.32745420276153425</v>
      </c>
      <c r="V4" s="6">
        <f>+TUM_default_default_Treatm!B4*Weighting!V2+TUM_default_default_Treatm!C4*Weighting!V3+TUM_default_default_Treatm!D4*Weighting!V4+TUM_default_default_Treatm!E4*Weighting!V5+TUM_default_default_Treatm!F4*Weighting!V6+TUM_default_default_Treatm!G4*Weighting!V7+TUM_default_default_Treatm!H4*Weighting!V8+TUM_default_default_Treatm!I4*Weighting!V9+TUM_default_default_Treatm!J4*Weighting!V10+TUM_default_default_Treatm!K4*Weighting!V11+TUM_default_default_Treatm!L4*Weighting!V12+TUM_default_default_Treatm!M4*Weighting!V13+TUM_default_default_Treatm!N4*Weighting!V14+TUM_default_default_Treatm!O4*Weighting!V15+TUM_default_default_Treatm!P4*Weighting!V16+TUM_default_default_Treatm!Q4*Weighting!V17</f>
        <v>0.33156234577224619</v>
      </c>
      <c r="W4" s="6">
        <f>+TUM_default_default_Treatm!B4*Weighting!W2+TUM_default_default_Treatm!C4*Weighting!W3+TUM_default_default_Treatm!D4*Weighting!W4+TUM_default_default_Treatm!E4*Weighting!W5+TUM_default_default_Treatm!F4*Weighting!W6+TUM_default_default_Treatm!G4*Weighting!W7+TUM_default_default_Treatm!H4*Weighting!W8+TUM_default_default_Treatm!I4*Weighting!W9+TUM_default_default_Treatm!J4*Weighting!W10+TUM_default_default_Treatm!K4*Weighting!W11+TUM_default_default_Treatm!L4*Weighting!W12+TUM_default_default_Treatm!M4*Weighting!W13+TUM_default_default_Treatm!N4*Weighting!W14+TUM_default_default_Treatm!O4*Weighting!W15+TUM_default_default_Treatm!P4*Weighting!W16+TUM_default_default_Treatm!Q4*Weighting!W17</f>
        <v>0.50020382486037007</v>
      </c>
      <c r="X4" s="6">
        <f>+TUM_default_default_Treatm!B4*Weighting!X2+TUM_default_default_Treatm!C4*Weighting!X3+TUM_default_default_Treatm!D4*Weighting!X4+TUM_default_default_Treatm!E4*Weighting!X5+TUM_default_default_Treatm!F4*Weighting!X6+TUM_default_default_Treatm!G4*Weighting!X7+TUM_default_default_Treatm!H4*Weighting!X8+TUM_default_default_Treatm!I4*Weighting!X9+TUM_default_default_Treatm!J4*Weighting!X10+TUM_default_default_Treatm!K4*Weighting!X11+TUM_default_default_Treatm!L4*Weighting!X12+TUM_default_default_Treatm!M4*Weighting!X13+TUM_default_default_Treatm!N4*Weighting!X14+TUM_default_default_Treatm!O4*Weighting!X15+TUM_default_default_Treatm!P4*Weighting!X16+TUM_default_default_Treatm!Q4*Weighting!X17</f>
        <v>-0.36283020298900281</v>
      </c>
      <c r="Y4" s="6">
        <f>+TUM_default_default_Treatm!B4*Weighting!Y2+TUM_default_default_Treatm!C4*Weighting!Y3+TUM_default_default_Treatm!D4*Weighting!Y4+TUM_default_default_Treatm!E4*Weighting!Y5+TUM_default_default_Treatm!F4*Weighting!Y6+TUM_default_default_Treatm!G4*Weighting!Y7+TUM_default_default_Treatm!H4*Weighting!Y8+TUM_default_default_Treatm!I4*Weighting!Y9+TUM_default_default_Treatm!J4*Weighting!Y10+TUM_default_default_Treatm!K4*Weighting!Y11+TUM_default_default_Treatm!L4*Weighting!Y12+TUM_default_default_Treatm!M4*Weighting!Y13+TUM_default_default_Treatm!N4*Weighting!Y14+TUM_default_default_Treatm!O4*Weighting!Y15+TUM_default_default_Treatm!P4*Weighting!Y16+TUM_default_default_Treatm!Q4*Weighting!Y17</f>
        <v>-0.15262856510130723</v>
      </c>
      <c r="Z4" s="6">
        <f>+TUM_default_default_Treatm!B4*Weighting!Z2+TUM_default_default_Treatm!C4*Weighting!Z3+TUM_default_default_Treatm!D4*Weighting!Z4+TUM_default_default_Treatm!E4*Weighting!Z5+TUM_default_default_Treatm!F4*Weighting!Z6+TUM_default_default_Treatm!G4*Weighting!Z7+TUM_default_default_Treatm!H4*Weighting!Z8+TUM_default_default_Treatm!I4*Weighting!Z9+TUM_default_default_Treatm!J4*Weighting!Z10+TUM_default_default_Treatm!K4*Weighting!Z11+TUM_default_default_Treatm!L4*Weighting!Z12+TUM_default_default_Treatm!M4*Weighting!Z13+TUM_default_default_Treatm!N4*Weighting!Z14+TUM_default_default_Treatm!O4*Weighting!Z15+TUM_default_default_Treatm!P4*Weighting!Z16+TUM_default_default_Treatm!Q4*Weighting!Z17</f>
        <v>-0.66313768390121441</v>
      </c>
      <c r="AA4" s="6">
        <f>+TUM_default_default_Treatm!B4*Weighting!AA2+TUM_default_default_Treatm!C4*Weighting!AA3+TUM_default_default_Treatm!D4*Weighting!AA4+TUM_default_default_Treatm!E4*Weighting!AA5+TUM_default_default_Treatm!F4*Weighting!AA6+TUM_default_default_Treatm!G4*Weighting!AA7+TUM_default_default_Treatm!H4*Weighting!AA8+TUM_default_default_Treatm!I4*Weighting!AA9+TUM_default_default_Treatm!J4*Weighting!AA10+TUM_default_default_Treatm!K4*Weighting!AA11+TUM_default_default_Treatm!L4*Weighting!AA12+TUM_default_default_Treatm!M4*Weighting!AA13+TUM_default_default_Treatm!N4*Weighting!AA14+TUM_default_default_Treatm!O4*Weighting!AA15+TUM_default_default_Treatm!P4*Weighting!AA16+TUM_default_default_Treatm!Q4*Weighting!AA17</f>
        <v>0.17727383210152325</v>
      </c>
    </row>
    <row r="5" spans="1:27" x14ac:dyDescent="0.35">
      <c r="A5" s="5" t="s">
        <v>4</v>
      </c>
      <c r="B5" s="6">
        <f ca="1">+TUM_default_default_Treatm!B5*Weighting!B2+TUM_default_default_Treatm!C5*Weighting!B3+TUM_default_default_Treatm!D5*Weighting!B4+TUM_default_default_Treatm!E5*Weighting!B5+TUM_default_default_Treatm!F5*Weighting!B6+TUM_default_default_Treatm!G5*Weighting!B7+TUM_default_default_Treatm!H5*Weighting!B8+TUM_default_default_Treatm!I5*Weighting!B9+TUM_default_default_Treatm!J5*Weighting!B10+TUM_default_default_Treatm!K5*Weighting!B11+TUM_default_default_Treatm!L5*Weighting!B12+TUM_default_default_Treatm!M5*Weighting!B13+TUM_default_default_Treatm!N5*Weighting!B14+TUM_default_default_Treatm!O5*Weighting!B15+TUM_default_default_Treatm!P5*Weighting!B16+TUM_default_default_Treatm!Q5*Weighting!B17</f>
        <v>6.6037604145502717</v>
      </c>
      <c r="C5" s="6">
        <f ca="1">+TUM_default_default_Treatm!B5*Weighting!C2+TUM_default_default_Treatm!C5*Weighting!C3+TUM_default_default_Treatm!D5*Weighting!C4+TUM_default_default_Treatm!E5*Weighting!C5+TUM_default_default_Treatm!F5*Weighting!C6+TUM_default_default_Treatm!G5*Weighting!C7+TUM_default_default_Treatm!H5*Weighting!C8+TUM_default_default_Treatm!I5*Weighting!C9+TUM_default_default_Treatm!J5*Weighting!C10+TUM_default_default_Treatm!K5*Weighting!C11+TUM_default_default_Treatm!L5*Weighting!C12+TUM_default_default_Treatm!M5*Weighting!C13+TUM_default_default_Treatm!N5*Weighting!C14+TUM_default_default_Treatm!O5*Weighting!C15+TUM_default_default_Treatm!P5*Weighting!C16+TUM_default_default_Treatm!Q5*Weighting!C17</f>
        <v>4.0476328376648123</v>
      </c>
      <c r="D5" s="6">
        <f ca="1">+TUM_default_default_Treatm!B5*Weighting!D2+TUM_default_default_Treatm!C5*Weighting!D3+TUM_default_default_Treatm!D5*Weighting!D4+TUM_default_default_Treatm!E5*Weighting!D5+TUM_default_default_Treatm!F5*Weighting!D6+TUM_default_default_Treatm!G5*Weighting!D7+TUM_default_default_Treatm!H5*Weighting!D8+TUM_default_default_Treatm!I5*Weighting!D9+TUM_default_default_Treatm!J5*Weighting!D10+TUM_default_default_Treatm!K5*Weighting!D11+TUM_default_default_Treatm!L5*Weighting!D12+TUM_default_default_Treatm!M5*Weighting!D13+TUM_default_default_Treatm!N5*Weighting!D14+TUM_default_default_Treatm!O5*Weighting!D15+TUM_default_default_Treatm!P5*Weighting!D16+TUM_default_default_Treatm!Q5*Weighting!D17</f>
        <v>6.8252456051177006</v>
      </c>
      <c r="E5" s="6">
        <f ca="1">+TUM_default_default_Treatm!B5*Weighting!E2+TUM_default_default_Treatm!C5*Weighting!E3+TUM_default_default_Treatm!D5*Weighting!E4+TUM_default_default_Treatm!E5*Weighting!E5+TUM_default_default_Treatm!F5*Weighting!E6+TUM_default_default_Treatm!G5*Weighting!E7+TUM_default_default_Treatm!H5*Weighting!E8+TUM_default_default_Treatm!I5*Weighting!E9+TUM_default_default_Treatm!J5*Weighting!E10+TUM_default_default_Treatm!K5*Weighting!E11+TUM_default_default_Treatm!L5*Weighting!E12+TUM_default_default_Treatm!M5*Weighting!E13+TUM_default_default_Treatm!N5*Weighting!E14+TUM_default_default_Treatm!O5*Weighting!E15+TUM_default_default_Treatm!P5*Weighting!E16+TUM_default_default_Treatm!Q5*Weighting!E17</f>
        <v>3.6841940863258351</v>
      </c>
      <c r="F5" s="6">
        <f ca="1">+TUM_default_default_Treatm!B5*Weighting!F2+TUM_default_default_Treatm!C5*Weighting!F3+TUM_default_default_Treatm!D5*Weighting!F4+TUM_default_default_Treatm!E5*Weighting!F5+TUM_default_default_Treatm!F5*Weighting!F6+TUM_default_default_Treatm!G5*Weighting!F7+TUM_default_default_Treatm!H5*Weighting!F8+TUM_default_default_Treatm!I5*Weighting!F9+TUM_default_default_Treatm!J5*Weighting!F10+TUM_default_default_Treatm!K5*Weighting!F11+TUM_default_default_Treatm!L5*Weighting!F12+TUM_default_default_Treatm!M5*Weighting!F13+TUM_default_default_Treatm!N5*Weighting!F14+TUM_default_default_Treatm!O5*Weighting!F15+TUM_default_default_Treatm!P5*Weighting!F16+TUM_default_default_Treatm!Q5*Weighting!F17</f>
        <v>6.2822846061692328</v>
      </c>
      <c r="G5" s="6">
        <f>+TUM_default_default_Treatm!B5*Weighting!G2+TUM_default_default_Treatm!C5*Weighting!G3+TUM_default_default_Treatm!D5*Weighting!G4+TUM_default_default_Treatm!E5*Weighting!G5+TUM_default_default_Treatm!F5*Weighting!G6+TUM_default_default_Treatm!G5*Weighting!G7+TUM_default_default_Treatm!H5*Weighting!G8+TUM_default_default_Treatm!I5*Weighting!G9+TUM_default_default_Treatm!J5*Weighting!G10+TUM_default_default_Treatm!K5*Weighting!G11+TUM_default_default_Treatm!L5*Weighting!G12+TUM_default_default_Treatm!M5*Weighting!G13+TUM_default_default_Treatm!N5*Weighting!G14+TUM_default_default_Treatm!O5*Weighting!G15+TUM_default_default_Treatm!P5*Weighting!G16+TUM_default_default_Treatm!Q5*Weighting!G17</f>
        <v>3.2055168905240921</v>
      </c>
      <c r="H5" s="6">
        <f>+TUM_default_default_Treatm!B5*Weighting!H2+TUM_default_default_Treatm!C5*Weighting!H3+TUM_default_default_Treatm!D5*Weighting!H4+TUM_default_default_Treatm!E5*Weighting!H5+TUM_default_default_Treatm!F5*Weighting!H6+TUM_default_default_Treatm!G5*Weighting!H7+TUM_default_default_Treatm!H5*Weighting!H8+TUM_default_default_Treatm!I5*Weighting!H9+TUM_default_default_Treatm!J5*Weighting!H10+TUM_default_default_Treatm!K5*Weighting!H11+TUM_default_default_Treatm!L5*Weighting!H12+TUM_default_default_Treatm!M5*Weighting!H13+TUM_default_default_Treatm!N5*Weighting!H14+TUM_default_default_Treatm!O5*Weighting!H15+TUM_default_default_Treatm!P5*Weighting!H16+TUM_default_default_Treatm!Q5*Weighting!H17</f>
        <v>2.4197428606004916</v>
      </c>
      <c r="I5" s="6">
        <f>+TUM_default_default_Treatm!B5*Weighting!I2+TUM_default_default_Treatm!C5*Weighting!I3+TUM_default_default_Treatm!D5*Weighting!I4+TUM_default_default_Treatm!E5*Weighting!I5+TUM_default_default_Treatm!F5*Weighting!I6+TUM_default_default_Treatm!G5*Weighting!I7+TUM_default_default_Treatm!H5*Weighting!I8+TUM_default_default_Treatm!I5*Weighting!I9+TUM_default_default_Treatm!J5*Weighting!I10+TUM_default_default_Treatm!K5*Weighting!I11+TUM_default_default_Treatm!L5*Weighting!I12+TUM_default_default_Treatm!M5*Weighting!I13+TUM_default_default_Treatm!N5*Weighting!I14+TUM_default_default_Treatm!O5*Weighting!I15+TUM_default_default_Treatm!P5*Weighting!I16+TUM_default_default_Treatm!Q5*Weighting!I17</f>
        <v>3.2323422405046935</v>
      </c>
      <c r="J5" s="6">
        <f>+TUM_default_default_Treatm!B5*Weighting!J2+TUM_default_default_Treatm!C5*Weighting!J3+TUM_default_default_Treatm!D5*Weighting!J4+TUM_default_default_Treatm!E5*Weighting!J5+TUM_default_default_Treatm!F5*Weighting!J6+TUM_default_default_Treatm!G5*Weighting!J7+TUM_default_default_Treatm!H5*Weighting!J8+TUM_default_default_Treatm!I5*Weighting!J9+TUM_default_default_Treatm!J5*Weighting!J10+TUM_default_default_Treatm!K5*Weighting!J11+TUM_default_default_Treatm!L5*Weighting!J12+TUM_default_default_Treatm!M5*Weighting!J13+TUM_default_default_Treatm!N5*Weighting!J14+TUM_default_default_Treatm!O5*Weighting!J15+TUM_default_default_Treatm!P5*Weighting!J16+TUM_default_default_Treatm!Q5*Weighting!J17</f>
        <v>2.2958038056730681</v>
      </c>
      <c r="K5" s="6">
        <f>+TUM_default_default_Treatm!B5*Weighting!K2+TUM_default_default_Treatm!C5*Weighting!K3+TUM_default_default_Treatm!D5*Weighting!K4+TUM_default_default_Treatm!E5*Weighting!K5+TUM_default_default_Treatm!F5*Weighting!K6+TUM_default_default_Treatm!G5*Weighting!K7+TUM_default_default_Treatm!H5*Weighting!K8+TUM_default_default_Treatm!I5*Weighting!K9+TUM_default_default_Treatm!J5*Weighting!K10+TUM_default_default_Treatm!K5*Weighting!K11+TUM_default_default_Treatm!L5*Weighting!K12+TUM_default_default_Treatm!M5*Weighting!K13+TUM_default_default_Treatm!N5*Weighting!K14+TUM_default_default_Treatm!O5*Weighting!K15+TUM_default_default_Treatm!P5*Weighting!K16+TUM_default_default_Treatm!Q5*Weighting!K17</f>
        <v>2.6854590703691077</v>
      </c>
      <c r="L5" s="6">
        <f>+TUM_default_default_Treatm!B5*Weighting!L2+TUM_default_default_Treatm!C5*Weighting!L3+TUM_default_default_Treatm!D5*Weighting!L4+TUM_default_default_Treatm!E5*Weighting!L5+TUM_default_default_Treatm!F5*Weighting!L6+TUM_default_default_Treatm!G5*Weighting!L7+TUM_default_default_Treatm!H5*Weighting!L8+TUM_default_default_Treatm!I5*Weighting!L9+TUM_default_default_Treatm!J5*Weighting!L10+TUM_default_default_Treatm!K5*Weighting!L11+TUM_default_default_Treatm!L5*Weighting!L12+TUM_default_default_Treatm!M5*Weighting!L13+TUM_default_default_Treatm!N5*Weighting!L14+TUM_default_default_Treatm!O5*Weighting!L15+TUM_default_default_Treatm!P5*Weighting!L16+TUM_default_default_Treatm!Q5*Weighting!L17</f>
        <v>2.0793499596578027</v>
      </c>
      <c r="M5" s="6">
        <f>+TUM_default_default_Treatm!B5*Weighting!M2+TUM_default_default_Treatm!C5*Weighting!M3+TUM_default_default_Treatm!D5*Weighting!M4+TUM_default_default_Treatm!E5*Weighting!M5+TUM_default_default_Treatm!F5*Weighting!M6+TUM_default_default_Treatm!G5*Weighting!M7+TUM_default_default_Treatm!H5*Weighting!M8+TUM_default_default_Treatm!I5*Weighting!M9+TUM_default_default_Treatm!J5*Weighting!M10+TUM_default_default_Treatm!K5*Weighting!M11+TUM_default_default_Treatm!L5*Weighting!M12+TUM_default_default_Treatm!M5*Weighting!M13+TUM_default_default_Treatm!N5*Weighting!M14+TUM_default_default_Treatm!O5*Weighting!M15+TUM_default_default_Treatm!P5*Weighting!M16+TUM_default_default_Treatm!Q5*Weighting!M17</f>
        <v>0.13906862738448988</v>
      </c>
      <c r="N5" s="6">
        <f>+TUM_default_default_Treatm!B5*Weighting!N2+TUM_default_default_Treatm!C5*Weighting!N3+TUM_default_default_Treatm!D5*Weighting!N4+TUM_default_default_Treatm!E5*Weighting!N5+TUM_default_default_Treatm!F5*Weighting!N6+TUM_default_default_Treatm!G5*Weighting!N7+TUM_default_default_Treatm!H5*Weighting!N8+TUM_default_default_Treatm!I5*Weighting!N9+TUM_default_default_Treatm!J5*Weighting!N10+TUM_default_default_Treatm!K5*Weighting!N11+TUM_default_default_Treatm!L5*Weighting!N12+TUM_default_default_Treatm!M5*Weighting!N13+TUM_default_default_Treatm!N5*Weighting!N14+TUM_default_default_Treatm!O5*Weighting!N15+TUM_default_default_Treatm!P5*Weighting!N16+TUM_default_default_Treatm!Q5*Weighting!N17</f>
        <v>25.810231970390191</v>
      </c>
      <c r="O5" s="6">
        <f>+TUM_default_default_Treatm!B5*Weighting!O2+TUM_default_default_Treatm!C5*Weighting!O3+TUM_default_default_Treatm!D5*Weighting!O4+TUM_default_default_Treatm!E5*Weighting!O5+TUM_default_default_Treatm!F5*Weighting!O6+TUM_default_default_Treatm!G5*Weighting!O7+TUM_default_default_Treatm!H5*Weighting!O8+TUM_default_default_Treatm!I5*Weighting!O9+TUM_default_default_Treatm!J5*Weighting!O10+TUM_default_default_Treatm!K5*Weighting!O11+TUM_default_default_Treatm!L5*Weighting!O12+TUM_default_default_Treatm!M5*Weighting!O13+TUM_default_default_Treatm!N5*Weighting!O14+TUM_default_default_Treatm!O5*Weighting!O15+TUM_default_default_Treatm!P5*Weighting!O16+TUM_default_default_Treatm!Q5*Weighting!O17</f>
        <v>3.7124967236179316</v>
      </c>
      <c r="P5" s="6">
        <f>+TUM_default_default_Treatm!B5*Weighting!P2+TUM_default_default_Treatm!C5*Weighting!P3+TUM_default_default_Treatm!D5*Weighting!P4+TUM_default_default_Treatm!E5*Weighting!P5+TUM_default_default_Treatm!F5*Weighting!P6+TUM_default_default_Treatm!G5*Weighting!P7+TUM_default_default_Treatm!H5*Weighting!P8+TUM_default_default_Treatm!I5*Weighting!P9+TUM_default_default_Treatm!J5*Weighting!P10+TUM_default_default_Treatm!K5*Weighting!P11+TUM_default_default_Treatm!L5*Weighting!P12+TUM_default_default_Treatm!M5*Weighting!P13+TUM_default_default_Treatm!N5*Weighting!P14+TUM_default_default_Treatm!O5*Weighting!P15+TUM_default_default_Treatm!P5*Weighting!P16+TUM_default_default_Treatm!Q5*Weighting!P17</f>
        <v>0.99919672008923932</v>
      </c>
      <c r="Q5" s="6">
        <f>+TUM_default_default_Treatm!B5*Weighting!Q2+TUM_default_default_Treatm!C5*Weighting!Q3+TUM_default_default_Treatm!D5*Weighting!Q4+TUM_default_default_Treatm!E5*Weighting!Q5+TUM_default_default_Treatm!F5*Weighting!Q6+TUM_default_default_Treatm!G5*Weighting!Q7+TUM_default_default_Treatm!H5*Weighting!Q8+TUM_default_default_Treatm!I5*Weighting!Q9+TUM_default_default_Treatm!J5*Weighting!Q10+TUM_default_default_Treatm!K5*Weighting!Q11+TUM_default_default_Treatm!L5*Weighting!Q12+TUM_default_default_Treatm!M5*Weighting!Q13+TUM_default_default_Treatm!N5*Weighting!Q14+TUM_default_default_Treatm!O5*Weighting!Q15+TUM_default_default_Treatm!P5*Weighting!Q16+TUM_default_default_Treatm!Q5*Weighting!Q17</f>
        <v>0.22881881786152691</v>
      </c>
      <c r="R5" s="6">
        <f>+TUM_default_default_Treatm!B5*Weighting!R2+TUM_default_default_Treatm!C5*Weighting!R3+TUM_default_default_Treatm!D5*Weighting!R4+TUM_default_default_Treatm!E5*Weighting!R5+TUM_default_default_Treatm!F5*Weighting!R6+TUM_default_default_Treatm!G5*Weighting!R7+TUM_default_default_Treatm!H5*Weighting!R8+TUM_default_default_Treatm!I5*Weighting!R9+TUM_default_default_Treatm!J5*Weighting!R10+TUM_default_default_Treatm!K5*Weighting!R11+TUM_default_default_Treatm!L5*Weighting!R12+TUM_default_default_Treatm!M5*Weighting!R13+TUM_default_default_Treatm!N5*Weighting!R14+TUM_default_default_Treatm!O5*Weighting!R15+TUM_default_default_Treatm!P5*Weighting!R16+TUM_default_default_Treatm!Q5*Weighting!R17</f>
        <v>1.7664512368562999</v>
      </c>
      <c r="S5" s="6">
        <f>+TUM_default_default_Treatm!B5*Weighting!S2+TUM_default_default_Treatm!C5*Weighting!S3+TUM_default_default_Treatm!D5*Weighting!S4+TUM_default_default_Treatm!E5*Weighting!S5+TUM_default_default_Treatm!F5*Weighting!S6+TUM_default_default_Treatm!G5*Weighting!S7+TUM_default_default_Treatm!H5*Weighting!S8+TUM_default_default_Treatm!I5*Weighting!S9+TUM_default_default_Treatm!J5*Weighting!S10+TUM_default_default_Treatm!K5*Weighting!S11+TUM_default_default_Treatm!L5*Weighting!S12+TUM_default_default_Treatm!M5*Weighting!S13+TUM_default_default_Treatm!N5*Weighting!S14+TUM_default_default_Treatm!O5*Weighting!S15+TUM_default_default_Treatm!P5*Weighting!S16+TUM_default_default_Treatm!Q5*Weighting!S17</f>
        <v>1.427244915183902</v>
      </c>
      <c r="T5" s="6">
        <f>+TUM_default_default_Treatm!B5*Weighting!T2+TUM_default_default_Treatm!C5*Weighting!T3+TUM_default_default_Treatm!D5*Weighting!T4+TUM_default_default_Treatm!E5*Weighting!T5+TUM_default_default_Treatm!F5*Weighting!T6+TUM_default_default_Treatm!G5*Weighting!T7+TUM_default_default_Treatm!H5*Weighting!T8+TUM_default_default_Treatm!I5*Weighting!T9+TUM_default_default_Treatm!J5*Weighting!T10+TUM_default_default_Treatm!K5*Weighting!T11+TUM_default_default_Treatm!L5*Weighting!T12+TUM_default_default_Treatm!M5*Weighting!T13+TUM_default_default_Treatm!N5*Weighting!T14+TUM_default_default_Treatm!O5*Weighting!T15+TUM_default_default_Treatm!P5*Weighting!T16+TUM_default_default_Treatm!Q5*Weighting!T17</f>
        <v>1.3147088830113773</v>
      </c>
      <c r="U5" s="6">
        <f>+TUM_default_default_Treatm!B5*Weighting!U2+TUM_default_default_Treatm!C5*Weighting!U3+TUM_default_default_Treatm!D5*Weighting!U4+TUM_default_default_Treatm!E5*Weighting!U5+TUM_default_default_Treatm!F5*Weighting!U6+TUM_default_default_Treatm!G5*Weighting!U7+TUM_default_default_Treatm!H5*Weighting!U8+TUM_default_default_Treatm!I5*Weighting!U9+TUM_default_default_Treatm!J5*Weighting!U10+TUM_default_default_Treatm!K5*Weighting!U11+TUM_default_default_Treatm!L5*Weighting!U12+TUM_default_default_Treatm!M5*Weighting!U13+TUM_default_default_Treatm!N5*Weighting!U14+TUM_default_default_Treatm!O5*Weighting!U15+TUM_default_default_Treatm!P5*Weighting!U16+TUM_default_default_Treatm!Q5*Weighting!U17</f>
        <v>0.40843785446433145</v>
      </c>
      <c r="V5" s="6">
        <f>+TUM_default_default_Treatm!B5*Weighting!V2+TUM_default_default_Treatm!C5*Weighting!V3+TUM_default_default_Treatm!D5*Weighting!V4+TUM_default_default_Treatm!E5*Weighting!V5+TUM_default_default_Treatm!F5*Weighting!V6+TUM_default_default_Treatm!G5*Weighting!V7+TUM_default_default_Treatm!H5*Weighting!V8+TUM_default_default_Treatm!I5*Weighting!V9+TUM_default_default_Treatm!J5*Weighting!V10+TUM_default_default_Treatm!K5*Weighting!V11+TUM_default_default_Treatm!L5*Weighting!V12+TUM_default_default_Treatm!M5*Weighting!V13+TUM_default_default_Treatm!N5*Weighting!V14+TUM_default_default_Treatm!O5*Weighting!V15+TUM_default_default_Treatm!P5*Weighting!V16+TUM_default_default_Treatm!Q5*Weighting!V17</f>
        <v>0.74267978077487129</v>
      </c>
      <c r="W5" s="6">
        <f>+TUM_default_default_Treatm!B5*Weighting!W2+TUM_default_default_Treatm!C5*Weighting!W3+TUM_default_default_Treatm!D5*Weighting!W4+TUM_default_default_Treatm!E5*Weighting!W5+TUM_default_default_Treatm!F5*Weighting!W6+TUM_default_default_Treatm!G5*Weighting!W7+TUM_default_default_Treatm!H5*Weighting!W8+TUM_default_default_Treatm!I5*Weighting!W9+TUM_default_default_Treatm!J5*Weighting!W10+TUM_default_default_Treatm!K5*Weighting!W11+TUM_default_default_Treatm!L5*Weighting!W12+TUM_default_default_Treatm!M5*Weighting!W13+TUM_default_default_Treatm!N5*Weighting!W14+TUM_default_default_Treatm!O5*Weighting!W15+TUM_default_default_Treatm!P5*Weighting!W16+TUM_default_default_Treatm!Q5*Weighting!W17</f>
        <v>4.3931231877221819</v>
      </c>
      <c r="X5" s="6">
        <f>+TUM_default_default_Treatm!B5*Weighting!X2+TUM_default_default_Treatm!C5*Weighting!X3+TUM_default_default_Treatm!D5*Weighting!X4+TUM_default_default_Treatm!E5*Weighting!X5+TUM_default_default_Treatm!F5*Weighting!X6+TUM_default_default_Treatm!G5*Weighting!X7+TUM_default_default_Treatm!H5*Weighting!X8+TUM_default_default_Treatm!I5*Weighting!X9+TUM_default_default_Treatm!J5*Weighting!X10+TUM_default_default_Treatm!K5*Weighting!X11+TUM_default_default_Treatm!L5*Weighting!X12+TUM_default_default_Treatm!M5*Weighting!X13+TUM_default_default_Treatm!N5*Weighting!X14+TUM_default_default_Treatm!O5*Weighting!X15+TUM_default_default_Treatm!P5*Weighting!X16+TUM_default_default_Treatm!Q5*Weighting!X17</f>
        <v>0.1078439392830397</v>
      </c>
      <c r="Y5" s="6">
        <f>+TUM_default_default_Treatm!B5*Weighting!Y2+TUM_default_default_Treatm!C5*Weighting!Y3+TUM_default_default_Treatm!D5*Weighting!Y4+TUM_default_default_Treatm!E5*Weighting!Y5+TUM_default_default_Treatm!F5*Weighting!Y6+TUM_default_default_Treatm!G5*Weighting!Y7+TUM_default_default_Treatm!H5*Weighting!Y8+TUM_default_default_Treatm!I5*Weighting!Y9+TUM_default_default_Treatm!J5*Weighting!Y10+TUM_default_default_Treatm!K5*Weighting!Y11+TUM_default_default_Treatm!L5*Weighting!Y12+TUM_default_default_Treatm!M5*Weighting!Y13+TUM_default_default_Treatm!N5*Weighting!Y14+TUM_default_default_Treatm!O5*Weighting!Y15+TUM_default_default_Treatm!P5*Weighting!Y16+TUM_default_default_Treatm!Q5*Weighting!Y17</f>
        <v>0.19387905459325339</v>
      </c>
      <c r="Z5" s="6">
        <f>+TUM_default_default_Treatm!B5*Weighting!Z2+TUM_default_default_Treatm!C5*Weighting!Z3+TUM_default_default_Treatm!D5*Weighting!Z4+TUM_default_default_Treatm!E5*Weighting!Z5+TUM_default_default_Treatm!F5*Weighting!Z6+TUM_default_default_Treatm!G5*Weighting!Z7+TUM_default_default_Treatm!H5*Weighting!Z8+TUM_default_default_Treatm!I5*Weighting!Z9+TUM_default_default_Treatm!J5*Weighting!Z10+TUM_default_default_Treatm!K5*Weighting!Z11+TUM_default_default_Treatm!L5*Weighting!Z12+TUM_default_default_Treatm!M5*Weighting!Z13+TUM_default_default_Treatm!N5*Weighting!Z14+TUM_default_default_Treatm!O5*Weighting!Z15+TUM_default_default_Treatm!P5*Weighting!Z16+TUM_default_default_Treatm!Q5*Weighting!Z17</f>
        <v>4.0485685275042567</v>
      </c>
      <c r="AA5" s="6">
        <f>+TUM_default_default_Treatm!B5*Weighting!AA2+TUM_default_default_Treatm!C5*Weighting!AA3+TUM_default_default_Treatm!D5*Weighting!AA4+TUM_default_default_Treatm!E5*Weighting!AA5+TUM_default_default_Treatm!F5*Weighting!AA6+TUM_default_default_Treatm!G5*Weighting!AA7+TUM_default_default_Treatm!H5*Weighting!AA8+TUM_default_default_Treatm!I5*Weighting!AA9+TUM_default_default_Treatm!J5*Weighting!AA10+TUM_default_default_Treatm!K5*Weighting!AA11+TUM_default_default_Treatm!L5*Weighting!AA12+TUM_default_default_Treatm!M5*Weighting!AA13+TUM_default_default_Treatm!N5*Weighting!AA14+TUM_default_default_Treatm!O5*Weighting!AA15+TUM_default_default_Treatm!P5*Weighting!AA16+TUM_default_default_Treatm!Q5*Weighting!AA17</f>
        <v>3.9161700499907717</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default_Util!B2*Weighting!B2+TUM_default_default_Util!C2*Weighting!B3+TUM_default_default_Util!D2*Weighting!B4+TUM_default_default_Util!E2*Weighting!B5+TUM_default_default_Util!F2*Weighting!B6+TUM_default_default_Util!G2*Weighting!B7+TUM_default_default_Util!H2*Weighting!B8+TUM_default_default_Util!I2*Weighting!B9+TUM_default_default_Util!J2*Weighting!B10+TUM_default_default_Util!K2*Weighting!B11+TUM_default_default_Util!L2*Weighting!B12+TUM_default_default_Util!M2*Weighting!B13+TUM_default_default_Util!N2*Weighting!B14+TUM_default_default_Util!O2*Weighting!B15+TUM_default_default_Util!P2*Weighting!B16+TUM_default_default_Util!Q2*Weighting!B17</f>
        <v>-138.90032401909045</v>
      </c>
      <c r="C2" s="6">
        <f ca="1">+TUM_default_default_Util!B2*Weighting!C2+TUM_default_default_Util!C2*Weighting!C3+TUM_default_default_Util!D2*Weighting!C4+TUM_default_default_Util!E2*Weighting!C5+TUM_default_default_Util!F2*Weighting!C6+TUM_default_default_Util!G2*Weighting!C7+TUM_default_default_Util!H2*Weighting!C8+TUM_default_default_Util!I2*Weighting!C9+TUM_default_default_Util!J2*Weighting!C10+TUM_default_default_Util!K2*Weighting!C11+TUM_default_default_Util!L2*Weighting!C12+TUM_default_default_Util!M2*Weighting!C13+TUM_default_default_Util!N2*Weighting!C14+TUM_default_default_Util!O2*Weighting!C15+TUM_default_default_Util!P2*Weighting!C16+TUM_default_default_Util!Q2*Weighting!C17</f>
        <v>-131.97062451584299</v>
      </c>
      <c r="D2" s="6">
        <f ca="1">+TUM_default_default_Util!B2*Weighting!D2+TUM_default_default_Util!C2*Weighting!D3+TUM_default_default_Util!D2*Weighting!D4+TUM_default_default_Util!E2*Weighting!D5+TUM_default_default_Util!F2*Weighting!D6+TUM_default_default_Util!G2*Weighting!D7+TUM_default_default_Util!H2*Weighting!D8+TUM_default_default_Util!I2*Weighting!D9+TUM_default_default_Util!J2*Weighting!D10+TUM_default_default_Util!K2*Weighting!D11+TUM_default_default_Util!L2*Weighting!D12+TUM_default_default_Util!M2*Weighting!D13+TUM_default_default_Util!N2*Weighting!D14+TUM_default_default_Util!O2*Weighting!D15+TUM_default_default_Util!P2*Weighting!D16+TUM_default_default_Util!Q2*Weighting!D17</f>
        <v>-135.92300501055811</v>
      </c>
      <c r="E2" s="6">
        <f ca="1">+TUM_default_default_Util!B2*Weighting!E2+TUM_default_default_Util!C2*Weighting!E3+TUM_default_default_Util!D2*Weighting!E4+TUM_default_default_Util!E2*Weighting!E5+TUM_default_default_Util!F2*Weighting!E6+TUM_default_default_Util!G2*Weighting!E7+TUM_default_default_Util!H2*Weighting!E8+TUM_default_default_Util!I2*Weighting!E9+TUM_default_default_Util!J2*Weighting!E10+TUM_default_default_Util!K2*Weighting!E11+TUM_default_default_Util!L2*Weighting!E12+TUM_default_default_Util!M2*Weighting!E13+TUM_default_default_Util!N2*Weighting!E14+TUM_default_default_Util!O2*Weighting!E15+TUM_default_default_Util!P2*Weighting!E16+TUM_default_default_Util!Q2*Weighting!E17</f>
        <v>-158.48963956428119</v>
      </c>
      <c r="F2" s="6">
        <f ca="1">+TUM_default_default_Util!B2*Weighting!F2+TUM_default_default_Util!C2*Weighting!F3+TUM_default_default_Util!D2*Weighting!F4+TUM_default_default_Util!E2*Weighting!F5+TUM_default_default_Util!F2*Weighting!F6+TUM_default_default_Util!G2*Weighting!F7+TUM_default_default_Util!H2*Weighting!F8+TUM_default_default_Util!I2*Weighting!F9+TUM_default_default_Util!J2*Weighting!F10+TUM_default_default_Util!K2*Weighting!F11+TUM_default_default_Util!L2*Weighting!F12+TUM_default_default_Util!M2*Weighting!F13+TUM_default_default_Util!N2*Weighting!F14+TUM_default_default_Util!O2*Weighting!F15+TUM_default_default_Util!P2*Weighting!F16+TUM_default_default_Util!Q2*Weighting!F17</f>
        <v>-127.16513419815432</v>
      </c>
      <c r="G2" s="6">
        <f>+TUM_default_default_Util!B2*Weighting!G2+TUM_default_default_Util!C2*Weighting!G3+TUM_default_default_Util!D2*Weighting!G4+TUM_default_default_Util!E2*Weighting!G5+TUM_default_default_Util!F2*Weighting!G6+TUM_default_default_Util!G2*Weighting!G7+TUM_default_default_Util!H2*Weighting!G8+TUM_default_default_Util!I2*Weighting!G9+TUM_default_default_Util!J2*Weighting!G10+TUM_default_default_Util!K2*Weighting!G11+TUM_default_default_Util!L2*Weighting!G12+TUM_default_default_Util!M2*Weighting!G13+TUM_default_default_Util!N2*Weighting!G14+TUM_default_default_Util!O2*Weighting!G15+TUM_default_default_Util!P2*Weighting!G16+TUM_default_default_Util!Q2*Weighting!G17</f>
        <v>-56.457762041745241</v>
      </c>
      <c r="H2" s="6">
        <f>+TUM_default_default_Util!B2*Weighting!H2+TUM_default_default_Util!C2*Weighting!H3+TUM_default_default_Util!D2*Weighting!H4+TUM_default_default_Util!E2*Weighting!H5+TUM_default_default_Util!F2*Weighting!H6+TUM_default_default_Util!G2*Weighting!H7+TUM_default_default_Util!H2*Weighting!H8+TUM_default_default_Util!I2*Weighting!H9+TUM_default_default_Util!J2*Weighting!H10+TUM_default_default_Util!K2*Weighting!H11+TUM_default_default_Util!L2*Weighting!H12+TUM_default_default_Util!M2*Weighting!H13+TUM_default_default_Util!N2*Weighting!H14+TUM_default_default_Util!O2*Weighting!H15+TUM_default_default_Util!P2*Weighting!H16+TUM_default_default_Util!Q2*Weighting!H17</f>
        <v>-45.928786287814333</v>
      </c>
      <c r="I2" s="6">
        <f>+TUM_default_default_Util!B2*Weighting!I2+TUM_default_default_Util!C2*Weighting!I3+TUM_default_default_Util!D2*Weighting!I4+TUM_default_default_Util!E2*Weighting!I5+TUM_default_default_Util!F2*Weighting!I6+TUM_default_default_Util!G2*Weighting!I7+TUM_default_default_Util!H2*Weighting!I8+TUM_default_default_Util!I2*Weighting!I9+TUM_default_default_Util!J2*Weighting!I10+TUM_default_default_Util!K2*Weighting!I11+TUM_default_default_Util!L2*Weighting!I12+TUM_default_default_Util!M2*Weighting!I13+TUM_default_default_Util!N2*Weighting!I14+TUM_default_default_Util!O2*Weighting!I15+TUM_default_default_Util!P2*Weighting!I16+TUM_default_default_Util!Q2*Weighting!I17</f>
        <v>-54.563475033487016</v>
      </c>
      <c r="J2" s="6">
        <f>+TUM_default_default_Util!B2*Weighting!J2+TUM_default_default_Util!C2*Weighting!J3+TUM_default_default_Util!D2*Weighting!J4+TUM_default_default_Util!E2*Weighting!J5+TUM_default_default_Util!F2*Weighting!J6+TUM_default_default_Util!G2*Weighting!J7+TUM_default_default_Util!H2*Weighting!J8+TUM_default_default_Util!I2*Weighting!J9+TUM_default_default_Util!J2*Weighting!J10+TUM_default_default_Util!K2*Weighting!J11+TUM_default_default_Util!L2*Weighting!J12+TUM_default_default_Util!M2*Weighting!J13+TUM_default_default_Util!N2*Weighting!J14+TUM_default_default_Util!O2*Weighting!J15+TUM_default_default_Util!P2*Weighting!J16+TUM_default_default_Util!Q2*Weighting!J17</f>
        <v>-61.742889296272978</v>
      </c>
      <c r="K2" s="6">
        <f>+TUM_default_default_Util!B2*Weighting!K2+TUM_default_default_Util!C2*Weighting!K3+TUM_default_default_Util!D2*Weighting!K4+TUM_default_default_Util!E2*Weighting!K5+TUM_default_default_Util!F2*Weighting!K6+TUM_default_default_Util!G2*Weighting!K7+TUM_default_default_Util!H2*Weighting!K8+TUM_default_default_Util!I2*Weighting!K9+TUM_default_default_Util!J2*Weighting!K10+TUM_default_default_Util!K2*Weighting!K11+TUM_default_default_Util!L2*Weighting!K12+TUM_default_default_Util!M2*Weighting!K13+TUM_default_default_Util!N2*Weighting!K14+TUM_default_default_Util!O2*Weighting!K15+TUM_default_default_Util!P2*Weighting!K16+TUM_default_default_Util!Q2*Weighting!K17</f>
        <v>-42.534057094806464</v>
      </c>
      <c r="L2" s="6">
        <f>+TUM_default_default_Util!B2*Weighting!L2+TUM_default_default_Util!C2*Weighting!L3+TUM_default_default_Util!D2*Weighting!L4+TUM_default_default_Util!E2*Weighting!L5+TUM_default_default_Util!F2*Weighting!L6+TUM_default_default_Util!G2*Weighting!L7+TUM_default_default_Util!H2*Weighting!L8+TUM_default_default_Util!I2*Weighting!L9+TUM_default_default_Util!J2*Weighting!L10+TUM_default_default_Util!K2*Weighting!L11+TUM_default_default_Util!L2*Weighting!L12+TUM_default_default_Util!M2*Weighting!L13+TUM_default_default_Util!N2*Weighting!L14+TUM_default_default_Util!O2*Weighting!L15+TUM_default_default_Util!P2*Weighting!L16+TUM_default_default_Util!Q2*Weighting!L17</f>
        <v>-7.9759306978051905</v>
      </c>
      <c r="M2" s="6">
        <f>+TUM_default_default_Util!B2*Weighting!M2+TUM_default_default_Util!C2*Weighting!M3+TUM_default_default_Util!D2*Weighting!M4+TUM_default_default_Util!E2*Weighting!M5+TUM_default_default_Util!F2*Weighting!M6+TUM_default_default_Util!G2*Weighting!M7+TUM_default_default_Util!H2*Weighting!M8+TUM_default_default_Util!I2*Weighting!M9+TUM_default_default_Util!J2*Weighting!M10+TUM_default_default_Util!K2*Weighting!M11+TUM_default_default_Util!L2*Weighting!M12+TUM_default_default_Util!M2*Weighting!M13+TUM_default_default_Util!N2*Weighting!M14+TUM_default_default_Util!O2*Weighting!M15+TUM_default_default_Util!P2*Weighting!M16+TUM_default_default_Util!Q2*Weighting!M17</f>
        <v>-0.46841945243944977</v>
      </c>
      <c r="N2" s="6">
        <f>+TUM_default_default_Util!B2*Weighting!N2+TUM_default_default_Util!C2*Weighting!N3+TUM_default_default_Util!D2*Weighting!N4+TUM_default_default_Util!E2*Weighting!N5+TUM_default_default_Util!F2*Weighting!N6+TUM_default_default_Util!G2*Weighting!N7+TUM_default_default_Util!H2*Weighting!N8+TUM_default_default_Util!I2*Weighting!N9+TUM_default_default_Util!J2*Weighting!N10+TUM_default_default_Util!K2*Weighting!N11+TUM_default_default_Util!L2*Weighting!N12+TUM_default_default_Util!M2*Weighting!N13+TUM_default_default_Util!N2*Weighting!N14+TUM_default_default_Util!O2*Weighting!N15+TUM_default_default_Util!P2*Weighting!N16+TUM_default_default_Util!Q2*Weighting!N17</f>
        <v>-155.41702979522734</v>
      </c>
      <c r="O2" s="6">
        <f>+TUM_default_default_Util!B2*Weighting!O2+TUM_default_default_Util!C2*Weighting!O3+TUM_default_default_Util!D2*Weighting!O4+TUM_default_default_Util!E2*Weighting!O5+TUM_default_default_Util!F2*Weighting!O6+TUM_default_default_Util!G2*Weighting!O7+TUM_default_default_Util!H2*Weighting!O8+TUM_default_default_Util!I2*Weighting!O9+TUM_default_default_Util!J2*Weighting!O10+TUM_default_default_Util!K2*Weighting!O11+TUM_default_default_Util!L2*Weighting!O12+TUM_default_default_Util!M2*Weighting!O13+TUM_default_default_Util!N2*Weighting!O14+TUM_default_default_Util!O2*Weighting!O15+TUM_default_default_Util!P2*Weighting!O16+TUM_default_default_Util!Q2*Weighting!O17</f>
        <v>-202.55711366421434</v>
      </c>
      <c r="P2" s="6">
        <f>+TUM_default_default_Util!B2*Weighting!P2+TUM_default_default_Util!C2*Weighting!P3+TUM_default_default_Util!D2*Weighting!P4+TUM_default_default_Util!E2*Weighting!P5+TUM_default_default_Util!F2*Weighting!P6+TUM_default_default_Util!G2*Weighting!P7+TUM_default_default_Util!H2*Weighting!P8+TUM_default_default_Util!I2*Weighting!P9+TUM_default_default_Util!J2*Weighting!P10+TUM_default_default_Util!K2*Weighting!P11+TUM_default_default_Util!L2*Weighting!P12+TUM_default_default_Util!M2*Weighting!P13+TUM_default_default_Util!N2*Weighting!P14+TUM_default_default_Util!O2*Weighting!P15+TUM_default_default_Util!P2*Weighting!P16+TUM_default_default_Util!Q2*Weighting!P17</f>
        <v>-10.433683195901986</v>
      </c>
      <c r="Q2" s="6">
        <f>+TUM_default_default_Util!B2*Weighting!Q2+TUM_default_default_Util!C2*Weighting!Q3+TUM_default_default_Util!D2*Weighting!Q4+TUM_default_default_Util!E2*Weighting!Q5+TUM_default_default_Util!F2*Weighting!Q6+TUM_default_default_Util!G2*Weighting!Q7+TUM_default_default_Util!H2*Weighting!Q8+TUM_default_default_Util!I2*Weighting!Q9+TUM_default_default_Util!J2*Weighting!Q10+TUM_default_default_Util!K2*Weighting!Q11+TUM_default_default_Util!L2*Weighting!Q12+TUM_default_default_Util!M2*Weighting!Q13+TUM_default_default_Util!N2*Weighting!Q14+TUM_default_default_Util!O2*Weighting!Q15+TUM_default_default_Util!P2*Weighting!Q16+TUM_default_default_Util!Q2*Weighting!Q17</f>
        <v>-0.5717880737320068</v>
      </c>
      <c r="R2" s="6">
        <f>+TUM_default_default_Util!B2*Weighting!R2+TUM_default_default_Util!C2*Weighting!R3+TUM_default_default_Util!D2*Weighting!R4+TUM_default_default_Util!E2*Weighting!R5+TUM_default_default_Util!F2*Weighting!R6+TUM_default_default_Util!G2*Weighting!R7+TUM_default_default_Util!H2*Weighting!R8+TUM_default_default_Util!I2*Weighting!R9+TUM_default_default_Util!J2*Weighting!R10+TUM_default_default_Util!K2*Weighting!R11+TUM_default_default_Util!L2*Weighting!R12+TUM_default_default_Util!M2*Weighting!R13+TUM_default_default_Util!N2*Weighting!R14+TUM_default_default_Util!O2*Weighting!R15+TUM_default_default_Util!P2*Weighting!R16+TUM_default_default_Util!Q2*Weighting!R17</f>
        <v>-15.032544216574701</v>
      </c>
      <c r="S2" s="6">
        <f>+TUM_default_default_Util!B2*Weighting!S2+TUM_default_default_Util!C2*Weighting!S3+TUM_default_default_Util!D2*Weighting!S4+TUM_default_default_Util!E2*Weighting!S5+TUM_default_default_Util!F2*Weighting!S6+TUM_default_default_Util!G2*Weighting!S7+TUM_default_default_Util!H2*Weighting!S8+TUM_default_default_Util!I2*Weighting!S9+TUM_default_default_Util!J2*Weighting!S10+TUM_default_default_Util!K2*Weighting!S11+TUM_default_default_Util!L2*Weighting!S12+TUM_default_default_Util!M2*Weighting!S13+TUM_default_default_Util!N2*Weighting!S14+TUM_default_default_Util!O2*Weighting!S15+TUM_default_default_Util!P2*Weighting!S16+TUM_default_default_Util!Q2*Weighting!S17</f>
        <v>-22.345004291953959</v>
      </c>
      <c r="T2" s="6">
        <f>+TUM_default_default_Util!B2*Weighting!T2+TUM_default_default_Util!C2*Weighting!T3+TUM_default_default_Util!D2*Weighting!T4+TUM_default_default_Util!E2*Weighting!T5+TUM_default_default_Util!F2*Weighting!T6+TUM_default_default_Util!G2*Weighting!T7+TUM_default_default_Util!H2*Weighting!T8+TUM_default_default_Util!I2*Weighting!T9+TUM_default_default_Util!J2*Weighting!T10+TUM_default_default_Util!K2*Weighting!T11+TUM_default_default_Util!L2*Weighting!T12+TUM_default_default_Util!M2*Weighting!T13+TUM_default_default_Util!N2*Weighting!T14+TUM_default_default_Util!O2*Weighting!T15+TUM_default_default_Util!P2*Weighting!T16+TUM_default_default_Util!Q2*Weighting!T17</f>
        <v>-28.282670412035813</v>
      </c>
      <c r="U2" s="6">
        <f>+TUM_default_default_Util!B2*Weighting!U2+TUM_default_default_Util!C2*Weighting!U3+TUM_default_default_Util!D2*Weighting!U4+TUM_default_default_Util!E2*Weighting!U5+TUM_default_default_Util!F2*Weighting!U6+TUM_default_default_Util!G2*Weighting!U7+TUM_default_default_Util!H2*Weighting!U8+TUM_default_default_Util!I2*Weighting!U9+TUM_default_default_Util!J2*Weighting!U10+TUM_default_default_Util!K2*Weighting!U11+TUM_default_default_Util!L2*Weighting!U12+TUM_default_default_Util!M2*Weighting!U13+TUM_default_default_Util!N2*Weighting!U14+TUM_default_default_Util!O2*Weighting!U15+TUM_default_default_Util!P2*Weighting!U16+TUM_default_default_Util!Q2*Weighting!U17</f>
        <v>-34.364084204876875</v>
      </c>
      <c r="V2" s="6">
        <f>+TUM_default_default_Util!B2*Weighting!V2+TUM_default_default_Util!C2*Weighting!V3+TUM_default_default_Util!D2*Weighting!V4+TUM_default_default_Util!E2*Weighting!V5+TUM_default_default_Util!F2*Weighting!V6+TUM_default_default_Util!G2*Weighting!V7+TUM_default_default_Util!H2*Weighting!V8+TUM_default_default_Util!I2*Weighting!V9+TUM_default_default_Util!J2*Weighting!V10+TUM_default_default_Util!K2*Weighting!V11+TUM_default_default_Util!L2*Weighting!V12+TUM_default_default_Util!M2*Weighting!V13+TUM_default_default_Util!N2*Weighting!V14+TUM_default_default_Util!O2*Weighting!V15+TUM_default_default_Util!P2*Weighting!V16+TUM_default_default_Util!Q2*Weighting!V17</f>
        <v>-31.469062231620978</v>
      </c>
      <c r="W2" s="6">
        <f>+TUM_default_default_Util!B2*Weighting!W2+TUM_default_default_Util!C2*Weighting!W3+TUM_default_default_Util!D2*Weighting!W4+TUM_default_default_Util!E2*Weighting!W5+TUM_default_default_Util!F2*Weighting!W6+TUM_default_default_Util!G2*Weighting!W7+TUM_default_default_Util!H2*Weighting!W8+TUM_default_default_Util!I2*Weighting!W9+TUM_default_default_Util!J2*Weighting!W10+TUM_default_default_Util!K2*Weighting!W11+TUM_default_default_Util!L2*Weighting!W12+TUM_default_default_Util!M2*Weighting!W13+TUM_default_default_Util!N2*Weighting!W14+TUM_default_default_Util!O2*Weighting!W15+TUM_default_default_Util!P2*Weighting!W16+TUM_default_default_Util!Q2*Weighting!W17</f>
        <v>-195.3196616504045</v>
      </c>
      <c r="X2" s="6">
        <f>+TUM_default_default_Util!B2*Weighting!X2+TUM_default_default_Util!C2*Weighting!X3+TUM_default_default_Util!D2*Weighting!X4+TUM_default_default_Util!E2*Weighting!X5+TUM_default_default_Util!F2*Weighting!X6+TUM_default_default_Util!G2*Weighting!X7+TUM_default_default_Util!H2*Weighting!X8+TUM_default_default_Util!I2*Weighting!X9+TUM_default_default_Util!J2*Weighting!X10+TUM_default_default_Util!K2*Weighting!X11+TUM_default_default_Util!L2*Weighting!X12+TUM_default_default_Util!M2*Weighting!X13+TUM_default_default_Util!N2*Weighting!X14+TUM_default_default_Util!O2*Weighting!X15+TUM_default_default_Util!P2*Weighting!X16+TUM_default_default_Util!Q2*Weighting!X17</f>
        <v>-17.132145793974445</v>
      </c>
      <c r="Y2" s="6">
        <f>+TUM_default_default_Util!B2*Weighting!Y2+TUM_default_default_Util!C2*Weighting!Y3+TUM_default_default_Util!D2*Weighting!Y4+TUM_default_default_Util!E2*Weighting!Y5+TUM_default_default_Util!F2*Weighting!Y6+TUM_default_default_Util!G2*Weighting!Y7+TUM_default_default_Util!H2*Weighting!Y8+TUM_default_default_Util!I2*Weighting!Y9+TUM_default_default_Util!J2*Weighting!Y10+TUM_default_default_Util!K2*Weighting!Y11+TUM_default_default_Util!L2*Weighting!Y12+TUM_default_default_Util!M2*Weighting!Y13+TUM_default_default_Util!N2*Weighting!Y14+TUM_default_default_Util!O2*Weighting!Y15+TUM_default_default_Util!P2*Weighting!Y16+TUM_default_default_Util!Q2*Weighting!Y17</f>
        <v>-154.68641173862525</v>
      </c>
      <c r="Z2" s="6">
        <f>+TUM_default_default_Util!B2*Weighting!Z2+TUM_default_default_Util!C2*Weighting!Z3+TUM_default_default_Util!D2*Weighting!Z4+TUM_default_default_Util!E2*Weighting!Z5+TUM_default_default_Util!F2*Weighting!Z6+TUM_default_default_Util!G2*Weighting!Z7+TUM_default_default_Util!H2*Weighting!Z8+TUM_default_default_Util!I2*Weighting!Z9+TUM_default_default_Util!J2*Weighting!Z10+TUM_default_default_Util!K2*Weighting!Z11+TUM_default_default_Util!L2*Weighting!Z12+TUM_default_default_Util!M2*Weighting!Z13+TUM_default_default_Util!N2*Weighting!Z14+TUM_default_default_Util!O2*Weighting!Z15+TUM_default_default_Util!P2*Weighting!Z16+TUM_default_default_Util!Q2*Weighting!Z17</f>
        <v>-12.757772825095069</v>
      </c>
      <c r="AA2" s="6">
        <f>+TUM_default_default_Util!B2*Weighting!AA2+TUM_default_default_Util!C2*Weighting!AA3+TUM_default_default_Util!D2*Weighting!AA4+TUM_default_default_Util!E2*Weighting!AA5+TUM_default_default_Util!F2*Weighting!AA6+TUM_default_default_Util!G2*Weighting!AA7+TUM_default_default_Util!H2*Weighting!AA8+TUM_default_default_Util!I2*Weighting!AA9+TUM_default_default_Util!J2*Weighting!AA10+TUM_default_default_Util!K2*Weighting!AA11+TUM_default_default_Util!L2*Weighting!AA12+TUM_default_default_Util!M2*Weighting!AA13+TUM_default_default_Util!N2*Weighting!AA14+TUM_default_default_Util!O2*Weighting!AA15+TUM_default_default_Util!P2*Weighting!AA16+TUM_default_default_Util!Q2*Weighting!AA17</f>
        <v>-14.510870423441892</v>
      </c>
    </row>
    <row r="3" spans="1:27" x14ac:dyDescent="0.35">
      <c r="A3" s="5" t="s">
        <v>2</v>
      </c>
      <c r="B3" s="6">
        <f ca="1">+TUM_default_default_Util!B3*Weighting!B2+TUM_default_default_Util!C3*Weighting!B3+TUM_default_default_Util!D3*Weighting!B4+TUM_default_default_Util!E3*Weighting!B5+TUM_default_default_Util!F3*Weighting!B6+TUM_default_default_Util!G3*Weighting!B7+TUM_default_default_Util!H3*Weighting!B8+TUM_default_default_Util!I3*Weighting!B9+TUM_default_default_Util!J3*Weighting!B10+TUM_default_default_Util!K3*Weighting!B11+TUM_default_default_Util!L3*Weighting!B12+TUM_default_default_Util!M3*Weighting!B13+TUM_default_default_Util!N3*Weighting!B14+TUM_default_default_Util!O3*Weighting!B15+TUM_default_default_Util!P3*Weighting!B16+TUM_default_default_Util!Q3*Weighting!B17</f>
        <v>0.23758752360373989</v>
      </c>
      <c r="C3" s="6">
        <f ca="1">+TUM_default_default_Util!B3*Weighting!C2+TUM_default_default_Util!C3*Weighting!C3+TUM_default_default_Util!D3*Weighting!C4+TUM_default_default_Util!E3*Weighting!C5+TUM_default_default_Util!F3*Weighting!C6+TUM_default_default_Util!G3*Weighting!C7+TUM_default_default_Util!H3*Weighting!C8+TUM_default_default_Util!I3*Weighting!C9+TUM_default_default_Util!J3*Weighting!C10+TUM_default_default_Util!K3*Weighting!C11+TUM_default_default_Util!L3*Weighting!C12+TUM_default_default_Util!M3*Weighting!C13+TUM_default_default_Util!N3*Weighting!C14+TUM_default_default_Util!O3*Weighting!C15+TUM_default_default_Util!P3*Weighting!C16+TUM_default_default_Util!Q3*Weighting!C17</f>
        <v>0.1566669114138364</v>
      </c>
      <c r="D3" s="6">
        <f ca="1">+TUM_default_default_Util!B3*Weighting!D2+TUM_default_default_Util!C3*Weighting!D3+TUM_default_default_Util!D3*Weighting!D4+TUM_default_default_Util!E3*Weighting!D5+TUM_default_default_Util!F3*Weighting!D6+TUM_default_default_Util!G3*Weighting!D7+TUM_default_default_Util!H3*Weighting!D8+TUM_default_default_Util!I3*Weighting!D9+TUM_default_default_Util!J3*Weighting!D10+TUM_default_default_Util!K3*Weighting!D11+TUM_default_default_Util!L3*Weighting!D12+TUM_default_default_Util!M3*Weighting!D13+TUM_default_default_Util!N3*Weighting!D14+TUM_default_default_Util!O3*Weighting!D15+TUM_default_default_Util!P3*Weighting!D16+TUM_default_default_Util!Q3*Weighting!D17</f>
        <v>0.24305048386891107</v>
      </c>
      <c r="E3" s="6">
        <f ca="1">+TUM_default_default_Util!B3*Weighting!E2+TUM_default_default_Util!C3*Weighting!E3+TUM_default_default_Util!D3*Weighting!E4+TUM_default_default_Util!E3*Weighting!E5+TUM_default_default_Util!F3*Weighting!E6+TUM_default_default_Util!G3*Weighting!E7+TUM_default_default_Util!H3*Weighting!E8+TUM_default_default_Util!I3*Weighting!E9+TUM_default_default_Util!J3*Weighting!E10+TUM_default_default_Util!K3*Weighting!E11+TUM_default_default_Util!L3*Weighting!E12+TUM_default_default_Util!M3*Weighting!E13+TUM_default_default_Util!N3*Weighting!E14+TUM_default_default_Util!O3*Weighting!E15+TUM_default_default_Util!P3*Weighting!E16+TUM_default_default_Util!Q3*Weighting!E17</f>
        <v>0.16088928551280679</v>
      </c>
      <c r="F3" s="6">
        <f ca="1">+TUM_default_default_Util!B3*Weighting!F2+TUM_default_default_Util!C3*Weighting!F3+TUM_default_default_Util!D3*Weighting!F4+TUM_default_default_Util!E3*Weighting!F5+TUM_default_default_Util!F3*Weighting!F6+TUM_default_default_Util!G3*Weighting!F7+TUM_default_default_Util!H3*Weighting!F8+TUM_default_default_Util!I3*Weighting!F9+TUM_default_default_Util!J3*Weighting!F10+TUM_default_default_Util!K3*Weighting!F11+TUM_default_default_Util!L3*Weighting!F12+TUM_default_default_Util!M3*Weighting!F13+TUM_default_default_Util!N3*Weighting!F14+TUM_default_default_Util!O3*Weighting!F15+TUM_default_default_Util!P3*Weighting!F16+TUM_default_default_Util!Q3*Weighting!F17</f>
        <v>0.23060639858993109</v>
      </c>
      <c r="G3" s="6">
        <f>+TUM_default_default_Util!B3*Weighting!G2+TUM_default_default_Util!C3*Weighting!G3+TUM_default_default_Util!D3*Weighting!G4+TUM_default_default_Util!E3*Weighting!G5+TUM_default_default_Util!F3*Weighting!G6+TUM_default_default_Util!G3*Weighting!G7+TUM_default_default_Util!H3*Weighting!G8+TUM_default_default_Util!I3*Weighting!G9+TUM_default_default_Util!J3*Weighting!G10+TUM_default_default_Util!K3*Weighting!G11+TUM_default_default_Util!L3*Weighting!G12+TUM_default_default_Util!M3*Weighting!G13+TUM_default_default_Util!N3*Weighting!G14+TUM_default_default_Util!O3*Weighting!G15+TUM_default_default_Util!P3*Weighting!G16+TUM_default_default_Util!Q3*Weighting!G17</f>
        <v>0.13051581392235123</v>
      </c>
      <c r="H3" s="6">
        <f>+TUM_default_default_Util!B3*Weighting!H2+TUM_default_default_Util!C3*Weighting!H3+TUM_default_default_Util!D3*Weighting!H4+TUM_default_default_Util!E3*Weighting!H5+TUM_default_default_Util!F3*Weighting!H6+TUM_default_default_Util!G3*Weighting!H7+TUM_default_default_Util!H3*Weighting!H8+TUM_default_default_Util!I3*Weighting!H9+TUM_default_default_Util!J3*Weighting!H10+TUM_default_default_Util!K3*Weighting!H11+TUM_default_default_Util!L3*Weighting!H12+TUM_default_default_Util!M3*Weighting!H13+TUM_default_default_Util!N3*Weighting!H14+TUM_default_default_Util!O3*Weighting!H15+TUM_default_default_Util!P3*Weighting!H16+TUM_default_default_Util!Q3*Weighting!H17</f>
        <v>0.10762282783870274</v>
      </c>
      <c r="I3" s="6">
        <f>+TUM_default_default_Util!B3*Weighting!I2+TUM_default_default_Util!C3*Weighting!I3+TUM_default_default_Util!D3*Weighting!I4+TUM_default_default_Util!E3*Weighting!I5+TUM_default_default_Util!F3*Weighting!I6+TUM_default_default_Util!G3*Weighting!I7+TUM_default_default_Util!H3*Weighting!I8+TUM_default_default_Util!I3*Weighting!I9+TUM_default_default_Util!J3*Weighting!I10+TUM_default_default_Util!K3*Weighting!I11+TUM_default_default_Util!L3*Weighting!I12+TUM_default_default_Util!M3*Weighting!I13+TUM_default_default_Util!N3*Weighting!I14+TUM_default_default_Util!O3*Weighting!I15+TUM_default_default_Util!P3*Weighting!I16+TUM_default_default_Util!Q3*Weighting!I17</f>
        <v>0.13287179029595314</v>
      </c>
      <c r="J3" s="6">
        <f>+TUM_default_default_Util!B3*Weighting!J2+TUM_default_default_Util!C3*Weighting!J3+TUM_default_default_Util!D3*Weighting!J4+TUM_default_default_Util!E3*Weighting!J5+TUM_default_default_Util!F3*Weighting!J6+TUM_default_default_Util!G3*Weighting!J7+TUM_default_default_Util!H3*Weighting!J8+TUM_default_default_Util!I3*Weighting!J9+TUM_default_default_Util!J3*Weighting!J10+TUM_default_default_Util!K3*Weighting!J11+TUM_default_default_Util!L3*Weighting!J12+TUM_default_default_Util!M3*Weighting!J13+TUM_default_default_Util!N3*Weighting!J14+TUM_default_default_Util!O3*Weighting!J15+TUM_default_default_Util!P3*Weighting!J16+TUM_default_default_Util!Q3*Weighting!J17</f>
        <v>0.12694998480481473</v>
      </c>
      <c r="K3" s="6">
        <f>+TUM_default_default_Util!B3*Weighting!K2+TUM_default_default_Util!C3*Weighting!K3+TUM_default_default_Util!D3*Weighting!K4+TUM_default_default_Util!E3*Weighting!K5+TUM_default_default_Util!F3*Weighting!K6+TUM_default_default_Util!G3*Weighting!K7+TUM_default_default_Util!H3*Weighting!K8+TUM_default_default_Util!I3*Weighting!K9+TUM_default_default_Util!J3*Weighting!K10+TUM_default_default_Util!K3*Weighting!K11+TUM_default_default_Util!L3*Weighting!K12+TUM_default_default_Util!M3*Weighting!K13+TUM_default_default_Util!N3*Weighting!K14+TUM_default_default_Util!O3*Weighting!K15+TUM_default_default_Util!P3*Weighting!K16+TUM_default_default_Util!Q3*Weighting!K17</f>
        <v>0.1170931161917354</v>
      </c>
      <c r="L3" s="6">
        <f>+TUM_default_default_Util!B3*Weighting!L2+TUM_default_default_Util!C3*Weighting!L3+TUM_default_default_Util!D3*Weighting!L4+TUM_default_default_Util!E3*Weighting!L5+TUM_default_default_Util!F3*Weighting!L6+TUM_default_default_Util!G3*Weighting!L7+TUM_default_default_Util!H3*Weighting!L8+TUM_default_default_Util!I3*Weighting!L9+TUM_default_default_Util!J3*Weighting!L10+TUM_default_default_Util!K3*Weighting!L11+TUM_default_default_Util!L3*Weighting!L12+TUM_default_default_Util!M3*Weighting!L13+TUM_default_default_Util!N3*Weighting!L14+TUM_default_default_Util!O3*Weighting!L15+TUM_default_default_Util!P3*Weighting!L16+TUM_default_default_Util!Q3*Weighting!L17</f>
        <v>0.10111321125169319</v>
      </c>
      <c r="M3" s="6">
        <f>+TUM_default_default_Util!B3*Weighting!M2+TUM_default_default_Util!C3*Weighting!M3+TUM_default_default_Util!D3*Weighting!M4+TUM_default_default_Util!E3*Weighting!M5+TUM_default_default_Util!F3*Weighting!M6+TUM_default_default_Util!G3*Weighting!M7+TUM_default_default_Util!H3*Weighting!M8+TUM_default_default_Util!I3*Weighting!M9+TUM_default_default_Util!J3*Weighting!M10+TUM_default_default_Util!K3*Weighting!M11+TUM_default_default_Util!L3*Weighting!M12+TUM_default_default_Util!M3*Weighting!M13+TUM_default_default_Util!N3*Weighting!M14+TUM_default_default_Util!O3*Weighting!M15+TUM_default_default_Util!P3*Weighting!M16+TUM_default_default_Util!Q3*Weighting!M17</f>
        <v>7.502557528699617E-3</v>
      </c>
      <c r="N3" s="6">
        <f>+TUM_default_default_Util!B3*Weighting!N2+TUM_default_default_Util!C3*Weighting!N3+TUM_default_default_Util!D3*Weighting!N4+TUM_default_default_Util!E3*Weighting!N5+TUM_default_default_Util!F3*Weighting!N6+TUM_default_default_Util!G3*Weighting!N7+TUM_default_default_Util!H3*Weighting!N8+TUM_default_default_Util!I3*Weighting!N9+TUM_default_default_Util!J3*Weighting!N10+TUM_default_default_Util!K3*Weighting!N11+TUM_default_default_Util!L3*Weighting!N12+TUM_default_default_Util!M3*Weighting!N13+TUM_default_default_Util!N3*Weighting!N14+TUM_default_default_Util!O3*Weighting!N15+TUM_default_default_Util!P3*Weighting!N16+TUM_default_default_Util!Q3*Weighting!N17</f>
        <v>0.7016942296323212</v>
      </c>
      <c r="O3" s="6">
        <f>+TUM_default_default_Util!B3*Weighting!O2+TUM_default_default_Util!C3*Weighting!O3+TUM_default_default_Util!D3*Weighting!O4+TUM_default_default_Util!E3*Weighting!O5+TUM_default_default_Util!F3*Weighting!O6+TUM_default_default_Util!G3*Weighting!O7+TUM_default_default_Util!H3*Weighting!O8+TUM_default_default_Util!I3*Weighting!O9+TUM_default_default_Util!J3*Weighting!O10+TUM_default_default_Util!K3*Weighting!O11+TUM_default_default_Util!L3*Weighting!O12+TUM_default_default_Util!M3*Weighting!O13+TUM_default_default_Util!N3*Weighting!O14+TUM_default_default_Util!O3*Weighting!O15+TUM_default_default_Util!P3*Weighting!O16+TUM_default_default_Util!Q3*Weighting!O17</f>
        <v>0.25260865124217774</v>
      </c>
      <c r="P3" s="6">
        <f>+TUM_default_default_Util!B3*Weighting!P2+TUM_default_default_Util!C3*Weighting!P3+TUM_default_default_Util!D3*Weighting!P4+TUM_default_default_Util!E3*Weighting!P5+TUM_default_default_Util!F3*Weighting!P6+TUM_default_default_Util!G3*Weighting!P7+TUM_default_default_Util!H3*Weighting!P8+TUM_default_default_Util!I3*Weighting!P9+TUM_default_default_Util!J3*Weighting!P10+TUM_default_default_Util!K3*Weighting!P11+TUM_default_default_Util!L3*Weighting!P12+TUM_default_default_Util!M3*Weighting!P13+TUM_default_default_Util!N3*Weighting!P14+TUM_default_default_Util!O3*Weighting!P15+TUM_default_default_Util!P3*Weighting!P16+TUM_default_default_Util!Q3*Weighting!P17</f>
        <v>0.1130507583448498</v>
      </c>
      <c r="Q3" s="6">
        <f>+TUM_default_default_Util!B3*Weighting!Q2+TUM_default_default_Util!C3*Weighting!Q3+TUM_default_default_Util!D3*Weighting!Q4+TUM_default_default_Util!E3*Weighting!Q5+TUM_default_default_Util!F3*Weighting!Q6+TUM_default_default_Util!G3*Weighting!Q7+TUM_default_default_Util!H3*Weighting!Q8+TUM_default_default_Util!I3*Weighting!Q9+TUM_default_default_Util!J3*Weighting!Q10+TUM_default_default_Util!K3*Weighting!Q11+TUM_default_default_Util!L3*Weighting!Q12+TUM_default_default_Util!M3*Weighting!Q13+TUM_default_default_Util!N3*Weighting!Q14+TUM_default_default_Util!O3*Weighting!Q15+TUM_default_default_Util!P3*Weighting!Q16+TUM_default_default_Util!Q3*Weighting!Q17</f>
        <v>1.2337021135040037E-2</v>
      </c>
      <c r="R3" s="6">
        <f>+TUM_default_default_Util!B3*Weighting!R2+TUM_default_default_Util!C3*Weighting!R3+TUM_default_default_Util!D3*Weighting!R4+TUM_default_default_Util!E3*Weighting!R5+TUM_default_default_Util!F3*Weighting!R6+TUM_default_default_Util!G3*Weighting!R7+TUM_default_default_Util!H3*Weighting!R8+TUM_default_default_Util!I3*Weighting!R9+TUM_default_default_Util!J3*Weighting!R10+TUM_default_default_Util!K3*Weighting!R11+TUM_default_default_Util!L3*Weighting!R12+TUM_default_default_Util!M3*Weighting!R13+TUM_default_default_Util!N3*Weighting!R14+TUM_default_default_Util!O3*Weighting!R15+TUM_default_default_Util!P3*Weighting!R16+TUM_default_default_Util!Q3*Weighting!R17</f>
        <v>0.15060894384315604</v>
      </c>
      <c r="S3" s="6">
        <f>+TUM_default_default_Util!B3*Weighting!S2+TUM_default_default_Util!C3*Weighting!S3+TUM_default_default_Util!D3*Weighting!S4+TUM_default_default_Util!E3*Weighting!S5+TUM_default_default_Util!F3*Weighting!S6+TUM_default_default_Util!G3*Weighting!S7+TUM_default_default_Util!H3*Weighting!S8+TUM_default_default_Util!I3*Weighting!S9+TUM_default_default_Util!J3*Weighting!S10+TUM_default_default_Util!K3*Weighting!S11+TUM_default_default_Util!L3*Weighting!S12+TUM_default_default_Util!M3*Weighting!S13+TUM_default_default_Util!N3*Weighting!S14+TUM_default_default_Util!O3*Weighting!S15+TUM_default_default_Util!P3*Weighting!S16+TUM_default_default_Util!Q3*Weighting!S17</f>
        <v>9.8110295980641277E-2</v>
      </c>
      <c r="T3" s="6">
        <f>+TUM_default_default_Util!B3*Weighting!T2+TUM_default_default_Util!C3*Weighting!T3+TUM_default_default_Util!D3*Weighting!T4+TUM_default_default_Util!E3*Weighting!T5+TUM_default_default_Util!F3*Weighting!T6+TUM_default_default_Util!G3*Weighting!T7+TUM_default_default_Util!H3*Weighting!T8+TUM_default_default_Util!I3*Weighting!T9+TUM_default_default_Util!J3*Weighting!T10+TUM_default_default_Util!K3*Weighting!T11+TUM_default_default_Util!L3*Weighting!T12+TUM_default_default_Util!M3*Weighting!T13+TUM_default_default_Util!N3*Weighting!T14+TUM_default_default_Util!O3*Weighting!T15+TUM_default_default_Util!P3*Weighting!T16+TUM_default_default_Util!Q3*Weighting!T17</f>
        <v>0.12303816509019831</v>
      </c>
      <c r="U3" s="6">
        <f>+TUM_default_default_Util!B3*Weighting!U2+TUM_default_default_Util!C3*Weighting!U3+TUM_default_default_Util!D3*Weighting!U4+TUM_default_default_Util!E3*Weighting!U5+TUM_default_default_Util!F3*Weighting!U6+TUM_default_default_Util!G3*Weighting!U7+TUM_default_default_Util!H3*Weighting!U8+TUM_default_default_Util!I3*Weighting!U9+TUM_default_default_Util!J3*Weighting!U10+TUM_default_default_Util!K3*Weighting!U11+TUM_default_default_Util!L3*Weighting!U12+TUM_default_default_Util!M3*Weighting!U13+TUM_default_default_Util!N3*Weighting!U14+TUM_default_default_Util!O3*Weighting!U15+TUM_default_default_Util!P3*Weighting!U16+TUM_default_default_Util!Q3*Weighting!U17</f>
        <v>1.3528093741931901E-2</v>
      </c>
      <c r="V3" s="6">
        <f>+TUM_default_default_Util!B3*Weighting!V2+TUM_default_default_Util!C3*Weighting!V3+TUM_default_default_Util!D3*Weighting!V4+TUM_default_default_Util!E3*Weighting!V5+TUM_default_default_Util!F3*Weighting!V6+TUM_default_default_Util!G3*Weighting!V7+TUM_default_default_Util!H3*Weighting!V8+TUM_default_default_Util!I3*Weighting!V9+TUM_default_default_Util!J3*Weighting!V10+TUM_default_default_Util!K3*Weighting!V11+TUM_default_default_Util!L3*Weighting!V12+TUM_default_default_Util!M3*Weighting!V13+TUM_default_default_Util!N3*Weighting!V14+TUM_default_default_Util!O3*Weighting!V15+TUM_default_default_Util!P3*Weighting!V16+TUM_default_default_Util!Q3*Weighting!V17</f>
        <v>7.0023247901039726E-2</v>
      </c>
      <c r="W3" s="6">
        <f>+TUM_default_default_Util!B3*Weighting!W2+TUM_default_default_Util!C3*Weighting!W3+TUM_default_default_Util!D3*Weighting!W4+TUM_default_default_Util!E3*Weighting!W5+TUM_default_default_Util!F3*Weighting!W6+TUM_default_default_Util!G3*Weighting!W7+TUM_default_default_Util!H3*Weighting!W8+TUM_default_default_Util!I3*Weighting!W9+TUM_default_default_Util!J3*Weighting!W10+TUM_default_default_Util!K3*Weighting!W11+TUM_default_default_Util!L3*Weighting!W12+TUM_default_default_Util!M3*Weighting!W13+TUM_default_default_Util!N3*Weighting!W14+TUM_default_default_Util!O3*Weighting!W15+TUM_default_default_Util!P3*Weighting!W16+TUM_default_default_Util!Q3*Weighting!W17</f>
        <v>0.18388684316876178</v>
      </c>
      <c r="X3" s="6">
        <f>+TUM_default_default_Util!B3*Weighting!X2+TUM_default_default_Util!C3*Weighting!X3+TUM_default_default_Util!D3*Weighting!X4+TUM_default_default_Util!E3*Weighting!X5+TUM_default_default_Util!F3*Weighting!X6+TUM_default_default_Util!G3*Weighting!X7+TUM_default_default_Util!H3*Weighting!X8+TUM_default_default_Util!I3*Weighting!X9+TUM_default_default_Util!J3*Weighting!X10+TUM_default_default_Util!K3*Weighting!X11+TUM_default_default_Util!L3*Weighting!X12+TUM_default_default_Util!M3*Weighting!X13+TUM_default_default_Util!N3*Weighting!X14+TUM_default_default_Util!O3*Weighting!X15+TUM_default_default_Util!P3*Weighting!X16+TUM_default_default_Util!Q3*Weighting!X17</f>
        <v>1.137488530252014E-2</v>
      </c>
      <c r="Y3" s="6">
        <f>+TUM_default_default_Util!B3*Weighting!Y2+TUM_default_default_Util!C3*Weighting!Y3+TUM_default_default_Util!D3*Weighting!Y4+TUM_default_default_Util!E3*Weighting!Y5+TUM_default_default_Util!F3*Weighting!Y6+TUM_default_default_Util!G3*Weighting!Y7+TUM_default_default_Util!H3*Weighting!Y8+TUM_default_default_Util!I3*Weighting!Y9+TUM_default_default_Util!J3*Weighting!Y10+TUM_default_default_Util!K3*Weighting!Y11+TUM_default_default_Util!L3*Weighting!Y12+TUM_default_default_Util!M3*Weighting!Y13+TUM_default_default_Util!N3*Weighting!Y14+TUM_default_default_Util!O3*Weighting!Y15+TUM_default_default_Util!P3*Weighting!Y16+TUM_default_default_Util!Q3*Weighting!Y17</f>
        <v>6.1161485197864154E-3</v>
      </c>
      <c r="Z3" s="6">
        <f>+TUM_default_default_Util!B3*Weighting!Z2+TUM_default_default_Util!C3*Weighting!Z3+TUM_default_default_Util!D3*Weighting!Z4+TUM_default_default_Util!E3*Weighting!Z5+TUM_default_default_Util!F3*Weighting!Z6+TUM_default_default_Util!G3*Weighting!Z7+TUM_default_default_Util!H3*Weighting!Z8+TUM_default_default_Util!I3*Weighting!Z9+TUM_default_default_Util!J3*Weighting!Z10+TUM_default_default_Util!K3*Weighting!Z11+TUM_default_default_Util!L3*Weighting!Z12+TUM_default_default_Util!M3*Weighting!Z13+TUM_default_default_Util!N3*Weighting!Z14+TUM_default_default_Util!O3*Weighting!Z15+TUM_default_default_Util!P3*Weighting!Z16+TUM_default_default_Util!Q3*Weighting!Z17</f>
        <v>4.7195877949699754E-2</v>
      </c>
      <c r="AA3" s="6">
        <f>+TUM_default_default_Util!B3*Weighting!AA2+TUM_default_default_Util!C3*Weighting!AA3+TUM_default_default_Util!D3*Weighting!AA4+TUM_default_default_Util!E3*Weighting!AA5+TUM_default_default_Util!F3*Weighting!AA6+TUM_default_default_Util!G3*Weighting!AA7+TUM_default_default_Util!H3*Weighting!AA8+TUM_default_default_Util!I3*Weighting!AA9+TUM_default_default_Util!J3*Weighting!AA10+TUM_default_default_Util!K3*Weighting!AA11+TUM_default_default_Util!L3*Weighting!AA12+TUM_default_default_Util!M3*Weighting!AA13+TUM_default_default_Util!N3*Weighting!AA14+TUM_default_default_Util!O3*Weighting!AA15+TUM_default_default_Util!P3*Weighting!AA16+TUM_default_default_Util!Q3*Weighting!AA17</f>
        <v>0.19606409212510298</v>
      </c>
    </row>
    <row r="4" spans="1:27" x14ac:dyDescent="0.35">
      <c r="A4" s="5" t="s">
        <v>3</v>
      </c>
      <c r="B4" s="6">
        <f ca="1">+TUM_default_default_Util!B4*Weighting!B2+TUM_default_default_Util!C4*Weighting!B3+TUM_default_default_Util!D4*Weighting!B4+TUM_default_default_Util!E4*Weighting!B5+TUM_default_default_Util!F4*Weighting!B6+TUM_default_default_Util!G4*Weighting!B7+TUM_default_default_Util!H4*Weighting!B8+TUM_default_default_Util!I4*Weighting!B9+TUM_default_default_Util!J4*Weighting!B10+TUM_default_default_Util!K4*Weighting!B11+TUM_default_default_Util!L4*Weighting!B12+TUM_default_default_Util!M4*Weighting!B13+TUM_default_default_Util!N4*Weighting!B14+TUM_default_default_Util!O4*Weighting!B15+TUM_default_default_Util!P4*Weighting!B16+TUM_default_default_Util!Q4*Weighting!B17</f>
        <v>2.9803533813858611</v>
      </c>
      <c r="C4" s="6">
        <f ca="1">+TUM_default_default_Util!B4*Weighting!C2+TUM_default_default_Util!C4*Weighting!C3+TUM_default_default_Util!D4*Weighting!C4+TUM_default_default_Util!E4*Weighting!C5+TUM_default_default_Util!F4*Weighting!C6+TUM_default_default_Util!G4*Weighting!C7+TUM_default_default_Util!H4*Weighting!C8+TUM_default_default_Util!I4*Weighting!C9+TUM_default_default_Util!J4*Weighting!C10+TUM_default_default_Util!K4*Weighting!C11+TUM_default_default_Util!L4*Weighting!C12+TUM_default_default_Util!M4*Weighting!C13+TUM_default_default_Util!N4*Weighting!C14+TUM_default_default_Util!O4*Weighting!C15+TUM_default_default_Util!P4*Weighting!C16+TUM_default_default_Util!Q4*Weighting!C17</f>
        <v>1.9027930411321514</v>
      </c>
      <c r="D4" s="6">
        <f ca="1">+TUM_default_default_Util!B4*Weighting!D2+TUM_default_default_Util!C4*Weighting!D3+TUM_default_default_Util!D4*Weighting!D4+TUM_default_default_Util!E4*Weighting!D5+TUM_default_default_Util!F4*Weighting!D6+TUM_default_default_Util!G4*Weighting!D7+TUM_default_default_Util!H4*Weighting!D8+TUM_default_default_Util!I4*Weighting!D9+TUM_default_default_Util!J4*Weighting!D10+TUM_default_default_Util!K4*Weighting!D11+TUM_default_default_Util!L4*Weighting!D12+TUM_default_default_Util!M4*Weighting!D13+TUM_default_default_Util!N4*Weighting!D14+TUM_default_default_Util!O4*Weighting!D15+TUM_default_default_Util!P4*Weighting!D16+TUM_default_default_Util!Q4*Weighting!D17</f>
        <v>3.0720666178850267</v>
      </c>
      <c r="E4" s="6">
        <f ca="1">+TUM_default_default_Util!B4*Weighting!E2+TUM_default_default_Util!C4*Weighting!E3+TUM_default_default_Util!D4*Weighting!E4+TUM_default_default_Util!E4*Weighting!E5+TUM_default_default_Util!F4*Weighting!E6+TUM_default_default_Util!G4*Weighting!E7+TUM_default_default_Util!H4*Weighting!E8+TUM_default_default_Util!I4*Weighting!E9+TUM_default_default_Util!J4*Weighting!E10+TUM_default_default_Util!K4*Weighting!E11+TUM_default_default_Util!L4*Weighting!E12+TUM_default_default_Util!M4*Weighting!E13+TUM_default_default_Util!N4*Weighting!E14+TUM_default_default_Util!O4*Weighting!E15+TUM_default_default_Util!P4*Weighting!E16+TUM_default_default_Util!Q4*Weighting!E17</f>
        <v>0.79447237165372253</v>
      </c>
      <c r="F4" s="6">
        <f ca="1">+TUM_default_default_Util!B4*Weighting!F2+TUM_default_default_Util!C4*Weighting!F3+TUM_default_default_Util!D4*Weighting!F4+TUM_default_default_Util!E4*Weighting!F5+TUM_default_default_Util!F4*Weighting!F6+TUM_default_default_Util!G4*Weighting!F7+TUM_default_default_Util!H4*Weighting!F8+TUM_default_default_Util!I4*Weighting!F9+TUM_default_default_Util!J4*Weighting!F10+TUM_default_default_Util!K4*Weighting!F11+TUM_default_default_Util!L4*Weighting!F12+TUM_default_default_Util!M4*Weighting!F13+TUM_default_default_Util!N4*Weighting!F14+TUM_default_default_Util!O4*Weighting!F15+TUM_default_default_Util!P4*Weighting!F16+TUM_default_default_Util!Q4*Weighting!F17</f>
        <v>3.0538960535688031</v>
      </c>
      <c r="G4" s="6">
        <f>+TUM_default_default_Util!B4*Weighting!G2+TUM_default_default_Util!C4*Weighting!G3+TUM_default_default_Util!D4*Weighting!G4+TUM_default_default_Util!E4*Weighting!G5+TUM_default_default_Util!F4*Weighting!G6+TUM_default_default_Util!G4*Weighting!G7+TUM_default_default_Util!H4*Weighting!G8+TUM_default_default_Util!I4*Weighting!G9+TUM_default_default_Util!J4*Weighting!G10+TUM_default_default_Util!K4*Weighting!G11+TUM_default_default_Util!L4*Weighting!G12+TUM_default_default_Util!M4*Weighting!G13+TUM_default_default_Util!N4*Weighting!G14+TUM_default_default_Util!O4*Weighting!G15+TUM_default_default_Util!P4*Weighting!G16+TUM_default_default_Util!Q4*Weighting!G17</f>
        <v>2.0332939381119881</v>
      </c>
      <c r="H4" s="6">
        <f>+TUM_default_default_Util!B4*Weighting!H2+TUM_default_default_Util!C4*Weighting!H3+TUM_default_default_Util!D4*Weighting!H4+TUM_default_default_Util!E4*Weighting!H5+TUM_default_default_Util!F4*Weighting!H6+TUM_default_default_Util!G4*Weighting!H7+TUM_default_default_Util!H4*Weighting!H8+TUM_default_default_Util!I4*Weighting!H9+TUM_default_default_Util!J4*Weighting!H10+TUM_default_default_Util!K4*Weighting!H11+TUM_default_default_Util!L4*Weighting!H12+TUM_default_default_Util!M4*Weighting!H13+TUM_default_default_Util!N4*Weighting!H14+TUM_default_default_Util!O4*Weighting!H15+TUM_default_default_Util!P4*Weighting!H16+TUM_default_default_Util!Q4*Weighting!H17</f>
        <v>2.0558540467347717</v>
      </c>
      <c r="I4" s="6">
        <f>+TUM_default_default_Util!B4*Weighting!I2+TUM_default_default_Util!C4*Weighting!I3+TUM_default_default_Util!D4*Weighting!I4+TUM_default_default_Util!E4*Weighting!I5+TUM_default_default_Util!F4*Weighting!I6+TUM_default_default_Util!G4*Weighting!I7+TUM_default_default_Util!H4*Weighting!I8+TUM_default_default_Util!I4*Weighting!I9+TUM_default_default_Util!J4*Weighting!I10+TUM_default_default_Util!K4*Weighting!I11+TUM_default_default_Util!L4*Weighting!I12+TUM_default_default_Util!M4*Weighting!I13+TUM_default_default_Util!N4*Weighting!I14+TUM_default_default_Util!O4*Weighting!I15+TUM_default_default_Util!P4*Weighting!I16+TUM_default_default_Util!Q4*Weighting!I17</f>
        <v>2.0995192576228954</v>
      </c>
      <c r="J4" s="6">
        <f>+TUM_default_default_Util!B4*Weighting!J2+TUM_default_default_Util!C4*Weighting!J3+TUM_default_default_Util!D4*Weighting!J4+TUM_default_default_Util!E4*Weighting!J5+TUM_default_default_Util!F4*Weighting!J6+TUM_default_default_Util!G4*Weighting!J7+TUM_default_default_Util!H4*Weighting!J8+TUM_default_default_Util!I4*Weighting!J9+TUM_default_default_Util!J4*Weighting!J10+TUM_default_default_Util!K4*Weighting!J11+TUM_default_default_Util!L4*Weighting!J12+TUM_default_default_Util!M4*Weighting!J13+TUM_default_default_Util!N4*Weighting!J14+TUM_default_default_Util!O4*Weighting!J15+TUM_default_default_Util!P4*Weighting!J16+TUM_default_default_Util!Q4*Weighting!J17</f>
        <v>1.4144987414944734</v>
      </c>
      <c r="K4" s="6">
        <f>+TUM_default_default_Util!B4*Weighting!K2+TUM_default_default_Util!C4*Weighting!K3+TUM_default_default_Util!D4*Weighting!K4+TUM_default_default_Util!E4*Weighting!K5+TUM_default_default_Util!F4*Weighting!K6+TUM_default_default_Util!G4*Weighting!K7+TUM_default_default_Util!H4*Weighting!K8+TUM_default_default_Util!I4*Weighting!K9+TUM_default_default_Util!J4*Weighting!K10+TUM_default_default_Util!K4*Weighting!K11+TUM_default_default_Util!L4*Weighting!K12+TUM_default_default_Util!M4*Weighting!K13+TUM_default_default_Util!N4*Weighting!K14+TUM_default_default_Util!O4*Weighting!K15+TUM_default_default_Util!P4*Weighting!K16+TUM_default_default_Util!Q4*Weighting!K17</f>
        <v>2.0957794585984821</v>
      </c>
      <c r="L4" s="6">
        <f>+TUM_default_default_Util!B4*Weighting!L2+TUM_default_default_Util!C4*Weighting!L3+TUM_default_default_Util!D4*Weighting!L4+TUM_default_default_Util!E4*Weighting!L5+TUM_default_default_Util!F4*Weighting!L6+TUM_default_default_Util!G4*Weighting!L7+TUM_default_default_Util!H4*Weighting!L8+TUM_default_default_Util!I4*Weighting!L9+TUM_default_default_Util!J4*Weighting!L10+TUM_default_default_Util!K4*Weighting!L11+TUM_default_default_Util!L4*Weighting!L12+TUM_default_default_Util!M4*Weighting!L13+TUM_default_default_Util!N4*Weighting!L14+TUM_default_default_Util!O4*Weighting!L15+TUM_default_default_Util!P4*Weighting!L16+TUM_default_default_Util!Q4*Weighting!L17</f>
        <v>3.5277846691619539</v>
      </c>
      <c r="M4" s="6">
        <f>+TUM_default_default_Util!B4*Weighting!M2+TUM_default_default_Util!C4*Weighting!M3+TUM_default_default_Util!D4*Weighting!M4+TUM_default_default_Util!E4*Weighting!M5+TUM_default_default_Util!F4*Weighting!M6+TUM_default_default_Util!G4*Weighting!M7+TUM_default_default_Util!H4*Weighting!M8+TUM_default_default_Util!I4*Weighting!M9+TUM_default_default_Util!J4*Weighting!M10+TUM_default_default_Util!K4*Weighting!M11+TUM_default_default_Util!L4*Weighting!M12+TUM_default_default_Util!M4*Weighting!M13+TUM_default_default_Util!N4*Weighting!M14+TUM_default_default_Util!O4*Weighting!M15+TUM_default_default_Util!P4*Weighting!M16+TUM_default_default_Util!Q4*Weighting!M17</f>
        <v>5.5091951778952639E-2</v>
      </c>
      <c r="N4" s="6">
        <f>+TUM_default_default_Util!B4*Weighting!N2+TUM_default_default_Util!C4*Weighting!N3+TUM_default_default_Util!D4*Weighting!N4+TUM_default_default_Util!E4*Weighting!N5+TUM_default_default_Util!F4*Weighting!N6+TUM_default_default_Util!G4*Weighting!N7+TUM_default_default_Util!H4*Weighting!N8+TUM_default_default_Util!I4*Weighting!N9+TUM_default_default_Util!J4*Weighting!N10+TUM_default_default_Util!K4*Weighting!N11+TUM_default_default_Util!L4*Weighting!N12+TUM_default_default_Util!M4*Weighting!N13+TUM_default_default_Util!N4*Weighting!N14+TUM_default_default_Util!O4*Weighting!N15+TUM_default_default_Util!P4*Weighting!N16+TUM_default_default_Util!Q4*Weighting!N17</f>
        <v>7.3871878658894179</v>
      </c>
      <c r="O4" s="6">
        <f>+TUM_default_default_Util!B4*Weighting!O2+TUM_default_default_Util!C4*Weighting!O3+TUM_default_default_Util!D4*Weighting!O4+TUM_default_default_Util!E4*Weighting!O5+TUM_default_default_Util!F4*Weighting!O6+TUM_default_default_Util!G4*Weighting!O7+TUM_default_default_Util!H4*Weighting!O8+TUM_default_default_Util!I4*Weighting!O9+TUM_default_default_Util!J4*Weighting!O10+TUM_default_default_Util!K4*Weighting!O11+TUM_default_default_Util!L4*Weighting!O12+TUM_default_default_Util!M4*Weighting!O13+TUM_default_default_Util!N4*Weighting!O14+TUM_default_default_Util!O4*Weighting!O15+TUM_default_default_Util!P4*Weighting!O16+TUM_default_default_Util!Q4*Weighting!O17</f>
        <v>4.3207957248954525</v>
      </c>
      <c r="P4" s="6">
        <f>+TUM_default_default_Util!B4*Weighting!P2+TUM_default_default_Util!C4*Weighting!P3+TUM_default_default_Util!D4*Weighting!P4+TUM_default_default_Util!E4*Weighting!P5+TUM_default_default_Util!F4*Weighting!P6+TUM_default_default_Util!G4*Weighting!P7+TUM_default_default_Util!H4*Weighting!P8+TUM_default_default_Util!I4*Weighting!P9+TUM_default_default_Util!J4*Weighting!P10+TUM_default_default_Util!K4*Weighting!P11+TUM_default_default_Util!L4*Weighting!P12+TUM_default_default_Util!M4*Weighting!P13+TUM_default_default_Util!N4*Weighting!P14+TUM_default_default_Util!O4*Weighting!P15+TUM_default_default_Util!P4*Weighting!P16+TUM_default_default_Util!Q4*Weighting!P17</f>
        <v>3.7183194256467513</v>
      </c>
      <c r="Q4" s="6">
        <f>+TUM_default_default_Util!B4*Weighting!Q2+TUM_default_default_Util!C4*Weighting!Q3+TUM_default_default_Util!D4*Weighting!Q4+TUM_default_default_Util!E4*Weighting!Q5+TUM_default_default_Util!F4*Weighting!Q6+TUM_default_default_Util!G4*Weighting!Q7+TUM_default_default_Util!H4*Weighting!Q8+TUM_default_default_Util!I4*Weighting!Q9+TUM_default_default_Util!J4*Weighting!Q10+TUM_default_default_Util!K4*Weighting!Q11+TUM_default_default_Util!L4*Weighting!Q12+TUM_default_default_Util!M4*Weighting!Q13+TUM_default_default_Util!N4*Weighting!Q14+TUM_default_default_Util!O4*Weighting!Q15+TUM_default_default_Util!P4*Weighting!Q16+TUM_default_default_Util!Q4*Weighting!Q17</f>
        <v>0.20843505767899737</v>
      </c>
      <c r="R4" s="6">
        <f>+TUM_default_default_Util!B4*Weighting!R2+TUM_default_default_Util!C4*Weighting!R3+TUM_default_default_Util!D4*Weighting!R4+TUM_default_default_Util!E4*Weighting!R5+TUM_default_default_Util!F4*Weighting!R6+TUM_default_default_Util!G4*Weighting!R7+TUM_default_default_Util!H4*Weighting!R8+TUM_default_default_Util!I4*Weighting!R9+TUM_default_default_Util!J4*Weighting!R10+TUM_default_default_Util!K4*Weighting!R11+TUM_default_default_Util!L4*Weighting!R12+TUM_default_default_Util!M4*Weighting!R13+TUM_default_default_Util!N4*Weighting!R14+TUM_default_default_Util!O4*Weighting!R15+TUM_default_default_Util!P4*Weighting!R16+TUM_default_default_Util!Q4*Weighting!R17</f>
        <v>0.81940198699995026</v>
      </c>
      <c r="S4" s="6">
        <f>+TUM_default_default_Util!B4*Weighting!S2+TUM_default_default_Util!C4*Weighting!S3+TUM_default_default_Util!D4*Weighting!S4+TUM_default_default_Util!E4*Weighting!S5+TUM_default_default_Util!F4*Weighting!S6+TUM_default_default_Util!G4*Weighting!S7+TUM_default_default_Util!H4*Weighting!S8+TUM_default_default_Util!I4*Weighting!S9+TUM_default_default_Util!J4*Weighting!S10+TUM_default_default_Util!K4*Weighting!S11+TUM_default_default_Util!L4*Weighting!S12+TUM_default_default_Util!M4*Weighting!S13+TUM_default_default_Util!N4*Weighting!S14+TUM_default_default_Util!O4*Weighting!S15+TUM_default_default_Util!P4*Weighting!S16+TUM_default_default_Util!Q4*Weighting!S17</f>
        <v>3.4094235174356413</v>
      </c>
      <c r="T4" s="6">
        <f>+TUM_default_default_Util!B4*Weighting!T2+TUM_default_default_Util!C4*Weighting!T3+TUM_default_default_Util!D4*Weighting!T4+TUM_default_default_Util!E4*Weighting!T5+TUM_default_default_Util!F4*Weighting!T6+TUM_default_default_Util!G4*Weighting!T7+TUM_default_default_Util!H4*Weighting!T8+TUM_default_default_Util!I4*Weighting!T9+TUM_default_default_Util!J4*Weighting!T10+TUM_default_default_Util!K4*Weighting!T11+TUM_default_default_Util!L4*Weighting!T12+TUM_default_default_Util!M4*Weighting!T13+TUM_default_default_Util!N4*Weighting!T14+TUM_default_default_Util!O4*Weighting!T15+TUM_default_default_Util!P4*Weighting!T16+TUM_default_default_Util!Q4*Weighting!T17</f>
        <v>4.5172738975437765</v>
      </c>
      <c r="U4" s="6">
        <f>+TUM_default_default_Util!B4*Weighting!U2+TUM_default_default_Util!C4*Weighting!U3+TUM_default_default_Util!D4*Weighting!U4+TUM_default_default_Util!E4*Weighting!U5+TUM_default_default_Util!F4*Weighting!U6+TUM_default_default_Util!G4*Weighting!U7+TUM_default_default_Util!H4*Weighting!U8+TUM_default_default_Util!I4*Weighting!U9+TUM_default_default_Util!J4*Weighting!U10+TUM_default_default_Util!K4*Weighting!U11+TUM_default_default_Util!L4*Weighting!U12+TUM_default_default_Util!M4*Weighting!U13+TUM_default_default_Util!N4*Weighting!U14+TUM_default_default_Util!O4*Weighting!U15+TUM_default_default_Util!P4*Weighting!U16+TUM_default_default_Util!Q4*Weighting!U17</f>
        <v>0.19510029600881892</v>
      </c>
      <c r="V4" s="6">
        <f>+TUM_default_default_Util!B4*Weighting!V2+TUM_default_default_Util!C4*Weighting!V3+TUM_default_default_Util!D4*Weighting!V4+TUM_default_default_Util!E4*Weighting!V5+TUM_default_default_Util!F4*Weighting!V6+TUM_default_default_Util!G4*Weighting!V7+TUM_default_default_Util!H4*Weighting!V8+TUM_default_default_Util!I4*Weighting!V9+TUM_default_default_Util!J4*Weighting!V10+TUM_default_default_Util!K4*Weighting!V11+TUM_default_default_Util!L4*Weighting!V12+TUM_default_default_Util!M4*Weighting!V13+TUM_default_default_Util!N4*Weighting!V14+TUM_default_default_Util!O4*Weighting!V15+TUM_default_default_Util!P4*Weighting!V16+TUM_default_default_Util!Q4*Weighting!V17</f>
        <v>0.43648354318463789</v>
      </c>
      <c r="W4" s="6">
        <f>+TUM_default_default_Util!B4*Weighting!W2+TUM_default_default_Util!C4*Weighting!W3+TUM_default_default_Util!D4*Weighting!W4+TUM_default_default_Util!E4*Weighting!W5+TUM_default_default_Util!F4*Weighting!W6+TUM_default_default_Util!G4*Weighting!W7+TUM_default_default_Util!H4*Weighting!W8+TUM_default_default_Util!I4*Weighting!W9+TUM_default_default_Util!J4*Weighting!W10+TUM_default_default_Util!K4*Weighting!W11+TUM_default_default_Util!L4*Weighting!W12+TUM_default_default_Util!M4*Weighting!W13+TUM_default_default_Util!N4*Weighting!W14+TUM_default_default_Util!O4*Weighting!W15+TUM_default_default_Util!P4*Weighting!W16+TUM_default_default_Util!Q4*Weighting!W17</f>
        <v>0.56731296729334624</v>
      </c>
      <c r="X4" s="6">
        <f>+TUM_default_default_Util!B4*Weighting!X2+TUM_default_default_Util!C4*Weighting!X3+TUM_default_default_Util!D4*Weighting!X4+TUM_default_default_Util!E4*Weighting!X5+TUM_default_default_Util!F4*Weighting!X6+TUM_default_default_Util!G4*Weighting!X7+TUM_default_default_Util!H4*Weighting!X8+TUM_default_default_Util!I4*Weighting!X9+TUM_default_default_Util!J4*Weighting!X10+TUM_default_default_Util!K4*Weighting!X11+TUM_default_default_Util!L4*Weighting!X12+TUM_default_default_Util!M4*Weighting!X13+TUM_default_default_Util!N4*Weighting!X14+TUM_default_default_Util!O4*Weighting!X15+TUM_default_default_Util!P4*Weighting!X16+TUM_default_default_Util!Q4*Weighting!X17</f>
        <v>0.39753806919194884</v>
      </c>
      <c r="Y4" s="6">
        <f>+TUM_default_default_Util!B4*Weighting!Y2+TUM_default_default_Util!C4*Weighting!Y3+TUM_default_default_Util!D4*Weighting!Y4+TUM_default_default_Util!E4*Weighting!Y5+TUM_default_default_Util!F4*Weighting!Y6+TUM_default_default_Util!G4*Weighting!Y7+TUM_default_default_Util!H4*Weighting!Y8+TUM_default_default_Util!I4*Weighting!Y9+TUM_default_default_Util!J4*Weighting!Y10+TUM_default_default_Util!K4*Weighting!Y11+TUM_default_default_Util!L4*Weighting!Y12+TUM_default_default_Util!M4*Weighting!Y13+TUM_default_default_Util!N4*Weighting!Y14+TUM_default_default_Util!O4*Weighting!Y15+TUM_default_default_Util!P4*Weighting!Y16+TUM_default_default_Util!Q4*Weighting!Y17</f>
        <v>0.24351396766025177</v>
      </c>
      <c r="Z4" s="6">
        <f>+TUM_default_default_Util!B4*Weighting!Z2+TUM_default_default_Util!C4*Weighting!Z3+TUM_default_default_Util!D4*Weighting!Z4+TUM_default_default_Util!E4*Weighting!Z5+TUM_default_default_Util!F4*Weighting!Z6+TUM_default_default_Util!G4*Weighting!Z7+TUM_default_default_Util!H4*Weighting!Z8+TUM_default_default_Util!I4*Weighting!Z9+TUM_default_default_Util!J4*Weighting!Z10+TUM_default_default_Util!K4*Weighting!Z11+TUM_default_default_Util!L4*Weighting!Z12+TUM_default_default_Util!M4*Weighting!Z13+TUM_default_default_Util!N4*Weighting!Z14+TUM_default_default_Util!O4*Weighting!Z15+TUM_default_default_Util!P4*Weighting!Z16+TUM_default_default_Util!Q4*Weighting!Z17</f>
        <v>1.040165628251432</v>
      </c>
      <c r="AA4" s="6">
        <f>+TUM_default_default_Util!B4*Weighting!AA2+TUM_default_default_Util!C4*Weighting!AA3+TUM_default_default_Util!D4*Weighting!AA4+TUM_default_default_Util!E4*Weighting!AA5+TUM_default_default_Util!F4*Weighting!AA6+TUM_default_default_Util!G4*Weighting!AA7+TUM_default_default_Util!H4*Weighting!AA8+TUM_default_default_Util!I4*Weighting!AA9+TUM_default_default_Util!J4*Weighting!AA10+TUM_default_default_Util!K4*Weighting!AA11+TUM_default_default_Util!L4*Weighting!AA12+TUM_default_default_Util!M4*Weighting!AA13+TUM_default_default_Util!N4*Weighting!AA14+TUM_default_default_Util!O4*Weighting!AA15+TUM_default_default_Util!P4*Weighting!AA16+TUM_default_default_Util!Q4*Weighting!AA17</f>
        <v>1.6888744411704772</v>
      </c>
    </row>
    <row r="5" spans="1:27" x14ac:dyDescent="0.35">
      <c r="A5" s="5" t="s">
        <v>4</v>
      </c>
      <c r="B5" s="6">
        <f ca="1">+TUM_default_default_Util!B5*Weighting!B2+TUM_default_default_Util!C5*Weighting!B3+TUM_default_default_Util!D5*Weighting!B4+TUM_default_default_Util!E5*Weighting!B5+TUM_default_default_Util!F5*Weighting!B6+TUM_default_default_Util!G5*Weighting!B7+TUM_default_default_Util!H5*Weighting!B8+TUM_default_default_Util!I5*Weighting!B9+TUM_default_default_Util!J5*Weighting!B10+TUM_default_default_Util!K5*Weighting!B11+TUM_default_default_Util!L5*Weighting!B12+TUM_default_default_Util!M5*Weighting!B13+TUM_default_default_Util!N5*Weighting!B14+TUM_default_default_Util!O5*Weighting!B15+TUM_default_default_Util!P5*Weighting!B16+TUM_default_default_Util!Q5*Weighting!B17</f>
        <v>-142.11826492408005</v>
      </c>
      <c r="C5" s="6">
        <f ca="1">+TUM_default_default_Util!B5*Weighting!C2+TUM_default_default_Util!C5*Weighting!C3+TUM_default_default_Util!D5*Weighting!C4+TUM_default_default_Util!E5*Weighting!C5+TUM_default_default_Util!F5*Weighting!C6+TUM_default_default_Util!G5*Weighting!C7+TUM_default_default_Util!H5*Weighting!C8+TUM_default_default_Util!I5*Weighting!C9+TUM_default_default_Util!J5*Weighting!C10+TUM_default_default_Util!K5*Weighting!C11+TUM_default_default_Util!L5*Weighting!C12+TUM_default_default_Util!M5*Weighting!C13+TUM_default_default_Util!N5*Weighting!C14+TUM_default_default_Util!O5*Weighting!C15+TUM_default_default_Util!P5*Weighting!C16+TUM_default_default_Util!Q5*Weighting!C17</f>
        <v>-134.03008446838899</v>
      </c>
      <c r="D5" s="6">
        <f ca="1">+TUM_default_default_Util!B5*Weighting!D2+TUM_default_default_Util!C5*Weighting!D3+TUM_default_default_Util!D5*Weighting!D4+TUM_default_default_Util!E5*Weighting!D5+TUM_default_default_Util!F5*Weighting!D6+TUM_default_default_Util!G5*Weighting!D7+TUM_default_default_Util!H5*Weighting!D8+TUM_default_default_Util!I5*Weighting!D9+TUM_default_default_Util!J5*Weighting!D10+TUM_default_default_Util!K5*Weighting!D11+TUM_default_default_Util!L5*Weighting!D12+TUM_default_default_Util!M5*Weighting!D13+TUM_default_default_Util!N5*Weighting!D14+TUM_default_default_Util!O5*Weighting!D15+TUM_default_default_Util!P5*Weighting!D16+TUM_default_default_Util!Q5*Weighting!D17</f>
        <v>-139.23812211231203</v>
      </c>
      <c r="E5" s="6">
        <f ca="1">+TUM_default_default_Util!B5*Weighting!E2+TUM_default_default_Util!C5*Weighting!E3+TUM_default_default_Util!D5*Weighting!E4+TUM_default_default_Util!E5*Weighting!E5+TUM_default_default_Util!F5*Weighting!E6+TUM_default_default_Util!G5*Weighting!E7+TUM_default_default_Util!H5*Weighting!E8+TUM_default_default_Util!I5*Weighting!E9+TUM_default_default_Util!J5*Weighting!E10+TUM_default_default_Util!K5*Weighting!E11+TUM_default_default_Util!L5*Weighting!E12+TUM_default_default_Util!M5*Weighting!E13+TUM_default_default_Util!N5*Weighting!E14+TUM_default_default_Util!O5*Weighting!E15+TUM_default_default_Util!P5*Weighting!E16+TUM_default_default_Util!Q5*Weighting!E17</f>
        <v>-159.44500122144774</v>
      </c>
      <c r="F5" s="6">
        <f ca="1">+TUM_default_default_Util!B5*Weighting!F2+TUM_default_default_Util!C5*Weighting!F3+TUM_default_default_Util!D5*Weighting!F4+TUM_default_default_Util!E5*Weighting!F5+TUM_default_default_Util!F5*Weighting!F6+TUM_default_default_Util!G5*Weighting!F7+TUM_default_default_Util!H5*Weighting!F8+TUM_default_default_Util!I5*Weighting!F9+TUM_default_default_Util!J5*Weighting!F10+TUM_default_default_Util!K5*Weighting!F11+TUM_default_default_Util!L5*Weighting!F12+TUM_default_default_Util!M5*Weighting!F13+TUM_default_default_Util!N5*Weighting!F14+TUM_default_default_Util!O5*Weighting!F15+TUM_default_default_Util!P5*Weighting!F16+TUM_default_default_Util!Q5*Weighting!F17</f>
        <v>-130.44963665031307</v>
      </c>
      <c r="G5" s="6">
        <f>+TUM_default_default_Util!B5*Weighting!G2+TUM_default_default_Util!C5*Weighting!G3+TUM_default_default_Util!D5*Weighting!G4+TUM_default_default_Util!E5*Weighting!G5+TUM_default_default_Util!F5*Weighting!G6+TUM_default_default_Util!G5*Weighting!G7+TUM_default_default_Util!H5*Weighting!G8+TUM_default_default_Util!I5*Weighting!G9+TUM_default_default_Util!J5*Weighting!G10+TUM_default_default_Util!K5*Weighting!G11+TUM_default_default_Util!L5*Weighting!G12+TUM_default_default_Util!M5*Weighting!G13+TUM_default_default_Util!N5*Weighting!G14+TUM_default_default_Util!O5*Weighting!G15+TUM_default_default_Util!P5*Weighting!G16+TUM_default_default_Util!Q5*Weighting!G17</f>
        <v>-58.621571793779587</v>
      </c>
      <c r="H5" s="6">
        <f>+TUM_default_default_Util!B5*Weighting!H2+TUM_default_default_Util!C5*Weighting!H3+TUM_default_default_Util!D5*Weighting!H4+TUM_default_default_Util!E5*Weighting!H5+TUM_default_default_Util!F5*Weighting!H6+TUM_default_default_Util!G5*Weighting!H7+TUM_default_default_Util!H5*Weighting!H8+TUM_default_default_Util!I5*Weighting!H9+TUM_default_default_Util!J5*Weighting!H10+TUM_default_default_Util!K5*Weighting!H11+TUM_default_default_Util!L5*Weighting!H12+TUM_default_default_Util!M5*Weighting!H13+TUM_default_default_Util!N5*Weighting!H14+TUM_default_default_Util!O5*Weighting!H15+TUM_default_default_Util!P5*Weighting!H16+TUM_default_default_Util!Q5*Weighting!H17</f>
        <v>-48.092263162387816</v>
      </c>
      <c r="I5" s="6">
        <f>+TUM_default_default_Util!B5*Weighting!I2+TUM_default_default_Util!C5*Weighting!I3+TUM_default_default_Util!D5*Weighting!I4+TUM_default_default_Util!E5*Weighting!I5+TUM_default_default_Util!F5*Weighting!I6+TUM_default_default_Util!G5*Weighting!I7+TUM_default_default_Util!H5*Weighting!I8+TUM_default_default_Util!I5*Weighting!I9+TUM_default_default_Util!J5*Weighting!I10+TUM_default_default_Util!K5*Weighting!I11+TUM_default_default_Util!L5*Weighting!I12+TUM_default_default_Util!M5*Weighting!I13+TUM_default_default_Util!N5*Weighting!I14+TUM_default_default_Util!O5*Weighting!I15+TUM_default_default_Util!P5*Weighting!I16+TUM_default_default_Util!Q5*Weighting!I17</f>
        <v>-56.79586608140589</v>
      </c>
      <c r="J5" s="6">
        <f>+TUM_default_default_Util!B5*Weighting!J2+TUM_default_default_Util!C5*Weighting!J3+TUM_default_default_Util!D5*Weighting!J4+TUM_default_default_Util!E5*Weighting!J5+TUM_default_default_Util!F5*Weighting!J6+TUM_default_default_Util!G5*Weighting!J7+TUM_default_default_Util!H5*Weighting!J8+TUM_default_default_Util!I5*Weighting!J9+TUM_default_default_Util!J5*Weighting!J10+TUM_default_default_Util!K5*Weighting!J11+TUM_default_default_Util!L5*Weighting!J12+TUM_default_default_Util!M5*Weighting!J13+TUM_default_default_Util!N5*Weighting!J14+TUM_default_default_Util!O5*Weighting!J15+TUM_default_default_Util!P5*Weighting!J16+TUM_default_default_Util!Q5*Weighting!J17</f>
        <v>-63.284338022572278</v>
      </c>
      <c r="K5" s="6">
        <f>+TUM_default_default_Util!B5*Weighting!K2+TUM_default_default_Util!C5*Weighting!K3+TUM_default_default_Util!D5*Weighting!K4+TUM_default_default_Util!E5*Weighting!K5+TUM_default_default_Util!F5*Weighting!K6+TUM_default_default_Util!G5*Weighting!K7+TUM_default_default_Util!H5*Weighting!K8+TUM_default_default_Util!I5*Weighting!K9+TUM_default_default_Util!J5*Weighting!K10+TUM_default_default_Util!K5*Weighting!K11+TUM_default_default_Util!L5*Weighting!K12+TUM_default_default_Util!M5*Weighting!K13+TUM_default_default_Util!N5*Weighting!K14+TUM_default_default_Util!O5*Weighting!K15+TUM_default_default_Util!P5*Weighting!K16+TUM_default_default_Util!Q5*Weighting!K17</f>
        <v>-44.746929669596682</v>
      </c>
      <c r="L5" s="6">
        <f>+TUM_default_default_Util!B5*Weighting!L2+TUM_default_default_Util!C5*Weighting!L3+TUM_default_default_Util!D5*Weighting!L4+TUM_default_default_Util!E5*Weighting!L5+TUM_default_default_Util!F5*Weighting!L6+TUM_default_default_Util!G5*Weighting!L7+TUM_default_default_Util!H5*Weighting!L8+TUM_default_default_Util!I5*Weighting!L9+TUM_default_default_Util!J5*Weighting!L10+TUM_default_default_Util!K5*Weighting!L11+TUM_default_default_Util!L5*Weighting!L12+TUM_default_default_Util!M5*Weighting!L13+TUM_default_default_Util!N5*Weighting!L14+TUM_default_default_Util!O5*Weighting!L15+TUM_default_default_Util!P5*Weighting!L16+TUM_default_default_Util!Q5*Weighting!L17</f>
        <v>-11.604828578218838</v>
      </c>
      <c r="M5" s="6">
        <f>+TUM_default_default_Util!B5*Weighting!M2+TUM_default_default_Util!C5*Weighting!M3+TUM_default_default_Util!D5*Weighting!M4+TUM_default_default_Util!E5*Weighting!M5+TUM_default_default_Util!F5*Weighting!M6+TUM_default_default_Util!G5*Weighting!M7+TUM_default_default_Util!H5*Weighting!M8+TUM_default_default_Util!I5*Weighting!M9+TUM_default_default_Util!J5*Weighting!M10+TUM_default_default_Util!K5*Weighting!M11+TUM_default_default_Util!L5*Weighting!M12+TUM_default_default_Util!M5*Weighting!M13+TUM_default_default_Util!N5*Weighting!M14+TUM_default_default_Util!O5*Weighting!M15+TUM_default_default_Util!P5*Weighting!M16+TUM_default_default_Util!Q5*Weighting!M17</f>
        <v>-0.53101396174710203</v>
      </c>
      <c r="N5" s="6">
        <f>+TUM_default_default_Util!B5*Weighting!N2+TUM_default_default_Util!C5*Weighting!N3+TUM_default_default_Util!D5*Weighting!N4+TUM_default_default_Util!E5*Weighting!N5+TUM_default_default_Util!F5*Weighting!N6+TUM_default_default_Util!G5*Weighting!N7+TUM_default_default_Util!H5*Weighting!N8+TUM_default_default_Util!I5*Weighting!N9+TUM_default_default_Util!J5*Weighting!N10+TUM_default_default_Util!K5*Weighting!N11+TUM_default_default_Util!L5*Weighting!N12+TUM_default_default_Util!M5*Weighting!N13+TUM_default_default_Util!N5*Weighting!N14+TUM_default_default_Util!O5*Weighting!N15+TUM_default_default_Util!P5*Weighting!N16+TUM_default_default_Util!Q5*Weighting!N17</f>
        <v>-163.50591189074908</v>
      </c>
      <c r="O5" s="6">
        <f>+TUM_default_default_Util!B5*Weighting!O2+TUM_default_default_Util!C5*Weighting!O3+TUM_default_default_Util!D5*Weighting!O4+TUM_default_default_Util!E5*Weighting!O5+TUM_default_default_Util!F5*Weighting!O6+TUM_default_default_Util!G5*Weighting!O7+TUM_default_default_Util!H5*Weighting!O8+TUM_default_default_Util!I5*Weighting!O9+TUM_default_default_Util!J5*Weighting!O10+TUM_default_default_Util!K5*Weighting!O11+TUM_default_default_Util!L5*Weighting!O12+TUM_default_default_Util!M5*Weighting!O13+TUM_default_default_Util!N5*Weighting!O14+TUM_default_default_Util!O5*Weighting!O15+TUM_default_default_Util!P5*Weighting!O16+TUM_default_default_Util!Q5*Weighting!O17</f>
        <v>-207.13051804035197</v>
      </c>
      <c r="P5" s="6">
        <f>+TUM_default_default_Util!B5*Weighting!P2+TUM_default_default_Util!C5*Weighting!P3+TUM_default_default_Util!D5*Weighting!P4+TUM_default_default_Util!E5*Weighting!P5+TUM_default_default_Util!F5*Weighting!P6+TUM_default_default_Util!G5*Weighting!P7+TUM_default_default_Util!H5*Weighting!P8+TUM_default_default_Util!I5*Weighting!P9+TUM_default_default_Util!J5*Weighting!P10+TUM_default_default_Util!K5*Weighting!P11+TUM_default_default_Util!L5*Weighting!P12+TUM_default_default_Util!M5*Weighting!P13+TUM_default_default_Util!N5*Weighting!P14+TUM_default_default_Util!O5*Weighting!P15+TUM_default_default_Util!P5*Weighting!P16+TUM_default_default_Util!Q5*Weighting!P17</f>
        <v>-14.265053379893587</v>
      </c>
      <c r="Q5" s="6">
        <f>+TUM_default_default_Util!B5*Weighting!Q2+TUM_default_default_Util!C5*Weighting!Q3+TUM_default_default_Util!D5*Weighting!Q4+TUM_default_default_Util!E5*Weighting!Q5+TUM_default_default_Util!F5*Weighting!Q6+TUM_default_default_Util!G5*Weighting!Q7+TUM_default_default_Util!H5*Weighting!Q8+TUM_default_default_Util!I5*Weighting!Q9+TUM_default_default_Util!J5*Weighting!Q10+TUM_default_default_Util!K5*Weighting!Q11+TUM_default_default_Util!L5*Weighting!Q12+TUM_default_default_Util!M5*Weighting!Q13+TUM_default_default_Util!N5*Weighting!Q14+TUM_default_default_Util!O5*Weighting!Q15+TUM_default_default_Util!P5*Weighting!Q16+TUM_default_default_Util!Q5*Weighting!Q17</f>
        <v>-0.79256015254604428</v>
      </c>
      <c r="R5" s="6">
        <f>+TUM_default_default_Util!B5*Weighting!R2+TUM_default_default_Util!C5*Weighting!R3+TUM_default_default_Util!D5*Weighting!R4+TUM_default_default_Util!E5*Weighting!R5+TUM_default_default_Util!F5*Weighting!R6+TUM_default_default_Util!G5*Weighting!R7+TUM_default_default_Util!H5*Weighting!R8+TUM_default_default_Util!I5*Weighting!R9+TUM_default_default_Util!J5*Weighting!R10+TUM_default_default_Util!K5*Weighting!R11+TUM_default_default_Util!L5*Weighting!R12+TUM_default_default_Util!M5*Weighting!R13+TUM_default_default_Util!N5*Weighting!R14+TUM_default_default_Util!O5*Weighting!R15+TUM_default_default_Util!P5*Weighting!R16+TUM_default_default_Util!Q5*Weighting!R17</f>
        <v>-16.002555147417809</v>
      </c>
      <c r="S5" s="6">
        <f>+TUM_default_default_Util!B5*Weighting!S2+TUM_default_default_Util!C5*Weighting!S3+TUM_default_default_Util!D5*Weighting!S4+TUM_default_default_Util!E5*Weighting!S5+TUM_default_default_Util!F5*Weighting!S6+TUM_default_default_Util!G5*Weighting!S7+TUM_default_default_Util!H5*Weighting!S8+TUM_default_default_Util!I5*Weighting!S9+TUM_default_default_Util!J5*Weighting!S10+TUM_default_default_Util!K5*Weighting!S11+TUM_default_default_Util!L5*Weighting!S12+TUM_default_default_Util!M5*Weighting!S13+TUM_default_default_Util!N5*Weighting!S14+TUM_default_default_Util!O5*Weighting!S15+TUM_default_default_Util!P5*Weighting!S16+TUM_default_default_Util!Q5*Weighting!S17</f>
        <v>-25.852538105370243</v>
      </c>
      <c r="T5" s="6">
        <f>+TUM_default_default_Util!B5*Weighting!T2+TUM_default_default_Util!C5*Weighting!T3+TUM_default_default_Util!D5*Weighting!T4+TUM_default_default_Util!E5*Weighting!T5+TUM_default_default_Util!F5*Weighting!T6+TUM_default_default_Util!G5*Weighting!T7+TUM_default_default_Util!H5*Weighting!T8+TUM_default_default_Util!I5*Weighting!T9+TUM_default_default_Util!J5*Weighting!T10+TUM_default_default_Util!K5*Weighting!T11+TUM_default_default_Util!L5*Weighting!T12+TUM_default_default_Util!M5*Weighting!T13+TUM_default_default_Util!N5*Weighting!T14+TUM_default_default_Util!O5*Weighting!T15+TUM_default_default_Util!P5*Weighting!T16+TUM_default_default_Util!Q5*Weighting!T17</f>
        <v>-32.922982474669794</v>
      </c>
      <c r="U5" s="6">
        <f>+TUM_default_default_Util!B5*Weighting!U2+TUM_default_default_Util!C5*Weighting!U3+TUM_default_default_Util!D5*Weighting!U4+TUM_default_default_Util!E5*Weighting!U5+TUM_default_default_Util!F5*Weighting!U6+TUM_default_default_Util!G5*Weighting!U7+TUM_default_default_Util!H5*Weighting!U8+TUM_default_default_Util!I5*Weighting!U9+TUM_default_default_Util!J5*Weighting!U10+TUM_default_default_Util!K5*Weighting!U11+TUM_default_default_Util!L5*Weighting!U12+TUM_default_default_Util!M5*Weighting!U13+TUM_default_default_Util!N5*Weighting!U14+TUM_default_default_Util!O5*Weighting!U15+TUM_default_default_Util!P5*Weighting!U16+TUM_default_default_Util!Q5*Weighting!U17</f>
        <v>-34.572712594627625</v>
      </c>
      <c r="V5" s="6">
        <f>+TUM_default_default_Util!B5*Weighting!V2+TUM_default_default_Util!C5*Weighting!V3+TUM_default_default_Util!D5*Weighting!V4+TUM_default_default_Util!E5*Weighting!V5+TUM_default_default_Util!F5*Weighting!V6+TUM_default_default_Util!G5*Weighting!V7+TUM_default_default_Util!H5*Weighting!V8+TUM_default_default_Util!I5*Weighting!V9+TUM_default_default_Util!J5*Weighting!V10+TUM_default_default_Util!K5*Weighting!V11+TUM_default_default_Util!L5*Weighting!V12+TUM_default_default_Util!M5*Weighting!V13+TUM_default_default_Util!N5*Weighting!V14+TUM_default_default_Util!O5*Weighting!V15+TUM_default_default_Util!P5*Weighting!V16+TUM_default_default_Util!Q5*Weighting!V17</f>
        <v>-31.975569022706654</v>
      </c>
      <c r="W5" s="6">
        <f>+TUM_default_default_Util!B5*Weighting!W2+TUM_default_default_Util!C5*Weighting!W3+TUM_default_default_Util!D5*Weighting!W4+TUM_default_default_Util!E5*Weighting!W5+TUM_default_default_Util!F5*Weighting!W6+TUM_default_default_Util!G5*Weighting!W7+TUM_default_default_Util!H5*Weighting!W8+TUM_default_default_Util!I5*Weighting!W9+TUM_default_default_Util!J5*Weighting!W10+TUM_default_default_Util!K5*Weighting!W11+TUM_default_default_Util!L5*Weighting!W12+TUM_default_default_Util!M5*Weighting!W13+TUM_default_default_Util!N5*Weighting!W14+TUM_default_default_Util!O5*Weighting!W15+TUM_default_default_Util!P5*Weighting!W16+TUM_default_default_Util!Q5*Weighting!W17</f>
        <v>-196.07086146086664</v>
      </c>
      <c r="X5" s="6">
        <f>+TUM_default_default_Util!B5*Weighting!X2+TUM_default_default_Util!C5*Weighting!X3+TUM_default_default_Util!D5*Weighting!X4+TUM_default_default_Util!E5*Weighting!X5+TUM_default_default_Util!F5*Weighting!X6+TUM_default_default_Util!G5*Weighting!X7+TUM_default_default_Util!H5*Weighting!X8+TUM_default_default_Util!I5*Weighting!X9+TUM_default_default_Util!J5*Weighting!X10+TUM_default_default_Util!K5*Weighting!X11+TUM_default_default_Util!L5*Weighting!X12+TUM_default_default_Util!M5*Weighting!X13+TUM_default_default_Util!N5*Weighting!X14+TUM_default_default_Util!O5*Weighting!X15+TUM_default_default_Util!P5*Weighting!X16+TUM_default_default_Util!Q5*Weighting!X17</f>
        <v>-17.541058748468913</v>
      </c>
      <c r="Y5" s="6">
        <f>+TUM_default_default_Util!B5*Weighting!Y2+TUM_default_default_Util!C5*Weighting!Y3+TUM_default_default_Util!D5*Weighting!Y4+TUM_default_default_Util!E5*Weighting!Y5+TUM_default_default_Util!F5*Weighting!Y6+TUM_default_default_Util!G5*Weighting!Y7+TUM_default_default_Util!H5*Weighting!Y8+TUM_default_default_Util!I5*Weighting!Y9+TUM_default_default_Util!J5*Weighting!Y10+TUM_default_default_Util!K5*Weighting!Y11+TUM_default_default_Util!L5*Weighting!Y12+TUM_default_default_Util!M5*Weighting!Y13+TUM_default_default_Util!N5*Weighting!Y14+TUM_default_default_Util!O5*Weighting!Y15+TUM_default_default_Util!P5*Weighting!Y16+TUM_default_default_Util!Q5*Weighting!Y17</f>
        <v>-154.93604185480532</v>
      </c>
      <c r="Z5" s="6">
        <f>+TUM_default_default_Util!B5*Weighting!Z2+TUM_default_default_Util!C5*Weighting!Z3+TUM_default_default_Util!D5*Weighting!Z4+TUM_default_default_Util!E5*Weighting!Z5+TUM_default_default_Util!F5*Weighting!Z6+TUM_default_default_Util!G5*Weighting!Z7+TUM_default_default_Util!H5*Weighting!Z8+TUM_default_default_Util!I5*Weighting!Z9+TUM_default_default_Util!J5*Weighting!Z10+TUM_default_default_Util!K5*Weighting!Z11+TUM_default_default_Util!L5*Weighting!Z12+TUM_default_default_Util!M5*Weighting!Z13+TUM_default_default_Util!N5*Weighting!Z14+TUM_default_default_Util!O5*Weighting!Z15+TUM_default_default_Util!P5*Weighting!Z16+TUM_default_default_Util!Q5*Weighting!Z17</f>
        <v>-13.845134331296199</v>
      </c>
      <c r="AA5" s="6">
        <f>+TUM_default_default_Util!B5*Weighting!AA2+TUM_default_default_Util!C5*Weighting!AA3+TUM_default_default_Util!D5*Weighting!AA4+TUM_default_default_Util!E5*Weighting!AA5+TUM_default_default_Util!F5*Weighting!AA6+TUM_default_default_Util!G5*Weighting!AA7+TUM_default_default_Util!H5*Weighting!AA8+TUM_default_default_Util!I5*Weighting!AA9+TUM_default_default_Util!J5*Weighting!AA10+TUM_default_default_Util!K5*Weighting!AA11+TUM_default_default_Util!L5*Weighting!AA12+TUM_default_default_Util!M5*Weighting!AA13+TUM_default_default_Util!N5*Weighting!AA14+TUM_default_default_Util!O5*Weighting!AA15+TUM_default_default_Util!P5*Weighting!AA16+TUM_default_default_Util!Q5*Weighting!AA17</f>
        <v>-16.395808956737472</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default_Mat!B2*Weighting!B2+TUM_default_default_Mat!C2*Weighting!B3+TUM_default_default_Mat!D2*Weighting!B4+TUM_default_default_Mat!E2*Weighting!B5+TUM_default_default_Mat!F2*Weighting!B6+TUM_default_default_Mat!G2*Weighting!B7+TUM_default_default_Mat!H2*Weighting!B8+TUM_default_default_Mat!I2*Weighting!B9+TUM_default_default_Mat!J2*Weighting!B10+TUM_default_default_Mat!K2*Weighting!B11+TUM_default_default_Mat!L2*Weighting!B12+TUM_default_default_Mat!M2*Weighting!B13+TUM_default_default_Mat!N2*Weighting!B14+TUM_default_default_Mat!O2*Weighting!B15+TUM_default_default_Mat!P2*Weighting!B16+TUM_default_default_Mat!Q2*Weighting!B17</f>
        <v>710.59132462040043</v>
      </c>
      <c r="C2" s="6">
        <f ca="1">+TUM_default_default_Mat!B2*Weighting!C2+TUM_default_default_Mat!C2*Weighting!C3+TUM_default_default_Mat!D2*Weighting!C4+TUM_default_default_Mat!E2*Weighting!C5+TUM_default_default_Mat!F2*Weighting!C6+TUM_default_default_Mat!G2*Weighting!C7+TUM_default_default_Mat!H2*Weighting!C8+TUM_default_default_Mat!I2*Weighting!C9+TUM_default_default_Mat!J2*Weighting!C10+TUM_default_default_Mat!K2*Weighting!C11+TUM_default_default_Mat!L2*Weighting!C12+TUM_default_default_Mat!M2*Weighting!C13+TUM_default_default_Mat!N2*Weighting!C14+TUM_default_default_Mat!O2*Weighting!C15+TUM_default_default_Mat!P2*Weighting!C16+TUM_default_default_Mat!Q2*Weighting!C17</f>
        <v>670.15042234194493</v>
      </c>
      <c r="D2" s="6">
        <f ca="1">+TUM_default_default_Mat!B2*Weighting!D2+TUM_default_default_Mat!C2*Weighting!D3+TUM_default_default_Mat!D2*Weighting!D4+TUM_default_default_Mat!E2*Weighting!D5+TUM_default_default_Mat!F2*Weighting!D6+TUM_default_default_Mat!G2*Weighting!D7+TUM_default_default_Mat!H2*Weighting!D8+TUM_default_default_Mat!I2*Weighting!D9+TUM_default_default_Mat!J2*Weighting!D10+TUM_default_default_Mat!K2*Weighting!D11+TUM_default_default_Mat!L2*Weighting!D12+TUM_default_default_Mat!M2*Weighting!D13+TUM_default_default_Mat!N2*Weighting!D14+TUM_default_default_Mat!O2*Weighting!D15+TUM_default_default_Mat!P2*Weighting!D16+TUM_default_default_Mat!Q2*Weighting!D17</f>
        <v>696.19061056156022</v>
      </c>
      <c r="E2" s="6">
        <f ca="1">+TUM_default_default_Mat!B2*Weighting!E2+TUM_default_default_Mat!C2*Weighting!E3+TUM_default_default_Mat!D2*Weighting!E4+TUM_default_default_Mat!E2*Weighting!E5+TUM_default_default_Mat!F2*Weighting!E6+TUM_default_default_Mat!G2*Weighting!E7+TUM_default_default_Mat!H2*Weighting!E8+TUM_default_default_Mat!I2*Weighting!E9+TUM_default_default_Mat!J2*Weighting!E10+TUM_default_default_Mat!K2*Weighting!E11+TUM_default_default_Mat!L2*Weighting!E12+TUM_default_default_Mat!M2*Weighting!E13+TUM_default_default_Mat!N2*Weighting!E14+TUM_default_default_Mat!O2*Weighting!E15+TUM_default_default_Mat!P2*Weighting!E16+TUM_default_default_Mat!Q2*Weighting!E17</f>
        <v>797.22500610723887</v>
      </c>
      <c r="F2" s="6">
        <f ca="1">+TUM_default_default_Mat!B2*Weighting!F2+TUM_default_default_Mat!C2*Weighting!F3+TUM_default_default_Mat!D2*Weighting!F4+TUM_default_default_Mat!E2*Weighting!F5+TUM_default_default_Mat!F2*Weighting!F6+TUM_default_default_Mat!G2*Weighting!F7+TUM_default_default_Mat!H2*Weighting!F8+TUM_default_default_Mat!I2*Weighting!F9+TUM_default_default_Mat!J2*Weighting!F10+TUM_default_default_Mat!K2*Weighting!F11+TUM_default_default_Mat!L2*Weighting!F12+TUM_default_default_Mat!M2*Weighting!F13+TUM_default_default_Mat!N2*Weighting!F14+TUM_default_default_Mat!O2*Weighting!F15+TUM_default_default_Mat!P2*Weighting!F16+TUM_default_default_Mat!Q2*Weighting!F17</f>
        <v>652.24818325156537</v>
      </c>
      <c r="G2" s="6">
        <f>+TUM_default_default_Mat!B2*Weighting!G2+TUM_default_default_Mat!C2*Weighting!G3+TUM_default_default_Mat!D2*Weighting!G4+TUM_default_default_Mat!E2*Weighting!G5+TUM_default_default_Mat!F2*Weighting!G6+TUM_default_default_Mat!G2*Weighting!G7+TUM_default_default_Mat!H2*Weighting!G8+TUM_default_default_Mat!I2*Weighting!G9+TUM_default_default_Mat!J2*Weighting!G10+TUM_default_default_Mat!K2*Weighting!G11+TUM_default_default_Mat!L2*Weighting!G12+TUM_default_default_Mat!M2*Weighting!G13+TUM_default_default_Mat!N2*Weighting!G14+TUM_default_default_Mat!O2*Weighting!G15+TUM_default_default_Mat!P2*Weighting!G16+TUM_default_default_Mat!Q2*Weighting!G17</f>
        <v>293.10785896889792</v>
      </c>
      <c r="H2" s="6">
        <f>+TUM_default_default_Mat!B2*Weighting!H2+TUM_default_default_Mat!C2*Weighting!H3+TUM_default_default_Mat!D2*Weighting!H4+TUM_default_default_Mat!E2*Weighting!H5+TUM_default_default_Mat!F2*Weighting!H6+TUM_default_default_Mat!G2*Weighting!H7+TUM_default_default_Mat!H2*Weighting!H8+TUM_default_default_Mat!I2*Weighting!H9+TUM_default_default_Mat!J2*Weighting!H10+TUM_default_default_Mat!K2*Weighting!H11+TUM_default_default_Mat!L2*Weighting!H12+TUM_default_default_Mat!M2*Weighting!H13+TUM_default_default_Mat!N2*Weighting!H14+TUM_default_default_Mat!O2*Weighting!H15+TUM_default_default_Mat!P2*Weighting!H16+TUM_default_default_Mat!Q2*Weighting!H17</f>
        <v>240.46131581193904</v>
      </c>
      <c r="I2" s="6">
        <f>+TUM_default_default_Mat!B2*Weighting!I2+TUM_default_default_Mat!C2*Weighting!I3+TUM_default_default_Mat!D2*Weighting!I4+TUM_default_default_Mat!E2*Weighting!I5+TUM_default_default_Mat!F2*Weighting!I6+TUM_default_default_Mat!G2*Weighting!I7+TUM_default_default_Mat!H2*Weighting!I8+TUM_default_default_Mat!I2*Weighting!I9+TUM_default_default_Mat!J2*Weighting!I10+TUM_default_default_Mat!K2*Weighting!I11+TUM_default_default_Mat!L2*Weighting!I12+TUM_default_default_Mat!M2*Weighting!I13+TUM_default_default_Mat!N2*Weighting!I14+TUM_default_default_Mat!O2*Weighting!I15+TUM_default_default_Mat!P2*Weighting!I16+TUM_default_default_Mat!Q2*Weighting!I17</f>
        <v>283.97933040702941</v>
      </c>
      <c r="J2" s="6">
        <f>+TUM_default_default_Mat!B2*Weighting!J2+TUM_default_default_Mat!C2*Weighting!J3+TUM_default_default_Mat!D2*Weighting!J4+TUM_default_default_Mat!E2*Weighting!J5+TUM_default_default_Mat!F2*Weighting!J6+TUM_default_default_Mat!G2*Weighting!J7+TUM_default_default_Mat!H2*Weighting!J8+TUM_default_default_Mat!I2*Weighting!J9+TUM_default_default_Mat!J2*Weighting!J10+TUM_default_default_Mat!K2*Weighting!J11+TUM_default_default_Mat!L2*Weighting!J12+TUM_default_default_Mat!M2*Weighting!J13+TUM_default_default_Mat!N2*Weighting!J14+TUM_default_default_Mat!O2*Weighting!J15+TUM_default_default_Mat!P2*Weighting!J16+TUM_default_default_Mat!Q2*Weighting!J17</f>
        <v>316.42169011286143</v>
      </c>
      <c r="K2" s="6">
        <f>+TUM_default_default_Mat!B2*Weighting!K2+TUM_default_default_Mat!C2*Weighting!K3+TUM_default_default_Mat!D2*Weighting!K4+TUM_default_default_Mat!E2*Weighting!K5+TUM_default_default_Mat!F2*Weighting!K6+TUM_default_default_Mat!G2*Weighting!K7+TUM_default_default_Mat!H2*Weighting!K8+TUM_default_default_Mat!I2*Weighting!K9+TUM_default_default_Mat!J2*Weighting!K10+TUM_default_default_Mat!K2*Weighting!K11+TUM_default_default_Mat!L2*Weighting!K12+TUM_default_default_Mat!M2*Weighting!K13+TUM_default_default_Mat!N2*Weighting!K14+TUM_default_default_Mat!O2*Weighting!K15+TUM_default_default_Mat!P2*Weighting!K16+TUM_default_default_Mat!Q2*Weighting!K17</f>
        <v>223.73464834798344</v>
      </c>
      <c r="L2" s="6">
        <f>+TUM_default_default_Mat!B2*Weighting!L2+TUM_default_default_Mat!C2*Weighting!L3+TUM_default_default_Mat!D2*Weighting!L4+TUM_default_default_Mat!E2*Weighting!L5+TUM_default_default_Mat!F2*Weighting!L6+TUM_default_default_Mat!G2*Weighting!L7+TUM_default_default_Mat!H2*Weighting!L8+TUM_default_default_Mat!I2*Weighting!L9+TUM_default_default_Mat!J2*Weighting!L10+TUM_default_default_Mat!K2*Weighting!L11+TUM_default_default_Mat!L2*Weighting!L12+TUM_default_default_Mat!M2*Weighting!L13+TUM_default_default_Mat!N2*Weighting!L14+TUM_default_default_Mat!O2*Weighting!L15+TUM_default_default_Mat!P2*Weighting!L16+TUM_default_default_Mat!Q2*Weighting!L17</f>
        <v>58.024142891094179</v>
      </c>
      <c r="M2" s="6">
        <f>+TUM_default_default_Mat!B2*Weighting!M2+TUM_default_default_Mat!C2*Weighting!M3+TUM_default_default_Mat!D2*Weighting!M4+TUM_default_default_Mat!E2*Weighting!M5+TUM_default_default_Mat!F2*Weighting!M6+TUM_default_default_Mat!G2*Weighting!M7+TUM_default_default_Mat!H2*Weighting!M8+TUM_default_default_Mat!I2*Weighting!M9+TUM_default_default_Mat!J2*Weighting!M10+TUM_default_default_Mat!K2*Weighting!M11+TUM_default_default_Mat!L2*Weighting!M12+TUM_default_default_Mat!M2*Weighting!M13+TUM_default_default_Mat!N2*Weighting!M14+TUM_default_default_Mat!O2*Weighting!M15+TUM_default_default_Mat!P2*Weighting!M16+TUM_default_default_Mat!Q2*Weighting!M17</f>
        <v>2.6550698087355102</v>
      </c>
      <c r="N2" s="6">
        <f>+TUM_default_default_Mat!B2*Weighting!N2+TUM_default_default_Mat!C2*Weighting!N3+TUM_default_default_Mat!D2*Weighting!N4+TUM_default_default_Mat!E2*Weighting!N5+TUM_default_default_Mat!F2*Weighting!N6+TUM_default_default_Mat!G2*Weighting!N7+TUM_default_default_Mat!H2*Weighting!N8+TUM_default_default_Mat!I2*Weighting!N9+TUM_default_default_Mat!J2*Weighting!N10+TUM_default_default_Mat!K2*Weighting!N11+TUM_default_default_Mat!L2*Weighting!N12+TUM_default_default_Mat!M2*Weighting!N13+TUM_default_default_Mat!N2*Weighting!N14+TUM_default_default_Mat!O2*Weighting!N15+TUM_default_default_Mat!P2*Weighting!N16+TUM_default_default_Mat!Q2*Weighting!N17</f>
        <v>817.52955945374538</v>
      </c>
      <c r="O2" s="6">
        <f>+TUM_default_default_Mat!B2*Weighting!O2+TUM_default_default_Mat!C2*Weighting!O3+TUM_default_default_Mat!D2*Weighting!O4+TUM_default_default_Mat!E2*Weighting!O5+TUM_default_default_Mat!F2*Weighting!O6+TUM_default_default_Mat!G2*Weighting!O7+TUM_default_default_Mat!H2*Weighting!O8+TUM_default_default_Mat!I2*Weighting!O9+TUM_default_default_Mat!J2*Weighting!O10+TUM_default_default_Mat!K2*Weighting!O11+TUM_default_default_Mat!L2*Weighting!O12+TUM_default_default_Mat!M2*Weighting!O13+TUM_default_default_Mat!N2*Weighting!O14+TUM_default_default_Mat!O2*Weighting!O15+TUM_default_default_Mat!P2*Weighting!O16+TUM_default_default_Mat!Q2*Weighting!O17</f>
        <v>1035.6525902017599</v>
      </c>
      <c r="P2" s="6">
        <f>+TUM_default_default_Mat!B2*Weighting!P2+TUM_default_default_Mat!C2*Weighting!P3+TUM_default_default_Mat!D2*Weighting!P4+TUM_default_default_Mat!E2*Weighting!P5+TUM_default_default_Mat!F2*Weighting!P6+TUM_default_default_Mat!G2*Weighting!P7+TUM_default_default_Mat!H2*Weighting!P8+TUM_default_default_Mat!I2*Weighting!P9+TUM_default_default_Mat!J2*Weighting!P10+TUM_default_default_Mat!K2*Weighting!P11+TUM_default_default_Mat!L2*Weighting!P12+TUM_default_default_Mat!M2*Weighting!P13+TUM_default_default_Mat!N2*Weighting!P14+TUM_default_default_Mat!O2*Weighting!P15+TUM_default_default_Mat!P2*Weighting!P16+TUM_default_default_Mat!Q2*Weighting!P17</f>
        <v>71.325266899467948</v>
      </c>
      <c r="Q2" s="6">
        <f>+TUM_default_default_Mat!B2*Weighting!Q2+TUM_default_default_Mat!C2*Weighting!Q3+TUM_default_default_Mat!D2*Weighting!Q4+TUM_default_default_Mat!E2*Weighting!Q5+TUM_default_default_Mat!F2*Weighting!Q6+TUM_default_default_Mat!G2*Weighting!Q7+TUM_default_default_Mat!H2*Weighting!Q8+TUM_default_default_Mat!I2*Weighting!Q9+TUM_default_default_Mat!J2*Weighting!Q10+TUM_default_default_Mat!K2*Weighting!Q11+TUM_default_default_Mat!L2*Weighting!Q12+TUM_default_default_Mat!M2*Weighting!Q13+TUM_default_default_Mat!N2*Weighting!Q14+TUM_default_default_Mat!O2*Weighting!Q15+TUM_default_default_Mat!P2*Weighting!Q16+TUM_default_default_Mat!Q2*Weighting!Q17</f>
        <v>3.9628007627302213</v>
      </c>
      <c r="R2" s="6">
        <f>+TUM_default_default_Mat!B2*Weighting!R2+TUM_default_default_Mat!C2*Weighting!R3+TUM_default_default_Mat!D2*Weighting!R4+TUM_default_default_Mat!E2*Weighting!R5+TUM_default_default_Mat!F2*Weighting!R6+TUM_default_default_Mat!G2*Weighting!R7+TUM_default_default_Mat!H2*Weighting!R8+TUM_default_default_Mat!I2*Weighting!R9+TUM_default_default_Mat!J2*Weighting!R10+TUM_default_default_Mat!K2*Weighting!R11+TUM_default_default_Mat!L2*Weighting!R12+TUM_default_default_Mat!M2*Weighting!R13+TUM_default_default_Mat!N2*Weighting!R14+TUM_default_default_Mat!O2*Weighting!R15+TUM_default_default_Mat!P2*Weighting!R16+TUM_default_default_Mat!Q2*Weighting!R17</f>
        <v>80.012775737089058</v>
      </c>
      <c r="S2" s="6">
        <f>+TUM_default_default_Mat!B2*Weighting!S2+TUM_default_default_Mat!C2*Weighting!S3+TUM_default_default_Mat!D2*Weighting!S4+TUM_default_default_Mat!E2*Weighting!S5+TUM_default_default_Mat!F2*Weighting!S6+TUM_default_default_Mat!G2*Weighting!S7+TUM_default_default_Mat!H2*Weighting!S8+TUM_default_default_Mat!I2*Weighting!S9+TUM_default_default_Mat!J2*Weighting!S10+TUM_default_default_Mat!K2*Weighting!S11+TUM_default_default_Mat!L2*Weighting!S12+TUM_default_default_Mat!M2*Weighting!S13+TUM_default_default_Mat!N2*Weighting!S14+TUM_default_default_Mat!O2*Weighting!S15+TUM_default_default_Mat!P2*Weighting!S16+TUM_default_default_Mat!Q2*Weighting!S17</f>
        <v>129.26269052685123</v>
      </c>
      <c r="T2" s="6">
        <f>+TUM_default_default_Mat!B2*Weighting!T2+TUM_default_default_Mat!C2*Weighting!T3+TUM_default_default_Mat!D2*Weighting!T4+TUM_default_default_Mat!E2*Weighting!T5+TUM_default_default_Mat!F2*Weighting!T6+TUM_default_default_Mat!G2*Weighting!T7+TUM_default_default_Mat!H2*Weighting!T8+TUM_default_default_Mat!I2*Weighting!T9+TUM_default_default_Mat!J2*Weighting!T10+TUM_default_default_Mat!K2*Weighting!T11+TUM_default_default_Mat!L2*Weighting!T12+TUM_default_default_Mat!M2*Weighting!T13+TUM_default_default_Mat!N2*Weighting!T14+TUM_default_default_Mat!O2*Weighting!T15+TUM_default_default_Mat!P2*Weighting!T16+TUM_default_default_Mat!Q2*Weighting!T17</f>
        <v>164.61491237334897</v>
      </c>
      <c r="U2" s="6">
        <f>+TUM_default_default_Mat!B2*Weighting!U2+TUM_default_default_Mat!C2*Weighting!U3+TUM_default_default_Mat!D2*Weighting!U4+TUM_default_default_Mat!E2*Weighting!U5+TUM_default_default_Mat!F2*Weighting!U6+TUM_default_default_Mat!G2*Weighting!U7+TUM_default_default_Mat!H2*Weighting!U8+TUM_default_default_Mat!I2*Weighting!U9+TUM_default_default_Mat!J2*Weighting!U10+TUM_default_default_Mat!K2*Weighting!U11+TUM_default_default_Mat!L2*Weighting!U12+TUM_default_default_Mat!M2*Weighting!U13+TUM_default_default_Mat!N2*Weighting!U14+TUM_default_default_Mat!O2*Weighting!U15+TUM_default_default_Mat!P2*Weighting!U16+TUM_default_default_Mat!Q2*Weighting!U17</f>
        <v>172.8635629731381</v>
      </c>
      <c r="V2" s="6">
        <f>+TUM_default_default_Mat!B2*Weighting!V2+TUM_default_default_Mat!C2*Weighting!V3+TUM_default_default_Mat!D2*Weighting!V4+TUM_default_default_Mat!E2*Weighting!V5+TUM_default_default_Mat!F2*Weighting!V6+TUM_default_default_Mat!G2*Weighting!V7+TUM_default_default_Mat!H2*Weighting!V8+TUM_default_default_Mat!I2*Weighting!V9+TUM_default_default_Mat!J2*Weighting!V10+TUM_default_default_Mat!K2*Weighting!V11+TUM_default_default_Mat!L2*Weighting!V12+TUM_default_default_Mat!M2*Weighting!V13+TUM_default_default_Mat!N2*Weighting!V14+TUM_default_default_Mat!O2*Weighting!V15+TUM_default_default_Mat!P2*Weighting!V16+TUM_default_default_Mat!Q2*Weighting!V17</f>
        <v>159.87784511353328</v>
      </c>
      <c r="W2" s="6">
        <f>+TUM_default_default_Mat!B2*Weighting!W2+TUM_default_default_Mat!C2*Weighting!W3+TUM_default_default_Mat!D2*Weighting!W4+TUM_default_default_Mat!E2*Weighting!W5+TUM_default_default_Mat!F2*Weighting!W6+TUM_default_default_Mat!G2*Weighting!W7+TUM_default_default_Mat!H2*Weighting!W8+TUM_default_default_Mat!I2*Weighting!W9+TUM_default_default_Mat!J2*Weighting!W10+TUM_default_default_Mat!K2*Weighting!W11+TUM_default_default_Mat!L2*Weighting!W12+TUM_default_default_Mat!M2*Weighting!W13+TUM_default_default_Mat!N2*Weighting!W14+TUM_default_default_Mat!O2*Weighting!W15+TUM_default_default_Mat!P2*Weighting!W16+TUM_default_default_Mat!Q2*Weighting!W17</f>
        <v>980.35430730433325</v>
      </c>
      <c r="X2" s="6">
        <f>+TUM_default_default_Mat!B2*Weighting!X2+TUM_default_default_Mat!C2*Weighting!X3+TUM_default_default_Mat!D2*Weighting!X4+TUM_default_default_Mat!E2*Weighting!X5+TUM_default_default_Mat!F2*Weighting!X6+TUM_default_default_Mat!G2*Weighting!X7+TUM_default_default_Mat!H2*Weighting!X8+TUM_default_default_Mat!I2*Weighting!X9+TUM_default_default_Mat!J2*Weighting!X10+TUM_default_default_Mat!K2*Weighting!X11+TUM_default_default_Mat!L2*Weighting!X12+TUM_default_default_Mat!M2*Weighting!X13+TUM_default_default_Mat!N2*Weighting!X14+TUM_default_default_Mat!O2*Weighting!X15+TUM_default_default_Mat!P2*Weighting!X16+TUM_default_default_Mat!Q2*Weighting!X17</f>
        <v>87.705293742344551</v>
      </c>
      <c r="Y2" s="6">
        <f>+TUM_default_default_Mat!B2*Weighting!Y2+TUM_default_default_Mat!C2*Weighting!Y3+TUM_default_default_Mat!D2*Weighting!Y4+TUM_default_default_Mat!E2*Weighting!Y5+TUM_default_default_Mat!F2*Weighting!Y6+TUM_default_default_Mat!G2*Weighting!Y7+TUM_default_default_Mat!H2*Weighting!Y8+TUM_default_default_Mat!I2*Weighting!Y9+TUM_default_default_Mat!J2*Weighting!Y10+TUM_default_default_Mat!K2*Weighting!Y11+TUM_default_default_Mat!L2*Weighting!Y12+TUM_default_default_Mat!M2*Weighting!Y13+TUM_default_default_Mat!N2*Weighting!Y14+TUM_default_default_Mat!O2*Weighting!Y15+TUM_default_default_Mat!P2*Weighting!Y16+TUM_default_default_Mat!Q2*Weighting!Y17</f>
        <v>774.68020927402665</v>
      </c>
      <c r="Z2" s="6">
        <f>+TUM_default_default_Mat!B2*Weighting!Z2+TUM_default_default_Mat!C2*Weighting!Z3+TUM_default_default_Mat!D2*Weighting!Z4+TUM_default_default_Mat!E2*Weighting!Z5+TUM_default_default_Mat!F2*Weighting!Z6+TUM_default_default_Mat!G2*Weighting!Z7+TUM_default_default_Mat!H2*Weighting!Z8+TUM_default_default_Mat!I2*Weighting!Z9+TUM_default_default_Mat!J2*Weighting!Z10+TUM_default_default_Mat!K2*Weighting!Z11+TUM_default_default_Mat!L2*Weighting!Z12+TUM_default_default_Mat!M2*Weighting!Z13+TUM_default_default_Mat!N2*Weighting!Z14+TUM_default_default_Mat!O2*Weighting!Z15+TUM_default_default_Mat!P2*Weighting!Z16+TUM_default_default_Mat!Q2*Weighting!Z17</f>
        <v>69.225671656481026</v>
      </c>
      <c r="AA2" s="6">
        <f>+TUM_default_default_Mat!B2*Weighting!AA2+TUM_default_default_Mat!C2*Weighting!AA3+TUM_default_default_Mat!D2*Weighting!AA4+TUM_default_default_Mat!E2*Weighting!AA5+TUM_default_default_Mat!F2*Weighting!AA6+TUM_default_default_Mat!G2*Weighting!AA7+TUM_default_default_Mat!H2*Weighting!AA8+TUM_default_default_Mat!I2*Weighting!AA9+TUM_default_default_Mat!J2*Weighting!AA10+TUM_default_default_Mat!K2*Weighting!AA11+TUM_default_default_Mat!L2*Weighting!AA12+TUM_default_default_Mat!M2*Weighting!AA13+TUM_default_default_Mat!N2*Weighting!AA14+TUM_default_default_Mat!O2*Weighting!AA15+TUM_default_default_Mat!P2*Weighting!AA16+TUM_default_default_Mat!Q2*Weighting!AA17</f>
        <v>81.979044783687343</v>
      </c>
    </row>
    <row r="3" spans="1:27" x14ac:dyDescent="0.35">
      <c r="A3" s="5" t="s">
        <v>2</v>
      </c>
      <c r="B3" s="6">
        <f ca="1">+TUM_default_default_Mat!B3*Weighting!B2+TUM_default_default_Mat!C3*Weighting!B3+TUM_default_default_Mat!D3*Weighting!B4+TUM_default_default_Mat!E3*Weighting!B5+TUM_default_default_Mat!F3*Weighting!B6+TUM_default_default_Mat!G3*Weighting!B7+TUM_default_default_Mat!H3*Weighting!B8+TUM_default_default_Mat!I3*Weighting!B9+TUM_default_default_Mat!J3*Weighting!B10+TUM_default_default_Mat!K3*Weighting!B11+TUM_default_default_Mat!L3*Weighting!B12+TUM_default_default_Mat!M3*Weighting!B13+TUM_default_default_Mat!N3*Weighting!B14+TUM_default_default_Mat!O3*Weighting!B15+TUM_default_default_Mat!P3*Weighting!B16+TUM_default_default_Mat!Q3*Weighting!B17</f>
        <v>284.23652984816016</v>
      </c>
      <c r="C3" s="6">
        <f ca="1">+TUM_default_default_Mat!B3*Weighting!C2+TUM_default_default_Mat!C3*Weighting!C3+TUM_default_default_Mat!D3*Weighting!C4+TUM_default_default_Mat!E3*Weighting!C5+TUM_default_default_Mat!F3*Weighting!C6+TUM_default_default_Mat!G3*Weighting!C7+TUM_default_default_Mat!H3*Weighting!C8+TUM_default_default_Mat!I3*Weighting!C9+TUM_default_default_Mat!J3*Weighting!C10+TUM_default_default_Mat!K3*Weighting!C11+TUM_default_default_Mat!L3*Weighting!C12+TUM_default_default_Mat!M3*Weighting!C13+TUM_default_default_Mat!N3*Weighting!C14+TUM_default_default_Mat!O3*Weighting!C15+TUM_default_default_Mat!P3*Weighting!C16+TUM_default_default_Mat!Q3*Weighting!C17</f>
        <v>268.06016893677798</v>
      </c>
      <c r="D3" s="6">
        <f ca="1">+TUM_default_default_Mat!B3*Weighting!D2+TUM_default_default_Mat!C3*Weighting!D3+TUM_default_default_Mat!D3*Weighting!D4+TUM_default_default_Mat!E3*Weighting!D5+TUM_default_default_Mat!F3*Weighting!D6+TUM_default_default_Mat!G3*Weighting!D7+TUM_default_default_Mat!H3*Weighting!D8+TUM_default_default_Mat!I3*Weighting!D9+TUM_default_default_Mat!J3*Weighting!D10+TUM_default_default_Mat!K3*Weighting!D11+TUM_default_default_Mat!L3*Weighting!D12+TUM_default_default_Mat!M3*Weighting!D13+TUM_default_default_Mat!N3*Weighting!D14+TUM_default_default_Mat!O3*Weighting!D15+TUM_default_default_Mat!P3*Weighting!D16+TUM_default_default_Mat!Q3*Weighting!D17</f>
        <v>278.476244224624</v>
      </c>
      <c r="E3" s="6">
        <f ca="1">+TUM_default_default_Mat!B3*Weighting!E2+TUM_default_default_Mat!C3*Weighting!E3+TUM_default_default_Mat!D3*Weighting!E4+TUM_default_default_Mat!E3*Weighting!E5+TUM_default_default_Mat!F3*Weighting!E6+TUM_default_default_Mat!G3*Weighting!E7+TUM_default_default_Mat!H3*Weighting!E8+TUM_default_default_Mat!I3*Weighting!E9+TUM_default_default_Mat!J3*Weighting!E10+TUM_default_default_Mat!K3*Weighting!E11+TUM_default_default_Mat!L3*Weighting!E12+TUM_default_default_Mat!M3*Weighting!E13+TUM_default_default_Mat!N3*Weighting!E14+TUM_default_default_Mat!O3*Weighting!E15+TUM_default_default_Mat!P3*Weighting!E16+TUM_default_default_Mat!Q3*Weighting!E17</f>
        <v>318.89000244289548</v>
      </c>
      <c r="F3" s="6">
        <f ca="1">+TUM_default_default_Mat!B3*Weighting!F2+TUM_default_default_Mat!C3*Weighting!F3+TUM_default_default_Mat!D3*Weighting!F4+TUM_default_default_Mat!E3*Weighting!F5+TUM_default_default_Mat!F3*Weighting!F6+TUM_default_default_Mat!G3*Weighting!F7+TUM_default_default_Mat!H3*Weighting!F8+TUM_default_default_Mat!I3*Weighting!F9+TUM_default_default_Mat!J3*Weighting!F10+TUM_default_default_Mat!K3*Weighting!F11+TUM_default_default_Mat!L3*Weighting!F12+TUM_default_default_Mat!M3*Weighting!F13+TUM_default_default_Mat!N3*Weighting!F14+TUM_default_default_Mat!O3*Weighting!F15+TUM_default_default_Mat!P3*Weighting!F16+TUM_default_default_Mat!Q3*Weighting!F17</f>
        <v>260.89927330062613</v>
      </c>
      <c r="G3" s="6">
        <f>+TUM_default_default_Mat!B3*Weighting!G2+TUM_default_default_Mat!C3*Weighting!G3+TUM_default_default_Mat!D3*Weighting!G4+TUM_default_default_Mat!E3*Weighting!G5+TUM_default_default_Mat!F3*Weighting!G6+TUM_default_default_Mat!G3*Weighting!G7+TUM_default_default_Mat!H3*Weighting!G8+TUM_default_default_Mat!I3*Weighting!G9+TUM_default_default_Mat!J3*Weighting!G10+TUM_default_default_Mat!K3*Weighting!G11+TUM_default_default_Mat!L3*Weighting!G12+TUM_default_default_Mat!M3*Weighting!G13+TUM_default_default_Mat!N3*Weighting!G14+TUM_default_default_Mat!O3*Weighting!G15+TUM_default_default_Mat!P3*Weighting!G16+TUM_default_default_Mat!Q3*Weighting!G17</f>
        <v>117.24314358755917</v>
      </c>
      <c r="H3" s="6">
        <f>+TUM_default_default_Mat!B3*Weighting!H2+TUM_default_default_Mat!C3*Weighting!H3+TUM_default_default_Mat!D3*Weighting!H4+TUM_default_default_Mat!E3*Weighting!H5+TUM_default_default_Mat!F3*Weighting!H6+TUM_default_default_Mat!G3*Weighting!H7+TUM_default_default_Mat!H3*Weighting!H8+TUM_default_default_Mat!I3*Weighting!H9+TUM_default_default_Mat!J3*Weighting!H10+TUM_default_default_Mat!K3*Weighting!H11+TUM_default_default_Mat!L3*Weighting!H12+TUM_default_default_Mat!M3*Weighting!H13+TUM_default_default_Mat!N3*Weighting!H14+TUM_default_default_Mat!O3*Weighting!H15+TUM_default_default_Mat!P3*Weighting!H16+TUM_default_default_Mat!Q3*Weighting!H17</f>
        <v>96.184526324775632</v>
      </c>
      <c r="I3" s="6">
        <f>+TUM_default_default_Mat!B3*Weighting!I2+TUM_default_default_Mat!C3*Weighting!I3+TUM_default_default_Mat!D3*Weighting!I4+TUM_default_default_Mat!E3*Weighting!I5+TUM_default_default_Mat!F3*Weighting!I6+TUM_default_default_Mat!G3*Weighting!I7+TUM_default_default_Mat!H3*Weighting!I8+TUM_default_default_Mat!I3*Weighting!I9+TUM_default_default_Mat!J3*Weighting!I10+TUM_default_default_Mat!K3*Weighting!I11+TUM_default_default_Mat!L3*Weighting!I12+TUM_default_default_Mat!M3*Weighting!I13+TUM_default_default_Mat!N3*Weighting!I14+TUM_default_default_Mat!O3*Weighting!I15+TUM_default_default_Mat!P3*Weighting!I16+TUM_default_default_Mat!Q3*Weighting!I17</f>
        <v>113.59173216281178</v>
      </c>
      <c r="J3" s="6">
        <f>+TUM_default_default_Mat!B3*Weighting!J2+TUM_default_default_Mat!C3*Weighting!J3+TUM_default_default_Mat!D3*Weighting!J4+TUM_default_default_Mat!E3*Weighting!J5+TUM_default_default_Mat!F3*Weighting!J6+TUM_default_default_Mat!G3*Weighting!J7+TUM_default_default_Mat!H3*Weighting!J8+TUM_default_default_Mat!I3*Weighting!J9+TUM_default_default_Mat!J3*Weighting!J10+TUM_default_default_Mat!K3*Weighting!J11+TUM_default_default_Mat!L3*Weighting!J12+TUM_default_default_Mat!M3*Weighting!J13+TUM_default_default_Mat!N3*Weighting!J14+TUM_default_default_Mat!O3*Weighting!J15+TUM_default_default_Mat!P3*Weighting!J16+TUM_default_default_Mat!Q3*Weighting!J17</f>
        <v>126.56867604514456</v>
      </c>
      <c r="K3" s="6">
        <f>+TUM_default_default_Mat!B3*Weighting!K2+TUM_default_default_Mat!C3*Weighting!K3+TUM_default_default_Mat!D3*Weighting!K4+TUM_default_default_Mat!E3*Weighting!K5+TUM_default_default_Mat!F3*Weighting!K6+TUM_default_default_Mat!G3*Weighting!K7+TUM_default_default_Mat!H3*Weighting!K8+TUM_default_default_Mat!I3*Weighting!K9+TUM_default_default_Mat!J3*Weighting!K10+TUM_default_default_Mat!K3*Weighting!K11+TUM_default_default_Mat!L3*Weighting!K12+TUM_default_default_Mat!M3*Weighting!K13+TUM_default_default_Mat!N3*Weighting!K14+TUM_default_default_Mat!O3*Weighting!K15+TUM_default_default_Mat!P3*Weighting!K16+TUM_default_default_Mat!Q3*Weighting!K17</f>
        <v>89.493859339193364</v>
      </c>
      <c r="L3" s="6">
        <f>+TUM_default_default_Mat!B3*Weighting!L2+TUM_default_default_Mat!C3*Weighting!L3+TUM_default_default_Mat!D3*Weighting!L4+TUM_default_default_Mat!E3*Weighting!L5+TUM_default_default_Mat!F3*Weighting!L6+TUM_default_default_Mat!G3*Weighting!L7+TUM_default_default_Mat!H3*Weighting!L8+TUM_default_default_Mat!I3*Weighting!L9+TUM_default_default_Mat!J3*Weighting!L10+TUM_default_default_Mat!K3*Weighting!L11+TUM_default_default_Mat!L3*Weighting!L12+TUM_default_default_Mat!M3*Weighting!L13+TUM_default_default_Mat!N3*Weighting!L14+TUM_default_default_Mat!O3*Weighting!L15+TUM_default_default_Mat!P3*Weighting!L16+TUM_default_default_Mat!Q3*Weighting!L17</f>
        <v>23.209657156437672</v>
      </c>
      <c r="M3" s="6">
        <f>+TUM_default_default_Mat!B3*Weighting!M2+TUM_default_default_Mat!C3*Weighting!M3+TUM_default_default_Mat!D3*Weighting!M4+TUM_default_default_Mat!E3*Weighting!M5+TUM_default_default_Mat!F3*Weighting!M6+TUM_default_default_Mat!G3*Weighting!M7+TUM_default_default_Mat!H3*Weighting!M8+TUM_default_default_Mat!I3*Weighting!M9+TUM_default_default_Mat!J3*Weighting!M10+TUM_default_default_Mat!K3*Weighting!M11+TUM_default_default_Mat!L3*Weighting!M12+TUM_default_default_Mat!M3*Weighting!M13+TUM_default_default_Mat!N3*Weighting!M14+TUM_default_default_Mat!O3*Weighting!M15+TUM_default_default_Mat!P3*Weighting!M16+TUM_default_default_Mat!Q3*Weighting!M17</f>
        <v>1.0620279234942041</v>
      </c>
      <c r="N3" s="6">
        <f>+TUM_default_default_Mat!B3*Weighting!N2+TUM_default_default_Mat!C3*Weighting!N3+TUM_default_default_Mat!D3*Weighting!N4+TUM_default_default_Mat!E3*Weighting!N5+TUM_default_default_Mat!F3*Weighting!N6+TUM_default_default_Mat!G3*Weighting!N7+TUM_default_default_Mat!H3*Weighting!N8+TUM_default_default_Mat!I3*Weighting!N9+TUM_default_default_Mat!J3*Weighting!N10+TUM_default_default_Mat!K3*Weighting!N11+TUM_default_default_Mat!L3*Weighting!N12+TUM_default_default_Mat!M3*Weighting!N13+TUM_default_default_Mat!N3*Weighting!N14+TUM_default_default_Mat!O3*Weighting!N15+TUM_default_default_Mat!P3*Weighting!N16+TUM_default_default_Mat!Q3*Weighting!N17</f>
        <v>327.01182378149815</v>
      </c>
      <c r="O3" s="6">
        <f>+TUM_default_default_Mat!B3*Weighting!O2+TUM_default_default_Mat!C3*Weighting!O3+TUM_default_default_Mat!D3*Weighting!O4+TUM_default_default_Mat!E3*Weighting!O5+TUM_default_default_Mat!F3*Weighting!O6+TUM_default_default_Mat!G3*Weighting!O7+TUM_default_default_Mat!H3*Weighting!O8+TUM_default_default_Mat!I3*Weighting!O9+TUM_default_default_Mat!J3*Weighting!O10+TUM_default_default_Mat!K3*Weighting!O11+TUM_default_default_Mat!L3*Weighting!O12+TUM_default_default_Mat!M3*Weighting!O13+TUM_default_default_Mat!N3*Weighting!O14+TUM_default_default_Mat!O3*Weighting!O15+TUM_default_default_Mat!P3*Weighting!O16+TUM_default_default_Mat!Q3*Weighting!O17</f>
        <v>414.261036080704</v>
      </c>
      <c r="P3" s="6">
        <f>+TUM_default_default_Mat!B3*Weighting!P2+TUM_default_default_Mat!C3*Weighting!P3+TUM_default_default_Mat!D3*Weighting!P4+TUM_default_default_Mat!E3*Weighting!P5+TUM_default_default_Mat!F3*Weighting!P6+TUM_default_default_Mat!G3*Weighting!P7+TUM_default_default_Mat!H3*Weighting!P8+TUM_default_default_Mat!I3*Weighting!P9+TUM_default_default_Mat!J3*Weighting!P10+TUM_default_default_Mat!K3*Weighting!P11+TUM_default_default_Mat!L3*Weighting!P12+TUM_default_default_Mat!M3*Weighting!P13+TUM_default_default_Mat!N3*Weighting!P14+TUM_default_default_Mat!O3*Weighting!P15+TUM_default_default_Mat!P3*Weighting!P16+TUM_default_default_Mat!Q3*Weighting!P17</f>
        <v>28.530106759787177</v>
      </c>
      <c r="Q3" s="6">
        <f>+TUM_default_default_Mat!B3*Weighting!Q2+TUM_default_default_Mat!C3*Weighting!Q3+TUM_default_default_Mat!D3*Weighting!Q4+TUM_default_default_Mat!E3*Weighting!Q5+TUM_default_default_Mat!F3*Weighting!Q6+TUM_default_default_Mat!G3*Weighting!Q7+TUM_default_default_Mat!H3*Weighting!Q8+TUM_default_default_Mat!I3*Weighting!Q9+TUM_default_default_Mat!J3*Weighting!Q10+TUM_default_default_Mat!K3*Weighting!Q11+TUM_default_default_Mat!L3*Weighting!Q12+TUM_default_default_Mat!M3*Weighting!Q13+TUM_default_default_Mat!N3*Weighting!Q14+TUM_default_default_Mat!O3*Weighting!Q15+TUM_default_default_Mat!P3*Weighting!Q16+TUM_default_default_Mat!Q3*Weighting!Q17</f>
        <v>1.5851203050920886</v>
      </c>
      <c r="R3" s="6">
        <f>+TUM_default_default_Mat!B3*Weighting!R2+TUM_default_default_Mat!C3*Weighting!R3+TUM_default_default_Mat!D3*Weighting!R4+TUM_default_default_Mat!E3*Weighting!R5+TUM_default_default_Mat!F3*Weighting!R6+TUM_default_default_Mat!G3*Weighting!R7+TUM_default_default_Mat!H3*Weighting!R8+TUM_default_default_Mat!I3*Weighting!R9+TUM_default_default_Mat!J3*Weighting!R10+TUM_default_default_Mat!K3*Weighting!R11+TUM_default_default_Mat!L3*Weighting!R12+TUM_default_default_Mat!M3*Weighting!R13+TUM_default_default_Mat!N3*Weighting!R14+TUM_default_default_Mat!O3*Weighting!R15+TUM_default_default_Mat!P3*Weighting!R16+TUM_default_default_Mat!Q3*Weighting!R17</f>
        <v>32.005110294835617</v>
      </c>
      <c r="S3" s="6">
        <f>+TUM_default_default_Mat!B3*Weighting!S2+TUM_default_default_Mat!C3*Weighting!S3+TUM_default_default_Mat!D3*Weighting!S4+TUM_default_default_Mat!E3*Weighting!S5+TUM_default_default_Mat!F3*Weighting!S6+TUM_default_default_Mat!G3*Weighting!S7+TUM_default_default_Mat!H3*Weighting!S8+TUM_default_default_Mat!I3*Weighting!S9+TUM_default_default_Mat!J3*Weighting!S10+TUM_default_default_Mat!K3*Weighting!S11+TUM_default_default_Mat!L3*Weighting!S12+TUM_default_default_Mat!M3*Weighting!S13+TUM_default_default_Mat!N3*Weighting!S14+TUM_default_default_Mat!O3*Weighting!S15+TUM_default_default_Mat!P3*Weighting!S16+TUM_default_default_Mat!Q3*Weighting!S17</f>
        <v>51.705076210740479</v>
      </c>
      <c r="T3" s="6">
        <f>+TUM_default_default_Mat!B3*Weighting!T2+TUM_default_default_Mat!C3*Weighting!T3+TUM_default_default_Mat!D3*Weighting!T4+TUM_default_default_Mat!E3*Weighting!T5+TUM_default_default_Mat!F3*Weighting!T6+TUM_default_default_Mat!G3*Weighting!T7+TUM_default_default_Mat!H3*Weighting!T8+TUM_default_default_Mat!I3*Weighting!T9+TUM_default_default_Mat!J3*Weighting!T10+TUM_default_default_Mat!K3*Weighting!T11+TUM_default_default_Mat!L3*Weighting!T12+TUM_default_default_Mat!M3*Weighting!T13+TUM_default_default_Mat!N3*Weighting!T14+TUM_default_default_Mat!O3*Weighting!T15+TUM_default_default_Mat!P3*Weighting!T16+TUM_default_default_Mat!Q3*Weighting!T17</f>
        <v>65.845964949339574</v>
      </c>
      <c r="U3" s="6">
        <f>+TUM_default_default_Mat!B3*Weighting!U2+TUM_default_default_Mat!C3*Weighting!U3+TUM_default_default_Mat!D3*Weighting!U4+TUM_default_default_Mat!E3*Weighting!U5+TUM_default_default_Mat!F3*Weighting!U6+TUM_default_default_Mat!G3*Weighting!U7+TUM_default_default_Mat!H3*Weighting!U8+TUM_default_default_Mat!I3*Weighting!U9+TUM_default_default_Mat!J3*Weighting!U10+TUM_default_default_Mat!K3*Weighting!U11+TUM_default_default_Mat!L3*Weighting!U12+TUM_default_default_Mat!M3*Weighting!U13+TUM_default_default_Mat!N3*Weighting!U14+TUM_default_default_Mat!O3*Weighting!U15+TUM_default_default_Mat!P3*Weighting!U16+TUM_default_default_Mat!Q3*Weighting!U17</f>
        <v>69.145425189255249</v>
      </c>
      <c r="V3" s="6">
        <f>+TUM_default_default_Mat!B3*Weighting!V2+TUM_default_default_Mat!C3*Weighting!V3+TUM_default_default_Mat!D3*Weighting!V4+TUM_default_default_Mat!E3*Weighting!V5+TUM_default_default_Mat!F3*Weighting!V6+TUM_default_default_Mat!G3*Weighting!V7+TUM_default_default_Mat!H3*Weighting!V8+TUM_default_default_Mat!I3*Weighting!V9+TUM_default_default_Mat!J3*Weighting!V10+TUM_default_default_Mat!K3*Weighting!V11+TUM_default_default_Mat!L3*Weighting!V12+TUM_default_default_Mat!M3*Weighting!V13+TUM_default_default_Mat!N3*Weighting!V14+TUM_default_default_Mat!O3*Weighting!V15+TUM_default_default_Mat!P3*Weighting!V16+TUM_default_default_Mat!Q3*Weighting!V17</f>
        <v>63.951138045413316</v>
      </c>
      <c r="W3" s="6">
        <f>+TUM_default_default_Mat!B3*Weighting!W2+TUM_default_default_Mat!C3*Weighting!W3+TUM_default_default_Mat!D3*Weighting!W4+TUM_default_default_Mat!E3*Weighting!W5+TUM_default_default_Mat!F3*Weighting!W6+TUM_default_default_Mat!G3*Weighting!W7+TUM_default_default_Mat!H3*Weighting!W8+TUM_default_default_Mat!I3*Weighting!W9+TUM_default_default_Mat!J3*Weighting!W10+TUM_default_default_Mat!K3*Weighting!W11+TUM_default_default_Mat!L3*Weighting!W12+TUM_default_default_Mat!M3*Weighting!W13+TUM_default_default_Mat!N3*Weighting!W14+TUM_default_default_Mat!O3*Weighting!W15+TUM_default_default_Mat!P3*Weighting!W16+TUM_default_default_Mat!Q3*Weighting!W17</f>
        <v>392.14172292173328</v>
      </c>
      <c r="X3" s="6">
        <f>+TUM_default_default_Mat!B3*Weighting!X2+TUM_default_default_Mat!C3*Weighting!X3+TUM_default_default_Mat!D3*Weighting!X4+TUM_default_default_Mat!E3*Weighting!X5+TUM_default_default_Mat!F3*Weighting!X6+TUM_default_default_Mat!G3*Weighting!X7+TUM_default_default_Mat!H3*Weighting!X8+TUM_default_default_Mat!I3*Weighting!X9+TUM_default_default_Mat!J3*Weighting!X10+TUM_default_default_Mat!K3*Weighting!X11+TUM_default_default_Mat!L3*Weighting!X12+TUM_default_default_Mat!M3*Weighting!X13+TUM_default_default_Mat!N3*Weighting!X14+TUM_default_default_Mat!O3*Weighting!X15+TUM_default_default_Mat!P3*Weighting!X16+TUM_default_default_Mat!Q3*Weighting!X17</f>
        <v>35.082117496937826</v>
      </c>
      <c r="Y3" s="6">
        <f>+TUM_default_default_Mat!B3*Weighting!Y2+TUM_default_default_Mat!C3*Weighting!Y3+TUM_default_default_Mat!D3*Weighting!Y4+TUM_default_default_Mat!E3*Weighting!Y5+TUM_default_default_Mat!F3*Weighting!Y6+TUM_default_default_Mat!G3*Weighting!Y7+TUM_default_default_Mat!H3*Weighting!Y8+TUM_default_default_Mat!I3*Weighting!Y9+TUM_default_default_Mat!J3*Weighting!Y10+TUM_default_default_Mat!K3*Weighting!Y11+TUM_default_default_Mat!L3*Weighting!Y12+TUM_default_default_Mat!M3*Weighting!Y13+TUM_default_default_Mat!N3*Weighting!Y14+TUM_default_default_Mat!O3*Weighting!Y15+TUM_default_default_Mat!P3*Weighting!Y16+TUM_default_default_Mat!Q3*Weighting!Y17</f>
        <v>309.87208370961065</v>
      </c>
      <c r="Z3" s="6">
        <f>+TUM_default_default_Mat!B3*Weighting!Z2+TUM_default_default_Mat!C3*Weighting!Z3+TUM_default_default_Mat!D3*Weighting!Z4+TUM_default_default_Mat!E3*Weighting!Z5+TUM_default_default_Mat!F3*Weighting!Z6+TUM_default_default_Mat!G3*Weighting!Z7+TUM_default_default_Mat!H3*Weighting!Z8+TUM_default_default_Mat!I3*Weighting!Z9+TUM_default_default_Mat!J3*Weighting!Z10+TUM_default_default_Mat!K3*Weighting!Z11+TUM_default_default_Mat!L3*Weighting!Z12+TUM_default_default_Mat!M3*Weighting!Z13+TUM_default_default_Mat!N3*Weighting!Z14+TUM_default_default_Mat!O3*Weighting!Z15+TUM_default_default_Mat!P3*Weighting!Z16+TUM_default_default_Mat!Q3*Weighting!Z17</f>
        <v>27.690268662592405</v>
      </c>
      <c r="AA3" s="6">
        <f>+TUM_default_default_Mat!B3*Weighting!AA2+TUM_default_default_Mat!C3*Weighting!AA3+TUM_default_default_Mat!D3*Weighting!AA4+TUM_default_default_Mat!E3*Weighting!AA5+TUM_default_default_Mat!F3*Weighting!AA6+TUM_default_default_Mat!G3*Weighting!AA7+TUM_default_default_Mat!H3*Weighting!AA8+TUM_default_default_Mat!I3*Weighting!AA9+TUM_default_default_Mat!J3*Weighting!AA10+TUM_default_default_Mat!K3*Weighting!AA11+TUM_default_default_Mat!L3*Weighting!AA12+TUM_default_default_Mat!M3*Weighting!AA13+TUM_default_default_Mat!N3*Weighting!AA14+TUM_default_default_Mat!O3*Weighting!AA15+TUM_default_default_Mat!P3*Weighting!AA16+TUM_default_default_Mat!Q3*Weighting!AA17</f>
        <v>32.791617913474937</v>
      </c>
    </row>
    <row r="4" spans="1:27" x14ac:dyDescent="0.35">
      <c r="A4" s="5" t="s">
        <v>3</v>
      </c>
      <c r="B4" s="6">
        <f ca="1">+TUM_default_default_Mat!B4*Weighting!B2+TUM_default_default_Mat!C4*Weighting!B3+TUM_default_default_Mat!D4*Weighting!B4+TUM_default_default_Mat!E4*Weighting!B5+TUM_default_default_Mat!F4*Weighting!B6+TUM_default_default_Mat!G4*Weighting!B7+TUM_default_default_Mat!H4*Weighting!B8+TUM_default_default_Mat!I4*Weighting!B9+TUM_default_default_Mat!J4*Weighting!B10+TUM_default_default_Mat!K4*Weighting!B11+TUM_default_default_Mat!L4*Weighting!B12+TUM_default_default_Mat!M4*Weighting!B13+TUM_default_default_Mat!N4*Weighting!B14+TUM_default_default_Mat!O4*Weighting!B15+TUM_default_default_Mat!P4*Weighting!B16+TUM_default_default_Mat!Q4*Weighting!B17</f>
        <v>284.23652984816016</v>
      </c>
      <c r="C4" s="6">
        <f ca="1">+TUM_default_default_Mat!B4*Weighting!C2+TUM_default_default_Mat!C4*Weighting!C3+TUM_default_default_Mat!D4*Weighting!C4+TUM_default_default_Mat!E4*Weighting!C5+TUM_default_default_Mat!F4*Weighting!C6+TUM_default_default_Mat!G4*Weighting!C7+TUM_default_default_Mat!H4*Weighting!C8+TUM_default_default_Mat!I4*Weighting!C9+TUM_default_default_Mat!J4*Weighting!C10+TUM_default_default_Mat!K4*Weighting!C11+TUM_default_default_Mat!L4*Weighting!C12+TUM_default_default_Mat!M4*Weighting!C13+TUM_default_default_Mat!N4*Weighting!C14+TUM_default_default_Mat!O4*Weighting!C15+TUM_default_default_Mat!P4*Weighting!C16+TUM_default_default_Mat!Q4*Weighting!C17</f>
        <v>268.06016893677798</v>
      </c>
      <c r="D4" s="6">
        <f ca="1">+TUM_default_default_Mat!B4*Weighting!D2+TUM_default_default_Mat!C4*Weighting!D3+TUM_default_default_Mat!D4*Weighting!D4+TUM_default_default_Mat!E4*Weighting!D5+TUM_default_default_Mat!F4*Weighting!D6+TUM_default_default_Mat!G4*Weighting!D7+TUM_default_default_Mat!H4*Weighting!D8+TUM_default_default_Mat!I4*Weighting!D9+TUM_default_default_Mat!J4*Weighting!D10+TUM_default_default_Mat!K4*Weighting!D11+TUM_default_default_Mat!L4*Weighting!D12+TUM_default_default_Mat!M4*Weighting!D13+TUM_default_default_Mat!N4*Weighting!D14+TUM_default_default_Mat!O4*Weighting!D15+TUM_default_default_Mat!P4*Weighting!D16+TUM_default_default_Mat!Q4*Weighting!D17</f>
        <v>278.476244224624</v>
      </c>
      <c r="E4" s="6">
        <f ca="1">+TUM_default_default_Mat!B4*Weighting!E2+TUM_default_default_Mat!C4*Weighting!E3+TUM_default_default_Mat!D4*Weighting!E4+TUM_default_default_Mat!E4*Weighting!E5+TUM_default_default_Mat!F4*Weighting!E6+TUM_default_default_Mat!G4*Weighting!E7+TUM_default_default_Mat!H4*Weighting!E8+TUM_default_default_Mat!I4*Weighting!E9+TUM_default_default_Mat!J4*Weighting!E10+TUM_default_default_Mat!K4*Weighting!E11+TUM_default_default_Mat!L4*Weighting!E12+TUM_default_default_Mat!M4*Weighting!E13+TUM_default_default_Mat!N4*Weighting!E14+TUM_default_default_Mat!O4*Weighting!E15+TUM_default_default_Mat!P4*Weighting!E16+TUM_default_default_Mat!Q4*Weighting!E17</f>
        <v>318.89000244289548</v>
      </c>
      <c r="F4" s="6">
        <f ca="1">+TUM_default_default_Mat!B4*Weighting!F2+TUM_default_default_Mat!C4*Weighting!F3+TUM_default_default_Mat!D4*Weighting!F4+TUM_default_default_Mat!E4*Weighting!F5+TUM_default_default_Mat!F4*Weighting!F6+TUM_default_default_Mat!G4*Weighting!F7+TUM_default_default_Mat!H4*Weighting!F8+TUM_default_default_Mat!I4*Weighting!F9+TUM_default_default_Mat!J4*Weighting!F10+TUM_default_default_Mat!K4*Weighting!F11+TUM_default_default_Mat!L4*Weighting!F12+TUM_default_default_Mat!M4*Weighting!F13+TUM_default_default_Mat!N4*Weighting!F14+TUM_default_default_Mat!O4*Weighting!F15+TUM_default_default_Mat!P4*Weighting!F16+TUM_default_default_Mat!Q4*Weighting!F17</f>
        <v>260.89927330062613</v>
      </c>
      <c r="G4" s="6">
        <f>+TUM_default_default_Mat!B4*Weighting!G2+TUM_default_default_Mat!C4*Weighting!G3+TUM_default_default_Mat!D4*Weighting!G4+TUM_default_default_Mat!E4*Weighting!G5+TUM_default_default_Mat!F4*Weighting!G6+TUM_default_default_Mat!G4*Weighting!G7+TUM_default_default_Mat!H4*Weighting!G8+TUM_default_default_Mat!I4*Weighting!G9+TUM_default_default_Mat!J4*Weighting!G10+TUM_default_default_Mat!K4*Weighting!G11+TUM_default_default_Mat!L4*Weighting!G12+TUM_default_default_Mat!M4*Weighting!G13+TUM_default_default_Mat!N4*Weighting!G14+TUM_default_default_Mat!O4*Weighting!G15+TUM_default_default_Mat!P4*Weighting!G16+TUM_default_default_Mat!Q4*Weighting!G17</f>
        <v>117.24314358755917</v>
      </c>
      <c r="H4" s="6">
        <f>+TUM_default_default_Mat!B4*Weighting!H2+TUM_default_default_Mat!C4*Weighting!H3+TUM_default_default_Mat!D4*Weighting!H4+TUM_default_default_Mat!E4*Weighting!H5+TUM_default_default_Mat!F4*Weighting!H6+TUM_default_default_Mat!G4*Weighting!H7+TUM_default_default_Mat!H4*Weighting!H8+TUM_default_default_Mat!I4*Weighting!H9+TUM_default_default_Mat!J4*Weighting!H10+TUM_default_default_Mat!K4*Weighting!H11+TUM_default_default_Mat!L4*Weighting!H12+TUM_default_default_Mat!M4*Weighting!H13+TUM_default_default_Mat!N4*Weighting!H14+TUM_default_default_Mat!O4*Weighting!H15+TUM_default_default_Mat!P4*Weighting!H16+TUM_default_default_Mat!Q4*Weighting!H17</f>
        <v>96.184526324775632</v>
      </c>
      <c r="I4" s="6">
        <f>+TUM_default_default_Mat!B4*Weighting!I2+TUM_default_default_Mat!C4*Weighting!I3+TUM_default_default_Mat!D4*Weighting!I4+TUM_default_default_Mat!E4*Weighting!I5+TUM_default_default_Mat!F4*Weighting!I6+TUM_default_default_Mat!G4*Weighting!I7+TUM_default_default_Mat!H4*Weighting!I8+TUM_default_default_Mat!I4*Weighting!I9+TUM_default_default_Mat!J4*Weighting!I10+TUM_default_default_Mat!K4*Weighting!I11+TUM_default_default_Mat!L4*Weighting!I12+TUM_default_default_Mat!M4*Weighting!I13+TUM_default_default_Mat!N4*Weighting!I14+TUM_default_default_Mat!O4*Weighting!I15+TUM_default_default_Mat!P4*Weighting!I16+TUM_default_default_Mat!Q4*Weighting!I17</f>
        <v>113.59173216281178</v>
      </c>
      <c r="J4" s="6">
        <f>+TUM_default_default_Mat!B4*Weighting!J2+TUM_default_default_Mat!C4*Weighting!J3+TUM_default_default_Mat!D4*Weighting!J4+TUM_default_default_Mat!E4*Weighting!J5+TUM_default_default_Mat!F4*Weighting!J6+TUM_default_default_Mat!G4*Weighting!J7+TUM_default_default_Mat!H4*Weighting!J8+TUM_default_default_Mat!I4*Weighting!J9+TUM_default_default_Mat!J4*Weighting!J10+TUM_default_default_Mat!K4*Weighting!J11+TUM_default_default_Mat!L4*Weighting!J12+TUM_default_default_Mat!M4*Weighting!J13+TUM_default_default_Mat!N4*Weighting!J14+TUM_default_default_Mat!O4*Weighting!J15+TUM_default_default_Mat!P4*Weighting!J16+TUM_default_default_Mat!Q4*Weighting!J17</f>
        <v>126.56867604514456</v>
      </c>
      <c r="K4" s="6">
        <f>+TUM_default_default_Mat!B4*Weighting!K2+TUM_default_default_Mat!C4*Weighting!K3+TUM_default_default_Mat!D4*Weighting!K4+TUM_default_default_Mat!E4*Weighting!K5+TUM_default_default_Mat!F4*Weighting!K6+TUM_default_default_Mat!G4*Weighting!K7+TUM_default_default_Mat!H4*Weighting!K8+TUM_default_default_Mat!I4*Weighting!K9+TUM_default_default_Mat!J4*Weighting!K10+TUM_default_default_Mat!K4*Weighting!K11+TUM_default_default_Mat!L4*Weighting!K12+TUM_default_default_Mat!M4*Weighting!K13+TUM_default_default_Mat!N4*Weighting!K14+TUM_default_default_Mat!O4*Weighting!K15+TUM_default_default_Mat!P4*Weighting!K16+TUM_default_default_Mat!Q4*Weighting!K17</f>
        <v>89.493859339193364</v>
      </c>
      <c r="L4" s="6">
        <f>+TUM_default_default_Mat!B4*Weighting!L2+TUM_default_default_Mat!C4*Weighting!L3+TUM_default_default_Mat!D4*Weighting!L4+TUM_default_default_Mat!E4*Weighting!L5+TUM_default_default_Mat!F4*Weighting!L6+TUM_default_default_Mat!G4*Weighting!L7+TUM_default_default_Mat!H4*Weighting!L8+TUM_default_default_Mat!I4*Weighting!L9+TUM_default_default_Mat!J4*Weighting!L10+TUM_default_default_Mat!K4*Weighting!L11+TUM_default_default_Mat!L4*Weighting!L12+TUM_default_default_Mat!M4*Weighting!L13+TUM_default_default_Mat!N4*Weighting!L14+TUM_default_default_Mat!O4*Weighting!L15+TUM_default_default_Mat!P4*Weighting!L16+TUM_default_default_Mat!Q4*Weighting!L17</f>
        <v>23.209657156437672</v>
      </c>
      <c r="M4" s="6">
        <f>+TUM_default_default_Mat!B4*Weighting!M2+TUM_default_default_Mat!C4*Weighting!M3+TUM_default_default_Mat!D4*Weighting!M4+TUM_default_default_Mat!E4*Weighting!M5+TUM_default_default_Mat!F4*Weighting!M6+TUM_default_default_Mat!G4*Weighting!M7+TUM_default_default_Mat!H4*Weighting!M8+TUM_default_default_Mat!I4*Weighting!M9+TUM_default_default_Mat!J4*Weighting!M10+TUM_default_default_Mat!K4*Weighting!M11+TUM_default_default_Mat!L4*Weighting!M12+TUM_default_default_Mat!M4*Weighting!M13+TUM_default_default_Mat!N4*Weighting!M14+TUM_default_default_Mat!O4*Weighting!M15+TUM_default_default_Mat!P4*Weighting!M16+TUM_default_default_Mat!Q4*Weighting!M17</f>
        <v>1.0620279234942041</v>
      </c>
      <c r="N4" s="6">
        <f>+TUM_default_default_Mat!B4*Weighting!N2+TUM_default_default_Mat!C4*Weighting!N3+TUM_default_default_Mat!D4*Weighting!N4+TUM_default_default_Mat!E4*Weighting!N5+TUM_default_default_Mat!F4*Weighting!N6+TUM_default_default_Mat!G4*Weighting!N7+TUM_default_default_Mat!H4*Weighting!N8+TUM_default_default_Mat!I4*Weighting!N9+TUM_default_default_Mat!J4*Weighting!N10+TUM_default_default_Mat!K4*Weighting!N11+TUM_default_default_Mat!L4*Weighting!N12+TUM_default_default_Mat!M4*Weighting!N13+TUM_default_default_Mat!N4*Weighting!N14+TUM_default_default_Mat!O4*Weighting!N15+TUM_default_default_Mat!P4*Weighting!N16+TUM_default_default_Mat!Q4*Weighting!N17</f>
        <v>327.01182378149815</v>
      </c>
      <c r="O4" s="6">
        <f>+TUM_default_default_Mat!B4*Weighting!O2+TUM_default_default_Mat!C4*Weighting!O3+TUM_default_default_Mat!D4*Weighting!O4+TUM_default_default_Mat!E4*Weighting!O5+TUM_default_default_Mat!F4*Weighting!O6+TUM_default_default_Mat!G4*Weighting!O7+TUM_default_default_Mat!H4*Weighting!O8+TUM_default_default_Mat!I4*Weighting!O9+TUM_default_default_Mat!J4*Weighting!O10+TUM_default_default_Mat!K4*Weighting!O11+TUM_default_default_Mat!L4*Weighting!O12+TUM_default_default_Mat!M4*Weighting!O13+TUM_default_default_Mat!N4*Weighting!O14+TUM_default_default_Mat!O4*Weighting!O15+TUM_default_default_Mat!P4*Weighting!O16+TUM_default_default_Mat!Q4*Weighting!O17</f>
        <v>414.261036080704</v>
      </c>
      <c r="P4" s="6">
        <f>+TUM_default_default_Mat!B4*Weighting!P2+TUM_default_default_Mat!C4*Weighting!P3+TUM_default_default_Mat!D4*Weighting!P4+TUM_default_default_Mat!E4*Weighting!P5+TUM_default_default_Mat!F4*Weighting!P6+TUM_default_default_Mat!G4*Weighting!P7+TUM_default_default_Mat!H4*Weighting!P8+TUM_default_default_Mat!I4*Weighting!P9+TUM_default_default_Mat!J4*Weighting!P10+TUM_default_default_Mat!K4*Weighting!P11+TUM_default_default_Mat!L4*Weighting!P12+TUM_default_default_Mat!M4*Weighting!P13+TUM_default_default_Mat!N4*Weighting!P14+TUM_default_default_Mat!O4*Weighting!P15+TUM_default_default_Mat!P4*Weighting!P16+TUM_default_default_Mat!Q4*Weighting!P17</f>
        <v>28.530106759787177</v>
      </c>
      <c r="Q4" s="6">
        <f>+TUM_default_default_Mat!B4*Weighting!Q2+TUM_default_default_Mat!C4*Weighting!Q3+TUM_default_default_Mat!D4*Weighting!Q4+TUM_default_default_Mat!E4*Weighting!Q5+TUM_default_default_Mat!F4*Weighting!Q6+TUM_default_default_Mat!G4*Weighting!Q7+TUM_default_default_Mat!H4*Weighting!Q8+TUM_default_default_Mat!I4*Weighting!Q9+TUM_default_default_Mat!J4*Weighting!Q10+TUM_default_default_Mat!K4*Weighting!Q11+TUM_default_default_Mat!L4*Weighting!Q12+TUM_default_default_Mat!M4*Weighting!Q13+TUM_default_default_Mat!N4*Weighting!Q14+TUM_default_default_Mat!O4*Weighting!Q15+TUM_default_default_Mat!P4*Weighting!Q16+TUM_default_default_Mat!Q4*Weighting!Q17</f>
        <v>1.5851203050920886</v>
      </c>
      <c r="R4" s="6">
        <f>+TUM_default_default_Mat!B4*Weighting!R2+TUM_default_default_Mat!C4*Weighting!R3+TUM_default_default_Mat!D4*Weighting!R4+TUM_default_default_Mat!E4*Weighting!R5+TUM_default_default_Mat!F4*Weighting!R6+TUM_default_default_Mat!G4*Weighting!R7+TUM_default_default_Mat!H4*Weighting!R8+TUM_default_default_Mat!I4*Weighting!R9+TUM_default_default_Mat!J4*Weighting!R10+TUM_default_default_Mat!K4*Weighting!R11+TUM_default_default_Mat!L4*Weighting!R12+TUM_default_default_Mat!M4*Weighting!R13+TUM_default_default_Mat!N4*Weighting!R14+TUM_default_default_Mat!O4*Weighting!R15+TUM_default_default_Mat!P4*Weighting!R16+TUM_default_default_Mat!Q4*Weighting!R17</f>
        <v>32.005110294835617</v>
      </c>
      <c r="S4" s="6">
        <f>+TUM_default_default_Mat!B4*Weighting!S2+TUM_default_default_Mat!C4*Weighting!S3+TUM_default_default_Mat!D4*Weighting!S4+TUM_default_default_Mat!E4*Weighting!S5+TUM_default_default_Mat!F4*Weighting!S6+TUM_default_default_Mat!G4*Weighting!S7+TUM_default_default_Mat!H4*Weighting!S8+TUM_default_default_Mat!I4*Weighting!S9+TUM_default_default_Mat!J4*Weighting!S10+TUM_default_default_Mat!K4*Weighting!S11+TUM_default_default_Mat!L4*Weighting!S12+TUM_default_default_Mat!M4*Weighting!S13+TUM_default_default_Mat!N4*Weighting!S14+TUM_default_default_Mat!O4*Weighting!S15+TUM_default_default_Mat!P4*Weighting!S16+TUM_default_default_Mat!Q4*Weighting!S17</f>
        <v>51.705076210740479</v>
      </c>
      <c r="T4" s="6">
        <f>+TUM_default_default_Mat!B4*Weighting!T2+TUM_default_default_Mat!C4*Weighting!T3+TUM_default_default_Mat!D4*Weighting!T4+TUM_default_default_Mat!E4*Weighting!T5+TUM_default_default_Mat!F4*Weighting!T6+TUM_default_default_Mat!G4*Weighting!T7+TUM_default_default_Mat!H4*Weighting!T8+TUM_default_default_Mat!I4*Weighting!T9+TUM_default_default_Mat!J4*Weighting!T10+TUM_default_default_Mat!K4*Weighting!T11+TUM_default_default_Mat!L4*Weighting!T12+TUM_default_default_Mat!M4*Weighting!T13+TUM_default_default_Mat!N4*Weighting!T14+TUM_default_default_Mat!O4*Weighting!T15+TUM_default_default_Mat!P4*Weighting!T16+TUM_default_default_Mat!Q4*Weighting!T17</f>
        <v>65.845964949339574</v>
      </c>
      <c r="U4" s="6">
        <f>+TUM_default_default_Mat!B4*Weighting!U2+TUM_default_default_Mat!C4*Weighting!U3+TUM_default_default_Mat!D4*Weighting!U4+TUM_default_default_Mat!E4*Weighting!U5+TUM_default_default_Mat!F4*Weighting!U6+TUM_default_default_Mat!G4*Weighting!U7+TUM_default_default_Mat!H4*Weighting!U8+TUM_default_default_Mat!I4*Weighting!U9+TUM_default_default_Mat!J4*Weighting!U10+TUM_default_default_Mat!K4*Weighting!U11+TUM_default_default_Mat!L4*Weighting!U12+TUM_default_default_Mat!M4*Weighting!U13+TUM_default_default_Mat!N4*Weighting!U14+TUM_default_default_Mat!O4*Weighting!U15+TUM_default_default_Mat!P4*Weighting!U16+TUM_default_default_Mat!Q4*Weighting!U17</f>
        <v>69.145425189255249</v>
      </c>
      <c r="V4" s="6">
        <f>+TUM_default_default_Mat!B4*Weighting!V2+TUM_default_default_Mat!C4*Weighting!V3+TUM_default_default_Mat!D4*Weighting!V4+TUM_default_default_Mat!E4*Weighting!V5+TUM_default_default_Mat!F4*Weighting!V6+TUM_default_default_Mat!G4*Weighting!V7+TUM_default_default_Mat!H4*Weighting!V8+TUM_default_default_Mat!I4*Weighting!V9+TUM_default_default_Mat!J4*Weighting!V10+TUM_default_default_Mat!K4*Weighting!V11+TUM_default_default_Mat!L4*Weighting!V12+TUM_default_default_Mat!M4*Weighting!V13+TUM_default_default_Mat!N4*Weighting!V14+TUM_default_default_Mat!O4*Weighting!V15+TUM_default_default_Mat!P4*Weighting!V16+TUM_default_default_Mat!Q4*Weighting!V17</f>
        <v>63.951138045413316</v>
      </c>
      <c r="W4" s="6">
        <f>+TUM_default_default_Mat!B4*Weighting!W2+TUM_default_default_Mat!C4*Weighting!W3+TUM_default_default_Mat!D4*Weighting!W4+TUM_default_default_Mat!E4*Weighting!W5+TUM_default_default_Mat!F4*Weighting!W6+TUM_default_default_Mat!G4*Weighting!W7+TUM_default_default_Mat!H4*Weighting!W8+TUM_default_default_Mat!I4*Weighting!W9+TUM_default_default_Mat!J4*Weighting!W10+TUM_default_default_Mat!K4*Weighting!W11+TUM_default_default_Mat!L4*Weighting!W12+TUM_default_default_Mat!M4*Weighting!W13+TUM_default_default_Mat!N4*Weighting!W14+TUM_default_default_Mat!O4*Weighting!W15+TUM_default_default_Mat!P4*Weighting!W16+TUM_default_default_Mat!Q4*Weighting!W17</f>
        <v>392.14172292173328</v>
      </c>
      <c r="X4" s="6">
        <f>+TUM_default_default_Mat!B4*Weighting!X2+TUM_default_default_Mat!C4*Weighting!X3+TUM_default_default_Mat!D4*Weighting!X4+TUM_default_default_Mat!E4*Weighting!X5+TUM_default_default_Mat!F4*Weighting!X6+TUM_default_default_Mat!G4*Weighting!X7+TUM_default_default_Mat!H4*Weighting!X8+TUM_default_default_Mat!I4*Weighting!X9+TUM_default_default_Mat!J4*Weighting!X10+TUM_default_default_Mat!K4*Weighting!X11+TUM_default_default_Mat!L4*Weighting!X12+TUM_default_default_Mat!M4*Weighting!X13+TUM_default_default_Mat!N4*Weighting!X14+TUM_default_default_Mat!O4*Weighting!X15+TUM_default_default_Mat!P4*Weighting!X16+TUM_default_default_Mat!Q4*Weighting!X17</f>
        <v>35.082117496937826</v>
      </c>
      <c r="Y4" s="6">
        <f>+TUM_default_default_Mat!B4*Weighting!Y2+TUM_default_default_Mat!C4*Weighting!Y3+TUM_default_default_Mat!D4*Weighting!Y4+TUM_default_default_Mat!E4*Weighting!Y5+TUM_default_default_Mat!F4*Weighting!Y6+TUM_default_default_Mat!G4*Weighting!Y7+TUM_default_default_Mat!H4*Weighting!Y8+TUM_default_default_Mat!I4*Weighting!Y9+TUM_default_default_Mat!J4*Weighting!Y10+TUM_default_default_Mat!K4*Weighting!Y11+TUM_default_default_Mat!L4*Weighting!Y12+TUM_default_default_Mat!M4*Weighting!Y13+TUM_default_default_Mat!N4*Weighting!Y14+TUM_default_default_Mat!O4*Weighting!Y15+TUM_default_default_Mat!P4*Weighting!Y16+TUM_default_default_Mat!Q4*Weighting!Y17</f>
        <v>309.87208370961065</v>
      </c>
      <c r="Z4" s="6">
        <f>+TUM_default_default_Mat!B4*Weighting!Z2+TUM_default_default_Mat!C4*Weighting!Z3+TUM_default_default_Mat!D4*Weighting!Z4+TUM_default_default_Mat!E4*Weighting!Z5+TUM_default_default_Mat!F4*Weighting!Z6+TUM_default_default_Mat!G4*Weighting!Z7+TUM_default_default_Mat!H4*Weighting!Z8+TUM_default_default_Mat!I4*Weighting!Z9+TUM_default_default_Mat!J4*Weighting!Z10+TUM_default_default_Mat!K4*Weighting!Z11+TUM_default_default_Mat!L4*Weighting!Z12+TUM_default_default_Mat!M4*Weighting!Z13+TUM_default_default_Mat!N4*Weighting!Z14+TUM_default_default_Mat!O4*Weighting!Z15+TUM_default_default_Mat!P4*Weighting!Z16+TUM_default_default_Mat!Q4*Weighting!Z17</f>
        <v>27.690268662592405</v>
      </c>
      <c r="AA4" s="6">
        <f>+TUM_default_default_Mat!B4*Weighting!AA2+TUM_default_default_Mat!C4*Weighting!AA3+TUM_default_default_Mat!D4*Weighting!AA4+TUM_default_default_Mat!E4*Weighting!AA5+TUM_default_default_Mat!F4*Weighting!AA6+TUM_default_default_Mat!G4*Weighting!AA7+TUM_default_default_Mat!H4*Weighting!AA8+TUM_default_default_Mat!I4*Weighting!AA9+TUM_default_default_Mat!J4*Weighting!AA10+TUM_default_default_Mat!K4*Weighting!AA11+TUM_default_default_Mat!L4*Weighting!AA12+TUM_default_default_Mat!M4*Weighting!AA13+TUM_default_default_Mat!N4*Weighting!AA14+TUM_default_default_Mat!O4*Weighting!AA15+TUM_default_default_Mat!P4*Weighting!AA16+TUM_default_default_Mat!Q4*Weighting!AA17</f>
        <v>32.791617913474937</v>
      </c>
    </row>
    <row r="5" spans="1:27" x14ac:dyDescent="0.35">
      <c r="A5" s="5" t="s">
        <v>4</v>
      </c>
      <c r="B5" s="6">
        <f ca="1">+TUM_default_default_Mat!B5*Weighting!B2+TUM_default_default_Mat!C5*Weighting!B3+TUM_default_default_Mat!D5*Weighting!B4+TUM_default_default_Mat!E5*Weighting!B5+TUM_default_default_Mat!F5*Weighting!B6+TUM_default_default_Mat!G5*Weighting!B7+TUM_default_default_Mat!H5*Weighting!B8+TUM_default_default_Mat!I5*Weighting!B9+TUM_default_default_Mat!J5*Weighting!B10+TUM_default_default_Mat!K5*Weighting!B11+TUM_default_default_Mat!L5*Weighting!B12+TUM_default_default_Mat!M5*Weighting!B13+TUM_default_default_Mat!N5*Weighting!B14+TUM_default_default_Mat!O5*Weighting!B15+TUM_default_default_Mat!P5*Weighting!B16+TUM_default_default_Mat!Q5*Weighting!B17</f>
        <v>142.11826492408008</v>
      </c>
      <c r="C5" s="6">
        <f ca="1">+TUM_default_default_Mat!B5*Weighting!C2+TUM_default_default_Mat!C5*Weighting!C3+TUM_default_default_Mat!D5*Weighting!C4+TUM_default_default_Mat!E5*Weighting!C5+TUM_default_default_Mat!F5*Weighting!C6+TUM_default_default_Mat!G5*Weighting!C7+TUM_default_default_Mat!H5*Weighting!C8+TUM_default_default_Mat!I5*Weighting!C9+TUM_default_default_Mat!J5*Weighting!C10+TUM_default_default_Mat!K5*Weighting!C11+TUM_default_default_Mat!L5*Weighting!C12+TUM_default_default_Mat!M5*Weighting!C13+TUM_default_default_Mat!N5*Weighting!C14+TUM_default_default_Mat!O5*Weighting!C15+TUM_default_default_Mat!P5*Weighting!C16+TUM_default_default_Mat!Q5*Weighting!C17</f>
        <v>134.03008446838899</v>
      </c>
      <c r="D5" s="6">
        <f ca="1">+TUM_default_default_Mat!B5*Weighting!D2+TUM_default_default_Mat!C5*Weighting!D3+TUM_default_default_Mat!D5*Weighting!D4+TUM_default_default_Mat!E5*Weighting!D5+TUM_default_default_Mat!F5*Weighting!D6+TUM_default_default_Mat!G5*Weighting!D7+TUM_default_default_Mat!H5*Weighting!D8+TUM_default_default_Mat!I5*Weighting!D9+TUM_default_default_Mat!J5*Weighting!D10+TUM_default_default_Mat!K5*Weighting!D11+TUM_default_default_Mat!L5*Weighting!D12+TUM_default_default_Mat!M5*Weighting!D13+TUM_default_default_Mat!N5*Weighting!D14+TUM_default_default_Mat!O5*Weighting!D15+TUM_default_default_Mat!P5*Weighting!D16+TUM_default_default_Mat!Q5*Weighting!D17</f>
        <v>139.238122112312</v>
      </c>
      <c r="E5" s="6">
        <f ca="1">+TUM_default_default_Mat!B5*Weighting!E2+TUM_default_default_Mat!C5*Weighting!E3+TUM_default_default_Mat!D5*Weighting!E4+TUM_default_default_Mat!E5*Weighting!E5+TUM_default_default_Mat!F5*Weighting!E6+TUM_default_default_Mat!G5*Weighting!E7+TUM_default_default_Mat!H5*Weighting!E8+TUM_default_default_Mat!I5*Weighting!E9+TUM_default_default_Mat!J5*Weighting!E10+TUM_default_default_Mat!K5*Weighting!E11+TUM_default_default_Mat!L5*Weighting!E12+TUM_default_default_Mat!M5*Weighting!E13+TUM_default_default_Mat!N5*Weighting!E14+TUM_default_default_Mat!O5*Weighting!E15+TUM_default_default_Mat!P5*Weighting!E16+TUM_default_default_Mat!Q5*Weighting!E17</f>
        <v>159.44500122144774</v>
      </c>
      <c r="F5" s="6">
        <f ca="1">+TUM_default_default_Mat!B5*Weighting!F2+TUM_default_default_Mat!C5*Weighting!F3+TUM_default_default_Mat!D5*Weighting!F4+TUM_default_default_Mat!E5*Weighting!F5+TUM_default_default_Mat!F5*Weighting!F6+TUM_default_default_Mat!G5*Weighting!F7+TUM_default_default_Mat!H5*Weighting!F8+TUM_default_default_Mat!I5*Weighting!F9+TUM_default_default_Mat!J5*Weighting!F10+TUM_default_default_Mat!K5*Weighting!F11+TUM_default_default_Mat!L5*Weighting!F12+TUM_default_default_Mat!M5*Weighting!F13+TUM_default_default_Mat!N5*Weighting!F14+TUM_default_default_Mat!O5*Weighting!F15+TUM_default_default_Mat!P5*Weighting!F16+TUM_default_default_Mat!Q5*Weighting!F17</f>
        <v>130.44963665031307</v>
      </c>
      <c r="G5" s="6">
        <f>+TUM_default_default_Mat!B5*Weighting!G2+TUM_default_default_Mat!C5*Weighting!G3+TUM_default_default_Mat!D5*Weighting!G4+TUM_default_default_Mat!E5*Weighting!G5+TUM_default_default_Mat!F5*Weighting!G6+TUM_default_default_Mat!G5*Weighting!G7+TUM_default_default_Mat!H5*Weighting!G8+TUM_default_default_Mat!I5*Weighting!G9+TUM_default_default_Mat!J5*Weighting!G10+TUM_default_default_Mat!K5*Weighting!G11+TUM_default_default_Mat!L5*Weighting!G12+TUM_default_default_Mat!M5*Weighting!G13+TUM_default_default_Mat!N5*Weighting!G14+TUM_default_default_Mat!O5*Weighting!G15+TUM_default_default_Mat!P5*Weighting!G16+TUM_default_default_Mat!Q5*Weighting!G17</f>
        <v>58.621571793779587</v>
      </c>
      <c r="H5" s="6">
        <f>+TUM_default_default_Mat!B5*Weighting!H2+TUM_default_default_Mat!C5*Weighting!H3+TUM_default_default_Mat!D5*Weighting!H4+TUM_default_default_Mat!E5*Weighting!H5+TUM_default_default_Mat!F5*Weighting!H6+TUM_default_default_Mat!G5*Weighting!H7+TUM_default_default_Mat!H5*Weighting!H8+TUM_default_default_Mat!I5*Weighting!H9+TUM_default_default_Mat!J5*Weighting!H10+TUM_default_default_Mat!K5*Weighting!H11+TUM_default_default_Mat!L5*Weighting!H12+TUM_default_default_Mat!M5*Weighting!H13+TUM_default_default_Mat!N5*Weighting!H14+TUM_default_default_Mat!O5*Weighting!H15+TUM_default_default_Mat!P5*Weighting!H16+TUM_default_default_Mat!Q5*Weighting!H17</f>
        <v>48.092263162387816</v>
      </c>
      <c r="I5" s="6">
        <f>+TUM_default_default_Mat!B5*Weighting!I2+TUM_default_default_Mat!C5*Weighting!I3+TUM_default_default_Mat!D5*Weighting!I4+TUM_default_default_Mat!E5*Weighting!I5+TUM_default_default_Mat!F5*Weighting!I6+TUM_default_default_Mat!G5*Weighting!I7+TUM_default_default_Mat!H5*Weighting!I8+TUM_default_default_Mat!I5*Weighting!I9+TUM_default_default_Mat!J5*Weighting!I10+TUM_default_default_Mat!K5*Weighting!I11+TUM_default_default_Mat!L5*Weighting!I12+TUM_default_default_Mat!M5*Weighting!I13+TUM_default_default_Mat!N5*Weighting!I14+TUM_default_default_Mat!O5*Weighting!I15+TUM_default_default_Mat!P5*Weighting!I16+TUM_default_default_Mat!Q5*Weighting!I17</f>
        <v>56.79586608140589</v>
      </c>
      <c r="J5" s="6">
        <f>+TUM_default_default_Mat!B5*Weighting!J2+TUM_default_default_Mat!C5*Weighting!J3+TUM_default_default_Mat!D5*Weighting!J4+TUM_default_default_Mat!E5*Weighting!J5+TUM_default_default_Mat!F5*Weighting!J6+TUM_default_default_Mat!G5*Weighting!J7+TUM_default_default_Mat!H5*Weighting!J8+TUM_default_default_Mat!I5*Weighting!J9+TUM_default_default_Mat!J5*Weighting!J10+TUM_default_default_Mat!K5*Weighting!J11+TUM_default_default_Mat!L5*Weighting!J12+TUM_default_default_Mat!M5*Weighting!J13+TUM_default_default_Mat!N5*Weighting!J14+TUM_default_default_Mat!O5*Weighting!J15+TUM_default_default_Mat!P5*Weighting!J16+TUM_default_default_Mat!Q5*Weighting!J17</f>
        <v>63.284338022572278</v>
      </c>
      <c r="K5" s="6">
        <f>+TUM_default_default_Mat!B5*Weighting!K2+TUM_default_default_Mat!C5*Weighting!K3+TUM_default_default_Mat!D5*Weighting!K4+TUM_default_default_Mat!E5*Weighting!K5+TUM_default_default_Mat!F5*Weighting!K6+TUM_default_default_Mat!G5*Weighting!K7+TUM_default_default_Mat!H5*Weighting!K8+TUM_default_default_Mat!I5*Weighting!K9+TUM_default_default_Mat!J5*Weighting!K10+TUM_default_default_Mat!K5*Weighting!K11+TUM_default_default_Mat!L5*Weighting!K12+TUM_default_default_Mat!M5*Weighting!K13+TUM_default_default_Mat!N5*Weighting!K14+TUM_default_default_Mat!O5*Weighting!K15+TUM_default_default_Mat!P5*Weighting!K16+TUM_default_default_Mat!Q5*Weighting!K17</f>
        <v>44.746929669596682</v>
      </c>
      <c r="L5" s="6">
        <f>+TUM_default_default_Mat!B5*Weighting!L2+TUM_default_default_Mat!C5*Weighting!L3+TUM_default_default_Mat!D5*Weighting!L4+TUM_default_default_Mat!E5*Weighting!L5+TUM_default_default_Mat!F5*Weighting!L6+TUM_default_default_Mat!G5*Weighting!L7+TUM_default_default_Mat!H5*Weighting!L8+TUM_default_default_Mat!I5*Weighting!L9+TUM_default_default_Mat!J5*Weighting!L10+TUM_default_default_Mat!K5*Weighting!L11+TUM_default_default_Mat!L5*Weighting!L12+TUM_default_default_Mat!M5*Weighting!L13+TUM_default_default_Mat!N5*Weighting!L14+TUM_default_default_Mat!O5*Weighting!L15+TUM_default_default_Mat!P5*Weighting!L16+TUM_default_default_Mat!Q5*Weighting!L17</f>
        <v>11.604828578218836</v>
      </c>
      <c r="M5" s="6">
        <f>+TUM_default_default_Mat!B5*Weighting!M2+TUM_default_default_Mat!C5*Weighting!M3+TUM_default_default_Mat!D5*Weighting!M4+TUM_default_default_Mat!E5*Weighting!M5+TUM_default_default_Mat!F5*Weighting!M6+TUM_default_default_Mat!G5*Weighting!M7+TUM_default_default_Mat!H5*Weighting!M8+TUM_default_default_Mat!I5*Weighting!M9+TUM_default_default_Mat!J5*Weighting!M10+TUM_default_default_Mat!K5*Weighting!M11+TUM_default_default_Mat!L5*Weighting!M12+TUM_default_default_Mat!M5*Weighting!M13+TUM_default_default_Mat!N5*Weighting!M14+TUM_default_default_Mat!O5*Weighting!M15+TUM_default_default_Mat!P5*Weighting!M16+TUM_default_default_Mat!Q5*Weighting!M17</f>
        <v>0.53101396174710203</v>
      </c>
      <c r="N5" s="6">
        <f>+TUM_default_default_Mat!B5*Weighting!N2+TUM_default_default_Mat!C5*Weighting!N3+TUM_default_default_Mat!D5*Weighting!N4+TUM_default_default_Mat!E5*Weighting!N5+TUM_default_default_Mat!F5*Weighting!N6+TUM_default_default_Mat!G5*Weighting!N7+TUM_default_default_Mat!H5*Weighting!N8+TUM_default_default_Mat!I5*Weighting!N9+TUM_default_default_Mat!J5*Weighting!N10+TUM_default_default_Mat!K5*Weighting!N11+TUM_default_default_Mat!L5*Weighting!N12+TUM_default_default_Mat!M5*Weighting!N13+TUM_default_default_Mat!N5*Weighting!N14+TUM_default_default_Mat!O5*Weighting!N15+TUM_default_default_Mat!P5*Weighting!N16+TUM_default_default_Mat!Q5*Weighting!N17</f>
        <v>163.50591189074908</v>
      </c>
      <c r="O5" s="6">
        <f>+TUM_default_default_Mat!B5*Weighting!O2+TUM_default_default_Mat!C5*Weighting!O3+TUM_default_default_Mat!D5*Weighting!O4+TUM_default_default_Mat!E5*Weighting!O5+TUM_default_default_Mat!F5*Weighting!O6+TUM_default_default_Mat!G5*Weighting!O7+TUM_default_default_Mat!H5*Weighting!O8+TUM_default_default_Mat!I5*Weighting!O9+TUM_default_default_Mat!J5*Weighting!O10+TUM_default_default_Mat!K5*Weighting!O11+TUM_default_default_Mat!L5*Weighting!O12+TUM_default_default_Mat!M5*Weighting!O13+TUM_default_default_Mat!N5*Weighting!O14+TUM_default_default_Mat!O5*Weighting!O15+TUM_default_default_Mat!P5*Weighting!O16+TUM_default_default_Mat!Q5*Weighting!O17</f>
        <v>207.130518040352</v>
      </c>
      <c r="P5" s="6">
        <f>+TUM_default_default_Mat!B5*Weighting!P2+TUM_default_default_Mat!C5*Weighting!P3+TUM_default_default_Mat!D5*Weighting!P4+TUM_default_default_Mat!E5*Weighting!P5+TUM_default_default_Mat!F5*Weighting!P6+TUM_default_default_Mat!G5*Weighting!P7+TUM_default_default_Mat!H5*Weighting!P8+TUM_default_default_Mat!I5*Weighting!P9+TUM_default_default_Mat!J5*Weighting!P10+TUM_default_default_Mat!K5*Weighting!P11+TUM_default_default_Mat!L5*Weighting!P12+TUM_default_default_Mat!M5*Weighting!P13+TUM_default_default_Mat!N5*Weighting!P14+TUM_default_default_Mat!O5*Weighting!P15+TUM_default_default_Mat!P5*Weighting!P16+TUM_default_default_Mat!Q5*Weighting!P17</f>
        <v>14.265053379893589</v>
      </c>
      <c r="Q5" s="6">
        <f>+TUM_default_default_Mat!B5*Weighting!Q2+TUM_default_default_Mat!C5*Weighting!Q3+TUM_default_default_Mat!D5*Weighting!Q4+TUM_default_default_Mat!E5*Weighting!Q5+TUM_default_default_Mat!F5*Weighting!Q6+TUM_default_default_Mat!G5*Weighting!Q7+TUM_default_default_Mat!H5*Weighting!Q8+TUM_default_default_Mat!I5*Weighting!Q9+TUM_default_default_Mat!J5*Weighting!Q10+TUM_default_default_Mat!K5*Weighting!Q11+TUM_default_default_Mat!L5*Weighting!Q12+TUM_default_default_Mat!M5*Weighting!Q13+TUM_default_default_Mat!N5*Weighting!Q14+TUM_default_default_Mat!O5*Weighting!Q15+TUM_default_default_Mat!P5*Weighting!Q16+TUM_default_default_Mat!Q5*Weighting!Q17</f>
        <v>0.79256015254604428</v>
      </c>
      <c r="R5" s="6">
        <f>+TUM_default_default_Mat!B5*Weighting!R2+TUM_default_default_Mat!C5*Weighting!R3+TUM_default_default_Mat!D5*Weighting!R4+TUM_default_default_Mat!E5*Weighting!R5+TUM_default_default_Mat!F5*Weighting!R6+TUM_default_default_Mat!G5*Weighting!R7+TUM_default_default_Mat!H5*Weighting!R8+TUM_default_default_Mat!I5*Weighting!R9+TUM_default_default_Mat!J5*Weighting!R10+TUM_default_default_Mat!K5*Weighting!R11+TUM_default_default_Mat!L5*Weighting!R12+TUM_default_default_Mat!M5*Weighting!R13+TUM_default_default_Mat!N5*Weighting!R14+TUM_default_default_Mat!O5*Weighting!R15+TUM_default_default_Mat!P5*Weighting!R16+TUM_default_default_Mat!Q5*Weighting!R17</f>
        <v>16.002555147417809</v>
      </c>
      <c r="S5" s="6">
        <f>+TUM_default_default_Mat!B5*Weighting!S2+TUM_default_default_Mat!C5*Weighting!S3+TUM_default_default_Mat!D5*Weighting!S4+TUM_default_default_Mat!E5*Weighting!S5+TUM_default_default_Mat!F5*Weighting!S6+TUM_default_default_Mat!G5*Weighting!S7+TUM_default_default_Mat!H5*Weighting!S8+TUM_default_default_Mat!I5*Weighting!S9+TUM_default_default_Mat!J5*Weighting!S10+TUM_default_default_Mat!K5*Weighting!S11+TUM_default_default_Mat!L5*Weighting!S12+TUM_default_default_Mat!M5*Weighting!S13+TUM_default_default_Mat!N5*Weighting!S14+TUM_default_default_Mat!O5*Weighting!S15+TUM_default_default_Mat!P5*Weighting!S16+TUM_default_default_Mat!Q5*Weighting!S17</f>
        <v>25.85253810537024</v>
      </c>
      <c r="T5" s="6">
        <f>+TUM_default_default_Mat!B5*Weighting!T2+TUM_default_default_Mat!C5*Weighting!T3+TUM_default_default_Mat!D5*Weighting!T4+TUM_default_default_Mat!E5*Weighting!T5+TUM_default_default_Mat!F5*Weighting!T6+TUM_default_default_Mat!G5*Weighting!T7+TUM_default_default_Mat!H5*Weighting!T8+TUM_default_default_Mat!I5*Weighting!T9+TUM_default_default_Mat!J5*Weighting!T10+TUM_default_default_Mat!K5*Weighting!T11+TUM_default_default_Mat!L5*Weighting!T12+TUM_default_default_Mat!M5*Weighting!T13+TUM_default_default_Mat!N5*Weighting!T14+TUM_default_default_Mat!O5*Weighting!T15+TUM_default_default_Mat!P5*Weighting!T16+TUM_default_default_Mat!Q5*Weighting!T17</f>
        <v>32.922982474669787</v>
      </c>
      <c r="U5" s="6">
        <f>+TUM_default_default_Mat!B5*Weighting!U2+TUM_default_default_Mat!C5*Weighting!U3+TUM_default_default_Mat!D5*Weighting!U4+TUM_default_default_Mat!E5*Weighting!U5+TUM_default_default_Mat!F5*Weighting!U6+TUM_default_default_Mat!G5*Weighting!U7+TUM_default_default_Mat!H5*Weighting!U8+TUM_default_default_Mat!I5*Weighting!U9+TUM_default_default_Mat!J5*Weighting!U10+TUM_default_default_Mat!K5*Weighting!U11+TUM_default_default_Mat!L5*Weighting!U12+TUM_default_default_Mat!M5*Weighting!U13+TUM_default_default_Mat!N5*Weighting!U14+TUM_default_default_Mat!O5*Weighting!U15+TUM_default_default_Mat!P5*Weighting!U16+TUM_default_default_Mat!Q5*Weighting!U17</f>
        <v>34.572712594627625</v>
      </c>
      <c r="V5" s="6">
        <f>+TUM_default_default_Mat!B5*Weighting!V2+TUM_default_default_Mat!C5*Weighting!V3+TUM_default_default_Mat!D5*Weighting!V4+TUM_default_default_Mat!E5*Weighting!V5+TUM_default_default_Mat!F5*Weighting!V6+TUM_default_default_Mat!G5*Weighting!V7+TUM_default_default_Mat!H5*Weighting!V8+TUM_default_default_Mat!I5*Weighting!V9+TUM_default_default_Mat!J5*Weighting!V10+TUM_default_default_Mat!K5*Weighting!V11+TUM_default_default_Mat!L5*Weighting!V12+TUM_default_default_Mat!M5*Weighting!V13+TUM_default_default_Mat!N5*Weighting!V14+TUM_default_default_Mat!O5*Weighting!V15+TUM_default_default_Mat!P5*Weighting!V16+TUM_default_default_Mat!Q5*Weighting!V17</f>
        <v>31.975569022706658</v>
      </c>
      <c r="W5" s="6">
        <f>+TUM_default_default_Mat!B5*Weighting!W2+TUM_default_default_Mat!C5*Weighting!W3+TUM_default_default_Mat!D5*Weighting!W4+TUM_default_default_Mat!E5*Weighting!W5+TUM_default_default_Mat!F5*Weighting!W6+TUM_default_default_Mat!G5*Weighting!W7+TUM_default_default_Mat!H5*Weighting!W8+TUM_default_default_Mat!I5*Weighting!W9+TUM_default_default_Mat!J5*Weighting!W10+TUM_default_default_Mat!K5*Weighting!W11+TUM_default_default_Mat!L5*Weighting!W12+TUM_default_default_Mat!M5*Weighting!W13+TUM_default_default_Mat!N5*Weighting!W14+TUM_default_default_Mat!O5*Weighting!W15+TUM_default_default_Mat!P5*Weighting!W16+TUM_default_default_Mat!Q5*Weighting!W17</f>
        <v>196.07086146086664</v>
      </c>
      <c r="X5" s="6">
        <f>+TUM_default_default_Mat!B5*Weighting!X2+TUM_default_default_Mat!C5*Weighting!X3+TUM_default_default_Mat!D5*Weighting!X4+TUM_default_default_Mat!E5*Weighting!X5+TUM_default_default_Mat!F5*Weighting!X6+TUM_default_default_Mat!G5*Weighting!X7+TUM_default_default_Mat!H5*Weighting!X8+TUM_default_default_Mat!I5*Weighting!X9+TUM_default_default_Mat!J5*Weighting!X10+TUM_default_default_Mat!K5*Weighting!X11+TUM_default_default_Mat!L5*Weighting!X12+TUM_default_default_Mat!M5*Weighting!X13+TUM_default_default_Mat!N5*Weighting!X14+TUM_default_default_Mat!O5*Weighting!X15+TUM_default_default_Mat!P5*Weighting!X16+TUM_default_default_Mat!Q5*Weighting!X17</f>
        <v>17.541058748468913</v>
      </c>
      <c r="Y5" s="6">
        <f>+TUM_default_default_Mat!B5*Weighting!Y2+TUM_default_default_Mat!C5*Weighting!Y3+TUM_default_default_Mat!D5*Weighting!Y4+TUM_default_default_Mat!E5*Weighting!Y5+TUM_default_default_Mat!F5*Weighting!Y6+TUM_default_default_Mat!G5*Weighting!Y7+TUM_default_default_Mat!H5*Weighting!Y8+TUM_default_default_Mat!I5*Weighting!Y9+TUM_default_default_Mat!J5*Weighting!Y10+TUM_default_default_Mat!K5*Weighting!Y11+TUM_default_default_Mat!L5*Weighting!Y12+TUM_default_default_Mat!M5*Weighting!Y13+TUM_default_default_Mat!N5*Weighting!Y14+TUM_default_default_Mat!O5*Weighting!Y15+TUM_default_default_Mat!P5*Weighting!Y16+TUM_default_default_Mat!Q5*Weighting!Y17</f>
        <v>154.93604185480532</v>
      </c>
      <c r="Z5" s="6">
        <f>+TUM_default_default_Mat!B5*Weighting!Z2+TUM_default_default_Mat!C5*Weighting!Z3+TUM_default_default_Mat!D5*Weighting!Z4+TUM_default_default_Mat!E5*Weighting!Z5+TUM_default_default_Mat!F5*Weighting!Z6+TUM_default_default_Mat!G5*Weighting!Z7+TUM_default_default_Mat!H5*Weighting!Z8+TUM_default_default_Mat!I5*Weighting!Z9+TUM_default_default_Mat!J5*Weighting!Z10+TUM_default_default_Mat!K5*Weighting!Z11+TUM_default_default_Mat!L5*Weighting!Z12+TUM_default_default_Mat!M5*Weighting!Z13+TUM_default_default_Mat!N5*Weighting!Z14+TUM_default_default_Mat!O5*Weighting!Z15+TUM_default_default_Mat!P5*Weighting!Z16+TUM_default_default_Mat!Q5*Weighting!Z17</f>
        <v>13.845134331296203</v>
      </c>
      <c r="AA5" s="6">
        <f>+TUM_default_default_Mat!B5*Weighting!AA2+TUM_default_default_Mat!C5*Weighting!AA3+TUM_default_default_Mat!D5*Weighting!AA4+TUM_default_default_Mat!E5*Weighting!AA5+TUM_default_default_Mat!F5*Weighting!AA6+TUM_default_default_Mat!G5*Weighting!AA7+TUM_default_default_Mat!H5*Weighting!AA8+TUM_default_default_Mat!I5*Weighting!AA9+TUM_default_default_Mat!J5*Weighting!AA10+TUM_default_default_Mat!K5*Weighting!AA11+TUM_default_default_Mat!L5*Weighting!AA12+TUM_default_default_Mat!M5*Weighting!AA13+TUM_default_default_Mat!N5*Weighting!AA14+TUM_default_default_Mat!O5*Weighting!AA15+TUM_default_default_Mat!P5*Weighting!AA16+TUM_default_default_Mat!Q5*Weighting!AA17</f>
        <v>16.395808956737469</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1_Treatm!B2*Weighting!B2+TUM_default_S1_Treatm!C2*Weighting!B3+TUM_default_S1_Treatm!D2*Weighting!B4+TUM_default_S1_Treatm!E2*Weighting!B5+TUM_default_S1_Treatm!F2*Weighting!B6+TUM_default_S1_Treatm!G2*Weighting!B7+TUM_default_S1_Treatm!H2*Weighting!B8+TUM_default_S1_Treatm!I2*Weighting!B9+TUM_default_S1_Treatm!J2*Weighting!B10+TUM_default_S1_Treatm!K2*Weighting!B11+TUM_default_S1_Treatm!L2*Weighting!B12+TUM_default_S1_Treatm!M2*Weighting!B13+TUM_default_S1_Treatm!N2*Weighting!B14+TUM_default_S1_Treatm!O2*Weighting!B15+TUM_default_S1_Treatm!P2*Weighting!B16+TUM_default_S1_Treatm!Q2*Weighting!B17</f>
        <v>13.734725488262553</v>
      </c>
      <c r="C2" s="6">
        <f ca="1">+TUM_default_S1_Treatm!B2*Weighting!C2+TUM_default_S1_Treatm!C2*Weighting!C3+TUM_default_S1_Treatm!D2*Weighting!C4+TUM_default_S1_Treatm!E2*Weighting!C5+TUM_default_S1_Treatm!F2*Weighting!C6+TUM_default_S1_Treatm!G2*Weighting!C7+TUM_default_S1_Treatm!H2*Weighting!C8+TUM_default_S1_Treatm!I2*Weighting!C9+TUM_default_S1_Treatm!J2*Weighting!C10+TUM_default_S1_Treatm!K2*Weighting!C11+TUM_default_S1_Treatm!L2*Weighting!C12+TUM_default_S1_Treatm!M2*Weighting!C13+TUM_default_S1_Treatm!N2*Weighting!C14+TUM_default_S1_Treatm!O2*Weighting!C15+TUM_default_S1_Treatm!P2*Weighting!C16+TUM_default_S1_Treatm!Q2*Weighting!C17</f>
        <v>8.5579507421451968</v>
      </c>
      <c r="D2" s="6">
        <f ca="1">+TUM_default_S1_Treatm!B2*Weighting!D2+TUM_default_S1_Treatm!C2*Weighting!D3+TUM_default_S1_Treatm!D2*Weighting!D4+TUM_default_S1_Treatm!E2*Weighting!D5+TUM_default_S1_Treatm!F2*Weighting!D6+TUM_default_S1_Treatm!G2*Weighting!D7+TUM_default_S1_Treatm!H2*Weighting!D8+TUM_default_S1_Treatm!I2*Weighting!D9+TUM_default_S1_Treatm!J2*Weighting!D10+TUM_default_S1_Treatm!K2*Weighting!D11+TUM_default_S1_Treatm!L2*Weighting!D12+TUM_default_S1_Treatm!M2*Weighting!D13+TUM_default_S1_Treatm!N2*Weighting!D14+TUM_default_S1_Treatm!O2*Weighting!D15+TUM_default_S1_Treatm!P2*Weighting!D16+TUM_default_S1_Treatm!Q2*Weighting!D17</f>
        <v>13.912390832831655</v>
      </c>
      <c r="E2" s="6">
        <f ca="1">+TUM_default_S1_Treatm!B2*Weighting!E2+TUM_default_S1_Treatm!C2*Weighting!E3+TUM_default_S1_Treatm!D2*Weighting!E4+TUM_default_S1_Treatm!E2*Weighting!E5+TUM_default_S1_Treatm!F2*Weighting!E6+TUM_default_S1_Treatm!G2*Weighting!E7+TUM_default_S1_Treatm!H2*Weighting!E8+TUM_default_S1_Treatm!I2*Weighting!E9+TUM_default_S1_Treatm!J2*Weighting!E10+TUM_default_S1_Treatm!K2*Weighting!E11+TUM_default_S1_Treatm!L2*Weighting!E12+TUM_default_S1_Treatm!M2*Weighting!E13+TUM_default_S1_Treatm!N2*Weighting!E14+TUM_default_S1_Treatm!O2*Weighting!E15+TUM_default_S1_Treatm!P2*Weighting!E16+TUM_default_S1_Treatm!Q2*Weighting!E17</f>
        <v>13.313188764032152</v>
      </c>
      <c r="F2" s="6">
        <f ca="1">+TUM_default_S1_Treatm!B2*Weighting!F2+TUM_default_S1_Treatm!C2*Weighting!F3+TUM_default_S1_Treatm!D2*Weighting!F4+TUM_default_S1_Treatm!E2*Weighting!F5+TUM_default_S1_Treatm!F2*Weighting!F6+TUM_default_S1_Treatm!G2*Weighting!F7+TUM_default_S1_Treatm!H2*Weighting!F8+TUM_default_S1_Treatm!I2*Weighting!F9+TUM_default_S1_Treatm!J2*Weighting!F10+TUM_default_S1_Treatm!K2*Weighting!F11+TUM_default_S1_Treatm!L2*Weighting!F12+TUM_default_S1_Treatm!M2*Weighting!F13+TUM_default_S1_Treatm!N2*Weighting!F14+TUM_default_S1_Treatm!O2*Weighting!F15+TUM_default_S1_Treatm!P2*Weighting!F16+TUM_default_S1_Treatm!Q2*Weighting!F17</f>
        <v>12.242470196212485</v>
      </c>
      <c r="G2" s="6">
        <f>+TUM_default_S1_Treatm!B2*Weighting!G2+TUM_default_S1_Treatm!C2*Weighting!G3+TUM_default_S1_Treatm!D2*Weighting!G4+TUM_default_S1_Treatm!E2*Weighting!G5+TUM_default_S1_Treatm!F2*Weighting!G6+TUM_default_S1_Treatm!G2*Weighting!G7+TUM_default_S1_Treatm!H2*Weighting!G8+TUM_default_S1_Treatm!I2*Weighting!G9+TUM_default_S1_Treatm!J2*Weighting!G10+TUM_default_S1_Treatm!K2*Weighting!G11+TUM_default_S1_Treatm!L2*Weighting!G12+TUM_default_S1_Treatm!M2*Weighting!G13+TUM_default_S1_Treatm!N2*Weighting!G14+TUM_default_S1_Treatm!O2*Weighting!G15+TUM_default_S1_Treatm!P2*Weighting!G16+TUM_default_S1_Treatm!Q2*Weighting!G17</f>
        <v>4.9122155203857547</v>
      </c>
      <c r="H2" s="6">
        <f>+TUM_default_S1_Treatm!B2*Weighting!H2+TUM_default_S1_Treatm!C2*Weighting!H3+TUM_default_S1_Treatm!D2*Weighting!H4+TUM_default_S1_Treatm!E2*Weighting!H5+TUM_default_S1_Treatm!F2*Weighting!H6+TUM_default_S1_Treatm!G2*Weighting!H7+TUM_default_S1_Treatm!H2*Weighting!H8+TUM_default_S1_Treatm!I2*Weighting!H9+TUM_default_S1_Treatm!J2*Weighting!H10+TUM_default_S1_Treatm!K2*Weighting!H11+TUM_default_S1_Treatm!L2*Weighting!H12+TUM_default_S1_Treatm!M2*Weighting!H13+TUM_default_S1_Treatm!N2*Weighting!H14+TUM_default_S1_Treatm!O2*Weighting!H15+TUM_default_S1_Treatm!P2*Weighting!H16+TUM_default_S1_Treatm!Q2*Weighting!H17</f>
        <v>3.022905442878546</v>
      </c>
      <c r="I2" s="6">
        <f>+TUM_default_S1_Treatm!B2*Weighting!I2+TUM_default_S1_Treatm!C2*Weighting!I3+TUM_default_S1_Treatm!D2*Weighting!I4+TUM_default_S1_Treatm!E2*Weighting!I5+TUM_default_S1_Treatm!F2*Weighting!I6+TUM_default_S1_Treatm!G2*Weighting!I7+TUM_default_S1_Treatm!H2*Weighting!I8+TUM_default_S1_Treatm!I2*Weighting!I9+TUM_default_S1_Treatm!J2*Weighting!I10+TUM_default_S1_Treatm!K2*Weighting!I11+TUM_default_S1_Treatm!L2*Weighting!I12+TUM_default_S1_Treatm!M2*Weighting!I13+TUM_default_S1_Treatm!N2*Weighting!I14+TUM_default_S1_Treatm!O2*Weighting!I15+TUM_default_S1_Treatm!P2*Weighting!I16+TUM_default_S1_Treatm!Q2*Weighting!I17</f>
        <v>4.6581296047900977</v>
      </c>
      <c r="J2" s="6">
        <f>+TUM_default_S1_Treatm!B2*Weighting!J2+TUM_default_S1_Treatm!C2*Weighting!J3+TUM_default_S1_Treatm!D2*Weighting!J4+TUM_default_S1_Treatm!E2*Weighting!J5+TUM_default_S1_Treatm!F2*Weighting!J6+TUM_default_S1_Treatm!G2*Weighting!J7+TUM_default_S1_Treatm!H2*Weighting!J8+TUM_default_S1_Treatm!I2*Weighting!J9+TUM_default_S1_Treatm!J2*Weighting!J10+TUM_default_S1_Treatm!K2*Weighting!J11+TUM_default_S1_Treatm!L2*Weighting!J12+TUM_default_S1_Treatm!M2*Weighting!J13+TUM_default_S1_Treatm!N2*Weighting!J14+TUM_default_S1_Treatm!O2*Weighting!J15+TUM_default_S1_Treatm!P2*Weighting!J16+TUM_default_S1_Treatm!Q2*Weighting!J17</f>
        <v>6.6059492042429655</v>
      </c>
      <c r="K2" s="6">
        <f>+TUM_default_S1_Treatm!B2*Weighting!K2+TUM_default_S1_Treatm!C2*Weighting!K3+TUM_default_S1_Treatm!D2*Weighting!K4+TUM_default_S1_Treatm!E2*Weighting!K5+TUM_default_S1_Treatm!F2*Weighting!K6+TUM_default_S1_Treatm!G2*Weighting!K7+TUM_default_S1_Treatm!H2*Weighting!K8+TUM_default_S1_Treatm!I2*Weighting!K9+TUM_default_S1_Treatm!J2*Weighting!K10+TUM_default_S1_Treatm!K2*Weighting!K11+TUM_default_S1_Treatm!L2*Weighting!K12+TUM_default_S1_Treatm!M2*Weighting!K13+TUM_default_S1_Treatm!N2*Weighting!K14+TUM_default_S1_Treatm!O2*Weighting!K15+TUM_default_S1_Treatm!P2*Weighting!K16+TUM_default_S1_Treatm!Q2*Weighting!K17</f>
        <v>3.1756625766071025</v>
      </c>
      <c r="L2" s="6">
        <f>+TUM_default_S1_Treatm!B2*Weighting!L2+TUM_default_S1_Treatm!C2*Weighting!L3+TUM_default_S1_Treatm!D2*Weighting!L4+TUM_default_S1_Treatm!E2*Weighting!L5+TUM_default_S1_Treatm!F2*Weighting!L6+TUM_default_S1_Treatm!G2*Weighting!L7+TUM_default_S1_Treatm!H2*Weighting!L8+TUM_default_S1_Treatm!I2*Weighting!L9+TUM_default_S1_Treatm!J2*Weighting!L10+TUM_default_S1_Treatm!K2*Weighting!L11+TUM_default_S1_Treatm!L2*Weighting!L12+TUM_default_S1_Treatm!M2*Weighting!L13+TUM_default_S1_Treatm!N2*Weighting!L14+TUM_default_S1_Treatm!O2*Weighting!L15+TUM_default_S1_Treatm!P2*Weighting!L16+TUM_default_S1_Treatm!Q2*Weighting!L17</f>
        <v>-1.1253897772601098</v>
      </c>
      <c r="M2" s="6">
        <f>+TUM_default_S1_Treatm!B2*Weighting!M2+TUM_default_S1_Treatm!C2*Weighting!M3+TUM_default_S1_Treatm!D2*Weighting!M4+TUM_default_S1_Treatm!E2*Weighting!M5+TUM_default_S1_Treatm!F2*Weighting!M6+TUM_default_S1_Treatm!G2*Weighting!M7+TUM_default_S1_Treatm!H2*Weighting!M8+TUM_default_S1_Treatm!I2*Weighting!M9+TUM_default_S1_Treatm!J2*Weighting!M10+TUM_default_S1_Treatm!K2*Weighting!M11+TUM_default_S1_Treatm!L2*Weighting!M12+TUM_default_S1_Treatm!M2*Weighting!M13+TUM_default_S1_Treatm!N2*Weighting!M14+TUM_default_S1_Treatm!O2*Weighting!M15+TUM_default_S1_Treatm!P2*Weighting!M16+TUM_default_S1_Treatm!Q2*Weighting!M17</f>
        <v>0.5672029651627486</v>
      </c>
      <c r="N2" s="6">
        <f>+TUM_default_S1_Treatm!B2*Weighting!N2+TUM_default_S1_Treatm!C2*Weighting!N3+TUM_default_S1_Treatm!D2*Weighting!N4+TUM_default_S1_Treatm!E2*Weighting!N5+TUM_default_S1_Treatm!F2*Weighting!N6+TUM_default_S1_Treatm!G2*Weighting!N7+TUM_default_S1_Treatm!H2*Weighting!N8+TUM_default_S1_Treatm!I2*Weighting!N9+TUM_default_S1_Treatm!J2*Weighting!N10+TUM_default_S1_Treatm!K2*Weighting!N11+TUM_default_S1_Treatm!L2*Weighting!N12+TUM_default_S1_Treatm!M2*Weighting!N13+TUM_default_S1_Treatm!N2*Weighting!N14+TUM_default_S1_Treatm!O2*Weighting!N15+TUM_default_S1_Treatm!P2*Weighting!N16+TUM_default_S1_Treatm!Q2*Weighting!N17</f>
        <v>58.65106133831101</v>
      </c>
      <c r="O2" s="6">
        <f>+TUM_default_S1_Treatm!B2*Weighting!O2+TUM_default_S1_Treatm!C2*Weighting!O3+TUM_default_S1_Treatm!D2*Weighting!O4+TUM_default_S1_Treatm!E2*Weighting!O5+TUM_default_S1_Treatm!F2*Weighting!O6+TUM_default_S1_Treatm!G2*Weighting!O7+TUM_default_S1_Treatm!H2*Weighting!O8+TUM_default_S1_Treatm!I2*Weighting!O9+TUM_default_S1_Treatm!J2*Weighting!O10+TUM_default_S1_Treatm!K2*Weighting!O11+TUM_default_S1_Treatm!L2*Weighting!O12+TUM_default_S1_Treatm!M2*Weighting!O13+TUM_default_S1_Treatm!N2*Weighting!O14+TUM_default_S1_Treatm!O2*Weighting!O15+TUM_default_S1_Treatm!P2*Weighting!O16+TUM_default_S1_Treatm!Q2*Weighting!O17</f>
        <v>8.5842388757465926</v>
      </c>
      <c r="P2" s="6">
        <f>+TUM_default_S1_Treatm!B2*Weighting!P2+TUM_default_S1_Treatm!C2*Weighting!P3+TUM_default_S1_Treatm!D2*Weighting!P4+TUM_default_S1_Treatm!E2*Weighting!P5+TUM_default_S1_Treatm!F2*Weighting!P6+TUM_default_S1_Treatm!G2*Weighting!P7+TUM_default_S1_Treatm!H2*Weighting!P8+TUM_default_S1_Treatm!I2*Weighting!P9+TUM_default_S1_Treatm!J2*Weighting!P10+TUM_default_S1_Treatm!K2*Weighting!P11+TUM_default_S1_Treatm!L2*Weighting!P12+TUM_default_S1_Treatm!M2*Weighting!P13+TUM_default_S1_Treatm!N2*Weighting!P14+TUM_default_S1_Treatm!O2*Weighting!P15+TUM_default_S1_Treatm!P2*Weighting!P16+TUM_default_S1_Treatm!Q2*Weighting!P17</f>
        <v>-4.9585466589286948</v>
      </c>
      <c r="Q2" s="6">
        <f>+TUM_default_S1_Treatm!B2*Weighting!Q2+TUM_default_S1_Treatm!C2*Weighting!Q3+TUM_default_S1_Treatm!D2*Weighting!Q4+TUM_default_S1_Treatm!E2*Weighting!Q5+TUM_default_S1_Treatm!F2*Weighting!Q6+TUM_default_S1_Treatm!G2*Weighting!Q7+TUM_default_S1_Treatm!H2*Weighting!Q8+TUM_default_S1_Treatm!I2*Weighting!Q9+TUM_default_S1_Treatm!J2*Weighting!Q10+TUM_default_S1_Treatm!K2*Weighting!Q11+TUM_default_S1_Treatm!L2*Weighting!Q12+TUM_default_S1_Treatm!M2*Weighting!Q13+TUM_default_S1_Treatm!N2*Weighting!Q14+TUM_default_S1_Treatm!O2*Weighting!Q15+TUM_default_S1_Treatm!P2*Weighting!Q16+TUM_default_S1_Treatm!Q2*Weighting!Q17</f>
        <v>0.70615972405639105</v>
      </c>
      <c r="R2" s="6">
        <f>+TUM_default_S1_Treatm!B2*Weighting!R2+TUM_default_S1_Treatm!C2*Weighting!R3+TUM_default_S1_Treatm!D2*Weighting!R4+TUM_default_S1_Treatm!E2*Weighting!R5+TUM_default_S1_Treatm!F2*Weighting!R6+TUM_default_S1_Treatm!G2*Weighting!R7+TUM_default_S1_Treatm!H2*Weighting!R8+TUM_default_S1_Treatm!I2*Weighting!R9+TUM_default_S1_Treatm!J2*Weighting!R10+TUM_default_S1_Treatm!K2*Weighting!R11+TUM_default_S1_Treatm!L2*Weighting!R12+TUM_default_S1_Treatm!M2*Weighting!R13+TUM_default_S1_Treatm!N2*Weighting!R14+TUM_default_S1_Treatm!O2*Weighting!R15+TUM_default_S1_Treatm!P2*Weighting!R16+TUM_default_S1_Treatm!Q2*Weighting!R17</f>
        <v>8.6737559979200292</v>
      </c>
      <c r="S2" s="6">
        <f>+TUM_default_S1_Treatm!B2*Weighting!S2+TUM_default_S1_Treatm!C2*Weighting!S3+TUM_default_S1_Treatm!D2*Weighting!S4+TUM_default_S1_Treatm!E2*Weighting!S5+TUM_default_S1_Treatm!F2*Weighting!S6+TUM_default_S1_Treatm!G2*Weighting!S7+TUM_default_S1_Treatm!H2*Weighting!S8+TUM_default_S1_Treatm!I2*Weighting!S9+TUM_default_S1_Treatm!J2*Weighting!S10+TUM_default_S1_Treatm!K2*Weighting!S11+TUM_default_S1_Treatm!L2*Weighting!S12+TUM_default_S1_Treatm!M2*Weighting!S13+TUM_default_S1_Treatm!N2*Weighting!S14+TUM_default_S1_Treatm!O2*Weighting!S15+TUM_default_S1_Treatm!P2*Weighting!S16+TUM_default_S1_Treatm!Q2*Weighting!S17</f>
        <v>-16.534211118440904</v>
      </c>
      <c r="T2" s="6">
        <f>+TUM_default_S1_Treatm!B2*Weighting!T2+TUM_default_S1_Treatm!C2*Weighting!T3+TUM_default_S1_Treatm!D2*Weighting!T4+TUM_default_S1_Treatm!E2*Weighting!T5+TUM_default_S1_Treatm!F2*Weighting!T6+TUM_default_S1_Treatm!G2*Weighting!T7+TUM_default_S1_Treatm!H2*Weighting!T8+TUM_default_S1_Treatm!I2*Weighting!T9+TUM_default_S1_Treatm!J2*Weighting!T10+TUM_default_S1_Treatm!K2*Weighting!T11+TUM_default_S1_Treatm!L2*Weighting!T12+TUM_default_S1_Treatm!M2*Weighting!T13+TUM_default_S1_Treatm!N2*Weighting!T14+TUM_default_S1_Treatm!O2*Weighting!T15+TUM_default_S1_Treatm!P2*Weighting!T16+TUM_default_S1_Treatm!Q2*Weighting!T17</f>
        <v>-25.439736665019034</v>
      </c>
      <c r="U2" s="6">
        <f>+TUM_default_S1_Treatm!B2*Weighting!U2+TUM_default_S1_Treatm!C2*Weighting!U3+TUM_default_S1_Treatm!D2*Weighting!U4+TUM_default_S1_Treatm!E2*Weighting!U5+TUM_default_S1_Treatm!F2*Weighting!U6+TUM_default_S1_Treatm!G2*Weighting!U7+TUM_default_S1_Treatm!H2*Weighting!U8+TUM_default_S1_Treatm!I2*Weighting!U9+TUM_default_S1_Treatm!J2*Weighting!U10+TUM_default_S1_Treatm!K2*Weighting!U11+TUM_default_S1_Treatm!L2*Weighting!U12+TUM_default_S1_Treatm!M2*Weighting!U13+TUM_default_S1_Treatm!N2*Weighting!U14+TUM_default_S1_Treatm!O2*Weighting!U15+TUM_default_S1_Treatm!P2*Weighting!U16+TUM_default_S1_Treatm!Q2*Weighting!U17</f>
        <v>0.91853097737795508</v>
      </c>
      <c r="V2" s="6">
        <f>+TUM_default_S1_Treatm!B2*Weighting!V2+TUM_default_S1_Treatm!C2*Weighting!V3+TUM_default_S1_Treatm!D2*Weighting!V4+TUM_default_S1_Treatm!E2*Weighting!V5+TUM_default_S1_Treatm!F2*Weighting!V6+TUM_default_S1_Treatm!G2*Weighting!V7+TUM_default_S1_Treatm!H2*Weighting!V8+TUM_default_S1_Treatm!I2*Weighting!V9+TUM_default_S1_Treatm!J2*Weighting!V10+TUM_default_S1_Treatm!K2*Weighting!V11+TUM_default_S1_Treatm!L2*Weighting!V12+TUM_default_S1_Treatm!M2*Weighting!V13+TUM_default_S1_Treatm!N2*Weighting!V14+TUM_default_S1_Treatm!O2*Weighting!V15+TUM_default_S1_Treatm!P2*Weighting!V16+TUM_default_S1_Treatm!Q2*Weighting!V17</f>
        <v>2.1345076725677607</v>
      </c>
      <c r="W2" s="6">
        <f>+TUM_default_S1_Treatm!B2*Weighting!W2+TUM_default_S1_Treatm!C2*Weighting!W3+TUM_default_S1_Treatm!D2*Weighting!W4+TUM_default_S1_Treatm!E2*Weighting!W5+TUM_default_S1_Treatm!F2*Weighting!W6+TUM_default_S1_Treatm!G2*Weighting!W7+TUM_default_S1_Treatm!H2*Weighting!W8+TUM_default_S1_Treatm!I2*Weighting!W9+TUM_default_S1_Treatm!J2*Weighting!W10+TUM_default_S1_Treatm!K2*Weighting!W11+TUM_default_S1_Treatm!L2*Weighting!W12+TUM_default_S1_Treatm!M2*Weighting!W13+TUM_default_S1_Treatm!N2*Weighting!W14+TUM_default_S1_Treatm!O2*Weighting!W15+TUM_default_S1_Treatm!P2*Weighting!W16+TUM_default_S1_Treatm!Q2*Weighting!W17</f>
        <v>17.007679859099966</v>
      </c>
      <c r="X2" s="6">
        <f>+TUM_default_S1_Treatm!B2*Weighting!X2+TUM_default_S1_Treatm!C2*Weighting!X3+TUM_default_S1_Treatm!D2*Weighting!X4+TUM_default_S1_Treatm!E2*Weighting!X5+TUM_default_S1_Treatm!F2*Weighting!X6+TUM_default_S1_Treatm!G2*Weighting!X7+TUM_default_S1_Treatm!H2*Weighting!X8+TUM_default_S1_Treatm!I2*Weighting!X9+TUM_default_S1_Treatm!J2*Weighting!X10+TUM_default_S1_Treatm!K2*Weighting!X11+TUM_default_S1_Treatm!L2*Weighting!X12+TUM_default_S1_Treatm!M2*Weighting!X13+TUM_default_S1_Treatm!N2*Weighting!X14+TUM_default_S1_Treatm!O2*Weighting!X15+TUM_default_S1_Treatm!P2*Weighting!X16+TUM_default_S1_Treatm!Q2*Weighting!X17</f>
        <v>-0.10968464769871034</v>
      </c>
      <c r="Y2" s="6">
        <f>+TUM_default_S1_Treatm!B2*Weighting!Y2+TUM_default_S1_Treatm!C2*Weighting!Y3+TUM_default_S1_Treatm!D2*Weighting!Y4+TUM_default_S1_Treatm!E2*Weighting!Y5+TUM_default_S1_Treatm!F2*Weighting!Y6+TUM_default_S1_Treatm!G2*Weighting!Y7+TUM_default_S1_Treatm!H2*Weighting!Y8+TUM_default_S1_Treatm!I2*Weighting!Y9+TUM_default_S1_Treatm!J2*Weighting!Y10+TUM_default_S1_Treatm!K2*Weighting!Y11+TUM_default_S1_Treatm!L2*Weighting!Y12+TUM_default_S1_Treatm!M2*Weighting!Y13+TUM_default_S1_Treatm!N2*Weighting!Y14+TUM_default_S1_Treatm!O2*Weighting!Y15+TUM_default_S1_Treatm!P2*Weighting!Y16+TUM_default_S1_Treatm!Q2*Weighting!Y17</f>
        <v>-0.14520790625556401</v>
      </c>
      <c r="Z2" s="6">
        <f>+TUM_default_S1_Treatm!B2*Weighting!Z2+TUM_default_S1_Treatm!C2*Weighting!Z3+TUM_default_S1_Treatm!D2*Weighting!Z4+TUM_default_S1_Treatm!E2*Weighting!Z5+TUM_default_S1_Treatm!F2*Weighting!Z6+TUM_default_S1_Treatm!G2*Weighting!Z7+TUM_default_S1_Treatm!H2*Weighting!Z8+TUM_default_S1_Treatm!I2*Weighting!Z9+TUM_default_S1_Treatm!J2*Weighting!Z10+TUM_default_S1_Treatm!K2*Weighting!Z11+TUM_default_S1_Treatm!L2*Weighting!Z12+TUM_default_S1_Treatm!M2*Weighting!Z13+TUM_default_S1_Treatm!N2*Weighting!Z14+TUM_default_S1_Treatm!O2*Weighting!Z15+TUM_default_S1_Treatm!P2*Weighting!Z16+TUM_default_S1_Treatm!Q2*Weighting!Z17</f>
        <v>14.654655918225142</v>
      </c>
      <c r="AA2" s="6">
        <f>+TUM_default_S1_Treatm!B2*Weighting!AA2+TUM_default_S1_Treatm!C2*Weighting!AA3+TUM_default_S1_Treatm!D2*Weighting!AA4+TUM_default_S1_Treatm!E2*Weighting!AA5+TUM_default_S1_Treatm!F2*Weighting!AA6+TUM_default_S1_Treatm!G2*Weighting!AA7+TUM_default_S1_Treatm!H2*Weighting!AA8+TUM_default_S1_Treatm!I2*Weighting!AA9+TUM_default_S1_Treatm!J2*Weighting!AA10+TUM_default_S1_Treatm!K2*Weighting!AA11+TUM_default_S1_Treatm!L2*Weighting!AA12+TUM_default_S1_Treatm!M2*Weighting!AA13+TUM_default_S1_Treatm!N2*Weighting!AA14+TUM_default_S1_Treatm!O2*Weighting!AA15+TUM_default_S1_Treatm!P2*Weighting!AA16+TUM_default_S1_Treatm!Q2*Weighting!AA17</f>
        <v>15.010431771307505</v>
      </c>
    </row>
    <row r="3" spans="1:27" x14ac:dyDescent="0.35">
      <c r="A3" s="5" t="s">
        <v>2</v>
      </c>
      <c r="B3" s="6">
        <f ca="1">+TUM_default_S1_Treatm!B3*Weighting!B2+TUM_default_S1_Treatm!C3*Weighting!B3+TUM_default_S1_Treatm!D3*Weighting!B4+TUM_default_S1_Treatm!E3*Weighting!B5+TUM_default_S1_Treatm!F3*Weighting!B6+TUM_default_S1_Treatm!G3*Weighting!B7+TUM_default_S1_Treatm!H3*Weighting!B8+TUM_default_S1_Treatm!I3*Weighting!B9+TUM_default_S1_Treatm!J3*Weighting!B10+TUM_default_S1_Treatm!K3*Weighting!B11+TUM_default_S1_Treatm!L3*Weighting!B12+TUM_default_S1_Treatm!M3*Weighting!B13+TUM_default_S1_Treatm!N3*Weighting!B14+TUM_default_S1_Treatm!O3*Weighting!B15+TUM_default_S1_Treatm!P3*Weighting!B16+TUM_default_S1_Treatm!Q3*Weighting!B17</f>
        <v>-9.2674742913569386</v>
      </c>
      <c r="C3" s="6">
        <f ca="1">+TUM_default_S1_Treatm!B3*Weighting!C2+TUM_default_S1_Treatm!C3*Weighting!C3+TUM_default_S1_Treatm!D3*Weighting!C4+TUM_default_S1_Treatm!E3*Weighting!C5+TUM_default_S1_Treatm!F3*Weighting!C6+TUM_default_S1_Treatm!G3*Weighting!C7+TUM_default_S1_Treatm!H3*Weighting!C8+TUM_default_S1_Treatm!I3*Weighting!C9+TUM_default_S1_Treatm!J3*Weighting!C10+TUM_default_S1_Treatm!K3*Weighting!C11+TUM_default_S1_Treatm!L3*Weighting!C12+TUM_default_S1_Treatm!M3*Weighting!C13+TUM_default_S1_Treatm!N3*Weighting!C14+TUM_default_S1_Treatm!O3*Weighting!C15+TUM_default_S1_Treatm!P3*Weighting!C16+TUM_default_S1_Treatm!Q3*Weighting!C17</f>
        <v>-5.9680230876093487</v>
      </c>
      <c r="D3" s="6">
        <f ca="1">+TUM_default_S1_Treatm!B3*Weighting!D2+TUM_default_S1_Treatm!C3*Weighting!D3+TUM_default_S1_Treatm!D3*Weighting!D4+TUM_default_S1_Treatm!E3*Weighting!D5+TUM_default_S1_Treatm!F3*Weighting!D6+TUM_default_S1_Treatm!G3*Weighting!D7+TUM_default_S1_Treatm!H3*Weighting!D8+TUM_default_S1_Treatm!I3*Weighting!D9+TUM_default_S1_Treatm!J3*Weighting!D10+TUM_default_S1_Treatm!K3*Weighting!D11+TUM_default_S1_Treatm!L3*Weighting!D12+TUM_default_S1_Treatm!M3*Weighting!D13+TUM_default_S1_Treatm!N3*Weighting!D14+TUM_default_S1_Treatm!O3*Weighting!D15+TUM_default_S1_Treatm!P3*Weighting!D16+TUM_default_S1_Treatm!Q3*Weighting!D17</f>
        <v>-9.8491742699368139</v>
      </c>
      <c r="E3" s="6">
        <f ca="1">+TUM_default_S1_Treatm!B3*Weighting!E2+TUM_default_S1_Treatm!C3*Weighting!E3+TUM_default_S1_Treatm!D3*Weighting!E4+TUM_default_S1_Treatm!E3*Weighting!E5+TUM_default_S1_Treatm!F3*Weighting!E6+TUM_default_S1_Treatm!G3*Weighting!E7+TUM_default_S1_Treatm!H3*Weighting!E8+TUM_default_S1_Treatm!I3*Weighting!E9+TUM_default_S1_Treatm!J3*Weighting!E10+TUM_default_S1_Treatm!K3*Weighting!E11+TUM_default_S1_Treatm!L3*Weighting!E12+TUM_default_S1_Treatm!M3*Weighting!E13+TUM_default_S1_Treatm!N3*Weighting!E14+TUM_default_S1_Treatm!O3*Weighting!E15+TUM_default_S1_Treatm!P3*Weighting!E16+TUM_default_S1_Treatm!Q3*Weighting!E17</f>
        <v>-1.4524511025254612</v>
      </c>
      <c r="F3" s="6">
        <f ca="1">+TUM_default_S1_Treatm!B3*Weighting!F2+TUM_default_S1_Treatm!C3*Weighting!F3+TUM_default_S1_Treatm!D3*Weighting!F4+TUM_default_S1_Treatm!E3*Weighting!F5+TUM_default_S1_Treatm!F3*Weighting!F6+TUM_default_S1_Treatm!G3*Weighting!F7+TUM_default_S1_Treatm!H3*Weighting!F8+TUM_default_S1_Treatm!I3*Weighting!F9+TUM_default_S1_Treatm!J3*Weighting!F10+TUM_default_S1_Treatm!K3*Weighting!F11+TUM_default_S1_Treatm!L3*Weighting!F12+TUM_default_S1_Treatm!M3*Weighting!F13+TUM_default_S1_Treatm!N3*Weighting!F14+TUM_default_S1_Treatm!O3*Weighting!F15+TUM_default_S1_Treatm!P3*Weighting!F16+TUM_default_S1_Treatm!Q3*Weighting!F17</f>
        <v>-9.5541234886915589</v>
      </c>
      <c r="G3" s="6">
        <f>+TUM_default_S1_Treatm!B3*Weighting!G2+TUM_default_S1_Treatm!C3*Weighting!G3+TUM_default_S1_Treatm!D3*Weighting!G4+TUM_default_S1_Treatm!E3*Weighting!G5+TUM_default_S1_Treatm!F3*Weighting!G6+TUM_default_S1_Treatm!G3*Weighting!G7+TUM_default_S1_Treatm!H3*Weighting!G8+TUM_default_S1_Treatm!I3*Weighting!G9+TUM_default_S1_Treatm!J3*Weighting!G10+TUM_default_S1_Treatm!K3*Weighting!G11+TUM_default_S1_Treatm!L3*Weighting!G12+TUM_default_S1_Treatm!M3*Weighting!G13+TUM_default_S1_Treatm!N3*Weighting!G14+TUM_default_S1_Treatm!O3*Weighting!G15+TUM_default_S1_Treatm!P3*Weighting!G16+TUM_default_S1_Treatm!Q3*Weighting!G17</f>
        <v>-6.3650360944566877</v>
      </c>
      <c r="H3" s="6">
        <f>+TUM_default_S1_Treatm!B3*Weighting!H2+TUM_default_S1_Treatm!C3*Weighting!H3+TUM_default_S1_Treatm!D3*Weighting!H4+TUM_default_S1_Treatm!E3*Weighting!H5+TUM_default_S1_Treatm!F3*Weighting!H6+TUM_default_S1_Treatm!G3*Weighting!H7+TUM_default_S1_Treatm!H3*Weighting!H8+TUM_default_S1_Treatm!I3*Weighting!H9+TUM_default_S1_Treatm!J3*Weighting!H10+TUM_default_S1_Treatm!K3*Weighting!H11+TUM_default_S1_Treatm!L3*Weighting!H12+TUM_default_S1_Treatm!M3*Weighting!H13+TUM_default_S1_Treatm!N3*Weighting!H14+TUM_default_S1_Treatm!O3*Weighting!H15+TUM_default_S1_Treatm!P3*Weighting!H16+TUM_default_S1_Treatm!Q3*Weighting!H17</f>
        <v>-4.8754834860850291</v>
      </c>
      <c r="I3" s="6">
        <f>+TUM_default_S1_Treatm!B3*Weighting!I2+TUM_default_S1_Treatm!C3*Weighting!I3+TUM_default_S1_Treatm!D3*Weighting!I4+TUM_default_S1_Treatm!E3*Weighting!I5+TUM_default_S1_Treatm!F3*Weighting!I6+TUM_default_S1_Treatm!G3*Weighting!I7+TUM_default_S1_Treatm!H3*Weighting!I8+TUM_default_S1_Treatm!I3*Weighting!I9+TUM_default_S1_Treatm!J3*Weighting!I10+TUM_default_S1_Treatm!K3*Weighting!I11+TUM_default_S1_Treatm!L3*Weighting!I12+TUM_default_S1_Treatm!M3*Weighting!I13+TUM_default_S1_Treatm!N3*Weighting!I14+TUM_default_S1_Treatm!O3*Weighting!I15+TUM_default_S1_Treatm!P3*Weighting!I16+TUM_default_S1_Treatm!Q3*Weighting!I17</f>
        <v>-6.6916578573736887</v>
      </c>
      <c r="J3" s="6">
        <f>+TUM_default_S1_Treatm!B3*Weighting!J2+TUM_default_S1_Treatm!C3*Weighting!J3+TUM_default_S1_Treatm!D3*Weighting!J4+TUM_default_S1_Treatm!E3*Weighting!J5+TUM_default_S1_Treatm!F3*Weighting!J6+TUM_default_S1_Treatm!G3*Weighting!J7+TUM_default_S1_Treatm!H3*Weighting!J8+TUM_default_S1_Treatm!I3*Weighting!J9+TUM_default_S1_Treatm!J3*Weighting!J10+TUM_default_S1_Treatm!K3*Weighting!J11+TUM_default_S1_Treatm!L3*Weighting!J12+TUM_default_S1_Treatm!M3*Weighting!J13+TUM_default_S1_Treatm!N3*Weighting!J14+TUM_default_S1_Treatm!O3*Weighting!J15+TUM_default_S1_Treatm!P3*Weighting!J16+TUM_default_S1_Treatm!Q3*Weighting!J17</f>
        <v>-1.3467810390797128</v>
      </c>
      <c r="K3" s="6">
        <f>+TUM_default_S1_Treatm!B3*Weighting!K2+TUM_default_S1_Treatm!C3*Weighting!K3+TUM_default_S1_Treatm!D3*Weighting!K4+TUM_default_S1_Treatm!E3*Weighting!K5+TUM_default_S1_Treatm!F3*Weighting!K6+TUM_default_S1_Treatm!G3*Weighting!K7+TUM_default_S1_Treatm!H3*Weighting!K8+TUM_default_S1_Treatm!I3*Weighting!K9+TUM_default_S1_Treatm!J3*Weighting!K10+TUM_default_S1_Treatm!K3*Weighting!K11+TUM_default_S1_Treatm!L3*Weighting!K12+TUM_default_S1_Treatm!M3*Weighting!K13+TUM_default_S1_Treatm!N3*Weighting!K14+TUM_default_S1_Treatm!O3*Weighting!K15+TUM_default_S1_Treatm!P3*Weighting!K16+TUM_default_S1_Treatm!Q3*Weighting!K17</f>
        <v>-5.9481912944695292</v>
      </c>
      <c r="L3" s="6">
        <f>+TUM_default_S1_Treatm!B3*Weighting!L2+TUM_default_S1_Treatm!C3*Weighting!L3+TUM_default_S1_Treatm!D3*Weighting!L4+TUM_default_S1_Treatm!E3*Weighting!L5+TUM_default_S1_Treatm!F3*Weighting!L6+TUM_default_S1_Treatm!G3*Weighting!L7+TUM_default_S1_Treatm!H3*Weighting!L8+TUM_default_S1_Treatm!I3*Weighting!L9+TUM_default_S1_Treatm!J3*Weighting!L10+TUM_default_S1_Treatm!K3*Weighting!L11+TUM_default_S1_Treatm!L3*Weighting!L12+TUM_default_S1_Treatm!M3*Weighting!L13+TUM_default_S1_Treatm!N3*Weighting!L14+TUM_default_S1_Treatm!O3*Weighting!L15+TUM_default_S1_Treatm!P3*Weighting!L16+TUM_default_S1_Treatm!Q3*Weighting!L17</f>
        <v>-2.9695545853923986</v>
      </c>
      <c r="M3" s="6">
        <f>+TUM_default_S1_Treatm!B3*Weighting!M2+TUM_default_S1_Treatm!C3*Weighting!M3+TUM_default_S1_Treatm!D3*Weighting!M4+TUM_default_S1_Treatm!E3*Weighting!M5+TUM_default_S1_Treatm!F3*Weighting!M6+TUM_default_S1_Treatm!G3*Weighting!M7+TUM_default_S1_Treatm!H3*Weighting!M8+TUM_default_S1_Treatm!I3*Weighting!M9+TUM_default_S1_Treatm!J3*Weighting!M10+TUM_default_S1_Treatm!K3*Weighting!M11+TUM_default_S1_Treatm!L3*Weighting!M12+TUM_default_S1_Treatm!M3*Weighting!M13+TUM_default_S1_Treatm!N3*Weighting!M14+TUM_default_S1_Treatm!O3*Weighting!M15+TUM_default_S1_Treatm!P3*Weighting!M16+TUM_default_S1_Treatm!Q3*Weighting!M17</f>
        <v>-3.7466669959106756E-3</v>
      </c>
      <c r="N3" s="6">
        <f>+TUM_default_S1_Treatm!B3*Weighting!N2+TUM_default_S1_Treatm!C3*Weighting!N3+TUM_default_S1_Treatm!D3*Weighting!N4+TUM_default_S1_Treatm!E3*Weighting!N5+TUM_default_S1_Treatm!F3*Weighting!N6+TUM_default_S1_Treatm!G3*Weighting!N7+TUM_default_S1_Treatm!H3*Weighting!N8+TUM_default_S1_Treatm!I3*Weighting!N9+TUM_default_S1_Treatm!J3*Weighting!N10+TUM_default_S1_Treatm!K3*Weighting!N11+TUM_default_S1_Treatm!L3*Weighting!N12+TUM_default_S1_Treatm!M3*Weighting!N13+TUM_default_S1_Treatm!N3*Weighting!N14+TUM_default_S1_Treatm!O3*Weighting!N15+TUM_default_S1_Treatm!P3*Weighting!N16+TUM_default_S1_Treatm!Q3*Weighting!N17</f>
        <v>-30.389737824396452</v>
      </c>
      <c r="O3" s="6">
        <f>+TUM_default_S1_Treatm!B3*Weighting!O2+TUM_default_S1_Treatm!C3*Weighting!O3+TUM_default_S1_Treatm!D3*Weighting!O4+TUM_default_S1_Treatm!E3*Weighting!O5+TUM_default_S1_Treatm!F3*Weighting!O6+TUM_default_S1_Treatm!G3*Weighting!O7+TUM_default_S1_Treatm!H3*Weighting!O8+TUM_default_S1_Treatm!I3*Weighting!O9+TUM_default_S1_Treatm!J3*Weighting!O10+TUM_default_S1_Treatm!K3*Weighting!O11+TUM_default_S1_Treatm!L3*Weighting!O12+TUM_default_S1_Treatm!M3*Weighting!O13+TUM_default_S1_Treatm!N3*Weighting!O14+TUM_default_S1_Treatm!O3*Weighting!O15+TUM_default_S1_Treatm!P3*Weighting!O16+TUM_default_S1_Treatm!Q3*Weighting!O17</f>
        <v>-2.0005491567977223</v>
      </c>
      <c r="P3" s="6">
        <f>+TUM_default_S1_Treatm!B3*Weighting!P2+TUM_default_S1_Treatm!C3*Weighting!P3+TUM_default_S1_Treatm!D3*Weighting!P4+TUM_default_S1_Treatm!E3*Weighting!P5+TUM_default_S1_Treatm!F3*Weighting!P6+TUM_default_S1_Treatm!G3*Weighting!P7+TUM_default_S1_Treatm!H3*Weighting!P8+TUM_default_S1_Treatm!I3*Weighting!P9+TUM_default_S1_Treatm!J3*Weighting!P10+TUM_default_S1_Treatm!K3*Weighting!P11+TUM_default_S1_Treatm!L3*Weighting!P12+TUM_default_S1_Treatm!M3*Weighting!P13+TUM_default_S1_Treatm!N3*Weighting!P14+TUM_default_S1_Treatm!O3*Weighting!P15+TUM_default_S1_Treatm!P3*Weighting!P16+TUM_default_S1_Treatm!Q3*Weighting!P17</f>
        <v>-7.6738828515893616</v>
      </c>
      <c r="Q3" s="6">
        <f>+TUM_default_S1_Treatm!B3*Weighting!Q2+TUM_default_S1_Treatm!C3*Weighting!Q3+TUM_default_S1_Treatm!D3*Weighting!Q4+TUM_default_S1_Treatm!E3*Weighting!Q5+TUM_default_S1_Treatm!F3*Weighting!Q6+TUM_default_S1_Treatm!G3*Weighting!Q7+TUM_default_S1_Treatm!H3*Weighting!Q8+TUM_default_S1_Treatm!I3*Weighting!Q9+TUM_default_S1_Treatm!J3*Weighting!Q10+TUM_default_S1_Treatm!K3*Weighting!Q11+TUM_default_S1_Treatm!L3*Weighting!Q12+TUM_default_S1_Treatm!M3*Weighting!Q13+TUM_default_S1_Treatm!N3*Weighting!Q14+TUM_default_S1_Treatm!O3*Weighting!Q15+TUM_default_S1_Treatm!P3*Weighting!Q16+TUM_default_S1_Treatm!Q3*Weighting!Q17</f>
        <v>-0.18063092449208454</v>
      </c>
      <c r="R3" s="6">
        <f>+TUM_default_S1_Treatm!B3*Weighting!R2+TUM_default_S1_Treatm!C3*Weighting!R3+TUM_default_S1_Treatm!D3*Weighting!R4+TUM_default_S1_Treatm!E3*Weighting!R5+TUM_default_S1_Treatm!F3*Weighting!R6+TUM_default_S1_Treatm!G3*Weighting!R7+TUM_default_S1_Treatm!H3*Weighting!R8+TUM_default_S1_Treatm!I3*Weighting!R9+TUM_default_S1_Treatm!J3*Weighting!R10+TUM_default_S1_Treatm!K3*Weighting!R11+TUM_default_S1_Treatm!L3*Weighting!R12+TUM_default_S1_Treatm!M3*Weighting!R13+TUM_default_S1_Treatm!N3*Weighting!R14+TUM_default_S1_Treatm!O3*Weighting!R15+TUM_default_S1_Treatm!P3*Weighting!R16+TUM_default_S1_Treatm!Q3*Weighting!R17</f>
        <v>0.76726489181806712</v>
      </c>
      <c r="S3" s="6">
        <f>+TUM_default_S1_Treatm!B3*Weighting!S2+TUM_default_S1_Treatm!C3*Weighting!S3+TUM_default_S1_Treatm!D3*Weighting!S4+TUM_default_S1_Treatm!E3*Weighting!S5+TUM_default_S1_Treatm!F3*Weighting!S6+TUM_default_S1_Treatm!G3*Weighting!S7+TUM_default_S1_Treatm!H3*Weighting!S8+TUM_default_S1_Treatm!I3*Weighting!S9+TUM_default_S1_Treatm!J3*Weighting!S10+TUM_default_S1_Treatm!K3*Weighting!S11+TUM_default_S1_Treatm!L3*Weighting!S12+TUM_default_S1_Treatm!M3*Weighting!S13+TUM_default_S1_Treatm!N3*Weighting!S14+TUM_default_S1_Treatm!O3*Weighting!S15+TUM_default_S1_Treatm!P3*Weighting!S16+TUM_default_S1_Treatm!Q3*Weighting!S17</f>
        <v>-22.650691210211736</v>
      </c>
      <c r="T3" s="6">
        <f>+TUM_default_S1_Treatm!B3*Weighting!T2+TUM_default_S1_Treatm!C3*Weighting!T3+TUM_default_S1_Treatm!D3*Weighting!T4+TUM_default_S1_Treatm!E3*Weighting!T5+TUM_default_S1_Treatm!F3*Weighting!T6+TUM_default_S1_Treatm!G3*Weighting!T7+TUM_default_S1_Treatm!H3*Weighting!T8+TUM_default_S1_Treatm!I3*Weighting!T9+TUM_default_S1_Treatm!J3*Weighting!T10+TUM_default_S1_Treatm!K3*Weighting!T11+TUM_default_S1_Treatm!L3*Weighting!T12+TUM_default_S1_Treatm!M3*Weighting!T13+TUM_default_S1_Treatm!N3*Weighting!T14+TUM_default_S1_Treatm!O3*Weighting!T15+TUM_default_S1_Treatm!P3*Weighting!T16+TUM_default_S1_Treatm!Q3*Weighting!T17</f>
        <v>-31.464163902561531</v>
      </c>
      <c r="U3" s="6">
        <f>+TUM_default_S1_Treatm!B3*Weighting!U2+TUM_default_S1_Treatm!C3*Weighting!U3+TUM_default_S1_Treatm!D3*Weighting!U4+TUM_default_S1_Treatm!E3*Weighting!U5+TUM_default_S1_Treatm!F3*Weighting!U6+TUM_default_S1_Treatm!G3*Weighting!U7+TUM_default_S1_Treatm!H3*Weighting!U8+TUM_default_S1_Treatm!I3*Weighting!U9+TUM_default_S1_Treatm!J3*Weighting!U10+TUM_default_S1_Treatm!K3*Weighting!U11+TUM_default_S1_Treatm!L3*Weighting!U12+TUM_default_S1_Treatm!M3*Weighting!U13+TUM_default_S1_Treatm!N3*Weighting!U14+TUM_default_S1_Treatm!O3*Weighting!U15+TUM_default_S1_Treatm!P3*Weighting!U16+TUM_default_S1_Treatm!Q3*Weighting!U17</f>
        <v>-0.38776623771784807</v>
      </c>
      <c r="V3" s="6">
        <f>+TUM_default_S1_Treatm!B3*Weighting!V2+TUM_default_S1_Treatm!C3*Weighting!V3+TUM_default_S1_Treatm!D3*Weighting!V4+TUM_default_S1_Treatm!E3*Weighting!V5+TUM_default_S1_Treatm!F3*Weighting!V6+TUM_default_S1_Treatm!G3*Weighting!V7+TUM_default_S1_Treatm!H3*Weighting!V8+TUM_default_S1_Treatm!I3*Weighting!V9+TUM_default_S1_Treatm!J3*Weighting!V10+TUM_default_S1_Treatm!K3*Weighting!V11+TUM_default_S1_Treatm!L3*Weighting!V12+TUM_default_S1_Treatm!M3*Weighting!V13+TUM_default_S1_Treatm!N3*Weighting!V14+TUM_default_S1_Treatm!O3*Weighting!V15+TUM_default_S1_Treatm!P3*Weighting!V16+TUM_default_S1_Treatm!Q3*Weighting!V17</f>
        <v>-1.1677737963039496</v>
      </c>
      <c r="W3" s="6">
        <f>+TUM_default_S1_Treatm!B3*Weighting!W2+TUM_default_S1_Treatm!C3*Weighting!W3+TUM_default_S1_Treatm!D3*Weighting!W4+TUM_default_S1_Treatm!E3*Weighting!W5+TUM_default_S1_Treatm!F3*Weighting!W6+TUM_default_S1_Treatm!G3*Weighting!W7+TUM_default_S1_Treatm!H3*Weighting!W8+TUM_default_S1_Treatm!I3*Weighting!W9+TUM_default_S1_Treatm!J3*Weighting!W10+TUM_default_S1_Treatm!K3*Weighting!W11+TUM_default_S1_Treatm!L3*Weighting!W12+TUM_default_S1_Treatm!M3*Weighting!W13+TUM_default_S1_Treatm!N3*Weighting!W14+TUM_default_S1_Treatm!O3*Weighting!W15+TUM_default_S1_Treatm!P3*Weighting!W16+TUM_default_S1_Treatm!Q3*Weighting!W17</f>
        <v>-1.065016716649237</v>
      </c>
      <c r="X3" s="6">
        <f>+TUM_default_S1_Treatm!B3*Weighting!X2+TUM_default_S1_Treatm!C3*Weighting!X3+TUM_default_S1_Treatm!D3*Weighting!X4+TUM_default_S1_Treatm!E3*Weighting!X5+TUM_default_S1_Treatm!F3*Weighting!X6+TUM_default_S1_Treatm!G3*Weighting!X7+TUM_default_S1_Treatm!H3*Weighting!X8+TUM_default_S1_Treatm!I3*Weighting!X9+TUM_default_S1_Treatm!J3*Weighting!X10+TUM_default_S1_Treatm!K3*Weighting!X11+TUM_default_S1_Treatm!L3*Weighting!X12+TUM_default_S1_Treatm!M3*Weighting!X13+TUM_default_S1_Treatm!N3*Weighting!X14+TUM_default_S1_Treatm!O3*Weighting!X15+TUM_default_S1_Treatm!P3*Weighting!X16+TUM_default_S1_Treatm!Q3*Weighting!X17</f>
        <v>-0.17823020184188149</v>
      </c>
      <c r="Y3" s="6">
        <f>+TUM_default_S1_Treatm!B3*Weighting!Y2+TUM_default_S1_Treatm!C3*Weighting!Y3+TUM_default_S1_Treatm!D3*Weighting!Y4+TUM_default_S1_Treatm!E3*Weighting!Y5+TUM_default_S1_Treatm!F3*Weighting!Y6+TUM_default_S1_Treatm!G3*Weighting!Y7+TUM_default_S1_Treatm!H3*Weighting!Y8+TUM_default_S1_Treatm!I3*Weighting!Y9+TUM_default_S1_Treatm!J3*Weighting!Y10+TUM_default_S1_Treatm!K3*Weighting!Y11+TUM_default_S1_Treatm!L3*Weighting!Y12+TUM_default_S1_Treatm!M3*Weighting!Y13+TUM_default_S1_Treatm!N3*Weighting!Y14+TUM_default_S1_Treatm!O3*Weighting!Y15+TUM_default_S1_Treatm!P3*Weighting!Y16+TUM_default_S1_Treatm!Q3*Weighting!Y17</f>
        <v>-0.76809555952717257</v>
      </c>
      <c r="Z3" s="6">
        <f>+TUM_default_S1_Treatm!B3*Weighting!Z2+TUM_default_S1_Treatm!C3*Weighting!Z3+TUM_default_S1_Treatm!D3*Weighting!Z4+TUM_default_S1_Treatm!E3*Weighting!Z5+TUM_default_S1_Treatm!F3*Weighting!Z6+TUM_default_S1_Treatm!G3*Weighting!Z7+TUM_default_S1_Treatm!H3*Weighting!Z8+TUM_default_S1_Treatm!I3*Weighting!Z9+TUM_default_S1_Treatm!J3*Weighting!Z10+TUM_default_S1_Treatm!K3*Weighting!Z11+TUM_default_S1_Treatm!L3*Weighting!Z12+TUM_default_S1_Treatm!M3*Weighting!Z13+TUM_default_S1_Treatm!N3*Weighting!Z14+TUM_default_S1_Treatm!O3*Weighting!Z15+TUM_default_S1_Treatm!P3*Weighting!Z16+TUM_default_S1_Treatm!Q3*Weighting!Z17</f>
        <v>-0.87648050789067611</v>
      </c>
      <c r="AA3" s="6">
        <f>+TUM_default_S1_Treatm!B3*Weighting!AA2+TUM_default_S1_Treatm!C3*Weighting!AA3+TUM_default_S1_Treatm!D3*Weighting!AA4+TUM_default_S1_Treatm!E3*Weighting!AA5+TUM_default_S1_Treatm!F3*Weighting!AA6+TUM_default_S1_Treatm!G3*Weighting!AA7+TUM_default_S1_Treatm!H3*Weighting!AA8+TUM_default_S1_Treatm!I3*Weighting!AA9+TUM_default_S1_Treatm!J3*Weighting!AA10+TUM_default_S1_Treatm!K3*Weighting!AA11+TUM_default_S1_Treatm!L3*Weighting!AA12+TUM_default_S1_Treatm!M3*Weighting!AA13+TUM_default_S1_Treatm!N3*Weighting!AA14+TUM_default_S1_Treatm!O3*Weighting!AA15+TUM_default_S1_Treatm!P3*Weighting!AA16+TUM_default_S1_Treatm!Q3*Weighting!AA17</f>
        <v>-0.83152226075710578</v>
      </c>
    </row>
    <row r="4" spans="1:27" x14ac:dyDescent="0.35">
      <c r="A4" s="5" t="s">
        <v>3</v>
      </c>
      <c r="B4" s="6">
        <f ca="1">+TUM_default_S1_Treatm!B4*Weighting!B2+TUM_default_S1_Treatm!C4*Weighting!B3+TUM_default_S1_Treatm!D4*Weighting!B4+TUM_default_S1_Treatm!E4*Weighting!B5+TUM_default_S1_Treatm!F4*Weighting!B6+TUM_default_S1_Treatm!G4*Weighting!B7+TUM_default_S1_Treatm!H4*Weighting!B8+TUM_default_S1_Treatm!I4*Weighting!B9+TUM_default_S1_Treatm!J4*Weighting!B10+TUM_default_S1_Treatm!K4*Weighting!B11+TUM_default_S1_Treatm!L4*Weighting!B12+TUM_default_S1_Treatm!M4*Weighting!B13+TUM_default_S1_Treatm!N4*Weighting!B14+TUM_default_S1_Treatm!O4*Weighting!B15+TUM_default_S1_Treatm!P4*Weighting!B16+TUM_default_S1_Treatm!Q4*Weighting!B17</f>
        <v>-3.4128418785816472</v>
      </c>
      <c r="C4" s="6">
        <f ca="1">+TUM_default_S1_Treatm!B4*Weighting!C2+TUM_default_S1_Treatm!C4*Weighting!C3+TUM_default_S1_Treatm!D4*Weighting!C4+TUM_default_S1_Treatm!E4*Weighting!C5+TUM_default_S1_Treatm!F4*Weighting!C6+TUM_default_S1_Treatm!G4*Weighting!C7+TUM_default_S1_Treatm!H4*Weighting!C8+TUM_default_S1_Treatm!I4*Weighting!C9+TUM_default_S1_Treatm!J4*Weighting!C10+TUM_default_S1_Treatm!K4*Weighting!C11+TUM_default_S1_Treatm!L4*Weighting!C12+TUM_default_S1_Treatm!M4*Weighting!C13+TUM_default_S1_Treatm!N4*Weighting!C14+TUM_default_S1_Treatm!O4*Weighting!C15+TUM_default_S1_Treatm!P4*Weighting!C16+TUM_default_S1_Treatm!Q4*Weighting!C17</f>
        <v>-1.664557520904729</v>
      </c>
      <c r="D4" s="6">
        <f ca="1">+TUM_default_S1_Treatm!B4*Weighting!D2+TUM_default_S1_Treatm!C4*Weighting!D3+TUM_default_S1_Treatm!D4*Weighting!D4+TUM_default_S1_Treatm!E4*Weighting!D5+TUM_default_S1_Treatm!F4*Weighting!D6+TUM_default_S1_Treatm!G4*Weighting!D7+TUM_default_S1_Treatm!H4*Weighting!D8+TUM_default_S1_Treatm!I4*Weighting!D9+TUM_default_S1_Treatm!J4*Weighting!D10+TUM_default_S1_Treatm!K4*Weighting!D11+TUM_default_S1_Treatm!L4*Weighting!D12+TUM_default_S1_Treatm!M4*Weighting!D13+TUM_default_S1_Treatm!N4*Weighting!D14+TUM_default_S1_Treatm!O4*Weighting!D15+TUM_default_S1_Treatm!P4*Weighting!D16+TUM_default_S1_Treatm!Q4*Weighting!D17</f>
        <v>-3.5394173177023962</v>
      </c>
      <c r="E4" s="6">
        <f ca="1">+TUM_default_S1_Treatm!B4*Weighting!E2+TUM_default_S1_Treatm!C4*Weighting!E3+TUM_default_S1_Treatm!D4*Weighting!E4+TUM_default_S1_Treatm!E4*Weighting!E5+TUM_default_S1_Treatm!F4*Weighting!E6+TUM_default_S1_Treatm!G4*Weighting!E7+TUM_default_S1_Treatm!H4*Weighting!E8+TUM_default_S1_Treatm!I4*Weighting!E9+TUM_default_S1_Treatm!J4*Weighting!E10+TUM_default_S1_Treatm!K4*Weighting!E11+TUM_default_S1_Treatm!L4*Weighting!E12+TUM_default_S1_Treatm!M4*Weighting!E13+TUM_default_S1_Treatm!N4*Weighting!E14+TUM_default_S1_Treatm!O4*Weighting!E15+TUM_default_S1_Treatm!P4*Weighting!E16+TUM_default_S1_Treatm!Q4*Weighting!E17</f>
        <v>2.8863521254190533E-2</v>
      </c>
      <c r="F4" s="6">
        <f ca="1">+TUM_default_S1_Treatm!B4*Weighting!F2+TUM_default_S1_Treatm!C4*Weighting!F3+TUM_default_S1_Treatm!D4*Weighting!F4+TUM_default_S1_Treatm!E4*Weighting!F5+TUM_default_S1_Treatm!F4*Weighting!F6+TUM_default_S1_Treatm!G4*Weighting!F7+TUM_default_S1_Treatm!H4*Weighting!F8+TUM_default_S1_Treatm!I4*Weighting!F9+TUM_default_S1_Treatm!J4*Weighting!F10+TUM_default_S1_Treatm!K4*Weighting!F11+TUM_default_S1_Treatm!L4*Weighting!F12+TUM_default_S1_Treatm!M4*Weighting!F13+TUM_default_S1_Treatm!N4*Weighting!F14+TUM_default_S1_Treatm!O4*Weighting!F15+TUM_default_S1_Treatm!P4*Weighting!F16+TUM_default_S1_Treatm!Q4*Weighting!F17</f>
        <v>-3.3325447397729451</v>
      </c>
      <c r="G4" s="6">
        <f>+TUM_default_S1_Treatm!B4*Weighting!G2+TUM_default_S1_Treatm!C4*Weighting!G3+TUM_default_S1_Treatm!D4*Weighting!G4+TUM_default_S1_Treatm!E4*Weighting!G5+TUM_default_S1_Treatm!F4*Weighting!G6+TUM_default_S1_Treatm!G4*Weighting!G7+TUM_default_S1_Treatm!H4*Weighting!G8+TUM_default_S1_Treatm!I4*Weighting!G9+TUM_default_S1_Treatm!J4*Weighting!G10+TUM_default_S1_Treatm!K4*Weighting!G11+TUM_default_S1_Treatm!L4*Weighting!G12+TUM_default_S1_Treatm!M4*Weighting!G13+TUM_default_S1_Treatm!N4*Weighting!G14+TUM_default_S1_Treatm!O4*Weighting!G15+TUM_default_S1_Treatm!P4*Weighting!G16+TUM_default_S1_Treatm!Q4*Weighting!G17</f>
        <v>-1.5448159472539407</v>
      </c>
      <c r="H4" s="6">
        <f>+TUM_default_S1_Treatm!B4*Weighting!H2+TUM_default_S1_Treatm!C4*Weighting!H3+TUM_default_S1_Treatm!D4*Weighting!H4+TUM_default_S1_Treatm!E4*Weighting!H5+TUM_default_S1_Treatm!F4*Weighting!H6+TUM_default_S1_Treatm!G4*Weighting!H7+TUM_default_S1_Treatm!H4*Weighting!H8+TUM_default_S1_Treatm!I4*Weighting!H9+TUM_default_S1_Treatm!J4*Weighting!H10+TUM_default_S1_Treatm!K4*Weighting!H11+TUM_default_S1_Treatm!L4*Weighting!H12+TUM_default_S1_Treatm!M4*Weighting!H13+TUM_default_S1_Treatm!N4*Weighting!H14+TUM_default_S1_Treatm!O4*Weighting!H15+TUM_default_S1_Treatm!P4*Weighting!H16+TUM_default_S1_Treatm!Q4*Weighting!H17</f>
        <v>-1.7805825134383946</v>
      </c>
      <c r="I4" s="6">
        <f>+TUM_default_S1_Treatm!B4*Weighting!I2+TUM_default_S1_Treatm!C4*Weighting!I3+TUM_default_S1_Treatm!D4*Weighting!I4+TUM_default_S1_Treatm!E4*Weighting!I5+TUM_default_S1_Treatm!F4*Weighting!I6+TUM_default_S1_Treatm!G4*Weighting!I7+TUM_default_S1_Treatm!H4*Weighting!I8+TUM_default_S1_Treatm!I4*Weighting!I9+TUM_default_S1_Treatm!J4*Weighting!I10+TUM_default_S1_Treatm!K4*Weighting!I11+TUM_default_S1_Treatm!L4*Weighting!I12+TUM_default_S1_Treatm!M4*Weighting!I13+TUM_default_S1_Treatm!N4*Weighting!I14+TUM_default_S1_Treatm!O4*Weighting!I15+TUM_default_S1_Treatm!P4*Weighting!I16+TUM_default_S1_Treatm!Q4*Weighting!I17</f>
        <v>-1.5795814998550026</v>
      </c>
      <c r="J4" s="6">
        <f>+TUM_default_S1_Treatm!B4*Weighting!J2+TUM_default_S1_Treatm!C4*Weighting!J3+TUM_default_S1_Treatm!D4*Weighting!J4+TUM_default_S1_Treatm!E4*Weighting!J5+TUM_default_S1_Treatm!F4*Weighting!J6+TUM_default_S1_Treatm!G4*Weighting!J7+TUM_default_S1_Treatm!H4*Weighting!J8+TUM_default_S1_Treatm!I4*Weighting!J9+TUM_default_S1_Treatm!J4*Weighting!J10+TUM_default_S1_Treatm!K4*Weighting!J11+TUM_default_S1_Treatm!L4*Weighting!J12+TUM_default_S1_Treatm!M4*Weighting!J13+TUM_default_S1_Treatm!N4*Weighting!J14+TUM_default_S1_Treatm!O4*Weighting!J15+TUM_default_S1_Treatm!P4*Weighting!J16+TUM_default_S1_Treatm!Q4*Weighting!J17</f>
        <v>-1.2304849793696175</v>
      </c>
      <c r="K4" s="6">
        <f>+TUM_default_S1_Treatm!B4*Weighting!K2+TUM_default_S1_Treatm!C4*Weighting!K3+TUM_default_S1_Treatm!D4*Weighting!K4+TUM_default_S1_Treatm!E4*Weighting!K5+TUM_default_S1_Treatm!F4*Weighting!K6+TUM_default_S1_Treatm!G4*Weighting!K7+TUM_default_S1_Treatm!H4*Weighting!K8+TUM_default_S1_Treatm!I4*Weighting!K9+TUM_default_S1_Treatm!J4*Weighting!K10+TUM_default_S1_Treatm!K4*Weighting!K11+TUM_default_S1_Treatm!L4*Weighting!K12+TUM_default_S1_Treatm!M4*Weighting!K13+TUM_default_S1_Treatm!N4*Weighting!K14+TUM_default_S1_Treatm!O4*Weighting!K15+TUM_default_S1_Treatm!P4*Weighting!K16+TUM_default_S1_Treatm!Q4*Weighting!K17</f>
        <v>-1.6179824103998117</v>
      </c>
      <c r="L4" s="6">
        <f>+TUM_default_S1_Treatm!B4*Weighting!L2+TUM_default_S1_Treatm!C4*Weighting!L3+TUM_default_S1_Treatm!D4*Weighting!L4+TUM_default_S1_Treatm!E4*Weighting!L5+TUM_default_S1_Treatm!F4*Weighting!L6+TUM_default_S1_Treatm!G4*Weighting!L7+TUM_default_S1_Treatm!H4*Weighting!L8+TUM_default_S1_Treatm!I4*Weighting!L9+TUM_default_S1_Treatm!J4*Weighting!L10+TUM_default_S1_Treatm!K4*Weighting!L11+TUM_default_S1_Treatm!L4*Weighting!L12+TUM_default_S1_Treatm!M4*Weighting!L13+TUM_default_S1_Treatm!N4*Weighting!L14+TUM_default_S1_Treatm!O4*Weighting!L15+TUM_default_S1_Treatm!P4*Weighting!L16+TUM_default_S1_Treatm!Q4*Weighting!L17</f>
        <v>-6.4732350304989161</v>
      </c>
      <c r="M4" s="6">
        <f>+TUM_default_S1_Treatm!B4*Weighting!M2+TUM_default_S1_Treatm!C4*Weighting!M3+TUM_default_S1_Treatm!D4*Weighting!M4+TUM_default_S1_Treatm!E4*Weighting!M5+TUM_default_S1_Treatm!F4*Weighting!M6+TUM_default_S1_Treatm!G4*Weighting!M7+TUM_default_S1_Treatm!H4*Weighting!M8+TUM_default_S1_Treatm!I4*Weighting!M9+TUM_default_S1_Treatm!J4*Weighting!M10+TUM_default_S1_Treatm!K4*Weighting!M11+TUM_default_S1_Treatm!L4*Weighting!M12+TUM_default_S1_Treatm!M4*Weighting!M13+TUM_default_S1_Treatm!N4*Weighting!M14+TUM_default_S1_Treatm!O4*Weighting!M15+TUM_default_S1_Treatm!P4*Weighting!M16+TUM_default_S1_Treatm!Q4*Weighting!M17</f>
        <v>1.4675122620699907E-2</v>
      </c>
      <c r="N4" s="6">
        <f>+TUM_default_S1_Treatm!B4*Weighting!N2+TUM_default_S1_Treatm!C4*Weighting!N3+TUM_default_S1_Treatm!D4*Weighting!N4+TUM_default_S1_Treatm!E4*Weighting!N5+TUM_default_S1_Treatm!F4*Weighting!N6+TUM_default_S1_Treatm!G4*Weighting!N7+TUM_default_S1_Treatm!H4*Weighting!N8+TUM_default_S1_Treatm!I4*Weighting!N9+TUM_default_S1_Treatm!J4*Weighting!N10+TUM_default_S1_Treatm!K4*Weighting!N11+TUM_default_S1_Treatm!L4*Weighting!N12+TUM_default_S1_Treatm!M4*Weighting!N13+TUM_default_S1_Treatm!N4*Weighting!N14+TUM_default_S1_Treatm!O4*Weighting!N15+TUM_default_S1_Treatm!P4*Weighting!N16+TUM_default_S1_Treatm!Q4*Weighting!N17</f>
        <v>-14.200128718853414</v>
      </c>
      <c r="O4" s="6">
        <f>+TUM_default_S1_Treatm!B4*Weighting!O2+TUM_default_S1_Treatm!C4*Weighting!O3+TUM_default_S1_Treatm!D4*Weighting!O4+TUM_default_S1_Treatm!E4*Weighting!O5+TUM_default_S1_Treatm!F4*Weighting!O6+TUM_default_S1_Treatm!G4*Weighting!O7+TUM_default_S1_Treatm!H4*Weighting!O8+TUM_default_S1_Treatm!I4*Weighting!O9+TUM_default_S1_Treatm!J4*Weighting!O10+TUM_default_S1_Treatm!K4*Weighting!O11+TUM_default_S1_Treatm!L4*Weighting!O12+TUM_default_S1_Treatm!M4*Weighting!O13+TUM_default_S1_Treatm!N4*Weighting!O14+TUM_default_S1_Treatm!O4*Weighting!O15+TUM_default_S1_Treatm!P4*Weighting!O16+TUM_default_S1_Treatm!Q4*Weighting!O17</f>
        <v>-4.2651988619275532</v>
      </c>
      <c r="P4" s="6">
        <f>+TUM_default_S1_Treatm!B4*Weighting!P2+TUM_default_S1_Treatm!C4*Weighting!P3+TUM_default_S1_Treatm!D4*Weighting!P4+TUM_default_S1_Treatm!E4*Weighting!P5+TUM_default_S1_Treatm!F4*Weighting!P6+TUM_default_S1_Treatm!G4*Weighting!P7+TUM_default_S1_Treatm!H4*Weighting!P8+TUM_default_S1_Treatm!I4*Weighting!P9+TUM_default_S1_Treatm!J4*Weighting!P10+TUM_default_S1_Treatm!K4*Weighting!P11+TUM_default_S1_Treatm!L4*Weighting!P12+TUM_default_S1_Treatm!M4*Weighting!P13+TUM_default_S1_Treatm!N4*Weighting!P14+TUM_default_S1_Treatm!O4*Weighting!P15+TUM_default_S1_Treatm!P4*Weighting!P16+TUM_default_S1_Treatm!Q4*Weighting!P17</f>
        <v>-1.2814506876962892</v>
      </c>
      <c r="Q4" s="6">
        <f>+TUM_default_S1_Treatm!B4*Weighting!Q2+TUM_default_S1_Treatm!C4*Weighting!Q3+TUM_default_S1_Treatm!D4*Weighting!Q4+TUM_default_S1_Treatm!E4*Weighting!Q5+TUM_default_S1_Treatm!F4*Weighting!Q6+TUM_default_S1_Treatm!G4*Weighting!Q7+TUM_default_S1_Treatm!H4*Weighting!Q8+TUM_default_S1_Treatm!I4*Weighting!Q9+TUM_default_S1_Treatm!J4*Weighting!Q10+TUM_default_S1_Treatm!K4*Weighting!Q11+TUM_default_S1_Treatm!L4*Weighting!Q12+TUM_default_S1_Treatm!M4*Weighting!Q13+TUM_default_S1_Treatm!N4*Weighting!Q14+TUM_default_S1_Treatm!O4*Weighting!Q15+TUM_default_S1_Treatm!P4*Weighting!Q16+TUM_default_S1_Treatm!Q4*Weighting!Q17</f>
        <v>-2.8484622897631567E-2</v>
      </c>
      <c r="R4" s="6">
        <f>+TUM_default_S1_Treatm!B4*Weighting!R2+TUM_default_S1_Treatm!C4*Weighting!R3+TUM_default_S1_Treatm!D4*Weighting!R4+TUM_default_S1_Treatm!E4*Weighting!R5+TUM_default_S1_Treatm!F4*Weighting!R6+TUM_default_S1_Treatm!G4*Weighting!R7+TUM_default_S1_Treatm!H4*Weighting!R8+TUM_default_S1_Treatm!I4*Weighting!R9+TUM_default_S1_Treatm!J4*Weighting!R10+TUM_default_S1_Treatm!K4*Weighting!R11+TUM_default_S1_Treatm!L4*Weighting!R12+TUM_default_S1_Treatm!M4*Weighting!R13+TUM_default_S1_Treatm!N4*Weighting!R14+TUM_default_S1_Treatm!O4*Weighting!R15+TUM_default_S1_Treatm!P4*Weighting!R16+TUM_default_S1_Treatm!Q4*Weighting!R17</f>
        <v>0.84068615867675933</v>
      </c>
      <c r="S4" s="6">
        <f>+TUM_default_S1_Treatm!B4*Weighting!S2+TUM_default_S1_Treatm!C4*Weighting!S3+TUM_default_S1_Treatm!D4*Weighting!S4+TUM_default_S1_Treatm!E4*Weighting!S5+TUM_default_S1_Treatm!F4*Weighting!S6+TUM_default_S1_Treatm!G4*Weighting!S7+TUM_default_S1_Treatm!H4*Weighting!S8+TUM_default_S1_Treatm!I4*Weighting!S9+TUM_default_S1_Treatm!J4*Weighting!S10+TUM_default_S1_Treatm!K4*Weighting!S11+TUM_default_S1_Treatm!L4*Weighting!S12+TUM_default_S1_Treatm!M4*Weighting!S13+TUM_default_S1_Treatm!N4*Weighting!S14+TUM_default_S1_Treatm!O4*Weighting!S15+TUM_default_S1_Treatm!P4*Weighting!S16+TUM_default_S1_Treatm!Q4*Weighting!S17</f>
        <v>0.40750043103522771</v>
      </c>
      <c r="T4" s="6">
        <f>+TUM_default_S1_Treatm!B4*Weighting!T2+TUM_default_S1_Treatm!C4*Weighting!T3+TUM_default_S1_Treatm!D4*Weighting!T4+TUM_default_S1_Treatm!E4*Weighting!T5+TUM_default_S1_Treatm!F4*Weighting!T6+TUM_default_S1_Treatm!G4*Weighting!T7+TUM_default_S1_Treatm!H4*Weighting!T8+TUM_default_S1_Treatm!I4*Weighting!T9+TUM_default_S1_Treatm!J4*Weighting!T10+TUM_default_S1_Treatm!K4*Weighting!T11+TUM_default_S1_Treatm!L4*Weighting!T12+TUM_default_S1_Treatm!M4*Weighting!T13+TUM_default_S1_Treatm!N4*Weighting!T14+TUM_default_S1_Treatm!O4*Weighting!T15+TUM_default_S1_Treatm!P4*Weighting!T16+TUM_default_S1_Treatm!Q4*Weighting!T17</f>
        <v>0.76559170549698408</v>
      </c>
      <c r="U4" s="6">
        <f>+TUM_default_S1_Treatm!B4*Weighting!U2+TUM_default_S1_Treatm!C4*Weighting!U3+TUM_default_S1_Treatm!D4*Weighting!U4+TUM_default_S1_Treatm!E4*Weighting!U5+TUM_default_S1_Treatm!F4*Weighting!U6+TUM_default_S1_Treatm!G4*Weighting!U7+TUM_default_S1_Treatm!H4*Weighting!U8+TUM_default_S1_Treatm!I4*Weighting!U9+TUM_default_S1_Treatm!J4*Weighting!U10+TUM_default_S1_Treatm!K4*Weighting!U11+TUM_default_S1_Treatm!L4*Weighting!U12+TUM_default_S1_Treatm!M4*Weighting!U13+TUM_default_S1_Treatm!N4*Weighting!U14+TUM_default_S1_Treatm!O4*Weighting!U15+TUM_default_S1_Treatm!P4*Weighting!U16+TUM_default_S1_Treatm!Q4*Weighting!U17</f>
        <v>-0.32745420276153425</v>
      </c>
      <c r="V4" s="6">
        <f>+TUM_default_S1_Treatm!B4*Weighting!V2+TUM_default_S1_Treatm!C4*Weighting!V3+TUM_default_S1_Treatm!D4*Weighting!V4+TUM_default_S1_Treatm!E4*Weighting!V5+TUM_default_S1_Treatm!F4*Weighting!V6+TUM_default_S1_Treatm!G4*Weighting!V7+TUM_default_S1_Treatm!H4*Weighting!V8+TUM_default_S1_Treatm!I4*Weighting!V9+TUM_default_S1_Treatm!J4*Weighting!V10+TUM_default_S1_Treatm!K4*Weighting!V11+TUM_default_S1_Treatm!L4*Weighting!V12+TUM_default_S1_Treatm!M4*Weighting!V13+TUM_default_S1_Treatm!N4*Weighting!V14+TUM_default_S1_Treatm!O4*Weighting!V15+TUM_default_S1_Treatm!P4*Weighting!V16+TUM_default_S1_Treatm!Q4*Weighting!V17</f>
        <v>0.33156234577224619</v>
      </c>
      <c r="W4" s="6">
        <f>+TUM_default_S1_Treatm!B4*Weighting!W2+TUM_default_S1_Treatm!C4*Weighting!W3+TUM_default_S1_Treatm!D4*Weighting!W4+TUM_default_S1_Treatm!E4*Weighting!W5+TUM_default_S1_Treatm!F4*Weighting!W6+TUM_default_S1_Treatm!G4*Weighting!W7+TUM_default_S1_Treatm!H4*Weighting!W8+TUM_default_S1_Treatm!I4*Weighting!W9+TUM_default_S1_Treatm!J4*Weighting!W10+TUM_default_S1_Treatm!K4*Weighting!W11+TUM_default_S1_Treatm!L4*Weighting!W12+TUM_default_S1_Treatm!M4*Weighting!W13+TUM_default_S1_Treatm!N4*Weighting!W14+TUM_default_S1_Treatm!O4*Weighting!W15+TUM_default_S1_Treatm!P4*Weighting!W16+TUM_default_S1_Treatm!Q4*Weighting!W17</f>
        <v>0.50020382486037007</v>
      </c>
      <c r="X4" s="6">
        <f>+TUM_default_S1_Treatm!B4*Weighting!X2+TUM_default_S1_Treatm!C4*Weighting!X3+TUM_default_S1_Treatm!D4*Weighting!X4+TUM_default_S1_Treatm!E4*Weighting!X5+TUM_default_S1_Treatm!F4*Weighting!X6+TUM_default_S1_Treatm!G4*Weighting!X7+TUM_default_S1_Treatm!H4*Weighting!X8+TUM_default_S1_Treatm!I4*Weighting!X9+TUM_default_S1_Treatm!J4*Weighting!X10+TUM_default_S1_Treatm!K4*Weighting!X11+TUM_default_S1_Treatm!L4*Weighting!X12+TUM_default_S1_Treatm!M4*Weighting!X13+TUM_default_S1_Treatm!N4*Weighting!X14+TUM_default_S1_Treatm!O4*Weighting!X15+TUM_default_S1_Treatm!P4*Weighting!X16+TUM_default_S1_Treatm!Q4*Weighting!X17</f>
        <v>-0.36283020298900281</v>
      </c>
      <c r="Y4" s="6">
        <f>+TUM_default_S1_Treatm!B4*Weighting!Y2+TUM_default_S1_Treatm!C4*Weighting!Y3+TUM_default_S1_Treatm!D4*Weighting!Y4+TUM_default_S1_Treatm!E4*Weighting!Y5+TUM_default_S1_Treatm!F4*Weighting!Y6+TUM_default_S1_Treatm!G4*Weighting!Y7+TUM_default_S1_Treatm!H4*Weighting!Y8+TUM_default_S1_Treatm!I4*Weighting!Y9+TUM_default_S1_Treatm!J4*Weighting!Y10+TUM_default_S1_Treatm!K4*Weighting!Y11+TUM_default_S1_Treatm!L4*Weighting!Y12+TUM_default_S1_Treatm!M4*Weighting!Y13+TUM_default_S1_Treatm!N4*Weighting!Y14+TUM_default_S1_Treatm!O4*Weighting!Y15+TUM_default_S1_Treatm!P4*Weighting!Y16+TUM_default_S1_Treatm!Q4*Weighting!Y17</f>
        <v>-0.15262856510130723</v>
      </c>
      <c r="Z4" s="6">
        <f>+TUM_default_S1_Treatm!B4*Weighting!Z2+TUM_default_S1_Treatm!C4*Weighting!Z3+TUM_default_S1_Treatm!D4*Weighting!Z4+TUM_default_S1_Treatm!E4*Weighting!Z5+TUM_default_S1_Treatm!F4*Weighting!Z6+TUM_default_S1_Treatm!G4*Weighting!Z7+TUM_default_S1_Treatm!H4*Weighting!Z8+TUM_default_S1_Treatm!I4*Weighting!Z9+TUM_default_S1_Treatm!J4*Weighting!Z10+TUM_default_S1_Treatm!K4*Weighting!Z11+TUM_default_S1_Treatm!L4*Weighting!Z12+TUM_default_S1_Treatm!M4*Weighting!Z13+TUM_default_S1_Treatm!N4*Weighting!Z14+TUM_default_S1_Treatm!O4*Weighting!Z15+TUM_default_S1_Treatm!P4*Weighting!Z16+TUM_default_S1_Treatm!Q4*Weighting!Z17</f>
        <v>-0.66313768390121441</v>
      </c>
      <c r="AA4" s="6">
        <f>+TUM_default_S1_Treatm!B4*Weighting!AA2+TUM_default_S1_Treatm!C4*Weighting!AA3+TUM_default_S1_Treatm!D4*Weighting!AA4+TUM_default_S1_Treatm!E4*Weighting!AA5+TUM_default_S1_Treatm!F4*Weighting!AA6+TUM_default_S1_Treatm!G4*Weighting!AA7+TUM_default_S1_Treatm!H4*Weighting!AA8+TUM_default_S1_Treatm!I4*Weighting!AA9+TUM_default_S1_Treatm!J4*Weighting!AA10+TUM_default_S1_Treatm!K4*Weighting!AA11+TUM_default_S1_Treatm!L4*Weighting!AA12+TUM_default_S1_Treatm!M4*Weighting!AA13+TUM_default_S1_Treatm!N4*Weighting!AA14+TUM_default_S1_Treatm!O4*Weighting!AA15+TUM_default_S1_Treatm!P4*Weighting!AA16+TUM_default_S1_Treatm!Q4*Weighting!AA17</f>
        <v>0.17727383210152325</v>
      </c>
    </row>
    <row r="5" spans="1:27" x14ac:dyDescent="0.35">
      <c r="A5" s="5" t="s">
        <v>4</v>
      </c>
      <c r="B5" s="6">
        <f ca="1">+TUM_default_S1_Treatm!B5*Weighting!B2+TUM_default_S1_Treatm!C5*Weighting!B3+TUM_default_S1_Treatm!D5*Weighting!B4+TUM_default_S1_Treatm!E5*Weighting!B5+TUM_default_S1_Treatm!F5*Weighting!B6+TUM_default_S1_Treatm!G5*Weighting!B7+TUM_default_S1_Treatm!H5*Weighting!B8+TUM_default_S1_Treatm!I5*Weighting!B9+TUM_default_S1_Treatm!J5*Weighting!B10+TUM_default_S1_Treatm!K5*Weighting!B11+TUM_default_S1_Treatm!L5*Weighting!B12+TUM_default_S1_Treatm!M5*Weighting!B13+TUM_default_S1_Treatm!N5*Weighting!B14+TUM_default_S1_Treatm!O5*Weighting!B15+TUM_default_S1_Treatm!P5*Weighting!B16+TUM_default_S1_Treatm!Q5*Weighting!B17</f>
        <v>26.415041658201158</v>
      </c>
      <c r="C5" s="6">
        <f ca="1">+TUM_default_S1_Treatm!B5*Weighting!C2+TUM_default_S1_Treatm!C5*Weighting!C3+TUM_default_S1_Treatm!D5*Weighting!C4+TUM_default_S1_Treatm!E5*Weighting!C5+TUM_default_S1_Treatm!F5*Weighting!C6+TUM_default_S1_Treatm!G5*Weighting!C7+TUM_default_S1_Treatm!H5*Weighting!C8+TUM_default_S1_Treatm!I5*Weighting!C9+TUM_default_S1_Treatm!J5*Weighting!C10+TUM_default_S1_Treatm!K5*Weighting!C11+TUM_default_S1_Treatm!L5*Weighting!C12+TUM_default_S1_Treatm!M5*Weighting!C13+TUM_default_S1_Treatm!N5*Weighting!C14+TUM_default_S1_Treatm!O5*Weighting!C15+TUM_default_S1_Treatm!P5*Weighting!C16+TUM_default_S1_Treatm!Q5*Weighting!C17</f>
        <v>16.190531350659285</v>
      </c>
      <c r="D5" s="6">
        <f ca="1">+TUM_default_S1_Treatm!B5*Weighting!D2+TUM_default_S1_Treatm!C5*Weighting!D3+TUM_default_S1_Treatm!D5*Weighting!D4+TUM_default_S1_Treatm!E5*Weighting!D5+TUM_default_S1_Treatm!F5*Weighting!D6+TUM_default_S1_Treatm!G5*Weighting!D7+TUM_default_S1_Treatm!H5*Weighting!D8+TUM_default_S1_Treatm!I5*Weighting!D9+TUM_default_S1_Treatm!J5*Weighting!D10+TUM_default_S1_Treatm!K5*Weighting!D11+TUM_default_S1_Treatm!L5*Weighting!D12+TUM_default_S1_Treatm!M5*Weighting!D13+TUM_default_S1_Treatm!N5*Weighting!D14+TUM_default_S1_Treatm!O5*Weighting!D15+TUM_default_S1_Treatm!P5*Weighting!D16+TUM_default_S1_Treatm!Q5*Weighting!D17</f>
        <v>27.300982420470874</v>
      </c>
      <c r="E5" s="6">
        <f ca="1">+TUM_default_S1_Treatm!B5*Weighting!E2+TUM_default_S1_Treatm!C5*Weighting!E3+TUM_default_S1_Treatm!D5*Weighting!E4+TUM_default_S1_Treatm!E5*Weighting!E5+TUM_default_S1_Treatm!F5*Weighting!E6+TUM_default_S1_Treatm!G5*Weighting!E7+TUM_default_S1_Treatm!H5*Weighting!E8+TUM_default_S1_Treatm!I5*Weighting!E9+TUM_default_S1_Treatm!J5*Weighting!E10+TUM_default_S1_Treatm!K5*Weighting!E11+TUM_default_S1_Treatm!L5*Weighting!E12+TUM_default_S1_Treatm!M5*Weighting!E13+TUM_default_S1_Treatm!N5*Weighting!E14+TUM_default_S1_Treatm!O5*Weighting!E15+TUM_default_S1_Treatm!P5*Weighting!E16+TUM_default_S1_Treatm!Q5*Weighting!E17</f>
        <v>14.736776345303449</v>
      </c>
      <c r="F5" s="6">
        <f ca="1">+TUM_default_S1_Treatm!B5*Weighting!F2+TUM_default_S1_Treatm!C5*Weighting!F3+TUM_default_S1_Treatm!D5*Weighting!F4+TUM_default_S1_Treatm!E5*Weighting!F5+TUM_default_S1_Treatm!F5*Weighting!F6+TUM_default_S1_Treatm!G5*Weighting!F7+TUM_default_S1_Treatm!H5*Weighting!F8+TUM_default_S1_Treatm!I5*Weighting!F9+TUM_default_S1_Treatm!J5*Weighting!F10+TUM_default_S1_Treatm!K5*Weighting!F11+TUM_default_S1_Treatm!L5*Weighting!F12+TUM_default_S1_Treatm!M5*Weighting!F13+TUM_default_S1_Treatm!N5*Weighting!F14+TUM_default_S1_Treatm!O5*Weighting!F15+TUM_default_S1_Treatm!P5*Weighting!F16+TUM_default_S1_Treatm!Q5*Weighting!F17</f>
        <v>25.129138424676992</v>
      </c>
      <c r="G5" s="6">
        <f>+TUM_default_S1_Treatm!B5*Weighting!G2+TUM_default_S1_Treatm!C5*Weighting!G3+TUM_default_S1_Treatm!D5*Weighting!G4+TUM_default_S1_Treatm!E5*Weighting!G5+TUM_default_S1_Treatm!F5*Weighting!G6+TUM_default_S1_Treatm!G5*Weighting!G7+TUM_default_S1_Treatm!H5*Weighting!G8+TUM_default_S1_Treatm!I5*Weighting!G9+TUM_default_S1_Treatm!J5*Weighting!G10+TUM_default_S1_Treatm!K5*Weighting!G11+TUM_default_S1_Treatm!L5*Weighting!G12+TUM_default_S1_Treatm!M5*Weighting!G13+TUM_default_S1_Treatm!N5*Weighting!G14+TUM_default_S1_Treatm!O5*Weighting!G15+TUM_default_S1_Treatm!P5*Weighting!G16+TUM_default_S1_Treatm!Q5*Weighting!G17</f>
        <v>12.82206756209639</v>
      </c>
      <c r="H5" s="6">
        <f>+TUM_default_S1_Treatm!B5*Weighting!H2+TUM_default_S1_Treatm!C5*Weighting!H3+TUM_default_S1_Treatm!D5*Weighting!H4+TUM_default_S1_Treatm!E5*Weighting!H5+TUM_default_S1_Treatm!F5*Weighting!H6+TUM_default_S1_Treatm!G5*Weighting!H7+TUM_default_S1_Treatm!H5*Weighting!H8+TUM_default_S1_Treatm!I5*Weighting!H9+TUM_default_S1_Treatm!J5*Weighting!H10+TUM_default_S1_Treatm!K5*Weighting!H11+TUM_default_S1_Treatm!L5*Weighting!H12+TUM_default_S1_Treatm!M5*Weighting!H13+TUM_default_S1_Treatm!N5*Weighting!H14+TUM_default_S1_Treatm!O5*Weighting!H15+TUM_default_S1_Treatm!P5*Weighting!H16+TUM_default_S1_Treatm!Q5*Weighting!H17</f>
        <v>9.6789714424019735</v>
      </c>
      <c r="I5" s="6">
        <f>+TUM_default_S1_Treatm!B5*Weighting!I2+TUM_default_S1_Treatm!C5*Weighting!I3+TUM_default_S1_Treatm!D5*Weighting!I4+TUM_default_S1_Treatm!E5*Weighting!I5+TUM_default_S1_Treatm!F5*Weighting!I6+TUM_default_S1_Treatm!G5*Weighting!I7+TUM_default_S1_Treatm!H5*Weighting!I8+TUM_default_S1_Treatm!I5*Weighting!I9+TUM_default_S1_Treatm!J5*Weighting!I10+TUM_default_S1_Treatm!K5*Weighting!I11+TUM_default_S1_Treatm!L5*Weighting!I12+TUM_default_S1_Treatm!M5*Weighting!I13+TUM_default_S1_Treatm!N5*Weighting!I14+TUM_default_S1_Treatm!O5*Weighting!I15+TUM_default_S1_Treatm!P5*Weighting!I16+TUM_default_S1_Treatm!Q5*Weighting!I17</f>
        <v>12.929368962018797</v>
      </c>
      <c r="J5" s="6">
        <f>+TUM_default_S1_Treatm!B5*Weighting!J2+TUM_default_S1_Treatm!C5*Weighting!J3+TUM_default_S1_Treatm!D5*Weighting!J4+TUM_default_S1_Treatm!E5*Weighting!J5+TUM_default_S1_Treatm!F5*Weighting!J6+TUM_default_S1_Treatm!G5*Weighting!J7+TUM_default_S1_Treatm!H5*Weighting!J8+TUM_default_S1_Treatm!I5*Weighting!J9+TUM_default_S1_Treatm!J5*Weighting!J10+TUM_default_S1_Treatm!K5*Weighting!J11+TUM_default_S1_Treatm!L5*Weighting!J12+TUM_default_S1_Treatm!M5*Weighting!J13+TUM_default_S1_Treatm!N5*Weighting!J14+TUM_default_S1_Treatm!O5*Weighting!J15+TUM_default_S1_Treatm!P5*Weighting!J16+TUM_default_S1_Treatm!Q5*Weighting!J17</f>
        <v>9.1832152226923078</v>
      </c>
      <c r="K5" s="6">
        <f>+TUM_default_S1_Treatm!B5*Weighting!K2+TUM_default_S1_Treatm!C5*Weighting!K3+TUM_default_S1_Treatm!D5*Weighting!K4+TUM_default_S1_Treatm!E5*Weighting!K5+TUM_default_S1_Treatm!F5*Weighting!K6+TUM_default_S1_Treatm!G5*Weighting!K7+TUM_default_S1_Treatm!H5*Weighting!K8+TUM_default_S1_Treatm!I5*Weighting!K9+TUM_default_S1_Treatm!J5*Weighting!K10+TUM_default_S1_Treatm!K5*Weighting!K11+TUM_default_S1_Treatm!L5*Weighting!K12+TUM_default_S1_Treatm!M5*Weighting!K13+TUM_default_S1_Treatm!N5*Weighting!K14+TUM_default_S1_Treatm!O5*Weighting!K15+TUM_default_S1_Treatm!P5*Weighting!K16+TUM_default_S1_Treatm!Q5*Weighting!K17</f>
        <v>10.741836281476445</v>
      </c>
      <c r="L5" s="6">
        <f>+TUM_default_S1_Treatm!B5*Weighting!L2+TUM_default_S1_Treatm!C5*Weighting!L3+TUM_default_S1_Treatm!D5*Weighting!L4+TUM_default_S1_Treatm!E5*Weighting!L5+TUM_default_S1_Treatm!F5*Weighting!L6+TUM_default_S1_Treatm!G5*Weighting!L7+TUM_default_S1_Treatm!H5*Weighting!L8+TUM_default_S1_Treatm!I5*Weighting!L9+TUM_default_S1_Treatm!J5*Weighting!L10+TUM_default_S1_Treatm!K5*Weighting!L11+TUM_default_S1_Treatm!L5*Weighting!L12+TUM_default_S1_Treatm!M5*Weighting!L13+TUM_default_S1_Treatm!N5*Weighting!L14+TUM_default_S1_Treatm!O5*Weighting!L15+TUM_default_S1_Treatm!P5*Weighting!L16+TUM_default_S1_Treatm!Q5*Weighting!L17</f>
        <v>8.3173998386312071</v>
      </c>
      <c r="M5" s="6">
        <f>+TUM_default_S1_Treatm!B5*Weighting!M2+TUM_default_S1_Treatm!C5*Weighting!M3+TUM_default_S1_Treatm!D5*Weighting!M4+TUM_default_S1_Treatm!E5*Weighting!M5+TUM_default_S1_Treatm!F5*Weighting!M6+TUM_default_S1_Treatm!G5*Weighting!M7+TUM_default_S1_Treatm!H5*Weighting!M8+TUM_default_S1_Treatm!I5*Weighting!M9+TUM_default_S1_Treatm!J5*Weighting!M10+TUM_default_S1_Treatm!K5*Weighting!M11+TUM_default_S1_Treatm!L5*Weighting!M12+TUM_default_S1_Treatm!M5*Weighting!M13+TUM_default_S1_Treatm!N5*Weighting!M14+TUM_default_S1_Treatm!O5*Weighting!M15+TUM_default_S1_Treatm!P5*Weighting!M16+TUM_default_S1_Treatm!Q5*Weighting!M17</f>
        <v>0.55627450953795932</v>
      </c>
      <c r="N5" s="6">
        <f>+TUM_default_S1_Treatm!B5*Weighting!N2+TUM_default_S1_Treatm!C5*Weighting!N3+TUM_default_S1_Treatm!D5*Weighting!N4+TUM_default_S1_Treatm!E5*Weighting!N5+TUM_default_S1_Treatm!F5*Weighting!N6+TUM_default_S1_Treatm!G5*Weighting!N7+TUM_default_S1_Treatm!H5*Weighting!N8+TUM_default_S1_Treatm!I5*Weighting!N9+TUM_default_S1_Treatm!J5*Weighting!N10+TUM_default_S1_Treatm!K5*Weighting!N11+TUM_default_S1_Treatm!L5*Weighting!N12+TUM_default_S1_Treatm!M5*Weighting!N13+TUM_default_S1_Treatm!N5*Weighting!N14+TUM_default_S1_Treatm!O5*Weighting!N15+TUM_default_S1_Treatm!P5*Weighting!N16+TUM_default_S1_Treatm!Q5*Weighting!N17</f>
        <v>103.24092788156088</v>
      </c>
      <c r="O5" s="6">
        <f>+TUM_default_S1_Treatm!B5*Weighting!O2+TUM_default_S1_Treatm!C5*Weighting!O3+TUM_default_S1_Treatm!D5*Weighting!O4+TUM_default_S1_Treatm!E5*Weighting!O5+TUM_default_S1_Treatm!F5*Weighting!O6+TUM_default_S1_Treatm!G5*Weighting!O7+TUM_default_S1_Treatm!H5*Weighting!O8+TUM_default_S1_Treatm!I5*Weighting!O9+TUM_default_S1_Treatm!J5*Weighting!O10+TUM_default_S1_Treatm!K5*Weighting!O11+TUM_default_S1_Treatm!L5*Weighting!O12+TUM_default_S1_Treatm!M5*Weighting!O13+TUM_default_S1_Treatm!N5*Weighting!O14+TUM_default_S1_Treatm!O5*Weighting!O15+TUM_default_S1_Treatm!P5*Weighting!O16+TUM_default_S1_Treatm!Q5*Weighting!O17</f>
        <v>14.849986894471897</v>
      </c>
      <c r="P5" s="6">
        <f>+TUM_default_S1_Treatm!B5*Weighting!P2+TUM_default_S1_Treatm!C5*Weighting!P3+TUM_default_S1_Treatm!D5*Weighting!P4+TUM_default_S1_Treatm!E5*Weighting!P5+TUM_default_S1_Treatm!F5*Weighting!P6+TUM_default_S1_Treatm!G5*Weighting!P7+TUM_default_S1_Treatm!H5*Weighting!P8+TUM_default_S1_Treatm!I5*Weighting!P9+TUM_default_S1_Treatm!J5*Weighting!P10+TUM_default_S1_Treatm!K5*Weighting!P11+TUM_default_S1_Treatm!L5*Weighting!P12+TUM_default_S1_Treatm!M5*Weighting!P13+TUM_default_S1_Treatm!N5*Weighting!P14+TUM_default_S1_Treatm!O5*Weighting!P15+TUM_default_S1_Treatm!P5*Weighting!P16+TUM_default_S1_Treatm!Q5*Weighting!P17</f>
        <v>3.9967868803569591</v>
      </c>
      <c r="Q5" s="6">
        <f>+TUM_default_S1_Treatm!B5*Weighting!Q2+TUM_default_S1_Treatm!C5*Weighting!Q3+TUM_default_S1_Treatm!D5*Weighting!Q4+TUM_default_S1_Treatm!E5*Weighting!Q5+TUM_default_S1_Treatm!F5*Weighting!Q6+TUM_default_S1_Treatm!G5*Weighting!Q7+TUM_default_S1_Treatm!H5*Weighting!Q8+TUM_default_S1_Treatm!I5*Weighting!Q9+TUM_default_S1_Treatm!J5*Weighting!Q10+TUM_default_S1_Treatm!K5*Weighting!Q11+TUM_default_S1_Treatm!L5*Weighting!Q12+TUM_default_S1_Treatm!M5*Weighting!Q13+TUM_default_S1_Treatm!N5*Weighting!Q14+TUM_default_S1_Treatm!O5*Weighting!Q15+TUM_default_S1_Treatm!P5*Weighting!Q16+TUM_default_S1_Treatm!Q5*Weighting!Q17</f>
        <v>0.91527527144610732</v>
      </c>
      <c r="R5" s="6">
        <f>+TUM_default_S1_Treatm!B5*Weighting!R2+TUM_default_S1_Treatm!C5*Weighting!R3+TUM_default_S1_Treatm!D5*Weighting!R4+TUM_default_S1_Treatm!E5*Weighting!R5+TUM_default_S1_Treatm!F5*Weighting!R6+TUM_default_S1_Treatm!G5*Weighting!R7+TUM_default_S1_Treatm!H5*Weighting!R8+TUM_default_S1_Treatm!I5*Weighting!R9+TUM_default_S1_Treatm!J5*Weighting!R10+TUM_default_S1_Treatm!K5*Weighting!R11+TUM_default_S1_Treatm!L5*Weighting!R12+TUM_default_S1_Treatm!M5*Weighting!R13+TUM_default_S1_Treatm!N5*Weighting!R14+TUM_default_S1_Treatm!O5*Weighting!R15+TUM_default_S1_Treatm!P5*Weighting!R16+TUM_default_S1_Treatm!Q5*Weighting!R17</f>
        <v>7.0658049474252032</v>
      </c>
      <c r="S5" s="6">
        <f>+TUM_default_S1_Treatm!B5*Weighting!S2+TUM_default_S1_Treatm!C5*Weighting!S3+TUM_default_S1_Treatm!D5*Weighting!S4+TUM_default_S1_Treatm!E5*Weighting!S5+TUM_default_S1_Treatm!F5*Weighting!S6+TUM_default_S1_Treatm!G5*Weighting!S7+TUM_default_S1_Treatm!H5*Weighting!S8+TUM_default_S1_Treatm!I5*Weighting!S9+TUM_default_S1_Treatm!J5*Weighting!S10+TUM_default_S1_Treatm!K5*Weighting!S11+TUM_default_S1_Treatm!L5*Weighting!S12+TUM_default_S1_Treatm!M5*Weighting!S13+TUM_default_S1_Treatm!N5*Weighting!S14+TUM_default_S1_Treatm!O5*Weighting!S15+TUM_default_S1_Treatm!P5*Weighting!S16+TUM_default_S1_Treatm!Q5*Weighting!S17</f>
        <v>5.7089796607356078</v>
      </c>
      <c r="T5" s="6">
        <f>+TUM_default_S1_Treatm!B5*Weighting!T2+TUM_default_S1_Treatm!C5*Weighting!T3+TUM_default_S1_Treatm!D5*Weighting!T4+TUM_default_S1_Treatm!E5*Weighting!T5+TUM_default_S1_Treatm!F5*Weighting!T6+TUM_default_S1_Treatm!G5*Weighting!T7+TUM_default_S1_Treatm!H5*Weighting!T8+TUM_default_S1_Treatm!I5*Weighting!T9+TUM_default_S1_Treatm!J5*Weighting!T10+TUM_default_S1_Treatm!K5*Weighting!T11+TUM_default_S1_Treatm!L5*Weighting!T12+TUM_default_S1_Treatm!M5*Weighting!T13+TUM_default_S1_Treatm!N5*Weighting!T14+TUM_default_S1_Treatm!O5*Weighting!T15+TUM_default_S1_Treatm!P5*Weighting!T16+TUM_default_S1_Treatm!Q5*Weighting!T17</f>
        <v>5.2588355320455307</v>
      </c>
      <c r="U5" s="6">
        <f>+TUM_default_S1_Treatm!B5*Weighting!U2+TUM_default_S1_Treatm!C5*Weighting!U3+TUM_default_S1_Treatm!D5*Weighting!U4+TUM_default_S1_Treatm!E5*Weighting!U5+TUM_default_S1_Treatm!F5*Weighting!U6+TUM_default_S1_Treatm!G5*Weighting!U7+TUM_default_S1_Treatm!H5*Weighting!U8+TUM_default_S1_Treatm!I5*Weighting!U9+TUM_default_S1_Treatm!J5*Weighting!U10+TUM_default_S1_Treatm!K5*Weighting!U11+TUM_default_S1_Treatm!L5*Weighting!U12+TUM_default_S1_Treatm!M5*Weighting!U13+TUM_default_S1_Treatm!N5*Weighting!U14+TUM_default_S1_Treatm!O5*Weighting!U15+TUM_default_S1_Treatm!P5*Weighting!U16+TUM_default_S1_Treatm!Q5*Weighting!U17</f>
        <v>1.6337514178573329</v>
      </c>
      <c r="V5" s="6">
        <f>+TUM_default_S1_Treatm!B5*Weighting!V2+TUM_default_S1_Treatm!C5*Weighting!V3+TUM_default_S1_Treatm!D5*Weighting!V4+TUM_default_S1_Treatm!E5*Weighting!V5+TUM_default_S1_Treatm!F5*Weighting!V6+TUM_default_S1_Treatm!G5*Weighting!V7+TUM_default_S1_Treatm!H5*Weighting!V8+TUM_default_S1_Treatm!I5*Weighting!V9+TUM_default_S1_Treatm!J5*Weighting!V10+TUM_default_S1_Treatm!K5*Weighting!V11+TUM_default_S1_Treatm!L5*Weighting!V12+TUM_default_S1_Treatm!M5*Weighting!V13+TUM_default_S1_Treatm!N5*Weighting!V14+TUM_default_S1_Treatm!O5*Weighting!V15+TUM_default_S1_Treatm!P5*Weighting!V16+TUM_default_S1_Treatm!Q5*Weighting!V17</f>
        <v>2.9707191230994674</v>
      </c>
      <c r="W5" s="6">
        <f>+TUM_default_S1_Treatm!B5*Weighting!W2+TUM_default_S1_Treatm!C5*Weighting!W3+TUM_default_S1_Treatm!D5*Weighting!W4+TUM_default_S1_Treatm!E5*Weighting!W5+TUM_default_S1_Treatm!F5*Weighting!W6+TUM_default_S1_Treatm!G5*Weighting!W7+TUM_default_S1_Treatm!H5*Weighting!W8+TUM_default_S1_Treatm!I5*Weighting!W9+TUM_default_S1_Treatm!J5*Weighting!W10+TUM_default_S1_Treatm!K5*Weighting!W11+TUM_default_S1_Treatm!L5*Weighting!W12+TUM_default_S1_Treatm!M5*Weighting!W13+TUM_default_S1_Treatm!N5*Weighting!W14+TUM_default_S1_Treatm!O5*Weighting!W15+TUM_default_S1_Treatm!P5*Weighting!W16+TUM_default_S1_Treatm!Q5*Weighting!W17</f>
        <v>17.57249275088887</v>
      </c>
      <c r="X5" s="6">
        <f>+TUM_default_S1_Treatm!B5*Weighting!X2+TUM_default_S1_Treatm!C5*Weighting!X3+TUM_default_S1_Treatm!D5*Weighting!X4+TUM_default_S1_Treatm!E5*Weighting!X5+TUM_default_S1_Treatm!F5*Weighting!X6+TUM_default_S1_Treatm!G5*Weighting!X7+TUM_default_S1_Treatm!H5*Weighting!X8+TUM_default_S1_Treatm!I5*Weighting!X9+TUM_default_S1_Treatm!J5*Weighting!X10+TUM_default_S1_Treatm!K5*Weighting!X11+TUM_default_S1_Treatm!L5*Weighting!X12+TUM_default_S1_Treatm!M5*Weighting!X13+TUM_default_S1_Treatm!N5*Weighting!X14+TUM_default_S1_Treatm!O5*Weighting!X15+TUM_default_S1_Treatm!P5*Weighting!X16+TUM_default_S1_Treatm!Q5*Weighting!X17</f>
        <v>0.43137575713217302</v>
      </c>
      <c r="Y5" s="6">
        <f>+TUM_default_S1_Treatm!B5*Weighting!Y2+TUM_default_S1_Treatm!C5*Weighting!Y3+TUM_default_S1_Treatm!D5*Weighting!Y4+TUM_default_S1_Treatm!E5*Weighting!Y5+TUM_default_S1_Treatm!F5*Weighting!Y6+TUM_default_S1_Treatm!G5*Weighting!Y7+TUM_default_S1_Treatm!H5*Weighting!Y8+TUM_default_S1_Treatm!I5*Weighting!Y9+TUM_default_S1_Treatm!J5*Weighting!Y10+TUM_default_S1_Treatm!K5*Weighting!Y11+TUM_default_S1_Treatm!L5*Weighting!Y12+TUM_default_S1_Treatm!M5*Weighting!Y13+TUM_default_S1_Treatm!N5*Weighting!Y14+TUM_default_S1_Treatm!O5*Weighting!Y15+TUM_default_S1_Treatm!P5*Weighting!Y16+TUM_default_S1_Treatm!Q5*Weighting!Y17</f>
        <v>0.77551621837289986</v>
      </c>
      <c r="Z5" s="6">
        <f>+TUM_default_S1_Treatm!B5*Weighting!Z2+TUM_default_S1_Treatm!C5*Weighting!Z3+TUM_default_S1_Treatm!D5*Weighting!Z4+TUM_default_S1_Treatm!E5*Weighting!Z5+TUM_default_S1_Treatm!F5*Weighting!Z6+TUM_default_S1_Treatm!G5*Weighting!Z7+TUM_default_S1_Treatm!H5*Weighting!Z8+TUM_default_S1_Treatm!I5*Weighting!Z9+TUM_default_S1_Treatm!J5*Weighting!Z10+TUM_default_S1_Treatm!K5*Weighting!Z11+TUM_default_S1_Treatm!L5*Weighting!Z12+TUM_default_S1_Treatm!M5*Weighting!Z13+TUM_default_S1_Treatm!N5*Weighting!Z14+TUM_default_S1_Treatm!O5*Weighting!Z15+TUM_default_S1_Treatm!P5*Weighting!Z16+TUM_default_S1_Treatm!Q5*Weighting!Z17</f>
        <v>16.19427411001703</v>
      </c>
      <c r="AA5" s="6">
        <f>+TUM_default_S1_Treatm!B5*Weighting!AA2+TUM_default_S1_Treatm!C5*Weighting!AA3+TUM_default_S1_Treatm!D5*Weighting!AA4+TUM_default_S1_Treatm!E5*Weighting!AA5+TUM_default_S1_Treatm!F5*Weighting!AA6+TUM_default_S1_Treatm!G5*Weighting!AA7+TUM_default_S1_Treatm!H5*Weighting!AA8+TUM_default_S1_Treatm!I5*Weighting!AA9+TUM_default_S1_Treatm!J5*Weighting!AA10+TUM_default_S1_Treatm!K5*Weighting!AA11+TUM_default_S1_Treatm!L5*Weighting!AA12+TUM_default_S1_Treatm!M5*Weighting!AA13+TUM_default_S1_Treatm!N5*Weighting!AA14+TUM_default_S1_Treatm!O5*Weighting!AA15+TUM_default_S1_Treatm!P5*Weighting!AA16+TUM_default_S1_Treatm!Q5*Weighting!AA17</f>
        <v>15.664680199963088</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1_Util!B2*Weighting!B2+TUM_default_S1_Util!C2*Weighting!B3+TUM_default_S1_Util!D2*Weighting!B4+TUM_default_S1_Util!E2*Weighting!B5+TUM_default_S1_Util!F2*Weighting!B6+TUM_default_S1_Util!G2*Weighting!B7+TUM_default_S1_Util!H2*Weighting!B8+TUM_default_S1_Util!I2*Weighting!B9+TUM_default_S1_Util!J2*Weighting!B10+TUM_default_S1_Util!K2*Weighting!B11+TUM_default_S1_Util!L2*Weighting!B12+TUM_default_S1_Util!M2*Weighting!B13+TUM_default_S1_Util!N2*Weighting!B14+TUM_default_S1_Util!O2*Weighting!B15+TUM_default_S1_Util!P2*Weighting!B16+TUM_default_S1_Util!Q2*Weighting!B17</f>
        <v>-138.90032401909045</v>
      </c>
      <c r="C2" s="6">
        <f ca="1">+TUM_default_S1_Util!B2*Weighting!C2+TUM_default_S1_Util!C2*Weighting!C3+TUM_default_S1_Util!D2*Weighting!C4+TUM_default_S1_Util!E2*Weighting!C5+TUM_default_S1_Util!F2*Weighting!C6+TUM_default_S1_Util!G2*Weighting!C7+TUM_default_S1_Util!H2*Weighting!C8+TUM_default_S1_Util!I2*Weighting!C9+TUM_default_S1_Util!J2*Weighting!C10+TUM_default_S1_Util!K2*Weighting!C11+TUM_default_S1_Util!L2*Weighting!C12+TUM_default_S1_Util!M2*Weighting!C13+TUM_default_S1_Util!N2*Weighting!C14+TUM_default_S1_Util!O2*Weighting!C15+TUM_default_S1_Util!P2*Weighting!C16+TUM_default_S1_Util!Q2*Weighting!C17</f>
        <v>-131.97062451584299</v>
      </c>
      <c r="D2" s="6">
        <f ca="1">+TUM_default_S1_Util!B2*Weighting!D2+TUM_default_S1_Util!C2*Weighting!D3+TUM_default_S1_Util!D2*Weighting!D4+TUM_default_S1_Util!E2*Weighting!D5+TUM_default_S1_Util!F2*Weighting!D6+TUM_default_S1_Util!G2*Weighting!D7+TUM_default_S1_Util!H2*Weighting!D8+TUM_default_S1_Util!I2*Weighting!D9+TUM_default_S1_Util!J2*Weighting!D10+TUM_default_S1_Util!K2*Weighting!D11+TUM_default_S1_Util!L2*Weighting!D12+TUM_default_S1_Util!M2*Weighting!D13+TUM_default_S1_Util!N2*Weighting!D14+TUM_default_S1_Util!O2*Weighting!D15+TUM_default_S1_Util!P2*Weighting!D16+TUM_default_S1_Util!Q2*Weighting!D17</f>
        <v>-135.92300501055811</v>
      </c>
      <c r="E2" s="6">
        <f ca="1">+TUM_default_S1_Util!B2*Weighting!E2+TUM_default_S1_Util!C2*Weighting!E3+TUM_default_S1_Util!D2*Weighting!E4+TUM_default_S1_Util!E2*Weighting!E5+TUM_default_S1_Util!F2*Weighting!E6+TUM_default_S1_Util!G2*Weighting!E7+TUM_default_S1_Util!H2*Weighting!E8+TUM_default_S1_Util!I2*Weighting!E9+TUM_default_S1_Util!J2*Weighting!E10+TUM_default_S1_Util!K2*Weighting!E11+TUM_default_S1_Util!L2*Weighting!E12+TUM_default_S1_Util!M2*Weighting!E13+TUM_default_S1_Util!N2*Weighting!E14+TUM_default_S1_Util!O2*Weighting!E15+TUM_default_S1_Util!P2*Weighting!E16+TUM_default_S1_Util!Q2*Weighting!E17</f>
        <v>-158.48963956428119</v>
      </c>
      <c r="F2" s="6">
        <f ca="1">+TUM_default_S1_Util!B2*Weighting!F2+TUM_default_S1_Util!C2*Weighting!F3+TUM_default_S1_Util!D2*Weighting!F4+TUM_default_S1_Util!E2*Weighting!F5+TUM_default_S1_Util!F2*Weighting!F6+TUM_default_S1_Util!G2*Weighting!F7+TUM_default_S1_Util!H2*Weighting!F8+TUM_default_S1_Util!I2*Weighting!F9+TUM_default_S1_Util!J2*Weighting!F10+TUM_default_S1_Util!K2*Weighting!F11+TUM_default_S1_Util!L2*Weighting!F12+TUM_default_S1_Util!M2*Weighting!F13+TUM_default_S1_Util!N2*Weighting!F14+TUM_default_S1_Util!O2*Weighting!F15+TUM_default_S1_Util!P2*Weighting!F16+TUM_default_S1_Util!Q2*Weighting!F17</f>
        <v>-127.16513419815432</v>
      </c>
      <c r="G2" s="6">
        <f>+TUM_default_S1_Util!B2*Weighting!G2+TUM_default_S1_Util!C2*Weighting!G3+TUM_default_S1_Util!D2*Weighting!G4+TUM_default_S1_Util!E2*Weighting!G5+TUM_default_S1_Util!F2*Weighting!G6+TUM_default_S1_Util!G2*Weighting!G7+TUM_default_S1_Util!H2*Weighting!G8+TUM_default_S1_Util!I2*Weighting!G9+TUM_default_S1_Util!J2*Weighting!G10+TUM_default_S1_Util!K2*Weighting!G11+TUM_default_S1_Util!L2*Weighting!G12+TUM_default_S1_Util!M2*Weighting!G13+TUM_default_S1_Util!N2*Weighting!G14+TUM_default_S1_Util!O2*Weighting!G15+TUM_default_S1_Util!P2*Weighting!G16+TUM_default_S1_Util!Q2*Weighting!G17</f>
        <v>-56.457762041745241</v>
      </c>
      <c r="H2" s="6">
        <f>+TUM_default_S1_Util!B2*Weighting!H2+TUM_default_S1_Util!C2*Weighting!H3+TUM_default_S1_Util!D2*Weighting!H4+TUM_default_S1_Util!E2*Weighting!H5+TUM_default_S1_Util!F2*Weighting!H6+TUM_default_S1_Util!G2*Weighting!H7+TUM_default_S1_Util!H2*Weighting!H8+TUM_default_S1_Util!I2*Weighting!H9+TUM_default_S1_Util!J2*Weighting!H10+TUM_default_S1_Util!K2*Weighting!H11+TUM_default_S1_Util!L2*Weighting!H12+TUM_default_S1_Util!M2*Weighting!H13+TUM_default_S1_Util!N2*Weighting!H14+TUM_default_S1_Util!O2*Weighting!H15+TUM_default_S1_Util!P2*Weighting!H16+TUM_default_S1_Util!Q2*Weighting!H17</f>
        <v>-45.928786287814333</v>
      </c>
      <c r="I2" s="6">
        <f>+TUM_default_S1_Util!B2*Weighting!I2+TUM_default_S1_Util!C2*Weighting!I3+TUM_default_S1_Util!D2*Weighting!I4+TUM_default_S1_Util!E2*Weighting!I5+TUM_default_S1_Util!F2*Weighting!I6+TUM_default_S1_Util!G2*Weighting!I7+TUM_default_S1_Util!H2*Weighting!I8+TUM_default_S1_Util!I2*Weighting!I9+TUM_default_S1_Util!J2*Weighting!I10+TUM_default_S1_Util!K2*Weighting!I11+TUM_default_S1_Util!L2*Weighting!I12+TUM_default_S1_Util!M2*Weighting!I13+TUM_default_S1_Util!N2*Weighting!I14+TUM_default_S1_Util!O2*Weighting!I15+TUM_default_S1_Util!P2*Weighting!I16+TUM_default_S1_Util!Q2*Weighting!I17</f>
        <v>-54.563475033487016</v>
      </c>
      <c r="J2" s="6">
        <f>+TUM_default_S1_Util!B2*Weighting!J2+TUM_default_S1_Util!C2*Weighting!J3+TUM_default_S1_Util!D2*Weighting!J4+TUM_default_S1_Util!E2*Weighting!J5+TUM_default_S1_Util!F2*Weighting!J6+TUM_default_S1_Util!G2*Weighting!J7+TUM_default_S1_Util!H2*Weighting!J8+TUM_default_S1_Util!I2*Weighting!J9+TUM_default_S1_Util!J2*Weighting!J10+TUM_default_S1_Util!K2*Weighting!J11+TUM_default_S1_Util!L2*Weighting!J12+TUM_default_S1_Util!M2*Weighting!J13+TUM_default_S1_Util!N2*Weighting!J14+TUM_default_S1_Util!O2*Weighting!J15+TUM_default_S1_Util!P2*Weighting!J16+TUM_default_S1_Util!Q2*Weighting!J17</f>
        <v>-61.742889296272978</v>
      </c>
      <c r="K2" s="6">
        <f>+TUM_default_S1_Util!B2*Weighting!K2+TUM_default_S1_Util!C2*Weighting!K3+TUM_default_S1_Util!D2*Weighting!K4+TUM_default_S1_Util!E2*Weighting!K5+TUM_default_S1_Util!F2*Weighting!K6+TUM_default_S1_Util!G2*Weighting!K7+TUM_default_S1_Util!H2*Weighting!K8+TUM_default_S1_Util!I2*Weighting!K9+TUM_default_S1_Util!J2*Weighting!K10+TUM_default_S1_Util!K2*Weighting!K11+TUM_default_S1_Util!L2*Weighting!K12+TUM_default_S1_Util!M2*Weighting!K13+TUM_default_S1_Util!N2*Weighting!K14+TUM_default_S1_Util!O2*Weighting!K15+TUM_default_S1_Util!P2*Weighting!K16+TUM_default_S1_Util!Q2*Weighting!K17</f>
        <v>-42.534057094806464</v>
      </c>
      <c r="L2" s="6">
        <f>+TUM_default_S1_Util!B2*Weighting!L2+TUM_default_S1_Util!C2*Weighting!L3+TUM_default_S1_Util!D2*Weighting!L4+TUM_default_S1_Util!E2*Weighting!L5+TUM_default_S1_Util!F2*Weighting!L6+TUM_default_S1_Util!G2*Weighting!L7+TUM_default_S1_Util!H2*Weighting!L8+TUM_default_S1_Util!I2*Weighting!L9+TUM_default_S1_Util!J2*Weighting!L10+TUM_default_S1_Util!K2*Weighting!L11+TUM_default_S1_Util!L2*Weighting!L12+TUM_default_S1_Util!M2*Weighting!L13+TUM_default_S1_Util!N2*Weighting!L14+TUM_default_S1_Util!O2*Weighting!L15+TUM_default_S1_Util!P2*Weighting!L16+TUM_default_S1_Util!Q2*Weighting!L17</f>
        <v>-7.9759306978051905</v>
      </c>
      <c r="M2" s="6">
        <f>+TUM_default_S1_Util!B2*Weighting!M2+TUM_default_S1_Util!C2*Weighting!M3+TUM_default_S1_Util!D2*Weighting!M4+TUM_default_S1_Util!E2*Weighting!M5+TUM_default_S1_Util!F2*Weighting!M6+TUM_default_S1_Util!G2*Weighting!M7+TUM_default_S1_Util!H2*Weighting!M8+TUM_default_S1_Util!I2*Weighting!M9+TUM_default_S1_Util!J2*Weighting!M10+TUM_default_S1_Util!K2*Weighting!M11+TUM_default_S1_Util!L2*Weighting!M12+TUM_default_S1_Util!M2*Weighting!M13+TUM_default_S1_Util!N2*Weighting!M14+TUM_default_S1_Util!O2*Weighting!M15+TUM_default_S1_Util!P2*Weighting!M16+TUM_default_S1_Util!Q2*Weighting!M17</f>
        <v>-0.46841945243944977</v>
      </c>
      <c r="N2" s="6">
        <f>+TUM_default_S1_Util!B2*Weighting!N2+TUM_default_S1_Util!C2*Weighting!N3+TUM_default_S1_Util!D2*Weighting!N4+TUM_default_S1_Util!E2*Weighting!N5+TUM_default_S1_Util!F2*Weighting!N6+TUM_default_S1_Util!G2*Weighting!N7+TUM_default_S1_Util!H2*Weighting!N8+TUM_default_S1_Util!I2*Weighting!N9+TUM_default_S1_Util!J2*Weighting!N10+TUM_default_S1_Util!K2*Weighting!N11+TUM_default_S1_Util!L2*Weighting!N12+TUM_default_S1_Util!M2*Weighting!N13+TUM_default_S1_Util!N2*Weighting!N14+TUM_default_S1_Util!O2*Weighting!N15+TUM_default_S1_Util!P2*Weighting!N16+TUM_default_S1_Util!Q2*Weighting!N17</f>
        <v>-155.41702979522734</v>
      </c>
      <c r="O2" s="6">
        <f>+TUM_default_S1_Util!B2*Weighting!O2+TUM_default_S1_Util!C2*Weighting!O3+TUM_default_S1_Util!D2*Weighting!O4+TUM_default_S1_Util!E2*Weighting!O5+TUM_default_S1_Util!F2*Weighting!O6+TUM_default_S1_Util!G2*Weighting!O7+TUM_default_S1_Util!H2*Weighting!O8+TUM_default_S1_Util!I2*Weighting!O9+TUM_default_S1_Util!J2*Weighting!O10+TUM_default_S1_Util!K2*Weighting!O11+TUM_default_S1_Util!L2*Weighting!O12+TUM_default_S1_Util!M2*Weighting!O13+TUM_default_S1_Util!N2*Weighting!O14+TUM_default_S1_Util!O2*Weighting!O15+TUM_default_S1_Util!P2*Weighting!O16+TUM_default_S1_Util!Q2*Weighting!O17</f>
        <v>-202.55711366421434</v>
      </c>
      <c r="P2" s="6">
        <f>+TUM_default_S1_Util!B2*Weighting!P2+TUM_default_S1_Util!C2*Weighting!P3+TUM_default_S1_Util!D2*Weighting!P4+TUM_default_S1_Util!E2*Weighting!P5+TUM_default_S1_Util!F2*Weighting!P6+TUM_default_S1_Util!G2*Weighting!P7+TUM_default_S1_Util!H2*Weighting!P8+TUM_default_S1_Util!I2*Weighting!P9+TUM_default_S1_Util!J2*Weighting!P10+TUM_default_S1_Util!K2*Weighting!P11+TUM_default_S1_Util!L2*Weighting!P12+TUM_default_S1_Util!M2*Weighting!P13+TUM_default_S1_Util!N2*Weighting!P14+TUM_default_S1_Util!O2*Weighting!P15+TUM_default_S1_Util!P2*Weighting!P16+TUM_default_S1_Util!Q2*Weighting!P17</f>
        <v>-10.433683195901986</v>
      </c>
      <c r="Q2" s="6">
        <f>+TUM_default_S1_Util!B2*Weighting!Q2+TUM_default_S1_Util!C2*Weighting!Q3+TUM_default_S1_Util!D2*Weighting!Q4+TUM_default_S1_Util!E2*Weighting!Q5+TUM_default_S1_Util!F2*Weighting!Q6+TUM_default_S1_Util!G2*Weighting!Q7+TUM_default_S1_Util!H2*Weighting!Q8+TUM_default_S1_Util!I2*Weighting!Q9+TUM_default_S1_Util!J2*Weighting!Q10+TUM_default_S1_Util!K2*Weighting!Q11+TUM_default_S1_Util!L2*Weighting!Q12+TUM_default_S1_Util!M2*Weighting!Q13+TUM_default_S1_Util!N2*Weighting!Q14+TUM_default_S1_Util!O2*Weighting!Q15+TUM_default_S1_Util!P2*Weighting!Q16+TUM_default_S1_Util!Q2*Weighting!Q17</f>
        <v>-0.5717880737320068</v>
      </c>
      <c r="R2" s="6">
        <f>+TUM_default_S1_Util!B2*Weighting!R2+TUM_default_S1_Util!C2*Weighting!R3+TUM_default_S1_Util!D2*Weighting!R4+TUM_default_S1_Util!E2*Weighting!R5+TUM_default_S1_Util!F2*Weighting!R6+TUM_default_S1_Util!G2*Weighting!R7+TUM_default_S1_Util!H2*Weighting!R8+TUM_default_S1_Util!I2*Weighting!R9+TUM_default_S1_Util!J2*Weighting!R10+TUM_default_S1_Util!K2*Weighting!R11+TUM_default_S1_Util!L2*Weighting!R12+TUM_default_S1_Util!M2*Weighting!R13+TUM_default_S1_Util!N2*Weighting!R14+TUM_default_S1_Util!O2*Weighting!R15+TUM_default_S1_Util!P2*Weighting!R16+TUM_default_S1_Util!Q2*Weighting!R17</f>
        <v>-15.032544216574701</v>
      </c>
      <c r="S2" s="6">
        <f>+TUM_default_S1_Util!B2*Weighting!S2+TUM_default_S1_Util!C2*Weighting!S3+TUM_default_S1_Util!D2*Weighting!S4+TUM_default_S1_Util!E2*Weighting!S5+TUM_default_S1_Util!F2*Weighting!S6+TUM_default_S1_Util!G2*Weighting!S7+TUM_default_S1_Util!H2*Weighting!S8+TUM_default_S1_Util!I2*Weighting!S9+TUM_default_S1_Util!J2*Weighting!S10+TUM_default_S1_Util!K2*Weighting!S11+TUM_default_S1_Util!L2*Weighting!S12+TUM_default_S1_Util!M2*Weighting!S13+TUM_default_S1_Util!N2*Weighting!S14+TUM_default_S1_Util!O2*Weighting!S15+TUM_default_S1_Util!P2*Weighting!S16+TUM_default_S1_Util!Q2*Weighting!S17</f>
        <v>-22.345004291953959</v>
      </c>
      <c r="T2" s="6">
        <f>+TUM_default_S1_Util!B2*Weighting!T2+TUM_default_S1_Util!C2*Weighting!T3+TUM_default_S1_Util!D2*Weighting!T4+TUM_default_S1_Util!E2*Weighting!T5+TUM_default_S1_Util!F2*Weighting!T6+TUM_default_S1_Util!G2*Weighting!T7+TUM_default_S1_Util!H2*Weighting!T8+TUM_default_S1_Util!I2*Weighting!T9+TUM_default_S1_Util!J2*Weighting!T10+TUM_default_S1_Util!K2*Weighting!T11+TUM_default_S1_Util!L2*Weighting!T12+TUM_default_S1_Util!M2*Weighting!T13+TUM_default_S1_Util!N2*Weighting!T14+TUM_default_S1_Util!O2*Weighting!T15+TUM_default_S1_Util!P2*Weighting!T16+TUM_default_S1_Util!Q2*Weighting!T17</f>
        <v>-28.282670412035813</v>
      </c>
      <c r="U2" s="6">
        <f>+TUM_default_S1_Util!B2*Weighting!U2+TUM_default_S1_Util!C2*Weighting!U3+TUM_default_S1_Util!D2*Weighting!U4+TUM_default_S1_Util!E2*Weighting!U5+TUM_default_S1_Util!F2*Weighting!U6+TUM_default_S1_Util!G2*Weighting!U7+TUM_default_S1_Util!H2*Weighting!U8+TUM_default_S1_Util!I2*Weighting!U9+TUM_default_S1_Util!J2*Weighting!U10+TUM_default_S1_Util!K2*Weighting!U11+TUM_default_S1_Util!L2*Weighting!U12+TUM_default_S1_Util!M2*Weighting!U13+TUM_default_S1_Util!N2*Weighting!U14+TUM_default_S1_Util!O2*Weighting!U15+TUM_default_S1_Util!P2*Weighting!U16+TUM_default_S1_Util!Q2*Weighting!U17</f>
        <v>-34.364084204876875</v>
      </c>
      <c r="V2" s="6">
        <f>+TUM_default_S1_Util!B2*Weighting!V2+TUM_default_S1_Util!C2*Weighting!V3+TUM_default_S1_Util!D2*Weighting!V4+TUM_default_S1_Util!E2*Weighting!V5+TUM_default_S1_Util!F2*Weighting!V6+TUM_default_S1_Util!G2*Weighting!V7+TUM_default_S1_Util!H2*Weighting!V8+TUM_default_S1_Util!I2*Weighting!V9+TUM_default_S1_Util!J2*Weighting!V10+TUM_default_S1_Util!K2*Weighting!V11+TUM_default_S1_Util!L2*Weighting!V12+TUM_default_S1_Util!M2*Weighting!V13+TUM_default_S1_Util!N2*Weighting!V14+TUM_default_S1_Util!O2*Weighting!V15+TUM_default_S1_Util!P2*Weighting!V16+TUM_default_S1_Util!Q2*Weighting!V17</f>
        <v>-31.469062231620978</v>
      </c>
      <c r="W2" s="6">
        <f>+TUM_default_S1_Util!B2*Weighting!W2+TUM_default_S1_Util!C2*Weighting!W3+TUM_default_S1_Util!D2*Weighting!W4+TUM_default_S1_Util!E2*Weighting!W5+TUM_default_S1_Util!F2*Weighting!W6+TUM_default_S1_Util!G2*Weighting!W7+TUM_default_S1_Util!H2*Weighting!W8+TUM_default_S1_Util!I2*Weighting!W9+TUM_default_S1_Util!J2*Weighting!W10+TUM_default_S1_Util!K2*Weighting!W11+TUM_default_S1_Util!L2*Weighting!W12+TUM_default_S1_Util!M2*Weighting!W13+TUM_default_S1_Util!N2*Weighting!W14+TUM_default_S1_Util!O2*Weighting!W15+TUM_default_S1_Util!P2*Weighting!W16+TUM_default_S1_Util!Q2*Weighting!W17</f>
        <v>-195.3196616504045</v>
      </c>
      <c r="X2" s="6">
        <f>+TUM_default_S1_Util!B2*Weighting!X2+TUM_default_S1_Util!C2*Weighting!X3+TUM_default_S1_Util!D2*Weighting!X4+TUM_default_S1_Util!E2*Weighting!X5+TUM_default_S1_Util!F2*Weighting!X6+TUM_default_S1_Util!G2*Weighting!X7+TUM_default_S1_Util!H2*Weighting!X8+TUM_default_S1_Util!I2*Weighting!X9+TUM_default_S1_Util!J2*Weighting!X10+TUM_default_S1_Util!K2*Weighting!X11+TUM_default_S1_Util!L2*Weighting!X12+TUM_default_S1_Util!M2*Weighting!X13+TUM_default_S1_Util!N2*Weighting!X14+TUM_default_S1_Util!O2*Weighting!X15+TUM_default_S1_Util!P2*Weighting!X16+TUM_default_S1_Util!Q2*Weighting!X17</f>
        <v>-17.132145793974445</v>
      </c>
      <c r="Y2" s="6">
        <f>+TUM_default_S1_Util!B2*Weighting!Y2+TUM_default_S1_Util!C2*Weighting!Y3+TUM_default_S1_Util!D2*Weighting!Y4+TUM_default_S1_Util!E2*Weighting!Y5+TUM_default_S1_Util!F2*Weighting!Y6+TUM_default_S1_Util!G2*Weighting!Y7+TUM_default_S1_Util!H2*Weighting!Y8+TUM_default_S1_Util!I2*Weighting!Y9+TUM_default_S1_Util!J2*Weighting!Y10+TUM_default_S1_Util!K2*Weighting!Y11+TUM_default_S1_Util!L2*Weighting!Y12+TUM_default_S1_Util!M2*Weighting!Y13+TUM_default_S1_Util!N2*Weighting!Y14+TUM_default_S1_Util!O2*Weighting!Y15+TUM_default_S1_Util!P2*Weighting!Y16+TUM_default_S1_Util!Q2*Weighting!Y17</f>
        <v>-154.68641173862525</v>
      </c>
      <c r="Z2" s="6">
        <f>+TUM_default_S1_Util!B2*Weighting!Z2+TUM_default_S1_Util!C2*Weighting!Z3+TUM_default_S1_Util!D2*Weighting!Z4+TUM_default_S1_Util!E2*Weighting!Z5+TUM_default_S1_Util!F2*Weighting!Z6+TUM_default_S1_Util!G2*Weighting!Z7+TUM_default_S1_Util!H2*Weighting!Z8+TUM_default_S1_Util!I2*Weighting!Z9+TUM_default_S1_Util!J2*Weighting!Z10+TUM_default_S1_Util!K2*Weighting!Z11+TUM_default_S1_Util!L2*Weighting!Z12+TUM_default_S1_Util!M2*Weighting!Z13+TUM_default_S1_Util!N2*Weighting!Z14+TUM_default_S1_Util!O2*Weighting!Z15+TUM_default_S1_Util!P2*Weighting!Z16+TUM_default_S1_Util!Q2*Weighting!Z17</f>
        <v>-12.757772825095069</v>
      </c>
      <c r="AA2" s="6">
        <f>+TUM_default_S1_Util!B2*Weighting!AA2+TUM_default_S1_Util!C2*Weighting!AA3+TUM_default_S1_Util!D2*Weighting!AA4+TUM_default_S1_Util!E2*Weighting!AA5+TUM_default_S1_Util!F2*Weighting!AA6+TUM_default_S1_Util!G2*Weighting!AA7+TUM_default_S1_Util!H2*Weighting!AA8+TUM_default_S1_Util!I2*Weighting!AA9+TUM_default_S1_Util!J2*Weighting!AA10+TUM_default_S1_Util!K2*Weighting!AA11+TUM_default_S1_Util!L2*Weighting!AA12+TUM_default_S1_Util!M2*Weighting!AA13+TUM_default_S1_Util!N2*Weighting!AA14+TUM_default_S1_Util!O2*Weighting!AA15+TUM_default_S1_Util!P2*Weighting!AA16+TUM_default_S1_Util!Q2*Weighting!AA17</f>
        <v>-14.510870423441892</v>
      </c>
    </row>
    <row r="3" spans="1:27" x14ac:dyDescent="0.35">
      <c r="A3" s="5" t="s">
        <v>2</v>
      </c>
      <c r="B3" s="6">
        <f ca="1">+TUM_default_S1_Util!B3*Weighting!B2+TUM_default_S1_Util!C3*Weighting!B3+TUM_default_S1_Util!D3*Weighting!B4+TUM_default_S1_Util!E3*Weighting!B5+TUM_default_S1_Util!F3*Weighting!B6+TUM_default_S1_Util!G3*Weighting!B7+TUM_default_S1_Util!H3*Weighting!B8+TUM_default_S1_Util!I3*Weighting!B9+TUM_default_S1_Util!J3*Weighting!B10+TUM_default_S1_Util!K3*Weighting!B11+TUM_default_S1_Util!L3*Weighting!B12+TUM_default_S1_Util!M3*Weighting!B13+TUM_default_S1_Util!N3*Weighting!B14+TUM_default_S1_Util!O3*Weighting!B15+TUM_default_S1_Util!P3*Weighting!B16+TUM_default_S1_Util!Q3*Weighting!B17</f>
        <v>0.23758752360373989</v>
      </c>
      <c r="C3" s="6">
        <f ca="1">+TUM_default_S1_Util!B3*Weighting!C2+TUM_default_S1_Util!C3*Weighting!C3+TUM_default_S1_Util!D3*Weighting!C4+TUM_default_S1_Util!E3*Weighting!C5+TUM_default_S1_Util!F3*Weighting!C6+TUM_default_S1_Util!G3*Weighting!C7+TUM_default_S1_Util!H3*Weighting!C8+TUM_default_S1_Util!I3*Weighting!C9+TUM_default_S1_Util!J3*Weighting!C10+TUM_default_S1_Util!K3*Weighting!C11+TUM_default_S1_Util!L3*Weighting!C12+TUM_default_S1_Util!M3*Weighting!C13+TUM_default_S1_Util!N3*Weighting!C14+TUM_default_S1_Util!O3*Weighting!C15+TUM_default_S1_Util!P3*Weighting!C16+TUM_default_S1_Util!Q3*Weighting!C17</f>
        <v>0.1566669114138364</v>
      </c>
      <c r="D3" s="6">
        <f ca="1">+TUM_default_S1_Util!B3*Weighting!D2+TUM_default_S1_Util!C3*Weighting!D3+TUM_default_S1_Util!D3*Weighting!D4+TUM_default_S1_Util!E3*Weighting!D5+TUM_default_S1_Util!F3*Weighting!D6+TUM_default_S1_Util!G3*Weighting!D7+TUM_default_S1_Util!H3*Weighting!D8+TUM_default_S1_Util!I3*Weighting!D9+TUM_default_S1_Util!J3*Weighting!D10+TUM_default_S1_Util!K3*Weighting!D11+TUM_default_S1_Util!L3*Weighting!D12+TUM_default_S1_Util!M3*Weighting!D13+TUM_default_S1_Util!N3*Weighting!D14+TUM_default_S1_Util!O3*Weighting!D15+TUM_default_S1_Util!P3*Weighting!D16+TUM_default_S1_Util!Q3*Weighting!D17</f>
        <v>0.24305048386891107</v>
      </c>
      <c r="E3" s="6">
        <f ca="1">+TUM_default_S1_Util!B3*Weighting!E2+TUM_default_S1_Util!C3*Weighting!E3+TUM_default_S1_Util!D3*Weighting!E4+TUM_default_S1_Util!E3*Weighting!E5+TUM_default_S1_Util!F3*Weighting!E6+TUM_default_S1_Util!G3*Weighting!E7+TUM_default_S1_Util!H3*Weighting!E8+TUM_default_S1_Util!I3*Weighting!E9+TUM_default_S1_Util!J3*Weighting!E10+TUM_default_S1_Util!K3*Weighting!E11+TUM_default_S1_Util!L3*Weighting!E12+TUM_default_S1_Util!M3*Weighting!E13+TUM_default_S1_Util!N3*Weighting!E14+TUM_default_S1_Util!O3*Weighting!E15+TUM_default_S1_Util!P3*Weighting!E16+TUM_default_S1_Util!Q3*Weighting!E17</f>
        <v>0.16088928551280679</v>
      </c>
      <c r="F3" s="6">
        <f ca="1">+TUM_default_S1_Util!B3*Weighting!F2+TUM_default_S1_Util!C3*Weighting!F3+TUM_default_S1_Util!D3*Weighting!F4+TUM_default_S1_Util!E3*Weighting!F5+TUM_default_S1_Util!F3*Weighting!F6+TUM_default_S1_Util!G3*Weighting!F7+TUM_default_S1_Util!H3*Weighting!F8+TUM_default_S1_Util!I3*Weighting!F9+TUM_default_S1_Util!J3*Weighting!F10+TUM_default_S1_Util!K3*Weighting!F11+TUM_default_S1_Util!L3*Weighting!F12+TUM_default_S1_Util!M3*Weighting!F13+TUM_default_S1_Util!N3*Weighting!F14+TUM_default_S1_Util!O3*Weighting!F15+TUM_default_S1_Util!P3*Weighting!F16+TUM_default_S1_Util!Q3*Weighting!F17</f>
        <v>0.23060639858993109</v>
      </c>
      <c r="G3" s="6">
        <f>+TUM_default_S1_Util!B3*Weighting!G2+TUM_default_S1_Util!C3*Weighting!G3+TUM_default_S1_Util!D3*Weighting!G4+TUM_default_S1_Util!E3*Weighting!G5+TUM_default_S1_Util!F3*Weighting!G6+TUM_default_S1_Util!G3*Weighting!G7+TUM_default_S1_Util!H3*Weighting!G8+TUM_default_S1_Util!I3*Weighting!G9+TUM_default_S1_Util!J3*Weighting!G10+TUM_default_S1_Util!K3*Weighting!G11+TUM_default_S1_Util!L3*Weighting!G12+TUM_default_S1_Util!M3*Weighting!G13+TUM_default_S1_Util!N3*Weighting!G14+TUM_default_S1_Util!O3*Weighting!G15+TUM_default_S1_Util!P3*Weighting!G16+TUM_default_S1_Util!Q3*Weighting!G17</f>
        <v>0.13051581392235123</v>
      </c>
      <c r="H3" s="6">
        <f>+TUM_default_S1_Util!B3*Weighting!H2+TUM_default_S1_Util!C3*Weighting!H3+TUM_default_S1_Util!D3*Weighting!H4+TUM_default_S1_Util!E3*Weighting!H5+TUM_default_S1_Util!F3*Weighting!H6+TUM_default_S1_Util!G3*Weighting!H7+TUM_default_S1_Util!H3*Weighting!H8+TUM_default_S1_Util!I3*Weighting!H9+TUM_default_S1_Util!J3*Weighting!H10+TUM_default_S1_Util!K3*Weighting!H11+TUM_default_S1_Util!L3*Weighting!H12+TUM_default_S1_Util!M3*Weighting!H13+TUM_default_S1_Util!N3*Weighting!H14+TUM_default_S1_Util!O3*Weighting!H15+TUM_default_S1_Util!P3*Weighting!H16+TUM_default_S1_Util!Q3*Weighting!H17</f>
        <v>0.10762282783870274</v>
      </c>
      <c r="I3" s="6">
        <f>+TUM_default_S1_Util!B3*Weighting!I2+TUM_default_S1_Util!C3*Weighting!I3+TUM_default_S1_Util!D3*Weighting!I4+TUM_default_S1_Util!E3*Weighting!I5+TUM_default_S1_Util!F3*Weighting!I6+TUM_default_S1_Util!G3*Weighting!I7+TUM_default_S1_Util!H3*Weighting!I8+TUM_default_S1_Util!I3*Weighting!I9+TUM_default_S1_Util!J3*Weighting!I10+TUM_default_S1_Util!K3*Weighting!I11+TUM_default_S1_Util!L3*Weighting!I12+TUM_default_S1_Util!M3*Weighting!I13+TUM_default_S1_Util!N3*Weighting!I14+TUM_default_S1_Util!O3*Weighting!I15+TUM_default_S1_Util!P3*Weighting!I16+TUM_default_S1_Util!Q3*Weighting!I17</f>
        <v>0.13287179029595314</v>
      </c>
      <c r="J3" s="6">
        <f>+TUM_default_S1_Util!B3*Weighting!J2+TUM_default_S1_Util!C3*Weighting!J3+TUM_default_S1_Util!D3*Weighting!J4+TUM_default_S1_Util!E3*Weighting!J5+TUM_default_S1_Util!F3*Weighting!J6+TUM_default_S1_Util!G3*Weighting!J7+TUM_default_S1_Util!H3*Weighting!J8+TUM_default_S1_Util!I3*Weighting!J9+TUM_default_S1_Util!J3*Weighting!J10+TUM_default_S1_Util!K3*Weighting!J11+TUM_default_S1_Util!L3*Weighting!J12+TUM_default_S1_Util!M3*Weighting!J13+TUM_default_S1_Util!N3*Weighting!J14+TUM_default_S1_Util!O3*Weighting!J15+TUM_default_S1_Util!P3*Weighting!J16+TUM_default_S1_Util!Q3*Weighting!J17</f>
        <v>0.12694998480481473</v>
      </c>
      <c r="K3" s="6">
        <f>+TUM_default_S1_Util!B3*Weighting!K2+TUM_default_S1_Util!C3*Weighting!K3+TUM_default_S1_Util!D3*Weighting!K4+TUM_default_S1_Util!E3*Weighting!K5+TUM_default_S1_Util!F3*Weighting!K6+TUM_default_S1_Util!G3*Weighting!K7+TUM_default_S1_Util!H3*Weighting!K8+TUM_default_S1_Util!I3*Weighting!K9+TUM_default_S1_Util!J3*Weighting!K10+TUM_default_S1_Util!K3*Weighting!K11+TUM_default_S1_Util!L3*Weighting!K12+TUM_default_S1_Util!M3*Weighting!K13+TUM_default_S1_Util!N3*Weighting!K14+TUM_default_S1_Util!O3*Weighting!K15+TUM_default_S1_Util!P3*Weighting!K16+TUM_default_S1_Util!Q3*Weighting!K17</f>
        <v>0.1170931161917354</v>
      </c>
      <c r="L3" s="6">
        <f>+TUM_default_S1_Util!B3*Weighting!L2+TUM_default_S1_Util!C3*Weighting!L3+TUM_default_S1_Util!D3*Weighting!L4+TUM_default_S1_Util!E3*Weighting!L5+TUM_default_S1_Util!F3*Weighting!L6+TUM_default_S1_Util!G3*Weighting!L7+TUM_default_S1_Util!H3*Weighting!L8+TUM_default_S1_Util!I3*Weighting!L9+TUM_default_S1_Util!J3*Weighting!L10+TUM_default_S1_Util!K3*Weighting!L11+TUM_default_S1_Util!L3*Weighting!L12+TUM_default_S1_Util!M3*Weighting!L13+TUM_default_S1_Util!N3*Weighting!L14+TUM_default_S1_Util!O3*Weighting!L15+TUM_default_S1_Util!P3*Weighting!L16+TUM_default_S1_Util!Q3*Weighting!L17</f>
        <v>0.10111321125169319</v>
      </c>
      <c r="M3" s="6">
        <f>+TUM_default_S1_Util!B3*Weighting!M2+TUM_default_S1_Util!C3*Weighting!M3+TUM_default_S1_Util!D3*Weighting!M4+TUM_default_S1_Util!E3*Weighting!M5+TUM_default_S1_Util!F3*Weighting!M6+TUM_default_S1_Util!G3*Weighting!M7+TUM_default_S1_Util!H3*Weighting!M8+TUM_default_S1_Util!I3*Weighting!M9+TUM_default_S1_Util!J3*Weighting!M10+TUM_default_S1_Util!K3*Weighting!M11+TUM_default_S1_Util!L3*Weighting!M12+TUM_default_S1_Util!M3*Weighting!M13+TUM_default_S1_Util!N3*Weighting!M14+TUM_default_S1_Util!O3*Weighting!M15+TUM_default_S1_Util!P3*Weighting!M16+TUM_default_S1_Util!Q3*Weighting!M17</f>
        <v>7.502557528699617E-3</v>
      </c>
      <c r="N3" s="6">
        <f>+TUM_default_S1_Util!B3*Weighting!N2+TUM_default_S1_Util!C3*Weighting!N3+TUM_default_S1_Util!D3*Weighting!N4+TUM_default_S1_Util!E3*Weighting!N5+TUM_default_S1_Util!F3*Weighting!N6+TUM_default_S1_Util!G3*Weighting!N7+TUM_default_S1_Util!H3*Weighting!N8+TUM_default_S1_Util!I3*Weighting!N9+TUM_default_S1_Util!J3*Weighting!N10+TUM_default_S1_Util!K3*Weighting!N11+TUM_default_S1_Util!L3*Weighting!N12+TUM_default_S1_Util!M3*Weighting!N13+TUM_default_S1_Util!N3*Weighting!N14+TUM_default_S1_Util!O3*Weighting!N15+TUM_default_S1_Util!P3*Weighting!N16+TUM_default_S1_Util!Q3*Weighting!N17</f>
        <v>0.7016942296323212</v>
      </c>
      <c r="O3" s="6">
        <f>+TUM_default_S1_Util!B3*Weighting!O2+TUM_default_S1_Util!C3*Weighting!O3+TUM_default_S1_Util!D3*Weighting!O4+TUM_default_S1_Util!E3*Weighting!O5+TUM_default_S1_Util!F3*Weighting!O6+TUM_default_S1_Util!G3*Weighting!O7+TUM_default_S1_Util!H3*Weighting!O8+TUM_default_S1_Util!I3*Weighting!O9+TUM_default_S1_Util!J3*Weighting!O10+TUM_default_S1_Util!K3*Weighting!O11+TUM_default_S1_Util!L3*Weighting!O12+TUM_default_S1_Util!M3*Weighting!O13+TUM_default_S1_Util!N3*Weighting!O14+TUM_default_S1_Util!O3*Weighting!O15+TUM_default_S1_Util!P3*Weighting!O16+TUM_default_S1_Util!Q3*Weighting!O17</f>
        <v>0.25260865124217774</v>
      </c>
      <c r="P3" s="6">
        <f>+TUM_default_S1_Util!B3*Weighting!P2+TUM_default_S1_Util!C3*Weighting!P3+TUM_default_S1_Util!D3*Weighting!P4+TUM_default_S1_Util!E3*Weighting!P5+TUM_default_S1_Util!F3*Weighting!P6+TUM_default_S1_Util!G3*Weighting!P7+TUM_default_S1_Util!H3*Weighting!P8+TUM_default_S1_Util!I3*Weighting!P9+TUM_default_S1_Util!J3*Weighting!P10+TUM_default_S1_Util!K3*Weighting!P11+TUM_default_S1_Util!L3*Weighting!P12+TUM_default_S1_Util!M3*Weighting!P13+TUM_default_S1_Util!N3*Weighting!P14+TUM_default_S1_Util!O3*Weighting!P15+TUM_default_S1_Util!P3*Weighting!P16+TUM_default_S1_Util!Q3*Weighting!P17</f>
        <v>0.1130507583448498</v>
      </c>
      <c r="Q3" s="6">
        <f>+TUM_default_S1_Util!B3*Weighting!Q2+TUM_default_S1_Util!C3*Weighting!Q3+TUM_default_S1_Util!D3*Weighting!Q4+TUM_default_S1_Util!E3*Weighting!Q5+TUM_default_S1_Util!F3*Weighting!Q6+TUM_default_S1_Util!G3*Weighting!Q7+TUM_default_S1_Util!H3*Weighting!Q8+TUM_default_S1_Util!I3*Weighting!Q9+TUM_default_S1_Util!J3*Weighting!Q10+TUM_default_S1_Util!K3*Weighting!Q11+TUM_default_S1_Util!L3*Weighting!Q12+TUM_default_S1_Util!M3*Weighting!Q13+TUM_default_S1_Util!N3*Weighting!Q14+TUM_default_S1_Util!O3*Weighting!Q15+TUM_default_S1_Util!P3*Weighting!Q16+TUM_default_S1_Util!Q3*Weighting!Q17</f>
        <v>1.2337021135040037E-2</v>
      </c>
      <c r="R3" s="6">
        <f>+TUM_default_S1_Util!B3*Weighting!R2+TUM_default_S1_Util!C3*Weighting!R3+TUM_default_S1_Util!D3*Weighting!R4+TUM_default_S1_Util!E3*Weighting!R5+TUM_default_S1_Util!F3*Weighting!R6+TUM_default_S1_Util!G3*Weighting!R7+TUM_default_S1_Util!H3*Weighting!R8+TUM_default_S1_Util!I3*Weighting!R9+TUM_default_S1_Util!J3*Weighting!R10+TUM_default_S1_Util!K3*Weighting!R11+TUM_default_S1_Util!L3*Weighting!R12+TUM_default_S1_Util!M3*Weighting!R13+TUM_default_S1_Util!N3*Weighting!R14+TUM_default_S1_Util!O3*Weighting!R15+TUM_default_S1_Util!P3*Weighting!R16+TUM_default_S1_Util!Q3*Weighting!R17</f>
        <v>0.15060894384315604</v>
      </c>
      <c r="S3" s="6">
        <f>+TUM_default_S1_Util!B3*Weighting!S2+TUM_default_S1_Util!C3*Weighting!S3+TUM_default_S1_Util!D3*Weighting!S4+TUM_default_S1_Util!E3*Weighting!S5+TUM_default_S1_Util!F3*Weighting!S6+TUM_default_S1_Util!G3*Weighting!S7+TUM_default_S1_Util!H3*Weighting!S8+TUM_default_S1_Util!I3*Weighting!S9+TUM_default_S1_Util!J3*Weighting!S10+TUM_default_S1_Util!K3*Weighting!S11+TUM_default_S1_Util!L3*Weighting!S12+TUM_default_S1_Util!M3*Weighting!S13+TUM_default_S1_Util!N3*Weighting!S14+TUM_default_S1_Util!O3*Weighting!S15+TUM_default_S1_Util!P3*Weighting!S16+TUM_default_S1_Util!Q3*Weighting!S17</f>
        <v>9.8110295980641277E-2</v>
      </c>
      <c r="T3" s="6">
        <f>+TUM_default_S1_Util!B3*Weighting!T2+TUM_default_S1_Util!C3*Weighting!T3+TUM_default_S1_Util!D3*Weighting!T4+TUM_default_S1_Util!E3*Weighting!T5+TUM_default_S1_Util!F3*Weighting!T6+TUM_default_S1_Util!G3*Weighting!T7+TUM_default_S1_Util!H3*Weighting!T8+TUM_default_S1_Util!I3*Weighting!T9+TUM_default_S1_Util!J3*Weighting!T10+TUM_default_S1_Util!K3*Weighting!T11+TUM_default_S1_Util!L3*Weighting!T12+TUM_default_S1_Util!M3*Weighting!T13+TUM_default_S1_Util!N3*Weighting!T14+TUM_default_S1_Util!O3*Weighting!T15+TUM_default_S1_Util!P3*Weighting!T16+TUM_default_S1_Util!Q3*Weighting!T17</f>
        <v>0.12303816509019831</v>
      </c>
      <c r="U3" s="6">
        <f>+TUM_default_S1_Util!B3*Weighting!U2+TUM_default_S1_Util!C3*Weighting!U3+TUM_default_S1_Util!D3*Weighting!U4+TUM_default_S1_Util!E3*Weighting!U5+TUM_default_S1_Util!F3*Weighting!U6+TUM_default_S1_Util!G3*Weighting!U7+TUM_default_S1_Util!H3*Weighting!U8+TUM_default_S1_Util!I3*Weighting!U9+TUM_default_S1_Util!J3*Weighting!U10+TUM_default_S1_Util!K3*Weighting!U11+TUM_default_S1_Util!L3*Weighting!U12+TUM_default_S1_Util!M3*Weighting!U13+TUM_default_S1_Util!N3*Weighting!U14+TUM_default_S1_Util!O3*Weighting!U15+TUM_default_S1_Util!P3*Weighting!U16+TUM_default_S1_Util!Q3*Weighting!U17</f>
        <v>1.3528093741931901E-2</v>
      </c>
      <c r="V3" s="6">
        <f>+TUM_default_S1_Util!B3*Weighting!V2+TUM_default_S1_Util!C3*Weighting!V3+TUM_default_S1_Util!D3*Weighting!V4+TUM_default_S1_Util!E3*Weighting!V5+TUM_default_S1_Util!F3*Weighting!V6+TUM_default_S1_Util!G3*Weighting!V7+TUM_default_S1_Util!H3*Weighting!V8+TUM_default_S1_Util!I3*Weighting!V9+TUM_default_S1_Util!J3*Weighting!V10+TUM_default_S1_Util!K3*Weighting!V11+TUM_default_S1_Util!L3*Weighting!V12+TUM_default_S1_Util!M3*Weighting!V13+TUM_default_S1_Util!N3*Weighting!V14+TUM_default_S1_Util!O3*Weighting!V15+TUM_default_S1_Util!P3*Weighting!V16+TUM_default_S1_Util!Q3*Weighting!V17</f>
        <v>7.0023247901039726E-2</v>
      </c>
      <c r="W3" s="6">
        <f>+TUM_default_S1_Util!B3*Weighting!W2+TUM_default_S1_Util!C3*Weighting!W3+TUM_default_S1_Util!D3*Weighting!W4+TUM_default_S1_Util!E3*Weighting!W5+TUM_default_S1_Util!F3*Weighting!W6+TUM_default_S1_Util!G3*Weighting!W7+TUM_default_S1_Util!H3*Weighting!W8+TUM_default_S1_Util!I3*Weighting!W9+TUM_default_S1_Util!J3*Weighting!W10+TUM_default_S1_Util!K3*Weighting!W11+TUM_default_S1_Util!L3*Weighting!W12+TUM_default_S1_Util!M3*Weighting!W13+TUM_default_S1_Util!N3*Weighting!W14+TUM_default_S1_Util!O3*Weighting!W15+TUM_default_S1_Util!P3*Weighting!W16+TUM_default_S1_Util!Q3*Weighting!W17</f>
        <v>0.18388684316876178</v>
      </c>
      <c r="X3" s="6">
        <f>+TUM_default_S1_Util!B3*Weighting!X2+TUM_default_S1_Util!C3*Weighting!X3+TUM_default_S1_Util!D3*Weighting!X4+TUM_default_S1_Util!E3*Weighting!X5+TUM_default_S1_Util!F3*Weighting!X6+TUM_default_S1_Util!G3*Weighting!X7+TUM_default_S1_Util!H3*Weighting!X8+TUM_default_S1_Util!I3*Weighting!X9+TUM_default_S1_Util!J3*Weighting!X10+TUM_default_S1_Util!K3*Weighting!X11+TUM_default_S1_Util!L3*Weighting!X12+TUM_default_S1_Util!M3*Weighting!X13+TUM_default_S1_Util!N3*Weighting!X14+TUM_default_S1_Util!O3*Weighting!X15+TUM_default_S1_Util!P3*Weighting!X16+TUM_default_S1_Util!Q3*Weighting!X17</f>
        <v>1.137488530252014E-2</v>
      </c>
      <c r="Y3" s="6">
        <f>+TUM_default_S1_Util!B3*Weighting!Y2+TUM_default_S1_Util!C3*Weighting!Y3+TUM_default_S1_Util!D3*Weighting!Y4+TUM_default_S1_Util!E3*Weighting!Y5+TUM_default_S1_Util!F3*Weighting!Y6+TUM_default_S1_Util!G3*Weighting!Y7+TUM_default_S1_Util!H3*Weighting!Y8+TUM_default_S1_Util!I3*Weighting!Y9+TUM_default_S1_Util!J3*Weighting!Y10+TUM_default_S1_Util!K3*Weighting!Y11+TUM_default_S1_Util!L3*Weighting!Y12+TUM_default_S1_Util!M3*Weighting!Y13+TUM_default_S1_Util!N3*Weighting!Y14+TUM_default_S1_Util!O3*Weighting!Y15+TUM_default_S1_Util!P3*Weighting!Y16+TUM_default_S1_Util!Q3*Weighting!Y17</f>
        <v>6.1161485197864154E-3</v>
      </c>
      <c r="Z3" s="6">
        <f>+TUM_default_S1_Util!B3*Weighting!Z2+TUM_default_S1_Util!C3*Weighting!Z3+TUM_default_S1_Util!D3*Weighting!Z4+TUM_default_S1_Util!E3*Weighting!Z5+TUM_default_S1_Util!F3*Weighting!Z6+TUM_default_S1_Util!G3*Weighting!Z7+TUM_default_S1_Util!H3*Weighting!Z8+TUM_default_S1_Util!I3*Weighting!Z9+TUM_default_S1_Util!J3*Weighting!Z10+TUM_default_S1_Util!K3*Weighting!Z11+TUM_default_S1_Util!L3*Weighting!Z12+TUM_default_S1_Util!M3*Weighting!Z13+TUM_default_S1_Util!N3*Weighting!Z14+TUM_default_S1_Util!O3*Weighting!Z15+TUM_default_S1_Util!P3*Weighting!Z16+TUM_default_S1_Util!Q3*Weighting!Z17</f>
        <v>4.7195877949699754E-2</v>
      </c>
      <c r="AA3" s="6">
        <f>+TUM_default_S1_Util!B3*Weighting!AA2+TUM_default_S1_Util!C3*Weighting!AA3+TUM_default_S1_Util!D3*Weighting!AA4+TUM_default_S1_Util!E3*Weighting!AA5+TUM_default_S1_Util!F3*Weighting!AA6+TUM_default_S1_Util!G3*Weighting!AA7+TUM_default_S1_Util!H3*Weighting!AA8+TUM_default_S1_Util!I3*Weighting!AA9+TUM_default_S1_Util!J3*Weighting!AA10+TUM_default_S1_Util!K3*Weighting!AA11+TUM_default_S1_Util!L3*Weighting!AA12+TUM_default_S1_Util!M3*Weighting!AA13+TUM_default_S1_Util!N3*Weighting!AA14+TUM_default_S1_Util!O3*Weighting!AA15+TUM_default_S1_Util!P3*Weighting!AA16+TUM_default_S1_Util!Q3*Weighting!AA17</f>
        <v>0.19606409212510298</v>
      </c>
    </row>
    <row r="4" spans="1:27" x14ac:dyDescent="0.35">
      <c r="A4" s="5" t="s">
        <v>3</v>
      </c>
      <c r="B4" s="6">
        <f ca="1">+TUM_default_S1_Util!B4*Weighting!B2+TUM_default_S1_Util!C4*Weighting!B3+TUM_default_S1_Util!D4*Weighting!B4+TUM_default_S1_Util!E4*Weighting!B5+TUM_default_S1_Util!F4*Weighting!B6+TUM_default_S1_Util!G4*Weighting!B7+TUM_default_S1_Util!H4*Weighting!B8+TUM_default_S1_Util!I4*Weighting!B9+TUM_default_S1_Util!J4*Weighting!B10+TUM_default_S1_Util!K4*Weighting!B11+TUM_default_S1_Util!L4*Weighting!B12+TUM_default_S1_Util!M4*Weighting!B13+TUM_default_S1_Util!N4*Weighting!B14+TUM_default_S1_Util!O4*Weighting!B15+TUM_default_S1_Util!P4*Weighting!B16+TUM_default_S1_Util!Q4*Weighting!B17</f>
        <v>2.9803533813858611</v>
      </c>
      <c r="C4" s="6">
        <f ca="1">+TUM_default_S1_Util!B4*Weighting!C2+TUM_default_S1_Util!C4*Weighting!C3+TUM_default_S1_Util!D4*Weighting!C4+TUM_default_S1_Util!E4*Weighting!C5+TUM_default_S1_Util!F4*Weighting!C6+TUM_default_S1_Util!G4*Weighting!C7+TUM_default_S1_Util!H4*Weighting!C8+TUM_default_S1_Util!I4*Weighting!C9+TUM_default_S1_Util!J4*Weighting!C10+TUM_default_S1_Util!K4*Weighting!C11+TUM_default_S1_Util!L4*Weighting!C12+TUM_default_S1_Util!M4*Weighting!C13+TUM_default_S1_Util!N4*Weighting!C14+TUM_default_S1_Util!O4*Weighting!C15+TUM_default_S1_Util!P4*Weighting!C16+TUM_default_S1_Util!Q4*Weighting!C17</f>
        <v>1.9027930411321514</v>
      </c>
      <c r="D4" s="6">
        <f ca="1">+TUM_default_S1_Util!B4*Weighting!D2+TUM_default_S1_Util!C4*Weighting!D3+TUM_default_S1_Util!D4*Weighting!D4+TUM_default_S1_Util!E4*Weighting!D5+TUM_default_S1_Util!F4*Weighting!D6+TUM_default_S1_Util!G4*Weighting!D7+TUM_default_S1_Util!H4*Weighting!D8+TUM_default_S1_Util!I4*Weighting!D9+TUM_default_S1_Util!J4*Weighting!D10+TUM_default_S1_Util!K4*Weighting!D11+TUM_default_S1_Util!L4*Weighting!D12+TUM_default_S1_Util!M4*Weighting!D13+TUM_default_S1_Util!N4*Weighting!D14+TUM_default_S1_Util!O4*Weighting!D15+TUM_default_S1_Util!P4*Weighting!D16+TUM_default_S1_Util!Q4*Weighting!D17</f>
        <v>3.0720666178850267</v>
      </c>
      <c r="E4" s="6">
        <f ca="1">+TUM_default_S1_Util!B4*Weighting!E2+TUM_default_S1_Util!C4*Weighting!E3+TUM_default_S1_Util!D4*Weighting!E4+TUM_default_S1_Util!E4*Weighting!E5+TUM_default_S1_Util!F4*Weighting!E6+TUM_default_S1_Util!G4*Weighting!E7+TUM_default_S1_Util!H4*Weighting!E8+TUM_default_S1_Util!I4*Weighting!E9+TUM_default_S1_Util!J4*Weighting!E10+TUM_default_S1_Util!K4*Weighting!E11+TUM_default_S1_Util!L4*Weighting!E12+TUM_default_S1_Util!M4*Weighting!E13+TUM_default_S1_Util!N4*Weighting!E14+TUM_default_S1_Util!O4*Weighting!E15+TUM_default_S1_Util!P4*Weighting!E16+TUM_default_S1_Util!Q4*Weighting!E17</f>
        <v>0.79447237165372253</v>
      </c>
      <c r="F4" s="6">
        <f ca="1">+TUM_default_S1_Util!B4*Weighting!F2+TUM_default_S1_Util!C4*Weighting!F3+TUM_default_S1_Util!D4*Weighting!F4+TUM_default_S1_Util!E4*Weighting!F5+TUM_default_S1_Util!F4*Weighting!F6+TUM_default_S1_Util!G4*Weighting!F7+TUM_default_S1_Util!H4*Weighting!F8+TUM_default_S1_Util!I4*Weighting!F9+TUM_default_S1_Util!J4*Weighting!F10+TUM_default_S1_Util!K4*Weighting!F11+TUM_default_S1_Util!L4*Weighting!F12+TUM_default_S1_Util!M4*Weighting!F13+TUM_default_S1_Util!N4*Weighting!F14+TUM_default_S1_Util!O4*Weighting!F15+TUM_default_S1_Util!P4*Weighting!F16+TUM_default_S1_Util!Q4*Weighting!F17</f>
        <v>3.0538960535688031</v>
      </c>
      <c r="G4" s="6">
        <f>+TUM_default_S1_Util!B4*Weighting!G2+TUM_default_S1_Util!C4*Weighting!G3+TUM_default_S1_Util!D4*Weighting!G4+TUM_default_S1_Util!E4*Weighting!G5+TUM_default_S1_Util!F4*Weighting!G6+TUM_default_S1_Util!G4*Weighting!G7+TUM_default_S1_Util!H4*Weighting!G8+TUM_default_S1_Util!I4*Weighting!G9+TUM_default_S1_Util!J4*Weighting!G10+TUM_default_S1_Util!K4*Weighting!G11+TUM_default_S1_Util!L4*Weighting!G12+TUM_default_S1_Util!M4*Weighting!G13+TUM_default_S1_Util!N4*Weighting!G14+TUM_default_S1_Util!O4*Weighting!G15+TUM_default_S1_Util!P4*Weighting!G16+TUM_default_S1_Util!Q4*Weighting!G17</f>
        <v>2.0332939381119881</v>
      </c>
      <c r="H4" s="6">
        <f>+TUM_default_S1_Util!B4*Weighting!H2+TUM_default_S1_Util!C4*Weighting!H3+TUM_default_S1_Util!D4*Weighting!H4+TUM_default_S1_Util!E4*Weighting!H5+TUM_default_S1_Util!F4*Weighting!H6+TUM_default_S1_Util!G4*Weighting!H7+TUM_default_S1_Util!H4*Weighting!H8+TUM_default_S1_Util!I4*Weighting!H9+TUM_default_S1_Util!J4*Weighting!H10+TUM_default_S1_Util!K4*Weighting!H11+TUM_default_S1_Util!L4*Weighting!H12+TUM_default_S1_Util!M4*Weighting!H13+TUM_default_S1_Util!N4*Weighting!H14+TUM_default_S1_Util!O4*Weighting!H15+TUM_default_S1_Util!P4*Weighting!H16+TUM_default_S1_Util!Q4*Weighting!H17</f>
        <v>2.0558540467347717</v>
      </c>
      <c r="I4" s="6">
        <f>+TUM_default_S1_Util!B4*Weighting!I2+TUM_default_S1_Util!C4*Weighting!I3+TUM_default_S1_Util!D4*Weighting!I4+TUM_default_S1_Util!E4*Weighting!I5+TUM_default_S1_Util!F4*Weighting!I6+TUM_default_S1_Util!G4*Weighting!I7+TUM_default_S1_Util!H4*Weighting!I8+TUM_default_S1_Util!I4*Weighting!I9+TUM_default_S1_Util!J4*Weighting!I10+TUM_default_S1_Util!K4*Weighting!I11+TUM_default_S1_Util!L4*Weighting!I12+TUM_default_S1_Util!M4*Weighting!I13+TUM_default_S1_Util!N4*Weighting!I14+TUM_default_S1_Util!O4*Weighting!I15+TUM_default_S1_Util!P4*Weighting!I16+TUM_default_S1_Util!Q4*Weighting!I17</f>
        <v>2.0995192576228954</v>
      </c>
      <c r="J4" s="6">
        <f>+TUM_default_S1_Util!B4*Weighting!J2+TUM_default_S1_Util!C4*Weighting!J3+TUM_default_S1_Util!D4*Weighting!J4+TUM_default_S1_Util!E4*Weighting!J5+TUM_default_S1_Util!F4*Weighting!J6+TUM_default_S1_Util!G4*Weighting!J7+TUM_default_S1_Util!H4*Weighting!J8+TUM_default_S1_Util!I4*Weighting!J9+TUM_default_S1_Util!J4*Weighting!J10+TUM_default_S1_Util!K4*Weighting!J11+TUM_default_S1_Util!L4*Weighting!J12+TUM_default_S1_Util!M4*Weighting!J13+TUM_default_S1_Util!N4*Weighting!J14+TUM_default_S1_Util!O4*Weighting!J15+TUM_default_S1_Util!P4*Weighting!J16+TUM_default_S1_Util!Q4*Weighting!J17</f>
        <v>1.4144987414944734</v>
      </c>
      <c r="K4" s="6">
        <f>+TUM_default_S1_Util!B4*Weighting!K2+TUM_default_S1_Util!C4*Weighting!K3+TUM_default_S1_Util!D4*Weighting!K4+TUM_default_S1_Util!E4*Weighting!K5+TUM_default_S1_Util!F4*Weighting!K6+TUM_default_S1_Util!G4*Weighting!K7+TUM_default_S1_Util!H4*Weighting!K8+TUM_default_S1_Util!I4*Weighting!K9+TUM_default_S1_Util!J4*Weighting!K10+TUM_default_S1_Util!K4*Weighting!K11+TUM_default_S1_Util!L4*Weighting!K12+TUM_default_S1_Util!M4*Weighting!K13+TUM_default_S1_Util!N4*Weighting!K14+TUM_default_S1_Util!O4*Weighting!K15+TUM_default_S1_Util!P4*Weighting!K16+TUM_default_S1_Util!Q4*Weighting!K17</f>
        <v>2.0957794585984821</v>
      </c>
      <c r="L4" s="6">
        <f>+TUM_default_S1_Util!B4*Weighting!L2+TUM_default_S1_Util!C4*Weighting!L3+TUM_default_S1_Util!D4*Weighting!L4+TUM_default_S1_Util!E4*Weighting!L5+TUM_default_S1_Util!F4*Weighting!L6+TUM_default_S1_Util!G4*Weighting!L7+TUM_default_S1_Util!H4*Weighting!L8+TUM_default_S1_Util!I4*Weighting!L9+TUM_default_S1_Util!J4*Weighting!L10+TUM_default_S1_Util!K4*Weighting!L11+TUM_default_S1_Util!L4*Weighting!L12+TUM_default_S1_Util!M4*Weighting!L13+TUM_default_S1_Util!N4*Weighting!L14+TUM_default_S1_Util!O4*Weighting!L15+TUM_default_S1_Util!P4*Weighting!L16+TUM_default_S1_Util!Q4*Weighting!L17</f>
        <v>3.5277846691619539</v>
      </c>
      <c r="M4" s="6">
        <f>+TUM_default_S1_Util!B4*Weighting!M2+TUM_default_S1_Util!C4*Weighting!M3+TUM_default_S1_Util!D4*Weighting!M4+TUM_default_S1_Util!E4*Weighting!M5+TUM_default_S1_Util!F4*Weighting!M6+TUM_default_S1_Util!G4*Weighting!M7+TUM_default_S1_Util!H4*Weighting!M8+TUM_default_S1_Util!I4*Weighting!M9+TUM_default_S1_Util!J4*Weighting!M10+TUM_default_S1_Util!K4*Weighting!M11+TUM_default_S1_Util!L4*Weighting!M12+TUM_default_S1_Util!M4*Weighting!M13+TUM_default_S1_Util!N4*Weighting!M14+TUM_default_S1_Util!O4*Weighting!M15+TUM_default_S1_Util!P4*Weighting!M16+TUM_default_S1_Util!Q4*Weighting!M17</f>
        <v>5.5091951778952639E-2</v>
      </c>
      <c r="N4" s="6">
        <f>+TUM_default_S1_Util!B4*Weighting!N2+TUM_default_S1_Util!C4*Weighting!N3+TUM_default_S1_Util!D4*Weighting!N4+TUM_default_S1_Util!E4*Weighting!N5+TUM_default_S1_Util!F4*Weighting!N6+TUM_default_S1_Util!G4*Weighting!N7+TUM_default_S1_Util!H4*Weighting!N8+TUM_default_S1_Util!I4*Weighting!N9+TUM_default_S1_Util!J4*Weighting!N10+TUM_default_S1_Util!K4*Weighting!N11+TUM_default_S1_Util!L4*Weighting!N12+TUM_default_S1_Util!M4*Weighting!N13+TUM_default_S1_Util!N4*Weighting!N14+TUM_default_S1_Util!O4*Weighting!N15+TUM_default_S1_Util!P4*Weighting!N16+TUM_default_S1_Util!Q4*Weighting!N17</f>
        <v>7.3871878658894179</v>
      </c>
      <c r="O4" s="6">
        <f>+TUM_default_S1_Util!B4*Weighting!O2+TUM_default_S1_Util!C4*Weighting!O3+TUM_default_S1_Util!D4*Weighting!O4+TUM_default_S1_Util!E4*Weighting!O5+TUM_default_S1_Util!F4*Weighting!O6+TUM_default_S1_Util!G4*Weighting!O7+TUM_default_S1_Util!H4*Weighting!O8+TUM_default_S1_Util!I4*Weighting!O9+TUM_default_S1_Util!J4*Weighting!O10+TUM_default_S1_Util!K4*Weighting!O11+TUM_default_S1_Util!L4*Weighting!O12+TUM_default_S1_Util!M4*Weighting!O13+TUM_default_S1_Util!N4*Weighting!O14+TUM_default_S1_Util!O4*Weighting!O15+TUM_default_S1_Util!P4*Weighting!O16+TUM_default_S1_Util!Q4*Weighting!O17</f>
        <v>4.3207957248954525</v>
      </c>
      <c r="P4" s="6">
        <f>+TUM_default_S1_Util!B4*Weighting!P2+TUM_default_S1_Util!C4*Weighting!P3+TUM_default_S1_Util!D4*Weighting!P4+TUM_default_S1_Util!E4*Weighting!P5+TUM_default_S1_Util!F4*Weighting!P6+TUM_default_S1_Util!G4*Weighting!P7+TUM_default_S1_Util!H4*Weighting!P8+TUM_default_S1_Util!I4*Weighting!P9+TUM_default_S1_Util!J4*Weighting!P10+TUM_default_S1_Util!K4*Weighting!P11+TUM_default_S1_Util!L4*Weighting!P12+TUM_default_S1_Util!M4*Weighting!P13+TUM_default_S1_Util!N4*Weighting!P14+TUM_default_S1_Util!O4*Weighting!P15+TUM_default_S1_Util!P4*Weighting!P16+TUM_default_S1_Util!Q4*Weighting!P17</f>
        <v>3.7183194256467513</v>
      </c>
      <c r="Q4" s="6">
        <f>+TUM_default_S1_Util!B4*Weighting!Q2+TUM_default_S1_Util!C4*Weighting!Q3+TUM_default_S1_Util!D4*Weighting!Q4+TUM_default_S1_Util!E4*Weighting!Q5+TUM_default_S1_Util!F4*Weighting!Q6+TUM_default_S1_Util!G4*Weighting!Q7+TUM_default_S1_Util!H4*Weighting!Q8+TUM_default_S1_Util!I4*Weighting!Q9+TUM_default_S1_Util!J4*Weighting!Q10+TUM_default_S1_Util!K4*Weighting!Q11+TUM_default_S1_Util!L4*Weighting!Q12+TUM_default_S1_Util!M4*Weighting!Q13+TUM_default_S1_Util!N4*Weighting!Q14+TUM_default_S1_Util!O4*Weighting!Q15+TUM_default_S1_Util!P4*Weighting!Q16+TUM_default_S1_Util!Q4*Weighting!Q17</f>
        <v>0.20843505767899737</v>
      </c>
      <c r="R4" s="6">
        <f>+TUM_default_S1_Util!B4*Weighting!R2+TUM_default_S1_Util!C4*Weighting!R3+TUM_default_S1_Util!D4*Weighting!R4+TUM_default_S1_Util!E4*Weighting!R5+TUM_default_S1_Util!F4*Weighting!R6+TUM_default_S1_Util!G4*Weighting!R7+TUM_default_S1_Util!H4*Weighting!R8+TUM_default_S1_Util!I4*Weighting!R9+TUM_default_S1_Util!J4*Weighting!R10+TUM_default_S1_Util!K4*Weighting!R11+TUM_default_S1_Util!L4*Weighting!R12+TUM_default_S1_Util!M4*Weighting!R13+TUM_default_S1_Util!N4*Weighting!R14+TUM_default_S1_Util!O4*Weighting!R15+TUM_default_S1_Util!P4*Weighting!R16+TUM_default_S1_Util!Q4*Weighting!R17</f>
        <v>0.81940198699995026</v>
      </c>
      <c r="S4" s="6">
        <f>+TUM_default_S1_Util!B4*Weighting!S2+TUM_default_S1_Util!C4*Weighting!S3+TUM_default_S1_Util!D4*Weighting!S4+TUM_default_S1_Util!E4*Weighting!S5+TUM_default_S1_Util!F4*Weighting!S6+TUM_default_S1_Util!G4*Weighting!S7+TUM_default_S1_Util!H4*Weighting!S8+TUM_default_S1_Util!I4*Weighting!S9+TUM_default_S1_Util!J4*Weighting!S10+TUM_default_S1_Util!K4*Weighting!S11+TUM_default_S1_Util!L4*Weighting!S12+TUM_default_S1_Util!M4*Weighting!S13+TUM_default_S1_Util!N4*Weighting!S14+TUM_default_S1_Util!O4*Weighting!S15+TUM_default_S1_Util!P4*Weighting!S16+TUM_default_S1_Util!Q4*Weighting!S17</f>
        <v>3.4094235174356413</v>
      </c>
      <c r="T4" s="6">
        <f>+TUM_default_S1_Util!B4*Weighting!T2+TUM_default_S1_Util!C4*Weighting!T3+TUM_default_S1_Util!D4*Weighting!T4+TUM_default_S1_Util!E4*Weighting!T5+TUM_default_S1_Util!F4*Weighting!T6+TUM_default_S1_Util!G4*Weighting!T7+TUM_default_S1_Util!H4*Weighting!T8+TUM_default_S1_Util!I4*Weighting!T9+TUM_default_S1_Util!J4*Weighting!T10+TUM_default_S1_Util!K4*Weighting!T11+TUM_default_S1_Util!L4*Weighting!T12+TUM_default_S1_Util!M4*Weighting!T13+TUM_default_S1_Util!N4*Weighting!T14+TUM_default_S1_Util!O4*Weighting!T15+TUM_default_S1_Util!P4*Weighting!T16+TUM_default_S1_Util!Q4*Weighting!T17</f>
        <v>4.5172738975437765</v>
      </c>
      <c r="U4" s="6">
        <f>+TUM_default_S1_Util!B4*Weighting!U2+TUM_default_S1_Util!C4*Weighting!U3+TUM_default_S1_Util!D4*Weighting!U4+TUM_default_S1_Util!E4*Weighting!U5+TUM_default_S1_Util!F4*Weighting!U6+TUM_default_S1_Util!G4*Weighting!U7+TUM_default_S1_Util!H4*Weighting!U8+TUM_default_S1_Util!I4*Weighting!U9+TUM_default_S1_Util!J4*Weighting!U10+TUM_default_S1_Util!K4*Weighting!U11+TUM_default_S1_Util!L4*Weighting!U12+TUM_default_S1_Util!M4*Weighting!U13+TUM_default_S1_Util!N4*Weighting!U14+TUM_default_S1_Util!O4*Weighting!U15+TUM_default_S1_Util!P4*Weighting!U16+TUM_default_S1_Util!Q4*Weighting!U17</f>
        <v>0.19510029600881892</v>
      </c>
      <c r="V4" s="6">
        <f>+TUM_default_S1_Util!B4*Weighting!V2+TUM_default_S1_Util!C4*Weighting!V3+TUM_default_S1_Util!D4*Weighting!V4+TUM_default_S1_Util!E4*Weighting!V5+TUM_default_S1_Util!F4*Weighting!V6+TUM_default_S1_Util!G4*Weighting!V7+TUM_default_S1_Util!H4*Weighting!V8+TUM_default_S1_Util!I4*Weighting!V9+TUM_default_S1_Util!J4*Weighting!V10+TUM_default_S1_Util!K4*Weighting!V11+TUM_default_S1_Util!L4*Weighting!V12+TUM_default_S1_Util!M4*Weighting!V13+TUM_default_S1_Util!N4*Weighting!V14+TUM_default_S1_Util!O4*Weighting!V15+TUM_default_S1_Util!P4*Weighting!V16+TUM_default_S1_Util!Q4*Weighting!V17</f>
        <v>0.43648354318463789</v>
      </c>
      <c r="W4" s="6">
        <f>+TUM_default_S1_Util!B4*Weighting!W2+TUM_default_S1_Util!C4*Weighting!W3+TUM_default_S1_Util!D4*Weighting!W4+TUM_default_S1_Util!E4*Weighting!W5+TUM_default_S1_Util!F4*Weighting!W6+TUM_default_S1_Util!G4*Weighting!W7+TUM_default_S1_Util!H4*Weighting!W8+TUM_default_S1_Util!I4*Weighting!W9+TUM_default_S1_Util!J4*Weighting!W10+TUM_default_S1_Util!K4*Weighting!W11+TUM_default_S1_Util!L4*Weighting!W12+TUM_default_S1_Util!M4*Weighting!W13+TUM_default_S1_Util!N4*Weighting!W14+TUM_default_S1_Util!O4*Weighting!W15+TUM_default_S1_Util!P4*Weighting!W16+TUM_default_S1_Util!Q4*Weighting!W17</f>
        <v>0.56731296729334624</v>
      </c>
      <c r="X4" s="6">
        <f>+TUM_default_S1_Util!B4*Weighting!X2+TUM_default_S1_Util!C4*Weighting!X3+TUM_default_S1_Util!D4*Weighting!X4+TUM_default_S1_Util!E4*Weighting!X5+TUM_default_S1_Util!F4*Weighting!X6+TUM_default_S1_Util!G4*Weighting!X7+TUM_default_S1_Util!H4*Weighting!X8+TUM_default_S1_Util!I4*Weighting!X9+TUM_default_S1_Util!J4*Weighting!X10+TUM_default_S1_Util!K4*Weighting!X11+TUM_default_S1_Util!L4*Weighting!X12+TUM_default_S1_Util!M4*Weighting!X13+TUM_default_S1_Util!N4*Weighting!X14+TUM_default_S1_Util!O4*Weighting!X15+TUM_default_S1_Util!P4*Weighting!X16+TUM_default_S1_Util!Q4*Weighting!X17</f>
        <v>0.39753806919194884</v>
      </c>
      <c r="Y4" s="6">
        <f>+TUM_default_S1_Util!B4*Weighting!Y2+TUM_default_S1_Util!C4*Weighting!Y3+TUM_default_S1_Util!D4*Weighting!Y4+TUM_default_S1_Util!E4*Weighting!Y5+TUM_default_S1_Util!F4*Weighting!Y6+TUM_default_S1_Util!G4*Weighting!Y7+TUM_default_S1_Util!H4*Weighting!Y8+TUM_default_S1_Util!I4*Weighting!Y9+TUM_default_S1_Util!J4*Weighting!Y10+TUM_default_S1_Util!K4*Weighting!Y11+TUM_default_S1_Util!L4*Weighting!Y12+TUM_default_S1_Util!M4*Weighting!Y13+TUM_default_S1_Util!N4*Weighting!Y14+TUM_default_S1_Util!O4*Weighting!Y15+TUM_default_S1_Util!P4*Weighting!Y16+TUM_default_S1_Util!Q4*Weighting!Y17</f>
        <v>0.24351396766025177</v>
      </c>
      <c r="Z4" s="6">
        <f>+TUM_default_S1_Util!B4*Weighting!Z2+TUM_default_S1_Util!C4*Weighting!Z3+TUM_default_S1_Util!D4*Weighting!Z4+TUM_default_S1_Util!E4*Weighting!Z5+TUM_default_S1_Util!F4*Weighting!Z6+TUM_default_S1_Util!G4*Weighting!Z7+TUM_default_S1_Util!H4*Weighting!Z8+TUM_default_S1_Util!I4*Weighting!Z9+TUM_default_S1_Util!J4*Weighting!Z10+TUM_default_S1_Util!K4*Weighting!Z11+TUM_default_S1_Util!L4*Weighting!Z12+TUM_default_S1_Util!M4*Weighting!Z13+TUM_default_S1_Util!N4*Weighting!Z14+TUM_default_S1_Util!O4*Weighting!Z15+TUM_default_S1_Util!P4*Weighting!Z16+TUM_default_S1_Util!Q4*Weighting!Z17</f>
        <v>1.040165628251432</v>
      </c>
      <c r="AA4" s="6">
        <f>+TUM_default_S1_Util!B4*Weighting!AA2+TUM_default_S1_Util!C4*Weighting!AA3+TUM_default_S1_Util!D4*Weighting!AA4+TUM_default_S1_Util!E4*Weighting!AA5+TUM_default_S1_Util!F4*Weighting!AA6+TUM_default_S1_Util!G4*Weighting!AA7+TUM_default_S1_Util!H4*Weighting!AA8+TUM_default_S1_Util!I4*Weighting!AA9+TUM_default_S1_Util!J4*Weighting!AA10+TUM_default_S1_Util!K4*Weighting!AA11+TUM_default_S1_Util!L4*Weighting!AA12+TUM_default_S1_Util!M4*Weighting!AA13+TUM_default_S1_Util!N4*Weighting!AA14+TUM_default_S1_Util!O4*Weighting!AA15+TUM_default_S1_Util!P4*Weighting!AA16+TUM_default_S1_Util!Q4*Weighting!AA17</f>
        <v>1.6888744411704772</v>
      </c>
    </row>
    <row r="5" spans="1:27" x14ac:dyDescent="0.35">
      <c r="A5" s="5" t="s">
        <v>4</v>
      </c>
      <c r="B5" s="6">
        <f ca="1">+TUM_default_S1_Util!B5*Weighting!B2+TUM_default_S1_Util!C5*Weighting!B3+TUM_default_S1_Util!D5*Weighting!B4+TUM_default_S1_Util!E5*Weighting!B5+TUM_default_S1_Util!F5*Weighting!B6+TUM_default_S1_Util!G5*Weighting!B7+TUM_default_S1_Util!H5*Weighting!B8+TUM_default_S1_Util!I5*Weighting!B9+TUM_default_S1_Util!J5*Weighting!B10+TUM_default_S1_Util!K5*Weighting!B11+TUM_default_S1_Util!L5*Weighting!B12+TUM_default_S1_Util!M5*Weighting!B13+TUM_default_S1_Util!N5*Weighting!B14+TUM_default_S1_Util!O5*Weighting!B15+TUM_default_S1_Util!P5*Weighting!B16+TUM_default_S1_Util!Q5*Weighting!B17</f>
        <v>-142.11826492408005</v>
      </c>
      <c r="C5" s="6">
        <f ca="1">+TUM_default_S1_Util!B5*Weighting!C2+TUM_default_S1_Util!C5*Weighting!C3+TUM_default_S1_Util!D5*Weighting!C4+TUM_default_S1_Util!E5*Weighting!C5+TUM_default_S1_Util!F5*Weighting!C6+TUM_default_S1_Util!G5*Weighting!C7+TUM_default_S1_Util!H5*Weighting!C8+TUM_default_S1_Util!I5*Weighting!C9+TUM_default_S1_Util!J5*Weighting!C10+TUM_default_S1_Util!K5*Weighting!C11+TUM_default_S1_Util!L5*Weighting!C12+TUM_default_S1_Util!M5*Weighting!C13+TUM_default_S1_Util!N5*Weighting!C14+TUM_default_S1_Util!O5*Weighting!C15+TUM_default_S1_Util!P5*Weighting!C16+TUM_default_S1_Util!Q5*Weighting!C17</f>
        <v>-134.03008446838899</v>
      </c>
      <c r="D5" s="6">
        <f ca="1">+TUM_default_S1_Util!B5*Weighting!D2+TUM_default_S1_Util!C5*Weighting!D3+TUM_default_S1_Util!D5*Weighting!D4+TUM_default_S1_Util!E5*Weighting!D5+TUM_default_S1_Util!F5*Weighting!D6+TUM_default_S1_Util!G5*Weighting!D7+TUM_default_S1_Util!H5*Weighting!D8+TUM_default_S1_Util!I5*Weighting!D9+TUM_default_S1_Util!J5*Weighting!D10+TUM_default_S1_Util!K5*Weighting!D11+TUM_default_S1_Util!L5*Weighting!D12+TUM_default_S1_Util!M5*Weighting!D13+TUM_default_S1_Util!N5*Weighting!D14+TUM_default_S1_Util!O5*Weighting!D15+TUM_default_S1_Util!P5*Weighting!D16+TUM_default_S1_Util!Q5*Weighting!D17</f>
        <v>-139.23812211231203</v>
      </c>
      <c r="E5" s="6">
        <f ca="1">+TUM_default_S1_Util!B5*Weighting!E2+TUM_default_S1_Util!C5*Weighting!E3+TUM_default_S1_Util!D5*Weighting!E4+TUM_default_S1_Util!E5*Weighting!E5+TUM_default_S1_Util!F5*Weighting!E6+TUM_default_S1_Util!G5*Weighting!E7+TUM_default_S1_Util!H5*Weighting!E8+TUM_default_S1_Util!I5*Weighting!E9+TUM_default_S1_Util!J5*Weighting!E10+TUM_default_S1_Util!K5*Weighting!E11+TUM_default_S1_Util!L5*Weighting!E12+TUM_default_S1_Util!M5*Weighting!E13+TUM_default_S1_Util!N5*Weighting!E14+TUM_default_S1_Util!O5*Weighting!E15+TUM_default_S1_Util!P5*Weighting!E16+TUM_default_S1_Util!Q5*Weighting!E17</f>
        <v>-159.44500122144774</v>
      </c>
      <c r="F5" s="6">
        <f ca="1">+TUM_default_S1_Util!B5*Weighting!F2+TUM_default_S1_Util!C5*Weighting!F3+TUM_default_S1_Util!D5*Weighting!F4+TUM_default_S1_Util!E5*Weighting!F5+TUM_default_S1_Util!F5*Weighting!F6+TUM_default_S1_Util!G5*Weighting!F7+TUM_default_S1_Util!H5*Weighting!F8+TUM_default_S1_Util!I5*Weighting!F9+TUM_default_S1_Util!J5*Weighting!F10+TUM_default_S1_Util!K5*Weighting!F11+TUM_default_S1_Util!L5*Weighting!F12+TUM_default_S1_Util!M5*Weighting!F13+TUM_default_S1_Util!N5*Weighting!F14+TUM_default_S1_Util!O5*Weighting!F15+TUM_default_S1_Util!P5*Weighting!F16+TUM_default_S1_Util!Q5*Weighting!F17</f>
        <v>-130.44963665031307</v>
      </c>
      <c r="G5" s="6">
        <f>+TUM_default_S1_Util!B5*Weighting!G2+TUM_default_S1_Util!C5*Weighting!G3+TUM_default_S1_Util!D5*Weighting!G4+TUM_default_S1_Util!E5*Weighting!G5+TUM_default_S1_Util!F5*Weighting!G6+TUM_default_S1_Util!G5*Weighting!G7+TUM_default_S1_Util!H5*Weighting!G8+TUM_default_S1_Util!I5*Weighting!G9+TUM_default_S1_Util!J5*Weighting!G10+TUM_default_S1_Util!K5*Weighting!G11+TUM_default_S1_Util!L5*Weighting!G12+TUM_default_S1_Util!M5*Weighting!G13+TUM_default_S1_Util!N5*Weighting!G14+TUM_default_S1_Util!O5*Weighting!G15+TUM_default_S1_Util!P5*Weighting!G16+TUM_default_S1_Util!Q5*Weighting!G17</f>
        <v>-58.621571793779587</v>
      </c>
      <c r="H5" s="6">
        <f>+TUM_default_S1_Util!B5*Weighting!H2+TUM_default_S1_Util!C5*Weighting!H3+TUM_default_S1_Util!D5*Weighting!H4+TUM_default_S1_Util!E5*Weighting!H5+TUM_default_S1_Util!F5*Weighting!H6+TUM_default_S1_Util!G5*Weighting!H7+TUM_default_S1_Util!H5*Weighting!H8+TUM_default_S1_Util!I5*Weighting!H9+TUM_default_S1_Util!J5*Weighting!H10+TUM_default_S1_Util!K5*Weighting!H11+TUM_default_S1_Util!L5*Weighting!H12+TUM_default_S1_Util!M5*Weighting!H13+TUM_default_S1_Util!N5*Weighting!H14+TUM_default_S1_Util!O5*Weighting!H15+TUM_default_S1_Util!P5*Weighting!H16+TUM_default_S1_Util!Q5*Weighting!H17</f>
        <v>-48.092263162387816</v>
      </c>
      <c r="I5" s="6">
        <f>+TUM_default_S1_Util!B5*Weighting!I2+TUM_default_S1_Util!C5*Weighting!I3+TUM_default_S1_Util!D5*Weighting!I4+TUM_default_S1_Util!E5*Weighting!I5+TUM_default_S1_Util!F5*Weighting!I6+TUM_default_S1_Util!G5*Weighting!I7+TUM_default_S1_Util!H5*Weighting!I8+TUM_default_S1_Util!I5*Weighting!I9+TUM_default_S1_Util!J5*Weighting!I10+TUM_default_S1_Util!K5*Weighting!I11+TUM_default_S1_Util!L5*Weighting!I12+TUM_default_S1_Util!M5*Weighting!I13+TUM_default_S1_Util!N5*Weighting!I14+TUM_default_S1_Util!O5*Weighting!I15+TUM_default_S1_Util!P5*Weighting!I16+TUM_default_S1_Util!Q5*Weighting!I17</f>
        <v>-56.79586608140589</v>
      </c>
      <c r="J5" s="6">
        <f>+TUM_default_S1_Util!B5*Weighting!J2+TUM_default_S1_Util!C5*Weighting!J3+TUM_default_S1_Util!D5*Weighting!J4+TUM_default_S1_Util!E5*Weighting!J5+TUM_default_S1_Util!F5*Weighting!J6+TUM_default_S1_Util!G5*Weighting!J7+TUM_default_S1_Util!H5*Weighting!J8+TUM_default_S1_Util!I5*Weighting!J9+TUM_default_S1_Util!J5*Weighting!J10+TUM_default_S1_Util!K5*Weighting!J11+TUM_default_S1_Util!L5*Weighting!J12+TUM_default_S1_Util!M5*Weighting!J13+TUM_default_S1_Util!N5*Weighting!J14+TUM_default_S1_Util!O5*Weighting!J15+TUM_default_S1_Util!P5*Weighting!J16+TUM_default_S1_Util!Q5*Weighting!J17</f>
        <v>-63.284338022572278</v>
      </c>
      <c r="K5" s="6">
        <f>+TUM_default_S1_Util!B5*Weighting!K2+TUM_default_S1_Util!C5*Weighting!K3+TUM_default_S1_Util!D5*Weighting!K4+TUM_default_S1_Util!E5*Weighting!K5+TUM_default_S1_Util!F5*Weighting!K6+TUM_default_S1_Util!G5*Weighting!K7+TUM_default_S1_Util!H5*Weighting!K8+TUM_default_S1_Util!I5*Weighting!K9+TUM_default_S1_Util!J5*Weighting!K10+TUM_default_S1_Util!K5*Weighting!K11+TUM_default_S1_Util!L5*Weighting!K12+TUM_default_S1_Util!M5*Weighting!K13+TUM_default_S1_Util!N5*Weighting!K14+TUM_default_S1_Util!O5*Weighting!K15+TUM_default_S1_Util!P5*Weighting!K16+TUM_default_S1_Util!Q5*Weighting!K17</f>
        <v>-44.746929669596682</v>
      </c>
      <c r="L5" s="6">
        <f>+TUM_default_S1_Util!B5*Weighting!L2+TUM_default_S1_Util!C5*Weighting!L3+TUM_default_S1_Util!D5*Weighting!L4+TUM_default_S1_Util!E5*Weighting!L5+TUM_default_S1_Util!F5*Weighting!L6+TUM_default_S1_Util!G5*Weighting!L7+TUM_default_S1_Util!H5*Weighting!L8+TUM_default_S1_Util!I5*Weighting!L9+TUM_default_S1_Util!J5*Weighting!L10+TUM_default_S1_Util!K5*Weighting!L11+TUM_default_S1_Util!L5*Weighting!L12+TUM_default_S1_Util!M5*Weighting!L13+TUM_default_S1_Util!N5*Weighting!L14+TUM_default_S1_Util!O5*Weighting!L15+TUM_default_S1_Util!P5*Weighting!L16+TUM_default_S1_Util!Q5*Weighting!L17</f>
        <v>-11.604828578218838</v>
      </c>
      <c r="M5" s="6">
        <f>+TUM_default_S1_Util!B5*Weighting!M2+TUM_default_S1_Util!C5*Weighting!M3+TUM_default_S1_Util!D5*Weighting!M4+TUM_default_S1_Util!E5*Weighting!M5+TUM_default_S1_Util!F5*Weighting!M6+TUM_default_S1_Util!G5*Weighting!M7+TUM_default_S1_Util!H5*Weighting!M8+TUM_default_S1_Util!I5*Weighting!M9+TUM_default_S1_Util!J5*Weighting!M10+TUM_default_S1_Util!K5*Weighting!M11+TUM_default_S1_Util!L5*Weighting!M12+TUM_default_S1_Util!M5*Weighting!M13+TUM_default_S1_Util!N5*Weighting!M14+TUM_default_S1_Util!O5*Weighting!M15+TUM_default_S1_Util!P5*Weighting!M16+TUM_default_S1_Util!Q5*Weighting!M17</f>
        <v>-0.53101396174710203</v>
      </c>
      <c r="N5" s="6">
        <f>+TUM_default_S1_Util!B5*Weighting!N2+TUM_default_S1_Util!C5*Weighting!N3+TUM_default_S1_Util!D5*Weighting!N4+TUM_default_S1_Util!E5*Weighting!N5+TUM_default_S1_Util!F5*Weighting!N6+TUM_default_S1_Util!G5*Weighting!N7+TUM_default_S1_Util!H5*Weighting!N8+TUM_default_S1_Util!I5*Weighting!N9+TUM_default_S1_Util!J5*Weighting!N10+TUM_default_S1_Util!K5*Weighting!N11+TUM_default_S1_Util!L5*Weighting!N12+TUM_default_S1_Util!M5*Weighting!N13+TUM_default_S1_Util!N5*Weighting!N14+TUM_default_S1_Util!O5*Weighting!N15+TUM_default_S1_Util!P5*Weighting!N16+TUM_default_S1_Util!Q5*Weighting!N17</f>
        <v>-163.50591189074908</v>
      </c>
      <c r="O5" s="6">
        <f>+TUM_default_S1_Util!B5*Weighting!O2+TUM_default_S1_Util!C5*Weighting!O3+TUM_default_S1_Util!D5*Weighting!O4+TUM_default_S1_Util!E5*Weighting!O5+TUM_default_S1_Util!F5*Weighting!O6+TUM_default_S1_Util!G5*Weighting!O7+TUM_default_S1_Util!H5*Weighting!O8+TUM_default_S1_Util!I5*Weighting!O9+TUM_default_S1_Util!J5*Weighting!O10+TUM_default_S1_Util!K5*Weighting!O11+TUM_default_S1_Util!L5*Weighting!O12+TUM_default_S1_Util!M5*Weighting!O13+TUM_default_S1_Util!N5*Weighting!O14+TUM_default_S1_Util!O5*Weighting!O15+TUM_default_S1_Util!P5*Weighting!O16+TUM_default_S1_Util!Q5*Weighting!O17</f>
        <v>-207.13051804035197</v>
      </c>
      <c r="P5" s="6">
        <f>+TUM_default_S1_Util!B5*Weighting!P2+TUM_default_S1_Util!C5*Weighting!P3+TUM_default_S1_Util!D5*Weighting!P4+TUM_default_S1_Util!E5*Weighting!P5+TUM_default_S1_Util!F5*Weighting!P6+TUM_default_S1_Util!G5*Weighting!P7+TUM_default_S1_Util!H5*Weighting!P8+TUM_default_S1_Util!I5*Weighting!P9+TUM_default_S1_Util!J5*Weighting!P10+TUM_default_S1_Util!K5*Weighting!P11+TUM_default_S1_Util!L5*Weighting!P12+TUM_default_S1_Util!M5*Weighting!P13+TUM_default_S1_Util!N5*Weighting!P14+TUM_default_S1_Util!O5*Weighting!P15+TUM_default_S1_Util!P5*Weighting!P16+TUM_default_S1_Util!Q5*Weighting!P17</f>
        <v>-14.265053379893587</v>
      </c>
      <c r="Q5" s="6">
        <f>+TUM_default_S1_Util!B5*Weighting!Q2+TUM_default_S1_Util!C5*Weighting!Q3+TUM_default_S1_Util!D5*Weighting!Q4+TUM_default_S1_Util!E5*Weighting!Q5+TUM_default_S1_Util!F5*Weighting!Q6+TUM_default_S1_Util!G5*Weighting!Q7+TUM_default_S1_Util!H5*Weighting!Q8+TUM_default_S1_Util!I5*Weighting!Q9+TUM_default_S1_Util!J5*Weighting!Q10+TUM_default_S1_Util!K5*Weighting!Q11+TUM_default_S1_Util!L5*Weighting!Q12+TUM_default_S1_Util!M5*Weighting!Q13+TUM_default_S1_Util!N5*Weighting!Q14+TUM_default_S1_Util!O5*Weighting!Q15+TUM_default_S1_Util!P5*Weighting!Q16+TUM_default_S1_Util!Q5*Weighting!Q17</f>
        <v>-0.79256015254604428</v>
      </c>
      <c r="R5" s="6">
        <f>+TUM_default_S1_Util!B5*Weighting!R2+TUM_default_S1_Util!C5*Weighting!R3+TUM_default_S1_Util!D5*Weighting!R4+TUM_default_S1_Util!E5*Weighting!R5+TUM_default_S1_Util!F5*Weighting!R6+TUM_default_S1_Util!G5*Weighting!R7+TUM_default_S1_Util!H5*Weighting!R8+TUM_default_S1_Util!I5*Weighting!R9+TUM_default_S1_Util!J5*Weighting!R10+TUM_default_S1_Util!K5*Weighting!R11+TUM_default_S1_Util!L5*Weighting!R12+TUM_default_S1_Util!M5*Weighting!R13+TUM_default_S1_Util!N5*Weighting!R14+TUM_default_S1_Util!O5*Weighting!R15+TUM_default_S1_Util!P5*Weighting!R16+TUM_default_S1_Util!Q5*Weighting!R17</f>
        <v>-16.002555147417809</v>
      </c>
      <c r="S5" s="6">
        <f>+TUM_default_S1_Util!B5*Weighting!S2+TUM_default_S1_Util!C5*Weighting!S3+TUM_default_S1_Util!D5*Weighting!S4+TUM_default_S1_Util!E5*Weighting!S5+TUM_default_S1_Util!F5*Weighting!S6+TUM_default_S1_Util!G5*Weighting!S7+TUM_default_S1_Util!H5*Weighting!S8+TUM_default_S1_Util!I5*Weighting!S9+TUM_default_S1_Util!J5*Weighting!S10+TUM_default_S1_Util!K5*Weighting!S11+TUM_default_S1_Util!L5*Weighting!S12+TUM_default_S1_Util!M5*Weighting!S13+TUM_default_S1_Util!N5*Weighting!S14+TUM_default_S1_Util!O5*Weighting!S15+TUM_default_S1_Util!P5*Weighting!S16+TUM_default_S1_Util!Q5*Weighting!S17</f>
        <v>-25.852538105370243</v>
      </c>
      <c r="T5" s="6">
        <f>+TUM_default_S1_Util!B5*Weighting!T2+TUM_default_S1_Util!C5*Weighting!T3+TUM_default_S1_Util!D5*Weighting!T4+TUM_default_S1_Util!E5*Weighting!T5+TUM_default_S1_Util!F5*Weighting!T6+TUM_default_S1_Util!G5*Weighting!T7+TUM_default_S1_Util!H5*Weighting!T8+TUM_default_S1_Util!I5*Weighting!T9+TUM_default_S1_Util!J5*Weighting!T10+TUM_default_S1_Util!K5*Weighting!T11+TUM_default_S1_Util!L5*Weighting!T12+TUM_default_S1_Util!M5*Weighting!T13+TUM_default_S1_Util!N5*Weighting!T14+TUM_default_S1_Util!O5*Weighting!T15+TUM_default_S1_Util!P5*Weighting!T16+TUM_default_S1_Util!Q5*Weighting!T17</f>
        <v>-32.922982474669794</v>
      </c>
      <c r="U5" s="6">
        <f>+TUM_default_S1_Util!B5*Weighting!U2+TUM_default_S1_Util!C5*Weighting!U3+TUM_default_S1_Util!D5*Weighting!U4+TUM_default_S1_Util!E5*Weighting!U5+TUM_default_S1_Util!F5*Weighting!U6+TUM_default_S1_Util!G5*Weighting!U7+TUM_default_S1_Util!H5*Weighting!U8+TUM_default_S1_Util!I5*Weighting!U9+TUM_default_S1_Util!J5*Weighting!U10+TUM_default_S1_Util!K5*Weighting!U11+TUM_default_S1_Util!L5*Weighting!U12+TUM_default_S1_Util!M5*Weighting!U13+TUM_default_S1_Util!N5*Weighting!U14+TUM_default_S1_Util!O5*Weighting!U15+TUM_default_S1_Util!P5*Weighting!U16+TUM_default_S1_Util!Q5*Weighting!U17</f>
        <v>-34.572712594627625</v>
      </c>
      <c r="V5" s="6">
        <f>+TUM_default_S1_Util!B5*Weighting!V2+TUM_default_S1_Util!C5*Weighting!V3+TUM_default_S1_Util!D5*Weighting!V4+TUM_default_S1_Util!E5*Weighting!V5+TUM_default_S1_Util!F5*Weighting!V6+TUM_default_S1_Util!G5*Weighting!V7+TUM_default_S1_Util!H5*Weighting!V8+TUM_default_S1_Util!I5*Weighting!V9+TUM_default_S1_Util!J5*Weighting!V10+TUM_default_S1_Util!K5*Weighting!V11+TUM_default_S1_Util!L5*Weighting!V12+TUM_default_S1_Util!M5*Weighting!V13+TUM_default_S1_Util!N5*Weighting!V14+TUM_default_S1_Util!O5*Weighting!V15+TUM_default_S1_Util!P5*Weighting!V16+TUM_default_S1_Util!Q5*Weighting!V17</f>
        <v>-31.975569022706654</v>
      </c>
      <c r="W5" s="6">
        <f>+TUM_default_S1_Util!B5*Weighting!W2+TUM_default_S1_Util!C5*Weighting!W3+TUM_default_S1_Util!D5*Weighting!W4+TUM_default_S1_Util!E5*Weighting!W5+TUM_default_S1_Util!F5*Weighting!W6+TUM_default_S1_Util!G5*Weighting!W7+TUM_default_S1_Util!H5*Weighting!W8+TUM_default_S1_Util!I5*Weighting!W9+TUM_default_S1_Util!J5*Weighting!W10+TUM_default_S1_Util!K5*Weighting!W11+TUM_default_S1_Util!L5*Weighting!W12+TUM_default_S1_Util!M5*Weighting!W13+TUM_default_S1_Util!N5*Weighting!W14+TUM_default_S1_Util!O5*Weighting!W15+TUM_default_S1_Util!P5*Weighting!W16+TUM_default_S1_Util!Q5*Weighting!W17</f>
        <v>-196.07086146086664</v>
      </c>
      <c r="X5" s="6">
        <f>+TUM_default_S1_Util!B5*Weighting!X2+TUM_default_S1_Util!C5*Weighting!X3+TUM_default_S1_Util!D5*Weighting!X4+TUM_default_S1_Util!E5*Weighting!X5+TUM_default_S1_Util!F5*Weighting!X6+TUM_default_S1_Util!G5*Weighting!X7+TUM_default_S1_Util!H5*Weighting!X8+TUM_default_S1_Util!I5*Weighting!X9+TUM_default_S1_Util!J5*Weighting!X10+TUM_default_S1_Util!K5*Weighting!X11+TUM_default_S1_Util!L5*Weighting!X12+TUM_default_S1_Util!M5*Weighting!X13+TUM_default_S1_Util!N5*Weighting!X14+TUM_default_S1_Util!O5*Weighting!X15+TUM_default_S1_Util!P5*Weighting!X16+TUM_default_S1_Util!Q5*Weighting!X17</f>
        <v>-17.541058748468913</v>
      </c>
      <c r="Y5" s="6">
        <f>+TUM_default_S1_Util!B5*Weighting!Y2+TUM_default_S1_Util!C5*Weighting!Y3+TUM_default_S1_Util!D5*Weighting!Y4+TUM_default_S1_Util!E5*Weighting!Y5+TUM_default_S1_Util!F5*Weighting!Y6+TUM_default_S1_Util!G5*Weighting!Y7+TUM_default_S1_Util!H5*Weighting!Y8+TUM_default_S1_Util!I5*Weighting!Y9+TUM_default_S1_Util!J5*Weighting!Y10+TUM_default_S1_Util!K5*Weighting!Y11+TUM_default_S1_Util!L5*Weighting!Y12+TUM_default_S1_Util!M5*Weighting!Y13+TUM_default_S1_Util!N5*Weighting!Y14+TUM_default_S1_Util!O5*Weighting!Y15+TUM_default_S1_Util!P5*Weighting!Y16+TUM_default_S1_Util!Q5*Weighting!Y17</f>
        <v>-154.93604185480532</v>
      </c>
      <c r="Z5" s="6">
        <f>+TUM_default_S1_Util!B5*Weighting!Z2+TUM_default_S1_Util!C5*Weighting!Z3+TUM_default_S1_Util!D5*Weighting!Z4+TUM_default_S1_Util!E5*Weighting!Z5+TUM_default_S1_Util!F5*Weighting!Z6+TUM_default_S1_Util!G5*Weighting!Z7+TUM_default_S1_Util!H5*Weighting!Z8+TUM_default_S1_Util!I5*Weighting!Z9+TUM_default_S1_Util!J5*Weighting!Z10+TUM_default_S1_Util!K5*Weighting!Z11+TUM_default_S1_Util!L5*Weighting!Z12+TUM_default_S1_Util!M5*Weighting!Z13+TUM_default_S1_Util!N5*Weighting!Z14+TUM_default_S1_Util!O5*Weighting!Z15+TUM_default_S1_Util!P5*Weighting!Z16+TUM_default_S1_Util!Q5*Weighting!Z17</f>
        <v>-13.845134331296199</v>
      </c>
      <c r="AA5" s="6">
        <f>+TUM_default_S1_Util!B5*Weighting!AA2+TUM_default_S1_Util!C5*Weighting!AA3+TUM_default_S1_Util!D5*Weighting!AA4+TUM_default_S1_Util!E5*Weighting!AA5+TUM_default_S1_Util!F5*Weighting!AA6+TUM_default_S1_Util!G5*Weighting!AA7+TUM_default_S1_Util!H5*Weighting!AA8+TUM_default_S1_Util!I5*Weighting!AA9+TUM_default_S1_Util!J5*Weighting!AA10+TUM_default_S1_Util!K5*Weighting!AA11+TUM_default_S1_Util!L5*Weighting!AA12+TUM_default_S1_Util!M5*Weighting!AA13+TUM_default_S1_Util!N5*Weighting!AA14+TUM_default_S1_Util!O5*Weighting!AA15+TUM_default_S1_Util!P5*Weighting!AA16+TUM_default_S1_Util!Q5*Weighting!AA17</f>
        <v>-16.395808956737472</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1_Mat!B2*Weighting!B2+TUM_default_S1_Mat!C2*Weighting!B3+TUM_default_S1_Mat!D2*Weighting!B4+TUM_default_S1_Mat!E2*Weighting!B5+TUM_default_S1_Mat!F2*Weighting!B6+TUM_default_S1_Mat!G2*Weighting!B7+TUM_default_S1_Mat!H2*Weighting!B8+TUM_default_S1_Mat!I2*Weighting!B9+TUM_default_S1_Mat!J2*Weighting!B10+TUM_default_S1_Mat!K2*Weighting!B11+TUM_default_S1_Mat!L2*Weighting!B12+TUM_default_S1_Mat!M2*Weighting!B13+TUM_default_S1_Mat!N2*Weighting!B14+TUM_default_S1_Mat!O2*Weighting!B15+TUM_default_S1_Mat!P2*Weighting!B16+TUM_default_S1_Mat!Q2*Weighting!B17</f>
        <v>710.59132462040043</v>
      </c>
      <c r="C2" s="6">
        <f ca="1">+TUM_default_S1_Mat!B2*Weighting!C2+TUM_default_S1_Mat!C2*Weighting!C3+TUM_default_S1_Mat!D2*Weighting!C4+TUM_default_S1_Mat!E2*Weighting!C5+TUM_default_S1_Mat!F2*Weighting!C6+TUM_default_S1_Mat!G2*Weighting!C7+TUM_default_S1_Mat!H2*Weighting!C8+TUM_default_S1_Mat!I2*Weighting!C9+TUM_default_S1_Mat!J2*Weighting!C10+TUM_default_S1_Mat!K2*Weighting!C11+TUM_default_S1_Mat!L2*Weighting!C12+TUM_default_S1_Mat!M2*Weighting!C13+TUM_default_S1_Mat!N2*Weighting!C14+TUM_default_S1_Mat!O2*Weighting!C15+TUM_default_S1_Mat!P2*Weighting!C16+TUM_default_S1_Mat!Q2*Weighting!C17</f>
        <v>670.15042234194493</v>
      </c>
      <c r="D2" s="6">
        <f ca="1">+TUM_default_S1_Mat!B2*Weighting!D2+TUM_default_S1_Mat!C2*Weighting!D3+TUM_default_S1_Mat!D2*Weighting!D4+TUM_default_S1_Mat!E2*Weighting!D5+TUM_default_S1_Mat!F2*Weighting!D6+TUM_default_S1_Mat!G2*Weighting!D7+TUM_default_S1_Mat!H2*Weighting!D8+TUM_default_S1_Mat!I2*Weighting!D9+TUM_default_S1_Mat!J2*Weighting!D10+TUM_default_S1_Mat!K2*Weighting!D11+TUM_default_S1_Mat!L2*Weighting!D12+TUM_default_S1_Mat!M2*Weighting!D13+TUM_default_S1_Mat!N2*Weighting!D14+TUM_default_S1_Mat!O2*Weighting!D15+TUM_default_S1_Mat!P2*Weighting!D16+TUM_default_S1_Mat!Q2*Weighting!D17</f>
        <v>696.19061056156022</v>
      </c>
      <c r="E2" s="6">
        <f ca="1">+TUM_default_S1_Mat!B2*Weighting!E2+TUM_default_S1_Mat!C2*Weighting!E3+TUM_default_S1_Mat!D2*Weighting!E4+TUM_default_S1_Mat!E2*Weighting!E5+TUM_default_S1_Mat!F2*Weighting!E6+TUM_default_S1_Mat!G2*Weighting!E7+TUM_default_S1_Mat!H2*Weighting!E8+TUM_default_S1_Mat!I2*Weighting!E9+TUM_default_S1_Mat!J2*Weighting!E10+TUM_default_S1_Mat!K2*Weighting!E11+TUM_default_S1_Mat!L2*Weighting!E12+TUM_default_S1_Mat!M2*Weighting!E13+TUM_default_S1_Mat!N2*Weighting!E14+TUM_default_S1_Mat!O2*Weighting!E15+TUM_default_S1_Mat!P2*Weighting!E16+TUM_default_S1_Mat!Q2*Weighting!E17</f>
        <v>797.22500610723887</v>
      </c>
      <c r="F2" s="6">
        <f ca="1">+TUM_default_S1_Mat!B2*Weighting!F2+TUM_default_S1_Mat!C2*Weighting!F3+TUM_default_S1_Mat!D2*Weighting!F4+TUM_default_S1_Mat!E2*Weighting!F5+TUM_default_S1_Mat!F2*Weighting!F6+TUM_default_S1_Mat!G2*Weighting!F7+TUM_default_S1_Mat!H2*Weighting!F8+TUM_default_S1_Mat!I2*Weighting!F9+TUM_default_S1_Mat!J2*Weighting!F10+TUM_default_S1_Mat!K2*Weighting!F11+TUM_default_S1_Mat!L2*Weighting!F12+TUM_default_S1_Mat!M2*Weighting!F13+TUM_default_S1_Mat!N2*Weighting!F14+TUM_default_S1_Mat!O2*Weighting!F15+TUM_default_S1_Mat!P2*Weighting!F16+TUM_default_S1_Mat!Q2*Weighting!F17</f>
        <v>652.24818325156537</v>
      </c>
      <c r="G2" s="6">
        <f>+TUM_default_S1_Mat!B2*Weighting!G2+TUM_default_S1_Mat!C2*Weighting!G3+TUM_default_S1_Mat!D2*Weighting!G4+TUM_default_S1_Mat!E2*Weighting!G5+TUM_default_S1_Mat!F2*Weighting!G6+TUM_default_S1_Mat!G2*Weighting!G7+TUM_default_S1_Mat!H2*Weighting!G8+TUM_default_S1_Mat!I2*Weighting!G9+TUM_default_S1_Mat!J2*Weighting!G10+TUM_default_S1_Mat!K2*Weighting!G11+TUM_default_S1_Mat!L2*Weighting!G12+TUM_default_S1_Mat!M2*Weighting!G13+TUM_default_S1_Mat!N2*Weighting!G14+TUM_default_S1_Mat!O2*Weighting!G15+TUM_default_S1_Mat!P2*Weighting!G16+TUM_default_S1_Mat!Q2*Weighting!G17</f>
        <v>293.10785896889792</v>
      </c>
      <c r="H2" s="6">
        <f>+TUM_default_S1_Mat!B2*Weighting!H2+TUM_default_S1_Mat!C2*Weighting!H3+TUM_default_S1_Mat!D2*Weighting!H4+TUM_default_S1_Mat!E2*Weighting!H5+TUM_default_S1_Mat!F2*Weighting!H6+TUM_default_S1_Mat!G2*Weighting!H7+TUM_default_S1_Mat!H2*Weighting!H8+TUM_default_S1_Mat!I2*Weighting!H9+TUM_default_S1_Mat!J2*Weighting!H10+TUM_default_S1_Mat!K2*Weighting!H11+TUM_default_S1_Mat!L2*Weighting!H12+TUM_default_S1_Mat!M2*Weighting!H13+TUM_default_S1_Mat!N2*Weighting!H14+TUM_default_S1_Mat!O2*Weighting!H15+TUM_default_S1_Mat!P2*Weighting!H16+TUM_default_S1_Mat!Q2*Weighting!H17</f>
        <v>240.46131581193904</v>
      </c>
      <c r="I2" s="6">
        <f>+TUM_default_S1_Mat!B2*Weighting!I2+TUM_default_S1_Mat!C2*Weighting!I3+TUM_default_S1_Mat!D2*Weighting!I4+TUM_default_S1_Mat!E2*Weighting!I5+TUM_default_S1_Mat!F2*Weighting!I6+TUM_default_S1_Mat!G2*Weighting!I7+TUM_default_S1_Mat!H2*Weighting!I8+TUM_default_S1_Mat!I2*Weighting!I9+TUM_default_S1_Mat!J2*Weighting!I10+TUM_default_S1_Mat!K2*Weighting!I11+TUM_default_S1_Mat!L2*Weighting!I12+TUM_default_S1_Mat!M2*Weighting!I13+TUM_default_S1_Mat!N2*Weighting!I14+TUM_default_S1_Mat!O2*Weighting!I15+TUM_default_S1_Mat!P2*Weighting!I16+TUM_default_S1_Mat!Q2*Weighting!I17</f>
        <v>283.97933040702941</v>
      </c>
      <c r="J2" s="6">
        <f>+TUM_default_S1_Mat!B2*Weighting!J2+TUM_default_S1_Mat!C2*Weighting!J3+TUM_default_S1_Mat!D2*Weighting!J4+TUM_default_S1_Mat!E2*Weighting!J5+TUM_default_S1_Mat!F2*Weighting!J6+TUM_default_S1_Mat!G2*Weighting!J7+TUM_default_S1_Mat!H2*Weighting!J8+TUM_default_S1_Mat!I2*Weighting!J9+TUM_default_S1_Mat!J2*Weighting!J10+TUM_default_S1_Mat!K2*Weighting!J11+TUM_default_S1_Mat!L2*Weighting!J12+TUM_default_S1_Mat!M2*Weighting!J13+TUM_default_S1_Mat!N2*Weighting!J14+TUM_default_S1_Mat!O2*Weighting!J15+TUM_default_S1_Mat!P2*Weighting!J16+TUM_default_S1_Mat!Q2*Weighting!J17</f>
        <v>316.42169011286143</v>
      </c>
      <c r="K2" s="6">
        <f>+TUM_default_S1_Mat!B2*Weighting!K2+TUM_default_S1_Mat!C2*Weighting!K3+TUM_default_S1_Mat!D2*Weighting!K4+TUM_default_S1_Mat!E2*Weighting!K5+TUM_default_S1_Mat!F2*Weighting!K6+TUM_default_S1_Mat!G2*Weighting!K7+TUM_default_S1_Mat!H2*Weighting!K8+TUM_default_S1_Mat!I2*Weighting!K9+TUM_default_S1_Mat!J2*Weighting!K10+TUM_default_S1_Mat!K2*Weighting!K11+TUM_default_S1_Mat!L2*Weighting!K12+TUM_default_S1_Mat!M2*Weighting!K13+TUM_default_S1_Mat!N2*Weighting!K14+TUM_default_S1_Mat!O2*Weighting!K15+TUM_default_S1_Mat!P2*Weighting!K16+TUM_default_S1_Mat!Q2*Weighting!K17</f>
        <v>223.73464834798344</v>
      </c>
      <c r="L2" s="6">
        <f>+TUM_default_S1_Mat!B2*Weighting!L2+TUM_default_S1_Mat!C2*Weighting!L3+TUM_default_S1_Mat!D2*Weighting!L4+TUM_default_S1_Mat!E2*Weighting!L5+TUM_default_S1_Mat!F2*Weighting!L6+TUM_default_S1_Mat!G2*Weighting!L7+TUM_default_S1_Mat!H2*Weighting!L8+TUM_default_S1_Mat!I2*Weighting!L9+TUM_default_S1_Mat!J2*Weighting!L10+TUM_default_S1_Mat!K2*Weighting!L11+TUM_default_S1_Mat!L2*Weighting!L12+TUM_default_S1_Mat!M2*Weighting!L13+TUM_default_S1_Mat!N2*Weighting!L14+TUM_default_S1_Mat!O2*Weighting!L15+TUM_default_S1_Mat!P2*Weighting!L16+TUM_default_S1_Mat!Q2*Weighting!L17</f>
        <v>58.024142891094179</v>
      </c>
      <c r="M2" s="6">
        <f>+TUM_default_S1_Mat!B2*Weighting!M2+TUM_default_S1_Mat!C2*Weighting!M3+TUM_default_S1_Mat!D2*Weighting!M4+TUM_default_S1_Mat!E2*Weighting!M5+TUM_default_S1_Mat!F2*Weighting!M6+TUM_default_S1_Mat!G2*Weighting!M7+TUM_default_S1_Mat!H2*Weighting!M8+TUM_default_S1_Mat!I2*Weighting!M9+TUM_default_S1_Mat!J2*Weighting!M10+TUM_default_S1_Mat!K2*Weighting!M11+TUM_default_S1_Mat!L2*Weighting!M12+TUM_default_S1_Mat!M2*Weighting!M13+TUM_default_S1_Mat!N2*Weighting!M14+TUM_default_S1_Mat!O2*Weighting!M15+TUM_default_S1_Mat!P2*Weighting!M16+TUM_default_S1_Mat!Q2*Weighting!M17</f>
        <v>2.6550698087355102</v>
      </c>
      <c r="N2" s="6">
        <f>+TUM_default_S1_Mat!B2*Weighting!N2+TUM_default_S1_Mat!C2*Weighting!N3+TUM_default_S1_Mat!D2*Weighting!N4+TUM_default_S1_Mat!E2*Weighting!N5+TUM_default_S1_Mat!F2*Weighting!N6+TUM_default_S1_Mat!G2*Weighting!N7+TUM_default_S1_Mat!H2*Weighting!N8+TUM_default_S1_Mat!I2*Weighting!N9+TUM_default_S1_Mat!J2*Weighting!N10+TUM_default_S1_Mat!K2*Weighting!N11+TUM_default_S1_Mat!L2*Weighting!N12+TUM_default_S1_Mat!M2*Weighting!N13+TUM_default_S1_Mat!N2*Weighting!N14+TUM_default_S1_Mat!O2*Weighting!N15+TUM_default_S1_Mat!P2*Weighting!N16+TUM_default_S1_Mat!Q2*Weighting!N17</f>
        <v>817.52955945374538</v>
      </c>
      <c r="O2" s="6">
        <f>+TUM_default_S1_Mat!B2*Weighting!O2+TUM_default_S1_Mat!C2*Weighting!O3+TUM_default_S1_Mat!D2*Weighting!O4+TUM_default_S1_Mat!E2*Weighting!O5+TUM_default_S1_Mat!F2*Weighting!O6+TUM_default_S1_Mat!G2*Weighting!O7+TUM_default_S1_Mat!H2*Weighting!O8+TUM_default_S1_Mat!I2*Weighting!O9+TUM_default_S1_Mat!J2*Weighting!O10+TUM_default_S1_Mat!K2*Weighting!O11+TUM_default_S1_Mat!L2*Weighting!O12+TUM_default_S1_Mat!M2*Weighting!O13+TUM_default_S1_Mat!N2*Weighting!O14+TUM_default_S1_Mat!O2*Weighting!O15+TUM_default_S1_Mat!P2*Weighting!O16+TUM_default_S1_Mat!Q2*Weighting!O17</f>
        <v>1035.6525902017599</v>
      </c>
      <c r="P2" s="6">
        <f>+TUM_default_S1_Mat!B2*Weighting!P2+TUM_default_S1_Mat!C2*Weighting!P3+TUM_default_S1_Mat!D2*Weighting!P4+TUM_default_S1_Mat!E2*Weighting!P5+TUM_default_S1_Mat!F2*Weighting!P6+TUM_default_S1_Mat!G2*Weighting!P7+TUM_default_S1_Mat!H2*Weighting!P8+TUM_default_S1_Mat!I2*Weighting!P9+TUM_default_S1_Mat!J2*Weighting!P10+TUM_default_S1_Mat!K2*Weighting!P11+TUM_default_S1_Mat!L2*Weighting!P12+TUM_default_S1_Mat!M2*Weighting!P13+TUM_default_S1_Mat!N2*Weighting!P14+TUM_default_S1_Mat!O2*Weighting!P15+TUM_default_S1_Mat!P2*Weighting!P16+TUM_default_S1_Mat!Q2*Weighting!P17</f>
        <v>71.325266899467948</v>
      </c>
      <c r="Q2" s="6">
        <f>+TUM_default_S1_Mat!B2*Weighting!Q2+TUM_default_S1_Mat!C2*Weighting!Q3+TUM_default_S1_Mat!D2*Weighting!Q4+TUM_default_S1_Mat!E2*Weighting!Q5+TUM_default_S1_Mat!F2*Weighting!Q6+TUM_default_S1_Mat!G2*Weighting!Q7+TUM_default_S1_Mat!H2*Weighting!Q8+TUM_default_S1_Mat!I2*Weighting!Q9+TUM_default_S1_Mat!J2*Weighting!Q10+TUM_default_S1_Mat!K2*Weighting!Q11+TUM_default_S1_Mat!L2*Weighting!Q12+TUM_default_S1_Mat!M2*Weighting!Q13+TUM_default_S1_Mat!N2*Weighting!Q14+TUM_default_S1_Mat!O2*Weighting!Q15+TUM_default_S1_Mat!P2*Weighting!Q16+TUM_default_S1_Mat!Q2*Weighting!Q17</f>
        <v>3.9628007627302213</v>
      </c>
      <c r="R2" s="6">
        <f>+TUM_default_S1_Mat!B2*Weighting!R2+TUM_default_S1_Mat!C2*Weighting!R3+TUM_default_S1_Mat!D2*Weighting!R4+TUM_default_S1_Mat!E2*Weighting!R5+TUM_default_S1_Mat!F2*Weighting!R6+TUM_default_S1_Mat!G2*Weighting!R7+TUM_default_S1_Mat!H2*Weighting!R8+TUM_default_S1_Mat!I2*Weighting!R9+TUM_default_S1_Mat!J2*Weighting!R10+TUM_default_S1_Mat!K2*Weighting!R11+TUM_default_S1_Mat!L2*Weighting!R12+TUM_default_S1_Mat!M2*Weighting!R13+TUM_default_S1_Mat!N2*Weighting!R14+TUM_default_S1_Mat!O2*Weighting!R15+TUM_default_S1_Mat!P2*Weighting!R16+TUM_default_S1_Mat!Q2*Weighting!R17</f>
        <v>80.012775737089058</v>
      </c>
      <c r="S2" s="6">
        <f>+TUM_default_S1_Mat!B2*Weighting!S2+TUM_default_S1_Mat!C2*Weighting!S3+TUM_default_S1_Mat!D2*Weighting!S4+TUM_default_S1_Mat!E2*Weighting!S5+TUM_default_S1_Mat!F2*Weighting!S6+TUM_default_S1_Mat!G2*Weighting!S7+TUM_default_S1_Mat!H2*Weighting!S8+TUM_default_S1_Mat!I2*Weighting!S9+TUM_default_S1_Mat!J2*Weighting!S10+TUM_default_S1_Mat!K2*Weighting!S11+TUM_default_S1_Mat!L2*Weighting!S12+TUM_default_S1_Mat!M2*Weighting!S13+TUM_default_S1_Mat!N2*Weighting!S14+TUM_default_S1_Mat!O2*Weighting!S15+TUM_default_S1_Mat!P2*Weighting!S16+TUM_default_S1_Mat!Q2*Weighting!S17</f>
        <v>129.26269052685123</v>
      </c>
      <c r="T2" s="6">
        <f>+TUM_default_S1_Mat!B2*Weighting!T2+TUM_default_S1_Mat!C2*Weighting!T3+TUM_default_S1_Mat!D2*Weighting!T4+TUM_default_S1_Mat!E2*Weighting!T5+TUM_default_S1_Mat!F2*Weighting!T6+TUM_default_S1_Mat!G2*Weighting!T7+TUM_default_S1_Mat!H2*Weighting!T8+TUM_default_S1_Mat!I2*Weighting!T9+TUM_default_S1_Mat!J2*Weighting!T10+TUM_default_S1_Mat!K2*Weighting!T11+TUM_default_S1_Mat!L2*Weighting!T12+TUM_default_S1_Mat!M2*Weighting!T13+TUM_default_S1_Mat!N2*Weighting!T14+TUM_default_S1_Mat!O2*Weighting!T15+TUM_default_S1_Mat!P2*Weighting!T16+TUM_default_S1_Mat!Q2*Weighting!T17</f>
        <v>164.61491237334897</v>
      </c>
      <c r="U2" s="6">
        <f>+TUM_default_S1_Mat!B2*Weighting!U2+TUM_default_S1_Mat!C2*Weighting!U3+TUM_default_S1_Mat!D2*Weighting!U4+TUM_default_S1_Mat!E2*Weighting!U5+TUM_default_S1_Mat!F2*Weighting!U6+TUM_default_S1_Mat!G2*Weighting!U7+TUM_default_S1_Mat!H2*Weighting!U8+TUM_default_S1_Mat!I2*Weighting!U9+TUM_default_S1_Mat!J2*Weighting!U10+TUM_default_S1_Mat!K2*Weighting!U11+TUM_default_S1_Mat!L2*Weighting!U12+TUM_default_S1_Mat!M2*Weighting!U13+TUM_default_S1_Mat!N2*Weighting!U14+TUM_default_S1_Mat!O2*Weighting!U15+TUM_default_S1_Mat!P2*Weighting!U16+TUM_default_S1_Mat!Q2*Weighting!U17</f>
        <v>172.8635629731381</v>
      </c>
      <c r="V2" s="6">
        <f>+TUM_default_S1_Mat!B2*Weighting!V2+TUM_default_S1_Mat!C2*Weighting!V3+TUM_default_S1_Mat!D2*Weighting!V4+TUM_default_S1_Mat!E2*Weighting!V5+TUM_default_S1_Mat!F2*Weighting!V6+TUM_default_S1_Mat!G2*Weighting!V7+TUM_default_S1_Mat!H2*Weighting!V8+TUM_default_S1_Mat!I2*Weighting!V9+TUM_default_S1_Mat!J2*Weighting!V10+TUM_default_S1_Mat!K2*Weighting!V11+TUM_default_S1_Mat!L2*Weighting!V12+TUM_default_S1_Mat!M2*Weighting!V13+TUM_default_S1_Mat!N2*Weighting!V14+TUM_default_S1_Mat!O2*Weighting!V15+TUM_default_S1_Mat!P2*Weighting!V16+TUM_default_S1_Mat!Q2*Weighting!V17</f>
        <v>159.87784511353328</v>
      </c>
      <c r="W2" s="6">
        <f>+TUM_default_S1_Mat!B2*Weighting!W2+TUM_default_S1_Mat!C2*Weighting!W3+TUM_default_S1_Mat!D2*Weighting!W4+TUM_default_S1_Mat!E2*Weighting!W5+TUM_default_S1_Mat!F2*Weighting!W6+TUM_default_S1_Mat!G2*Weighting!W7+TUM_default_S1_Mat!H2*Weighting!W8+TUM_default_S1_Mat!I2*Weighting!W9+TUM_default_S1_Mat!J2*Weighting!W10+TUM_default_S1_Mat!K2*Weighting!W11+TUM_default_S1_Mat!L2*Weighting!W12+TUM_default_S1_Mat!M2*Weighting!W13+TUM_default_S1_Mat!N2*Weighting!W14+TUM_default_S1_Mat!O2*Weighting!W15+TUM_default_S1_Mat!P2*Weighting!W16+TUM_default_S1_Mat!Q2*Weighting!W17</f>
        <v>980.35430730433325</v>
      </c>
      <c r="X2" s="6">
        <f>+TUM_default_S1_Mat!B2*Weighting!X2+TUM_default_S1_Mat!C2*Weighting!X3+TUM_default_S1_Mat!D2*Weighting!X4+TUM_default_S1_Mat!E2*Weighting!X5+TUM_default_S1_Mat!F2*Weighting!X6+TUM_default_S1_Mat!G2*Weighting!X7+TUM_default_S1_Mat!H2*Weighting!X8+TUM_default_S1_Mat!I2*Weighting!X9+TUM_default_S1_Mat!J2*Weighting!X10+TUM_default_S1_Mat!K2*Weighting!X11+TUM_default_S1_Mat!L2*Weighting!X12+TUM_default_S1_Mat!M2*Weighting!X13+TUM_default_S1_Mat!N2*Weighting!X14+TUM_default_S1_Mat!O2*Weighting!X15+TUM_default_S1_Mat!P2*Weighting!X16+TUM_default_S1_Mat!Q2*Weighting!X17</f>
        <v>87.705293742344551</v>
      </c>
      <c r="Y2" s="6">
        <f>+TUM_default_S1_Mat!B2*Weighting!Y2+TUM_default_S1_Mat!C2*Weighting!Y3+TUM_default_S1_Mat!D2*Weighting!Y4+TUM_default_S1_Mat!E2*Weighting!Y5+TUM_default_S1_Mat!F2*Weighting!Y6+TUM_default_S1_Mat!G2*Weighting!Y7+TUM_default_S1_Mat!H2*Weighting!Y8+TUM_default_S1_Mat!I2*Weighting!Y9+TUM_default_S1_Mat!J2*Weighting!Y10+TUM_default_S1_Mat!K2*Weighting!Y11+TUM_default_S1_Mat!L2*Weighting!Y12+TUM_default_S1_Mat!M2*Weighting!Y13+TUM_default_S1_Mat!N2*Weighting!Y14+TUM_default_S1_Mat!O2*Weighting!Y15+TUM_default_S1_Mat!P2*Weighting!Y16+TUM_default_S1_Mat!Q2*Weighting!Y17</f>
        <v>774.68020927402665</v>
      </c>
      <c r="Z2" s="6">
        <f>+TUM_default_S1_Mat!B2*Weighting!Z2+TUM_default_S1_Mat!C2*Weighting!Z3+TUM_default_S1_Mat!D2*Weighting!Z4+TUM_default_S1_Mat!E2*Weighting!Z5+TUM_default_S1_Mat!F2*Weighting!Z6+TUM_default_S1_Mat!G2*Weighting!Z7+TUM_default_S1_Mat!H2*Weighting!Z8+TUM_default_S1_Mat!I2*Weighting!Z9+TUM_default_S1_Mat!J2*Weighting!Z10+TUM_default_S1_Mat!K2*Weighting!Z11+TUM_default_S1_Mat!L2*Weighting!Z12+TUM_default_S1_Mat!M2*Weighting!Z13+TUM_default_S1_Mat!N2*Weighting!Z14+TUM_default_S1_Mat!O2*Weighting!Z15+TUM_default_S1_Mat!P2*Weighting!Z16+TUM_default_S1_Mat!Q2*Weighting!Z17</f>
        <v>69.225671656481026</v>
      </c>
      <c r="AA2" s="6">
        <f>+TUM_default_S1_Mat!B2*Weighting!AA2+TUM_default_S1_Mat!C2*Weighting!AA3+TUM_default_S1_Mat!D2*Weighting!AA4+TUM_default_S1_Mat!E2*Weighting!AA5+TUM_default_S1_Mat!F2*Weighting!AA6+TUM_default_S1_Mat!G2*Weighting!AA7+TUM_default_S1_Mat!H2*Weighting!AA8+TUM_default_S1_Mat!I2*Weighting!AA9+TUM_default_S1_Mat!J2*Weighting!AA10+TUM_default_S1_Mat!K2*Weighting!AA11+TUM_default_S1_Mat!L2*Weighting!AA12+TUM_default_S1_Mat!M2*Weighting!AA13+TUM_default_S1_Mat!N2*Weighting!AA14+TUM_default_S1_Mat!O2*Weighting!AA15+TUM_default_S1_Mat!P2*Weighting!AA16+TUM_default_S1_Mat!Q2*Weighting!AA17</f>
        <v>81.979044783687343</v>
      </c>
    </row>
    <row r="3" spans="1:27" x14ac:dyDescent="0.35">
      <c r="A3" s="5" t="s">
        <v>2</v>
      </c>
      <c r="B3" s="6">
        <f ca="1">+TUM_default_S1_Mat!B3*Weighting!B2+TUM_default_S1_Mat!C3*Weighting!B3+TUM_default_S1_Mat!D3*Weighting!B4+TUM_default_S1_Mat!E3*Weighting!B5+TUM_default_S1_Mat!F3*Weighting!B6+TUM_default_S1_Mat!G3*Weighting!B7+TUM_default_S1_Mat!H3*Weighting!B8+TUM_default_S1_Mat!I3*Weighting!B9+TUM_default_S1_Mat!J3*Weighting!B10+TUM_default_S1_Mat!K3*Weighting!B11+TUM_default_S1_Mat!L3*Weighting!B12+TUM_default_S1_Mat!M3*Weighting!B13+TUM_default_S1_Mat!N3*Weighting!B14+TUM_default_S1_Mat!O3*Weighting!B15+TUM_default_S1_Mat!P3*Weighting!B16+TUM_default_S1_Mat!Q3*Weighting!B17</f>
        <v>284.23652984816016</v>
      </c>
      <c r="C3" s="6">
        <f ca="1">+TUM_default_S1_Mat!B3*Weighting!C2+TUM_default_S1_Mat!C3*Weighting!C3+TUM_default_S1_Mat!D3*Weighting!C4+TUM_default_S1_Mat!E3*Weighting!C5+TUM_default_S1_Mat!F3*Weighting!C6+TUM_default_S1_Mat!G3*Weighting!C7+TUM_default_S1_Mat!H3*Weighting!C8+TUM_default_S1_Mat!I3*Weighting!C9+TUM_default_S1_Mat!J3*Weighting!C10+TUM_default_S1_Mat!K3*Weighting!C11+TUM_default_S1_Mat!L3*Weighting!C12+TUM_default_S1_Mat!M3*Weighting!C13+TUM_default_S1_Mat!N3*Weighting!C14+TUM_default_S1_Mat!O3*Weighting!C15+TUM_default_S1_Mat!P3*Weighting!C16+TUM_default_S1_Mat!Q3*Weighting!C17</f>
        <v>268.06016893677798</v>
      </c>
      <c r="D3" s="6">
        <f ca="1">+TUM_default_S1_Mat!B3*Weighting!D2+TUM_default_S1_Mat!C3*Weighting!D3+TUM_default_S1_Mat!D3*Weighting!D4+TUM_default_S1_Mat!E3*Weighting!D5+TUM_default_S1_Mat!F3*Weighting!D6+TUM_default_S1_Mat!G3*Weighting!D7+TUM_default_S1_Mat!H3*Weighting!D8+TUM_default_S1_Mat!I3*Weighting!D9+TUM_default_S1_Mat!J3*Weighting!D10+TUM_default_S1_Mat!K3*Weighting!D11+TUM_default_S1_Mat!L3*Weighting!D12+TUM_default_S1_Mat!M3*Weighting!D13+TUM_default_S1_Mat!N3*Weighting!D14+TUM_default_S1_Mat!O3*Weighting!D15+TUM_default_S1_Mat!P3*Weighting!D16+TUM_default_S1_Mat!Q3*Weighting!D17</f>
        <v>278.476244224624</v>
      </c>
      <c r="E3" s="6">
        <f ca="1">+TUM_default_S1_Mat!B3*Weighting!E2+TUM_default_S1_Mat!C3*Weighting!E3+TUM_default_S1_Mat!D3*Weighting!E4+TUM_default_S1_Mat!E3*Weighting!E5+TUM_default_S1_Mat!F3*Weighting!E6+TUM_default_S1_Mat!G3*Weighting!E7+TUM_default_S1_Mat!H3*Weighting!E8+TUM_default_S1_Mat!I3*Weighting!E9+TUM_default_S1_Mat!J3*Weighting!E10+TUM_default_S1_Mat!K3*Weighting!E11+TUM_default_S1_Mat!L3*Weighting!E12+TUM_default_S1_Mat!M3*Weighting!E13+TUM_default_S1_Mat!N3*Weighting!E14+TUM_default_S1_Mat!O3*Weighting!E15+TUM_default_S1_Mat!P3*Weighting!E16+TUM_default_S1_Mat!Q3*Weighting!E17</f>
        <v>318.89000244289548</v>
      </c>
      <c r="F3" s="6">
        <f ca="1">+TUM_default_S1_Mat!B3*Weighting!F2+TUM_default_S1_Mat!C3*Weighting!F3+TUM_default_S1_Mat!D3*Weighting!F4+TUM_default_S1_Mat!E3*Weighting!F5+TUM_default_S1_Mat!F3*Weighting!F6+TUM_default_S1_Mat!G3*Weighting!F7+TUM_default_S1_Mat!H3*Weighting!F8+TUM_default_S1_Mat!I3*Weighting!F9+TUM_default_S1_Mat!J3*Weighting!F10+TUM_default_S1_Mat!K3*Weighting!F11+TUM_default_S1_Mat!L3*Weighting!F12+TUM_default_S1_Mat!M3*Weighting!F13+TUM_default_S1_Mat!N3*Weighting!F14+TUM_default_S1_Mat!O3*Weighting!F15+TUM_default_S1_Mat!P3*Weighting!F16+TUM_default_S1_Mat!Q3*Weighting!F17</f>
        <v>260.89927330062613</v>
      </c>
      <c r="G3" s="6">
        <f>+TUM_default_S1_Mat!B3*Weighting!G2+TUM_default_S1_Mat!C3*Weighting!G3+TUM_default_S1_Mat!D3*Weighting!G4+TUM_default_S1_Mat!E3*Weighting!G5+TUM_default_S1_Mat!F3*Weighting!G6+TUM_default_S1_Mat!G3*Weighting!G7+TUM_default_S1_Mat!H3*Weighting!G8+TUM_default_S1_Mat!I3*Weighting!G9+TUM_default_S1_Mat!J3*Weighting!G10+TUM_default_S1_Mat!K3*Weighting!G11+TUM_default_S1_Mat!L3*Weighting!G12+TUM_default_S1_Mat!M3*Weighting!G13+TUM_default_S1_Mat!N3*Weighting!G14+TUM_default_S1_Mat!O3*Weighting!G15+TUM_default_S1_Mat!P3*Weighting!G16+TUM_default_S1_Mat!Q3*Weighting!G17</f>
        <v>117.24314358755917</v>
      </c>
      <c r="H3" s="6">
        <f>+TUM_default_S1_Mat!B3*Weighting!H2+TUM_default_S1_Mat!C3*Weighting!H3+TUM_default_S1_Mat!D3*Weighting!H4+TUM_default_S1_Mat!E3*Weighting!H5+TUM_default_S1_Mat!F3*Weighting!H6+TUM_default_S1_Mat!G3*Weighting!H7+TUM_default_S1_Mat!H3*Weighting!H8+TUM_default_S1_Mat!I3*Weighting!H9+TUM_default_S1_Mat!J3*Weighting!H10+TUM_default_S1_Mat!K3*Weighting!H11+TUM_default_S1_Mat!L3*Weighting!H12+TUM_default_S1_Mat!M3*Weighting!H13+TUM_default_S1_Mat!N3*Weighting!H14+TUM_default_S1_Mat!O3*Weighting!H15+TUM_default_S1_Mat!P3*Weighting!H16+TUM_default_S1_Mat!Q3*Weighting!H17</f>
        <v>96.184526324775632</v>
      </c>
      <c r="I3" s="6">
        <f>+TUM_default_S1_Mat!B3*Weighting!I2+TUM_default_S1_Mat!C3*Weighting!I3+TUM_default_S1_Mat!D3*Weighting!I4+TUM_default_S1_Mat!E3*Weighting!I5+TUM_default_S1_Mat!F3*Weighting!I6+TUM_default_S1_Mat!G3*Weighting!I7+TUM_default_S1_Mat!H3*Weighting!I8+TUM_default_S1_Mat!I3*Weighting!I9+TUM_default_S1_Mat!J3*Weighting!I10+TUM_default_S1_Mat!K3*Weighting!I11+TUM_default_S1_Mat!L3*Weighting!I12+TUM_default_S1_Mat!M3*Weighting!I13+TUM_default_S1_Mat!N3*Weighting!I14+TUM_default_S1_Mat!O3*Weighting!I15+TUM_default_S1_Mat!P3*Weighting!I16+TUM_default_S1_Mat!Q3*Weighting!I17</f>
        <v>113.59173216281178</v>
      </c>
      <c r="J3" s="6">
        <f>+TUM_default_S1_Mat!B3*Weighting!J2+TUM_default_S1_Mat!C3*Weighting!J3+TUM_default_S1_Mat!D3*Weighting!J4+TUM_default_S1_Mat!E3*Weighting!J5+TUM_default_S1_Mat!F3*Weighting!J6+TUM_default_S1_Mat!G3*Weighting!J7+TUM_default_S1_Mat!H3*Weighting!J8+TUM_default_S1_Mat!I3*Weighting!J9+TUM_default_S1_Mat!J3*Weighting!J10+TUM_default_S1_Mat!K3*Weighting!J11+TUM_default_S1_Mat!L3*Weighting!J12+TUM_default_S1_Mat!M3*Weighting!J13+TUM_default_S1_Mat!N3*Weighting!J14+TUM_default_S1_Mat!O3*Weighting!J15+TUM_default_S1_Mat!P3*Weighting!J16+TUM_default_S1_Mat!Q3*Weighting!J17</f>
        <v>126.56867604514456</v>
      </c>
      <c r="K3" s="6">
        <f>+TUM_default_S1_Mat!B3*Weighting!K2+TUM_default_S1_Mat!C3*Weighting!K3+TUM_default_S1_Mat!D3*Weighting!K4+TUM_default_S1_Mat!E3*Weighting!K5+TUM_default_S1_Mat!F3*Weighting!K6+TUM_default_S1_Mat!G3*Weighting!K7+TUM_default_S1_Mat!H3*Weighting!K8+TUM_default_S1_Mat!I3*Weighting!K9+TUM_default_S1_Mat!J3*Weighting!K10+TUM_default_S1_Mat!K3*Weighting!K11+TUM_default_S1_Mat!L3*Weighting!K12+TUM_default_S1_Mat!M3*Weighting!K13+TUM_default_S1_Mat!N3*Weighting!K14+TUM_default_S1_Mat!O3*Weighting!K15+TUM_default_S1_Mat!P3*Weighting!K16+TUM_default_S1_Mat!Q3*Weighting!K17</f>
        <v>89.493859339193364</v>
      </c>
      <c r="L3" s="6">
        <f>+TUM_default_S1_Mat!B3*Weighting!L2+TUM_default_S1_Mat!C3*Weighting!L3+TUM_default_S1_Mat!D3*Weighting!L4+TUM_default_S1_Mat!E3*Weighting!L5+TUM_default_S1_Mat!F3*Weighting!L6+TUM_default_S1_Mat!G3*Weighting!L7+TUM_default_S1_Mat!H3*Weighting!L8+TUM_default_S1_Mat!I3*Weighting!L9+TUM_default_S1_Mat!J3*Weighting!L10+TUM_default_S1_Mat!K3*Weighting!L11+TUM_default_S1_Mat!L3*Weighting!L12+TUM_default_S1_Mat!M3*Weighting!L13+TUM_default_S1_Mat!N3*Weighting!L14+TUM_default_S1_Mat!O3*Weighting!L15+TUM_default_S1_Mat!P3*Weighting!L16+TUM_default_S1_Mat!Q3*Weighting!L17</f>
        <v>23.209657156437672</v>
      </c>
      <c r="M3" s="6">
        <f>+TUM_default_S1_Mat!B3*Weighting!M2+TUM_default_S1_Mat!C3*Weighting!M3+TUM_default_S1_Mat!D3*Weighting!M4+TUM_default_S1_Mat!E3*Weighting!M5+TUM_default_S1_Mat!F3*Weighting!M6+TUM_default_S1_Mat!G3*Weighting!M7+TUM_default_S1_Mat!H3*Weighting!M8+TUM_default_S1_Mat!I3*Weighting!M9+TUM_default_S1_Mat!J3*Weighting!M10+TUM_default_S1_Mat!K3*Weighting!M11+TUM_default_S1_Mat!L3*Weighting!M12+TUM_default_S1_Mat!M3*Weighting!M13+TUM_default_S1_Mat!N3*Weighting!M14+TUM_default_S1_Mat!O3*Weighting!M15+TUM_default_S1_Mat!P3*Weighting!M16+TUM_default_S1_Mat!Q3*Weighting!M17</f>
        <v>1.0620279234942041</v>
      </c>
      <c r="N3" s="6">
        <f>+TUM_default_S1_Mat!B3*Weighting!N2+TUM_default_S1_Mat!C3*Weighting!N3+TUM_default_S1_Mat!D3*Weighting!N4+TUM_default_S1_Mat!E3*Weighting!N5+TUM_default_S1_Mat!F3*Weighting!N6+TUM_default_S1_Mat!G3*Weighting!N7+TUM_default_S1_Mat!H3*Weighting!N8+TUM_default_S1_Mat!I3*Weighting!N9+TUM_default_S1_Mat!J3*Weighting!N10+TUM_default_S1_Mat!K3*Weighting!N11+TUM_default_S1_Mat!L3*Weighting!N12+TUM_default_S1_Mat!M3*Weighting!N13+TUM_default_S1_Mat!N3*Weighting!N14+TUM_default_S1_Mat!O3*Weighting!N15+TUM_default_S1_Mat!P3*Weighting!N16+TUM_default_S1_Mat!Q3*Weighting!N17</f>
        <v>327.01182378149815</v>
      </c>
      <c r="O3" s="6">
        <f>+TUM_default_S1_Mat!B3*Weighting!O2+TUM_default_S1_Mat!C3*Weighting!O3+TUM_default_S1_Mat!D3*Weighting!O4+TUM_default_S1_Mat!E3*Weighting!O5+TUM_default_S1_Mat!F3*Weighting!O6+TUM_default_S1_Mat!G3*Weighting!O7+TUM_default_S1_Mat!H3*Weighting!O8+TUM_default_S1_Mat!I3*Weighting!O9+TUM_default_S1_Mat!J3*Weighting!O10+TUM_default_S1_Mat!K3*Weighting!O11+TUM_default_S1_Mat!L3*Weighting!O12+TUM_default_S1_Mat!M3*Weighting!O13+TUM_default_S1_Mat!N3*Weighting!O14+TUM_default_S1_Mat!O3*Weighting!O15+TUM_default_S1_Mat!P3*Weighting!O16+TUM_default_S1_Mat!Q3*Weighting!O17</f>
        <v>414.261036080704</v>
      </c>
      <c r="P3" s="6">
        <f>+TUM_default_S1_Mat!B3*Weighting!P2+TUM_default_S1_Mat!C3*Weighting!P3+TUM_default_S1_Mat!D3*Weighting!P4+TUM_default_S1_Mat!E3*Weighting!P5+TUM_default_S1_Mat!F3*Weighting!P6+TUM_default_S1_Mat!G3*Weighting!P7+TUM_default_S1_Mat!H3*Weighting!P8+TUM_default_S1_Mat!I3*Weighting!P9+TUM_default_S1_Mat!J3*Weighting!P10+TUM_default_S1_Mat!K3*Weighting!P11+TUM_default_S1_Mat!L3*Weighting!P12+TUM_default_S1_Mat!M3*Weighting!P13+TUM_default_S1_Mat!N3*Weighting!P14+TUM_default_S1_Mat!O3*Weighting!P15+TUM_default_S1_Mat!P3*Weighting!P16+TUM_default_S1_Mat!Q3*Weighting!P17</f>
        <v>28.530106759787177</v>
      </c>
      <c r="Q3" s="6">
        <f>+TUM_default_S1_Mat!B3*Weighting!Q2+TUM_default_S1_Mat!C3*Weighting!Q3+TUM_default_S1_Mat!D3*Weighting!Q4+TUM_default_S1_Mat!E3*Weighting!Q5+TUM_default_S1_Mat!F3*Weighting!Q6+TUM_default_S1_Mat!G3*Weighting!Q7+TUM_default_S1_Mat!H3*Weighting!Q8+TUM_default_S1_Mat!I3*Weighting!Q9+TUM_default_S1_Mat!J3*Weighting!Q10+TUM_default_S1_Mat!K3*Weighting!Q11+TUM_default_S1_Mat!L3*Weighting!Q12+TUM_default_S1_Mat!M3*Weighting!Q13+TUM_default_S1_Mat!N3*Weighting!Q14+TUM_default_S1_Mat!O3*Weighting!Q15+TUM_default_S1_Mat!P3*Weighting!Q16+TUM_default_S1_Mat!Q3*Weighting!Q17</f>
        <v>1.5851203050920886</v>
      </c>
      <c r="R3" s="6">
        <f>+TUM_default_S1_Mat!B3*Weighting!R2+TUM_default_S1_Mat!C3*Weighting!R3+TUM_default_S1_Mat!D3*Weighting!R4+TUM_default_S1_Mat!E3*Weighting!R5+TUM_default_S1_Mat!F3*Weighting!R6+TUM_default_S1_Mat!G3*Weighting!R7+TUM_default_S1_Mat!H3*Weighting!R8+TUM_default_S1_Mat!I3*Weighting!R9+TUM_default_S1_Mat!J3*Weighting!R10+TUM_default_S1_Mat!K3*Weighting!R11+TUM_default_S1_Mat!L3*Weighting!R12+TUM_default_S1_Mat!M3*Weighting!R13+TUM_default_S1_Mat!N3*Weighting!R14+TUM_default_S1_Mat!O3*Weighting!R15+TUM_default_S1_Mat!P3*Weighting!R16+TUM_default_S1_Mat!Q3*Weighting!R17</f>
        <v>32.005110294835617</v>
      </c>
      <c r="S3" s="6">
        <f>+TUM_default_S1_Mat!B3*Weighting!S2+TUM_default_S1_Mat!C3*Weighting!S3+TUM_default_S1_Mat!D3*Weighting!S4+TUM_default_S1_Mat!E3*Weighting!S5+TUM_default_S1_Mat!F3*Weighting!S6+TUM_default_S1_Mat!G3*Weighting!S7+TUM_default_S1_Mat!H3*Weighting!S8+TUM_default_S1_Mat!I3*Weighting!S9+TUM_default_S1_Mat!J3*Weighting!S10+TUM_default_S1_Mat!K3*Weighting!S11+TUM_default_S1_Mat!L3*Weighting!S12+TUM_default_S1_Mat!M3*Weighting!S13+TUM_default_S1_Mat!N3*Weighting!S14+TUM_default_S1_Mat!O3*Weighting!S15+TUM_default_S1_Mat!P3*Weighting!S16+TUM_default_S1_Mat!Q3*Weighting!S17</f>
        <v>51.705076210740479</v>
      </c>
      <c r="T3" s="6">
        <f>+TUM_default_S1_Mat!B3*Weighting!T2+TUM_default_S1_Mat!C3*Weighting!T3+TUM_default_S1_Mat!D3*Weighting!T4+TUM_default_S1_Mat!E3*Weighting!T5+TUM_default_S1_Mat!F3*Weighting!T6+TUM_default_S1_Mat!G3*Weighting!T7+TUM_default_S1_Mat!H3*Weighting!T8+TUM_default_S1_Mat!I3*Weighting!T9+TUM_default_S1_Mat!J3*Weighting!T10+TUM_default_S1_Mat!K3*Weighting!T11+TUM_default_S1_Mat!L3*Weighting!T12+TUM_default_S1_Mat!M3*Weighting!T13+TUM_default_S1_Mat!N3*Weighting!T14+TUM_default_S1_Mat!O3*Weighting!T15+TUM_default_S1_Mat!P3*Weighting!T16+TUM_default_S1_Mat!Q3*Weighting!T17</f>
        <v>65.845964949339574</v>
      </c>
      <c r="U3" s="6">
        <f>+TUM_default_S1_Mat!B3*Weighting!U2+TUM_default_S1_Mat!C3*Weighting!U3+TUM_default_S1_Mat!D3*Weighting!U4+TUM_default_S1_Mat!E3*Weighting!U5+TUM_default_S1_Mat!F3*Weighting!U6+TUM_default_S1_Mat!G3*Weighting!U7+TUM_default_S1_Mat!H3*Weighting!U8+TUM_default_S1_Mat!I3*Weighting!U9+TUM_default_S1_Mat!J3*Weighting!U10+TUM_default_S1_Mat!K3*Weighting!U11+TUM_default_S1_Mat!L3*Weighting!U12+TUM_default_S1_Mat!M3*Weighting!U13+TUM_default_S1_Mat!N3*Weighting!U14+TUM_default_S1_Mat!O3*Weighting!U15+TUM_default_S1_Mat!P3*Weighting!U16+TUM_default_S1_Mat!Q3*Weighting!U17</f>
        <v>69.145425189255249</v>
      </c>
      <c r="V3" s="6">
        <f>+TUM_default_S1_Mat!B3*Weighting!V2+TUM_default_S1_Mat!C3*Weighting!V3+TUM_default_S1_Mat!D3*Weighting!V4+TUM_default_S1_Mat!E3*Weighting!V5+TUM_default_S1_Mat!F3*Weighting!V6+TUM_default_S1_Mat!G3*Weighting!V7+TUM_default_S1_Mat!H3*Weighting!V8+TUM_default_S1_Mat!I3*Weighting!V9+TUM_default_S1_Mat!J3*Weighting!V10+TUM_default_S1_Mat!K3*Weighting!V11+TUM_default_S1_Mat!L3*Weighting!V12+TUM_default_S1_Mat!M3*Weighting!V13+TUM_default_S1_Mat!N3*Weighting!V14+TUM_default_S1_Mat!O3*Weighting!V15+TUM_default_S1_Mat!P3*Weighting!V16+TUM_default_S1_Mat!Q3*Weighting!V17</f>
        <v>63.951138045413316</v>
      </c>
      <c r="W3" s="6">
        <f>+TUM_default_S1_Mat!B3*Weighting!W2+TUM_default_S1_Mat!C3*Weighting!W3+TUM_default_S1_Mat!D3*Weighting!W4+TUM_default_S1_Mat!E3*Weighting!W5+TUM_default_S1_Mat!F3*Weighting!W6+TUM_default_S1_Mat!G3*Weighting!W7+TUM_default_S1_Mat!H3*Weighting!W8+TUM_default_S1_Mat!I3*Weighting!W9+TUM_default_S1_Mat!J3*Weighting!W10+TUM_default_S1_Mat!K3*Weighting!W11+TUM_default_S1_Mat!L3*Weighting!W12+TUM_default_S1_Mat!M3*Weighting!W13+TUM_default_S1_Mat!N3*Weighting!W14+TUM_default_S1_Mat!O3*Weighting!W15+TUM_default_S1_Mat!P3*Weighting!W16+TUM_default_S1_Mat!Q3*Weighting!W17</f>
        <v>392.14172292173328</v>
      </c>
      <c r="X3" s="6">
        <f>+TUM_default_S1_Mat!B3*Weighting!X2+TUM_default_S1_Mat!C3*Weighting!X3+TUM_default_S1_Mat!D3*Weighting!X4+TUM_default_S1_Mat!E3*Weighting!X5+TUM_default_S1_Mat!F3*Weighting!X6+TUM_default_S1_Mat!G3*Weighting!X7+TUM_default_S1_Mat!H3*Weighting!X8+TUM_default_S1_Mat!I3*Weighting!X9+TUM_default_S1_Mat!J3*Weighting!X10+TUM_default_S1_Mat!K3*Weighting!X11+TUM_default_S1_Mat!L3*Weighting!X12+TUM_default_S1_Mat!M3*Weighting!X13+TUM_default_S1_Mat!N3*Weighting!X14+TUM_default_S1_Mat!O3*Weighting!X15+TUM_default_S1_Mat!P3*Weighting!X16+TUM_default_S1_Mat!Q3*Weighting!X17</f>
        <v>35.082117496937826</v>
      </c>
      <c r="Y3" s="6">
        <f>+TUM_default_S1_Mat!B3*Weighting!Y2+TUM_default_S1_Mat!C3*Weighting!Y3+TUM_default_S1_Mat!D3*Weighting!Y4+TUM_default_S1_Mat!E3*Weighting!Y5+TUM_default_S1_Mat!F3*Weighting!Y6+TUM_default_S1_Mat!G3*Weighting!Y7+TUM_default_S1_Mat!H3*Weighting!Y8+TUM_default_S1_Mat!I3*Weighting!Y9+TUM_default_S1_Mat!J3*Weighting!Y10+TUM_default_S1_Mat!K3*Weighting!Y11+TUM_default_S1_Mat!L3*Weighting!Y12+TUM_default_S1_Mat!M3*Weighting!Y13+TUM_default_S1_Mat!N3*Weighting!Y14+TUM_default_S1_Mat!O3*Weighting!Y15+TUM_default_S1_Mat!P3*Weighting!Y16+TUM_default_S1_Mat!Q3*Weighting!Y17</f>
        <v>309.87208370961065</v>
      </c>
      <c r="Z3" s="6">
        <f>+TUM_default_S1_Mat!B3*Weighting!Z2+TUM_default_S1_Mat!C3*Weighting!Z3+TUM_default_S1_Mat!D3*Weighting!Z4+TUM_default_S1_Mat!E3*Weighting!Z5+TUM_default_S1_Mat!F3*Weighting!Z6+TUM_default_S1_Mat!G3*Weighting!Z7+TUM_default_S1_Mat!H3*Weighting!Z8+TUM_default_S1_Mat!I3*Weighting!Z9+TUM_default_S1_Mat!J3*Weighting!Z10+TUM_default_S1_Mat!K3*Weighting!Z11+TUM_default_S1_Mat!L3*Weighting!Z12+TUM_default_S1_Mat!M3*Weighting!Z13+TUM_default_S1_Mat!N3*Weighting!Z14+TUM_default_S1_Mat!O3*Weighting!Z15+TUM_default_S1_Mat!P3*Weighting!Z16+TUM_default_S1_Mat!Q3*Weighting!Z17</f>
        <v>27.690268662592405</v>
      </c>
      <c r="AA3" s="6">
        <f>+TUM_default_S1_Mat!B3*Weighting!AA2+TUM_default_S1_Mat!C3*Weighting!AA3+TUM_default_S1_Mat!D3*Weighting!AA4+TUM_default_S1_Mat!E3*Weighting!AA5+TUM_default_S1_Mat!F3*Weighting!AA6+TUM_default_S1_Mat!G3*Weighting!AA7+TUM_default_S1_Mat!H3*Weighting!AA8+TUM_default_S1_Mat!I3*Weighting!AA9+TUM_default_S1_Mat!J3*Weighting!AA10+TUM_default_S1_Mat!K3*Weighting!AA11+TUM_default_S1_Mat!L3*Weighting!AA12+TUM_default_S1_Mat!M3*Weighting!AA13+TUM_default_S1_Mat!N3*Weighting!AA14+TUM_default_S1_Mat!O3*Weighting!AA15+TUM_default_S1_Mat!P3*Weighting!AA16+TUM_default_S1_Mat!Q3*Weighting!AA17</f>
        <v>32.791617913474937</v>
      </c>
    </row>
    <row r="4" spans="1:27" x14ac:dyDescent="0.35">
      <c r="A4" s="5" t="s">
        <v>3</v>
      </c>
      <c r="B4" s="6">
        <f ca="1">+TUM_default_S1_Mat!B4*Weighting!B2+TUM_default_S1_Mat!C4*Weighting!B3+TUM_default_S1_Mat!D4*Weighting!B4+TUM_default_S1_Mat!E4*Weighting!B5+TUM_default_S1_Mat!F4*Weighting!B6+TUM_default_S1_Mat!G4*Weighting!B7+TUM_default_S1_Mat!H4*Weighting!B8+TUM_default_S1_Mat!I4*Weighting!B9+TUM_default_S1_Mat!J4*Weighting!B10+TUM_default_S1_Mat!K4*Weighting!B11+TUM_default_S1_Mat!L4*Weighting!B12+TUM_default_S1_Mat!M4*Weighting!B13+TUM_default_S1_Mat!N4*Weighting!B14+TUM_default_S1_Mat!O4*Weighting!B15+TUM_default_S1_Mat!P4*Weighting!B16+TUM_default_S1_Mat!Q4*Weighting!B17</f>
        <v>284.23652984816016</v>
      </c>
      <c r="C4" s="6">
        <f ca="1">+TUM_default_S1_Mat!B4*Weighting!C2+TUM_default_S1_Mat!C4*Weighting!C3+TUM_default_S1_Mat!D4*Weighting!C4+TUM_default_S1_Mat!E4*Weighting!C5+TUM_default_S1_Mat!F4*Weighting!C6+TUM_default_S1_Mat!G4*Weighting!C7+TUM_default_S1_Mat!H4*Weighting!C8+TUM_default_S1_Mat!I4*Weighting!C9+TUM_default_S1_Mat!J4*Weighting!C10+TUM_default_S1_Mat!K4*Weighting!C11+TUM_default_S1_Mat!L4*Weighting!C12+TUM_default_S1_Mat!M4*Weighting!C13+TUM_default_S1_Mat!N4*Weighting!C14+TUM_default_S1_Mat!O4*Weighting!C15+TUM_default_S1_Mat!P4*Weighting!C16+TUM_default_S1_Mat!Q4*Weighting!C17</f>
        <v>268.06016893677798</v>
      </c>
      <c r="D4" s="6">
        <f ca="1">+TUM_default_S1_Mat!B4*Weighting!D2+TUM_default_S1_Mat!C4*Weighting!D3+TUM_default_S1_Mat!D4*Weighting!D4+TUM_default_S1_Mat!E4*Weighting!D5+TUM_default_S1_Mat!F4*Weighting!D6+TUM_default_S1_Mat!G4*Weighting!D7+TUM_default_S1_Mat!H4*Weighting!D8+TUM_default_S1_Mat!I4*Weighting!D9+TUM_default_S1_Mat!J4*Weighting!D10+TUM_default_S1_Mat!K4*Weighting!D11+TUM_default_S1_Mat!L4*Weighting!D12+TUM_default_S1_Mat!M4*Weighting!D13+TUM_default_S1_Mat!N4*Weighting!D14+TUM_default_S1_Mat!O4*Weighting!D15+TUM_default_S1_Mat!P4*Weighting!D16+TUM_default_S1_Mat!Q4*Weighting!D17</f>
        <v>278.476244224624</v>
      </c>
      <c r="E4" s="6">
        <f ca="1">+TUM_default_S1_Mat!B4*Weighting!E2+TUM_default_S1_Mat!C4*Weighting!E3+TUM_default_S1_Mat!D4*Weighting!E4+TUM_default_S1_Mat!E4*Weighting!E5+TUM_default_S1_Mat!F4*Weighting!E6+TUM_default_S1_Mat!G4*Weighting!E7+TUM_default_S1_Mat!H4*Weighting!E8+TUM_default_S1_Mat!I4*Weighting!E9+TUM_default_S1_Mat!J4*Weighting!E10+TUM_default_S1_Mat!K4*Weighting!E11+TUM_default_S1_Mat!L4*Weighting!E12+TUM_default_S1_Mat!M4*Weighting!E13+TUM_default_S1_Mat!N4*Weighting!E14+TUM_default_S1_Mat!O4*Weighting!E15+TUM_default_S1_Mat!P4*Weighting!E16+TUM_default_S1_Mat!Q4*Weighting!E17</f>
        <v>318.89000244289548</v>
      </c>
      <c r="F4" s="6">
        <f ca="1">+TUM_default_S1_Mat!B4*Weighting!F2+TUM_default_S1_Mat!C4*Weighting!F3+TUM_default_S1_Mat!D4*Weighting!F4+TUM_default_S1_Mat!E4*Weighting!F5+TUM_default_S1_Mat!F4*Weighting!F6+TUM_default_S1_Mat!G4*Weighting!F7+TUM_default_S1_Mat!H4*Weighting!F8+TUM_default_S1_Mat!I4*Weighting!F9+TUM_default_S1_Mat!J4*Weighting!F10+TUM_default_S1_Mat!K4*Weighting!F11+TUM_default_S1_Mat!L4*Weighting!F12+TUM_default_S1_Mat!M4*Weighting!F13+TUM_default_S1_Mat!N4*Weighting!F14+TUM_default_S1_Mat!O4*Weighting!F15+TUM_default_S1_Mat!P4*Weighting!F16+TUM_default_S1_Mat!Q4*Weighting!F17</f>
        <v>260.89927330062613</v>
      </c>
      <c r="G4" s="6">
        <f>+TUM_default_S1_Mat!B4*Weighting!G2+TUM_default_S1_Mat!C4*Weighting!G3+TUM_default_S1_Mat!D4*Weighting!G4+TUM_default_S1_Mat!E4*Weighting!G5+TUM_default_S1_Mat!F4*Weighting!G6+TUM_default_S1_Mat!G4*Weighting!G7+TUM_default_S1_Mat!H4*Weighting!G8+TUM_default_S1_Mat!I4*Weighting!G9+TUM_default_S1_Mat!J4*Weighting!G10+TUM_default_S1_Mat!K4*Weighting!G11+TUM_default_S1_Mat!L4*Weighting!G12+TUM_default_S1_Mat!M4*Weighting!G13+TUM_default_S1_Mat!N4*Weighting!G14+TUM_default_S1_Mat!O4*Weighting!G15+TUM_default_S1_Mat!P4*Weighting!G16+TUM_default_S1_Mat!Q4*Weighting!G17</f>
        <v>117.24314358755917</v>
      </c>
      <c r="H4" s="6">
        <f>+TUM_default_S1_Mat!B4*Weighting!H2+TUM_default_S1_Mat!C4*Weighting!H3+TUM_default_S1_Mat!D4*Weighting!H4+TUM_default_S1_Mat!E4*Weighting!H5+TUM_default_S1_Mat!F4*Weighting!H6+TUM_default_S1_Mat!G4*Weighting!H7+TUM_default_S1_Mat!H4*Weighting!H8+TUM_default_S1_Mat!I4*Weighting!H9+TUM_default_S1_Mat!J4*Weighting!H10+TUM_default_S1_Mat!K4*Weighting!H11+TUM_default_S1_Mat!L4*Weighting!H12+TUM_default_S1_Mat!M4*Weighting!H13+TUM_default_S1_Mat!N4*Weighting!H14+TUM_default_S1_Mat!O4*Weighting!H15+TUM_default_S1_Mat!P4*Weighting!H16+TUM_default_S1_Mat!Q4*Weighting!H17</f>
        <v>96.184526324775632</v>
      </c>
      <c r="I4" s="6">
        <f>+TUM_default_S1_Mat!B4*Weighting!I2+TUM_default_S1_Mat!C4*Weighting!I3+TUM_default_S1_Mat!D4*Weighting!I4+TUM_default_S1_Mat!E4*Weighting!I5+TUM_default_S1_Mat!F4*Weighting!I6+TUM_default_S1_Mat!G4*Weighting!I7+TUM_default_S1_Mat!H4*Weighting!I8+TUM_default_S1_Mat!I4*Weighting!I9+TUM_default_S1_Mat!J4*Weighting!I10+TUM_default_S1_Mat!K4*Weighting!I11+TUM_default_S1_Mat!L4*Weighting!I12+TUM_default_S1_Mat!M4*Weighting!I13+TUM_default_S1_Mat!N4*Weighting!I14+TUM_default_S1_Mat!O4*Weighting!I15+TUM_default_S1_Mat!P4*Weighting!I16+TUM_default_S1_Mat!Q4*Weighting!I17</f>
        <v>113.59173216281178</v>
      </c>
      <c r="J4" s="6">
        <f>+TUM_default_S1_Mat!B4*Weighting!J2+TUM_default_S1_Mat!C4*Weighting!J3+TUM_default_S1_Mat!D4*Weighting!J4+TUM_default_S1_Mat!E4*Weighting!J5+TUM_default_S1_Mat!F4*Weighting!J6+TUM_default_S1_Mat!G4*Weighting!J7+TUM_default_S1_Mat!H4*Weighting!J8+TUM_default_S1_Mat!I4*Weighting!J9+TUM_default_S1_Mat!J4*Weighting!J10+TUM_default_S1_Mat!K4*Weighting!J11+TUM_default_S1_Mat!L4*Weighting!J12+TUM_default_S1_Mat!M4*Weighting!J13+TUM_default_S1_Mat!N4*Weighting!J14+TUM_default_S1_Mat!O4*Weighting!J15+TUM_default_S1_Mat!P4*Weighting!J16+TUM_default_S1_Mat!Q4*Weighting!J17</f>
        <v>126.56867604514456</v>
      </c>
      <c r="K4" s="6">
        <f>+TUM_default_S1_Mat!B4*Weighting!K2+TUM_default_S1_Mat!C4*Weighting!K3+TUM_default_S1_Mat!D4*Weighting!K4+TUM_default_S1_Mat!E4*Weighting!K5+TUM_default_S1_Mat!F4*Weighting!K6+TUM_default_S1_Mat!G4*Weighting!K7+TUM_default_S1_Mat!H4*Weighting!K8+TUM_default_S1_Mat!I4*Weighting!K9+TUM_default_S1_Mat!J4*Weighting!K10+TUM_default_S1_Mat!K4*Weighting!K11+TUM_default_S1_Mat!L4*Weighting!K12+TUM_default_S1_Mat!M4*Weighting!K13+TUM_default_S1_Mat!N4*Weighting!K14+TUM_default_S1_Mat!O4*Weighting!K15+TUM_default_S1_Mat!P4*Weighting!K16+TUM_default_S1_Mat!Q4*Weighting!K17</f>
        <v>89.493859339193364</v>
      </c>
      <c r="L4" s="6">
        <f>+TUM_default_S1_Mat!B4*Weighting!L2+TUM_default_S1_Mat!C4*Weighting!L3+TUM_default_S1_Mat!D4*Weighting!L4+TUM_default_S1_Mat!E4*Weighting!L5+TUM_default_S1_Mat!F4*Weighting!L6+TUM_default_S1_Mat!G4*Weighting!L7+TUM_default_S1_Mat!H4*Weighting!L8+TUM_default_S1_Mat!I4*Weighting!L9+TUM_default_S1_Mat!J4*Weighting!L10+TUM_default_S1_Mat!K4*Weighting!L11+TUM_default_S1_Mat!L4*Weighting!L12+TUM_default_S1_Mat!M4*Weighting!L13+TUM_default_S1_Mat!N4*Weighting!L14+TUM_default_S1_Mat!O4*Weighting!L15+TUM_default_S1_Mat!P4*Weighting!L16+TUM_default_S1_Mat!Q4*Weighting!L17</f>
        <v>23.209657156437672</v>
      </c>
      <c r="M4" s="6">
        <f>+TUM_default_S1_Mat!B4*Weighting!M2+TUM_default_S1_Mat!C4*Weighting!M3+TUM_default_S1_Mat!D4*Weighting!M4+TUM_default_S1_Mat!E4*Weighting!M5+TUM_default_S1_Mat!F4*Weighting!M6+TUM_default_S1_Mat!G4*Weighting!M7+TUM_default_S1_Mat!H4*Weighting!M8+TUM_default_S1_Mat!I4*Weighting!M9+TUM_default_S1_Mat!J4*Weighting!M10+TUM_default_S1_Mat!K4*Weighting!M11+TUM_default_S1_Mat!L4*Weighting!M12+TUM_default_S1_Mat!M4*Weighting!M13+TUM_default_S1_Mat!N4*Weighting!M14+TUM_default_S1_Mat!O4*Weighting!M15+TUM_default_S1_Mat!P4*Weighting!M16+TUM_default_S1_Mat!Q4*Weighting!M17</f>
        <v>1.0620279234942041</v>
      </c>
      <c r="N4" s="6">
        <f>+TUM_default_S1_Mat!B4*Weighting!N2+TUM_default_S1_Mat!C4*Weighting!N3+TUM_default_S1_Mat!D4*Weighting!N4+TUM_default_S1_Mat!E4*Weighting!N5+TUM_default_S1_Mat!F4*Weighting!N6+TUM_default_S1_Mat!G4*Weighting!N7+TUM_default_S1_Mat!H4*Weighting!N8+TUM_default_S1_Mat!I4*Weighting!N9+TUM_default_S1_Mat!J4*Weighting!N10+TUM_default_S1_Mat!K4*Weighting!N11+TUM_default_S1_Mat!L4*Weighting!N12+TUM_default_S1_Mat!M4*Weighting!N13+TUM_default_S1_Mat!N4*Weighting!N14+TUM_default_S1_Mat!O4*Weighting!N15+TUM_default_S1_Mat!P4*Weighting!N16+TUM_default_S1_Mat!Q4*Weighting!N17</f>
        <v>327.01182378149815</v>
      </c>
      <c r="O4" s="6">
        <f>+TUM_default_S1_Mat!B4*Weighting!O2+TUM_default_S1_Mat!C4*Weighting!O3+TUM_default_S1_Mat!D4*Weighting!O4+TUM_default_S1_Mat!E4*Weighting!O5+TUM_default_S1_Mat!F4*Weighting!O6+TUM_default_S1_Mat!G4*Weighting!O7+TUM_default_S1_Mat!H4*Weighting!O8+TUM_default_S1_Mat!I4*Weighting!O9+TUM_default_S1_Mat!J4*Weighting!O10+TUM_default_S1_Mat!K4*Weighting!O11+TUM_default_S1_Mat!L4*Weighting!O12+TUM_default_S1_Mat!M4*Weighting!O13+TUM_default_S1_Mat!N4*Weighting!O14+TUM_default_S1_Mat!O4*Weighting!O15+TUM_default_S1_Mat!P4*Weighting!O16+TUM_default_S1_Mat!Q4*Weighting!O17</f>
        <v>414.261036080704</v>
      </c>
      <c r="P4" s="6">
        <f>+TUM_default_S1_Mat!B4*Weighting!P2+TUM_default_S1_Mat!C4*Weighting!P3+TUM_default_S1_Mat!D4*Weighting!P4+TUM_default_S1_Mat!E4*Weighting!P5+TUM_default_S1_Mat!F4*Weighting!P6+TUM_default_S1_Mat!G4*Weighting!P7+TUM_default_S1_Mat!H4*Weighting!P8+TUM_default_S1_Mat!I4*Weighting!P9+TUM_default_S1_Mat!J4*Weighting!P10+TUM_default_S1_Mat!K4*Weighting!P11+TUM_default_S1_Mat!L4*Weighting!P12+TUM_default_S1_Mat!M4*Weighting!P13+TUM_default_S1_Mat!N4*Weighting!P14+TUM_default_S1_Mat!O4*Weighting!P15+TUM_default_S1_Mat!P4*Weighting!P16+TUM_default_S1_Mat!Q4*Weighting!P17</f>
        <v>28.530106759787177</v>
      </c>
      <c r="Q4" s="6">
        <f>+TUM_default_S1_Mat!B4*Weighting!Q2+TUM_default_S1_Mat!C4*Weighting!Q3+TUM_default_S1_Mat!D4*Weighting!Q4+TUM_default_S1_Mat!E4*Weighting!Q5+TUM_default_S1_Mat!F4*Weighting!Q6+TUM_default_S1_Mat!G4*Weighting!Q7+TUM_default_S1_Mat!H4*Weighting!Q8+TUM_default_S1_Mat!I4*Weighting!Q9+TUM_default_S1_Mat!J4*Weighting!Q10+TUM_default_S1_Mat!K4*Weighting!Q11+TUM_default_S1_Mat!L4*Weighting!Q12+TUM_default_S1_Mat!M4*Weighting!Q13+TUM_default_S1_Mat!N4*Weighting!Q14+TUM_default_S1_Mat!O4*Weighting!Q15+TUM_default_S1_Mat!P4*Weighting!Q16+TUM_default_S1_Mat!Q4*Weighting!Q17</f>
        <v>1.5851203050920886</v>
      </c>
      <c r="R4" s="6">
        <f>+TUM_default_S1_Mat!B4*Weighting!R2+TUM_default_S1_Mat!C4*Weighting!R3+TUM_default_S1_Mat!D4*Weighting!R4+TUM_default_S1_Mat!E4*Weighting!R5+TUM_default_S1_Mat!F4*Weighting!R6+TUM_default_S1_Mat!G4*Weighting!R7+TUM_default_S1_Mat!H4*Weighting!R8+TUM_default_S1_Mat!I4*Weighting!R9+TUM_default_S1_Mat!J4*Weighting!R10+TUM_default_S1_Mat!K4*Weighting!R11+TUM_default_S1_Mat!L4*Weighting!R12+TUM_default_S1_Mat!M4*Weighting!R13+TUM_default_S1_Mat!N4*Weighting!R14+TUM_default_S1_Mat!O4*Weighting!R15+TUM_default_S1_Mat!P4*Weighting!R16+TUM_default_S1_Mat!Q4*Weighting!R17</f>
        <v>32.005110294835617</v>
      </c>
      <c r="S4" s="6">
        <f>+TUM_default_S1_Mat!B4*Weighting!S2+TUM_default_S1_Mat!C4*Weighting!S3+TUM_default_S1_Mat!D4*Weighting!S4+TUM_default_S1_Mat!E4*Weighting!S5+TUM_default_S1_Mat!F4*Weighting!S6+TUM_default_S1_Mat!G4*Weighting!S7+TUM_default_S1_Mat!H4*Weighting!S8+TUM_default_S1_Mat!I4*Weighting!S9+TUM_default_S1_Mat!J4*Weighting!S10+TUM_default_S1_Mat!K4*Weighting!S11+TUM_default_S1_Mat!L4*Weighting!S12+TUM_default_S1_Mat!M4*Weighting!S13+TUM_default_S1_Mat!N4*Weighting!S14+TUM_default_S1_Mat!O4*Weighting!S15+TUM_default_S1_Mat!P4*Weighting!S16+TUM_default_S1_Mat!Q4*Weighting!S17</f>
        <v>51.705076210740479</v>
      </c>
      <c r="T4" s="6">
        <f>+TUM_default_S1_Mat!B4*Weighting!T2+TUM_default_S1_Mat!C4*Weighting!T3+TUM_default_S1_Mat!D4*Weighting!T4+TUM_default_S1_Mat!E4*Weighting!T5+TUM_default_S1_Mat!F4*Weighting!T6+TUM_default_S1_Mat!G4*Weighting!T7+TUM_default_S1_Mat!H4*Weighting!T8+TUM_default_S1_Mat!I4*Weighting!T9+TUM_default_S1_Mat!J4*Weighting!T10+TUM_default_S1_Mat!K4*Weighting!T11+TUM_default_S1_Mat!L4*Weighting!T12+TUM_default_S1_Mat!M4*Weighting!T13+TUM_default_S1_Mat!N4*Weighting!T14+TUM_default_S1_Mat!O4*Weighting!T15+TUM_default_S1_Mat!P4*Weighting!T16+TUM_default_S1_Mat!Q4*Weighting!T17</f>
        <v>65.845964949339574</v>
      </c>
      <c r="U4" s="6">
        <f>+TUM_default_S1_Mat!B4*Weighting!U2+TUM_default_S1_Mat!C4*Weighting!U3+TUM_default_S1_Mat!D4*Weighting!U4+TUM_default_S1_Mat!E4*Weighting!U5+TUM_default_S1_Mat!F4*Weighting!U6+TUM_default_S1_Mat!G4*Weighting!U7+TUM_default_S1_Mat!H4*Weighting!U8+TUM_default_S1_Mat!I4*Weighting!U9+TUM_default_S1_Mat!J4*Weighting!U10+TUM_default_S1_Mat!K4*Weighting!U11+TUM_default_S1_Mat!L4*Weighting!U12+TUM_default_S1_Mat!M4*Weighting!U13+TUM_default_S1_Mat!N4*Weighting!U14+TUM_default_S1_Mat!O4*Weighting!U15+TUM_default_S1_Mat!P4*Weighting!U16+TUM_default_S1_Mat!Q4*Weighting!U17</f>
        <v>69.145425189255249</v>
      </c>
      <c r="V4" s="6">
        <f>+TUM_default_S1_Mat!B4*Weighting!V2+TUM_default_S1_Mat!C4*Weighting!V3+TUM_default_S1_Mat!D4*Weighting!V4+TUM_default_S1_Mat!E4*Weighting!V5+TUM_default_S1_Mat!F4*Weighting!V6+TUM_default_S1_Mat!G4*Weighting!V7+TUM_default_S1_Mat!H4*Weighting!V8+TUM_default_S1_Mat!I4*Weighting!V9+TUM_default_S1_Mat!J4*Weighting!V10+TUM_default_S1_Mat!K4*Weighting!V11+TUM_default_S1_Mat!L4*Weighting!V12+TUM_default_S1_Mat!M4*Weighting!V13+TUM_default_S1_Mat!N4*Weighting!V14+TUM_default_S1_Mat!O4*Weighting!V15+TUM_default_S1_Mat!P4*Weighting!V16+TUM_default_S1_Mat!Q4*Weighting!V17</f>
        <v>63.951138045413316</v>
      </c>
      <c r="W4" s="6">
        <f>+TUM_default_S1_Mat!B4*Weighting!W2+TUM_default_S1_Mat!C4*Weighting!W3+TUM_default_S1_Mat!D4*Weighting!W4+TUM_default_S1_Mat!E4*Weighting!W5+TUM_default_S1_Mat!F4*Weighting!W6+TUM_default_S1_Mat!G4*Weighting!W7+TUM_default_S1_Mat!H4*Weighting!W8+TUM_default_S1_Mat!I4*Weighting!W9+TUM_default_S1_Mat!J4*Weighting!W10+TUM_default_S1_Mat!K4*Weighting!W11+TUM_default_S1_Mat!L4*Weighting!W12+TUM_default_S1_Mat!M4*Weighting!W13+TUM_default_S1_Mat!N4*Weighting!W14+TUM_default_S1_Mat!O4*Weighting!W15+TUM_default_S1_Mat!P4*Weighting!W16+TUM_default_S1_Mat!Q4*Weighting!W17</f>
        <v>392.14172292173328</v>
      </c>
      <c r="X4" s="6">
        <f>+TUM_default_S1_Mat!B4*Weighting!X2+TUM_default_S1_Mat!C4*Weighting!X3+TUM_default_S1_Mat!D4*Weighting!X4+TUM_default_S1_Mat!E4*Weighting!X5+TUM_default_S1_Mat!F4*Weighting!X6+TUM_default_S1_Mat!G4*Weighting!X7+TUM_default_S1_Mat!H4*Weighting!X8+TUM_default_S1_Mat!I4*Weighting!X9+TUM_default_S1_Mat!J4*Weighting!X10+TUM_default_S1_Mat!K4*Weighting!X11+TUM_default_S1_Mat!L4*Weighting!X12+TUM_default_S1_Mat!M4*Weighting!X13+TUM_default_S1_Mat!N4*Weighting!X14+TUM_default_S1_Mat!O4*Weighting!X15+TUM_default_S1_Mat!P4*Weighting!X16+TUM_default_S1_Mat!Q4*Weighting!X17</f>
        <v>35.082117496937826</v>
      </c>
      <c r="Y4" s="6">
        <f>+TUM_default_S1_Mat!B4*Weighting!Y2+TUM_default_S1_Mat!C4*Weighting!Y3+TUM_default_S1_Mat!D4*Weighting!Y4+TUM_default_S1_Mat!E4*Weighting!Y5+TUM_default_S1_Mat!F4*Weighting!Y6+TUM_default_S1_Mat!G4*Weighting!Y7+TUM_default_S1_Mat!H4*Weighting!Y8+TUM_default_S1_Mat!I4*Weighting!Y9+TUM_default_S1_Mat!J4*Weighting!Y10+TUM_default_S1_Mat!K4*Weighting!Y11+TUM_default_S1_Mat!L4*Weighting!Y12+TUM_default_S1_Mat!M4*Weighting!Y13+TUM_default_S1_Mat!N4*Weighting!Y14+TUM_default_S1_Mat!O4*Weighting!Y15+TUM_default_S1_Mat!P4*Weighting!Y16+TUM_default_S1_Mat!Q4*Weighting!Y17</f>
        <v>309.87208370961065</v>
      </c>
      <c r="Z4" s="6">
        <f>+TUM_default_S1_Mat!B4*Weighting!Z2+TUM_default_S1_Mat!C4*Weighting!Z3+TUM_default_S1_Mat!D4*Weighting!Z4+TUM_default_S1_Mat!E4*Weighting!Z5+TUM_default_S1_Mat!F4*Weighting!Z6+TUM_default_S1_Mat!G4*Weighting!Z7+TUM_default_S1_Mat!H4*Weighting!Z8+TUM_default_S1_Mat!I4*Weighting!Z9+TUM_default_S1_Mat!J4*Weighting!Z10+TUM_default_S1_Mat!K4*Weighting!Z11+TUM_default_S1_Mat!L4*Weighting!Z12+TUM_default_S1_Mat!M4*Weighting!Z13+TUM_default_S1_Mat!N4*Weighting!Z14+TUM_default_S1_Mat!O4*Weighting!Z15+TUM_default_S1_Mat!P4*Weighting!Z16+TUM_default_S1_Mat!Q4*Weighting!Z17</f>
        <v>27.690268662592405</v>
      </c>
      <c r="AA4" s="6">
        <f>+TUM_default_S1_Mat!B4*Weighting!AA2+TUM_default_S1_Mat!C4*Weighting!AA3+TUM_default_S1_Mat!D4*Weighting!AA4+TUM_default_S1_Mat!E4*Weighting!AA5+TUM_default_S1_Mat!F4*Weighting!AA6+TUM_default_S1_Mat!G4*Weighting!AA7+TUM_default_S1_Mat!H4*Weighting!AA8+TUM_default_S1_Mat!I4*Weighting!AA9+TUM_default_S1_Mat!J4*Weighting!AA10+TUM_default_S1_Mat!K4*Weighting!AA11+TUM_default_S1_Mat!L4*Weighting!AA12+TUM_default_S1_Mat!M4*Weighting!AA13+TUM_default_S1_Mat!N4*Weighting!AA14+TUM_default_S1_Mat!O4*Weighting!AA15+TUM_default_S1_Mat!P4*Weighting!AA16+TUM_default_S1_Mat!Q4*Weighting!AA17</f>
        <v>32.791617913474937</v>
      </c>
    </row>
    <row r="5" spans="1:27" x14ac:dyDescent="0.35">
      <c r="A5" s="5" t="s">
        <v>4</v>
      </c>
      <c r="B5" s="6">
        <f ca="1">+TUM_default_S1_Mat!B5*Weighting!B2+TUM_default_S1_Mat!C5*Weighting!B3+TUM_default_S1_Mat!D5*Weighting!B4+TUM_default_S1_Mat!E5*Weighting!B5+TUM_default_S1_Mat!F5*Weighting!B6+TUM_default_S1_Mat!G5*Weighting!B7+TUM_default_S1_Mat!H5*Weighting!B8+TUM_default_S1_Mat!I5*Weighting!B9+TUM_default_S1_Mat!J5*Weighting!B10+TUM_default_S1_Mat!K5*Weighting!B11+TUM_default_S1_Mat!L5*Weighting!B12+TUM_default_S1_Mat!M5*Weighting!B13+TUM_default_S1_Mat!N5*Weighting!B14+TUM_default_S1_Mat!O5*Weighting!B15+TUM_default_S1_Mat!P5*Weighting!B16+TUM_default_S1_Mat!Q5*Weighting!B17</f>
        <v>142.11826492408008</v>
      </c>
      <c r="C5" s="6">
        <f ca="1">+TUM_default_S1_Mat!B5*Weighting!C2+TUM_default_S1_Mat!C5*Weighting!C3+TUM_default_S1_Mat!D5*Weighting!C4+TUM_default_S1_Mat!E5*Weighting!C5+TUM_default_S1_Mat!F5*Weighting!C6+TUM_default_S1_Mat!G5*Weighting!C7+TUM_default_S1_Mat!H5*Weighting!C8+TUM_default_S1_Mat!I5*Weighting!C9+TUM_default_S1_Mat!J5*Weighting!C10+TUM_default_S1_Mat!K5*Weighting!C11+TUM_default_S1_Mat!L5*Weighting!C12+TUM_default_S1_Mat!M5*Weighting!C13+TUM_default_S1_Mat!N5*Weighting!C14+TUM_default_S1_Mat!O5*Weighting!C15+TUM_default_S1_Mat!P5*Weighting!C16+TUM_default_S1_Mat!Q5*Weighting!C17</f>
        <v>134.03008446838899</v>
      </c>
      <c r="D5" s="6">
        <f ca="1">+TUM_default_S1_Mat!B5*Weighting!D2+TUM_default_S1_Mat!C5*Weighting!D3+TUM_default_S1_Mat!D5*Weighting!D4+TUM_default_S1_Mat!E5*Weighting!D5+TUM_default_S1_Mat!F5*Weighting!D6+TUM_default_S1_Mat!G5*Weighting!D7+TUM_default_S1_Mat!H5*Weighting!D8+TUM_default_S1_Mat!I5*Weighting!D9+TUM_default_S1_Mat!J5*Weighting!D10+TUM_default_S1_Mat!K5*Weighting!D11+TUM_default_S1_Mat!L5*Weighting!D12+TUM_default_S1_Mat!M5*Weighting!D13+TUM_default_S1_Mat!N5*Weighting!D14+TUM_default_S1_Mat!O5*Weighting!D15+TUM_default_S1_Mat!P5*Weighting!D16+TUM_default_S1_Mat!Q5*Weighting!D17</f>
        <v>139.238122112312</v>
      </c>
      <c r="E5" s="6">
        <f ca="1">+TUM_default_S1_Mat!B5*Weighting!E2+TUM_default_S1_Mat!C5*Weighting!E3+TUM_default_S1_Mat!D5*Weighting!E4+TUM_default_S1_Mat!E5*Weighting!E5+TUM_default_S1_Mat!F5*Weighting!E6+TUM_default_S1_Mat!G5*Weighting!E7+TUM_default_S1_Mat!H5*Weighting!E8+TUM_default_S1_Mat!I5*Weighting!E9+TUM_default_S1_Mat!J5*Weighting!E10+TUM_default_S1_Mat!K5*Weighting!E11+TUM_default_S1_Mat!L5*Weighting!E12+TUM_default_S1_Mat!M5*Weighting!E13+TUM_default_S1_Mat!N5*Weighting!E14+TUM_default_S1_Mat!O5*Weighting!E15+TUM_default_S1_Mat!P5*Weighting!E16+TUM_default_S1_Mat!Q5*Weighting!E17</f>
        <v>159.44500122144774</v>
      </c>
      <c r="F5" s="6">
        <f ca="1">+TUM_default_S1_Mat!B5*Weighting!F2+TUM_default_S1_Mat!C5*Weighting!F3+TUM_default_S1_Mat!D5*Weighting!F4+TUM_default_S1_Mat!E5*Weighting!F5+TUM_default_S1_Mat!F5*Weighting!F6+TUM_default_S1_Mat!G5*Weighting!F7+TUM_default_S1_Mat!H5*Weighting!F8+TUM_default_S1_Mat!I5*Weighting!F9+TUM_default_S1_Mat!J5*Weighting!F10+TUM_default_S1_Mat!K5*Weighting!F11+TUM_default_S1_Mat!L5*Weighting!F12+TUM_default_S1_Mat!M5*Weighting!F13+TUM_default_S1_Mat!N5*Weighting!F14+TUM_default_S1_Mat!O5*Weighting!F15+TUM_default_S1_Mat!P5*Weighting!F16+TUM_default_S1_Mat!Q5*Weighting!F17</f>
        <v>130.44963665031307</v>
      </c>
      <c r="G5" s="6">
        <f>+TUM_default_S1_Mat!B5*Weighting!G2+TUM_default_S1_Mat!C5*Weighting!G3+TUM_default_S1_Mat!D5*Weighting!G4+TUM_default_S1_Mat!E5*Weighting!G5+TUM_default_S1_Mat!F5*Weighting!G6+TUM_default_S1_Mat!G5*Weighting!G7+TUM_default_S1_Mat!H5*Weighting!G8+TUM_default_S1_Mat!I5*Weighting!G9+TUM_default_S1_Mat!J5*Weighting!G10+TUM_default_S1_Mat!K5*Weighting!G11+TUM_default_S1_Mat!L5*Weighting!G12+TUM_default_S1_Mat!M5*Weighting!G13+TUM_default_S1_Mat!N5*Weighting!G14+TUM_default_S1_Mat!O5*Weighting!G15+TUM_default_S1_Mat!P5*Weighting!G16+TUM_default_S1_Mat!Q5*Weighting!G17</f>
        <v>58.621571793779587</v>
      </c>
      <c r="H5" s="6">
        <f>+TUM_default_S1_Mat!B5*Weighting!H2+TUM_default_S1_Mat!C5*Weighting!H3+TUM_default_S1_Mat!D5*Weighting!H4+TUM_default_S1_Mat!E5*Weighting!H5+TUM_default_S1_Mat!F5*Weighting!H6+TUM_default_S1_Mat!G5*Weighting!H7+TUM_default_S1_Mat!H5*Weighting!H8+TUM_default_S1_Mat!I5*Weighting!H9+TUM_default_S1_Mat!J5*Weighting!H10+TUM_default_S1_Mat!K5*Weighting!H11+TUM_default_S1_Mat!L5*Weighting!H12+TUM_default_S1_Mat!M5*Weighting!H13+TUM_default_S1_Mat!N5*Weighting!H14+TUM_default_S1_Mat!O5*Weighting!H15+TUM_default_S1_Mat!P5*Weighting!H16+TUM_default_S1_Mat!Q5*Weighting!H17</f>
        <v>48.092263162387816</v>
      </c>
      <c r="I5" s="6">
        <f>+TUM_default_S1_Mat!B5*Weighting!I2+TUM_default_S1_Mat!C5*Weighting!I3+TUM_default_S1_Mat!D5*Weighting!I4+TUM_default_S1_Mat!E5*Weighting!I5+TUM_default_S1_Mat!F5*Weighting!I6+TUM_default_S1_Mat!G5*Weighting!I7+TUM_default_S1_Mat!H5*Weighting!I8+TUM_default_S1_Mat!I5*Weighting!I9+TUM_default_S1_Mat!J5*Weighting!I10+TUM_default_S1_Mat!K5*Weighting!I11+TUM_default_S1_Mat!L5*Weighting!I12+TUM_default_S1_Mat!M5*Weighting!I13+TUM_default_S1_Mat!N5*Weighting!I14+TUM_default_S1_Mat!O5*Weighting!I15+TUM_default_S1_Mat!P5*Weighting!I16+TUM_default_S1_Mat!Q5*Weighting!I17</f>
        <v>56.79586608140589</v>
      </c>
      <c r="J5" s="6">
        <f>+TUM_default_S1_Mat!B5*Weighting!J2+TUM_default_S1_Mat!C5*Weighting!J3+TUM_default_S1_Mat!D5*Weighting!J4+TUM_default_S1_Mat!E5*Weighting!J5+TUM_default_S1_Mat!F5*Weighting!J6+TUM_default_S1_Mat!G5*Weighting!J7+TUM_default_S1_Mat!H5*Weighting!J8+TUM_default_S1_Mat!I5*Weighting!J9+TUM_default_S1_Mat!J5*Weighting!J10+TUM_default_S1_Mat!K5*Weighting!J11+TUM_default_S1_Mat!L5*Weighting!J12+TUM_default_S1_Mat!M5*Weighting!J13+TUM_default_S1_Mat!N5*Weighting!J14+TUM_default_S1_Mat!O5*Weighting!J15+TUM_default_S1_Mat!P5*Weighting!J16+TUM_default_S1_Mat!Q5*Weighting!J17</f>
        <v>63.284338022572278</v>
      </c>
      <c r="K5" s="6">
        <f>+TUM_default_S1_Mat!B5*Weighting!K2+TUM_default_S1_Mat!C5*Weighting!K3+TUM_default_S1_Mat!D5*Weighting!K4+TUM_default_S1_Mat!E5*Weighting!K5+TUM_default_S1_Mat!F5*Weighting!K6+TUM_default_S1_Mat!G5*Weighting!K7+TUM_default_S1_Mat!H5*Weighting!K8+TUM_default_S1_Mat!I5*Weighting!K9+TUM_default_S1_Mat!J5*Weighting!K10+TUM_default_S1_Mat!K5*Weighting!K11+TUM_default_S1_Mat!L5*Weighting!K12+TUM_default_S1_Mat!M5*Weighting!K13+TUM_default_S1_Mat!N5*Weighting!K14+TUM_default_S1_Mat!O5*Weighting!K15+TUM_default_S1_Mat!P5*Weighting!K16+TUM_default_S1_Mat!Q5*Weighting!K17</f>
        <v>44.746929669596682</v>
      </c>
      <c r="L5" s="6">
        <f>+TUM_default_S1_Mat!B5*Weighting!L2+TUM_default_S1_Mat!C5*Weighting!L3+TUM_default_S1_Mat!D5*Weighting!L4+TUM_default_S1_Mat!E5*Weighting!L5+TUM_default_S1_Mat!F5*Weighting!L6+TUM_default_S1_Mat!G5*Weighting!L7+TUM_default_S1_Mat!H5*Weighting!L8+TUM_default_S1_Mat!I5*Weighting!L9+TUM_default_S1_Mat!J5*Weighting!L10+TUM_default_S1_Mat!K5*Weighting!L11+TUM_default_S1_Mat!L5*Weighting!L12+TUM_default_S1_Mat!M5*Weighting!L13+TUM_default_S1_Mat!N5*Weighting!L14+TUM_default_S1_Mat!O5*Weighting!L15+TUM_default_S1_Mat!P5*Weighting!L16+TUM_default_S1_Mat!Q5*Weighting!L17</f>
        <v>11.604828578218836</v>
      </c>
      <c r="M5" s="6">
        <f>+TUM_default_S1_Mat!B5*Weighting!M2+TUM_default_S1_Mat!C5*Weighting!M3+TUM_default_S1_Mat!D5*Weighting!M4+TUM_default_S1_Mat!E5*Weighting!M5+TUM_default_S1_Mat!F5*Weighting!M6+TUM_default_S1_Mat!G5*Weighting!M7+TUM_default_S1_Mat!H5*Weighting!M8+TUM_default_S1_Mat!I5*Weighting!M9+TUM_default_S1_Mat!J5*Weighting!M10+TUM_default_S1_Mat!K5*Weighting!M11+TUM_default_S1_Mat!L5*Weighting!M12+TUM_default_S1_Mat!M5*Weighting!M13+TUM_default_S1_Mat!N5*Weighting!M14+TUM_default_S1_Mat!O5*Weighting!M15+TUM_default_S1_Mat!P5*Weighting!M16+TUM_default_S1_Mat!Q5*Weighting!M17</f>
        <v>0.53101396174710203</v>
      </c>
      <c r="N5" s="6">
        <f>+TUM_default_S1_Mat!B5*Weighting!N2+TUM_default_S1_Mat!C5*Weighting!N3+TUM_default_S1_Mat!D5*Weighting!N4+TUM_default_S1_Mat!E5*Weighting!N5+TUM_default_S1_Mat!F5*Weighting!N6+TUM_default_S1_Mat!G5*Weighting!N7+TUM_default_S1_Mat!H5*Weighting!N8+TUM_default_S1_Mat!I5*Weighting!N9+TUM_default_S1_Mat!J5*Weighting!N10+TUM_default_S1_Mat!K5*Weighting!N11+TUM_default_S1_Mat!L5*Weighting!N12+TUM_default_S1_Mat!M5*Weighting!N13+TUM_default_S1_Mat!N5*Weighting!N14+TUM_default_S1_Mat!O5*Weighting!N15+TUM_default_S1_Mat!P5*Weighting!N16+TUM_default_S1_Mat!Q5*Weighting!N17</f>
        <v>163.50591189074908</v>
      </c>
      <c r="O5" s="6">
        <f>+TUM_default_S1_Mat!B5*Weighting!O2+TUM_default_S1_Mat!C5*Weighting!O3+TUM_default_S1_Mat!D5*Weighting!O4+TUM_default_S1_Mat!E5*Weighting!O5+TUM_default_S1_Mat!F5*Weighting!O6+TUM_default_S1_Mat!G5*Weighting!O7+TUM_default_S1_Mat!H5*Weighting!O8+TUM_default_S1_Mat!I5*Weighting!O9+TUM_default_S1_Mat!J5*Weighting!O10+TUM_default_S1_Mat!K5*Weighting!O11+TUM_default_S1_Mat!L5*Weighting!O12+TUM_default_S1_Mat!M5*Weighting!O13+TUM_default_S1_Mat!N5*Weighting!O14+TUM_default_S1_Mat!O5*Weighting!O15+TUM_default_S1_Mat!P5*Weighting!O16+TUM_default_S1_Mat!Q5*Weighting!O17</f>
        <v>207.130518040352</v>
      </c>
      <c r="P5" s="6">
        <f>+TUM_default_S1_Mat!B5*Weighting!P2+TUM_default_S1_Mat!C5*Weighting!P3+TUM_default_S1_Mat!D5*Weighting!P4+TUM_default_S1_Mat!E5*Weighting!P5+TUM_default_S1_Mat!F5*Weighting!P6+TUM_default_S1_Mat!G5*Weighting!P7+TUM_default_S1_Mat!H5*Weighting!P8+TUM_default_S1_Mat!I5*Weighting!P9+TUM_default_S1_Mat!J5*Weighting!P10+TUM_default_S1_Mat!K5*Weighting!P11+TUM_default_S1_Mat!L5*Weighting!P12+TUM_default_S1_Mat!M5*Weighting!P13+TUM_default_S1_Mat!N5*Weighting!P14+TUM_default_S1_Mat!O5*Weighting!P15+TUM_default_S1_Mat!P5*Weighting!P16+TUM_default_S1_Mat!Q5*Weighting!P17</f>
        <v>14.265053379893589</v>
      </c>
      <c r="Q5" s="6">
        <f>+TUM_default_S1_Mat!B5*Weighting!Q2+TUM_default_S1_Mat!C5*Weighting!Q3+TUM_default_S1_Mat!D5*Weighting!Q4+TUM_default_S1_Mat!E5*Weighting!Q5+TUM_default_S1_Mat!F5*Weighting!Q6+TUM_default_S1_Mat!G5*Weighting!Q7+TUM_default_S1_Mat!H5*Weighting!Q8+TUM_default_S1_Mat!I5*Weighting!Q9+TUM_default_S1_Mat!J5*Weighting!Q10+TUM_default_S1_Mat!K5*Weighting!Q11+TUM_default_S1_Mat!L5*Weighting!Q12+TUM_default_S1_Mat!M5*Weighting!Q13+TUM_default_S1_Mat!N5*Weighting!Q14+TUM_default_S1_Mat!O5*Weighting!Q15+TUM_default_S1_Mat!P5*Weighting!Q16+TUM_default_S1_Mat!Q5*Weighting!Q17</f>
        <v>0.79256015254604428</v>
      </c>
      <c r="R5" s="6">
        <f>+TUM_default_S1_Mat!B5*Weighting!R2+TUM_default_S1_Mat!C5*Weighting!R3+TUM_default_S1_Mat!D5*Weighting!R4+TUM_default_S1_Mat!E5*Weighting!R5+TUM_default_S1_Mat!F5*Weighting!R6+TUM_default_S1_Mat!G5*Weighting!R7+TUM_default_S1_Mat!H5*Weighting!R8+TUM_default_S1_Mat!I5*Weighting!R9+TUM_default_S1_Mat!J5*Weighting!R10+TUM_default_S1_Mat!K5*Weighting!R11+TUM_default_S1_Mat!L5*Weighting!R12+TUM_default_S1_Mat!M5*Weighting!R13+TUM_default_S1_Mat!N5*Weighting!R14+TUM_default_S1_Mat!O5*Weighting!R15+TUM_default_S1_Mat!P5*Weighting!R16+TUM_default_S1_Mat!Q5*Weighting!R17</f>
        <v>16.002555147417809</v>
      </c>
      <c r="S5" s="6">
        <f>+TUM_default_S1_Mat!B5*Weighting!S2+TUM_default_S1_Mat!C5*Weighting!S3+TUM_default_S1_Mat!D5*Weighting!S4+TUM_default_S1_Mat!E5*Weighting!S5+TUM_default_S1_Mat!F5*Weighting!S6+TUM_default_S1_Mat!G5*Weighting!S7+TUM_default_S1_Mat!H5*Weighting!S8+TUM_default_S1_Mat!I5*Weighting!S9+TUM_default_S1_Mat!J5*Weighting!S10+TUM_default_S1_Mat!K5*Weighting!S11+TUM_default_S1_Mat!L5*Weighting!S12+TUM_default_S1_Mat!M5*Weighting!S13+TUM_default_S1_Mat!N5*Weighting!S14+TUM_default_S1_Mat!O5*Weighting!S15+TUM_default_S1_Mat!P5*Weighting!S16+TUM_default_S1_Mat!Q5*Weighting!S17</f>
        <v>25.85253810537024</v>
      </c>
      <c r="T5" s="6">
        <f>+TUM_default_S1_Mat!B5*Weighting!T2+TUM_default_S1_Mat!C5*Weighting!T3+TUM_default_S1_Mat!D5*Weighting!T4+TUM_default_S1_Mat!E5*Weighting!T5+TUM_default_S1_Mat!F5*Weighting!T6+TUM_default_S1_Mat!G5*Weighting!T7+TUM_default_S1_Mat!H5*Weighting!T8+TUM_default_S1_Mat!I5*Weighting!T9+TUM_default_S1_Mat!J5*Weighting!T10+TUM_default_S1_Mat!K5*Weighting!T11+TUM_default_S1_Mat!L5*Weighting!T12+TUM_default_S1_Mat!M5*Weighting!T13+TUM_default_S1_Mat!N5*Weighting!T14+TUM_default_S1_Mat!O5*Weighting!T15+TUM_default_S1_Mat!P5*Weighting!T16+TUM_default_S1_Mat!Q5*Weighting!T17</f>
        <v>32.922982474669787</v>
      </c>
      <c r="U5" s="6">
        <f>+TUM_default_S1_Mat!B5*Weighting!U2+TUM_default_S1_Mat!C5*Weighting!U3+TUM_default_S1_Mat!D5*Weighting!U4+TUM_default_S1_Mat!E5*Weighting!U5+TUM_default_S1_Mat!F5*Weighting!U6+TUM_default_S1_Mat!G5*Weighting!U7+TUM_default_S1_Mat!H5*Weighting!U8+TUM_default_S1_Mat!I5*Weighting!U9+TUM_default_S1_Mat!J5*Weighting!U10+TUM_default_S1_Mat!K5*Weighting!U11+TUM_default_S1_Mat!L5*Weighting!U12+TUM_default_S1_Mat!M5*Weighting!U13+TUM_default_S1_Mat!N5*Weighting!U14+TUM_default_S1_Mat!O5*Weighting!U15+TUM_default_S1_Mat!P5*Weighting!U16+TUM_default_S1_Mat!Q5*Weighting!U17</f>
        <v>34.572712594627625</v>
      </c>
      <c r="V5" s="6">
        <f>+TUM_default_S1_Mat!B5*Weighting!V2+TUM_default_S1_Mat!C5*Weighting!V3+TUM_default_S1_Mat!D5*Weighting!V4+TUM_default_S1_Mat!E5*Weighting!V5+TUM_default_S1_Mat!F5*Weighting!V6+TUM_default_S1_Mat!G5*Weighting!V7+TUM_default_S1_Mat!H5*Weighting!V8+TUM_default_S1_Mat!I5*Weighting!V9+TUM_default_S1_Mat!J5*Weighting!V10+TUM_default_S1_Mat!K5*Weighting!V11+TUM_default_S1_Mat!L5*Weighting!V12+TUM_default_S1_Mat!M5*Weighting!V13+TUM_default_S1_Mat!N5*Weighting!V14+TUM_default_S1_Mat!O5*Weighting!V15+TUM_default_S1_Mat!P5*Weighting!V16+TUM_default_S1_Mat!Q5*Weighting!V17</f>
        <v>31.975569022706658</v>
      </c>
      <c r="W5" s="6">
        <f>+TUM_default_S1_Mat!B5*Weighting!W2+TUM_default_S1_Mat!C5*Weighting!W3+TUM_default_S1_Mat!D5*Weighting!W4+TUM_default_S1_Mat!E5*Weighting!W5+TUM_default_S1_Mat!F5*Weighting!W6+TUM_default_S1_Mat!G5*Weighting!W7+TUM_default_S1_Mat!H5*Weighting!W8+TUM_default_S1_Mat!I5*Weighting!W9+TUM_default_S1_Mat!J5*Weighting!W10+TUM_default_S1_Mat!K5*Weighting!W11+TUM_default_S1_Mat!L5*Weighting!W12+TUM_default_S1_Mat!M5*Weighting!W13+TUM_default_S1_Mat!N5*Weighting!W14+TUM_default_S1_Mat!O5*Weighting!W15+TUM_default_S1_Mat!P5*Weighting!W16+TUM_default_S1_Mat!Q5*Weighting!W17</f>
        <v>196.07086146086664</v>
      </c>
      <c r="X5" s="6">
        <f>+TUM_default_S1_Mat!B5*Weighting!X2+TUM_default_S1_Mat!C5*Weighting!X3+TUM_default_S1_Mat!D5*Weighting!X4+TUM_default_S1_Mat!E5*Weighting!X5+TUM_default_S1_Mat!F5*Weighting!X6+TUM_default_S1_Mat!G5*Weighting!X7+TUM_default_S1_Mat!H5*Weighting!X8+TUM_default_S1_Mat!I5*Weighting!X9+TUM_default_S1_Mat!J5*Weighting!X10+TUM_default_S1_Mat!K5*Weighting!X11+TUM_default_S1_Mat!L5*Weighting!X12+TUM_default_S1_Mat!M5*Weighting!X13+TUM_default_S1_Mat!N5*Weighting!X14+TUM_default_S1_Mat!O5*Weighting!X15+TUM_default_S1_Mat!P5*Weighting!X16+TUM_default_S1_Mat!Q5*Weighting!X17</f>
        <v>17.541058748468913</v>
      </c>
      <c r="Y5" s="6">
        <f>+TUM_default_S1_Mat!B5*Weighting!Y2+TUM_default_S1_Mat!C5*Weighting!Y3+TUM_default_S1_Mat!D5*Weighting!Y4+TUM_default_S1_Mat!E5*Weighting!Y5+TUM_default_S1_Mat!F5*Weighting!Y6+TUM_default_S1_Mat!G5*Weighting!Y7+TUM_default_S1_Mat!H5*Weighting!Y8+TUM_default_S1_Mat!I5*Weighting!Y9+TUM_default_S1_Mat!J5*Weighting!Y10+TUM_default_S1_Mat!K5*Weighting!Y11+TUM_default_S1_Mat!L5*Weighting!Y12+TUM_default_S1_Mat!M5*Weighting!Y13+TUM_default_S1_Mat!N5*Weighting!Y14+TUM_default_S1_Mat!O5*Weighting!Y15+TUM_default_S1_Mat!P5*Weighting!Y16+TUM_default_S1_Mat!Q5*Weighting!Y17</f>
        <v>154.93604185480532</v>
      </c>
      <c r="Z5" s="6">
        <f>+TUM_default_S1_Mat!B5*Weighting!Z2+TUM_default_S1_Mat!C5*Weighting!Z3+TUM_default_S1_Mat!D5*Weighting!Z4+TUM_default_S1_Mat!E5*Weighting!Z5+TUM_default_S1_Mat!F5*Weighting!Z6+TUM_default_S1_Mat!G5*Weighting!Z7+TUM_default_S1_Mat!H5*Weighting!Z8+TUM_default_S1_Mat!I5*Weighting!Z9+TUM_default_S1_Mat!J5*Weighting!Z10+TUM_default_S1_Mat!K5*Weighting!Z11+TUM_default_S1_Mat!L5*Weighting!Z12+TUM_default_S1_Mat!M5*Weighting!Z13+TUM_default_S1_Mat!N5*Weighting!Z14+TUM_default_S1_Mat!O5*Weighting!Z15+TUM_default_S1_Mat!P5*Weighting!Z16+TUM_default_S1_Mat!Q5*Weighting!Z17</f>
        <v>13.845134331296203</v>
      </c>
      <c r="AA5" s="6">
        <f>+TUM_default_S1_Mat!B5*Weighting!AA2+TUM_default_S1_Mat!C5*Weighting!AA3+TUM_default_S1_Mat!D5*Weighting!AA4+TUM_default_S1_Mat!E5*Weighting!AA5+TUM_default_S1_Mat!F5*Weighting!AA6+TUM_default_S1_Mat!G5*Weighting!AA7+TUM_default_S1_Mat!H5*Weighting!AA8+TUM_default_S1_Mat!I5*Weighting!AA9+TUM_default_S1_Mat!J5*Weighting!AA10+TUM_default_S1_Mat!K5*Weighting!AA11+TUM_default_S1_Mat!L5*Weighting!AA12+TUM_default_S1_Mat!M5*Weighting!AA13+TUM_default_S1_Mat!N5*Weighting!AA14+TUM_default_S1_Mat!O5*Weighting!AA15+TUM_default_S1_Mat!P5*Weighting!AA16+TUM_default_S1_Mat!Q5*Weighting!AA17</f>
        <v>16.395808956737469</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2_Treatm!B2*Weighting!B2+TUM_default_S2_Treatm!C2*Weighting!B3+TUM_default_S2_Treatm!D2*Weighting!B4+TUM_default_S2_Treatm!E2*Weighting!B5+TUM_default_S2_Treatm!F2*Weighting!B6+TUM_default_S2_Treatm!G2*Weighting!B7+TUM_default_S2_Treatm!H2*Weighting!B8+TUM_default_S2_Treatm!I2*Weighting!B9+TUM_default_S2_Treatm!J2*Weighting!B10+TUM_default_S2_Treatm!K2*Weighting!B11+TUM_default_S2_Treatm!L2*Weighting!B12+TUM_default_S2_Treatm!M2*Weighting!B13+TUM_default_S2_Treatm!N2*Weighting!B14+TUM_default_S2_Treatm!O2*Weighting!B15+TUM_default_S2_Treatm!P2*Weighting!B16+TUM_default_S2_Treatm!Q2*Weighting!B17</f>
        <v>-4.9715928801506184</v>
      </c>
      <c r="C2" s="6">
        <f ca="1">+TUM_default_S2_Treatm!B2*Weighting!C2+TUM_default_S2_Treatm!C2*Weighting!C3+TUM_default_S2_Treatm!D2*Weighting!C4+TUM_default_S2_Treatm!E2*Weighting!C5+TUM_default_S2_Treatm!F2*Weighting!C6+TUM_default_S2_Treatm!G2*Weighting!C7+TUM_default_S2_Treatm!H2*Weighting!C8+TUM_default_S2_Treatm!I2*Weighting!C9+TUM_default_S2_Treatm!J2*Weighting!C10+TUM_default_S2_Treatm!K2*Weighting!C11+TUM_default_S2_Treatm!L2*Weighting!C12+TUM_default_S2_Treatm!M2*Weighting!C13+TUM_default_S2_Treatm!N2*Weighting!C14+TUM_default_S2_Treatm!O2*Weighting!C15+TUM_default_S2_Treatm!P2*Weighting!C16+TUM_default_S2_Treatm!Q2*Weighting!C17</f>
        <v>-2.7959453319295364</v>
      </c>
      <c r="D2" s="6">
        <f ca="1">+TUM_default_S2_Treatm!B2*Weighting!D2+TUM_default_S2_Treatm!C2*Weighting!D3+TUM_default_S2_Treatm!D2*Weighting!D4+TUM_default_S2_Treatm!E2*Weighting!D5+TUM_default_S2_Treatm!F2*Weighting!D6+TUM_default_S2_Treatm!G2*Weighting!D7+TUM_default_S2_Treatm!H2*Weighting!D8+TUM_default_S2_Treatm!I2*Weighting!D9+TUM_default_S2_Treatm!J2*Weighting!D10+TUM_default_S2_Treatm!K2*Weighting!D11+TUM_default_S2_Treatm!L2*Weighting!D12+TUM_default_S2_Treatm!M2*Weighting!D13+TUM_default_S2_Treatm!N2*Weighting!D14+TUM_default_S2_Treatm!O2*Weighting!D15+TUM_default_S2_Treatm!P2*Weighting!D16+TUM_default_S2_Treatm!Q2*Weighting!D17</f>
        <v>-5.4480742075204462</v>
      </c>
      <c r="E2" s="6">
        <f ca="1">+TUM_default_S2_Treatm!B2*Weighting!E2+TUM_default_S2_Treatm!C2*Weighting!E3+TUM_default_S2_Treatm!D2*Weighting!E4+TUM_default_S2_Treatm!E2*Weighting!E5+TUM_default_S2_Treatm!F2*Weighting!E6+TUM_default_S2_Treatm!G2*Weighting!E7+TUM_default_S2_Treatm!H2*Weighting!E8+TUM_default_S2_Treatm!I2*Weighting!E9+TUM_default_S2_Treatm!J2*Weighting!E10+TUM_default_S2_Treatm!K2*Weighting!E11+TUM_default_S2_Treatm!L2*Weighting!E12+TUM_default_S2_Treatm!M2*Weighting!E13+TUM_default_S2_Treatm!N2*Weighting!E14+TUM_default_S2_Treatm!O2*Weighting!E15+TUM_default_S2_Treatm!P2*Weighting!E16+TUM_default_S2_Treatm!Q2*Weighting!E17</f>
        <v>3.2123930516190828</v>
      </c>
      <c r="F2" s="6">
        <f ca="1">+TUM_default_S2_Treatm!B2*Weighting!F2+TUM_default_S2_Treatm!C2*Weighting!F3+TUM_default_S2_Treatm!D2*Weighting!F4+TUM_default_S2_Treatm!E2*Weighting!F5+TUM_default_S2_Treatm!F2*Weighting!F6+TUM_default_S2_Treatm!G2*Weighting!F7+TUM_default_S2_Treatm!H2*Weighting!F8+TUM_default_S2_Treatm!I2*Weighting!F9+TUM_default_S2_Treatm!J2*Weighting!F10+TUM_default_S2_Treatm!K2*Weighting!F11+TUM_default_S2_Treatm!L2*Weighting!F12+TUM_default_S2_Treatm!M2*Weighting!F13+TUM_default_S2_Treatm!N2*Weighting!F14+TUM_default_S2_Treatm!O2*Weighting!F15+TUM_default_S2_Treatm!P2*Weighting!F16+TUM_default_S2_Treatm!Q2*Weighting!F17</f>
        <v>-5.533046052300981</v>
      </c>
      <c r="G2" s="6">
        <f>+TUM_default_S2_Treatm!B2*Weighting!G2+TUM_default_S2_Treatm!C2*Weighting!G3+TUM_default_S2_Treatm!D2*Weighting!G4+TUM_default_S2_Treatm!E2*Weighting!G5+TUM_default_S2_Treatm!F2*Weighting!G6+TUM_default_S2_Treatm!G2*Weighting!G7+TUM_default_S2_Treatm!H2*Weighting!G8+TUM_default_S2_Treatm!I2*Weighting!G9+TUM_default_S2_Treatm!J2*Weighting!G10+TUM_default_S2_Treatm!K2*Weighting!G11+TUM_default_S2_Treatm!L2*Weighting!G12+TUM_default_S2_Treatm!M2*Weighting!G13+TUM_default_S2_Treatm!N2*Weighting!G14+TUM_default_S2_Treatm!O2*Weighting!G15+TUM_default_S2_Treatm!P2*Weighting!G16+TUM_default_S2_Treatm!Q2*Weighting!G17</f>
        <v>-4.1013074223428472</v>
      </c>
      <c r="H2" s="6">
        <f>+TUM_default_S2_Treatm!B2*Weighting!H2+TUM_default_S2_Treatm!C2*Weighting!H3+TUM_default_S2_Treatm!D2*Weighting!H4+TUM_default_S2_Treatm!E2*Weighting!H5+TUM_default_S2_Treatm!F2*Weighting!H6+TUM_default_S2_Treatm!G2*Weighting!H7+TUM_default_S2_Treatm!H2*Weighting!H8+TUM_default_S2_Treatm!I2*Weighting!H9+TUM_default_S2_Treatm!J2*Weighting!H10+TUM_default_S2_Treatm!K2*Weighting!H11+TUM_default_S2_Treatm!L2*Weighting!H12+TUM_default_S2_Treatm!M2*Weighting!H13+TUM_default_S2_Treatm!N2*Weighting!H14+TUM_default_S2_Treatm!O2*Weighting!H15+TUM_default_S2_Treatm!P2*Weighting!H16+TUM_default_S2_Treatm!Q2*Weighting!H17</f>
        <v>-3.6861916060837152</v>
      </c>
      <c r="I2" s="6">
        <f>+TUM_default_S2_Treatm!B2*Weighting!I2+TUM_default_S2_Treatm!C2*Weighting!I3+TUM_default_S2_Treatm!D2*Weighting!I4+TUM_default_S2_Treatm!E2*Weighting!I5+TUM_default_S2_Treatm!F2*Weighting!I6+TUM_default_S2_Treatm!G2*Weighting!I7+TUM_default_S2_Treatm!H2*Weighting!I8+TUM_default_S2_Treatm!I2*Weighting!I9+TUM_default_S2_Treatm!J2*Weighting!I10+TUM_default_S2_Treatm!K2*Weighting!I11+TUM_default_S2_Treatm!L2*Weighting!I12+TUM_default_S2_Treatm!M2*Weighting!I13+TUM_default_S2_Treatm!N2*Weighting!I14+TUM_default_S2_Treatm!O2*Weighting!I15+TUM_default_S2_Treatm!P2*Weighting!I16+TUM_default_S2_Treatm!Q2*Weighting!I17</f>
        <v>-4.4337285206314334</v>
      </c>
      <c r="J2" s="6">
        <f>+TUM_default_S2_Treatm!B2*Weighting!J2+TUM_default_S2_Treatm!C2*Weighting!J3+TUM_default_S2_Treatm!D2*Weighting!J4+TUM_default_S2_Treatm!E2*Weighting!J5+TUM_default_S2_Treatm!F2*Weighting!J6+TUM_default_S2_Treatm!G2*Weighting!J7+TUM_default_S2_Treatm!H2*Weighting!J8+TUM_default_S2_Treatm!I2*Weighting!J9+TUM_default_S2_Treatm!J2*Weighting!J10+TUM_default_S2_Treatm!K2*Weighting!J11+TUM_default_S2_Treatm!L2*Weighting!J12+TUM_default_S2_Treatm!M2*Weighting!J13+TUM_default_S2_Treatm!N2*Weighting!J14+TUM_default_S2_Treatm!O2*Weighting!J15+TUM_default_S2_Treatm!P2*Weighting!J16+TUM_default_S2_Treatm!Q2*Weighting!J17</f>
        <v>0.34832693982961188</v>
      </c>
      <c r="K2" s="6">
        <f>+TUM_default_S2_Treatm!B2*Weighting!K2+TUM_default_S2_Treatm!C2*Weighting!K3+TUM_default_S2_Treatm!D2*Weighting!K4+TUM_default_S2_Treatm!E2*Weighting!K5+TUM_default_S2_Treatm!F2*Weighting!K6+TUM_default_S2_Treatm!G2*Weighting!K7+TUM_default_S2_Treatm!H2*Weighting!K8+TUM_default_S2_Treatm!I2*Weighting!K9+TUM_default_S2_Treatm!J2*Weighting!K10+TUM_default_S2_Treatm!K2*Weighting!K11+TUM_default_S2_Treatm!L2*Weighting!K12+TUM_default_S2_Treatm!M2*Weighting!K13+TUM_default_S2_Treatm!N2*Weighting!K14+TUM_default_S2_Treatm!O2*Weighting!K15+TUM_default_S2_Treatm!P2*Weighting!K16+TUM_default_S2_Treatm!Q2*Weighting!K17</f>
        <v>-4.3321196988462836</v>
      </c>
      <c r="L2" s="6">
        <f>+TUM_default_S2_Treatm!B2*Weighting!L2+TUM_default_S2_Treatm!C2*Weighting!L3+TUM_default_S2_Treatm!D2*Weighting!L4+TUM_default_S2_Treatm!E2*Weighting!L5+TUM_default_S2_Treatm!F2*Weighting!L6+TUM_default_S2_Treatm!G2*Weighting!L7+TUM_default_S2_Treatm!H2*Weighting!L8+TUM_default_S2_Treatm!I2*Weighting!L9+TUM_default_S2_Treatm!J2*Weighting!L10+TUM_default_S2_Treatm!K2*Weighting!L11+TUM_default_S2_Treatm!L2*Weighting!L12+TUM_default_S2_Treatm!M2*Weighting!L13+TUM_default_S2_Treatm!N2*Weighting!L14+TUM_default_S2_Treatm!O2*Weighting!L15+TUM_default_S2_Treatm!P2*Weighting!L16+TUM_default_S2_Treatm!Q2*Weighting!L17</f>
        <v>-6.7446562867914137</v>
      </c>
      <c r="M2" s="6">
        <f>+TUM_default_S2_Treatm!B2*Weighting!M2+TUM_default_S2_Treatm!C2*Weighting!M3+TUM_default_S2_Treatm!D2*Weighting!M4+TUM_default_S2_Treatm!E2*Weighting!M5+TUM_default_S2_Treatm!F2*Weighting!M6+TUM_default_S2_Treatm!G2*Weighting!M7+TUM_default_S2_Treatm!H2*Weighting!M8+TUM_default_S2_Treatm!I2*Weighting!M9+TUM_default_S2_Treatm!J2*Weighting!M10+TUM_default_S2_Treatm!K2*Weighting!M11+TUM_default_S2_Treatm!L2*Weighting!M12+TUM_default_S2_Treatm!M2*Weighting!M13+TUM_default_S2_Treatm!N2*Weighting!M14+TUM_default_S2_Treatm!O2*Weighting!M15+TUM_default_S2_Treatm!P2*Weighting!M16+TUM_default_S2_Treatm!Q2*Weighting!M17</f>
        <v>0.19808858560986126</v>
      </c>
      <c r="N2" s="6">
        <f>+TUM_default_S2_Treatm!B2*Weighting!N2+TUM_default_S2_Treatm!C2*Weighting!N3+TUM_default_S2_Treatm!D2*Weighting!N4+TUM_default_S2_Treatm!E2*Weighting!N5+TUM_default_S2_Treatm!F2*Weighting!N6+TUM_default_S2_Treatm!G2*Weighting!N7+TUM_default_S2_Treatm!H2*Weighting!N8+TUM_default_S2_Treatm!I2*Weighting!N9+TUM_default_S2_Treatm!J2*Weighting!N10+TUM_default_S2_Treatm!K2*Weighting!N11+TUM_default_S2_Treatm!L2*Weighting!N12+TUM_default_S2_Treatm!M2*Weighting!N13+TUM_default_S2_Treatm!N2*Weighting!N14+TUM_default_S2_Treatm!O2*Weighting!N15+TUM_default_S2_Treatm!P2*Weighting!N16+TUM_default_S2_Treatm!Q2*Weighting!N17</f>
        <v>-16.183549214973084</v>
      </c>
      <c r="O2" s="6">
        <f>+TUM_default_S2_Treatm!B2*Weighting!O2+TUM_default_S2_Treatm!C2*Weighting!O3+TUM_default_S2_Treatm!D2*Weighting!O4+TUM_default_S2_Treatm!E2*Weighting!O5+TUM_default_S2_Treatm!F2*Weighting!O6+TUM_default_S2_Treatm!G2*Weighting!O7+TUM_default_S2_Treatm!H2*Weighting!O8+TUM_default_S2_Treatm!I2*Weighting!O9+TUM_default_S2_Treatm!J2*Weighting!O10+TUM_default_S2_Treatm!K2*Weighting!O11+TUM_default_S2_Treatm!L2*Weighting!O12+TUM_default_S2_Treatm!M2*Weighting!O13+TUM_default_S2_Treatm!N2*Weighting!O14+TUM_default_S2_Treatm!O2*Weighting!O15+TUM_default_S2_Treatm!P2*Weighting!O16+TUM_default_S2_Treatm!Q2*Weighting!O17</f>
        <v>-0.998461434061511</v>
      </c>
      <c r="P2" s="6">
        <f>+TUM_default_S2_Treatm!B2*Weighting!P2+TUM_default_S2_Treatm!C2*Weighting!P3+TUM_default_S2_Treatm!D2*Weighting!P4+TUM_default_S2_Treatm!E2*Weighting!P5+TUM_default_S2_Treatm!F2*Weighting!P6+TUM_default_S2_Treatm!G2*Weighting!P7+TUM_default_S2_Treatm!H2*Weighting!P8+TUM_default_S2_Treatm!I2*Weighting!P9+TUM_default_S2_Treatm!J2*Weighting!P10+TUM_default_S2_Treatm!K2*Weighting!P11+TUM_default_S2_Treatm!L2*Weighting!P12+TUM_default_S2_Treatm!M2*Weighting!P13+TUM_default_S2_Treatm!N2*Weighting!P14+TUM_default_S2_Treatm!O2*Weighting!P15+TUM_default_S2_Treatm!P2*Weighting!P16+TUM_default_S2_Treatm!Q2*Weighting!P17</f>
        <v>-7.4600452934265906</v>
      </c>
      <c r="Q2" s="6">
        <f>+TUM_default_S2_Treatm!B2*Weighting!Q2+TUM_default_S2_Treatm!C2*Weighting!Q3+TUM_default_S2_Treatm!D2*Weighting!Q4+TUM_default_S2_Treatm!E2*Weighting!Q5+TUM_default_S2_Treatm!F2*Weighting!Q6+TUM_default_S2_Treatm!G2*Weighting!Q7+TUM_default_S2_Treatm!H2*Weighting!Q8+TUM_default_S2_Treatm!I2*Weighting!Q9+TUM_default_S2_Treatm!J2*Weighting!Q10+TUM_default_S2_Treatm!K2*Weighting!Q11+TUM_default_S2_Treatm!L2*Weighting!Q12+TUM_default_S2_Treatm!M2*Weighting!Q13+TUM_default_S2_Treatm!N2*Weighting!Q14+TUM_default_S2_Treatm!O2*Weighting!Q15+TUM_default_S2_Treatm!P2*Weighting!Q16+TUM_default_S2_Treatm!Q2*Weighting!Q17</f>
        <v>9.5143887768623481E-2</v>
      </c>
      <c r="R2" s="6">
        <f>+TUM_default_S2_Treatm!B2*Weighting!R2+TUM_default_S2_Treatm!C2*Weighting!R3+TUM_default_S2_Treatm!D2*Weighting!R4+TUM_default_S2_Treatm!E2*Weighting!R5+TUM_default_S2_Treatm!F2*Weighting!R6+TUM_default_S2_Treatm!G2*Weighting!R7+TUM_default_S2_Treatm!H2*Weighting!R8+TUM_default_S2_Treatm!I2*Weighting!R9+TUM_default_S2_Treatm!J2*Weighting!R10+TUM_default_S2_Treatm!K2*Weighting!R11+TUM_default_S2_Treatm!L2*Weighting!R12+TUM_default_S2_Treatm!M2*Weighting!R13+TUM_default_S2_Treatm!N2*Weighting!R14+TUM_default_S2_Treatm!O2*Weighting!R15+TUM_default_S2_Treatm!P2*Weighting!R16+TUM_default_S2_Treatm!Q2*Weighting!R17</f>
        <v>3.8930478612398556</v>
      </c>
      <c r="S2" s="6">
        <f>+TUM_default_S2_Treatm!B2*Weighting!S2+TUM_default_S2_Treatm!C2*Weighting!S3+TUM_default_S2_Treatm!D2*Weighting!S4+TUM_default_S2_Treatm!E2*Weighting!S5+TUM_default_S2_Treatm!F2*Weighting!S6+TUM_default_S2_Treatm!G2*Weighting!S7+TUM_default_S2_Treatm!H2*Weighting!S8+TUM_default_S2_Treatm!I2*Weighting!S9+TUM_default_S2_Treatm!J2*Weighting!S10+TUM_default_S2_Treatm!K2*Weighting!S11+TUM_default_S2_Treatm!L2*Weighting!S12+TUM_default_S2_Treatm!M2*Weighting!S13+TUM_default_S2_Treatm!N2*Weighting!S14+TUM_default_S2_Treatm!O2*Weighting!S15+TUM_default_S2_Treatm!P2*Weighting!S16+TUM_default_S2_Treatm!Q2*Weighting!S17</f>
        <v>-20.4343783829237</v>
      </c>
      <c r="T2" s="6">
        <f>+TUM_default_S2_Treatm!B2*Weighting!T2+TUM_default_S2_Treatm!C2*Weighting!T3+TUM_default_S2_Treatm!D2*Weighting!T4+TUM_default_S2_Treatm!E2*Weighting!T5+TUM_default_S2_Treatm!F2*Weighting!T6+TUM_default_S2_Treatm!G2*Weighting!T7+TUM_default_S2_Treatm!H2*Weighting!T8+TUM_default_S2_Treatm!I2*Weighting!T9+TUM_default_S2_Treatm!J2*Weighting!T10+TUM_default_S2_Treatm!K2*Weighting!T11+TUM_default_S2_Treatm!L2*Weighting!T12+TUM_default_S2_Treatm!M2*Weighting!T13+TUM_default_S2_Treatm!N2*Weighting!T14+TUM_default_S2_Treatm!O2*Weighting!T15+TUM_default_S2_Treatm!P2*Weighting!T16+TUM_default_S2_Treatm!Q2*Weighting!T17</f>
        <v>-28.992119412426554</v>
      </c>
      <c r="U2" s="6">
        <f>+TUM_default_S2_Treatm!B2*Weighting!U2+TUM_default_S2_Treatm!C2*Weighting!U3+TUM_default_S2_Treatm!D2*Weighting!U4+TUM_default_S2_Treatm!E2*Weighting!U5+TUM_default_S2_Treatm!F2*Weighting!U6+TUM_default_S2_Treatm!G2*Weighting!U7+TUM_default_S2_Treatm!H2*Weighting!U8+TUM_default_S2_Treatm!I2*Weighting!U9+TUM_default_S2_Treatm!J2*Weighting!U10+TUM_default_S2_Treatm!K2*Weighting!U11+TUM_default_S2_Treatm!L2*Weighting!U12+TUM_default_S2_Treatm!M2*Weighting!U13+TUM_default_S2_Treatm!N2*Weighting!U14+TUM_default_S2_Treatm!O2*Weighting!U15+TUM_default_S2_Treatm!P2*Weighting!U16+TUM_default_S2_Treatm!Q2*Weighting!U17</f>
        <v>-0.24542987920892045</v>
      </c>
      <c r="V2" s="6">
        <f>+TUM_default_S2_Treatm!B2*Weighting!V2+TUM_default_S2_Treatm!C2*Weighting!V3+TUM_default_S2_Treatm!D2*Weighting!V4+TUM_default_S2_Treatm!E2*Weighting!V5+TUM_default_S2_Treatm!F2*Weighting!V6+TUM_default_S2_Treatm!G2*Weighting!V7+TUM_default_S2_Treatm!H2*Weighting!V8+TUM_default_S2_Treatm!I2*Weighting!V9+TUM_default_S2_Treatm!J2*Weighting!V10+TUM_default_S2_Treatm!K2*Weighting!V11+TUM_default_S2_Treatm!L2*Weighting!V12+TUM_default_S2_Treatm!M2*Weighting!V13+TUM_default_S2_Treatm!N2*Weighting!V14+TUM_default_S2_Treatm!O2*Weighting!V15+TUM_default_S2_Treatm!P2*Weighting!V16+TUM_default_S2_Treatm!Q2*Weighting!V17</f>
        <v>0.12878275024965546</v>
      </c>
      <c r="W2" s="6">
        <f>+TUM_default_S2_Treatm!B2*Weighting!W2+TUM_default_S2_Treatm!C2*Weighting!W3+TUM_default_S2_Treatm!D2*Weighting!W4+TUM_default_S2_Treatm!E2*Weighting!W5+TUM_default_S2_Treatm!F2*Weighting!W6+TUM_default_S2_Treatm!G2*Weighting!W7+TUM_default_S2_Treatm!H2*Weighting!W8+TUM_default_S2_Treatm!I2*Weighting!W9+TUM_default_S2_Treatm!J2*Weighting!W10+TUM_default_S2_Treatm!K2*Weighting!W11+TUM_default_S2_Treatm!L2*Weighting!W12+TUM_default_S2_Treatm!M2*Weighting!W13+TUM_default_S2_Treatm!N2*Weighting!W14+TUM_default_S2_Treatm!O2*Weighting!W15+TUM_default_S2_Treatm!P2*Weighting!W16+TUM_default_S2_Treatm!Q2*Weighting!W17</f>
        <v>4.9539874376950195</v>
      </c>
      <c r="X2" s="6">
        <f>+TUM_default_S2_Treatm!B2*Weighting!X2+TUM_default_S2_Treatm!C2*Weighting!X3+TUM_default_S2_Treatm!D2*Weighting!X4+TUM_default_S2_Treatm!E2*Weighting!X5+TUM_default_S2_Treatm!F2*Weighting!X6+TUM_default_S2_Treatm!G2*Weighting!X7+TUM_default_S2_Treatm!H2*Weighting!X8+TUM_default_S2_Treatm!I2*Weighting!X9+TUM_default_S2_Treatm!J2*Weighting!X10+TUM_default_S2_Treatm!K2*Weighting!X11+TUM_default_S2_Treatm!L2*Weighting!X12+TUM_default_S2_Treatm!M2*Weighting!X13+TUM_default_S2_Treatm!N2*Weighting!X14+TUM_default_S2_Treatm!O2*Weighting!X15+TUM_default_S2_Treatm!P2*Weighting!X16+TUM_default_S2_Treatm!Q2*Weighting!X17</f>
        <v>-0.3787033485579947</v>
      </c>
      <c r="Y2" s="6">
        <f>+TUM_default_S2_Treatm!B2*Weighting!Y2+TUM_default_S2_Treatm!C2*Weighting!Y3+TUM_default_S2_Treatm!D2*Weighting!Y4+TUM_default_S2_Treatm!E2*Weighting!Y5+TUM_default_S2_Treatm!F2*Weighting!Y6+TUM_default_S2_Treatm!G2*Weighting!Y7+TUM_default_S2_Treatm!H2*Weighting!Y8+TUM_default_S2_Treatm!I2*Weighting!Y9+TUM_default_S2_Treatm!J2*Weighting!Y10+TUM_default_S2_Treatm!K2*Weighting!Y11+TUM_default_S2_Treatm!L2*Weighting!Y12+TUM_default_S2_Treatm!M2*Weighting!Y13+TUM_default_S2_Treatm!N2*Weighting!Y14+TUM_default_S2_Treatm!O2*Weighting!Y15+TUM_default_S2_Treatm!P2*Weighting!Y16+TUM_default_S2_Treatm!Q2*Weighting!Y17</f>
        <v>-0.69831000229703477</v>
      </c>
      <c r="Z2" s="6">
        <f>+TUM_default_S2_Treatm!B2*Weighting!Z2+TUM_default_S2_Treatm!C2*Weighting!Z3+TUM_default_S2_Treatm!D2*Weighting!Z4+TUM_default_S2_Treatm!E2*Weighting!Z5+TUM_default_S2_Treatm!F2*Weighting!Z6+TUM_default_S2_Treatm!G2*Weighting!Z7+TUM_default_S2_Treatm!H2*Weighting!Z8+TUM_default_S2_Treatm!I2*Weighting!Z9+TUM_default_S2_Treatm!J2*Weighting!Z10+TUM_default_S2_Treatm!K2*Weighting!Z11+TUM_default_S2_Treatm!L2*Weighting!Z12+TUM_default_S2_Treatm!M2*Weighting!Z13+TUM_default_S2_Treatm!N2*Weighting!Z14+TUM_default_S2_Treatm!O2*Weighting!Z15+TUM_default_S2_Treatm!P2*Weighting!Z16+TUM_default_S2_Treatm!Q2*Weighting!Z17</f>
        <v>2.79357117219398</v>
      </c>
      <c r="AA2" s="6">
        <f>+TUM_default_S2_Treatm!B2*Weighting!AA2+TUM_default_S2_Treatm!C2*Weighting!AA3+TUM_default_S2_Treatm!D2*Weighting!AA4+TUM_default_S2_Treatm!E2*Weighting!AA5+TUM_default_S2_Treatm!F2*Weighting!AA6+TUM_default_S2_Treatm!G2*Weighting!AA7+TUM_default_S2_Treatm!H2*Weighting!AA8+TUM_default_S2_Treatm!I2*Weighting!AA9+TUM_default_S2_Treatm!J2*Weighting!AA10+TUM_default_S2_Treatm!K2*Weighting!AA11+TUM_default_S2_Treatm!L2*Weighting!AA12+TUM_default_S2_Treatm!M2*Weighting!AA13+TUM_default_S2_Treatm!N2*Weighting!AA14+TUM_default_S2_Treatm!O2*Weighting!AA15+TUM_default_S2_Treatm!P2*Weighting!AA16+TUM_default_S2_Treatm!Q2*Weighting!AA17</f>
        <v>4.4521128024242476</v>
      </c>
    </row>
    <row r="3" spans="1:27" x14ac:dyDescent="0.35">
      <c r="A3" s="5" t="s">
        <v>2</v>
      </c>
      <c r="B3" s="6">
        <f ca="1">+TUM_default_S2_Treatm!B3*Weighting!B2+TUM_default_S2_Treatm!C3*Weighting!B3+TUM_default_S2_Treatm!D3*Weighting!B4+TUM_default_S2_Treatm!E3*Weighting!B5+TUM_default_S2_Treatm!F3*Weighting!B6+TUM_default_S2_Treatm!G3*Weighting!B7+TUM_default_S2_Treatm!H3*Weighting!B8+TUM_default_S2_Treatm!I3*Weighting!B9+TUM_default_S2_Treatm!J3*Weighting!B10+TUM_default_S2_Treatm!K3*Weighting!B11+TUM_default_S2_Treatm!L3*Weighting!B12+TUM_default_S2_Treatm!M3*Weighting!B13+TUM_default_S2_Treatm!N3*Weighting!B14+TUM_default_S2_Treatm!O3*Weighting!B15+TUM_default_S2_Treatm!P3*Weighting!B16+TUM_default_S2_Treatm!Q3*Weighting!B17</f>
        <v>-8.1625114161192212</v>
      </c>
      <c r="C3" s="6">
        <f ca="1">+TUM_default_S2_Treatm!B3*Weighting!C2+TUM_default_S2_Treatm!C3*Weighting!C3+TUM_default_S2_Treatm!D3*Weighting!C4+TUM_default_S2_Treatm!E3*Weighting!C5+TUM_default_S2_Treatm!F3*Weighting!C6+TUM_default_S2_Treatm!G3*Weighting!C7+TUM_default_S2_Treatm!H3*Weighting!C8+TUM_default_S2_Treatm!I3*Weighting!C9+TUM_default_S2_Treatm!J3*Weighting!C10+TUM_default_S2_Treatm!K3*Weighting!C11+TUM_default_S2_Treatm!L3*Weighting!C12+TUM_default_S2_Treatm!M3*Weighting!C13+TUM_default_S2_Treatm!N3*Weighting!C14+TUM_default_S2_Treatm!O3*Weighting!C15+TUM_default_S2_Treatm!P3*Weighting!C16+TUM_default_S2_Treatm!Q3*Weighting!C17</f>
        <v>-5.1790206486895993</v>
      </c>
      <c r="D3" s="6">
        <f ca="1">+TUM_default_S2_Treatm!B3*Weighting!D2+TUM_default_S2_Treatm!C3*Weighting!D3+TUM_default_S2_Treatm!D3*Weighting!D4+TUM_default_S2_Treatm!E3*Weighting!D5+TUM_default_S2_Treatm!F3*Weighting!D6+TUM_default_S2_Treatm!G3*Weighting!D7+TUM_default_S2_Treatm!H3*Weighting!D8+TUM_default_S2_Treatm!I3*Weighting!D9+TUM_default_S2_Treatm!J3*Weighting!D10+TUM_default_S2_Treatm!K3*Weighting!D11+TUM_default_S2_Treatm!L3*Weighting!D12+TUM_default_S2_Treatm!M3*Weighting!D13+TUM_default_S2_Treatm!N3*Weighting!D14+TUM_default_S2_Treatm!O3*Weighting!D15+TUM_default_S2_Treatm!P3*Weighting!D16+TUM_default_S2_Treatm!Q3*Weighting!D17</f>
        <v>-8.7339024949357409</v>
      </c>
      <c r="E3" s="6">
        <f ca="1">+TUM_default_S2_Treatm!B3*Weighting!E2+TUM_default_S2_Treatm!C3*Weighting!E3+TUM_default_S2_Treatm!D3*Weighting!E4+TUM_default_S2_Treatm!E3*Weighting!E5+TUM_default_S2_Treatm!F3*Weighting!E6+TUM_default_S2_Treatm!G3*Weighting!E7+TUM_default_S2_Treatm!H3*Weighting!E8+TUM_default_S2_Treatm!I3*Weighting!E9+TUM_default_S2_Treatm!J3*Weighting!E10+TUM_default_S2_Treatm!K3*Weighting!E11+TUM_default_S2_Treatm!L3*Weighting!E12+TUM_default_S2_Treatm!M3*Weighting!E13+TUM_default_S2_Treatm!N3*Weighting!E14+TUM_default_S2_Treatm!O3*Weighting!E15+TUM_default_S2_Treatm!P3*Weighting!E16+TUM_default_S2_Treatm!Q3*Weighting!E17</f>
        <v>-0.50066455596092896</v>
      </c>
      <c r="F3" s="6">
        <f ca="1">+TUM_default_S2_Treatm!B3*Weighting!F2+TUM_default_S2_Treatm!C3*Weighting!F3+TUM_default_S2_Treatm!D3*Weighting!F4+TUM_default_S2_Treatm!E3*Weighting!F5+TUM_default_S2_Treatm!F3*Weighting!F6+TUM_default_S2_Treatm!G3*Weighting!F7+TUM_default_S2_Treatm!H3*Weighting!F8+TUM_default_S2_Treatm!I3*Weighting!F9+TUM_default_S2_Treatm!J3*Weighting!F10+TUM_default_S2_Treatm!K3*Weighting!F11+TUM_default_S2_Treatm!L3*Weighting!F12+TUM_default_S2_Treatm!M3*Weighting!F13+TUM_default_S2_Treatm!N3*Weighting!F14+TUM_default_S2_Treatm!O3*Weighting!F15+TUM_default_S2_Treatm!P3*Weighting!F16+TUM_default_S2_Treatm!Q3*Weighting!F17</f>
        <v>-8.4827859186972514</v>
      </c>
      <c r="G3" s="6">
        <f>+TUM_default_S2_Treatm!B3*Weighting!G2+TUM_default_S2_Treatm!C3*Weighting!G3+TUM_default_S2_Treatm!D3*Weighting!G4+TUM_default_S2_Treatm!E3*Weighting!G5+TUM_default_S2_Treatm!F3*Weighting!G6+TUM_default_S2_Treatm!G3*Weighting!G7+TUM_default_S2_Treatm!H3*Weighting!G8+TUM_default_S2_Treatm!I3*Weighting!G9+TUM_default_S2_Treatm!J3*Weighting!G10+TUM_default_S2_Treatm!K3*Weighting!G11+TUM_default_S2_Treatm!L3*Weighting!G12+TUM_default_S2_Treatm!M3*Weighting!G13+TUM_default_S2_Treatm!N3*Weighting!G14+TUM_default_S2_Treatm!O3*Weighting!G15+TUM_default_S2_Treatm!P3*Weighting!G16+TUM_default_S2_Treatm!Q3*Weighting!G17</f>
        <v>-5.7620083656129921</v>
      </c>
      <c r="H3" s="6">
        <f>+TUM_default_S2_Treatm!B3*Weighting!H2+TUM_default_S2_Treatm!C3*Weighting!H3+TUM_default_S2_Treatm!D3*Weighting!H4+TUM_default_S2_Treatm!E3*Weighting!H5+TUM_default_S2_Treatm!F3*Weighting!H6+TUM_default_S2_Treatm!G3*Weighting!H7+TUM_default_S2_Treatm!H3*Weighting!H8+TUM_default_S2_Treatm!I3*Weighting!H9+TUM_default_S2_Treatm!J3*Weighting!H10+TUM_default_S2_Treatm!K3*Weighting!H11+TUM_default_S2_Treatm!L3*Weighting!H12+TUM_default_S2_Treatm!M3*Weighting!H13+TUM_default_S2_Treatm!N3*Weighting!H14+TUM_default_S2_Treatm!O3*Weighting!H15+TUM_default_S2_Treatm!P3*Weighting!H16+TUM_default_S2_Treatm!Q3*Weighting!H17</f>
        <v>-4.3253519532458062</v>
      </c>
      <c r="I3" s="6">
        <f>+TUM_default_S2_Treatm!B3*Weighting!I2+TUM_default_S2_Treatm!C3*Weighting!I3+TUM_default_S2_Treatm!D3*Weighting!I4+TUM_default_S2_Treatm!E3*Weighting!I5+TUM_default_S2_Treatm!F3*Weighting!I6+TUM_default_S2_Treatm!G3*Weighting!I7+TUM_default_S2_Treatm!H3*Weighting!I8+TUM_default_S2_Treatm!I3*Weighting!I9+TUM_default_S2_Treatm!J3*Weighting!I10+TUM_default_S2_Treatm!K3*Weighting!I11+TUM_default_S2_Treatm!L3*Weighting!I12+TUM_default_S2_Treatm!M3*Weighting!I13+TUM_default_S2_Treatm!N3*Weighting!I14+TUM_default_S2_Treatm!O3*Weighting!I15+TUM_default_S2_Treatm!P3*Weighting!I16+TUM_default_S2_Treatm!Q3*Weighting!I17</f>
        <v>-6.0864892612811197</v>
      </c>
      <c r="J3" s="6">
        <f>+TUM_default_S2_Treatm!B3*Weighting!J2+TUM_default_S2_Treatm!C3*Weighting!J3+TUM_default_S2_Treatm!D3*Weighting!J4+TUM_default_S2_Treatm!E3*Weighting!J5+TUM_default_S2_Treatm!F3*Weighting!J6+TUM_default_S2_Treatm!G3*Weighting!J7+TUM_default_S2_Treatm!H3*Weighting!J8+TUM_default_S2_Treatm!I3*Weighting!J9+TUM_default_S2_Treatm!J3*Weighting!J10+TUM_default_S2_Treatm!K3*Weighting!J11+TUM_default_S2_Treatm!L3*Weighting!J12+TUM_default_S2_Treatm!M3*Weighting!J13+TUM_default_S2_Treatm!N3*Weighting!J14+TUM_default_S2_Treatm!O3*Weighting!J15+TUM_default_S2_Treatm!P3*Weighting!J16+TUM_default_S2_Treatm!Q3*Weighting!J17</f>
        <v>-0.71699188647383305</v>
      </c>
      <c r="K3" s="6">
        <f>+TUM_default_S2_Treatm!B3*Weighting!K2+TUM_default_S2_Treatm!C3*Weighting!K3+TUM_default_S2_Treatm!D3*Weighting!K4+TUM_default_S2_Treatm!E3*Weighting!K5+TUM_default_S2_Treatm!F3*Weighting!K6+TUM_default_S2_Treatm!G3*Weighting!K7+TUM_default_S2_Treatm!H3*Weighting!K8+TUM_default_S2_Treatm!I3*Weighting!K9+TUM_default_S2_Treatm!J3*Weighting!K10+TUM_default_S2_Treatm!K3*Weighting!K11+TUM_default_S2_Treatm!L3*Weighting!K12+TUM_default_S2_Treatm!M3*Weighting!K13+TUM_default_S2_Treatm!N3*Weighting!K14+TUM_default_S2_Treatm!O3*Weighting!K15+TUM_default_S2_Treatm!P3*Weighting!K16+TUM_default_S2_Treatm!Q3*Weighting!K17</f>
        <v>-5.3995963588155744</v>
      </c>
      <c r="L3" s="6">
        <f>+TUM_default_S2_Treatm!B3*Weighting!L2+TUM_default_S2_Treatm!C3*Weighting!L3+TUM_default_S2_Treatm!D3*Weighting!L4+TUM_default_S2_Treatm!E3*Weighting!L5+TUM_default_S2_Treatm!F3*Weighting!L6+TUM_default_S2_Treatm!G3*Weighting!L7+TUM_default_S2_Treatm!H3*Weighting!L8+TUM_default_S2_Treatm!I3*Weighting!L9+TUM_default_S2_Treatm!J3*Weighting!L10+TUM_default_S2_Treatm!K3*Weighting!L11+TUM_default_S2_Treatm!L3*Weighting!L12+TUM_default_S2_Treatm!M3*Weighting!L13+TUM_default_S2_Treatm!N3*Weighting!L14+TUM_default_S2_Treatm!O3*Weighting!L15+TUM_default_S2_Treatm!P3*Weighting!L16+TUM_default_S2_Treatm!Q3*Weighting!L17</f>
        <v>-2.3507712159502998</v>
      </c>
      <c r="M3" s="6">
        <f>+TUM_default_S2_Treatm!B3*Weighting!M2+TUM_default_S2_Treatm!C3*Weighting!M3+TUM_default_S2_Treatm!D3*Weighting!M4+TUM_default_S2_Treatm!E3*Weighting!M5+TUM_default_S2_Treatm!F3*Weighting!M6+TUM_default_S2_Treatm!G3*Weighting!M7+TUM_default_S2_Treatm!H3*Weighting!M8+TUM_default_S2_Treatm!I3*Weighting!M9+TUM_default_S2_Treatm!J3*Weighting!M10+TUM_default_S2_Treatm!K3*Weighting!M11+TUM_default_S2_Treatm!L3*Weighting!M12+TUM_default_S2_Treatm!M3*Weighting!M13+TUM_default_S2_Treatm!N3*Weighting!M14+TUM_default_S2_Treatm!O3*Weighting!M15+TUM_default_S2_Treatm!P3*Weighting!M16+TUM_default_S2_Treatm!Q3*Weighting!M17</f>
        <v>4.4344835604671465E-2</v>
      </c>
      <c r="N3" s="6">
        <f>+TUM_default_S2_Treatm!B3*Weighting!N2+TUM_default_S2_Treatm!C3*Weighting!N3+TUM_default_S2_Treatm!D3*Weighting!N4+TUM_default_S2_Treatm!E3*Weighting!N5+TUM_default_S2_Treatm!F3*Weighting!N6+TUM_default_S2_Treatm!G3*Weighting!N7+TUM_default_S2_Treatm!H3*Weighting!N8+TUM_default_S2_Treatm!I3*Weighting!N9+TUM_default_S2_Treatm!J3*Weighting!N10+TUM_default_S2_Treatm!K3*Weighting!N11+TUM_default_S2_Treatm!L3*Weighting!N12+TUM_default_S2_Treatm!M3*Weighting!N13+TUM_default_S2_Treatm!N3*Weighting!N14+TUM_default_S2_Treatm!O3*Weighting!N15+TUM_default_S2_Treatm!P3*Weighting!N16+TUM_default_S2_Treatm!Q3*Weighting!N17</f>
        <v>-27.793652466509847</v>
      </c>
      <c r="O3" s="6">
        <f>+TUM_default_S2_Treatm!B3*Weighting!O2+TUM_default_S2_Treatm!C3*Weighting!O3+TUM_default_S2_Treatm!D3*Weighting!O4+TUM_default_S2_Treatm!E3*Weighting!O5+TUM_default_S2_Treatm!F3*Weighting!O6+TUM_default_S2_Treatm!G3*Weighting!O7+TUM_default_S2_Treatm!H3*Weighting!O8+TUM_default_S2_Treatm!I3*Weighting!O9+TUM_default_S2_Treatm!J3*Weighting!O10+TUM_default_S2_Treatm!K3*Weighting!O11+TUM_default_S2_Treatm!L3*Weighting!O12+TUM_default_S2_Treatm!M3*Weighting!O13+TUM_default_S2_Treatm!N3*Weighting!O14+TUM_default_S2_Treatm!O3*Weighting!O15+TUM_default_S2_Treatm!P3*Weighting!O16+TUM_default_S2_Treatm!Q3*Weighting!O17</f>
        <v>-0.44575929575186574</v>
      </c>
      <c r="P3" s="6">
        <f>+TUM_default_S2_Treatm!B3*Weighting!P2+TUM_default_S2_Treatm!C3*Weighting!P3+TUM_default_S2_Treatm!D3*Weighting!P4+TUM_default_S2_Treatm!E3*Weighting!P5+TUM_default_S2_Treatm!F3*Weighting!P6+TUM_default_S2_Treatm!G3*Weighting!P7+TUM_default_S2_Treatm!H3*Weighting!P8+TUM_default_S2_Treatm!I3*Weighting!P9+TUM_default_S2_Treatm!J3*Weighting!P10+TUM_default_S2_Treatm!K3*Weighting!P11+TUM_default_S2_Treatm!L3*Weighting!P12+TUM_default_S2_Treatm!M3*Weighting!P13+TUM_default_S2_Treatm!N3*Weighting!P14+TUM_default_S2_Treatm!O3*Weighting!P15+TUM_default_S2_Treatm!P3*Weighting!P16+TUM_default_S2_Treatm!Q3*Weighting!P17</f>
        <v>-7.1777913258195376</v>
      </c>
      <c r="Q3" s="6">
        <f>+TUM_default_S2_Treatm!B3*Weighting!Q2+TUM_default_S2_Treatm!C3*Weighting!Q3+TUM_default_S2_Treatm!D3*Weighting!Q4+TUM_default_S2_Treatm!E3*Weighting!Q5+TUM_default_S2_Treatm!F3*Weighting!Q6+TUM_default_S2_Treatm!G3*Weighting!Q7+TUM_default_S2_Treatm!H3*Weighting!Q8+TUM_default_S2_Treatm!I3*Weighting!Q9+TUM_default_S2_Treatm!J3*Weighting!Q10+TUM_default_S2_Treatm!K3*Weighting!Q11+TUM_default_S2_Treatm!L3*Weighting!Q12+TUM_default_S2_Treatm!M3*Weighting!Q13+TUM_default_S2_Treatm!N3*Weighting!Q14+TUM_default_S2_Treatm!O3*Weighting!Q15+TUM_default_S2_Treatm!P3*Weighting!Q16+TUM_default_S2_Treatm!Q3*Weighting!Q17</f>
        <v>-0.10519030719527185</v>
      </c>
      <c r="R3" s="6">
        <f>+TUM_default_S2_Treatm!B3*Weighting!R2+TUM_default_S2_Treatm!C3*Weighting!R3+TUM_default_S2_Treatm!D3*Weighting!R4+TUM_default_S2_Treatm!E3*Weighting!R5+TUM_default_S2_Treatm!F3*Weighting!R6+TUM_default_S2_Treatm!G3*Weighting!R7+TUM_default_S2_Treatm!H3*Weighting!R8+TUM_default_S2_Treatm!I3*Weighting!R9+TUM_default_S2_Treatm!J3*Weighting!R10+TUM_default_S2_Treatm!K3*Weighting!R11+TUM_default_S2_Treatm!L3*Weighting!R12+TUM_default_S2_Treatm!M3*Weighting!R13+TUM_default_S2_Treatm!N3*Weighting!R14+TUM_default_S2_Treatm!O3*Weighting!R15+TUM_default_S2_Treatm!P3*Weighting!R16+TUM_default_S2_Treatm!Q3*Weighting!R17</f>
        <v>1.2859104657067975</v>
      </c>
      <c r="S3" s="6">
        <f>+TUM_default_S2_Treatm!B3*Weighting!S2+TUM_default_S2_Treatm!C3*Weighting!S3+TUM_default_S2_Treatm!D3*Weighting!S4+TUM_default_S2_Treatm!E3*Weighting!S5+TUM_default_S2_Treatm!F3*Weighting!S6+TUM_default_S2_Treatm!G3*Weighting!S7+TUM_default_S2_Treatm!H3*Weighting!S8+TUM_default_S2_Treatm!I3*Weighting!S9+TUM_default_S2_Treatm!J3*Weighting!S10+TUM_default_S2_Treatm!K3*Weighting!S11+TUM_default_S2_Treatm!L3*Weighting!S12+TUM_default_S2_Treatm!M3*Weighting!S13+TUM_default_S2_Treatm!N3*Weighting!S14+TUM_default_S2_Treatm!O3*Weighting!S15+TUM_default_S2_Treatm!P3*Weighting!S16+TUM_default_S2_Treatm!Q3*Weighting!S17</f>
        <v>-22.269123729142823</v>
      </c>
      <c r="T3" s="6">
        <f>+TUM_default_S2_Treatm!B3*Weighting!T2+TUM_default_S2_Treatm!C3*Weighting!T3+TUM_default_S2_Treatm!D3*Weighting!T4+TUM_default_S2_Treatm!E3*Weighting!T5+TUM_default_S2_Treatm!F3*Weighting!T6+TUM_default_S2_Treatm!G3*Weighting!T7+TUM_default_S2_Treatm!H3*Weighting!T8+TUM_default_S2_Treatm!I3*Weighting!T9+TUM_default_S2_Treatm!J3*Weighting!T10+TUM_default_S2_Treatm!K3*Weighting!T11+TUM_default_S2_Treatm!L3*Weighting!T12+TUM_default_S2_Treatm!M3*Weighting!T13+TUM_default_S2_Treatm!N3*Weighting!T14+TUM_default_S2_Treatm!O3*Weighting!T15+TUM_default_S2_Treatm!P3*Weighting!T16+TUM_default_S2_Treatm!Q3*Weighting!T17</f>
        <v>-31.072420000934908</v>
      </c>
      <c r="U3" s="6">
        <f>+TUM_default_S2_Treatm!B3*Weighting!U2+TUM_default_S2_Treatm!C3*Weighting!U3+TUM_default_S2_Treatm!D3*Weighting!U4+TUM_default_S2_Treatm!E3*Weighting!U5+TUM_default_S2_Treatm!F3*Weighting!U6+TUM_default_S2_Treatm!G3*Weighting!U7+TUM_default_S2_Treatm!H3*Weighting!U8+TUM_default_S2_Treatm!I3*Weighting!U9+TUM_default_S2_Treatm!J3*Weighting!U10+TUM_default_S2_Treatm!K3*Weighting!U11+TUM_default_S2_Treatm!L3*Weighting!U12+TUM_default_S2_Treatm!M3*Weighting!U13+TUM_default_S2_Treatm!N3*Weighting!U14+TUM_default_S2_Treatm!O3*Weighting!U15+TUM_default_S2_Treatm!P3*Weighting!U16+TUM_default_S2_Treatm!Q3*Weighting!U17</f>
        <v>-0.32641353091172243</v>
      </c>
      <c r="V3" s="6">
        <f>+TUM_default_S2_Treatm!B3*Weighting!V2+TUM_default_S2_Treatm!C3*Weighting!V3+TUM_default_S2_Treatm!D3*Weighting!V4+TUM_default_S2_Treatm!E3*Weighting!V5+TUM_default_S2_Treatm!F3*Weighting!V6+TUM_default_S2_Treatm!G3*Weighting!V7+TUM_default_S2_Treatm!H3*Weighting!V8+TUM_default_S2_Treatm!I3*Weighting!V9+TUM_default_S2_Treatm!J3*Weighting!V10+TUM_default_S2_Treatm!K3*Weighting!V11+TUM_default_S2_Treatm!L3*Weighting!V12+TUM_default_S2_Treatm!M3*Weighting!V13+TUM_default_S2_Treatm!N3*Weighting!V14+TUM_default_S2_Treatm!O3*Weighting!V15+TUM_default_S2_Treatm!P3*Weighting!V16+TUM_default_S2_Treatm!Q3*Weighting!V17</f>
        <v>-0.94545937629746468</v>
      </c>
      <c r="W3" s="6">
        <f>+TUM_default_S2_Treatm!B3*Weighting!W2+TUM_default_S2_Treatm!C3*Weighting!W3+TUM_default_S2_Treatm!D3*Weighting!W4+TUM_default_S2_Treatm!E3*Weighting!W5+TUM_default_S2_Treatm!F3*Weighting!W6+TUM_default_S2_Treatm!G3*Weighting!W7+TUM_default_S2_Treatm!H3*Weighting!W8+TUM_default_S2_Treatm!I3*Weighting!W9+TUM_default_S2_Treatm!J3*Weighting!W10+TUM_default_S2_Treatm!K3*Weighting!W11+TUM_default_S2_Treatm!L3*Weighting!W12+TUM_default_S2_Treatm!M3*Weighting!W13+TUM_default_S2_Treatm!N3*Weighting!W14+TUM_default_S2_Treatm!O3*Weighting!W15+TUM_default_S2_Treatm!P3*Weighting!W16+TUM_default_S2_Treatm!Q3*Weighting!W17</f>
        <v>6.0660425112484456E-2</v>
      </c>
      <c r="X3" s="6">
        <f>+TUM_default_S2_Treatm!B3*Weighting!X2+TUM_default_S2_Treatm!C3*Weighting!X3+TUM_default_S2_Treatm!D3*Weighting!X4+TUM_default_S2_Treatm!E3*Weighting!X5+TUM_default_S2_Treatm!F3*Weighting!X6+TUM_default_S2_Treatm!G3*Weighting!X7+TUM_default_S2_Treatm!H3*Weighting!X8+TUM_default_S2_Treatm!I3*Weighting!X9+TUM_default_S2_Treatm!J3*Weighting!X10+TUM_default_S2_Treatm!K3*Weighting!X11+TUM_default_S2_Treatm!L3*Weighting!X12+TUM_default_S2_Treatm!M3*Weighting!X13+TUM_default_S2_Treatm!N3*Weighting!X14+TUM_default_S2_Treatm!O3*Weighting!X15+TUM_default_S2_Treatm!P3*Weighting!X16+TUM_default_S2_Treatm!Q3*Weighting!X17</f>
        <v>-0.12371708485203325</v>
      </c>
      <c r="Y3" s="6">
        <f>+TUM_default_S2_Treatm!B3*Weighting!Y2+TUM_default_S2_Treatm!C3*Weighting!Y3+TUM_default_S2_Treatm!D3*Weighting!Y4+TUM_default_S2_Treatm!E3*Weighting!Y5+TUM_default_S2_Treatm!F3*Weighting!Y6+TUM_default_S2_Treatm!G3*Weighting!Y7+TUM_default_S2_Treatm!H3*Weighting!Y8+TUM_default_S2_Treatm!I3*Weighting!Y9+TUM_default_S2_Treatm!J3*Weighting!Y10+TUM_default_S2_Treatm!K3*Weighting!Y11+TUM_default_S2_Treatm!L3*Weighting!Y12+TUM_default_S2_Treatm!M3*Weighting!Y13+TUM_default_S2_Treatm!N3*Weighting!Y14+TUM_default_S2_Treatm!O3*Weighting!Y15+TUM_default_S2_Treatm!P3*Weighting!Y16+TUM_default_S2_Treatm!Q3*Weighting!Y17</f>
        <v>-0.73956049178893968</v>
      </c>
      <c r="Z3" s="6">
        <f>+TUM_default_S2_Treatm!B3*Weighting!Z2+TUM_default_S2_Treatm!C3*Weighting!Z3+TUM_default_S2_Treatm!D3*Weighting!Z4+TUM_default_S2_Treatm!E3*Weighting!Z5+TUM_default_S2_Treatm!F3*Weighting!Z6+TUM_default_S2_Treatm!G3*Weighting!Z7+TUM_default_S2_Treatm!H3*Weighting!Z8+TUM_default_S2_Treatm!I3*Weighting!Z9+TUM_default_S2_Treatm!J3*Weighting!Z10+TUM_default_S2_Treatm!K3*Weighting!Z11+TUM_default_S2_Treatm!L3*Weighting!Z12+TUM_default_S2_Treatm!M3*Weighting!Z13+TUM_default_S2_Treatm!N3*Weighting!Z14+TUM_default_S2_Treatm!O3*Weighting!Z15+TUM_default_S2_Treatm!P3*Weighting!Z16+TUM_default_S2_Treatm!Q3*Weighting!Z17</f>
        <v>-0.59185967140906448</v>
      </c>
      <c r="AA3" s="6">
        <f>+TUM_default_S2_Treatm!B3*Weighting!AA2+TUM_default_S2_Treatm!C3*Weighting!AA3+TUM_default_S2_Treatm!D3*Weighting!AA4+TUM_default_S2_Treatm!E3*Weighting!AA5+TUM_default_S2_Treatm!F3*Weighting!AA6+TUM_default_S2_Treatm!G3*Weighting!AA7+TUM_default_S2_Treatm!H3*Weighting!AA8+TUM_default_S2_Treatm!I3*Weighting!AA9+TUM_default_S2_Treatm!J3*Weighting!AA10+TUM_default_S2_Treatm!K3*Weighting!AA11+TUM_default_S2_Treatm!L3*Weighting!AA12+TUM_default_S2_Treatm!M3*Weighting!AA13+TUM_default_S2_Treatm!N3*Weighting!AA14+TUM_default_S2_Treatm!O3*Weighting!AA15+TUM_default_S2_Treatm!P3*Weighting!AA16+TUM_default_S2_Treatm!Q3*Weighting!AA17</f>
        <v>0.35866892033195197</v>
      </c>
    </row>
    <row r="4" spans="1:27" x14ac:dyDescent="0.35">
      <c r="A4" s="5" t="s">
        <v>3</v>
      </c>
      <c r="B4" s="6">
        <f ca="1">+TUM_default_S2_Treatm!B4*Weighting!B2+TUM_default_S2_Treatm!C4*Weighting!B3+TUM_default_S2_Treatm!D4*Weighting!B4+TUM_default_S2_Treatm!E4*Weighting!B5+TUM_default_S2_Treatm!F4*Weighting!B6+TUM_default_S2_Treatm!G4*Weighting!B7+TUM_default_S2_Treatm!H4*Weighting!B8+TUM_default_S2_Treatm!I4*Weighting!B9+TUM_default_S2_Treatm!J4*Weighting!B10+TUM_default_S2_Treatm!K4*Weighting!B11+TUM_default_S2_Treatm!L4*Weighting!B12+TUM_default_S2_Treatm!M4*Weighting!B13+TUM_default_S2_Treatm!N4*Weighting!B14+TUM_default_S2_Treatm!O4*Weighting!B15+TUM_default_S2_Treatm!P4*Weighting!B16+TUM_default_S2_Treatm!Q4*Weighting!B17</f>
        <v>-3.4128418785816472</v>
      </c>
      <c r="C4" s="6">
        <f ca="1">+TUM_default_S2_Treatm!B4*Weighting!C2+TUM_default_S2_Treatm!C4*Weighting!C3+TUM_default_S2_Treatm!D4*Weighting!C4+TUM_default_S2_Treatm!E4*Weighting!C5+TUM_default_S2_Treatm!F4*Weighting!C6+TUM_default_S2_Treatm!G4*Weighting!C7+TUM_default_S2_Treatm!H4*Weighting!C8+TUM_default_S2_Treatm!I4*Weighting!C9+TUM_default_S2_Treatm!J4*Weighting!C10+TUM_default_S2_Treatm!K4*Weighting!C11+TUM_default_S2_Treatm!L4*Weighting!C12+TUM_default_S2_Treatm!M4*Weighting!C13+TUM_default_S2_Treatm!N4*Weighting!C14+TUM_default_S2_Treatm!O4*Weighting!C15+TUM_default_S2_Treatm!P4*Weighting!C16+TUM_default_S2_Treatm!Q4*Weighting!C17</f>
        <v>-1.664557520904729</v>
      </c>
      <c r="D4" s="6">
        <f ca="1">+TUM_default_S2_Treatm!B4*Weighting!D2+TUM_default_S2_Treatm!C4*Weighting!D3+TUM_default_S2_Treatm!D4*Weighting!D4+TUM_default_S2_Treatm!E4*Weighting!D5+TUM_default_S2_Treatm!F4*Weighting!D6+TUM_default_S2_Treatm!G4*Weighting!D7+TUM_default_S2_Treatm!H4*Weighting!D8+TUM_default_S2_Treatm!I4*Weighting!D9+TUM_default_S2_Treatm!J4*Weighting!D10+TUM_default_S2_Treatm!K4*Weighting!D11+TUM_default_S2_Treatm!L4*Weighting!D12+TUM_default_S2_Treatm!M4*Weighting!D13+TUM_default_S2_Treatm!N4*Weighting!D14+TUM_default_S2_Treatm!O4*Weighting!D15+TUM_default_S2_Treatm!P4*Weighting!D16+TUM_default_S2_Treatm!Q4*Weighting!D17</f>
        <v>-3.5394173177023962</v>
      </c>
      <c r="E4" s="6">
        <f ca="1">+TUM_default_S2_Treatm!B4*Weighting!E2+TUM_default_S2_Treatm!C4*Weighting!E3+TUM_default_S2_Treatm!D4*Weighting!E4+TUM_default_S2_Treatm!E4*Weighting!E5+TUM_default_S2_Treatm!F4*Weighting!E6+TUM_default_S2_Treatm!G4*Weighting!E7+TUM_default_S2_Treatm!H4*Weighting!E8+TUM_default_S2_Treatm!I4*Weighting!E9+TUM_default_S2_Treatm!J4*Weighting!E10+TUM_default_S2_Treatm!K4*Weighting!E11+TUM_default_S2_Treatm!L4*Weighting!E12+TUM_default_S2_Treatm!M4*Weighting!E13+TUM_default_S2_Treatm!N4*Weighting!E14+TUM_default_S2_Treatm!O4*Weighting!E15+TUM_default_S2_Treatm!P4*Weighting!E16+TUM_default_S2_Treatm!Q4*Weighting!E17</f>
        <v>2.8863521254190533E-2</v>
      </c>
      <c r="F4" s="6">
        <f ca="1">+TUM_default_S2_Treatm!B4*Weighting!F2+TUM_default_S2_Treatm!C4*Weighting!F3+TUM_default_S2_Treatm!D4*Weighting!F4+TUM_default_S2_Treatm!E4*Weighting!F5+TUM_default_S2_Treatm!F4*Weighting!F6+TUM_default_S2_Treatm!G4*Weighting!F7+TUM_default_S2_Treatm!H4*Weighting!F8+TUM_default_S2_Treatm!I4*Weighting!F9+TUM_default_S2_Treatm!J4*Weighting!F10+TUM_default_S2_Treatm!K4*Weighting!F11+TUM_default_S2_Treatm!L4*Weighting!F12+TUM_default_S2_Treatm!M4*Weighting!F13+TUM_default_S2_Treatm!N4*Weighting!F14+TUM_default_S2_Treatm!O4*Weighting!F15+TUM_default_S2_Treatm!P4*Weighting!F16+TUM_default_S2_Treatm!Q4*Weighting!F17</f>
        <v>-3.3325447397729451</v>
      </c>
      <c r="G4" s="6">
        <f>+TUM_default_S2_Treatm!B4*Weighting!G2+TUM_default_S2_Treatm!C4*Weighting!G3+TUM_default_S2_Treatm!D4*Weighting!G4+TUM_default_S2_Treatm!E4*Weighting!G5+TUM_default_S2_Treatm!F4*Weighting!G6+TUM_default_S2_Treatm!G4*Weighting!G7+TUM_default_S2_Treatm!H4*Weighting!G8+TUM_default_S2_Treatm!I4*Weighting!G9+TUM_default_S2_Treatm!J4*Weighting!G10+TUM_default_S2_Treatm!K4*Weighting!G11+TUM_default_S2_Treatm!L4*Weighting!G12+TUM_default_S2_Treatm!M4*Weighting!G13+TUM_default_S2_Treatm!N4*Weighting!G14+TUM_default_S2_Treatm!O4*Weighting!G15+TUM_default_S2_Treatm!P4*Weighting!G16+TUM_default_S2_Treatm!Q4*Weighting!G17</f>
        <v>-1.5448159472539407</v>
      </c>
      <c r="H4" s="6">
        <f>+TUM_default_S2_Treatm!B4*Weighting!H2+TUM_default_S2_Treatm!C4*Weighting!H3+TUM_default_S2_Treatm!D4*Weighting!H4+TUM_default_S2_Treatm!E4*Weighting!H5+TUM_default_S2_Treatm!F4*Weighting!H6+TUM_default_S2_Treatm!G4*Weighting!H7+TUM_default_S2_Treatm!H4*Weighting!H8+TUM_default_S2_Treatm!I4*Weighting!H9+TUM_default_S2_Treatm!J4*Weighting!H10+TUM_default_S2_Treatm!K4*Weighting!H11+TUM_default_S2_Treatm!L4*Weighting!H12+TUM_default_S2_Treatm!M4*Weighting!H13+TUM_default_S2_Treatm!N4*Weighting!H14+TUM_default_S2_Treatm!O4*Weighting!H15+TUM_default_S2_Treatm!P4*Weighting!H16+TUM_default_S2_Treatm!Q4*Weighting!H17</f>
        <v>-1.7805825134383946</v>
      </c>
      <c r="I4" s="6">
        <f>+TUM_default_S2_Treatm!B4*Weighting!I2+TUM_default_S2_Treatm!C4*Weighting!I3+TUM_default_S2_Treatm!D4*Weighting!I4+TUM_default_S2_Treatm!E4*Weighting!I5+TUM_default_S2_Treatm!F4*Weighting!I6+TUM_default_S2_Treatm!G4*Weighting!I7+TUM_default_S2_Treatm!H4*Weighting!I8+TUM_default_S2_Treatm!I4*Weighting!I9+TUM_default_S2_Treatm!J4*Weighting!I10+TUM_default_S2_Treatm!K4*Weighting!I11+TUM_default_S2_Treatm!L4*Weighting!I12+TUM_default_S2_Treatm!M4*Weighting!I13+TUM_default_S2_Treatm!N4*Weighting!I14+TUM_default_S2_Treatm!O4*Weighting!I15+TUM_default_S2_Treatm!P4*Weighting!I16+TUM_default_S2_Treatm!Q4*Weighting!I17</f>
        <v>-1.5795814998550026</v>
      </c>
      <c r="J4" s="6">
        <f>+TUM_default_S2_Treatm!B4*Weighting!J2+TUM_default_S2_Treatm!C4*Weighting!J3+TUM_default_S2_Treatm!D4*Weighting!J4+TUM_default_S2_Treatm!E4*Weighting!J5+TUM_default_S2_Treatm!F4*Weighting!J6+TUM_default_S2_Treatm!G4*Weighting!J7+TUM_default_S2_Treatm!H4*Weighting!J8+TUM_default_S2_Treatm!I4*Weighting!J9+TUM_default_S2_Treatm!J4*Weighting!J10+TUM_default_S2_Treatm!K4*Weighting!J11+TUM_default_S2_Treatm!L4*Weighting!J12+TUM_default_S2_Treatm!M4*Weighting!J13+TUM_default_S2_Treatm!N4*Weighting!J14+TUM_default_S2_Treatm!O4*Weighting!J15+TUM_default_S2_Treatm!P4*Weighting!J16+TUM_default_S2_Treatm!Q4*Weighting!J17</f>
        <v>-1.2304849793696175</v>
      </c>
      <c r="K4" s="6">
        <f>+TUM_default_S2_Treatm!B4*Weighting!K2+TUM_default_S2_Treatm!C4*Weighting!K3+TUM_default_S2_Treatm!D4*Weighting!K4+TUM_default_S2_Treatm!E4*Weighting!K5+TUM_default_S2_Treatm!F4*Weighting!K6+TUM_default_S2_Treatm!G4*Weighting!K7+TUM_default_S2_Treatm!H4*Weighting!K8+TUM_default_S2_Treatm!I4*Weighting!K9+TUM_default_S2_Treatm!J4*Weighting!K10+TUM_default_S2_Treatm!K4*Weighting!K11+TUM_default_S2_Treatm!L4*Weighting!K12+TUM_default_S2_Treatm!M4*Weighting!K13+TUM_default_S2_Treatm!N4*Weighting!K14+TUM_default_S2_Treatm!O4*Weighting!K15+TUM_default_S2_Treatm!P4*Weighting!K16+TUM_default_S2_Treatm!Q4*Weighting!K17</f>
        <v>-1.6179824103998117</v>
      </c>
      <c r="L4" s="6">
        <f>+TUM_default_S2_Treatm!B4*Weighting!L2+TUM_default_S2_Treatm!C4*Weighting!L3+TUM_default_S2_Treatm!D4*Weighting!L4+TUM_default_S2_Treatm!E4*Weighting!L5+TUM_default_S2_Treatm!F4*Weighting!L6+TUM_default_S2_Treatm!G4*Weighting!L7+TUM_default_S2_Treatm!H4*Weighting!L8+TUM_default_S2_Treatm!I4*Weighting!L9+TUM_default_S2_Treatm!J4*Weighting!L10+TUM_default_S2_Treatm!K4*Weighting!L11+TUM_default_S2_Treatm!L4*Weighting!L12+TUM_default_S2_Treatm!M4*Weighting!L13+TUM_default_S2_Treatm!N4*Weighting!L14+TUM_default_S2_Treatm!O4*Weighting!L15+TUM_default_S2_Treatm!P4*Weighting!L16+TUM_default_S2_Treatm!Q4*Weighting!L17</f>
        <v>-6.4732350304989161</v>
      </c>
      <c r="M4" s="6">
        <f>+TUM_default_S2_Treatm!B4*Weighting!M2+TUM_default_S2_Treatm!C4*Weighting!M3+TUM_default_S2_Treatm!D4*Weighting!M4+TUM_default_S2_Treatm!E4*Weighting!M5+TUM_default_S2_Treatm!F4*Weighting!M6+TUM_default_S2_Treatm!G4*Weighting!M7+TUM_default_S2_Treatm!H4*Weighting!M8+TUM_default_S2_Treatm!I4*Weighting!M9+TUM_default_S2_Treatm!J4*Weighting!M10+TUM_default_S2_Treatm!K4*Weighting!M11+TUM_default_S2_Treatm!L4*Weighting!M12+TUM_default_S2_Treatm!M4*Weighting!M13+TUM_default_S2_Treatm!N4*Weighting!M14+TUM_default_S2_Treatm!O4*Weighting!M15+TUM_default_S2_Treatm!P4*Weighting!M16+TUM_default_S2_Treatm!Q4*Weighting!M17</f>
        <v>1.4675122620699907E-2</v>
      </c>
      <c r="N4" s="6">
        <f>+TUM_default_S2_Treatm!B4*Weighting!N2+TUM_default_S2_Treatm!C4*Weighting!N3+TUM_default_S2_Treatm!D4*Weighting!N4+TUM_default_S2_Treatm!E4*Weighting!N5+TUM_default_S2_Treatm!F4*Weighting!N6+TUM_default_S2_Treatm!G4*Weighting!N7+TUM_default_S2_Treatm!H4*Weighting!N8+TUM_default_S2_Treatm!I4*Weighting!N9+TUM_default_S2_Treatm!J4*Weighting!N10+TUM_default_S2_Treatm!K4*Weighting!N11+TUM_default_S2_Treatm!L4*Weighting!N12+TUM_default_S2_Treatm!M4*Weighting!N13+TUM_default_S2_Treatm!N4*Weighting!N14+TUM_default_S2_Treatm!O4*Weighting!N15+TUM_default_S2_Treatm!P4*Weighting!N16+TUM_default_S2_Treatm!Q4*Weighting!N17</f>
        <v>-14.200128718853414</v>
      </c>
      <c r="O4" s="6">
        <f>+TUM_default_S2_Treatm!B4*Weighting!O2+TUM_default_S2_Treatm!C4*Weighting!O3+TUM_default_S2_Treatm!D4*Weighting!O4+TUM_default_S2_Treatm!E4*Weighting!O5+TUM_default_S2_Treatm!F4*Weighting!O6+TUM_default_S2_Treatm!G4*Weighting!O7+TUM_default_S2_Treatm!H4*Weighting!O8+TUM_default_S2_Treatm!I4*Weighting!O9+TUM_default_S2_Treatm!J4*Weighting!O10+TUM_default_S2_Treatm!K4*Weighting!O11+TUM_default_S2_Treatm!L4*Weighting!O12+TUM_default_S2_Treatm!M4*Weighting!O13+TUM_default_S2_Treatm!N4*Weighting!O14+TUM_default_S2_Treatm!O4*Weighting!O15+TUM_default_S2_Treatm!P4*Weighting!O16+TUM_default_S2_Treatm!Q4*Weighting!O17</f>
        <v>-4.2651988619275532</v>
      </c>
      <c r="P4" s="6">
        <f>+TUM_default_S2_Treatm!B4*Weighting!P2+TUM_default_S2_Treatm!C4*Weighting!P3+TUM_default_S2_Treatm!D4*Weighting!P4+TUM_default_S2_Treatm!E4*Weighting!P5+TUM_default_S2_Treatm!F4*Weighting!P6+TUM_default_S2_Treatm!G4*Weighting!P7+TUM_default_S2_Treatm!H4*Weighting!P8+TUM_default_S2_Treatm!I4*Weighting!P9+TUM_default_S2_Treatm!J4*Weighting!P10+TUM_default_S2_Treatm!K4*Weighting!P11+TUM_default_S2_Treatm!L4*Weighting!P12+TUM_default_S2_Treatm!M4*Weighting!P13+TUM_default_S2_Treatm!N4*Weighting!P14+TUM_default_S2_Treatm!O4*Weighting!P15+TUM_default_S2_Treatm!P4*Weighting!P16+TUM_default_S2_Treatm!Q4*Weighting!P17</f>
        <v>-1.2814506876962892</v>
      </c>
      <c r="Q4" s="6">
        <f>+TUM_default_S2_Treatm!B4*Weighting!Q2+TUM_default_S2_Treatm!C4*Weighting!Q3+TUM_default_S2_Treatm!D4*Weighting!Q4+TUM_default_S2_Treatm!E4*Weighting!Q5+TUM_default_S2_Treatm!F4*Weighting!Q6+TUM_default_S2_Treatm!G4*Weighting!Q7+TUM_default_S2_Treatm!H4*Weighting!Q8+TUM_default_S2_Treatm!I4*Weighting!Q9+TUM_default_S2_Treatm!J4*Weighting!Q10+TUM_default_S2_Treatm!K4*Weighting!Q11+TUM_default_S2_Treatm!L4*Weighting!Q12+TUM_default_S2_Treatm!M4*Weighting!Q13+TUM_default_S2_Treatm!N4*Weighting!Q14+TUM_default_S2_Treatm!O4*Weighting!Q15+TUM_default_S2_Treatm!P4*Weighting!Q16+TUM_default_S2_Treatm!Q4*Weighting!Q17</f>
        <v>-2.8484622897631567E-2</v>
      </c>
      <c r="R4" s="6">
        <f>+TUM_default_S2_Treatm!B4*Weighting!R2+TUM_default_S2_Treatm!C4*Weighting!R3+TUM_default_S2_Treatm!D4*Weighting!R4+TUM_default_S2_Treatm!E4*Weighting!R5+TUM_default_S2_Treatm!F4*Weighting!R6+TUM_default_S2_Treatm!G4*Weighting!R7+TUM_default_S2_Treatm!H4*Weighting!R8+TUM_default_S2_Treatm!I4*Weighting!R9+TUM_default_S2_Treatm!J4*Weighting!R10+TUM_default_S2_Treatm!K4*Weighting!R11+TUM_default_S2_Treatm!L4*Weighting!R12+TUM_default_S2_Treatm!M4*Weighting!R13+TUM_default_S2_Treatm!N4*Weighting!R14+TUM_default_S2_Treatm!O4*Weighting!R15+TUM_default_S2_Treatm!P4*Weighting!R16+TUM_default_S2_Treatm!Q4*Weighting!R17</f>
        <v>0.84068615867675933</v>
      </c>
      <c r="S4" s="6">
        <f>+TUM_default_S2_Treatm!B4*Weighting!S2+TUM_default_S2_Treatm!C4*Weighting!S3+TUM_default_S2_Treatm!D4*Weighting!S4+TUM_default_S2_Treatm!E4*Weighting!S5+TUM_default_S2_Treatm!F4*Weighting!S6+TUM_default_S2_Treatm!G4*Weighting!S7+TUM_default_S2_Treatm!H4*Weighting!S8+TUM_default_S2_Treatm!I4*Weighting!S9+TUM_default_S2_Treatm!J4*Weighting!S10+TUM_default_S2_Treatm!K4*Weighting!S11+TUM_default_S2_Treatm!L4*Weighting!S12+TUM_default_S2_Treatm!M4*Weighting!S13+TUM_default_S2_Treatm!N4*Weighting!S14+TUM_default_S2_Treatm!O4*Weighting!S15+TUM_default_S2_Treatm!P4*Weighting!S16+TUM_default_S2_Treatm!Q4*Weighting!S17</f>
        <v>0.40750043103522771</v>
      </c>
      <c r="T4" s="6">
        <f>+TUM_default_S2_Treatm!B4*Weighting!T2+TUM_default_S2_Treatm!C4*Weighting!T3+TUM_default_S2_Treatm!D4*Weighting!T4+TUM_default_S2_Treatm!E4*Weighting!T5+TUM_default_S2_Treatm!F4*Weighting!T6+TUM_default_S2_Treatm!G4*Weighting!T7+TUM_default_S2_Treatm!H4*Weighting!T8+TUM_default_S2_Treatm!I4*Weighting!T9+TUM_default_S2_Treatm!J4*Weighting!T10+TUM_default_S2_Treatm!K4*Weighting!T11+TUM_default_S2_Treatm!L4*Weighting!T12+TUM_default_S2_Treatm!M4*Weighting!T13+TUM_default_S2_Treatm!N4*Weighting!T14+TUM_default_S2_Treatm!O4*Weighting!T15+TUM_default_S2_Treatm!P4*Weighting!T16+TUM_default_S2_Treatm!Q4*Weighting!T17</f>
        <v>0.76559170549698408</v>
      </c>
      <c r="U4" s="6">
        <f>+TUM_default_S2_Treatm!B4*Weighting!U2+TUM_default_S2_Treatm!C4*Weighting!U3+TUM_default_S2_Treatm!D4*Weighting!U4+TUM_default_S2_Treatm!E4*Weighting!U5+TUM_default_S2_Treatm!F4*Weighting!U6+TUM_default_S2_Treatm!G4*Weighting!U7+TUM_default_S2_Treatm!H4*Weighting!U8+TUM_default_S2_Treatm!I4*Weighting!U9+TUM_default_S2_Treatm!J4*Weighting!U10+TUM_default_S2_Treatm!K4*Weighting!U11+TUM_default_S2_Treatm!L4*Weighting!U12+TUM_default_S2_Treatm!M4*Weighting!U13+TUM_default_S2_Treatm!N4*Weighting!U14+TUM_default_S2_Treatm!O4*Weighting!U15+TUM_default_S2_Treatm!P4*Weighting!U16+TUM_default_S2_Treatm!Q4*Weighting!U17</f>
        <v>-0.32745420276153425</v>
      </c>
      <c r="V4" s="6">
        <f>+TUM_default_S2_Treatm!B4*Weighting!V2+TUM_default_S2_Treatm!C4*Weighting!V3+TUM_default_S2_Treatm!D4*Weighting!V4+TUM_default_S2_Treatm!E4*Weighting!V5+TUM_default_S2_Treatm!F4*Weighting!V6+TUM_default_S2_Treatm!G4*Weighting!V7+TUM_default_S2_Treatm!H4*Weighting!V8+TUM_default_S2_Treatm!I4*Weighting!V9+TUM_default_S2_Treatm!J4*Weighting!V10+TUM_default_S2_Treatm!K4*Weighting!V11+TUM_default_S2_Treatm!L4*Weighting!V12+TUM_default_S2_Treatm!M4*Weighting!V13+TUM_default_S2_Treatm!N4*Weighting!V14+TUM_default_S2_Treatm!O4*Weighting!V15+TUM_default_S2_Treatm!P4*Weighting!V16+TUM_default_S2_Treatm!Q4*Weighting!V17</f>
        <v>0.33156234577224619</v>
      </c>
      <c r="W4" s="6">
        <f>+TUM_default_S2_Treatm!B4*Weighting!W2+TUM_default_S2_Treatm!C4*Weighting!W3+TUM_default_S2_Treatm!D4*Weighting!W4+TUM_default_S2_Treatm!E4*Weighting!W5+TUM_default_S2_Treatm!F4*Weighting!W6+TUM_default_S2_Treatm!G4*Weighting!W7+TUM_default_S2_Treatm!H4*Weighting!W8+TUM_default_S2_Treatm!I4*Weighting!W9+TUM_default_S2_Treatm!J4*Weighting!W10+TUM_default_S2_Treatm!K4*Weighting!W11+TUM_default_S2_Treatm!L4*Weighting!W12+TUM_default_S2_Treatm!M4*Weighting!W13+TUM_default_S2_Treatm!N4*Weighting!W14+TUM_default_S2_Treatm!O4*Weighting!W15+TUM_default_S2_Treatm!P4*Weighting!W16+TUM_default_S2_Treatm!Q4*Weighting!W17</f>
        <v>0.50020382486037007</v>
      </c>
      <c r="X4" s="6">
        <f>+TUM_default_S2_Treatm!B4*Weighting!X2+TUM_default_S2_Treatm!C4*Weighting!X3+TUM_default_S2_Treatm!D4*Weighting!X4+TUM_default_S2_Treatm!E4*Weighting!X5+TUM_default_S2_Treatm!F4*Weighting!X6+TUM_default_S2_Treatm!G4*Weighting!X7+TUM_default_S2_Treatm!H4*Weighting!X8+TUM_default_S2_Treatm!I4*Weighting!X9+TUM_default_S2_Treatm!J4*Weighting!X10+TUM_default_S2_Treatm!K4*Weighting!X11+TUM_default_S2_Treatm!L4*Weighting!X12+TUM_default_S2_Treatm!M4*Weighting!X13+TUM_default_S2_Treatm!N4*Weighting!X14+TUM_default_S2_Treatm!O4*Weighting!X15+TUM_default_S2_Treatm!P4*Weighting!X16+TUM_default_S2_Treatm!Q4*Weighting!X17</f>
        <v>-0.36283020298900281</v>
      </c>
      <c r="Y4" s="6">
        <f>+TUM_default_S2_Treatm!B4*Weighting!Y2+TUM_default_S2_Treatm!C4*Weighting!Y3+TUM_default_S2_Treatm!D4*Weighting!Y4+TUM_default_S2_Treatm!E4*Weighting!Y5+TUM_default_S2_Treatm!F4*Weighting!Y6+TUM_default_S2_Treatm!G4*Weighting!Y7+TUM_default_S2_Treatm!H4*Weighting!Y8+TUM_default_S2_Treatm!I4*Weighting!Y9+TUM_default_S2_Treatm!J4*Weighting!Y10+TUM_default_S2_Treatm!K4*Weighting!Y11+TUM_default_S2_Treatm!L4*Weighting!Y12+TUM_default_S2_Treatm!M4*Weighting!Y13+TUM_default_S2_Treatm!N4*Weighting!Y14+TUM_default_S2_Treatm!O4*Weighting!Y15+TUM_default_S2_Treatm!P4*Weighting!Y16+TUM_default_S2_Treatm!Q4*Weighting!Y17</f>
        <v>-0.15262856510130723</v>
      </c>
      <c r="Z4" s="6">
        <f>+TUM_default_S2_Treatm!B4*Weighting!Z2+TUM_default_S2_Treatm!C4*Weighting!Z3+TUM_default_S2_Treatm!D4*Weighting!Z4+TUM_default_S2_Treatm!E4*Weighting!Z5+TUM_default_S2_Treatm!F4*Weighting!Z6+TUM_default_S2_Treatm!G4*Weighting!Z7+TUM_default_S2_Treatm!H4*Weighting!Z8+TUM_default_S2_Treatm!I4*Weighting!Z9+TUM_default_S2_Treatm!J4*Weighting!Z10+TUM_default_S2_Treatm!K4*Weighting!Z11+TUM_default_S2_Treatm!L4*Weighting!Z12+TUM_default_S2_Treatm!M4*Weighting!Z13+TUM_default_S2_Treatm!N4*Weighting!Z14+TUM_default_S2_Treatm!O4*Weighting!Z15+TUM_default_S2_Treatm!P4*Weighting!Z16+TUM_default_S2_Treatm!Q4*Weighting!Z17</f>
        <v>-0.66313768390121441</v>
      </c>
      <c r="AA4" s="6">
        <f>+TUM_default_S2_Treatm!B4*Weighting!AA2+TUM_default_S2_Treatm!C4*Weighting!AA3+TUM_default_S2_Treatm!D4*Weighting!AA4+TUM_default_S2_Treatm!E4*Weighting!AA5+TUM_default_S2_Treatm!F4*Weighting!AA6+TUM_default_S2_Treatm!G4*Weighting!AA7+TUM_default_S2_Treatm!H4*Weighting!AA8+TUM_default_S2_Treatm!I4*Weighting!AA9+TUM_default_S2_Treatm!J4*Weighting!AA10+TUM_default_S2_Treatm!K4*Weighting!AA11+TUM_default_S2_Treatm!L4*Weighting!AA12+TUM_default_S2_Treatm!M4*Weighting!AA13+TUM_default_S2_Treatm!N4*Weighting!AA14+TUM_default_S2_Treatm!O4*Weighting!AA15+TUM_default_S2_Treatm!P4*Weighting!AA16+TUM_default_S2_Treatm!Q4*Weighting!AA17</f>
        <v>0.17727383210152325</v>
      </c>
    </row>
    <row r="5" spans="1:27" x14ac:dyDescent="0.35">
      <c r="A5" s="5" t="s">
        <v>4</v>
      </c>
      <c r="B5" s="6">
        <f ca="1">+TUM_default_S2_Treatm!B5*Weighting!B2+TUM_default_S2_Treatm!C5*Weighting!B3+TUM_default_S2_Treatm!D5*Weighting!B4+TUM_default_S2_Treatm!E5*Weighting!B5+TUM_default_S2_Treatm!F5*Weighting!B6+TUM_default_S2_Treatm!G5*Weighting!B7+TUM_default_S2_Treatm!H5*Weighting!B8+TUM_default_S2_Treatm!I5*Weighting!B9+TUM_default_S2_Treatm!J5*Weighting!B10+TUM_default_S2_Treatm!K5*Weighting!B11+TUM_default_S2_Treatm!L5*Weighting!B12+TUM_default_S2_Treatm!M5*Weighting!B13+TUM_default_S2_Treatm!N5*Weighting!B14+TUM_default_S2_Treatm!O5*Weighting!B15+TUM_default_S2_Treatm!P5*Weighting!B16+TUM_default_S2_Treatm!Q5*Weighting!B17</f>
        <v>6.6037604145502717</v>
      </c>
      <c r="C5" s="6">
        <f ca="1">+TUM_default_S2_Treatm!B5*Weighting!C2+TUM_default_S2_Treatm!C5*Weighting!C3+TUM_default_S2_Treatm!D5*Weighting!C4+TUM_default_S2_Treatm!E5*Weighting!C5+TUM_default_S2_Treatm!F5*Weighting!C6+TUM_default_S2_Treatm!G5*Weighting!C7+TUM_default_S2_Treatm!H5*Weighting!C8+TUM_default_S2_Treatm!I5*Weighting!C9+TUM_default_S2_Treatm!J5*Weighting!C10+TUM_default_S2_Treatm!K5*Weighting!C11+TUM_default_S2_Treatm!L5*Weighting!C12+TUM_default_S2_Treatm!M5*Weighting!C13+TUM_default_S2_Treatm!N5*Weighting!C14+TUM_default_S2_Treatm!O5*Weighting!C15+TUM_default_S2_Treatm!P5*Weighting!C16+TUM_default_S2_Treatm!Q5*Weighting!C17</f>
        <v>4.0476328376648123</v>
      </c>
      <c r="D5" s="6">
        <f ca="1">+TUM_default_S2_Treatm!B5*Weighting!D2+TUM_default_S2_Treatm!C5*Weighting!D3+TUM_default_S2_Treatm!D5*Weighting!D4+TUM_default_S2_Treatm!E5*Weighting!D5+TUM_default_S2_Treatm!F5*Weighting!D6+TUM_default_S2_Treatm!G5*Weighting!D7+TUM_default_S2_Treatm!H5*Weighting!D8+TUM_default_S2_Treatm!I5*Weighting!D9+TUM_default_S2_Treatm!J5*Weighting!D10+TUM_default_S2_Treatm!K5*Weighting!D11+TUM_default_S2_Treatm!L5*Weighting!D12+TUM_default_S2_Treatm!M5*Weighting!D13+TUM_default_S2_Treatm!N5*Weighting!D14+TUM_default_S2_Treatm!O5*Weighting!D15+TUM_default_S2_Treatm!P5*Weighting!D16+TUM_default_S2_Treatm!Q5*Weighting!D17</f>
        <v>6.8252456051177006</v>
      </c>
      <c r="E5" s="6">
        <f ca="1">+TUM_default_S2_Treatm!B5*Weighting!E2+TUM_default_S2_Treatm!C5*Weighting!E3+TUM_default_S2_Treatm!D5*Weighting!E4+TUM_default_S2_Treatm!E5*Weighting!E5+TUM_default_S2_Treatm!F5*Weighting!E6+TUM_default_S2_Treatm!G5*Weighting!E7+TUM_default_S2_Treatm!H5*Weighting!E8+TUM_default_S2_Treatm!I5*Weighting!E9+TUM_default_S2_Treatm!J5*Weighting!E10+TUM_default_S2_Treatm!K5*Weighting!E11+TUM_default_S2_Treatm!L5*Weighting!E12+TUM_default_S2_Treatm!M5*Weighting!E13+TUM_default_S2_Treatm!N5*Weighting!E14+TUM_default_S2_Treatm!O5*Weighting!E15+TUM_default_S2_Treatm!P5*Weighting!E16+TUM_default_S2_Treatm!Q5*Weighting!E17</f>
        <v>3.6841940863258351</v>
      </c>
      <c r="F5" s="6">
        <f ca="1">+TUM_default_S2_Treatm!B5*Weighting!F2+TUM_default_S2_Treatm!C5*Weighting!F3+TUM_default_S2_Treatm!D5*Weighting!F4+TUM_default_S2_Treatm!E5*Weighting!F5+TUM_default_S2_Treatm!F5*Weighting!F6+TUM_default_S2_Treatm!G5*Weighting!F7+TUM_default_S2_Treatm!H5*Weighting!F8+TUM_default_S2_Treatm!I5*Weighting!F9+TUM_default_S2_Treatm!J5*Weighting!F10+TUM_default_S2_Treatm!K5*Weighting!F11+TUM_default_S2_Treatm!L5*Weighting!F12+TUM_default_S2_Treatm!M5*Weighting!F13+TUM_default_S2_Treatm!N5*Weighting!F14+TUM_default_S2_Treatm!O5*Weighting!F15+TUM_default_S2_Treatm!P5*Weighting!F16+TUM_default_S2_Treatm!Q5*Weighting!F17</f>
        <v>6.2822846061692328</v>
      </c>
      <c r="G5" s="6">
        <f>+TUM_default_S2_Treatm!B5*Weighting!G2+TUM_default_S2_Treatm!C5*Weighting!G3+TUM_default_S2_Treatm!D5*Weighting!G4+TUM_default_S2_Treatm!E5*Weighting!G5+TUM_default_S2_Treatm!F5*Weighting!G6+TUM_default_S2_Treatm!G5*Weighting!G7+TUM_default_S2_Treatm!H5*Weighting!G8+TUM_default_S2_Treatm!I5*Weighting!G9+TUM_default_S2_Treatm!J5*Weighting!G10+TUM_default_S2_Treatm!K5*Weighting!G11+TUM_default_S2_Treatm!L5*Weighting!G12+TUM_default_S2_Treatm!M5*Weighting!G13+TUM_default_S2_Treatm!N5*Weighting!G14+TUM_default_S2_Treatm!O5*Weighting!G15+TUM_default_S2_Treatm!P5*Weighting!G16+TUM_default_S2_Treatm!Q5*Weighting!G17</f>
        <v>3.2055168905240921</v>
      </c>
      <c r="H5" s="6">
        <f>+TUM_default_S2_Treatm!B5*Weighting!H2+TUM_default_S2_Treatm!C5*Weighting!H3+TUM_default_S2_Treatm!D5*Weighting!H4+TUM_default_S2_Treatm!E5*Weighting!H5+TUM_default_S2_Treatm!F5*Weighting!H6+TUM_default_S2_Treatm!G5*Weighting!H7+TUM_default_S2_Treatm!H5*Weighting!H8+TUM_default_S2_Treatm!I5*Weighting!H9+TUM_default_S2_Treatm!J5*Weighting!H10+TUM_default_S2_Treatm!K5*Weighting!H11+TUM_default_S2_Treatm!L5*Weighting!H12+TUM_default_S2_Treatm!M5*Weighting!H13+TUM_default_S2_Treatm!N5*Weighting!H14+TUM_default_S2_Treatm!O5*Weighting!H15+TUM_default_S2_Treatm!P5*Weighting!H16+TUM_default_S2_Treatm!Q5*Weighting!H17</f>
        <v>2.4197428606004916</v>
      </c>
      <c r="I5" s="6">
        <f>+TUM_default_S2_Treatm!B5*Weighting!I2+TUM_default_S2_Treatm!C5*Weighting!I3+TUM_default_S2_Treatm!D5*Weighting!I4+TUM_default_S2_Treatm!E5*Weighting!I5+TUM_default_S2_Treatm!F5*Weighting!I6+TUM_default_S2_Treatm!G5*Weighting!I7+TUM_default_S2_Treatm!H5*Weighting!I8+TUM_default_S2_Treatm!I5*Weighting!I9+TUM_default_S2_Treatm!J5*Weighting!I10+TUM_default_S2_Treatm!K5*Weighting!I11+TUM_default_S2_Treatm!L5*Weighting!I12+TUM_default_S2_Treatm!M5*Weighting!I13+TUM_default_S2_Treatm!N5*Weighting!I14+TUM_default_S2_Treatm!O5*Weighting!I15+TUM_default_S2_Treatm!P5*Weighting!I16+TUM_default_S2_Treatm!Q5*Weighting!I17</f>
        <v>3.2323422405046935</v>
      </c>
      <c r="J5" s="6">
        <f>+TUM_default_S2_Treatm!B5*Weighting!J2+TUM_default_S2_Treatm!C5*Weighting!J3+TUM_default_S2_Treatm!D5*Weighting!J4+TUM_default_S2_Treatm!E5*Weighting!J5+TUM_default_S2_Treatm!F5*Weighting!J6+TUM_default_S2_Treatm!G5*Weighting!J7+TUM_default_S2_Treatm!H5*Weighting!J8+TUM_default_S2_Treatm!I5*Weighting!J9+TUM_default_S2_Treatm!J5*Weighting!J10+TUM_default_S2_Treatm!K5*Weighting!J11+TUM_default_S2_Treatm!L5*Weighting!J12+TUM_default_S2_Treatm!M5*Weighting!J13+TUM_default_S2_Treatm!N5*Weighting!J14+TUM_default_S2_Treatm!O5*Weighting!J15+TUM_default_S2_Treatm!P5*Weighting!J16+TUM_default_S2_Treatm!Q5*Weighting!J17</f>
        <v>2.2958038056730681</v>
      </c>
      <c r="K5" s="6">
        <f>+TUM_default_S2_Treatm!B5*Weighting!K2+TUM_default_S2_Treatm!C5*Weighting!K3+TUM_default_S2_Treatm!D5*Weighting!K4+TUM_default_S2_Treatm!E5*Weighting!K5+TUM_default_S2_Treatm!F5*Weighting!K6+TUM_default_S2_Treatm!G5*Weighting!K7+TUM_default_S2_Treatm!H5*Weighting!K8+TUM_default_S2_Treatm!I5*Weighting!K9+TUM_default_S2_Treatm!J5*Weighting!K10+TUM_default_S2_Treatm!K5*Weighting!K11+TUM_default_S2_Treatm!L5*Weighting!K12+TUM_default_S2_Treatm!M5*Weighting!K13+TUM_default_S2_Treatm!N5*Weighting!K14+TUM_default_S2_Treatm!O5*Weighting!K15+TUM_default_S2_Treatm!P5*Weighting!K16+TUM_default_S2_Treatm!Q5*Weighting!K17</f>
        <v>2.6854590703691077</v>
      </c>
      <c r="L5" s="6">
        <f>+TUM_default_S2_Treatm!B5*Weighting!L2+TUM_default_S2_Treatm!C5*Weighting!L3+TUM_default_S2_Treatm!D5*Weighting!L4+TUM_default_S2_Treatm!E5*Weighting!L5+TUM_default_S2_Treatm!F5*Weighting!L6+TUM_default_S2_Treatm!G5*Weighting!L7+TUM_default_S2_Treatm!H5*Weighting!L8+TUM_default_S2_Treatm!I5*Weighting!L9+TUM_default_S2_Treatm!J5*Weighting!L10+TUM_default_S2_Treatm!K5*Weighting!L11+TUM_default_S2_Treatm!L5*Weighting!L12+TUM_default_S2_Treatm!M5*Weighting!L13+TUM_default_S2_Treatm!N5*Weighting!L14+TUM_default_S2_Treatm!O5*Weighting!L15+TUM_default_S2_Treatm!P5*Weighting!L16+TUM_default_S2_Treatm!Q5*Weighting!L17</f>
        <v>2.0793499596578027</v>
      </c>
      <c r="M5" s="6">
        <f>+TUM_default_S2_Treatm!B5*Weighting!M2+TUM_default_S2_Treatm!C5*Weighting!M3+TUM_default_S2_Treatm!D5*Weighting!M4+TUM_default_S2_Treatm!E5*Weighting!M5+TUM_default_S2_Treatm!F5*Weighting!M6+TUM_default_S2_Treatm!G5*Weighting!M7+TUM_default_S2_Treatm!H5*Weighting!M8+TUM_default_S2_Treatm!I5*Weighting!M9+TUM_default_S2_Treatm!J5*Weighting!M10+TUM_default_S2_Treatm!K5*Weighting!M11+TUM_default_S2_Treatm!L5*Weighting!M12+TUM_default_S2_Treatm!M5*Weighting!M13+TUM_default_S2_Treatm!N5*Weighting!M14+TUM_default_S2_Treatm!O5*Weighting!M15+TUM_default_S2_Treatm!P5*Weighting!M16+TUM_default_S2_Treatm!Q5*Weighting!M17</f>
        <v>0.13906862738448988</v>
      </c>
      <c r="N5" s="6">
        <f>+TUM_default_S2_Treatm!B5*Weighting!N2+TUM_default_S2_Treatm!C5*Weighting!N3+TUM_default_S2_Treatm!D5*Weighting!N4+TUM_default_S2_Treatm!E5*Weighting!N5+TUM_default_S2_Treatm!F5*Weighting!N6+TUM_default_S2_Treatm!G5*Weighting!N7+TUM_default_S2_Treatm!H5*Weighting!N8+TUM_default_S2_Treatm!I5*Weighting!N9+TUM_default_S2_Treatm!J5*Weighting!N10+TUM_default_S2_Treatm!K5*Weighting!N11+TUM_default_S2_Treatm!L5*Weighting!N12+TUM_default_S2_Treatm!M5*Weighting!N13+TUM_default_S2_Treatm!N5*Weighting!N14+TUM_default_S2_Treatm!O5*Weighting!N15+TUM_default_S2_Treatm!P5*Weighting!N16+TUM_default_S2_Treatm!Q5*Weighting!N17</f>
        <v>25.810231970390191</v>
      </c>
      <c r="O5" s="6">
        <f>+TUM_default_S2_Treatm!B5*Weighting!O2+TUM_default_S2_Treatm!C5*Weighting!O3+TUM_default_S2_Treatm!D5*Weighting!O4+TUM_default_S2_Treatm!E5*Weighting!O5+TUM_default_S2_Treatm!F5*Weighting!O6+TUM_default_S2_Treatm!G5*Weighting!O7+TUM_default_S2_Treatm!H5*Weighting!O8+TUM_default_S2_Treatm!I5*Weighting!O9+TUM_default_S2_Treatm!J5*Weighting!O10+TUM_default_S2_Treatm!K5*Weighting!O11+TUM_default_S2_Treatm!L5*Weighting!O12+TUM_default_S2_Treatm!M5*Weighting!O13+TUM_default_S2_Treatm!N5*Weighting!O14+TUM_default_S2_Treatm!O5*Weighting!O15+TUM_default_S2_Treatm!P5*Weighting!O16+TUM_default_S2_Treatm!Q5*Weighting!O17</f>
        <v>3.7124967236179316</v>
      </c>
      <c r="P5" s="6">
        <f>+TUM_default_S2_Treatm!B5*Weighting!P2+TUM_default_S2_Treatm!C5*Weighting!P3+TUM_default_S2_Treatm!D5*Weighting!P4+TUM_default_S2_Treatm!E5*Weighting!P5+TUM_default_S2_Treatm!F5*Weighting!P6+TUM_default_S2_Treatm!G5*Weighting!P7+TUM_default_S2_Treatm!H5*Weighting!P8+TUM_default_S2_Treatm!I5*Weighting!P9+TUM_default_S2_Treatm!J5*Weighting!P10+TUM_default_S2_Treatm!K5*Weighting!P11+TUM_default_S2_Treatm!L5*Weighting!P12+TUM_default_S2_Treatm!M5*Weighting!P13+TUM_default_S2_Treatm!N5*Weighting!P14+TUM_default_S2_Treatm!O5*Weighting!P15+TUM_default_S2_Treatm!P5*Weighting!P16+TUM_default_S2_Treatm!Q5*Weighting!P17</f>
        <v>0.99919672008923932</v>
      </c>
      <c r="Q5" s="6">
        <f>+TUM_default_S2_Treatm!B5*Weighting!Q2+TUM_default_S2_Treatm!C5*Weighting!Q3+TUM_default_S2_Treatm!D5*Weighting!Q4+TUM_default_S2_Treatm!E5*Weighting!Q5+TUM_default_S2_Treatm!F5*Weighting!Q6+TUM_default_S2_Treatm!G5*Weighting!Q7+TUM_default_S2_Treatm!H5*Weighting!Q8+TUM_default_S2_Treatm!I5*Weighting!Q9+TUM_default_S2_Treatm!J5*Weighting!Q10+TUM_default_S2_Treatm!K5*Weighting!Q11+TUM_default_S2_Treatm!L5*Weighting!Q12+TUM_default_S2_Treatm!M5*Weighting!Q13+TUM_default_S2_Treatm!N5*Weighting!Q14+TUM_default_S2_Treatm!O5*Weighting!Q15+TUM_default_S2_Treatm!P5*Weighting!Q16+TUM_default_S2_Treatm!Q5*Weighting!Q17</f>
        <v>0.22881881786152691</v>
      </c>
      <c r="R5" s="6">
        <f>+TUM_default_S2_Treatm!B5*Weighting!R2+TUM_default_S2_Treatm!C5*Weighting!R3+TUM_default_S2_Treatm!D5*Weighting!R4+TUM_default_S2_Treatm!E5*Weighting!R5+TUM_default_S2_Treatm!F5*Weighting!R6+TUM_default_S2_Treatm!G5*Weighting!R7+TUM_default_S2_Treatm!H5*Weighting!R8+TUM_default_S2_Treatm!I5*Weighting!R9+TUM_default_S2_Treatm!J5*Weighting!R10+TUM_default_S2_Treatm!K5*Weighting!R11+TUM_default_S2_Treatm!L5*Weighting!R12+TUM_default_S2_Treatm!M5*Weighting!R13+TUM_default_S2_Treatm!N5*Weighting!R14+TUM_default_S2_Treatm!O5*Weighting!R15+TUM_default_S2_Treatm!P5*Weighting!R16+TUM_default_S2_Treatm!Q5*Weighting!R17</f>
        <v>1.7664512368562999</v>
      </c>
      <c r="S5" s="6">
        <f>+TUM_default_S2_Treatm!B5*Weighting!S2+TUM_default_S2_Treatm!C5*Weighting!S3+TUM_default_S2_Treatm!D5*Weighting!S4+TUM_default_S2_Treatm!E5*Weighting!S5+TUM_default_S2_Treatm!F5*Weighting!S6+TUM_default_S2_Treatm!G5*Weighting!S7+TUM_default_S2_Treatm!H5*Weighting!S8+TUM_default_S2_Treatm!I5*Weighting!S9+TUM_default_S2_Treatm!J5*Weighting!S10+TUM_default_S2_Treatm!K5*Weighting!S11+TUM_default_S2_Treatm!L5*Weighting!S12+TUM_default_S2_Treatm!M5*Weighting!S13+TUM_default_S2_Treatm!N5*Weighting!S14+TUM_default_S2_Treatm!O5*Weighting!S15+TUM_default_S2_Treatm!P5*Weighting!S16+TUM_default_S2_Treatm!Q5*Weighting!S17</f>
        <v>1.427244915183902</v>
      </c>
      <c r="T5" s="6">
        <f>+TUM_default_S2_Treatm!B5*Weighting!T2+TUM_default_S2_Treatm!C5*Weighting!T3+TUM_default_S2_Treatm!D5*Weighting!T4+TUM_default_S2_Treatm!E5*Weighting!T5+TUM_default_S2_Treatm!F5*Weighting!T6+TUM_default_S2_Treatm!G5*Weighting!T7+TUM_default_S2_Treatm!H5*Weighting!T8+TUM_default_S2_Treatm!I5*Weighting!T9+TUM_default_S2_Treatm!J5*Weighting!T10+TUM_default_S2_Treatm!K5*Weighting!T11+TUM_default_S2_Treatm!L5*Weighting!T12+TUM_default_S2_Treatm!M5*Weighting!T13+TUM_default_S2_Treatm!N5*Weighting!T14+TUM_default_S2_Treatm!O5*Weighting!T15+TUM_default_S2_Treatm!P5*Weighting!T16+TUM_default_S2_Treatm!Q5*Weighting!T17</f>
        <v>1.3147088830113773</v>
      </c>
      <c r="U5" s="6">
        <f>+TUM_default_S2_Treatm!B5*Weighting!U2+TUM_default_S2_Treatm!C5*Weighting!U3+TUM_default_S2_Treatm!D5*Weighting!U4+TUM_default_S2_Treatm!E5*Weighting!U5+TUM_default_S2_Treatm!F5*Weighting!U6+TUM_default_S2_Treatm!G5*Weighting!U7+TUM_default_S2_Treatm!H5*Weighting!U8+TUM_default_S2_Treatm!I5*Weighting!U9+TUM_default_S2_Treatm!J5*Weighting!U10+TUM_default_S2_Treatm!K5*Weighting!U11+TUM_default_S2_Treatm!L5*Weighting!U12+TUM_default_S2_Treatm!M5*Weighting!U13+TUM_default_S2_Treatm!N5*Weighting!U14+TUM_default_S2_Treatm!O5*Weighting!U15+TUM_default_S2_Treatm!P5*Weighting!U16+TUM_default_S2_Treatm!Q5*Weighting!U17</f>
        <v>0.40843785446433145</v>
      </c>
      <c r="V5" s="6">
        <f>+TUM_default_S2_Treatm!B5*Weighting!V2+TUM_default_S2_Treatm!C5*Weighting!V3+TUM_default_S2_Treatm!D5*Weighting!V4+TUM_default_S2_Treatm!E5*Weighting!V5+TUM_default_S2_Treatm!F5*Weighting!V6+TUM_default_S2_Treatm!G5*Weighting!V7+TUM_default_S2_Treatm!H5*Weighting!V8+TUM_default_S2_Treatm!I5*Weighting!V9+TUM_default_S2_Treatm!J5*Weighting!V10+TUM_default_S2_Treatm!K5*Weighting!V11+TUM_default_S2_Treatm!L5*Weighting!V12+TUM_default_S2_Treatm!M5*Weighting!V13+TUM_default_S2_Treatm!N5*Weighting!V14+TUM_default_S2_Treatm!O5*Weighting!V15+TUM_default_S2_Treatm!P5*Weighting!V16+TUM_default_S2_Treatm!Q5*Weighting!V17</f>
        <v>0.74267978077487129</v>
      </c>
      <c r="W5" s="6">
        <f>+TUM_default_S2_Treatm!B5*Weighting!W2+TUM_default_S2_Treatm!C5*Weighting!W3+TUM_default_S2_Treatm!D5*Weighting!W4+TUM_default_S2_Treatm!E5*Weighting!W5+TUM_default_S2_Treatm!F5*Weighting!W6+TUM_default_S2_Treatm!G5*Weighting!W7+TUM_default_S2_Treatm!H5*Weighting!W8+TUM_default_S2_Treatm!I5*Weighting!W9+TUM_default_S2_Treatm!J5*Weighting!W10+TUM_default_S2_Treatm!K5*Weighting!W11+TUM_default_S2_Treatm!L5*Weighting!W12+TUM_default_S2_Treatm!M5*Weighting!W13+TUM_default_S2_Treatm!N5*Weighting!W14+TUM_default_S2_Treatm!O5*Weighting!W15+TUM_default_S2_Treatm!P5*Weighting!W16+TUM_default_S2_Treatm!Q5*Weighting!W17</f>
        <v>4.3931231877221819</v>
      </c>
      <c r="X5" s="6">
        <f>+TUM_default_S2_Treatm!B5*Weighting!X2+TUM_default_S2_Treatm!C5*Weighting!X3+TUM_default_S2_Treatm!D5*Weighting!X4+TUM_default_S2_Treatm!E5*Weighting!X5+TUM_default_S2_Treatm!F5*Weighting!X6+TUM_default_S2_Treatm!G5*Weighting!X7+TUM_default_S2_Treatm!H5*Weighting!X8+TUM_default_S2_Treatm!I5*Weighting!X9+TUM_default_S2_Treatm!J5*Weighting!X10+TUM_default_S2_Treatm!K5*Weighting!X11+TUM_default_S2_Treatm!L5*Weighting!X12+TUM_default_S2_Treatm!M5*Weighting!X13+TUM_default_S2_Treatm!N5*Weighting!X14+TUM_default_S2_Treatm!O5*Weighting!X15+TUM_default_S2_Treatm!P5*Weighting!X16+TUM_default_S2_Treatm!Q5*Weighting!X17</f>
        <v>0.1078439392830397</v>
      </c>
      <c r="Y5" s="6">
        <f>+TUM_default_S2_Treatm!B5*Weighting!Y2+TUM_default_S2_Treatm!C5*Weighting!Y3+TUM_default_S2_Treatm!D5*Weighting!Y4+TUM_default_S2_Treatm!E5*Weighting!Y5+TUM_default_S2_Treatm!F5*Weighting!Y6+TUM_default_S2_Treatm!G5*Weighting!Y7+TUM_default_S2_Treatm!H5*Weighting!Y8+TUM_default_S2_Treatm!I5*Weighting!Y9+TUM_default_S2_Treatm!J5*Weighting!Y10+TUM_default_S2_Treatm!K5*Weighting!Y11+TUM_default_S2_Treatm!L5*Weighting!Y12+TUM_default_S2_Treatm!M5*Weighting!Y13+TUM_default_S2_Treatm!N5*Weighting!Y14+TUM_default_S2_Treatm!O5*Weighting!Y15+TUM_default_S2_Treatm!P5*Weighting!Y16+TUM_default_S2_Treatm!Q5*Weighting!Y17</f>
        <v>0.19387905459325339</v>
      </c>
      <c r="Z5" s="6">
        <f>+TUM_default_S2_Treatm!B5*Weighting!Z2+TUM_default_S2_Treatm!C5*Weighting!Z3+TUM_default_S2_Treatm!D5*Weighting!Z4+TUM_default_S2_Treatm!E5*Weighting!Z5+TUM_default_S2_Treatm!F5*Weighting!Z6+TUM_default_S2_Treatm!G5*Weighting!Z7+TUM_default_S2_Treatm!H5*Weighting!Z8+TUM_default_S2_Treatm!I5*Weighting!Z9+TUM_default_S2_Treatm!J5*Weighting!Z10+TUM_default_S2_Treatm!K5*Weighting!Z11+TUM_default_S2_Treatm!L5*Weighting!Z12+TUM_default_S2_Treatm!M5*Weighting!Z13+TUM_default_S2_Treatm!N5*Weighting!Z14+TUM_default_S2_Treatm!O5*Weighting!Z15+TUM_default_S2_Treatm!P5*Weighting!Z16+TUM_default_S2_Treatm!Q5*Weighting!Z17</f>
        <v>4.0485685275042567</v>
      </c>
      <c r="AA5" s="6">
        <f>+TUM_default_S2_Treatm!B5*Weighting!AA2+TUM_default_S2_Treatm!C5*Weighting!AA3+TUM_default_S2_Treatm!D5*Weighting!AA4+TUM_default_S2_Treatm!E5*Weighting!AA5+TUM_default_S2_Treatm!F5*Weighting!AA6+TUM_default_S2_Treatm!G5*Weighting!AA7+TUM_default_S2_Treatm!H5*Weighting!AA8+TUM_default_S2_Treatm!I5*Weighting!AA9+TUM_default_S2_Treatm!J5*Weighting!AA10+TUM_default_S2_Treatm!K5*Weighting!AA11+TUM_default_S2_Treatm!L5*Weighting!AA12+TUM_default_S2_Treatm!M5*Weighting!AA13+TUM_default_S2_Treatm!N5*Weighting!AA14+TUM_default_S2_Treatm!O5*Weighting!AA15+TUM_default_S2_Treatm!P5*Weighting!AA16+TUM_default_S2_Treatm!Q5*Weighting!AA17</f>
        <v>3.9161700499907717</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2_Util!B2*Weighting!B2+TUM_default_S2_Util!C2*Weighting!B3+TUM_default_S2_Util!D2*Weighting!B4+TUM_default_S2_Util!E2*Weighting!B5+TUM_default_S2_Util!F2*Weighting!B6+TUM_default_S2_Util!G2*Weighting!B7+TUM_default_S2_Util!H2*Weighting!B8+TUM_default_S2_Util!I2*Weighting!B9+TUM_default_S2_Util!J2*Weighting!B10+TUM_default_S2_Util!K2*Weighting!B11+TUM_default_S2_Util!L2*Weighting!B12+TUM_default_S2_Util!M2*Weighting!B13+TUM_default_S2_Util!N2*Weighting!B14+TUM_default_S2_Util!O2*Weighting!B15+TUM_default_S2_Util!P2*Weighting!B16+TUM_default_S2_Util!Q2*Weighting!B17</f>
        <v>-138.90032401909045</v>
      </c>
      <c r="C2" s="6">
        <f ca="1">+TUM_default_S2_Util!B2*Weighting!C2+TUM_default_S2_Util!C2*Weighting!C3+TUM_default_S2_Util!D2*Weighting!C4+TUM_default_S2_Util!E2*Weighting!C5+TUM_default_S2_Util!F2*Weighting!C6+TUM_default_S2_Util!G2*Weighting!C7+TUM_default_S2_Util!H2*Weighting!C8+TUM_default_S2_Util!I2*Weighting!C9+TUM_default_S2_Util!J2*Weighting!C10+TUM_default_S2_Util!K2*Weighting!C11+TUM_default_S2_Util!L2*Weighting!C12+TUM_default_S2_Util!M2*Weighting!C13+TUM_default_S2_Util!N2*Weighting!C14+TUM_default_S2_Util!O2*Weighting!C15+TUM_default_S2_Util!P2*Weighting!C16+TUM_default_S2_Util!Q2*Weighting!C17</f>
        <v>-131.97062451584299</v>
      </c>
      <c r="D2" s="6">
        <f ca="1">+TUM_default_S2_Util!B2*Weighting!D2+TUM_default_S2_Util!C2*Weighting!D3+TUM_default_S2_Util!D2*Weighting!D4+TUM_default_S2_Util!E2*Weighting!D5+TUM_default_S2_Util!F2*Weighting!D6+TUM_default_S2_Util!G2*Weighting!D7+TUM_default_S2_Util!H2*Weighting!D8+TUM_default_S2_Util!I2*Weighting!D9+TUM_default_S2_Util!J2*Weighting!D10+TUM_default_S2_Util!K2*Weighting!D11+TUM_default_S2_Util!L2*Weighting!D12+TUM_default_S2_Util!M2*Weighting!D13+TUM_default_S2_Util!N2*Weighting!D14+TUM_default_S2_Util!O2*Weighting!D15+TUM_default_S2_Util!P2*Weighting!D16+TUM_default_S2_Util!Q2*Weighting!D17</f>
        <v>-135.92300501055811</v>
      </c>
      <c r="E2" s="6">
        <f ca="1">+TUM_default_S2_Util!B2*Weighting!E2+TUM_default_S2_Util!C2*Weighting!E3+TUM_default_S2_Util!D2*Weighting!E4+TUM_default_S2_Util!E2*Weighting!E5+TUM_default_S2_Util!F2*Weighting!E6+TUM_default_S2_Util!G2*Weighting!E7+TUM_default_S2_Util!H2*Weighting!E8+TUM_default_S2_Util!I2*Weighting!E9+TUM_default_S2_Util!J2*Weighting!E10+TUM_default_S2_Util!K2*Weighting!E11+TUM_default_S2_Util!L2*Weighting!E12+TUM_default_S2_Util!M2*Weighting!E13+TUM_default_S2_Util!N2*Weighting!E14+TUM_default_S2_Util!O2*Weighting!E15+TUM_default_S2_Util!P2*Weighting!E16+TUM_default_S2_Util!Q2*Weighting!E17</f>
        <v>-158.48963956428119</v>
      </c>
      <c r="F2" s="6">
        <f ca="1">+TUM_default_S2_Util!B2*Weighting!F2+TUM_default_S2_Util!C2*Weighting!F3+TUM_default_S2_Util!D2*Weighting!F4+TUM_default_S2_Util!E2*Weighting!F5+TUM_default_S2_Util!F2*Weighting!F6+TUM_default_S2_Util!G2*Weighting!F7+TUM_default_S2_Util!H2*Weighting!F8+TUM_default_S2_Util!I2*Weighting!F9+TUM_default_S2_Util!J2*Weighting!F10+TUM_default_S2_Util!K2*Weighting!F11+TUM_default_S2_Util!L2*Weighting!F12+TUM_default_S2_Util!M2*Weighting!F13+TUM_default_S2_Util!N2*Weighting!F14+TUM_default_S2_Util!O2*Weighting!F15+TUM_default_S2_Util!P2*Weighting!F16+TUM_default_S2_Util!Q2*Weighting!F17</f>
        <v>-127.16513419815432</v>
      </c>
      <c r="G2" s="6">
        <f>+TUM_default_S2_Util!B2*Weighting!G2+TUM_default_S2_Util!C2*Weighting!G3+TUM_default_S2_Util!D2*Weighting!G4+TUM_default_S2_Util!E2*Weighting!G5+TUM_default_S2_Util!F2*Weighting!G6+TUM_default_S2_Util!G2*Weighting!G7+TUM_default_S2_Util!H2*Weighting!G8+TUM_default_S2_Util!I2*Weighting!G9+TUM_default_S2_Util!J2*Weighting!G10+TUM_default_S2_Util!K2*Weighting!G11+TUM_default_S2_Util!L2*Weighting!G12+TUM_default_S2_Util!M2*Weighting!G13+TUM_default_S2_Util!N2*Weighting!G14+TUM_default_S2_Util!O2*Weighting!G15+TUM_default_S2_Util!P2*Weighting!G16+TUM_default_S2_Util!Q2*Weighting!G17</f>
        <v>-56.457762041745241</v>
      </c>
      <c r="H2" s="6">
        <f>+TUM_default_S2_Util!B2*Weighting!H2+TUM_default_S2_Util!C2*Weighting!H3+TUM_default_S2_Util!D2*Weighting!H4+TUM_default_S2_Util!E2*Weighting!H5+TUM_default_S2_Util!F2*Weighting!H6+TUM_default_S2_Util!G2*Weighting!H7+TUM_default_S2_Util!H2*Weighting!H8+TUM_default_S2_Util!I2*Weighting!H9+TUM_default_S2_Util!J2*Weighting!H10+TUM_default_S2_Util!K2*Weighting!H11+TUM_default_S2_Util!L2*Weighting!H12+TUM_default_S2_Util!M2*Weighting!H13+TUM_default_S2_Util!N2*Weighting!H14+TUM_default_S2_Util!O2*Weighting!H15+TUM_default_S2_Util!P2*Weighting!H16+TUM_default_S2_Util!Q2*Weighting!H17</f>
        <v>-45.928786287814333</v>
      </c>
      <c r="I2" s="6">
        <f>+TUM_default_S2_Util!B2*Weighting!I2+TUM_default_S2_Util!C2*Weighting!I3+TUM_default_S2_Util!D2*Weighting!I4+TUM_default_S2_Util!E2*Weighting!I5+TUM_default_S2_Util!F2*Weighting!I6+TUM_default_S2_Util!G2*Weighting!I7+TUM_default_S2_Util!H2*Weighting!I8+TUM_default_S2_Util!I2*Weighting!I9+TUM_default_S2_Util!J2*Weighting!I10+TUM_default_S2_Util!K2*Weighting!I11+TUM_default_S2_Util!L2*Weighting!I12+TUM_default_S2_Util!M2*Weighting!I13+TUM_default_S2_Util!N2*Weighting!I14+TUM_default_S2_Util!O2*Weighting!I15+TUM_default_S2_Util!P2*Weighting!I16+TUM_default_S2_Util!Q2*Weighting!I17</f>
        <v>-54.563475033487016</v>
      </c>
      <c r="J2" s="6">
        <f>+TUM_default_S2_Util!B2*Weighting!J2+TUM_default_S2_Util!C2*Weighting!J3+TUM_default_S2_Util!D2*Weighting!J4+TUM_default_S2_Util!E2*Weighting!J5+TUM_default_S2_Util!F2*Weighting!J6+TUM_default_S2_Util!G2*Weighting!J7+TUM_default_S2_Util!H2*Weighting!J8+TUM_default_S2_Util!I2*Weighting!J9+TUM_default_S2_Util!J2*Weighting!J10+TUM_default_S2_Util!K2*Weighting!J11+TUM_default_S2_Util!L2*Weighting!J12+TUM_default_S2_Util!M2*Weighting!J13+TUM_default_S2_Util!N2*Weighting!J14+TUM_default_S2_Util!O2*Weighting!J15+TUM_default_S2_Util!P2*Weighting!J16+TUM_default_S2_Util!Q2*Weighting!J17</f>
        <v>-61.742889296272978</v>
      </c>
      <c r="K2" s="6">
        <f>+TUM_default_S2_Util!B2*Weighting!K2+TUM_default_S2_Util!C2*Weighting!K3+TUM_default_S2_Util!D2*Weighting!K4+TUM_default_S2_Util!E2*Weighting!K5+TUM_default_S2_Util!F2*Weighting!K6+TUM_default_S2_Util!G2*Weighting!K7+TUM_default_S2_Util!H2*Weighting!K8+TUM_default_S2_Util!I2*Weighting!K9+TUM_default_S2_Util!J2*Weighting!K10+TUM_default_S2_Util!K2*Weighting!K11+TUM_default_S2_Util!L2*Weighting!K12+TUM_default_S2_Util!M2*Weighting!K13+TUM_default_S2_Util!N2*Weighting!K14+TUM_default_S2_Util!O2*Weighting!K15+TUM_default_S2_Util!P2*Weighting!K16+TUM_default_S2_Util!Q2*Weighting!K17</f>
        <v>-42.534057094806464</v>
      </c>
      <c r="L2" s="6">
        <f>+TUM_default_S2_Util!B2*Weighting!L2+TUM_default_S2_Util!C2*Weighting!L3+TUM_default_S2_Util!D2*Weighting!L4+TUM_default_S2_Util!E2*Weighting!L5+TUM_default_S2_Util!F2*Weighting!L6+TUM_default_S2_Util!G2*Weighting!L7+TUM_default_S2_Util!H2*Weighting!L8+TUM_default_S2_Util!I2*Weighting!L9+TUM_default_S2_Util!J2*Weighting!L10+TUM_default_S2_Util!K2*Weighting!L11+TUM_default_S2_Util!L2*Weighting!L12+TUM_default_S2_Util!M2*Weighting!L13+TUM_default_S2_Util!N2*Weighting!L14+TUM_default_S2_Util!O2*Weighting!L15+TUM_default_S2_Util!P2*Weighting!L16+TUM_default_S2_Util!Q2*Weighting!L17</f>
        <v>-7.9759306978051905</v>
      </c>
      <c r="M2" s="6">
        <f>+TUM_default_S2_Util!B2*Weighting!M2+TUM_default_S2_Util!C2*Weighting!M3+TUM_default_S2_Util!D2*Weighting!M4+TUM_default_S2_Util!E2*Weighting!M5+TUM_default_S2_Util!F2*Weighting!M6+TUM_default_S2_Util!G2*Weighting!M7+TUM_default_S2_Util!H2*Weighting!M8+TUM_default_S2_Util!I2*Weighting!M9+TUM_default_S2_Util!J2*Weighting!M10+TUM_default_S2_Util!K2*Weighting!M11+TUM_default_S2_Util!L2*Weighting!M12+TUM_default_S2_Util!M2*Weighting!M13+TUM_default_S2_Util!N2*Weighting!M14+TUM_default_S2_Util!O2*Weighting!M15+TUM_default_S2_Util!P2*Weighting!M16+TUM_default_S2_Util!Q2*Weighting!M17</f>
        <v>-0.46841945243944977</v>
      </c>
      <c r="N2" s="6">
        <f>+TUM_default_S2_Util!B2*Weighting!N2+TUM_default_S2_Util!C2*Weighting!N3+TUM_default_S2_Util!D2*Weighting!N4+TUM_default_S2_Util!E2*Weighting!N5+TUM_default_S2_Util!F2*Weighting!N6+TUM_default_S2_Util!G2*Weighting!N7+TUM_default_S2_Util!H2*Weighting!N8+TUM_default_S2_Util!I2*Weighting!N9+TUM_default_S2_Util!J2*Weighting!N10+TUM_default_S2_Util!K2*Weighting!N11+TUM_default_S2_Util!L2*Weighting!N12+TUM_default_S2_Util!M2*Weighting!N13+TUM_default_S2_Util!N2*Weighting!N14+TUM_default_S2_Util!O2*Weighting!N15+TUM_default_S2_Util!P2*Weighting!N16+TUM_default_S2_Util!Q2*Weighting!N17</f>
        <v>-155.41702979522734</v>
      </c>
      <c r="O2" s="6">
        <f>+TUM_default_S2_Util!B2*Weighting!O2+TUM_default_S2_Util!C2*Weighting!O3+TUM_default_S2_Util!D2*Weighting!O4+TUM_default_S2_Util!E2*Weighting!O5+TUM_default_S2_Util!F2*Weighting!O6+TUM_default_S2_Util!G2*Weighting!O7+TUM_default_S2_Util!H2*Weighting!O8+TUM_default_S2_Util!I2*Weighting!O9+TUM_default_S2_Util!J2*Weighting!O10+TUM_default_S2_Util!K2*Weighting!O11+TUM_default_S2_Util!L2*Weighting!O12+TUM_default_S2_Util!M2*Weighting!O13+TUM_default_S2_Util!N2*Weighting!O14+TUM_default_S2_Util!O2*Weighting!O15+TUM_default_S2_Util!P2*Weighting!O16+TUM_default_S2_Util!Q2*Weighting!O17</f>
        <v>-202.55711366421434</v>
      </c>
      <c r="P2" s="6">
        <f>+TUM_default_S2_Util!B2*Weighting!P2+TUM_default_S2_Util!C2*Weighting!P3+TUM_default_S2_Util!D2*Weighting!P4+TUM_default_S2_Util!E2*Weighting!P5+TUM_default_S2_Util!F2*Weighting!P6+TUM_default_S2_Util!G2*Weighting!P7+TUM_default_S2_Util!H2*Weighting!P8+TUM_default_S2_Util!I2*Weighting!P9+TUM_default_S2_Util!J2*Weighting!P10+TUM_default_S2_Util!K2*Weighting!P11+TUM_default_S2_Util!L2*Weighting!P12+TUM_default_S2_Util!M2*Weighting!P13+TUM_default_S2_Util!N2*Weighting!P14+TUM_default_S2_Util!O2*Weighting!P15+TUM_default_S2_Util!P2*Weighting!P16+TUM_default_S2_Util!Q2*Weighting!P17</f>
        <v>-10.433683195901986</v>
      </c>
      <c r="Q2" s="6">
        <f>+TUM_default_S2_Util!B2*Weighting!Q2+TUM_default_S2_Util!C2*Weighting!Q3+TUM_default_S2_Util!D2*Weighting!Q4+TUM_default_S2_Util!E2*Weighting!Q5+TUM_default_S2_Util!F2*Weighting!Q6+TUM_default_S2_Util!G2*Weighting!Q7+TUM_default_S2_Util!H2*Weighting!Q8+TUM_default_S2_Util!I2*Weighting!Q9+TUM_default_S2_Util!J2*Weighting!Q10+TUM_default_S2_Util!K2*Weighting!Q11+TUM_default_S2_Util!L2*Weighting!Q12+TUM_default_S2_Util!M2*Weighting!Q13+TUM_default_S2_Util!N2*Weighting!Q14+TUM_default_S2_Util!O2*Weighting!Q15+TUM_default_S2_Util!P2*Weighting!Q16+TUM_default_S2_Util!Q2*Weighting!Q17</f>
        <v>-0.5717880737320068</v>
      </c>
      <c r="R2" s="6">
        <f>+TUM_default_S2_Util!B2*Weighting!R2+TUM_default_S2_Util!C2*Weighting!R3+TUM_default_S2_Util!D2*Weighting!R4+TUM_default_S2_Util!E2*Weighting!R5+TUM_default_S2_Util!F2*Weighting!R6+TUM_default_S2_Util!G2*Weighting!R7+TUM_default_S2_Util!H2*Weighting!R8+TUM_default_S2_Util!I2*Weighting!R9+TUM_default_S2_Util!J2*Weighting!R10+TUM_default_S2_Util!K2*Weighting!R11+TUM_default_S2_Util!L2*Weighting!R12+TUM_default_S2_Util!M2*Weighting!R13+TUM_default_S2_Util!N2*Weighting!R14+TUM_default_S2_Util!O2*Weighting!R15+TUM_default_S2_Util!P2*Weighting!R16+TUM_default_S2_Util!Q2*Weighting!R17</f>
        <v>-15.032544216574701</v>
      </c>
      <c r="S2" s="6">
        <f>+TUM_default_S2_Util!B2*Weighting!S2+TUM_default_S2_Util!C2*Weighting!S3+TUM_default_S2_Util!D2*Weighting!S4+TUM_default_S2_Util!E2*Weighting!S5+TUM_default_S2_Util!F2*Weighting!S6+TUM_default_S2_Util!G2*Weighting!S7+TUM_default_S2_Util!H2*Weighting!S8+TUM_default_S2_Util!I2*Weighting!S9+TUM_default_S2_Util!J2*Weighting!S10+TUM_default_S2_Util!K2*Weighting!S11+TUM_default_S2_Util!L2*Weighting!S12+TUM_default_S2_Util!M2*Weighting!S13+TUM_default_S2_Util!N2*Weighting!S14+TUM_default_S2_Util!O2*Weighting!S15+TUM_default_S2_Util!P2*Weighting!S16+TUM_default_S2_Util!Q2*Weighting!S17</f>
        <v>-22.345004291953959</v>
      </c>
      <c r="T2" s="6">
        <f>+TUM_default_S2_Util!B2*Weighting!T2+TUM_default_S2_Util!C2*Weighting!T3+TUM_default_S2_Util!D2*Weighting!T4+TUM_default_S2_Util!E2*Weighting!T5+TUM_default_S2_Util!F2*Weighting!T6+TUM_default_S2_Util!G2*Weighting!T7+TUM_default_S2_Util!H2*Weighting!T8+TUM_default_S2_Util!I2*Weighting!T9+TUM_default_S2_Util!J2*Weighting!T10+TUM_default_S2_Util!K2*Weighting!T11+TUM_default_S2_Util!L2*Weighting!T12+TUM_default_S2_Util!M2*Weighting!T13+TUM_default_S2_Util!N2*Weighting!T14+TUM_default_S2_Util!O2*Weighting!T15+TUM_default_S2_Util!P2*Weighting!T16+TUM_default_S2_Util!Q2*Weighting!T17</f>
        <v>-28.282670412035813</v>
      </c>
      <c r="U2" s="6">
        <f>+TUM_default_S2_Util!B2*Weighting!U2+TUM_default_S2_Util!C2*Weighting!U3+TUM_default_S2_Util!D2*Weighting!U4+TUM_default_S2_Util!E2*Weighting!U5+TUM_default_S2_Util!F2*Weighting!U6+TUM_default_S2_Util!G2*Weighting!U7+TUM_default_S2_Util!H2*Weighting!U8+TUM_default_S2_Util!I2*Weighting!U9+TUM_default_S2_Util!J2*Weighting!U10+TUM_default_S2_Util!K2*Weighting!U11+TUM_default_S2_Util!L2*Weighting!U12+TUM_default_S2_Util!M2*Weighting!U13+TUM_default_S2_Util!N2*Weighting!U14+TUM_default_S2_Util!O2*Weighting!U15+TUM_default_S2_Util!P2*Weighting!U16+TUM_default_S2_Util!Q2*Weighting!U17</f>
        <v>-34.364084204876875</v>
      </c>
      <c r="V2" s="6">
        <f>+TUM_default_S2_Util!B2*Weighting!V2+TUM_default_S2_Util!C2*Weighting!V3+TUM_default_S2_Util!D2*Weighting!V4+TUM_default_S2_Util!E2*Weighting!V5+TUM_default_S2_Util!F2*Weighting!V6+TUM_default_S2_Util!G2*Weighting!V7+TUM_default_S2_Util!H2*Weighting!V8+TUM_default_S2_Util!I2*Weighting!V9+TUM_default_S2_Util!J2*Weighting!V10+TUM_default_S2_Util!K2*Weighting!V11+TUM_default_S2_Util!L2*Weighting!V12+TUM_default_S2_Util!M2*Weighting!V13+TUM_default_S2_Util!N2*Weighting!V14+TUM_default_S2_Util!O2*Weighting!V15+TUM_default_S2_Util!P2*Weighting!V16+TUM_default_S2_Util!Q2*Weighting!V17</f>
        <v>-31.469062231620978</v>
      </c>
      <c r="W2" s="6">
        <f>+TUM_default_S2_Util!B2*Weighting!W2+TUM_default_S2_Util!C2*Weighting!W3+TUM_default_S2_Util!D2*Weighting!W4+TUM_default_S2_Util!E2*Weighting!W5+TUM_default_S2_Util!F2*Weighting!W6+TUM_default_S2_Util!G2*Weighting!W7+TUM_default_S2_Util!H2*Weighting!W8+TUM_default_S2_Util!I2*Weighting!W9+TUM_default_S2_Util!J2*Weighting!W10+TUM_default_S2_Util!K2*Weighting!W11+TUM_default_S2_Util!L2*Weighting!W12+TUM_default_S2_Util!M2*Weighting!W13+TUM_default_S2_Util!N2*Weighting!W14+TUM_default_S2_Util!O2*Weighting!W15+TUM_default_S2_Util!P2*Weighting!W16+TUM_default_S2_Util!Q2*Weighting!W17</f>
        <v>-195.3196616504045</v>
      </c>
      <c r="X2" s="6">
        <f>+TUM_default_S2_Util!B2*Weighting!X2+TUM_default_S2_Util!C2*Weighting!X3+TUM_default_S2_Util!D2*Weighting!X4+TUM_default_S2_Util!E2*Weighting!X5+TUM_default_S2_Util!F2*Weighting!X6+TUM_default_S2_Util!G2*Weighting!X7+TUM_default_S2_Util!H2*Weighting!X8+TUM_default_S2_Util!I2*Weighting!X9+TUM_default_S2_Util!J2*Weighting!X10+TUM_default_S2_Util!K2*Weighting!X11+TUM_default_S2_Util!L2*Weighting!X12+TUM_default_S2_Util!M2*Weighting!X13+TUM_default_S2_Util!N2*Weighting!X14+TUM_default_S2_Util!O2*Weighting!X15+TUM_default_S2_Util!P2*Weighting!X16+TUM_default_S2_Util!Q2*Weighting!X17</f>
        <v>-17.132145793974445</v>
      </c>
      <c r="Y2" s="6">
        <f>+TUM_default_S2_Util!B2*Weighting!Y2+TUM_default_S2_Util!C2*Weighting!Y3+TUM_default_S2_Util!D2*Weighting!Y4+TUM_default_S2_Util!E2*Weighting!Y5+TUM_default_S2_Util!F2*Weighting!Y6+TUM_default_S2_Util!G2*Weighting!Y7+TUM_default_S2_Util!H2*Weighting!Y8+TUM_default_S2_Util!I2*Weighting!Y9+TUM_default_S2_Util!J2*Weighting!Y10+TUM_default_S2_Util!K2*Weighting!Y11+TUM_default_S2_Util!L2*Weighting!Y12+TUM_default_S2_Util!M2*Weighting!Y13+TUM_default_S2_Util!N2*Weighting!Y14+TUM_default_S2_Util!O2*Weighting!Y15+TUM_default_S2_Util!P2*Weighting!Y16+TUM_default_S2_Util!Q2*Weighting!Y17</f>
        <v>-154.68641173862525</v>
      </c>
      <c r="Z2" s="6">
        <f>+TUM_default_S2_Util!B2*Weighting!Z2+TUM_default_S2_Util!C2*Weighting!Z3+TUM_default_S2_Util!D2*Weighting!Z4+TUM_default_S2_Util!E2*Weighting!Z5+TUM_default_S2_Util!F2*Weighting!Z6+TUM_default_S2_Util!G2*Weighting!Z7+TUM_default_S2_Util!H2*Weighting!Z8+TUM_default_S2_Util!I2*Weighting!Z9+TUM_default_S2_Util!J2*Weighting!Z10+TUM_default_S2_Util!K2*Weighting!Z11+TUM_default_S2_Util!L2*Weighting!Z12+TUM_default_S2_Util!M2*Weighting!Z13+TUM_default_S2_Util!N2*Weighting!Z14+TUM_default_S2_Util!O2*Weighting!Z15+TUM_default_S2_Util!P2*Weighting!Z16+TUM_default_S2_Util!Q2*Weighting!Z17</f>
        <v>-12.757772825095069</v>
      </c>
      <c r="AA2" s="6">
        <f>+TUM_default_S2_Util!B2*Weighting!AA2+TUM_default_S2_Util!C2*Weighting!AA3+TUM_default_S2_Util!D2*Weighting!AA4+TUM_default_S2_Util!E2*Weighting!AA5+TUM_default_S2_Util!F2*Weighting!AA6+TUM_default_S2_Util!G2*Weighting!AA7+TUM_default_S2_Util!H2*Weighting!AA8+TUM_default_S2_Util!I2*Weighting!AA9+TUM_default_S2_Util!J2*Weighting!AA10+TUM_default_S2_Util!K2*Weighting!AA11+TUM_default_S2_Util!L2*Weighting!AA12+TUM_default_S2_Util!M2*Weighting!AA13+TUM_default_S2_Util!N2*Weighting!AA14+TUM_default_S2_Util!O2*Weighting!AA15+TUM_default_S2_Util!P2*Weighting!AA16+TUM_default_S2_Util!Q2*Weighting!AA17</f>
        <v>-14.510870423441892</v>
      </c>
    </row>
    <row r="3" spans="1:27" x14ac:dyDescent="0.35">
      <c r="A3" s="5" t="s">
        <v>2</v>
      </c>
      <c r="B3" s="6">
        <f ca="1">+TUM_default_S2_Util!B3*Weighting!B2+TUM_default_S2_Util!C3*Weighting!B3+TUM_default_S2_Util!D3*Weighting!B4+TUM_default_S2_Util!E3*Weighting!B5+TUM_default_S2_Util!F3*Weighting!B6+TUM_default_S2_Util!G3*Weighting!B7+TUM_default_S2_Util!H3*Weighting!B8+TUM_default_S2_Util!I3*Weighting!B9+TUM_default_S2_Util!J3*Weighting!B10+TUM_default_S2_Util!K3*Weighting!B11+TUM_default_S2_Util!L3*Weighting!B12+TUM_default_S2_Util!M3*Weighting!B13+TUM_default_S2_Util!N3*Weighting!B14+TUM_default_S2_Util!O3*Weighting!B15+TUM_default_S2_Util!P3*Weighting!B16+TUM_default_S2_Util!Q3*Weighting!B17</f>
        <v>0.23758752360373989</v>
      </c>
      <c r="C3" s="6">
        <f ca="1">+TUM_default_S2_Util!B3*Weighting!C2+TUM_default_S2_Util!C3*Weighting!C3+TUM_default_S2_Util!D3*Weighting!C4+TUM_default_S2_Util!E3*Weighting!C5+TUM_default_S2_Util!F3*Weighting!C6+TUM_default_S2_Util!G3*Weighting!C7+TUM_default_S2_Util!H3*Weighting!C8+TUM_default_S2_Util!I3*Weighting!C9+TUM_default_S2_Util!J3*Weighting!C10+TUM_default_S2_Util!K3*Weighting!C11+TUM_default_S2_Util!L3*Weighting!C12+TUM_default_S2_Util!M3*Weighting!C13+TUM_default_S2_Util!N3*Weighting!C14+TUM_default_S2_Util!O3*Weighting!C15+TUM_default_S2_Util!P3*Weighting!C16+TUM_default_S2_Util!Q3*Weighting!C17</f>
        <v>0.1566669114138364</v>
      </c>
      <c r="D3" s="6">
        <f ca="1">+TUM_default_S2_Util!B3*Weighting!D2+TUM_default_S2_Util!C3*Weighting!D3+TUM_default_S2_Util!D3*Weighting!D4+TUM_default_S2_Util!E3*Weighting!D5+TUM_default_S2_Util!F3*Weighting!D6+TUM_default_S2_Util!G3*Weighting!D7+TUM_default_S2_Util!H3*Weighting!D8+TUM_default_S2_Util!I3*Weighting!D9+TUM_default_S2_Util!J3*Weighting!D10+TUM_default_S2_Util!K3*Weighting!D11+TUM_default_S2_Util!L3*Weighting!D12+TUM_default_S2_Util!M3*Weighting!D13+TUM_default_S2_Util!N3*Weighting!D14+TUM_default_S2_Util!O3*Weighting!D15+TUM_default_S2_Util!P3*Weighting!D16+TUM_default_S2_Util!Q3*Weighting!D17</f>
        <v>0.24305048386891107</v>
      </c>
      <c r="E3" s="6">
        <f ca="1">+TUM_default_S2_Util!B3*Weighting!E2+TUM_default_S2_Util!C3*Weighting!E3+TUM_default_S2_Util!D3*Weighting!E4+TUM_default_S2_Util!E3*Weighting!E5+TUM_default_S2_Util!F3*Weighting!E6+TUM_default_S2_Util!G3*Weighting!E7+TUM_default_S2_Util!H3*Weighting!E8+TUM_default_S2_Util!I3*Weighting!E9+TUM_default_S2_Util!J3*Weighting!E10+TUM_default_S2_Util!K3*Weighting!E11+TUM_default_S2_Util!L3*Weighting!E12+TUM_default_S2_Util!M3*Weighting!E13+TUM_default_S2_Util!N3*Weighting!E14+TUM_default_S2_Util!O3*Weighting!E15+TUM_default_S2_Util!P3*Weighting!E16+TUM_default_S2_Util!Q3*Weighting!E17</f>
        <v>0.16088928551280679</v>
      </c>
      <c r="F3" s="6">
        <f ca="1">+TUM_default_S2_Util!B3*Weighting!F2+TUM_default_S2_Util!C3*Weighting!F3+TUM_default_S2_Util!D3*Weighting!F4+TUM_default_S2_Util!E3*Weighting!F5+TUM_default_S2_Util!F3*Weighting!F6+TUM_default_S2_Util!G3*Weighting!F7+TUM_default_S2_Util!H3*Weighting!F8+TUM_default_S2_Util!I3*Weighting!F9+TUM_default_S2_Util!J3*Weighting!F10+TUM_default_S2_Util!K3*Weighting!F11+TUM_default_S2_Util!L3*Weighting!F12+TUM_default_S2_Util!M3*Weighting!F13+TUM_default_S2_Util!N3*Weighting!F14+TUM_default_S2_Util!O3*Weighting!F15+TUM_default_S2_Util!P3*Weighting!F16+TUM_default_S2_Util!Q3*Weighting!F17</f>
        <v>0.23060639858993109</v>
      </c>
      <c r="G3" s="6">
        <f>+TUM_default_S2_Util!B3*Weighting!G2+TUM_default_S2_Util!C3*Weighting!G3+TUM_default_S2_Util!D3*Weighting!G4+TUM_default_S2_Util!E3*Weighting!G5+TUM_default_S2_Util!F3*Weighting!G6+TUM_default_S2_Util!G3*Weighting!G7+TUM_default_S2_Util!H3*Weighting!G8+TUM_default_S2_Util!I3*Weighting!G9+TUM_default_S2_Util!J3*Weighting!G10+TUM_default_S2_Util!K3*Weighting!G11+TUM_default_S2_Util!L3*Weighting!G12+TUM_default_S2_Util!M3*Weighting!G13+TUM_default_S2_Util!N3*Weighting!G14+TUM_default_S2_Util!O3*Weighting!G15+TUM_default_S2_Util!P3*Weighting!G16+TUM_default_S2_Util!Q3*Weighting!G17</f>
        <v>0.13051581392235123</v>
      </c>
      <c r="H3" s="6">
        <f>+TUM_default_S2_Util!B3*Weighting!H2+TUM_default_S2_Util!C3*Weighting!H3+TUM_default_S2_Util!D3*Weighting!H4+TUM_default_S2_Util!E3*Weighting!H5+TUM_default_S2_Util!F3*Weighting!H6+TUM_default_S2_Util!G3*Weighting!H7+TUM_default_S2_Util!H3*Weighting!H8+TUM_default_S2_Util!I3*Weighting!H9+TUM_default_S2_Util!J3*Weighting!H10+TUM_default_S2_Util!K3*Weighting!H11+TUM_default_S2_Util!L3*Weighting!H12+TUM_default_S2_Util!M3*Weighting!H13+TUM_default_S2_Util!N3*Weighting!H14+TUM_default_S2_Util!O3*Weighting!H15+TUM_default_S2_Util!P3*Weighting!H16+TUM_default_S2_Util!Q3*Weighting!H17</f>
        <v>0.10762282783870274</v>
      </c>
      <c r="I3" s="6">
        <f>+TUM_default_S2_Util!B3*Weighting!I2+TUM_default_S2_Util!C3*Weighting!I3+TUM_default_S2_Util!D3*Weighting!I4+TUM_default_S2_Util!E3*Weighting!I5+TUM_default_S2_Util!F3*Weighting!I6+TUM_default_S2_Util!G3*Weighting!I7+TUM_default_S2_Util!H3*Weighting!I8+TUM_default_S2_Util!I3*Weighting!I9+TUM_default_S2_Util!J3*Weighting!I10+TUM_default_S2_Util!K3*Weighting!I11+TUM_default_S2_Util!L3*Weighting!I12+TUM_default_S2_Util!M3*Weighting!I13+TUM_default_S2_Util!N3*Weighting!I14+TUM_default_S2_Util!O3*Weighting!I15+TUM_default_S2_Util!P3*Weighting!I16+TUM_default_S2_Util!Q3*Weighting!I17</f>
        <v>0.13287179029595314</v>
      </c>
      <c r="J3" s="6">
        <f>+TUM_default_S2_Util!B3*Weighting!J2+TUM_default_S2_Util!C3*Weighting!J3+TUM_default_S2_Util!D3*Weighting!J4+TUM_default_S2_Util!E3*Weighting!J5+TUM_default_S2_Util!F3*Weighting!J6+TUM_default_S2_Util!G3*Weighting!J7+TUM_default_S2_Util!H3*Weighting!J8+TUM_default_S2_Util!I3*Weighting!J9+TUM_default_S2_Util!J3*Weighting!J10+TUM_default_S2_Util!K3*Weighting!J11+TUM_default_S2_Util!L3*Weighting!J12+TUM_default_S2_Util!M3*Weighting!J13+TUM_default_S2_Util!N3*Weighting!J14+TUM_default_S2_Util!O3*Weighting!J15+TUM_default_S2_Util!P3*Weighting!J16+TUM_default_S2_Util!Q3*Weighting!J17</f>
        <v>0.12694998480481473</v>
      </c>
      <c r="K3" s="6">
        <f>+TUM_default_S2_Util!B3*Weighting!K2+TUM_default_S2_Util!C3*Weighting!K3+TUM_default_S2_Util!D3*Weighting!K4+TUM_default_S2_Util!E3*Weighting!K5+TUM_default_S2_Util!F3*Weighting!K6+TUM_default_S2_Util!G3*Weighting!K7+TUM_default_S2_Util!H3*Weighting!K8+TUM_default_S2_Util!I3*Weighting!K9+TUM_default_S2_Util!J3*Weighting!K10+TUM_default_S2_Util!K3*Weighting!K11+TUM_default_S2_Util!L3*Weighting!K12+TUM_default_S2_Util!M3*Weighting!K13+TUM_default_S2_Util!N3*Weighting!K14+TUM_default_S2_Util!O3*Weighting!K15+TUM_default_S2_Util!P3*Weighting!K16+TUM_default_S2_Util!Q3*Weighting!K17</f>
        <v>0.1170931161917354</v>
      </c>
      <c r="L3" s="6">
        <f>+TUM_default_S2_Util!B3*Weighting!L2+TUM_default_S2_Util!C3*Weighting!L3+TUM_default_S2_Util!D3*Weighting!L4+TUM_default_S2_Util!E3*Weighting!L5+TUM_default_S2_Util!F3*Weighting!L6+TUM_default_S2_Util!G3*Weighting!L7+TUM_default_S2_Util!H3*Weighting!L8+TUM_default_S2_Util!I3*Weighting!L9+TUM_default_S2_Util!J3*Weighting!L10+TUM_default_S2_Util!K3*Weighting!L11+TUM_default_S2_Util!L3*Weighting!L12+TUM_default_S2_Util!M3*Weighting!L13+TUM_default_S2_Util!N3*Weighting!L14+TUM_default_S2_Util!O3*Weighting!L15+TUM_default_S2_Util!P3*Weighting!L16+TUM_default_S2_Util!Q3*Weighting!L17</f>
        <v>0.10111321125169319</v>
      </c>
      <c r="M3" s="6">
        <f>+TUM_default_S2_Util!B3*Weighting!M2+TUM_default_S2_Util!C3*Weighting!M3+TUM_default_S2_Util!D3*Weighting!M4+TUM_default_S2_Util!E3*Weighting!M5+TUM_default_S2_Util!F3*Weighting!M6+TUM_default_S2_Util!G3*Weighting!M7+TUM_default_S2_Util!H3*Weighting!M8+TUM_default_S2_Util!I3*Weighting!M9+TUM_default_S2_Util!J3*Weighting!M10+TUM_default_S2_Util!K3*Weighting!M11+TUM_default_S2_Util!L3*Weighting!M12+TUM_default_S2_Util!M3*Weighting!M13+TUM_default_S2_Util!N3*Weighting!M14+TUM_default_S2_Util!O3*Weighting!M15+TUM_default_S2_Util!P3*Weighting!M16+TUM_default_S2_Util!Q3*Weighting!M17</f>
        <v>7.502557528699617E-3</v>
      </c>
      <c r="N3" s="6">
        <f>+TUM_default_S2_Util!B3*Weighting!N2+TUM_default_S2_Util!C3*Weighting!N3+TUM_default_S2_Util!D3*Weighting!N4+TUM_default_S2_Util!E3*Weighting!N5+TUM_default_S2_Util!F3*Weighting!N6+TUM_default_S2_Util!G3*Weighting!N7+TUM_default_S2_Util!H3*Weighting!N8+TUM_default_S2_Util!I3*Weighting!N9+TUM_default_S2_Util!J3*Weighting!N10+TUM_default_S2_Util!K3*Weighting!N11+TUM_default_S2_Util!L3*Weighting!N12+TUM_default_S2_Util!M3*Weighting!N13+TUM_default_S2_Util!N3*Weighting!N14+TUM_default_S2_Util!O3*Weighting!N15+TUM_default_S2_Util!P3*Weighting!N16+TUM_default_S2_Util!Q3*Weighting!N17</f>
        <v>0.7016942296323212</v>
      </c>
      <c r="O3" s="6">
        <f>+TUM_default_S2_Util!B3*Weighting!O2+TUM_default_S2_Util!C3*Weighting!O3+TUM_default_S2_Util!D3*Weighting!O4+TUM_default_S2_Util!E3*Weighting!O5+TUM_default_S2_Util!F3*Weighting!O6+TUM_default_S2_Util!G3*Weighting!O7+TUM_default_S2_Util!H3*Weighting!O8+TUM_default_S2_Util!I3*Weighting!O9+TUM_default_S2_Util!J3*Weighting!O10+TUM_default_S2_Util!K3*Weighting!O11+TUM_default_S2_Util!L3*Weighting!O12+TUM_default_S2_Util!M3*Weighting!O13+TUM_default_S2_Util!N3*Weighting!O14+TUM_default_S2_Util!O3*Weighting!O15+TUM_default_S2_Util!P3*Weighting!O16+TUM_default_S2_Util!Q3*Weighting!O17</f>
        <v>0.25260865124217774</v>
      </c>
      <c r="P3" s="6">
        <f>+TUM_default_S2_Util!B3*Weighting!P2+TUM_default_S2_Util!C3*Weighting!P3+TUM_default_S2_Util!D3*Weighting!P4+TUM_default_S2_Util!E3*Weighting!P5+TUM_default_S2_Util!F3*Weighting!P6+TUM_default_S2_Util!G3*Weighting!P7+TUM_default_S2_Util!H3*Weighting!P8+TUM_default_S2_Util!I3*Weighting!P9+TUM_default_S2_Util!J3*Weighting!P10+TUM_default_S2_Util!K3*Weighting!P11+TUM_default_S2_Util!L3*Weighting!P12+TUM_default_S2_Util!M3*Weighting!P13+TUM_default_S2_Util!N3*Weighting!P14+TUM_default_S2_Util!O3*Weighting!P15+TUM_default_S2_Util!P3*Weighting!P16+TUM_default_S2_Util!Q3*Weighting!P17</f>
        <v>0.1130507583448498</v>
      </c>
      <c r="Q3" s="6">
        <f>+TUM_default_S2_Util!B3*Weighting!Q2+TUM_default_S2_Util!C3*Weighting!Q3+TUM_default_S2_Util!D3*Weighting!Q4+TUM_default_S2_Util!E3*Weighting!Q5+TUM_default_S2_Util!F3*Weighting!Q6+TUM_default_S2_Util!G3*Weighting!Q7+TUM_default_S2_Util!H3*Weighting!Q8+TUM_default_S2_Util!I3*Weighting!Q9+TUM_default_S2_Util!J3*Weighting!Q10+TUM_default_S2_Util!K3*Weighting!Q11+TUM_default_S2_Util!L3*Weighting!Q12+TUM_default_S2_Util!M3*Weighting!Q13+TUM_default_S2_Util!N3*Weighting!Q14+TUM_default_S2_Util!O3*Weighting!Q15+TUM_default_S2_Util!P3*Weighting!Q16+TUM_default_S2_Util!Q3*Weighting!Q17</f>
        <v>1.2337021135040037E-2</v>
      </c>
      <c r="R3" s="6">
        <f>+TUM_default_S2_Util!B3*Weighting!R2+TUM_default_S2_Util!C3*Weighting!R3+TUM_default_S2_Util!D3*Weighting!R4+TUM_default_S2_Util!E3*Weighting!R5+TUM_default_S2_Util!F3*Weighting!R6+TUM_default_S2_Util!G3*Weighting!R7+TUM_default_S2_Util!H3*Weighting!R8+TUM_default_S2_Util!I3*Weighting!R9+TUM_default_S2_Util!J3*Weighting!R10+TUM_default_S2_Util!K3*Weighting!R11+TUM_default_S2_Util!L3*Weighting!R12+TUM_default_S2_Util!M3*Weighting!R13+TUM_default_S2_Util!N3*Weighting!R14+TUM_default_S2_Util!O3*Weighting!R15+TUM_default_S2_Util!P3*Weighting!R16+TUM_default_S2_Util!Q3*Weighting!R17</f>
        <v>0.15060894384315604</v>
      </c>
      <c r="S3" s="6">
        <f>+TUM_default_S2_Util!B3*Weighting!S2+TUM_default_S2_Util!C3*Weighting!S3+TUM_default_S2_Util!D3*Weighting!S4+TUM_default_S2_Util!E3*Weighting!S5+TUM_default_S2_Util!F3*Weighting!S6+TUM_default_S2_Util!G3*Weighting!S7+TUM_default_S2_Util!H3*Weighting!S8+TUM_default_S2_Util!I3*Weighting!S9+TUM_default_S2_Util!J3*Weighting!S10+TUM_default_S2_Util!K3*Weighting!S11+TUM_default_S2_Util!L3*Weighting!S12+TUM_default_S2_Util!M3*Weighting!S13+TUM_default_S2_Util!N3*Weighting!S14+TUM_default_S2_Util!O3*Weighting!S15+TUM_default_S2_Util!P3*Weighting!S16+TUM_default_S2_Util!Q3*Weighting!S17</f>
        <v>9.8110295980641277E-2</v>
      </c>
      <c r="T3" s="6">
        <f>+TUM_default_S2_Util!B3*Weighting!T2+TUM_default_S2_Util!C3*Weighting!T3+TUM_default_S2_Util!D3*Weighting!T4+TUM_default_S2_Util!E3*Weighting!T5+TUM_default_S2_Util!F3*Weighting!T6+TUM_default_S2_Util!G3*Weighting!T7+TUM_default_S2_Util!H3*Weighting!T8+TUM_default_S2_Util!I3*Weighting!T9+TUM_default_S2_Util!J3*Weighting!T10+TUM_default_S2_Util!K3*Weighting!T11+TUM_default_S2_Util!L3*Weighting!T12+TUM_default_S2_Util!M3*Weighting!T13+TUM_default_S2_Util!N3*Weighting!T14+TUM_default_S2_Util!O3*Weighting!T15+TUM_default_S2_Util!P3*Weighting!T16+TUM_default_S2_Util!Q3*Weighting!T17</f>
        <v>0.12303816509019831</v>
      </c>
      <c r="U3" s="6">
        <f>+TUM_default_S2_Util!B3*Weighting!U2+TUM_default_S2_Util!C3*Weighting!U3+TUM_default_S2_Util!D3*Weighting!U4+TUM_default_S2_Util!E3*Weighting!U5+TUM_default_S2_Util!F3*Weighting!U6+TUM_default_S2_Util!G3*Weighting!U7+TUM_default_S2_Util!H3*Weighting!U8+TUM_default_S2_Util!I3*Weighting!U9+TUM_default_S2_Util!J3*Weighting!U10+TUM_default_S2_Util!K3*Weighting!U11+TUM_default_S2_Util!L3*Weighting!U12+TUM_default_S2_Util!M3*Weighting!U13+TUM_default_S2_Util!N3*Weighting!U14+TUM_default_S2_Util!O3*Weighting!U15+TUM_default_S2_Util!P3*Weighting!U16+TUM_default_S2_Util!Q3*Weighting!U17</f>
        <v>1.3528093741931901E-2</v>
      </c>
      <c r="V3" s="6">
        <f>+TUM_default_S2_Util!B3*Weighting!V2+TUM_default_S2_Util!C3*Weighting!V3+TUM_default_S2_Util!D3*Weighting!V4+TUM_default_S2_Util!E3*Weighting!V5+TUM_default_S2_Util!F3*Weighting!V6+TUM_default_S2_Util!G3*Weighting!V7+TUM_default_S2_Util!H3*Weighting!V8+TUM_default_S2_Util!I3*Weighting!V9+TUM_default_S2_Util!J3*Weighting!V10+TUM_default_S2_Util!K3*Weighting!V11+TUM_default_S2_Util!L3*Weighting!V12+TUM_default_S2_Util!M3*Weighting!V13+TUM_default_S2_Util!N3*Weighting!V14+TUM_default_S2_Util!O3*Weighting!V15+TUM_default_S2_Util!P3*Weighting!V16+TUM_default_S2_Util!Q3*Weighting!V17</f>
        <v>7.0023247901039726E-2</v>
      </c>
      <c r="W3" s="6">
        <f>+TUM_default_S2_Util!B3*Weighting!W2+TUM_default_S2_Util!C3*Weighting!W3+TUM_default_S2_Util!D3*Weighting!W4+TUM_default_S2_Util!E3*Weighting!W5+TUM_default_S2_Util!F3*Weighting!W6+TUM_default_S2_Util!G3*Weighting!W7+TUM_default_S2_Util!H3*Weighting!W8+TUM_default_S2_Util!I3*Weighting!W9+TUM_default_S2_Util!J3*Weighting!W10+TUM_default_S2_Util!K3*Weighting!W11+TUM_default_S2_Util!L3*Weighting!W12+TUM_default_S2_Util!M3*Weighting!W13+TUM_default_S2_Util!N3*Weighting!W14+TUM_default_S2_Util!O3*Weighting!W15+TUM_default_S2_Util!P3*Weighting!W16+TUM_default_S2_Util!Q3*Weighting!W17</f>
        <v>0.18388684316876178</v>
      </c>
      <c r="X3" s="6">
        <f>+TUM_default_S2_Util!B3*Weighting!X2+TUM_default_S2_Util!C3*Weighting!X3+TUM_default_S2_Util!D3*Weighting!X4+TUM_default_S2_Util!E3*Weighting!X5+TUM_default_S2_Util!F3*Weighting!X6+TUM_default_S2_Util!G3*Weighting!X7+TUM_default_S2_Util!H3*Weighting!X8+TUM_default_S2_Util!I3*Weighting!X9+TUM_default_S2_Util!J3*Weighting!X10+TUM_default_S2_Util!K3*Weighting!X11+TUM_default_S2_Util!L3*Weighting!X12+TUM_default_S2_Util!M3*Weighting!X13+TUM_default_S2_Util!N3*Weighting!X14+TUM_default_S2_Util!O3*Weighting!X15+TUM_default_S2_Util!P3*Weighting!X16+TUM_default_S2_Util!Q3*Weighting!X17</f>
        <v>1.137488530252014E-2</v>
      </c>
      <c r="Y3" s="6">
        <f>+TUM_default_S2_Util!B3*Weighting!Y2+TUM_default_S2_Util!C3*Weighting!Y3+TUM_default_S2_Util!D3*Weighting!Y4+TUM_default_S2_Util!E3*Weighting!Y5+TUM_default_S2_Util!F3*Weighting!Y6+TUM_default_S2_Util!G3*Weighting!Y7+TUM_default_S2_Util!H3*Weighting!Y8+TUM_default_S2_Util!I3*Weighting!Y9+TUM_default_S2_Util!J3*Weighting!Y10+TUM_default_S2_Util!K3*Weighting!Y11+TUM_default_S2_Util!L3*Weighting!Y12+TUM_default_S2_Util!M3*Weighting!Y13+TUM_default_S2_Util!N3*Weighting!Y14+TUM_default_S2_Util!O3*Weighting!Y15+TUM_default_S2_Util!P3*Weighting!Y16+TUM_default_S2_Util!Q3*Weighting!Y17</f>
        <v>6.1161485197864154E-3</v>
      </c>
      <c r="Z3" s="6">
        <f>+TUM_default_S2_Util!B3*Weighting!Z2+TUM_default_S2_Util!C3*Weighting!Z3+TUM_default_S2_Util!D3*Weighting!Z4+TUM_default_S2_Util!E3*Weighting!Z5+TUM_default_S2_Util!F3*Weighting!Z6+TUM_default_S2_Util!G3*Weighting!Z7+TUM_default_S2_Util!H3*Weighting!Z8+TUM_default_S2_Util!I3*Weighting!Z9+TUM_default_S2_Util!J3*Weighting!Z10+TUM_default_S2_Util!K3*Weighting!Z11+TUM_default_S2_Util!L3*Weighting!Z12+TUM_default_S2_Util!M3*Weighting!Z13+TUM_default_S2_Util!N3*Weighting!Z14+TUM_default_S2_Util!O3*Weighting!Z15+TUM_default_S2_Util!P3*Weighting!Z16+TUM_default_S2_Util!Q3*Weighting!Z17</f>
        <v>4.7195877949699754E-2</v>
      </c>
      <c r="AA3" s="6">
        <f>+TUM_default_S2_Util!B3*Weighting!AA2+TUM_default_S2_Util!C3*Weighting!AA3+TUM_default_S2_Util!D3*Weighting!AA4+TUM_default_S2_Util!E3*Weighting!AA5+TUM_default_S2_Util!F3*Weighting!AA6+TUM_default_S2_Util!G3*Weighting!AA7+TUM_default_S2_Util!H3*Weighting!AA8+TUM_default_S2_Util!I3*Weighting!AA9+TUM_default_S2_Util!J3*Weighting!AA10+TUM_default_S2_Util!K3*Weighting!AA11+TUM_default_S2_Util!L3*Weighting!AA12+TUM_default_S2_Util!M3*Weighting!AA13+TUM_default_S2_Util!N3*Weighting!AA14+TUM_default_S2_Util!O3*Weighting!AA15+TUM_default_S2_Util!P3*Weighting!AA16+TUM_default_S2_Util!Q3*Weighting!AA17</f>
        <v>0.19606409212510298</v>
      </c>
    </row>
    <row r="4" spans="1:27" x14ac:dyDescent="0.35">
      <c r="A4" s="5" t="s">
        <v>3</v>
      </c>
      <c r="B4" s="6">
        <f ca="1">+TUM_default_S2_Util!B4*Weighting!B2+TUM_default_S2_Util!C4*Weighting!B3+TUM_default_S2_Util!D4*Weighting!B4+TUM_default_S2_Util!E4*Weighting!B5+TUM_default_S2_Util!F4*Weighting!B6+TUM_default_S2_Util!G4*Weighting!B7+TUM_default_S2_Util!H4*Weighting!B8+TUM_default_S2_Util!I4*Weighting!B9+TUM_default_S2_Util!J4*Weighting!B10+TUM_default_S2_Util!K4*Weighting!B11+TUM_default_S2_Util!L4*Weighting!B12+TUM_default_S2_Util!M4*Weighting!B13+TUM_default_S2_Util!N4*Weighting!B14+TUM_default_S2_Util!O4*Weighting!B15+TUM_default_S2_Util!P4*Weighting!B16+TUM_default_S2_Util!Q4*Weighting!B17</f>
        <v>2.9803533813858611</v>
      </c>
      <c r="C4" s="6">
        <f ca="1">+TUM_default_S2_Util!B4*Weighting!C2+TUM_default_S2_Util!C4*Weighting!C3+TUM_default_S2_Util!D4*Weighting!C4+TUM_default_S2_Util!E4*Weighting!C5+TUM_default_S2_Util!F4*Weighting!C6+TUM_default_S2_Util!G4*Weighting!C7+TUM_default_S2_Util!H4*Weighting!C8+TUM_default_S2_Util!I4*Weighting!C9+TUM_default_S2_Util!J4*Weighting!C10+TUM_default_S2_Util!K4*Weighting!C11+TUM_default_S2_Util!L4*Weighting!C12+TUM_default_S2_Util!M4*Weighting!C13+TUM_default_S2_Util!N4*Weighting!C14+TUM_default_S2_Util!O4*Weighting!C15+TUM_default_S2_Util!P4*Weighting!C16+TUM_default_S2_Util!Q4*Weighting!C17</f>
        <v>1.9027930411321514</v>
      </c>
      <c r="D4" s="6">
        <f ca="1">+TUM_default_S2_Util!B4*Weighting!D2+TUM_default_S2_Util!C4*Weighting!D3+TUM_default_S2_Util!D4*Weighting!D4+TUM_default_S2_Util!E4*Weighting!D5+TUM_default_S2_Util!F4*Weighting!D6+TUM_default_S2_Util!G4*Weighting!D7+TUM_default_S2_Util!H4*Weighting!D8+TUM_default_S2_Util!I4*Weighting!D9+TUM_default_S2_Util!J4*Weighting!D10+TUM_default_S2_Util!K4*Weighting!D11+TUM_default_S2_Util!L4*Weighting!D12+TUM_default_S2_Util!M4*Weighting!D13+TUM_default_S2_Util!N4*Weighting!D14+TUM_default_S2_Util!O4*Weighting!D15+TUM_default_S2_Util!P4*Weighting!D16+TUM_default_S2_Util!Q4*Weighting!D17</f>
        <v>3.0720666178850267</v>
      </c>
      <c r="E4" s="6">
        <f ca="1">+TUM_default_S2_Util!B4*Weighting!E2+TUM_default_S2_Util!C4*Weighting!E3+TUM_default_S2_Util!D4*Weighting!E4+TUM_default_S2_Util!E4*Weighting!E5+TUM_default_S2_Util!F4*Weighting!E6+TUM_default_S2_Util!G4*Weighting!E7+TUM_default_S2_Util!H4*Weighting!E8+TUM_default_S2_Util!I4*Weighting!E9+TUM_default_S2_Util!J4*Weighting!E10+TUM_default_S2_Util!K4*Weighting!E11+TUM_default_S2_Util!L4*Weighting!E12+TUM_default_S2_Util!M4*Weighting!E13+TUM_default_S2_Util!N4*Weighting!E14+TUM_default_S2_Util!O4*Weighting!E15+TUM_default_S2_Util!P4*Weighting!E16+TUM_default_S2_Util!Q4*Weighting!E17</f>
        <v>0.79447237165372253</v>
      </c>
      <c r="F4" s="6">
        <f ca="1">+TUM_default_S2_Util!B4*Weighting!F2+TUM_default_S2_Util!C4*Weighting!F3+TUM_default_S2_Util!D4*Weighting!F4+TUM_default_S2_Util!E4*Weighting!F5+TUM_default_S2_Util!F4*Weighting!F6+TUM_default_S2_Util!G4*Weighting!F7+TUM_default_S2_Util!H4*Weighting!F8+TUM_default_S2_Util!I4*Weighting!F9+TUM_default_S2_Util!J4*Weighting!F10+TUM_default_S2_Util!K4*Weighting!F11+TUM_default_S2_Util!L4*Weighting!F12+TUM_default_S2_Util!M4*Weighting!F13+TUM_default_S2_Util!N4*Weighting!F14+TUM_default_S2_Util!O4*Weighting!F15+TUM_default_S2_Util!P4*Weighting!F16+TUM_default_S2_Util!Q4*Weighting!F17</f>
        <v>3.0538960535688031</v>
      </c>
      <c r="G4" s="6">
        <f>+TUM_default_S2_Util!B4*Weighting!G2+TUM_default_S2_Util!C4*Weighting!G3+TUM_default_S2_Util!D4*Weighting!G4+TUM_default_S2_Util!E4*Weighting!G5+TUM_default_S2_Util!F4*Weighting!G6+TUM_default_S2_Util!G4*Weighting!G7+TUM_default_S2_Util!H4*Weighting!G8+TUM_default_S2_Util!I4*Weighting!G9+TUM_default_S2_Util!J4*Weighting!G10+TUM_default_S2_Util!K4*Weighting!G11+TUM_default_S2_Util!L4*Weighting!G12+TUM_default_S2_Util!M4*Weighting!G13+TUM_default_S2_Util!N4*Weighting!G14+TUM_default_S2_Util!O4*Weighting!G15+TUM_default_S2_Util!P4*Weighting!G16+TUM_default_S2_Util!Q4*Weighting!G17</f>
        <v>2.0332939381119881</v>
      </c>
      <c r="H4" s="6">
        <f>+TUM_default_S2_Util!B4*Weighting!H2+TUM_default_S2_Util!C4*Weighting!H3+TUM_default_S2_Util!D4*Weighting!H4+TUM_default_S2_Util!E4*Weighting!H5+TUM_default_S2_Util!F4*Weighting!H6+TUM_default_S2_Util!G4*Weighting!H7+TUM_default_S2_Util!H4*Weighting!H8+TUM_default_S2_Util!I4*Weighting!H9+TUM_default_S2_Util!J4*Weighting!H10+TUM_default_S2_Util!K4*Weighting!H11+TUM_default_S2_Util!L4*Weighting!H12+TUM_default_S2_Util!M4*Weighting!H13+TUM_default_S2_Util!N4*Weighting!H14+TUM_default_S2_Util!O4*Weighting!H15+TUM_default_S2_Util!P4*Weighting!H16+TUM_default_S2_Util!Q4*Weighting!H17</f>
        <v>2.0558540467347717</v>
      </c>
      <c r="I4" s="6">
        <f>+TUM_default_S2_Util!B4*Weighting!I2+TUM_default_S2_Util!C4*Weighting!I3+TUM_default_S2_Util!D4*Weighting!I4+TUM_default_S2_Util!E4*Weighting!I5+TUM_default_S2_Util!F4*Weighting!I6+TUM_default_S2_Util!G4*Weighting!I7+TUM_default_S2_Util!H4*Weighting!I8+TUM_default_S2_Util!I4*Weighting!I9+TUM_default_S2_Util!J4*Weighting!I10+TUM_default_S2_Util!K4*Weighting!I11+TUM_default_S2_Util!L4*Weighting!I12+TUM_default_S2_Util!M4*Weighting!I13+TUM_default_S2_Util!N4*Weighting!I14+TUM_default_S2_Util!O4*Weighting!I15+TUM_default_S2_Util!P4*Weighting!I16+TUM_default_S2_Util!Q4*Weighting!I17</f>
        <v>2.0995192576228954</v>
      </c>
      <c r="J4" s="6">
        <f>+TUM_default_S2_Util!B4*Weighting!J2+TUM_default_S2_Util!C4*Weighting!J3+TUM_default_S2_Util!D4*Weighting!J4+TUM_default_S2_Util!E4*Weighting!J5+TUM_default_S2_Util!F4*Weighting!J6+TUM_default_S2_Util!G4*Weighting!J7+TUM_default_S2_Util!H4*Weighting!J8+TUM_default_S2_Util!I4*Weighting!J9+TUM_default_S2_Util!J4*Weighting!J10+TUM_default_S2_Util!K4*Weighting!J11+TUM_default_S2_Util!L4*Weighting!J12+TUM_default_S2_Util!M4*Weighting!J13+TUM_default_S2_Util!N4*Weighting!J14+TUM_default_S2_Util!O4*Weighting!J15+TUM_default_S2_Util!P4*Weighting!J16+TUM_default_S2_Util!Q4*Weighting!J17</f>
        <v>1.4144987414944734</v>
      </c>
      <c r="K4" s="6">
        <f>+TUM_default_S2_Util!B4*Weighting!K2+TUM_default_S2_Util!C4*Weighting!K3+TUM_default_S2_Util!D4*Weighting!K4+TUM_default_S2_Util!E4*Weighting!K5+TUM_default_S2_Util!F4*Weighting!K6+TUM_default_S2_Util!G4*Weighting!K7+TUM_default_S2_Util!H4*Weighting!K8+TUM_default_S2_Util!I4*Weighting!K9+TUM_default_S2_Util!J4*Weighting!K10+TUM_default_S2_Util!K4*Weighting!K11+TUM_default_S2_Util!L4*Weighting!K12+TUM_default_S2_Util!M4*Weighting!K13+TUM_default_S2_Util!N4*Weighting!K14+TUM_default_S2_Util!O4*Weighting!K15+TUM_default_S2_Util!P4*Weighting!K16+TUM_default_S2_Util!Q4*Weighting!K17</f>
        <v>2.0957794585984821</v>
      </c>
      <c r="L4" s="6">
        <f>+TUM_default_S2_Util!B4*Weighting!L2+TUM_default_S2_Util!C4*Weighting!L3+TUM_default_S2_Util!D4*Weighting!L4+TUM_default_S2_Util!E4*Weighting!L5+TUM_default_S2_Util!F4*Weighting!L6+TUM_default_S2_Util!G4*Weighting!L7+TUM_default_S2_Util!H4*Weighting!L8+TUM_default_S2_Util!I4*Weighting!L9+TUM_default_S2_Util!J4*Weighting!L10+TUM_default_S2_Util!K4*Weighting!L11+TUM_default_S2_Util!L4*Weighting!L12+TUM_default_S2_Util!M4*Weighting!L13+TUM_default_S2_Util!N4*Weighting!L14+TUM_default_S2_Util!O4*Weighting!L15+TUM_default_S2_Util!P4*Weighting!L16+TUM_default_S2_Util!Q4*Weighting!L17</f>
        <v>3.5277846691619539</v>
      </c>
      <c r="M4" s="6">
        <f>+TUM_default_S2_Util!B4*Weighting!M2+TUM_default_S2_Util!C4*Weighting!M3+TUM_default_S2_Util!D4*Weighting!M4+TUM_default_S2_Util!E4*Weighting!M5+TUM_default_S2_Util!F4*Weighting!M6+TUM_default_S2_Util!G4*Weighting!M7+TUM_default_S2_Util!H4*Weighting!M8+TUM_default_S2_Util!I4*Weighting!M9+TUM_default_S2_Util!J4*Weighting!M10+TUM_default_S2_Util!K4*Weighting!M11+TUM_default_S2_Util!L4*Weighting!M12+TUM_default_S2_Util!M4*Weighting!M13+TUM_default_S2_Util!N4*Weighting!M14+TUM_default_S2_Util!O4*Weighting!M15+TUM_default_S2_Util!P4*Weighting!M16+TUM_default_S2_Util!Q4*Weighting!M17</f>
        <v>5.5091951778952639E-2</v>
      </c>
      <c r="N4" s="6">
        <f>+TUM_default_S2_Util!B4*Weighting!N2+TUM_default_S2_Util!C4*Weighting!N3+TUM_default_S2_Util!D4*Weighting!N4+TUM_default_S2_Util!E4*Weighting!N5+TUM_default_S2_Util!F4*Weighting!N6+TUM_default_S2_Util!G4*Weighting!N7+TUM_default_S2_Util!H4*Weighting!N8+TUM_default_S2_Util!I4*Weighting!N9+TUM_default_S2_Util!J4*Weighting!N10+TUM_default_S2_Util!K4*Weighting!N11+TUM_default_S2_Util!L4*Weighting!N12+TUM_default_S2_Util!M4*Weighting!N13+TUM_default_S2_Util!N4*Weighting!N14+TUM_default_S2_Util!O4*Weighting!N15+TUM_default_S2_Util!P4*Weighting!N16+TUM_default_S2_Util!Q4*Weighting!N17</f>
        <v>7.3871878658894179</v>
      </c>
      <c r="O4" s="6">
        <f>+TUM_default_S2_Util!B4*Weighting!O2+TUM_default_S2_Util!C4*Weighting!O3+TUM_default_S2_Util!D4*Weighting!O4+TUM_default_S2_Util!E4*Weighting!O5+TUM_default_S2_Util!F4*Weighting!O6+TUM_default_S2_Util!G4*Weighting!O7+TUM_default_S2_Util!H4*Weighting!O8+TUM_default_S2_Util!I4*Weighting!O9+TUM_default_S2_Util!J4*Weighting!O10+TUM_default_S2_Util!K4*Weighting!O11+TUM_default_S2_Util!L4*Weighting!O12+TUM_default_S2_Util!M4*Weighting!O13+TUM_default_S2_Util!N4*Weighting!O14+TUM_default_S2_Util!O4*Weighting!O15+TUM_default_S2_Util!P4*Weighting!O16+TUM_default_S2_Util!Q4*Weighting!O17</f>
        <v>4.3207957248954525</v>
      </c>
      <c r="P4" s="6">
        <f>+TUM_default_S2_Util!B4*Weighting!P2+TUM_default_S2_Util!C4*Weighting!P3+TUM_default_S2_Util!D4*Weighting!P4+TUM_default_S2_Util!E4*Weighting!P5+TUM_default_S2_Util!F4*Weighting!P6+TUM_default_S2_Util!G4*Weighting!P7+TUM_default_S2_Util!H4*Weighting!P8+TUM_default_S2_Util!I4*Weighting!P9+TUM_default_S2_Util!J4*Weighting!P10+TUM_default_S2_Util!K4*Weighting!P11+TUM_default_S2_Util!L4*Weighting!P12+TUM_default_S2_Util!M4*Weighting!P13+TUM_default_S2_Util!N4*Weighting!P14+TUM_default_S2_Util!O4*Weighting!P15+TUM_default_S2_Util!P4*Weighting!P16+TUM_default_S2_Util!Q4*Weighting!P17</f>
        <v>3.7183194256467513</v>
      </c>
      <c r="Q4" s="6">
        <f>+TUM_default_S2_Util!B4*Weighting!Q2+TUM_default_S2_Util!C4*Weighting!Q3+TUM_default_S2_Util!D4*Weighting!Q4+TUM_default_S2_Util!E4*Weighting!Q5+TUM_default_S2_Util!F4*Weighting!Q6+TUM_default_S2_Util!G4*Weighting!Q7+TUM_default_S2_Util!H4*Weighting!Q8+TUM_default_S2_Util!I4*Weighting!Q9+TUM_default_S2_Util!J4*Weighting!Q10+TUM_default_S2_Util!K4*Weighting!Q11+TUM_default_S2_Util!L4*Weighting!Q12+TUM_default_S2_Util!M4*Weighting!Q13+TUM_default_S2_Util!N4*Weighting!Q14+TUM_default_S2_Util!O4*Weighting!Q15+TUM_default_S2_Util!P4*Weighting!Q16+TUM_default_S2_Util!Q4*Weighting!Q17</f>
        <v>0.20843505767899737</v>
      </c>
      <c r="R4" s="6">
        <f>+TUM_default_S2_Util!B4*Weighting!R2+TUM_default_S2_Util!C4*Weighting!R3+TUM_default_S2_Util!D4*Weighting!R4+TUM_default_S2_Util!E4*Weighting!R5+TUM_default_S2_Util!F4*Weighting!R6+TUM_default_S2_Util!G4*Weighting!R7+TUM_default_S2_Util!H4*Weighting!R8+TUM_default_S2_Util!I4*Weighting!R9+TUM_default_S2_Util!J4*Weighting!R10+TUM_default_S2_Util!K4*Weighting!R11+TUM_default_S2_Util!L4*Weighting!R12+TUM_default_S2_Util!M4*Weighting!R13+TUM_default_S2_Util!N4*Weighting!R14+TUM_default_S2_Util!O4*Weighting!R15+TUM_default_S2_Util!P4*Weighting!R16+TUM_default_S2_Util!Q4*Weighting!R17</f>
        <v>0.81940198699995026</v>
      </c>
      <c r="S4" s="6">
        <f>+TUM_default_S2_Util!B4*Weighting!S2+TUM_default_S2_Util!C4*Weighting!S3+TUM_default_S2_Util!D4*Weighting!S4+TUM_default_S2_Util!E4*Weighting!S5+TUM_default_S2_Util!F4*Weighting!S6+TUM_default_S2_Util!G4*Weighting!S7+TUM_default_S2_Util!H4*Weighting!S8+TUM_default_S2_Util!I4*Weighting!S9+TUM_default_S2_Util!J4*Weighting!S10+TUM_default_S2_Util!K4*Weighting!S11+TUM_default_S2_Util!L4*Weighting!S12+TUM_default_S2_Util!M4*Weighting!S13+TUM_default_S2_Util!N4*Weighting!S14+TUM_default_S2_Util!O4*Weighting!S15+TUM_default_S2_Util!P4*Weighting!S16+TUM_default_S2_Util!Q4*Weighting!S17</f>
        <v>3.4094235174356413</v>
      </c>
      <c r="T4" s="6">
        <f>+TUM_default_S2_Util!B4*Weighting!T2+TUM_default_S2_Util!C4*Weighting!T3+TUM_default_S2_Util!D4*Weighting!T4+TUM_default_S2_Util!E4*Weighting!T5+TUM_default_S2_Util!F4*Weighting!T6+TUM_default_S2_Util!G4*Weighting!T7+TUM_default_S2_Util!H4*Weighting!T8+TUM_default_S2_Util!I4*Weighting!T9+TUM_default_S2_Util!J4*Weighting!T10+TUM_default_S2_Util!K4*Weighting!T11+TUM_default_S2_Util!L4*Weighting!T12+TUM_default_S2_Util!M4*Weighting!T13+TUM_default_S2_Util!N4*Weighting!T14+TUM_default_S2_Util!O4*Weighting!T15+TUM_default_S2_Util!P4*Weighting!T16+TUM_default_S2_Util!Q4*Weighting!T17</f>
        <v>4.5172738975437765</v>
      </c>
      <c r="U4" s="6">
        <f>+TUM_default_S2_Util!B4*Weighting!U2+TUM_default_S2_Util!C4*Weighting!U3+TUM_default_S2_Util!D4*Weighting!U4+TUM_default_S2_Util!E4*Weighting!U5+TUM_default_S2_Util!F4*Weighting!U6+TUM_default_S2_Util!G4*Weighting!U7+TUM_default_S2_Util!H4*Weighting!U8+TUM_default_S2_Util!I4*Weighting!U9+TUM_default_S2_Util!J4*Weighting!U10+TUM_default_S2_Util!K4*Weighting!U11+TUM_default_S2_Util!L4*Weighting!U12+TUM_default_S2_Util!M4*Weighting!U13+TUM_default_S2_Util!N4*Weighting!U14+TUM_default_S2_Util!O4*Weighting!U15+TUM_default_S2_Util!P4*Weighting!U16+TUM_default_S2_Util!Q4*Weighting!U17</f>
        <v>0.19510029600881892</v>
      </c>
      <c r="V4" s="6">
        <f>+TUM_default_S2_Util!B4*Weighting!V2+TUM_default_S2_Util!C4*Weighting!V3+TUM_default_S2_Util!D4*Weighting!V4+TUM_default_S2_Util!E4*Weighting!V5+TUM_default_S2_Util!F4*Weighting!V6+TUM_default_S2_Util!G4*Weighting!V7+TUM_default_S2_Util!H4*Weighting!V8+TUM_default_S2_Util!I4*Weighting!V9+TUM_default_S2_Util!J4*Weighting!V10+TUM_default_S2_Util!K4*Weighting!V11+TUM_default_S2_Util!L4*Weighting!V12+TUM_default_S2_Util!M4*Weighting!V13+TUM_default_S2_Util!N4*Weighting!V14+TUM_default_S2_Util!O4*Weighting!V15+TUM_default_S2_Util!P4*Weighting!V16+TUM_default_S2_Util!Q4*Weighting!V17</f>
        <v>0.43648354318463789</v>
      </c>
      <c r="W4" s="6">
        <f>+TUM_default_S2_Util!B4*Weighting!W2+TUM_default_S2_Util!C4*Weighting!W3+TUM_default_S2_Util!D4*Weighting!W4+TUM_default_S2_Util!E4*Weighting!W5+TUM_default_S2_Util!F4*Weighting!W6+TUM_default_S2_Util!G4*Weighting!W7+TUM_default_S2_Util!H4*Weighting!W8+TUM_default_S2_Util!I4*Weighting!W9+TUM_default_S2_Util!J4*Weighting!W10+TUM_default_S2_Util!K4*Weighting!W11+TUM_default_S2_Util!L4*Weighting!W12+TUM_default_S2_Util!M4*Weighting!W13+TUM_default_S2_Util!N4*Weighting!W14+TUM_default_S2_Util!O4*Weighting!W15+TUM_default_S2_Util!P4*Weighting!W16+TUM_default_S2_Util!Q4*Weighting!W17</f>
        <v>0.56731296729334624</v>
      </c>
      <c r="X4" s="6">
        <f>+TUM_default_S2_Util!B4*Weighting!X2+TUM_default_S2_Util!C4*Weighting!X3+TUM_default_S2_Util!D4*Weighting!X4+TUM_default_S2_Util!E4*Weighting!X5+TUM_default_S2_Util!F4*Weighting!X6+TUM_default_S2_Util!G4*Weighting!X7+TUM_default_S2_Util!H4*Weighting!X8+TUM_default_S2_Util!I4*Weighting!X9+TUM_default_S2_Util!J4*Weighting!X10+TUM_default_S2_Util!K4*Weighting!X11+TUM_default_S2_Util!L4*Weighting!X12+TUM_default_S2_Util!M4*Weighting!X13+TUM_default_S2_Util!N4*Weighting!X14+TUM_default_S2_Util!O4*Weighting!X15+TUM_default_S2_Util!P4*Weighting!X16+TUM_default_S2_Util!Q4*Weighting!X17</f>
        <v>0.39753806919194884</v>
      </c>
      <c r="Y4" s="6">
        <f>+TUM_default_S2_Util!B4*Weighting!Y2+TUM_default_S2_Util!C4*Weighting!Y3+TUM_default_S2_Util!D4*Weighting!Y4+TUM_default_S2_Util!E4*Weighting!Y5+TUM_default_S2_Util!F4*Weighting!Y6+TUM_default_S2_Util!G4*Weighting!Y7+TUM_default_S2_Util!H4*Weighting!Y8+TUM_default_S2_Util!I4*Weighting!Y9+TUM_default_S2_Util!J4*Weighting!Y10+TUM_default_S2_Util!K4*Weighting!Y11+TUM_default_S2_Util!L4*Weighting!Y12+TUM_default_S2_Util!M4*Weighting!Y13+TUM_default_S2_Util!N4*Weighting!Y14+TUM_default_S2_Util!O4*Weighting!Y15+TUM_default_S2_Util!P4*Weighting!Y16+TUM_default_S2_Util!Q4*Weighting!Y17</f>
        <v>0.24351396766025177</v>
      </c>
      <c r="Z4" s="6">
        <f>+TUM_default_S2_Util!B4*Weighting!Z2+TUM_default_S2_Util!C4*Weighting!Z3+TUM_default_S2_Util!D4*Weighting!Z4+TUM_default_S2_Util!E4*Weighting!Z5+TUM_default_S2_Util!F4*Weighting!Z6+TUM_default_S2_Util!G4*Weighting!Z7+TUM_default_S2_Util!H4*Weighting!Z8+TUM_default_S2_Util!I4*Weighting!Z9+TUM_default_S2_Util!J4*Weighting!Z10+TUM_default_S2_Util!K4*Weighting!Z11+TUM_default_S2_Util!L4*Weighting!Z12+TUM_default_S2_Util!M4*Weighting!Z13+TUM_default_S2_Util!N4*Weighting!Z14+TUM_default_S2_Util!O4*Weighting!Z15+TUM_default_S2_Util!P4*Weighting!Z16+TUM_default_S2_Util!Q4*Weighting!Z17</f>
        <v>1.040165628251432</v>
      </c>
      <c r="AA4" s="6">
        <f>+TUM_default_S2_Util!B4*Weighting!AA2+TUM_default_S2_Util!C4*Weighting!AA3+TUM_default_S2_Util!D4*Weighting!AA4+TUM_default_S2_Util!E4*Weighting!AA5+TUM_default_S2_Util!F4*Weighting!AA6+TUM_default_S2_Util!G4*Weighting!AA7+TUM_default_S2_Util!H4*Weighting!AA8+TUM_default_S2_Util!I4*Weighting!AA9+TUM_default_S2_Util!J4*Weighting!AA10+TUM_default_S2_Util!K4*Weighting!AA11+TUM_default_S2_Util!L4*Weighting!AA12+TUM_default_S2_Util!M4*Weighting!AA13+TUM_default_S2_Util!N4*Weighting!AA14+TUM_default_S2_Util!O4*Weighting!AA15+TUM_default_S2_Util!P4*Weighting!AA16+TUM_default_S2_Util!Q4*Weighting!AA17</f>
        <v>1.6888744411704772</v>
      </c>
    </row>
    <row r="5" spans="1:27" x14ac:dyDescent="0.35">
      <c r="A5" s="5" t="s">
        <v>4</v>
      </c>
      <c r="B5" s="6">
        <f ca="1">+TUM_default_S2_Util!B5*Weighting!B2+TUM_default_S2_Util!C5*Weighting!B3+TUM_default_S2_Util!D5*Weighting!B4+TUM_default_S2_Util!E5*Weighting!B5+TUM_default_S2_Util!F5*Weighting!B6+TUM_default_S2_Util!G5*Weighting!B7+TUM_default_S2_Util!H5*Weighting!B8+TUM_default_S2_Util!I5*Weighting!B9+TUM_default_S2_Util!J5*Weighting!B10+TUM_default_S2_Util!K5*Weighting!B11+TUM_default_S2_Util!L5*Weighting!B12+TUM_default_S2_Util!M5*Weighting!B13+TUM_default_S2_Util!N5*Weighting!B14+TUM_default_S2_Util!O5*Weighting!B15+TUM_default_S2_Util!P5*Weighting!B16+TUM_default_S2_Util!Q5*Weighting!B17</f>
        <v>-142.11826492408005</v>
      </c>
      <c r="C5" s="6">
        <f ca="1">+TUM_default_S2_Util!B5*Weighting!C2+TUM_default_S2_Util!C5*Weighting!C3+TUM_default_S2_Util!D5*Weighting!C4+TUM_default_S2_Util!E5*Weighting!C5+TUM_default_S2_Util!F5*Weighting!C6+TUM_default_S2_Util!G5*Weighting!C7+TUM_default_S2_Util!H5*Weighting!C8+TUM_default_S2_Util!I5*Weighting!C9+TUM_default_S2_Util!J5*Weighting!C10+TUM_default_S2_Util!K5*Weighting!C11+TUM_default_S2_Util!L5*Weighting!C12+TUM_default_S2_Util!M5*Weighting!C13+TUM_default_S2_Util!N5*Weighting!C14+TUM_default_S2_Util!O5*Weighting!C15+TUM_default_S2_Util!P5*Weighting!C16+TUM_default_S2_Util!Q5*Weighting!C17</f>
        <v>-134.03008446838899</v>
      </c>
      <c r="D5" s="6">
        <f ca="1">+TUM_default_S2_Util!B5*Weighting!D2+TUM_default_S2_Util!C5*Weighting!D3+TUM_default_S2_Util!D5*Weighting!D4+TUM_default_S2_Util!E5*Weighting!D5+TUM_default_S2_Util!F5*Weighting!D6+TUM_default_S2_Util!G5*Weighting!D7+TUM_default_S2_Util!H5*Weighting!D8+TUM_default_S2_Util!I5*Weighting!D9+TUM_default_S2_Util!J5*Weighting!D10+TUM_default_S2_Util!K5*Weighting!D11+TUM_default_S2_Util!L5*Weighting!D12+TUM_default_S2_Util!M5*Weighting!D13+TUM_default_S2_Util!N5*Weighting!D14+TUM_default_S2_Util!O5*Weighting!D15+TUM_default_S2_Util!P5*Weighting!D16+TUM_default_S2_Util!Q5*Weighting!D17</f>
        <v>-139.23812211231203</v>
      </c>
      <c r="E5" s="6">
        <f ca="1">+TUM_default_S2_Util!B5*Weighting!E2+TUM_default_S2_Util!C5*Weighting!E3+TUM_default_S2_Util!D5*Weighting!E4+TUM_default_S2_Util!E5*Weighting!E5+TUM_default_S2_Util!F5*Weighting!E6+TUM_default_S2_Util!G5*Weighting!E7+TUM_default_S2_Util!H5*Weighting!E8+TUM_default_S2_Util!I5*Weighting!E9+TUM_default_S2_Util!J5*Weighting!E10+TUM_default_S2_Util!K5*Weighting!E11+TUM_default_S2_Util!L5*Weighting!E12+TUM_default_S2_Util!M5*Weighting!E13+TUM_default_S2_Util!N5*Weighting!E14+TUM_default_S2_Util!O5*Weighting!E15+TUM_default_S2_Util!P5*Weighting!E16+TUM_default_S2_Util!Q5*Weighting!E17</f>
        <v>-159.44500122144774</v>
      </c>
      <c r="F5" s="6">
        <f ca="1">+TUM_default_S2_Util!B5*Weighting!F2+TUM_default_S2_Util!C5*Weighting!F3+TUM_default_S2_Util!D5*Weighting!F4+TUM_default_S2_Util!E5*Weighting!F5+TUM_default_S2_Util!F5*Weighting!F6+TUM_default_S2_Util!G5*Weighting!F7+TUM_default_S2_Util!H5*Weighting!F8+TUM_default_S2_Util!I5*Weighting!F9+TUM_default_S2_Util!J5*Weighting!F10+TUM_default_S2_Util!K5*Weighting!F11+TUM_default_S2_Util!L5*Weighting!F12+TUM_default_S2_Util!M5*Weighting!F13+TUM_default_S2_Util!N5*Weighting!F14+TUM_default_S2_Util!O5*Weighting!F15+TUM_default_S2_Util!P5*Weighting!F16+TUM_default_S2_Util!Q5*Weighting!F17</f>
        <v>-130.44963665031307</v>
      </c>
      <c r="G5" s="6">
        <f>+TUM_default_S2_Util!B5*Weighting!G2+TUM_default_S2_Util!C5*Weighting!G3+TUM_default_S2_Util!D5*Weighting!G4+TUM_default_S2_Util!E5*Weighting!G5+TUM_default_S2_Util!F5*Weighting!G6+TUM_default_S2_Util!G5*Weighting!G7+TUM_default_S2_Util!H5*Weighting!G8+TUM_default_S2_Util!I5*Weighting!G9+TUM_default_S2_Util!J5*Weighting!G10+TUM_default_S2_Util!K5*Weighting!G11+TUM_default_S2_Util!L5*Weighting!G12+TUM_default_S2_Util!M5*Weighting!G13+TUM_default_S2_Util!N5*Weighting!G14+TUM_default_S2_Util!O5*Weighting!G15+TUM_default_S2_Util!P5*Weighting!G16+TUM_default_S2_Util!Q5*Weighting!G17</f>
        <v>-58.621571793779587</v>
      </c>
      <c r="H5" s="6">
        <f>+TUM_default_S2_Util!B5*Weighting!H2+TUM_default_S2_Util!C5*Weighting!H3+TUM_default_S2_Util!D5*Weighting!H4+TUM_default_S2_Util!E5*Weighting!H5+TUM_default_S2_Util!F5*Weighting!H6+TUM_default_S2_Util!G5*Weighting!H7+TUM_default_S2_Util!H5*Weighting!H8+TUM_default_S2_Util!I5*Weighting!H9+TUM_default_S2_Util!J5*Weighting!H10+TUM_default_S2_Util!K5*Weighting!H11+TUM_default_S2_Util!L5*Weighting!H12+TUM_default_S2_Util!M5*Weighting!H13+TUM_default_S2_Util!N5*Weighting!H14+TUM_default_S2_Util!O5*Weighting!H15+TUM_default_S2_Util!P5*Weighting!H16+TUM_default_S2_Util!Q5*Weighting!H17</f>
        <v>-48.092263162387816</v>
      </c>
      <c r="I5" s="6">
        <f>+TUM_default_S2_Util!B5*Weighting!I2+TUM_default_S2_Util!C5*Weighting!I3+TUM_default_S2_Util!D5*Weighting!I4+TUM_default_S2_Util!E5*Weighting!I5+TUM_default_S2_Util!F5*Weighting!I6+TUM_default_S2_Util!G5*Weighting!I7+TUM_default_S2_Util!H5*Weighting!I8+TUM_default_S2_Util!I5*Weighting!I9+TUM_default_S2_Util!J5*Weighting!I10+TUM_default_S2_Util!K5*Weighting!I11+TUM_default_S2_Util!L5*Weighting!I12+TUM_default_S2_Util!M5*Weighting!I13+TUM_default_S2_Util!N5*Weighting!I14+TUM_default_S2_Util!O5*Weighting!I15+TUM_default_S2_Util!P5*Weighting!I16+TUM_default_S2_Util!Q5*Weighting!I17</f>
        <v>-56.79586608140589</v>
      </c>
      <c r="J5" s="6">
        <f>+TUM_default_S2_Util!B5*Weighting!J2+TUM_default_S2_Util!C5*Weighting!J3+TUM_default_S2_Util!D5*Weighting!J4+TUM_default_S2_Util!E5*Weighting!J5+TUM_default_S2_Util!F5*Weighting!J6+TUM_default_S2_Util!G5*Weighting!J7+TUM_default_S2_Util!H5*Weighting!J8+TUM_default_S2_Util!I5*Weighting!J9+TUM_default_S2_Util!J5*Weighting!J10+TUM_default_S2_Util!K5*Weighting!J11+TUM_default_S2_Util!L5*Weighting!J12+TUM_default_S2_Util!M5*Weighting!J13+TUM_default_S2_Util!N5*Weighting!J14+TUM_default_S2_Util!O5*Weighting!J15+TUM_default_S2_Util!P5*Weighting!J16+TUM_default_S2_Util!Q5*Weighting!J17</f>
        <v>-63.284338022572278</v>
      </c>
      <c r="K5" s="6">
        <f>+TUM_default_S2_Util!B5*Weighting!K2+TUM_default_S2_Util!C5*Weighting!K3+TUM_default_S2_Util!D5*Weighting!K4+TUM_default_S2_Util!E5*Weighting!K5+TUM_default_S2_Util!F5*Weighting!K6+TUM_default_S2_Util!G5*Weighting!K7+TUM_default_S2_Util!H5*Weighting!K8+TUM_default_S2_Util!I5*Weighting!K9+TUM_default_S2_Util!J5*Weighting!K10+TUM_default_S2_Util!K5*Weighting!K11+TUM_default_S2_Util!L5*Weighting!K12+TUM_default_S2_Util!M5*Weighting!K13+TUM_default_S2_Util!N5*Weighting!K14+TUM_default_S2_Util!O5*Weighting!K15+TUM_default_S2_Util!P5*Weighting!K16+TUM_default_S2_Util!Q5*Weighting!K17</f>
        <v>-44.746929669596682</v>
      </c>
      <c r="L5" s="6">
        <f>+TUM_default_S2_Util!B5*Weighting!L2+TUM_default_S2_Util!C5*Weighting!L3+TUM_default_S2_Util!D5*Weighting!L4+TUM_default_S2_Util!E5*Weighting!L5+TUM_default_S2_Util!F5*Weighting!L6+TUM_default_S2_Util!G5*Weighting!L7+TUM_default_S2_Util!H5*Weighting!L8+TUM_default_S2_Util!I5*Weighting!L9+TUM_default_S2_Util!J5*Weighting!L10+TUM_default_S2_Util!K5*Weighting!L11+TUM_default_S2_Util!L5*Weighting!L12+TUM_default_S2_Util!M5*Weighting!L13+TUM_default_S2_Util!N5*Weighting!L14+TUM_default_S2_Util!O5*Weighting!L15+TUM_default_S2_Util!P5*Weighting!L16+TUM_default_S2_Util!Q5*Weighting!L17</f>
        <v>-11.604828578218838</v>
      </c>
      <c r="M5" s="6">
        <f>+TUM_default_S2_Util!B5*Weighting!M2+TUM_default_S2_Util!C5*Weighting!M3+TUM_default_S2_Util!D5*Weighting!M4+TUM_default_S2_Util!E5*Weighting!M5+TUM_default_S2_Util!F5*Weighting!M6+TUM_default_S2_Util!G5*Weighting!M7+TUM_default_S2_Util!H5*Weighting!M8+TUM_default_S2_Util!I5*Weighting!M9+TUM_default_S2_Util!J5*Weighting!M10+TUM_default_S2_Util!K5*Weighting!M11+TUM_default_S2_Util!L5*Weighting!M12+TUM_default_S2_Util!M5*Weighting!M13+TUM_default_S2_Util!N5*Weighting!M14+TUM_default_S2_Util!O5*Weighting!M15+TUM_default_S2_Util!P5*Weighting!M16+TUM_default_S2_Util!Q5*Weighting!M17</f>
        <v>-0.53101396174710203</v>
      </c>
      <c r="N5" s="6">
        <f>+TUM_default_S2_Util!B5*Weighting!N2+TUM_default_S2_Util!C5*Weighting!N3+TUM_default_S2_Util!D5*Weighting!N4+TUM_default_S2_Util!E5*Weighting!N5+TUM_default_S2_Util!F5*Weighting!N6+TUM_default_S2_Util!G5*Weighting!N7+TUM_default_S2_Util!H5*Weighting!N8+TUM_default_S2_Util!I5*Weighting!N9+TUM_default_S2_Util!J5*Weighting!N10+TUM_default_S2_Util!K5*Weighting!N11+TUM_default_S2_Util!L5*Weighting!N12+TUM_default_S2_Util!M5*Weighting!N13+TUM_default_S2_Util!N5*Weighting!N14+TUM_default_S2_Util!O5*Weighting!N15+TUM_default_S2_Util!P5*Weighting!N16+TUM_default_S2_Util!Q5*Weighting!N17</f>
        <v>-163.50591189074908</v>
      </c>
      <c r="O5" s="6">
        <f>+TUM_default_S2_Util!B5*Weighting!O2+TUM_default_S2_Util!C5*Weighting!O3+TUM_default_S2_Util!D5*Weighting!O4+TUM_default_S2_Util!E5*Weighting!O5+TUM_default_S2_Util!F5*Weighting!O6+TUM_default_S2_Util!G5*Weighting!O7+TUM_default_S2_Util!H5*Weighting!O8+TUM_default_S2_Util!I5*Weighting!O9+TUM_default_S2_Util!J5*Weighting!O10+TUM_default_S2_Util!K5*Weighting!O11+TUM_default_S2_Util!L5*Weighting!O12+TUM_default_S2_Util!M5*Weighting!O13+TUM_default_S2_Util!N5*Weighting!O14+TUM_default_S2_Util!O5*Weighting!O15+TUM_default_S2_Util!P5*Weighting!O16+TUM_default_S2_Util!Q5*Weighting!O17</f>
        <v>-207.13051804035197</v>
      </c>
      <c r="P5" s="6">
        <f>+TUM_default_S2_Util!B5*Weighting!P2+TUM_default_S2_Util!C5*Weighting!P3+TUM_default_S2_Util!D5*Weighting!P4+TUM_default_S2_Util!E5*Weighting!P5+TUM_default_S2_Util!F5*Weighting!P6+TUM_default_S2_Util!G5*Weighting!P7+TUM_default_S2_Util!H5*Weighting!P8+TUM_default_S2_Util!I5*Weighting!P9+TUM_default_S2_Util!J5*Weighting!P10+TUM_default_S2_Util!K5*Weighting!P11+TUM_default_S2_Util!L5*Weighting!P12+TUM_default_S2_Util!M5*Weighting!P13+TUM_default_S2_Util!N5*Weighting!P14+TUM_default_S2_Util!O5*Weighting!P15+TUM_default_S2_Util!P5*Weighting!P16+TUM_default_S2_Util!Q5*Weighting!P17</f>
        <v>-14.265053379893587</v>
      </c>
      <c r="Q5" s="6">
        <f>+TUM_default_S2_Util!B5*Weighting!Q2+TUM_default_S2_Util!C5*Weighting!Q3+TUM_default_S2_Util!D5*Weighting!Q4+TUM_default_S2_Util!E5*Weighting!Q5+TUM_default_S2_Util!F5*Weighting!Q6+TUM_default_S2_Util!G5*Weighting!Q7+TUM_default_S2_Util!H5*Weighting!Q8+TUM_default_S2_Util!I5*Weighting!Q9+TUM_default_S2_Util!J5*Weighting!Q10+TUM_default_S2_Util!K5*Weighting!Q11+TUM_default_S2_Util!L5*Weighting!Q12+TUM_default_S2_Util!M5*Weighting!Q13+TUM_default_S2_Util!N5*Weighting!Q14+TUM_default_S2_Util!O5*Weighting!Q15+TUM_default_S2_Util!P5*Weighting!Q16+TUM_default_S2_Util!Q5*Weighting!Q17</f>
        <v>-0.79256015254604428</v>
      </c>
      <c r="R5" s="6">
        <f>+TUM_default_S2_Util!B5*Weighting!R2+TUM_default_S2_Util!C5*Weighting!R3+TUM_default_S2_Util!D5*Weighting!R4+TUM_default_S2_Util!E5*Weighting!R5+TUM_default_S2_Util!F5*Weighting!R6+TUM_default_S2_Util!G5*Weighting!R7+TUM_default_S2_Util!H5*Weighting!R8+TUM_default_S2_Util!I5*Weighting!R9+TUM_default_S2_Util!J5*Weighting!R10+TUM_default_S2_Util!K5*Weighting!R11+TUM_default_S2_Util!L5*Weighting!R12+TUM_default_S2_Util!M5*Weighting!R13+TUM_default_S2_Util!N5*Weighting!R14+TUM_default_S2_Util!O5*Weighting!R15+TUM_default_S2_Util!P5*Weighting!R16+TUM_default_S2_Util!Q5*Weighting!R17</f>
        <v>-16.002555147417809</v>
      </c>
      <c r="S5" s="6">
        <f>+TUM_default_S2_Util!B5*Weighting!S2+TUM_default_S2_Util!C5*Weighting!S3+TUM_default_S2_Util!D5*Weighting!S4+TUM_default_S2_Util!E5*Weighting!S5+TUM_default_S2_Util!F5*Weighting!S6+TUM_default_S2_Util!G5*Weighting!S7+TUM_default_S2_Util!H5*Weighting!S8+TUM_default_S2_Util!I5*Weighting!S9+TUM_default_S2_Util!J5*Weighting!S10+TUM_default_S2_Util!K5*Weighting!S11+TUM_default_S2_Util!L5*Weighting!S12+TUM_default_S2_Util!M5*Weighting!S13+TUM_default_S2_Util!N5*Weighting!S14+TUM_default_S2_Util!O5*Weighting!S15+TUM_default_S2_Util!P5*Weighting!S16+TUM_default_S2_Util!Q5*Weighting!S17</f>
        <v>-25.852538105370243</v>
      </c>
      <c r="T5" s="6">
        <f>+TUM_default_S2_Util!B5*Weighting!T2+TUM_default_S2_Util!C5*Weighting!T3+TUM_default_S2_Util!D5*Weighting!T4+TUM_default_S2_Util!E5*Weighting!T5+TUM_default_S2_Util!F5*Weighting!T6+TUM_default_S2_Util!G5*Weighting!T7+TUM_default_S2_Util!H5*Weighting!T8+TUM_default_S2_Util!I5*Weighting!T9+TUM_default_S2_Util!J5*Weighting!T10+TUM_default_S2_Util!K5*Weighting!T11+TUM_default_S2_Util!L5*Weighting!T12+TUM_default_S2_Util!M5*Weighting!T13+TUM_default_S2_Util!N5*Weighting!T14+TUM_default_S2_Util!O5*Weighting!T15+TUM_default_S2_Util!P5*Weighting!T16+TUM_default_S2_Util!Q5*Weighting!T17</f>
        <v>-32.922982474669794</v>
      </c>
      <c r="U5" s="6">
        <f>+TUM_default_S2_Util!B5*Weighting!U2+TUM_default_S2_Util!C5*Weighting!U3+TUM_default_S2_Util!D5*Weighting!U4+TUM_default_S2_Util!E5*Weighting!U5+TUM_default_S2_Util!F5*Weighting!U6+TUM_default_S2_Util!G5*Weighting!U7+TUM_default_S2_Util!H5*Weighting!U8+TUM_default_S2_Util!I5*Weighting!U9+TUM_default_S2_Util!J5*Weighting!U10+TUM_default_S2_Util!K5*Weighting!U11+TUM_default_S2_Util!L5*Weighting!U12+TUM_default_S2_Util!M5*Weighting!U13+TUM_default_S2_Util!N5*Weighting!U14+TUM_default_S2_Util!O5*Weighting!U15+TUM_default_S2_Util!P5*Weighting!U16+TUM_default_S2_Util!Q5*Weighting!U17</f>
        <v>-34.572712594627625</v>
      </c>
      <c r="V5" s="6">
        <f>+TUM_default_S2_Util!B5*Weighting!V2+TUM_default_S2_Util!C5*Weighting!V3+TUM_default_S2_Util!D5*Weighting!V4+TUM_default_S2_Util!E5*Weighting!V5+TUM_default_S2_Util!F5*Weighting!V6+TUM_default_S2_Util!G5*Weighting!V7+TUM_default_S2_Util!H5*Weighting!V8+TUM_default_S2_Util!I5*Weighting!V9+TUM_default_S2_Util!J5*Weighting!V10+TUM_default_S2_Util!K5*Weighting!V11+TUM_default_S2_Util!L5*Weighting!V12+TUM_default_S2_Util!M5*Weighting!V13+TUM_default_S2_Util!N5*Weighting!V14+TUM_default_S2_Util!O5*Weighting!V15+TUM_default_S2_Util!P5*Weighting!V16+TUM_default_S2_Util!Q5*Weighting!V17</f>
        <v>-31.975569022706654</v>
      </c>
      <c r="W5" s="6">
        <f>+TUM_default_S2_Util!B5*Weighting!W2+TUM_default_S2_Util!C5*Weighting!W3+TUM_default_S2_Util!D5*Weighting!W4+TUM_default_S2_Util!E5*Weighting!W5+TUM_default_S2_Util!F5*Weighting!W6+TUM_default_S2_Util!G5*Weighting!W7+TUM_default_S2_Util!H5*Weighting!W8+TUM_default_S2_Util!I5*Weighting!W9+TUM_default_S2_Util!J5*Weighting!W10+TUM_default_S2_Util!K5*Weighting!W11+TUM_default_S2_Util!L5*Weighting!W12+TUM_default_S2_Util!M5*Weighting!W13+TUM_default_S2_Util!N5*Weighting!W14+TUM_default_S2_Util!O5*Weighting!W15+TUM_default_S2_Util!P5*Weighting!W16+TUM_default_S2_Util!Q5*Weighting!W17</f>
        <v>-196.07086146086664</v>
      </c>
      <c r="X5" s="6">
        <f>+TUM_default_S2_Util!B5*Weighting!X2+TUM_default_S2_Util!C5*Weighting!X3+TUM_default_S2_Util!D5*Weighting!X4+TUM_default_S2_Util!E5*Weighting!X5+TUM_default_S2_Util!F5*Weighting!X6+TUM_default_S2_Util!G5*Weighting!X7+TUM_default_S2_Util!H5*Weighting!X8+TUM_default_S2_Util!I5*Weighting!X9+TUM_default_S2_Util!J5*Weighting!X10+TUM_default_S2_Util!K5*Weighting!X11+TUM_default_S2_Util!L5*Weighting!X12+TUM_default_S2_Util!M5*Weighting!X13+TUM_default_S2_Util!N5*Weighting!X14+TUM_default_S2_Util!O5*Weighting!X15+TUM_default_S2_Util!P5*Weighting!X16+TUM_default_S2_Util!Q5*Weighting!X17</f>
        <v>-17.541058748468913</v>
      </c>
      <c r="Y5" s="6">
        <f>+TUM_default_S2_Util!B5*Weighting!Y2+TUM_default_S2_Util!C5*Weighting!Y3+TUM_default_S2_Util!D5*Weighting!Y4+TUM_default_S2_Util!E5*Weighting!Y5+TUM_default_S2_Util!F5*Weighting!Y6+TUM_default_S2_Util!G5*Weighting!Y7+TUM_default_S2_Util!H5*Weighting!Y8+TUM_default_S2_Util!I5*Weighting!Y9+TUM_default_S2_Util!J5*Weighting!Y10+TUM_default_S2_Util!K5*Weighting!Y11+TUM_default_S2_Util!L5*Weighting!Y12+TUM_default_S2_Util!M5*Weighting!Y13+TUM_default_S2_Util!N5*Weighting!Y14+TUM_default_S2_Util!O5*Weighting!Y15+TUM_default_S2_Util!P5*Weighting!Y16+TUM_default_S2_Util!Q5*Weighting!Y17</f>
        <v>-154.93604185480532</v>
      </c>
      <c r="Z5" s="6">
        <f>+TUM_default_S2_Util!B5*Weighting!Z2+TUM_default_S2_Util!C5*Weighting!Z3+TUM_default_S2_Util!D5*Weighting!Z4+TUM_default_S2_Util!E5*Weighting!Z5+TUM_default_S2_Util!F5*Weighting!Z6+TUM_default_S2_Util!G5*Weighting!Z7+TUM_default_S2_Util!H5*Weighting!Z8+TUM_default_S2_Util!I5*Weighting!Z9+TUM_default_S2_Util!J5*Weighting!Z10+TUM_default_S2_Util!K5*Weighting!Z11+TUM_default_S2_Util!L5*Weighting!Z12+TUM_default_S2_Util!M5*Weighting!Z13+TUM_default_S2_Util!N5*Weighting!Z14+TUM_default_S2_Util!O5*Weighting!Z15+TUM_default_S2_Util!P5*Weighting!Z16+TUM_default_S2_Util!Q5*Weighting!Z17</f>
        <v>-13.845134331296199</v>
      </c>
      <c r="AA5" s="6">
        <f>+TUM_default_S2_Util!B5*Weighting!AA2+TUM_default_S2_Util!C5*Weighting!AA3+TUM_default_S2_Util!D5*Weighting!AA4+TUM_default_S2_Util!E5*Weighting!AA5+TUM_default_S2_Util!F5*Weighting!AA6+TUM_default_S2_Util!G5*Weighting!AA7+TUM_default_S2_Util!H5*Weighting!AA8+TUM_default_S2_Util!I5*Weighting!AA9+TUM_default_S2_Util!J5*Weighting!AA10+TUM_default_S2_Util!K5*Weighting!AA11+TUM_default_S2_Util!L5*Weighting!AA12+TUM_default_S2_Util!M5*Weighting!AA13+TUM_default_S2_Util!N5*Weighting!AA14+TUM_default_S2_Util!O5*Weighting!AA15+TUM_default_S2_Util!P5*Weighting!AA16+TUM_default_S2_Util!Q5*Weighting!AA17</f>
        <v>-16.395808956737472</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2_Mat!B2*Weighting!B2+TUM_default_S2_Mat!C2*Weighting!B3+TUM_default_S2_Mat!D2*Weighting!B4+TUM_default_S2_Mat!E2*Weighting!B5+TUM_default_S2_Mat!F2*Weighting!B6+TUM_default_S2_Mat!G2*Weighting!B7+TUM_default_S2_Mat!H2*Weighting!B8+TUM_default_S2_Mat!I2*Weighting!B9+TUM_default_S2_Mat!J2*Weighting!B10+TUM_default_S2_Mat!K2*Weighting!B11+TUM_default_S2_Mat!L2*Weighting!B12+TUM_default_S2_Mat!M2*Weighting!B13+TUM_default_S2_Mat!N2*Weighting!B14+TUM_default_S2_Mat!O2*Weighting!B15+TUM_default_S2_Mat!P2*Weighting!B16+TUM_default_S2_Mat!Q2*Weighting!B17</f>
        <v>710.59132462040043</v>
      </c>
      <c r="C2" s="6">
        <f ca="1">+TUM_default_S2_Mat!B2*Weighting!C2+TUM_default_S2_Mat!C2*Weighting!C3+TUM_default_S2_Mat!D2*Weighting!C4+TUM_default_S2_Mat!E2*Weighting!C5+TUM_default_S2_Mat!F2*Weighting!C6+TUM_default_S2_Mat!G2*Weighting!C7+TUM_default_S2_Mat!H2*Weighting!C8+TUM_default_S2_Mat!I2*Weighting!C9+TUM_default_S2_Mat!J2*Weighting!C10+TUM_default_S2_Mat!K2*Weighting!C11+TUM_default_S2_Mat!L2*Weighting!C12+TUM_default_S2_Mat!M2*Weighting!C13+TUM_default_S2_Mat!N2*Weighting!C14+TUM_default_S2_Mat!O2*Weighting!C15+TUM_default_S2_Mat!P2*Weighting!C16+TUM_default_S2_Mat!Q2*Weighting!C17</f>
        <v>670.15042234194493</v>
      </c>
      <c r="D2" s="6">
        <f ca="1">+TUM_default_S2_Mat!B2*Weighting!D2+TUM_default_S2_Mat!C2*Weighting!D3+TUM_default_S2_Mat!D2*Weighting!D4+TUM_default_S2_Mat!E2*Weighting!D5+TUM_default_S2_Mat!F2*Weighting!D6+TUM_default_S2_Mat!G2*Weighting!D7+TUM_default_S2_Mat!H2*Weighting!D8+TUM_default_S2_Mat!I2*Weighting!D9+TUM_default_S2_Mat!J2*Weighting!D10+TUM_default_S2_Mat!K2*Weighting!D11+TUM_default_S2_Mat!L2*Weighting!D12+TUM_default_S2_Mat!M2*Weighting!D13+TUM_default_S2_Mat!N2*Weighting!D14+TUM_default_S2_Mat!O2*Weighting!D15+TUM_default_S2_Mat!P2*Weighting!D16+TUM_default_S2_Mat!Q2*Weighting!D17</f>
        <v>696.19061056156022</v>
      </c>
      <c r="E2" s="6">
        <f ca="1">+TUM_default_S2_Mat!B2*Weighting!E2+TUM_default_S2_Mat!C2*Weighting!E3+TUM_default_S2_Mat!D2*Weighting!E4+TUM_default_S2_Mat!E2*Weighting!E5+TUM_default_S2_Mat!F2*Weighting!E6+TUM_default_S2_Mat!G2*Weighting!E7+TUM_default_S2_Mat!H2*Weighting!E8+TUM_default_S2_Mat!I2*Weighting!E9+TUM_default_S2_Mat!J2*Weighting!E10+TUM_default_S2_Mat!K2*Weighting!E11+TUM_default_S2_Mat!L2*Weighting!E12+TUM_default_S2_Mat!M2*Weighting!E13+TUM_default_S2_Mat!N2*Weighting!E14+TUM_default_S2_Mat!O2*Weighting!E15+TUM_default_S2_Mat!P2*Weighting!E16+TUM_default_S2_Mat!Q2*Weighting!E17</f>
        <v>797.22500610723887</v>
      </c>
      <c r="F2" s="6">
        <f ca="1">+TUM_default_S2_Mat!B2*Weighting!F2+TUM_default_S2_Mat!C2*Weighting!F3+TUM_default_S2_Mat!D2*Weighting!F4+TUM_default_S2_Mat!E2*Weighting!F5+TUM_default_S2_Mat!F2*Weighting!F6+TUM_default_S2_Mat!G2*Weighting!F7+TUM_default_S2_Mat!H2*Weighting!F8+TUM_default_S2_Mat!I2*Weighting!F9+TUM_default_S2_Mat!J2*Weighting!F10+TUM_default_S2_Mat!K2*Weighting!F11+TUM_default_S2_Mat!L2*Weighting!F12+TUM_default_S2_Mat!M2*Weighting!F13+TUM_default_S2_Mat!N2*Weighting!F14+TUM_default_S2_Mat!O2*Weighting!F15+TUM_default_S2_Mat!P2*Weighting!F16+TUM_default_S2_Mat!Q2*Weighting!F17</f>
        <v>652.24818325156537</v>
      </c>
      <c r="G2" s="6">
        <f>+TUM_default_S2_Mat!B2*Weighting!G2+TUM_default_S2_Mat!C2*Weighting!G3+TUM_default_S2_Mat!D2*Weighting!G4+TUM_default_S2_Mat!E2*Weighting!G5+TUM_default_S2_Mat!F2*Weighting!G6+TUM_default_S2_Mat!G2*Weighting!G7+TUM_default_S2_Mat!H2*Weighting!G8+TUM_default_S2_Mat!I2*Weighting!G9+TUM_default_S2_Mat!J2*Weighting!G10+TUM_default_S2_Mat!K2*Weighting!G11+TUM_default_S2_Mat!L2*Weighting!G12+TUM_default_S2_Mat!M2*Weighting!G13+TUM_default_S2_Mat!N2*Weighting!G14+TUM_default_S2_Mat!O2*Weighting!G15+TUM_default_S2_Mat!P2*Weighting!G16+TUM_default_S2_Mat!Q2*Weighting!G17</f>
        <v>293.10785896889792</v>
      </c>
      <c r="H2" s="6">
        <f>+TUM_default_S2_Mat!B2*Weighting!H2+TUM_default_S2_Mat!C2*Weighting!H3+TUM_default_S2_Mat!D2*Weighting!H4+TUM_default_S2_Mat!E2*Weighting!H5+TUM_default_S2_Mat!F2*Weighting!H6+TUM_default_S2_Mat!G2*Weighting!H7+TUM_default_S2_Mat!H2*Weighting!H8+TUM_default_S2_Mat!I2*Weighting!H9+TUM_default_S2_Mat!J2*Weighting!H10+TUM_default_S2_Mat!K2*Weighting!H11+TUM_default_S2_Mat!L2*Weighting!H12+TUM_default_S2_Mat!M2*Weighting!H13+TUM_default_S2_Mat!N2*Weighting!H14+TUM_default_S2_Mat!O2*Weighting!H15+TUM_default_S2_Mat!P2*Weighting!H16+TUM_default_S2_Mat!Q2*Weighting!H17</f>
        <v>240.46131581193904</v>
      </c>
      <c r="I2" s="6">
        <f>+TUM_default_S2_Mat!B2*Weighting!I2+TUM_default_S2_Mat!C2*Weighting!I3+TUM_default_S2_Mat!D2*Weighting!I4+TUM_default_S2_Mat!E2*Weighting!I5+TUM_default_S2_Mat!F2*Weighting!I6+TUM_default_S2_Mat!G2*Weighting!I7+TUM_default_S2_Mat!H2*Weighting!I8+TUM_default_S2_Mat!I2*Weighting!I9+TUM_default_S2_Mat!J2*Weighting!I10+TUM_default_S2_Mat!K2*Weighting!I11+TUM_default_S2_Mat!L2*Weighting!I12+TUM_default_S2_Mat!M2*Weighting!I13+TUM_default_S2_Mat!N2*Weighting!I14+TUM_default_S2_Mat!O2*Weighting!I15+TUM_default_S2_Mat!P2*Weighting!I16+TUM_default_S2_Mat!Q2*Weighting!I17</f>
        <v>283.97933040702941</v>
      </c>
      <c r="J2" s="6">
        <f>+TUM_default_S2_Mat!B2*Weighting!J2+TUM_default_S2_Mat!C2*Weighting!J3+TUM_default_S2_Mat!D2*Weighting!J4+TUM_default_S2_Mat!E2*Weighting!J5+TUM_default_S2_Mat!F2*Weighting!J6+TUM_default_S2_Mat!G2*Weighting!J7+TUM_default_S2_Mat!H2*Weighting!J8+TUM_default_S2_Mat!I2*Weighting!J9+TUM_default_S2_Mat!J2*Weighting!J10+TUM_default_S2_Mat!K2*Weighting!J11+TUM_default_S2_Mat!L2*Weighting!J12+TUM_default_S2_Mat!M2*Weighting!J13+TUM_default_S2_Mat!N2*Weighting!J14+TUM_default_S2_Mat!O2*Weighting!J15+TUM_default_S2_Mat!P2*Weighting!J16+TUM_default_S2_Mat!Q2*Weighting!J17</f>
        <v>316.42169011286143</v>
      </c>
      <c r="K2" s="6">
        <f>+TUM_default_S2_Mat!B2*Weighting!K2+TUM_default_S2_Mat!C2*Weighting!K3+TUM_default_S2_Mat!D2*Weighting!K4+TUM_default_S2_Mat!E2*Weighting!K5+TUM_default_S2_Mat!F2*Weighting!K6+TUM_default_S2_Mat!G2*Weighting!K7+TUM_default_S2_Mat!H2*Weighting!K8+TUM_default_S2_Mat!I2*Weighting!K9+TUM_default_S2_Mat!J2*Weighting!K10+TUM_default_S2_Mat!K2*Weighting!K11+TUM_default_S2_Mat!L2*Weighting!K12+TUM_default_S2_Mat!M2*Weighting!K13+TUM_default_S2_Mat!N2*Weighting!K14+TUM_default_S2_Mat!O2*Weighting!K15+TUM_default_S2_Mat!P2*Weighting!K16+TUM_default_S2_Mat!Q2*Weighting!K17</f>
        <v>223.73464834798344</v>
      </c>
      <c r="L2" s="6">
        <f>+TUM_default_S2_Mat!B2*Weighting!L2+TUM_default_S2_Mat!C2*Weighting!L3+TUM_default_S2_Mat!D2*Weighting!L4+TUM_default_S2_Mat!E2*Weighting!L5+TUM_default_S2_Mat!F2*Weighting!L6+TUM_default_S2_Mat!G2*Weighting!L7+TUM_default_S2_Mat!H2*Weighting!L8+TUM_default_S2_Mat!I2*Weighting!L9+TUM_default_S2_Mat!J2*Weighting!L10+TUM_default_S2_Mat!K2*Weighting!L11+TUM_default_S2_Mat!L2*Weighting!L12+TUM_default_S2_Mat!M2*Weighting!L13+TUM_default_S2_Mat!N2*Weighting!L14+TUM_default_S2_Mat!O2*Weighting!L15+TUM_default_S2_Mat!P2*Weighting!L16+TUM_default_S2_Mat!Q2*Weighting!L17</f>
        <v>58.024142891094179</v>
      </c>
      <c r="M2" s="6">
        <f>+TUM_default_S2_Mat!B2*Weighting!M2+TUM_default_S2_Mat!C2*Weighting!M3+TUM_default_S2_Mat!D2*Weighting!M4+TUM_default_S2_Mat!E2*Weighting!M5+TUM_default_S2_Mat!F2*Weighting!M6+TUM_default_S2_Mat!G2*Weighting!M7+TUM_default_S2_Mat!H2*Weighting!M8+TUM_default_S2_Mat!I2*Weighting!M9+TUM_default_S2_Mat!J2*Weighting!M10+TUM_default_S2_Mat!K2*Weighting!M11+TUM_default_S2_Mat!L2*Weighting!M12+TUM_default_S2_Mat!M2*Weighting!M13+TUM_default_S2_Mat!N2*Weighting!M14+TUM_default_S2_Mat!O2*Weighting!M15+TUM_default_S2_Mat!P2*Weighting!M16+TUM_default_S2_Mat!Q2*Weighting!M17</f>
        <v>2.6550698087355102</v>
      </c>
      <c r="N2" s="6">
        <f>+TUM_default_S2_Mat!B2*Weighting!N2+TUM_default_S2_Mat!C2*Weighting!N3+TUM_default_S2_Mat!D2*Weighting!N4+TUM_default_S2_Mat!E2*Weighting!N5+TUM_default_S2_Mat!F2*Weighting!N6+TUM_default_S2_Mat!G2*Weighting!N7+TUM_default_S2_Mat!H2*Weighting!N8+TUM_default_S2_Mat!I2*Weighting!N9+TUM_default_S2_Mat!J2*Weighting!N10+TUM_default_S2_Mat!K2*Weighting!N11+TUM_default_S2_Mat!L2*Weighting!N12+TUM_default_S2_Mat!M2*Weighting!N13+TUM_default_S2_Mat!N2*Weighting!N14+TUM_default_S2_Mat!O2*Weighting!N15+TUM_default_S2_Mat!P2*Weighting!N16+TUM_default_S2_Mat!Q2*Weighting!N17</f>
        <v>817.52955945374538</v>
      </c>
      <c r="O2" s="6">
        <f>+TUM_default_S2_Mat!B2*Weighting!O2+TUM_default_S2_Mat!C2*Weighting!O3+TUM_default_S2_Mat!D2*Weighting!O4+TUM_default_S2_Mat!E2*Weighting!O5+TUM_default_S2_Mat!F2*Weighting!O6+TUM_default_S2_Mat!G2*Weighting!O7+TUM_default_S2_Mat!H2*Weighting!O8+TUM_default_S2_Mat!I2*Weighting!O9+TUM_default_S2_Mat!J2*Weighting!O10+TUM_default_S2_Mat!K2*Weighting!O11+TUM_default_S2_Mat!L2*Weighting!O12+TUM_default_S2_Mat!M2*Weighting!O13+TUM_default_S2_Mat!N2*Weighting!O14+TUM_default_S2_Mat!O2*Weighting!O15+TUM_default_S2_Mat!P2*Weighting!O16+TUM_default_S2_Mat!Q2*Weighting!O17</f>
        <v>1035.6525902017599</v>
      </c>
      <c r="P2" s="6">
        <f>+TUM_default_S2_Mat!B2*Weighting!P2+TUM_default_S2_Mat!C2*Weighting!P3+TUM_default_S2_Mat!D2*Weighting!P4+TUM_default_S2_Mat!E2*Weighting!P5+TUM_default_S2_Mat!F2*Weighting!P6+TUM_default_S2_Mat!G2*Weighting!P7+TUM_default_S2_Mat!H2*Weighting!P8+TUM_default_S2_Mat!I2*Weighting!P9+TUM_default_S2_Mat!J2*Weighting!P10+TUM_default_S2_Mat!K2*Weighting!P11+TUM_default_S2_Mat!L2*Weighting!P12+TUM_default_S2_Mat!M2*Weighting!P13+TUM_default_S2_Mat!N2*Weighting!P14+TUM_default_S2_Mat!O2*Weighting!P15+TUM_default_S2_Mat!P2*Weighting!P16+TUM_default_S2_Mat!Q2*Weighting!P17</f>
        <v>71.325266899467948</v>
      </c>
      <c r="Q2" s="6">
        <f>+TUM_default_S2_Mat!B2*Weighting!Q2+TUM_default_S2_Mat!C2*Weighting!Q3+TUM_default_S2_Mat!D2*Weighting!Q4+TUM_default_S2_Mat!E2*Weighting!Q5+TUM_default_S2_Mat!F2*Weighting!Q6+TUM_default_S2_Mat!G2*Weighting!Q7+TUM_default_S2_Mat!H2*Weighting!Q8+TUM_default_S2_Mat!I2*Weighting!Q9+TUM_default_S2_Mat!J2*Weighting!Q10+TUM_default_S2_Mat!K2*Weighting!Q11+TUM_default_S2_Mat!L2*Weighting!Q12+TUM_default_S2_Mat!M2*Weighting!Q13+TUM_default_S2_Mat!N2*Weighting!Q14+TUM_default_S2_Mat!O2*Weighting!Q15+TUM_default_S2_Mat!P2*Weighting!Q16+TUM_default_S2_Mat!Q2*Weighting!Q17</f>
        <v>3.9628007627302213</v>
      </c>
      <c r="R2" s="6">
        <f>+TUM_default_S2_Mat!B2*Weighting!R2+TUM_default_S2_Mat!C2*Weighting!R3+TUM_default_S2_Mat!D2*Weighting!R4+TUM_default_S2_Mat!E2*Weighting!R5+TUM_default_S2_Mat!F2*Weighting!R6+TUM_default_S2_Mat!G2*Weighting!R7+TUM_default_S2_Mat!H2*Weighting!R8+TUM_default_S2_Mat!I2*Weighting!R9+TUM_default_S2_Mat!J2*Weighting!R10+TUM_default_S2_Mat!K2*Weighting!R11+TUM_default_S2_Mat!L2*Weighting!R12+TUM_default_S2_Mat!M2*Weighting!R13+TUM_default_S2_Mat!N2*Weighting!R14+TUM_default_S2_Mat!O2*Weighting!R15+TUM_default_S2_Mat!P2*Weighting!R16+TUM_default_S2_Mat!Q2*Weighting!R17</f>
        <v>80.012775737089058</v>
      </c>
      <c r="S2" s="6">
        <f>+TUM_default_S2_Mat!B2*Weighting!S2+TUM_default_S2_Mat!C2*Weighting!S3+TUM_default_S2_Mat!D2*Weighting!S4+TUM_default_S2_Mat!E2*Weighting!S5+TUM_default_S2_Mat!F2*Weighting!S6+TUM_default_S2_Mat!G2*Weighting!S7+TUM_default_S2_Mat!H2*Weighting!S8+TUM_default_S2_Mat!I2*Weighting!S9+TUM_default_S2_Mat!J2*Weighting!S10+TUM_default_S2_Mat!K2*Weighting!S11+TUM_default_S2_Mat!L2*Weighting!S12+TUM_default_S2_Mat!M2*Weighting!S13+TUM_default_S2_Mat!N2*Weighting!S14+TUM_default_S2_Mat!O2*Weighting!S15+TUM_default_S2_Mat!P2*Weighting!S16+TUM_default_S2_Mat!Q2*Weighting!S17</f>
        <v>129.26269052685123</v>
      </c>
      <c r="T2" s="6">
        <f>+TUM_default_S2_Mat!B2*Weighting!T2+TUM_default_S2_Mat!C2*Weighting!T3+TUM_default_S2_Mat!D2*Weighting!T4+TUM_default_S2_Mat!E2*Weighting!T5+TUM_default_S2_Mat!F2*Weighting!T6+TUM_default_S2_Mat!G2*Weighting!T7+TUM_default_S2_Mat!H2*Weighting!T8+TUM_default_S2_Mat!I2*Weighting!T9+TUM_default_S2_Mat!J2*Weighting!T10+TUM_default_S2_Mat!K2*Weighting!T11+TUM_default_S2_Mat!L2*Weighting!T12+TUM_default_S2_Mat!M2*Weighting!T13+TUM_default_S2_Mat!N2*Weighting!T14+TUM_default_S2_Mat!O2*Weighting!T15+TUM_default_S2_Mat!P2*Weighting!T16+TUM_default_S2_Mat!Q2*Weighting!T17</f>
        <v>164.61491237334897</v>
      </c>
      <c r="U2" s="6">
        <f>+TUM_default_S2_Mat!B2*Weighting!U2+TUM_default_S2_Mat!C2*Weighting!U3+TUM_default_S2_Mat!D2*Weighting!U4+TUM_default_S2_Mat!E2*Weighting!U5+TUM_default_S2_Mat!F2*Weighting!U6+TUM_default_S2_Mat!G2*Weighting!U7+TUM_default_S2_Mat!H2*Weighting!U8+TUM_default_S2_Mat!I2*Weighting!U9+TUM_default_S2_Mat!J2*Weighting!U10+TUM_default_S2_Mat!K2*Weighting!U11+TUM_default_S2_Mat!L2*Weighting!U12+TUM_default_S2_Mat!M2*Weighting!U13+TUM_default_S2_Mat!N2*Weighting!U14+TUM_default_S2_Mat!O2*Weighting!U15+TUM_default_S2_Mat!P2*Weighting!U16+TUM_default_S2_Mat!Q2*Weighting!U17</f>
        <v>172.8635629731381</v>
      </c>
      <c r="V2" s="6">
        <f>+TUM_default_S2_Mat!B2*Weighting!V2+TUM_default_S2_Mat!C2*Weighting!V3+TUM_default_S2_Mat!D2*Weighting!V4+TUM_default_S2_Mat!E2*Weighting!V5+TUM_default_S2_Mat!F2*Weighting!V6+TUM_default_S2_Mat!G2*Weighting!V7+TUM_default_S2_Mat!H2*Weighting!V8+TUM_default_S2_Mat!I2*Weighting!V9+TUM_default_S2_Mat!J2*Weighting!V10+TUM_default_S2_Mat!K2*Weighting!V11+TUM_default_S2_Mat!L2*Weighting!V12+TUM_default_S2_Mat!M2*Weighting!V13+TUM_default_S2_Mat!N2*Weighting!V14+TUM_default_S2_Mat!O2*Weighting!V15+TUM_default_S2_Mat!P2*Weighting!V16+TUM_default_S2_Mat!Q2*Weighting!V17</f>
        <v>159.87784511353328</v>
      </c>
      <c r="W2" s="6">
        <f>+TUM_default_S2_Mat!B2*Weighting!W2+TUM_default_S2_Mat!C2*Weighting!W3+TUM_default_S2_Mat!D2*Weighting!W4+TUM_default_S2_Mat!E2*Weighting!W5+TUM_default_S2_Mat!F2*Weighting!W6+TUM_default_S2_Mat!G2*Weighting!W7+TUM_default_S2_Mat!H2*Weighting!W8+TUM_default_S2_Mat!I2*Weighting!W9+TUM_default_S2_Mat!J2*Weighting!W10+TUM_default_S2_Mat!K2*Weighting!W11+TUM_default_S2_Mat!L2*Weighting!W12+TUM_default_S2_Mat!M2*Weighting!W13+TUM_default_S2_Mat!N2*Weighting!W14+TUM_default_S2_Mat!O2*Weighting!W15+TUM_default_S2_Mat!P2*Weighting!W16+TUM_default_S2_Mat!Q2*Weighting!W17</f>
        <v>980.35430730433325</v>
      </c>
      <c r="X2" s="6">
        <f>+TUM_default_S2_Mat!B2*Weighting!X2+TUM_default_S2_Mat!C2*Weighting!X3+TUM_default_S2_Mat!D2*Weighting!X4+TUM_default_S2_Mat!E2*Weighting!X5+TUM_default_S2_Mat!F2*Weighting!X6+TUM_default_S2_Mat!G2*Weighting!X7+TUM_default_S2_Mat!H2*Weighting!X8+TUM_default_S2_Mat!I2*Weighting!X9+TUM_default_S2_Mat!J2*Weighting!X10+TUM_default_S2_Mat!K2*Weighting!X11+TUM_default_S2_Mat!L2*Weighting!X12+TUM_default_S2_Mat!M2*Weighting!X13+TUM_default_S2_Mat!N2*Weighting!X14+TUM_default_S2_Mat!O2*Weighting!X15+TUM_default_S2_Mat!P2*Weighting!X16+TUM_default_S2_Mat!Q2*Weighting!X17</f>
        <v>87.705293742344551</v>
      </c>
      <c r="Y2" s="6">
        <f>+TUM_default_S2_Mat!B2*Weighting!Y2+TUM_default_S2_Mat!C2*Weighting!Y3+TUM_default_S2_Mat!D2*Weighting!Y4+TUM_default_S2_Mat!E2*Weighting!Y5+TUM_default_S2_Mat!F2*Weighting!Y6+TUM_default_S2_Mat!G2*Weighting!Y7+TUM_default_S2_Mat!H2*Weighting!Y8+TUM_default_S2_Mat!I2*Weighting!Y9+TUM_default_S2_Mat!J2*Weighting!Y10+TUM_default_S2_Mat!K2*Weighting!Y11+TUM_default_S2_Mat!L2*Weighting!Y12+TUM_default_S2_Mat!M2*Weighting!Y13+TUM_default_S2_Mat!N2*Weighting!Y14+TUM_default_S2_Mat!O2*Weighting!Y15+TUM_default_S2_Mat!P2*Weighting!Y16+TUM_default_S2_Mat!Q2*Weighting!Y17</f>
        <v>774.68020927402665</v>
      </c>
      <c r="Z2" s="6">
        <f>+TUM_default_S2_Mat!B2*Weighting!Z2+TUM_default_S2_Mat!C2*Weighting!Z3+TUM_default_S2_Mat!D2*Weighting!Z4+TUM_default_S2_Mat!E2*Weighting!Z5+TUM_default_S2_Mat!F2*Weighting!Z6+TUM_default_S2_Mat!G2*Weighting!Z7+TUM_default_S2_Mat!H2*Weighting!Z8+TUM_default_S2_Mat!I2*Weighting!Z9+TUM_default_S2_Mat!J2*Weighting!Z10+TUM_default_S2_Mat!K2*Weighting!Z11+TUM_default_S2_Mat!L2*Weighting!Z12+TUM_default_S2_Mat!M2*Weighting!Z13+TUM_default_S2_Mat!N2*Weighting!Z14+TUM_default_S2_Mat!O2*Weighting!Z15+TUM_default_S2_Mat!P2*Weighting!Z16+TUM_default_S2_Mat!Q2*Weighting!Z17</f>
        <v>69.225671656481026</v>
      </c>
      <c r="AA2" s="6">
        <f>+TUM_default_S2_Mat!B2*Weighting!AA2+TUM_default_S2_Mat!C2*Weighting!AA3+TUM_default_S2_Mat!D2*Weighting!AA4+TUM_default_S2_Mat!E2*Weighting!AA5+TUM_default_S2_Mat!F2*Weighting!AA6+TUM_default_S2_Mat!G2*Weighting!AA7+TUM_default_S2_Mat!H2*Weighting!AA8+TUM_default_S2_Mat!I2*Weighting!AA9+TUM_default_S2_Mat!J2*Weighting!AA10+TUM_default_S2_Mat!K2*Weighting!AA11+TUM_default_S2_Mat!L2*Weighting!AA12+TUM_default_S2_Mat!M2*Weighting!AA13+TUM_default_S2_Mat!N2*Weighting!AA14+TUM_default_S2_Mat!O2*Weighting!AA15+TUM_default_S2_Mat!P2*Weighting!AA16+TUM_default_S2_Mat!Q2*Weighting!AA17</f>
        <v>81.979044783687343</v>
      </c>
    </row>
    <row r="3" spans="1:27" x14ac:dyDescent="0.35">
      <c r="A3" s="5" t="s">
        <v>2</v>
      </c>
      <c r="B3" s="6">
        <f ca="1">+TUM_default_S2_Mat!B3*Weighting!B2+TUM_default_S2_Mat!C3*Weighting!B3+TUM_default_S2_Mat!D3*Weighting!B4+TUM_default_S2_Mat!E3*Weighting!B5+TUM_default_S2_Mat!F3*Weighting!B6+TUM_default_S2_Mat!G3*Weighting!B7+TUM_default_S2_Mat!H3*Weighting!B8+TUM_default_S2_Mat!I3*Weighting!B9+TUM_default_S2_Mat!J3*Weighting!B10+TUM_default_S2_Mat!K3*Weighting!B11+TUM_default_S2_Mat!L3*Weighting!B12+TUM_default_S2_Mat!M3*Weighting!B13+TUM_default_S2_Mat!N3*Weighting!B14+TUM_default_S2_Mat!O3*Weighting!B15+TUM_default_S2_Mat!P3*Weighting!B16+TUM_default_S2_Mat!Q3*Weighting!B17</f>
        <v>284.23652984816016</v>
      </c>
      <c r="C3" s="6">
        <f ca="1">+TUM_default_S2_Mat!B3*Weighting!C2+TUM_default_S2_Mat!C3*Weighting!C3+TUM_default_S2_Mat!D3*Weighting!C4+TUM_default_S2_Mat!E3*Weighting!C5+TUM_default_S2_Mat!F3*Weighting!C6+TUM_default_S2_Mat!G3*Weighting!C7+TUM_default_S2_Mat!H3*Weighting!C8+TUM_default_S2_Mat!I3*Weighting!C9+TUM_default_S2_Mat!J3*Weighting!C10+TUM_default_S2_Mat!K3*Weighting!C11+TUM_default_S2_Mat!L3*Weighting!C12+TUM_default_S2_Mat!M3*Weighting!C13+TUM_default_S2_Mat!N3*Weighting!C14+TUM_default_S2_Mat!O3*Weighting!C15+TUM_default_S2_Mat!P3*Weighting!C16+TUM_default_S2_Mat!Q3*Weighting!C17</f>
        <v>268.06016893677798</v>
      </c>
      <c r="D3" s="6">
        <f ca="1">+TUM_default_S2_Mat!B3*Weighting!D2+TUM_default_S2_Mat!C3*Weighting!D3+TUM_default_S2_Mat!D3*Weighting!D4+TUM_default_S2_Mat!E3*Weighting!D5+TUM_default_S2_Mat!F3*Weighting!D6+TUM_default_S2_Mat!G3*Weighting!D7+TUM_default_S2_Mat!H3*Weighting!D8+TUM_default_S2_Mat!I3*Weighting!D9+TUM_default_S2_Mat!J3*Weighting!D10+TUM_default_S2_Mat!K3*Weighting!D11+TUM_default_S2_Mat!L3*Weighting!D12+TUM_default_S2_Mat!M3*Weighting!D13+TUM_default_S2_Mat!N3*Weighting!D14+TUM_default_S2_Mat!O3*Weighting!D15+TUM_default_S2_Mat!P3*Weighting!D16+TUM_default_S2_Mat!Q3*Weighting!D17</f>
        <v>278.476244224624</v>
      </c>
      <c r="E3" s="6">
        <f ca="1">+TUM_default_S2_Mat!B3*Weighting!E2+TUM_default_S2_Mat!C3*Weighting!E3+TUM_default_S2_Mat!D3*Weighting!E4+TUM_default_S2_Mat!E3*Weighting!E5+TUM_default_S2_Mat!F3*Weighting!E6+TUM_default_S2_Mat!G3*Weighting!E7+TUM_default_S2_Mat!H3*Weighting!E8+TUM_default_S2_Mat!I3*Weighting!E9+TUM_default_S2_Mat!J3*Weighting!E10+TUM_default_S2_Mat!K3*Weighting!E11+TUM_default_S2_Mat!L3*Weighting!E12+TUM_default_S2_Mat!M3*Weighting!E13+TUM_default_S2_Mat!N3*Weighting!E14+TUM_default_S2_Mat!O3*Weighting!E15+TUM_default_S2_Mat!P3*Weighting!E16+TUM_default_S2_Mat!Q3*Weighting!E17</f>
        <v>318.89000244289548</v>
      </c>
      <c r="F3" s="6">
        <f ca="1">+TUM_default_S2_Mat!B3*Weighting!F2+TUM_default_S2_Mat!C3*Weighting!F3+TUM_default_S2_Mat!D3*Weighting!F4+TUM_default_S2_Mat!E3*Weighting!F5+TUM_default_S2_Mat!F3*Weighting!F6+TUM_default_S2_Mat!G3*Weighting!F7+TUM_default_S2_Mat!H3*Weighting!F8+TUM_default_S2_Mat!I3*Weighting!F9+TUM_default_S2_Mat!J3*Weighting!F10+TUM_default_S2_Mat!K3*Weighting!F11+TUM_default_S2_Mat!L3*Weighting!F12+TUM_default_S2_Mat!M3*Weighting!F13+TUM_default_S2_Mat!N3*Weighting!F14+TUM_default_S2_Mat!O3*Weighting!F15+TUM_default_S2_Mat!P3*Weighting!F16+TUM_default_S2_Mat!Q3*Weighting!F17</f>
        <v>260.89927330062613</v>
      </c>
      <c r="G3" s="6">
        <f>+TUM_default_S2_Mat!B3*Weighting!G2+TUM_default_S2_Mat!C3*Weighting!G3+TUM_default_S2_Mat!D3*Weighting!G4+TUM_default_S2_Mat!E3*Weighting!G5+TUM_default_S2_Mat!F3*Weighting!G6+TUM_default_S2_Mat!G3*Weighting!G7+TUM_default_S2_Mat!H3*Weighting!G8+TUM_default_S2_Mat!I3*Weighting!G9+TUM_default_S2_Mat!J3*Weighting!G10+TUM_default_S2_Mat!K3*Weighting!G11+TUM_default_S2_Mat!L3*Weighting!G12+TUM_default_S2_Mat!M3*Weighting!G13+TUM_default_S2_Mat!N3*Weighting!G14+TUM_default_S2_Mat!O3*Weighting!G15+TUM_default_S2_Mat!P3*Weighting!G16+TUM_default_S2_Mat!Q3*Weighting!G17</f>
        <v>117.24314358755917</v>
      </c>
      <c r="H3" s="6">
        <f>+TUM_default_S2_Mat!B3*Weighting!H2+TUM_default_S2_Mat!C3*Weighting!H3+TUM_default_S2_Mat!D3*Weighting!H4+TUM_default_S2_Mat!E3*Weighting!H5+TUM_default_S2_Mat!F3*Weighting!H6+TUM_default_S2_Mat!G3*Weighting!H7+TUM_default_S2_Mat!H3*Weighting!H8+TUM_default_S2_Mat!I3*Weighting!H9+TUM_default_S2_Mat!J3*Weighting!H10+TUM_default_S2_Mat!K3*Weighting!H11+TUM_default_S2_Mat!L3*Weighting!H12+TUM_default_S2_Mat!M3*Weighting!H13+TUM_default_S2_Mat!N3*Weighting!H14+TUM_default_S2_Mat!O3*Weighting!H15+TUM_default_S2_Mat!P3*Weighting!H16+TUM_default_S2_Mat!Q3*Weighting!H17</f>
        <v>96.184526324775632</v>
      </c>
      <c r="I3" s="6">
        <f>+TUM_default_S2_Mat!B3*Weighting!I2+TUM_default_S2_Mat!C3*Weighting!I3+TUM_default_S2_Mat!D3*Weighting!I4+TUM_default_S2_Mat!E3*Weighting!I5+TUM_default_S2_Mat!F3*Weighting!I6+TUM_default_S2_Mat!G3*Weighting!I7+TUM_default_S2_Mat!H3*Weighting!I8+TUM_default_S2_Mat!I3*Weighting!I9+TUM_default_S2_Mat!J3*Weighting!I10+TUM_default_S2_Mat!K3*Weighting!I11+TUM_default_S2_Mat!L3*Weighting!I12+TUM_default_S2_Mat!M3*Weighting!I13+TUM_default_S2_Mat!N3*Weighting!I14+TUM_default_S2_Mat!O3*Weighting!I15+TUM_default_S2_Mat!P3*Weighting!I16+TUM_default_S2_Mat!Q3*Weighting!I17</f>
        <v>113.59173216281178</v>
      </c>
      <c r="J3" s="6">
        <f>+TUM_default_S2_Mat!B3*Weighting!J2+TUM_default_S2_Mat!C3*Weighting!J3+TUM_default_S2_Mat!D3*Weighting!J4+TUM_default_S2_Mat!E3*Weighting!J5+TUM_default_S2_Mat!F3*Weighting!J6+TUM_default_S2_Mat!G3*Weighting!J7+TUM_default_S2_Mat!H3*Weighting!J8+TUM_default_S2_Mat!I3*Weighting!J9+TUM_default_S2_Mat!J3*Weighting!J10+TUM_default_S2_Mat!K3*Weighting!J11+TUM_default_S2_Mat!L3*Weighting!J12+TUM_default_S2_Mat!M3*Weighting!J13+TUM_default_S2_Mat!N3*Weighting!J14+TUM_default_S2_Mat!O3*Weighting!J15+TUM_default_S2_Mat!P3*Weighting!J16+TUM_default_S2_Mat!Q3*Weighting!J17</f>
        <v>126.56867604514456</v>
      </c>
      <c r="K3" s="6">
        <f>+TUM_default_S2_Mat!B3*Weighting!K2+TUM_default_S2_Mat!C3*Weighting!K3+TUM_default_S2_Mat!D3*Weighting!K4+TUM_default_S2_Mat!E3*Weighting!K5+TUM_default_S2_Mat!F3*Weighting!K6+TUM_default_S2_Mat!G3*Weighting!K7+TUM_default_S2_Mat!H3*Weighting!K8+TUM_default_S2_Mat!I3*Weighting!K9+TUM_default_S2_Mat!J3*Weighting!K10+TUM_default_S2_Mat!K3*Weighting!K11+TUM_default_S2_Mat!L3*Weighting!K12+TUM_default_S2_Mat!M3*Weighting!K13+TUM_default_S2_Mat!N3*Weighting!K14+TUM_default_S2_Mat!O3*Weighting!K15+TUM_default_S2_Mat!P3*Weighting!K16+TUM_default_S2_Mat!Q3*Weighting!K17</f>
        <v>89.493859339193364</v>
      </c>
      <c r="L3" s="6">
        <f>+TUM_default_S2_Mat!B3*Weighting!L2+TUM_default_S2_Mat!C3*Weighting!L3+TUM_default_S2_Mat!D3*Weighting!L4+TUM_default_S2_Mat!E3*Weighting!L5+TUM_default_S2_Mat!F3*Weighting!L6+TUM_default_S2_Mat!G3*Weighting!L7+TUM_default_S2_Mat!H3*Weighting!L8+TUM_default_S2_Mat!I3*Weighting!L9+TUM_default_S2_Mat!J3*Weighting!L10+TUM_default_S2_Mat!K3*Weighting!L11+TUM_default_S2_Mat!L3*Weighting!L12+TUM_default_S2_Mat!M3*Weighting!L13+TUM_default_S2_Mat!N3*Weighting!L14+TUM_default_S2_Mat!O3*Weighting!L15+TUM_default_S2_Mat!P3*Weighting!L16+TUM_default_S2_Mat!Q3*Weighting!L17</f>
        <v>23.209657156437672</v>
      </c>
      <c r="M3" s="6">
        <f>+TUM_default_S2_Mat!B3*Weighting!M2+TUM_default_S2_Mat!C3*Weighting!M3+TUM_default_S2_Mat!D3*Weighting!M4+TUM_default_S2_Mat!E3*Weighting!M5+TUM_default_S2_Mat!F3*Weighting!M6+TUM_default_S2_Mat!G3*Weighting!M7+TUM_default_S2_Mat!H3*Weighting!M8+TUM_default_S2_Mat!I3*Weighting!M9+TUM_default_S2_Mat!J3*Weighting!M10+TUM_default_S2_Mat!K3*Weighting!M11+TUM_default_S2_Mat!L3*Weighting!M12+TUM_default_S2_Mat!M3*Weighting!M13+TUM_default_S2_Mat!N3*Weighting!M14+TUM_default_S2_Mat!O3*Weighting!M15+TUM_default_S2_Mat!P3*Weighting!M16+TUM_default_S2_Mat!Q3*Weighting!M17</f>
        <v>1.0620279234942041</v>
      </c>
      <c r="N3" s="6">
        <f>+TUM_default_S2_Mat!B3*Weighting!N2+TUM_default_S2_Mat!C3*Weighting!N3+TUM_default_S2_Mat!D3*Weighting!N4+TUM_default_S2_Mat!E3*Weighting!N5+TUM_default_S2_Mat!F3*Weighting!N6+TUM_default_S2_Mat!G3*Weighting!N7+TUM_default_S2_Mat!H3*Weighting!N8+TUM_default_S2_Mat!I3*Weighting!N9+TUM_default_S2_Mat!J3*Weighting!N10+TUM_default_S2_Mat!K3*Weighting!N11+TUM_default_S2_Mat!L3*Weighting!N12+TUM_default_S2_Mat!M3*Weighting!N13+TUM_default_S2_Mat!N3*Weighting!N14+TUM_default_S2_Mat!O3*Weighting!N15+TUM_default_S2_Mat!P3*Weighting!N16+TUM_default_S2_Mat!Q3*Weighting!N17</f>
        <v>327.01182378149815</v>
      </c>
      <c r="O3" s="6">
        <f>+TUM_default_S2_Mat!B3*Weighting!O2+TUM_default_S2_Mat!C3*Weighting!O3+TUM_default_S2_Mat!D3*Weighting!O4+TUM_default_S2_Mat!E3*Weighting!O5+TUM_default_S2_Mat!F3*Weighting!O6+TUM_default_S2_Mat!G3*Weighting!O7+TUM_default_S2_Mat!H3*Weighting!O8+TUM_default_S2_Mat!I3*Weighting!O9+TUM_default_S2_Mat!J3*Weighting!O10+TUM_default_S2_Mat!K3*Weighting!O11+TUM_default_S2_Mat!L3*Weighting!O12+TUM_default_S2_Mat!M3*Weighting!O13+TUM_default_S2_Mat!N3*Weighting!O14+TUM_default_S2_Mat!O3*Weighting!O15+TUM_default_S2_Mat!P3*Weighting!O16+TUM_default_S2_Mat!Q3*Weighting!O17</f>
        <v>414.261036080704</v>
      </c>
      <c r="P3" s="6">
        <f>+TUM_default_S2_Mat!B3*Weighting!P2+TUM_default_S2_Mat!C3*Weighting!P3+TUM_default_S2_Mat!D3*Weighting!P4+TUM_default_S2_Mat!E3*Weighting!P5+TUM_default_S2_Mat!F3*Weighting!P6+TUM_default_S2_Mat!G3*Weighting!P7+TUM_default_S2_Mat!H3*Weighting!P8+TUM_default_S2_Mat!I3*Weighting!P9+TUM_default_S2_Mat!J3*Weighting!P10+TUM_default_S2_Mat!K3*Weighting!P11+TUM_default_S2_Mat!L3*Weighting!P12+TUM_default_S2_Mat!M3*Weighting!P13+TUM_default_S2_Mat!N3*Weighting!P14+TUM_default_S2_Mat!O3*Weighting!P15+TUM_default_S2_Mat!P3*Weighting!P16+TUM_default_S2_Mat!Q3*Weighting!P17</f>
        <v>28.530106759787177</v>
      </c>
      <c r="Q3" s="6">
        <f>+TUM_default_S2_Mat!B3*Weighting!Q2+TUM_default_S2_Mat!C3*Weighting!Q3+TUM_default_S2_Mat!D3*Weighting!Q4+TUM_default_S2_Mat!E3*Weighting!Q5+TUM_default_S2_Mat!F3*Weighting!Q6+TUM_default_S2_Mat!G3*Weighting!Q7+TUM_default_S2_Mat!H3*Weighting!Q8+TUM_default_S2_Mat!I3*Weighting!Q9+TUM_default_S2_Mat!J3*Weighting!Q10+TUM_default_S2_Mat!K3*Weighting!Q11+TUM_default_S2_Mat!L3*Weighting!Q12+TUM_default_S2_Mat!M3*Weighting!Q13+TUM_default_S2_Mat!N3*Weighting!Q14+TUM_default_S2_Mat!O3*Weighting!Q15+TUM_default_S2_Mat!P3*Weighting!Q16+TUM_default_S2_Mat!Q3*Weighting!Q17</f>
        <v>1.5851203050920886</v>
      </c>
      <c r="R3" s="6">
        <f>+TUM_default_S2_Mat!B3*Weighting!R2+TUM_default_S2_Mat!C3*Weighting!R3+TUM_default_S2_Mat!D3*Weighting!R4+TUM_default_S2_Mat!E3*Weighting!R5+TUM_default_S2_Mat!F3*Weighting!R6+TUM_default_S2_Mat!G3*Weighting!R7+TUM_default_S2_Mat!H3*Weighting!R8+TUM_default_S2_Mat!I3*Weighting!R9+TUM_default_S2_Mat!J3*Weighting!R10+TUM_default_S2_Mat!K3*Weighting!R11+TUM_default_S2_Mat!L3*Weighting!R12+TUM_default_S2_Mat!M3*Weighting!R13+TUM_default_S2_Mat!N3*Weighting!R14+TUM_default_S2_Mat!O3*Weighting!R15+TUM_default_S2_Mat!P3*Weighting!R16+TUM_default_S2_Mat!Q3*Weighting!R17</f>
        <v>32.005110294835617</v>
      </c>
      <c r="S3" s="6">
        <f>+TUM_default_S2_Mat!B3*Weighting!S2+TUM_default_S2_Mat!C3*Weighting!S3+TUM_default_S2_Mat!D3*Weighting!S4+TUM_default_S2_Mat!E3*Weighting!S5+TUM_default_S2_Mat!F3*Weighting!S6+TUM_default_S2_Mat!G3*Weighting!S7+TUM_default_S2_Mat!H3*Weighting!S8+TUM_default_S2_Mat!I3*Weighting!S9+TUM_default_S2_Mat!J3*Weighting!S10+TUM_default_S2_Mat!K3*Weighting!S11+TUM_default_S2_Mat!L3*Weighting!S12+TUM_default_S2_Mat!M3*Weighting!S13+TUM_default_S2_Mat!N3*Weighting!S14+TUM_default_S2_Mat!O3*Weighting!S15+TUM_default_S2_Mat!P3*Weighting!S16+TUM_default_S2_Mat!Q3*Weighting!S17</f>
        <v>51.705076210740479</v>
      </c>
      <c r="T3" s="6">
        <f>+TUM_default_S2_Mat!B3*Weighting!T2+TUM_default_S2_Mat!C3*Weighting!T3+TUM_default_S2_Mat!D3*Weighting!T4+TUM_default_S2_Mat!E3*Weighting!T5+TUM_default_S2_Mat!F3*Weighting!T6+TUM_default_S2_Mat!G3*Weighting!T7+TUM_default_S2_Mat!H3*Weighting!T8+TUM_default_S2_Mat!I3*Weighting!T9+TUM_default_S2_Mat!J3*Weighting!T10+TUM_default_S2_Mat!K3*Weighting!T11+TUM_default_S2_Mat!L3*Weighting!T12+TUM_default_S2_Mat!M3*Weighting!T13+TUM_default_S2_Mat!N3*Weighting!T14+TUM_default_S2_Mat!O3*Weighting!T15+TUM_default_S2_Mat!P3*Weighting!T16+TUM_default_S2_Mat!Q3*Weighting!T17</f>
        <v>65.845964949339574</v>
      </c>
      <c r="U3" s="6">
        <f>+TUM_default_S2_Mat!B3*Weighting!U2+TUM_default_S2_Mat!C3*Weighting!U3+TUM_default_S2_Mat!D3*Weighting!U4+TUM_default_S2_Mat!E3*Weighting!U5+TUM_default_S2_Mat!F3*Weighting!U6+TUM_default_S2_Mat!G3*Weighting!U7+TUM_default_S2_Mat!H3*Weighting!U8+TUM_default_S2_Mat!I3*Weighting!U9+TUM_default_S2_Mat!J3*Weighting!U10+TUM_default_S2_Mat!K3*Weighting!U11+TUM_default_S2_Mat!L3*Weighting!U12+TUM_default_S2_Mat!M3*Weighting!U13+TUM_default_S2_Mat!N3*Weighting!U14+TUM_default_S2_Mat!O3*Weighting!U15+TUM_default_S2_Mat!P3*Weighting!U16+TUM_default_S2_Mat!Q3*Weighting!U17</f>
        <v>69.145425189255249</v>
      </c>
      <c r="V3" s="6">
        <f>+TUM_default_S2_Mat!B3*Weighting!V2+TUM_default_S2_Mat!C3*Weighting!V3+TUM_default_S2_Mat!D3*Weighting!V4+TUM_default_S2_Mat!E3*Weighting!V5+TUM_default_S2_Mat!F3*Weighting!V6+TUM_default_S2_Mat!G3*Weighting!V7+TUM_default_S2_Mat!H3*Weighting!V8+TUM_default_S2_Mat!I3*Weighting!V9+TUM_default_S2_Mat!J3*Weighting!V10+TUM_default_S2_Mat!K3*Weighting!V11+TUM_default_S2_Mat!L3*Weighting!V12+TUM_default_S2_Mat!M3*Weighting!V13+TUM_default_S2_Mat!N3*Weighting!V14+TUM_default_S2_Mat!O3*Weighting!V15+TUM_default_S2_Mat!P3*Weighting!V16+TUM_default_S2_Mat!Q3*Weighting!V17</f>
        <v>63.951138045413316</v>
      </c>
      <c r="W3" s="6">
        <f>+TUM_default_S2_Mat!B3*Weighting!W2+TUM_default_S2_Mat!C3*Weighting!W3+TUM_default_S2_Mat!D3*Weighting!W4+TUM_default_S2_Mat!E3*Weighting!W5+TUM_default_S2_Mat!F3*Weighting!W6+TUM_default_S2_Mat!G3*Weighting!W7+TUM_default_S2_Mat!H3*Weighting!W8+TUM_default_S2_Mat!I3*Weighting!W9+TUM_default_S2_Mat!J3*Weighting!W10+TUM_default_S2_Mat!K3*Weighting!W11+TUM_default_S2_Mat!L3*Weighting!W12+TUM_default_S2_Mat!M3*Weighting!W13+TUM_default_S2_Mat!N3*Weighting!W14+TUM_default_S2_Mat!O3*Weighting!W15+TUM_default_S2_Mat!P3*Weighting!W16+TUM_default_S2_Mat!Q3*Weighting!W17</f>
        <v>392.14172292173328</v>
      </c>
      <c r="X3" s="6">
        <f>+TUM_default_S2_Mat!B3*Weighting!X2+TUM_default_S2_Mat!C3*Weighting!X3+TUM_default_S2_Mat!D3*Weighting!X4+TUM_default_S2_Mat!E3*Weighting!X5+TUM_default_S2_Mat!F3*Weighting!X6+TUM_default_S2_Mat!G3*Weighting!X7+TUM_default_S2_Mat!H3*Weighting!X8+TUM_default_S2_Mat!I3*Weighting!X9+TUM_default_S2_Mat!J3*Weighting!X10+TUM_default_S2_Mat!K3*Weighting!X11+TUM_default_S2_Mat!L3*Weighting!X12+TUM_default_S2_Mat!M3*Weighting!X13+TUM_default_S2_Mat!N3*Weighting!X14+TUM_default_S2_Mat!O3*Weighting!X15+TUM_default_S2_Mat!P3*Weighting!X16+TUM_default_S2_Mat!Q3*Weighting!X17</f>
        <v>35.082117496937826</v>
      </c>
      <c r="Y3" s="6">
        <f>+TUM_default_S2_Mat!B3*Weighting!Y2+TUM_default_S2_Mat!C3*Weighting!Y3+TUM_default_S2_Mat!D3*Weighting!Y4+TUM_default_S2_Mat!E3*Weighting!Y5+TUM_default_S2_Mat!F3*Weighting!Y6+TUM_default_S2_Mat!G3*Weighting!Y7+TUM_default_S2_Mat!H3*Weighting!Y8+TUM_default_S2_Mat!I3*Weighting!Y9+TUM_default_S2_Mat!J3*Weighting!Y10+TUM_default_S2_Mat!K3*Weighting!Y11+TUM_default_S2_Mat!L3*Weighting!Y12+TUM_default_S2_Mat!M3*Weighting!Y13+TUM_default_S2_Mat!N3*Weighting!Y14+TUM_default_S2_Mat!O3*Weighting!Y15+TUM_default_S2_Mat!P3*Weighting!Y16+TUM_default_S2_Mat!Q3*Weighting!Y17</f>
        <v>309.87208370961065</v>
      </c>
      <c r="Z3" s="6">
        <f>+TUM_default_S2_Mat!B3*Weighting!Z2+TUM_default_S2_Mat!C3*Weighting!Z3+TUM_default_S2_Mat!D3*Weighting!Z4+TUM_default_S2_Mat!E3*Weighting!Z5+TUM_default_S2_Mat!F3*Weighting!Z6+TUM_default_S2_Mat!G3*Weighting!Z7+TUM_default_S2_Mat!H3*Weighting!Z8+TUM_default_S2_Mat!I3*Weighting!Z9+TUM_default_S2_Mat!J3*Weighting!Z10+TUM_default_S2_Mat!K3*Weighting!Z11+TUM_default_S2_Mat!L3*Weighting!Z12+TUM_default_S2_Mat!M3*Weighting!Z13+TUM_default_S2_Mat!N3*Weighting!Z14+TUM_default_S2_Mat!O3*Weighting!Z15+TUM_default_S2_Mat!P3*Weighting!Z16+TUM_default_S2_Mat!Q3*Weighting!Z17</f>
        <v>27.690268662592405</v>
      </c>
      <c r="AA3" s="6">
        <f>+TUM_default_S2_Mat!B3*Weighting!AA2+TUM_default_S2_Mat!C3*Weighting!AA3+TUM_default_S2_Mat!D3*Weighting!AA4+TUM_default_S2_Mat!E3*Weighting!AA5+TUM_default_S2_Mat!F3*Weighting!AA6+TUM_default_S2_Mat!G3*Weighting!AA7+TUM_default_S2_Mat!H3*Weighting!AA8+TUM_default_S2_Mat!I3*Weighting!AA9+TUM_default_S2_Mat!J3*Weighting!AA10+TUM_default_S2_Mat!K3*Weighting!AA11+TUM_default_S2_Mat!L3*Weighting!AA12+TUM_default_S2_Mat!M3*Weighting!AA13+TUM_default_S2_Mat!N3*Weighting!AA14+TUM_default_S2_Mat!O3*Weighting!AA15+TUM_default_S2_Mat!P3*Weighting!AA16+TUM_default_S2_Mat!Q3*Weighting!AA17</f>
        <v>32.791617913474937</v>
      </c>
    </row>
    <row r="4" spans="1:27" x14ac:dyDescent="0.35">
      <c r="A4" s="5" t="s">
        <v>3</v>
      </c>
      <c r="B4" s="6">
        <f ca="1">+TUM_default_S2_Mat!B4*Weighting!B2+TUM_default_S2_Mat!C4*Weighting!B3+TUM_default_S2_Mat!D4*Weighting!B4+TUM_default_S2_Mat!E4*Weighting!B5+TUM_default_S2_Mat!F4*Weighting!B6+TUM_default_S2_Mat!G4*Weighting!B7+TUM_default_S2_Mat!H4*Weighting!B8+TUM_default_S2_Mat!I4*Weighting!B9+TUM_default_S2_Mat!J4*Weighting!B10+TUM_default_S2_Mat!K4*Weighting!B11+TUM_default_S2_Mat!L4*Weighting!B12+TUM_default_S2_Mat!M4*Weighting!B13+TUM_default_S2_Mat!N4*Weighting!B14+TUM_default_S2_Mat!O4*Weighting!B15+TUM_default_S2_Mat!P4*Weighting!B16+TUM_default_S2_Mat!Q4*Weighting!B17</f>
        <v>284.23652984816016</v>
      </c>
      <c r="C4" s="6">
        <f ca="1">+TUM_default_S2_Mat!B4*Weighting!C2+TUM_default_S2_Mat!C4*Weighting!C3+TUM_default_S2_Mat!D4*Weighting!C4+TUM_default_S2_Mat!E4*Weighting!C5+TUM_default_S2_Mat!F4*Weighting!C6+TUM_default_S2_Mat!G4*Weighting!C7+TUM_default_S2_Mat!H4*Weighting!C8+TUM_default_S2_Mat!I4*Weighting!C9+TUM_default_S2_Mat!J4*Weighting!C10+TUM_default_S2_Mat!K4*Weighting!C11+TUM_default_S2_Mat!L4*Weighting!C12+TUM_default_S2_Mat!M4*Weighting!C13+TUM_default_S2_Mat!N4*Weighting!C14+TUM_default_S2_Mat!O4*Weighting!C15+TUM_default_S2_Mat!P4*Weighting!C16+TUM_default_S2_Mat!Q4*Weighting!C17</f>
        <v>268.06016893677798</v>
      </c>
      <c r="D4" s="6">
        <f ca="1">+TUM_default_S2_Mat!B4*Weighting!D2+TUM_default_S2_Mat!C4*Weighting!D3+TUM_default_S2_Mat!D4*Weighting!D4+TUM_default_S2_Mat!E4*Weighting!D5+TUM_default_S2_Mat!F4*Weighting!D6+TUM_default_S2_Mat!G4*Weighting!D7+TUM_default_S2_Mat!H4*Weighting!D8+TUM_default_S2_Mat!I4*Weighting!D9+TUM_default_S2_Mat!J4*Weighting!D10+TUM_default_S2_Mat!K4*Weighting!D11+TUM_default_S2_Mat!L4*Weighting!D12+TUM_default_S2_Mat!M4*Weighting!D13+TUM_default_S2_Mat!N4*Weighting!D14+TUM_default_S2_Mat!O4*Weighting!D15+TUM_default_S2_Mat!P4*Weighting!D16+TUM_default_S2_Mat!Q4*Weighting!D17</f>
        <v>278.476244224624</v>
      </c>
      <c r="E4" s="6">
        <f ca="1">+TUM_default_S2_Mat!B4*Weighting!E2+TUM_default_S2_Mat!C4*Weighting!E3+TUM_default_S2_Mat!D4*Weighting!E4+TUM_default_S2_Mat!E4*Weighting!E5+TUM_default_S2_Mat!F4*Weighting!E6+TUM_default_S2_Mat!G4*Weighting!E7+TUM_default_S2_Mat!H4*Weighting!E8+TUM_default_S2_Mat!I4*Weighting!E9+TUM_default_S2_Mat!J4*Weighting!E10+TUM_default_S2_Mat!K4*Weighting!E11+TUM_default_S2_Mat!L4*Weighting!E12+TUM_default_S2_Mat!M4*Weighting!E13+TUM_default_S2_Mat!N4*Weighting!E14+TUM_default_S2_Mat!O4*Weighting!E15+TUM_default_S2_Mat!P4*Weighting!E16+TUM_default_S2_Mat!Q4*Weighting!E17</f>
        <v>318.89000244289548</v>
      </c>
      <c r="F4" s="6">
        <f ca="1">+TUM_default_S2_Mat!B4*Weighting!F2+TUM_default_S2_Mat!C4*Weighting!F3+TUM_default_S2_Mat!D4*Weighting!F4+TUM_default_S2_Mat!E4*Weighting!F5+TUM_default_S2_Mat!F4*Weighting!F6+TUM_default_S2_Mat!G4*Weighting!F7+TUM_default_S2_Mat!H4*Weighting!F8+TUM_default_S2_Mat!I4*Weighting!F9+TUM_default_S2_Mat!J4*Weighting!F10+TUM_default_S2_Mat!K4*Weighting!F11+TUM_default_S2_Mat!L4*Weighting!F12+TUM_default_S2_Mat!M4*Weighting!F13+TUM_default_S2_Mat!N4*Weighting!F14+TUM_default_S2_Mat!O4*Weighting!F15+TUM_default_S2_Mat!P4*Weighting!F16+TUM_default_S2_Mat!Q4*Weighting!F17</f>
        <v>260.89927330062613</v>
      </c>
      <c r="G4" s="6">
        <f>+TUM_default_S2_Mat!B4*Weighting!G2+TUM_default_S2_Mat!C4*Weighting!G3+TUM_default_S2_Mat!D4*Weighting!G4+TUM_default_S2_Mat!E4*Weighting!G5+TUM_default_S2_Mat!F4*Weighting!G6+TUM_default_S2_Mat!G4*Weighting!G7+TUM_default_S2_Mat!H4*Weighting!G8+TUM_default_S2_Mat!I4*Weighting!G9+TUM_default_S2_Mat!J4*Weighting!G10+TUM_default_S2_Mat!K4*Weighting!G11+TUM_default_S2_Mat!L4*Weighting!G12+TUM_default_S2_Mat!M4*Weighting!G13+TUM_default_S2_Mat!N4*Weighting!G14+TUM_default_S2_Mat!O4*Weighting!G15+TUM_default_S2_Mat!P4*Weighting!G16+TUM_default_S2_Mat!Q4*Weighting!G17</f>
        <v>117.24314358755917</v>
      </c>
      <c r="H4" s="6">
        <f>+TUM_default_S2_Mat!B4*Weighting!H2+TUM_default_S2_Mat!C4*Weighting!H3+TUM_default_S2_Mat!D4*Weighting!H4+TUM_default_S2_Mat!E4*Weighting!H5+TUM_default_S2_Mat!F4*Weighting!H6+TUM_default_S2_Mat!G4*Weighting!H7+TUM_default_S2_Mat!H4*Weighting!H8+TUM_default_S2_Mat!I4*Weighting!H9+TUM_default_S2_Mat!J4*Weighting!H10+TUM_default_S2_Mat!K4*Weighting!H11+TUM_default_S2_Mat!L4*Weighting!H12+TUM_default_S2_Mat!M4*Weighting!H13+TUM_default_S2_Mat!N4*Weighting!H14+TUM_default_S2_Mat!O4*Weighting!H15+TUM_default_S2_Mat!P4*Weighting!H16+TUM_default_S2_Mat!Q4*Weighting!H17</f>
        <v>96.184526324775632</v>
      </c>
      <c r="I4" s="6">
        <f>+TUM_default_S2_Mat!B4*Weighting!I2+TUM_default_S2_Mat!C4*Weighting!I3+TUM_default_S2_Mat!D4*Weighting!I4+TUM_default_S2_Mat!E4*Weighting!I5+TUM_default_S2_Mat!F4*Weighting!I6+TUM_default_S2_Mat!G4*Weighting!I7+TUM_default_S2_Mat!H4*Weighting!I8+TUM_default_S2_Mat!I4*Weighting!I9+TUM_default_S2_Mat!J4*Weighting!I10+TUM_default_S2_Mat!K4*Weighting!I11+TUM_default_S2_Mat!L4*Weighting!I12+TUM_default_S2_Mat!M4*Weighting!I13+TUM_default_S2_Mat!N4*Weighting!I14+TUM_default_S2_Mat!O4*Weighting!I15+TUM_default_S2_Mat!P4*Weighting!I16+TUM_default_S2_Mat!Q4*Weighting!I17</f>
        <v>113.59173216281178</v>
      </c>
      <c r="J4" s="6">
        <f>+TUM_default_S2_Mat!B4*Weighting!J2+TUM_default_S2_Mat!C4*Weighting!J3+TUM_default_S2_Mat!D4*Weighting!J4+TUM_default_S2_Mat!E4*Weighting!J5+TUM_default_S2_Mat!F4*Weighting!J6+TUM_default_S2_Mat!G4*Weighting!J7+TUM_default_S2_Mat!H4*Weighting!J8+TUM_default_S2_Mat!I4*Weighting!J9+TUM_default_S2_Mat!J4*Weighting!J10+TUM_default_S2_Mat!K4*Weighting!J11+TUM_default_S2_Mat!L4*Weighting!J12+TUM_default_S2_Mat!M4*Weighting!J13+TUM_default_S2_Mat!N4*Weighting!J14+TUM_default_S2_Mat!O4*Weighting!J15+TUM_default_S2_Mat!P4*Weighting!J16+TUM_default_S2_Mat!Q4*Weighting!J17</f>
        <v>126.56867604514456</v>
      </c>
      <c r="K4" s="6">
        <f>+TUM_default_S2_Mat!B4*Weighting!K2+TUM_default_S2_Mat!C4*Weighting!K3+TUM_default_S2_Mat!D4*Weighting!K4+TUM_default_S2_Mat!E4*Weighting!K5+TUM_default_S2_Mat!F4*Weighting!K6+TUM_default_S2_Mat!G4*Weighting!K7+TUM_default_S2_Mat!H4*Weighting!K8+TUM_default_S2_Mat!I4*Weighting!K9+TUM_default_S2_Mat!J4*Weighting!K10+TUM_default_S2_Mat!K4*Weighting!K11+TUM_default_S2_Mat!L4*Weighting!K12+TUM_default_S2_Mat!M4*Weighting!K13+TUM_default_S2_Mat!N4*Weighting!K14+TUM_default_S2_Mat!O4*Weighting!K15+TUM_default_S2_Mat!P4*Weighting!K16+TUM_default_S2_Mat!Q4*Weighting!K17</f>
        <v>89.493859339193364</v>
      </c>
      <c r="L4" s="6">
        <f>+TUM_default_S2_Mat!B4*Weighting!L2+TUM_default_S2_Mat!C4*Weighting!L3+TUM_default_S2_Mat!D4*Weighting!L4+TUM_default_S2_Mat!E4*Weighting!L5+TUM_default_S2_Mat!F4*Weighting!L6+TUM_default_S2_Mat!G4*Weighting!L7+TUM_default_S2_Mat!H4*Weighting!L8+TUM_default_S2_Mat!I4*Weighting!L9+TUM_default_S2_Mat!J4*Weighting!L10+TUM_default_S2_Mat!K4*Weighting!L11+TUM_default_S2_Mat!L4*Weighting!L12+TUM_default_S2_Mat!M4*Weighting!L13+TUM_default_S2_Mat!N4*Weighting!L14+TUM_default_S2_Mat!O4*Weighting!L15+TUM_default_S2_Mat!P4*Weighting!L16+TUM_default_S2_Mat!Q4*Weighting!L17</f>
        <v>23.209657156437672</v>
      </c>
      <c r="M4" s="6">
        <f>+TUM_default_S2_Mat!B4*Weighting!M2+TUM_default_S2_Mat!C4*Weighting!M3+TUM_default_S2_Mat!D4*Weighting!M4+TUM_default_S2_Mat!E4*Weighting!M5+TUM_default_S2_Mat!F4*Weighting!M6+TUM_default_S2_Mat!G4*Weighting!M7+TUM_default_S2_Mat!H4*Weighting!M8+TUM_default_S2_Mat!I4*Weighting!M9+TUM_default_S2_Mat!J4*Weighting!M10+TUM_default_S2_Mat!K4*Weighting!M11+TUM_default_S2_Mat!L4*Weighting!M12+TUM_default_S2_Mat!M4*Weighting!M13+TUM_default_S2_Mat!N4*Weighting!M14+TUM_default_S2_Mat!O4*Weighting!M15+TUM_default_S2_Mat!P4*Weighting!M16+TUM_default_S2_Mat!Q4*Weighting!M17</f>
        <v>1.0620279234942041</v>
      </c>
      <c r="N4" s="6">
        <f>+TUM_default_S2_Mat!B4*Weighting!N2+TUM_default_S2_Mat!C4*Weighting!N3+TUM_default_S2_Mat!D4*Weighting!N4+TUM_default_S2_Mat!E4*Weighting!N5+TUM_default_S2_Mat!F4*Weighting!N6+TUM_default_S2_Mat!G4*Weighting!N7+TUM_default_S2_Mat!H4*Weighting!N8+TUM_default_S2_Mat!I4*Weighting!N9+TUM_default_S2_Mat!J4*Weighting!N10+TUM_default_S2_Mat!K4*Weighting!N11+TUM_default_S2_Mat!L4*Weighting!N12+TUM_default_S2_Mat!M4*Weighting!N13+TUM_default_S2_Mat!N4*Weighting!N14+TUM_default_S2_Mat!O4*Weighting!N15+TUM_default_S2_Mat!P4*Weighting!N16+TUM_default_S2_Mat!Q4*Weighting!N17</f>
        <v>327.01182378149815</v>
      </c>
      <c r="O4" s="6">
        <f>+TUM_default_S2_Mat!B4*Weighting!O2+TUM_default_S2_Mat!C4*Weighting!O3+TUM_default_S2_Mat!D4*Weighting!O4+TUM_default_S2_Mat!E4*Weighting!O5+TUM_default_S2_Mat!F4*Weighting!O6+TUM_default_S2_Mat!G4*Weighting!O7+TUM_default_S2_Mat!H4*Weighting!O8+TUM_default_S2_Mat!I4*Weighting!O9+TUM_default_S2_Mat!J4*Weighting!O10+TUM_default_S2_Mat!K4*Weighting!O11+TUM_default_S2_Mat!L4*Weighting!O12+TUM_default_S2_Mat!M4*Weighting!O13+TUM_default_S2_Mat!N4*Weighting!O14+TUM_default_S2_Mat!O4*Weighting!O15+TUM_default_S2_Mat!P4*Weighting!O16+TUM_default_S2_Mat!Q4*Weighting!O17</f>
        <v>414.261036080704</v>
      </c>
      <c r="P4" s="6">
        <f>+TUM_default_S2_Mat!B4*Weighting!P2+TUM_default_S2_Mat!C4*Weighting!P3+TUM_default_S2_Mat!D4*Weighting!P4+TUM_default_S2_Mat!E4*Weighting!P5+TUM_default_S2_Mat!F4*Weighting!P6+TUM_default_S2_Mat!G4*Weighting!P7+TUM_default_S2_Mat!H4*Weighting!P8+TUM_default_S2_Mat!I4*Weighting!P9+TUM_default_S2_Mat!J4*Weighting!P10+TUM_default_S2_Mat!K4*Weighting!P11+TUM_default_S2_Mat!L4*Weighting!P12+TUM_default_S2_Mat!M4*Weighting!P13+TUM_default_S2_Mat!N4*Weighting!P14+TUM_default_S2_Mat!O4*Weighting!P15+TUM_default_S2_Mat!P4*Weighting!P16+TUM_default_S2_Mat!Q4*Weighting!P17</f>
        <v>28.530106759787177</v>
      </c>
      <c r="Q4" s="6">
        <f>+TUM_default_S2_Mat!B4*Weighting!Q2+TUM_default_S2_Mat!C4*Weighting!Q3+TUM_default_S2_Mat!D4*Weighting!Q4+TUM_default_S2_Mat!E4*Weighting!Q5+TUM_default_S2_Mat!F4*Weighting!Q6+TUM_default_S2_Mat!G4*Weighting!Q7+TUM_default_S2_Mat!H4*Weighting!Q8+TUM_default_S2_Mat!I4*Weighting!Q9+TUM_default_S2_Mat!J4*Weighting!Q10+TUM_default_S2_Mat!K4*Weighting!Q11+TUM_default_S2_Mat!L4*Weighting!Q12+TUM_default_S2_Mat!M4*Weighting!Q13+TUM_default_S2_Mat!N4*Weighting!Q14+TUM_default_S2_Mat!O4*Weighting!Q15+TUM_default_S2_Mat!P4*Weighting!Q16+TUM_default_S2_Mat!Q4*Weighting!Q17</f>
        <v>1.5851203050920886</v>
      </c>
      <c r="R4" s="6">
        <f>+TUM_default_S2_Mat!B4*Weighting!R2+TUM_default_S2_Mat!C4*Weighting!R3+TUM_default_S2_Mat!D4*Weighting!R4+TUM_default_S2_Mat!E4*Weighting!R5+TUM_default_S2_Mat!F4*Weighting!R6+TUM_default_S2_Mat!G4*Weighting!R7+TUM_default_S2_Mat!H4*Weighting!R8+TUM_default_S2_Mat!I4*Weighting!R9+TUM_default_S2_Mat!J4*Weighting!R10+TUM_default_S2_Mat!K4*Weighting!R11+TUM_default_S2_Mat!L4*Weighting!R12+TUM_default_S2_Mat!M4*Weighting!R13+TUM_default_S2_Mat!N4*Weighting!R14+TUM_default_S2_Mat!O4*Weighting!R15+TUM_default_S2_Mat!P4*Weighting!R16+TUM_default_S2_Mat!Q4*Weighting!R17</f>
        <v>32.005110294835617</v>
      </c>
      <c r="S4" s="6">
        <f>+TUM_default_S2_Mat!B4*Weighting!S2+TUM_default_S2_Mat!C4*Weighting!S3+TUM_default_S2_Mat!D4*Weighting!S4+TUM_default_S2_Mat!E4*Weighting!S5+TUM_default_S2_Mat!F4*Weighting!S6+TUM_default_S2_Mat!G4*Weighting!S7+TUM_default_S2_Mat!H4*Weighting!S8+TUM_default_S2_Mat!I4*Weighting!S9+TUM_default_S2_Mat!J4*Weighting!S10+TUM_default_S2_Mat!K4*Weighting!S11+TUM_default_S2_Mat!L4*Weighting!S12+TUM_default_S2_Mat!M4*Weighting!S13+TUM_default_S2_Mat!N4*Weighting!S14+TUM_default_S2_Mat!O4*Weighting!S15+TUM_default_S2_Mat!P4*Weighting!S16+TUM_default_S2_Mat!Q4*Weighting!S17</f>
        <v>51.705076210740479</v>
      </c>
      <c r="T4" s="6">
        <f>+TUM_default_S2_Mat!B4*Weighting!T2+TUM_default_S2_Mat!C4*Weighting!T3+TUM_default_S2_Mat!D4*Weighting!T4+TUM_default_S2_Mat!E4*Weighting!T5+TUM_default_S2_Mat!F4*Weighting!T6+TUM_default_S2_Mat!G4*Weighting!T7+TUM_default_S2_Mat!H4*Weighting!T8+TUM_default_S2_Mat!I4*Weighting!T9+TUM_default_S2_Mat!J4*Weighting!T10+TUM_default_S2_Mat!K4*Weighting!T11+TUM_default_S2_Mat!L4*Weighting!T12+TUM_default_S2_Mat!M4*Weighting!T13+TUM_default_S2_Mat!N4*Weighting!T14+TUM_default_S2_Mat!O4*Weighting!T15+TUM_default_S2_Mat!P4*Weighting!T16+TUM_default_S2_Mat!Q4*Weighting!T17</f>
        <v>65.845964949339574</v>
      </c>
      <c r="U4" s="6">
        <f>+TUM_default_S2_Mat!B4*Weighting!U2+TUM_default_S2_Mat!C4*Weighting!U3+TUM_default_S2_Mat!D4*Weighting!U4+TUM_default_S2_Mat!E4*Weighting!U5+TUM_default_S2_Mat!F4*Weighting!U6+TUM_default_S2_Mat!G4*Weighting!U7+TUM_default_S2_Mat!H4*Weighting!U8+TUM_default_S2_Mat!I4*Weighting!U9+TUM_default_S2_Mat!J4*Weighting!U10+TUM_default_S2_Mat!K4*Weighting!U11+TUM_default_S2_Mat!L4*Weighting!U12+TUM_default_S2_Mat!M4*Weighting!U13+TUM_default_S2_Mat!N4*Weighting!U14+TUM_default_S2_Mat!O4*Weighting!U15+TUM_default_S2_Mat!P4*Weighting!U16+TUM_default_S2_Mat!Q4*Weighting!U17</f>
        <v>69.145425189255249</v>
      </c>
      <c r="V4" s="6">
        <f>+TUM_default_S2_Mat!B4*Weighting!V2+TUM_default_S2_Mat!C4*Weighting!V3+TUM_default_S2_Mat!D4*Weighting!V4+TUM_default_S2_Mat!E4*Weighting!V5+TUM_default_S2_Mat!F4*Weighting!V6+TUM_default_S2_Mat!G4*Weighting!V7+TUM_default_S2_Mat!H4*Weighting!V8+TUM_default_S2_Mat!I4*Weighting!V9+TUM_default_S2_Mat!J4*Weighting!V10+TUM_default_S2_Mat!K4*Weighting!V11+TUM_default_S2_Mat!L4*Weighting!V12+TUM_default_S2_Mat!M4*Weighting!V13+TUM_default_S2_Mat!N4*Weighting!V14+TUM_default_S2_Mat!O4*Weighting!V15+TUM_default_S2_Mat!P4*Weighting!V16+TUM_default_S2_Mat!Q4*Weighting!V17</f>
        <v>63.951138045413316</v>
      </c>
      <c r="W4" s="6">
        <f>+TUM_default_S2_Mat!B4*Weighting!W2+TUM_default_S2_Mat!C4*Weighting!W3+TUM_default_S2_Mat!D4*Weighting!W4+TUM_default_S2_Mat!E4*Weighting!W5+TUM_default_S2_Mat!F4*Weighting!W6+TUM_default_S2_Mat!G4*Weighting!W7+TUM_default_S2_Mat!H4*Weighting!W8+TUM_default_S2_Mat!I4*Weighting!W9+TUM_default_S2_Mat!J4*Weighting!W10+TUM_default_S2_Mat!K4*Weighting!W11+TUM_default_S2_Mat!L4*Weighting!W12+TUM_default_S2_Mat!M4*Weighting!W13+TUM_default_S2_Mat!N4*Weighting!W14+TUM_default_S2_Mat!O4*Weighting!W15+TUM_default_S2_Mat!P4*Weighting!W16+TUM_default_S2_Mat!Q4*Weighting!W17</f>
        <v>392.14172292173328</v>
      </c>
      <c r="X4" s="6">
        <f>+TUM_default_S2_Mat!B4*Weighting!X2+TUM_default_S2_Mat!C4*Weighting!X3+TUM_default_S2_Mat!D4*Weighting!X4+TUM_default_S2_Mat!E4*Weighting!X5+TUM_default_S2_Mat!F4*Weighting!X6+TUM_default_S2_Mat!G4*Weighting!X7+TUM_default_S2_Mat!H4*Weighting!X8+TUM_default_S2_Mat!I4*Weighting!X9+TUM_default_S2_Mat!J4*Weighting!X10+TUM_default_S2_Mat!K4*Weighting!X11+TUM_default_S2_Mat!L4*Weighting!X12+TUM_default_S2_Mat!M4*Weighting!X13+TUM_default_S2_Mat!N4*Weighting!X14+TUM_default_S2_Mat!O4*Weighting!X15+TUM_default_S2_Mat!P4*Weighting!X16+TUM_default_S2_Mat!Q4*Weighting!X17</f>
        <v>35.082117496937826</v>
      </c>
      <c r="Y4" s="6">
        <f>+TUM_default_S2_Mat!B4*Weighting!Y2+TUM_default_S2_Mat!C4*Weighting!Y3+TUM_default_S2_Mat!D4*Weighting!Y4+TUM_default_S2_Mat!E4*Weighting!Y5+TUM_default_S2_Mat!F4*Weighting!Y6+TUM_default_S2_Mat!G4*Weighting!Y7+TUM_default_S2_Mat!H4*Weighting!Y8+TUM_default_S2_Mat!I4*Weighting!Y9+TUM_default_S2_Mat!J4*Weighting!Y10+TUM_default_S2_Mat!K4*Weighting!Y11+TUM_default_S2_Mat!L4*Weighting!Y12+TUM_default_S2_Mat!M4*Weighting!Y13+TUM_default_S2_Mat!N4*Weighting!Y14+TUM_default_S2_Mat!O4*Weighting!Y15+TUM_default_S2_Mat!P4*Weighting!Y16+TUM_default_S2_Mat!Q4*Weighting!Y17</f>
        <v>309.87208370961065</v>
      </c>
      <c r="Z4" s="6">
        <f>+TUM_default_S2_Mat!B4*Weighting!Z2+TUM_default_S2_Mat!C4*Weighting!Z3+TUM_default_S2_Mat!D4*Weighting!Z4+TUM_default_S2_Mat!E4*Weighting!Z5+TUM_default_S2_Mat!F4*Weighting!Z6+TUM_default_S2_Mat!G4*Weighting!Z7+TUM_default_S2_Mat!H4*Weighting!Z8+TUM_default_S2_Mat!I4*Weighting!Z9+TUM_default_S2_Mat!J4*Weighting!Z10+TUM_default_S2_Mat!K4*Weighting!Z11+TUM_default_S2_Mat!L4*Weighting!Z12+TUM_default_S2_Mat!M4*Weighting!Z13+TUM_default_S2_Mat!N4*Weighting!Z14+TUM_default_S2_Mat!O4*Weighting!Z15+TUM_default_S2_Mat!P4*Weighting!Z16+TUM_default_S2_Mat!Q4*Weighting!Z17</f>
        <v>27.690268662592405</v>
      </c>
      <c r="AA4" s="6">
        <f>+TUM_default_S2_Mat!B4*Weighting!AA2+TUM_default_S2_Mat!C4*Weighting!AA3+TUM_default_S2_Mat!D4*Weighting!AA4+TUM_default_S2_Mat!E4*Weighting!AA5+TUM_default_S2_Mat!F4*Weighting!AA6+TUM_default_S2_Mat!G4*Weighting!AA7+TUM_default_S2_Mat!H4*Weighting!AA8+TUM_default_S2_Mat!I4*Weighting!AA9+TUM_default_S2_Mat!J4*Weighting!AA10+TUM_default_S2_Mat!K4*Weighting!AA11+TUM_default_S2_Mat!L4*Weighting!AA12+TUM_default_S2_Mat!M4*Weighting!AA13+TUM_default_S2_Mat!N4*Weighting!AA14+TUM_default_S2_Mat!O4*Weighting!AA15+TUM_default_S2_Mat!P4*Weighting!AA16+TUM_default_S2_Mat!Q4*Weighting!AA17</f>
        <v>32.791617913474937</v>
      </c>
    </row>
    <row r="5" spans="1:27" x14ac:dyDescent="0.35">
      <c r="A5" s="5" t="s">
        <v>4</v>
      </c>
      <c r="B5" s="6">
        <f ca="1">+TUM_default_S2_Mat!B5*Weighting!B2+TUM_default_S2_Mat!C5*Weighting!B3+TUM_default_S2_Mat!D5*Weighting!B4+TUM_default_S2_Mat!E5*Weighting!B5+TUM_default_S2_Mat!F5*Weighting!B6+TUM_default_S2_Mat!G5*Weighting!B7+TUM_default_S2_Mat!H5*Weighting!B8+TUM_default_S2_Mat!I5*Weighting!B9+TUM_default_S2_Mat!J5*Weighting!B10+TUM_default_S2_Mat!K5*Weighting!B11+TUM_default_S2_Mat!L5*Weighting!B12+TUM_default_S2_Mat!M5*Weighting!B13+TUM_default_S2_Mat!N5*Weighting!B14+TUM_default_S2_Mat!O5*Weighting!B15+TUM_default_S2_Mat!P5*Weighting!B16+TUM_default_S2_Mat!Q5*Weighting!B17</f>
        <v>142.11826492408008</v>
      </c>
      <c r="C5" s="6">
        <f ca="1">+TUM_default_S2_Mat!B5*Weighting!C2+TUM_default_S2_Mat!C5*Weighting!C3+TUM_default_S2_Mat!D5*Weighting!C4+TUM_default_S2_Mat!E5*Weighting!C5+TUM_default_S2_Mat!F5*Weighting!C6+TUM_default_S2_Mat!G5*Weighting!C7+TUM_default_S2_Mat!H5*Weighting!C8+TUM_default_S2_Mat!I5*Weighting!C9+TUM_default_S2_Mat!J5*Weighting!C10+TUM_default_S2_Mat!K5*Weighting!C11+TUM_default_S2_Mat!L5*Weighting!C12+TUM_default_S2_Mat!M5*Weighting!C13+TUM_default_S2_Mat!N5*Weighting!C14+TUM_default_S2_Mat!O5*Weighting!C15+TUM_default_S2_Mat!P5*Weighting!C16+TUM_default_S2_Mat!Q5*Weighting!C17</f>
        <v>134.03008446838899</v>
      </c>
      <c r="D5" s="6">
        <f ca="1">+TUM_default_S2_Mat!B5*Weighting!D2+TUM_default_S2_Mat!C5*Weighting!D3+TUM_default_S2_Mat!D5*Weighting!D4+TUM_default_S2_Mat!E5*Weighting!D5+TUM_default_S2_Mat!F5*Weighting!D6+TUM_default_S2_Mat!G5*Weighting!D7+TUM_default_S2_Mat!H5*Weighting!D8+TUM_default_S2_Mat!I5*Weighting!D9+TUM_default_S2_Mat!J5*Weighting!D10+TUM_default_S2_Mat!K5*Weighting!D11+TUM_default_S2_Mat!L5*Weighting!D12+TUM_default_S2_Mat!M5*Weighting!D13+TUM_default_S2_Mat!N5*Weighting!D14+TUM_default_S2_Mat!O5*Weighting!D15+TUM_default_S2_Mat!P5*Weighting!D16+TUM_default_S2_Mat!Q5*Weighting!D17</f>
        <v>139.238122112312</v>
      </c>
      <c r="E5" s="6">
        <f ca="1">+TUM_default_S2_Mat!B5*Weighting!E2+TUM_default_S2_Mat!C5*Weighting!E3+TUM_default_S2_Mat!D5*Weighting!E4+TUM_default_S2_Mat!E5*Weighting!E5+TUM_default_S2_Mat!F5*Weighting!E6+TUM_default_S2_Mat!G5*Weighting!E7+TUM_default_S2_Mat!H5*Weighting!E8+TUM_default_S2_Mat!I5*Weighting!E9+TUM_default_S2_Mat!J5*Weighting!E10+TUM_default_S2_Mat!K5*Weighting!E11+TUM_default_S2_Mat!L5*Weighting!E12+TUM_default_S2_Mat!M5*Weighting!E13+TUM_default_S2_Mat!N5*Weighting!E14+TUM_default_S2_Mat!O5*Weighting!E15+TUM_default_S2_Mat!P5*Weighting!E16+TUM_default_S2_Mat!Q5*Weighting!E17</f>
        <v>159.44500122144774</v>
      </c>
      <c r="F5" s="6">
        <f ca="1">+TUM_default_S2_Mat!B5*Weighting!F2+TUM_default_S2_Mat!C5*Weighting!F3+TUM_default_S2_Mat!D5*Weighting!F4+TUM_default_S2_Mat!E5*Weighting!F5+TUM_default_S2_Mat!F5*Weighting!F6+TUM_default_S2_Mat!G5*Weighting!F7+TUM_default_S2_Mat!H5*Weighting!F8+TUM_default_S2_Mat!I5*Weighting!F9+TUM_default_S2_Mat!J5*Weighting!F10+TUM_default_S2_Mat!K5*Weighting!F11+TUM_default_S2_Mat!L5*Weighting!F12+TUM_default_S2_Mat!M5*Weighting!F13+TUM_default_S2_Mat!N5*Weighting!F14+TUM_default_S2_Mat!O5*Weighting!F15+TUM_default_S2_Mat!P5*Weighting!F16+TUM_default_S2_Mat!Q5*Weighting!F17</f>
        <v>130.44963665031307</v>
      </c>
      <c r="G5" s="6">
        <f>+TUM_default_S2_Mat!B5*Weighting!G2+TUM_default_S2_Mat!C5*Weighting!G3+TUM_default_S2_Mat!D5*Weighting!G4+TUM_default_S2_Mat!E5*Weighting!G5+TUM_default_S2_Mat!F5*Weighting!G6+TUM_default_S2_Mat!G5*Weighting!G7+TUM_default_S2_Mat!H5*Weighting!G8+TUM_default_S2_Mat!I5*Weighting!G9+TUM_default_S2_Mat!J5*Weighting!G10+TUM_default_S2_Mat!K5*Weighting!G11+TUM_default_S2_Mat!L5*Weighting!G12+TUM_default_S2_Mat!M5*Weighting!G13+TUM_default_S2_Mat!N5*Weighting!G14+TUM_default_S2_Mat!O5*Weighting!G15+TUM_default_S2_Mat!P5*Weighting!G16+TUM_default_S2_Mat!Q5*Weighting!G17</f>
        <v>58.621571793779587</v>
      </c>
      <c r="H5" s="6">
        <f>+TUM_default_S2_Mat!B5*Weighting!H2+TUM_default_S2_Mat!C5*Weighting!H3+TUM_default_S2_Mat!D5*Weighting!H4+TUM_default_S2_Mat!E5*Weighting!H5+TUM_default_S2_Mat!F5*Weighting!H6+TUM_default_S2_Mat!G5*Weighting!H7+TUM_default_S2_Mat!H5*Weighting!H8+TUM_default_S2_Mat!I5*Weighting!H9+TUM_default_S2_Mat!J5*Weighting!H10+TUM_default_S2_Mat!K5*Weighting!H11+TUM_default_S2_Mat!L5*Weighting!H12+TUM_default_S2_Mat!M5*Weighting!H13+TUM_default_S2_Mat!N5*Weighting!H14+TUM_default_S2_Mat!O5*Weighting!H15+TUM_default_S2_Mat!P5*Weighting!H16+TUM_default_S2_Mat!Q5*Weighting!H17</f>
        <v>48.092263162387816</v>
      </c>
      <c r="I5" s="6">
        <f>+TUM_default_S2_Mat!B5*Weighting!I2+TUM_default_S2_Mat!C5*Weighting!I3+TUM_default_S2_Mat!D5*Weighting!I4+TUM_default_S2_Mat!E5*Weighting!I5+TUM_default_S2_Mat!F5*Weighting!I6+TUM_default_S2_Mat!G5*Weighting!I7+TUM_default_S2_Mat!H5*Weighting!I8+TUM_default_S2_Mat!I5*Weighting!I9+TUM_default_S2_Mat!J5*Weighting!I10+TUM_default_S2_Mat!K5*Weighting!I11+TUM_default_S2_Mat!L5*Weighting!I12+TUM_default_S2_Mat!M5*Weighting!I13+TUM_default_S2_Mat!N5*Weighting!I14+TUM_default_S2_Mat!O5*Weighting!I15+TUM_default_S2_Mat!P5*Weighting!I16+TUM_default_S2_Mat!Q5*Weighting!I17</f>
        <v>56.79586608140589</v>
      </c>
      <c r="J5" s="6">
        <f>+TUM_default_S2_Mat!B5*Weighting!J2+TUM_default_S2_Mat!C5*Weighting!J3+TUM_default_S2_Mat!D5*Weighting!J4+TUM_default_S2_Mat!E5*Weighting!J5+TUM_default_S2_Mat!F5*Weighting!J6+TUM_default_S2_Mat!G5*Weighting!J7+TUM_default_S2_Mat!H5*Weighting!J8+TUM_default_S2_Mat!I5*Weighting!J9+TUM_default_S2_Mat!J5*Weighting!J10+TUM_default_S2_Mat!K5*Weighting!J11+TUM_default_S2_Mat!L5*Weighting!J12+TUM_default_S2_Mat!M5*Weighting!J13+TUM_default_S2_Mat!N5*Weighting!J14+TUM_default_S2_Mat!O5*Weighting!J15+TUM_default_S2_Mat!P5*Weighting!J16+TUM_default_S2_Mat!Q5*Weighting!J17</f>
        <v>63.284338022572278</v>
      </c>
      <c r="K5" s="6">
        <f>+TUM_default_S2_Mat!B5*Weighting!K2+TUM_default_S2_Mat!C5*Weighting!K3+TUM_default_S2_Mat!D5*Weighting!K4+TUM_default_S2_Mat!E5*Weighting!K5+TUM_default_S2_Mat!F5*Weighting!K6+TUM_default_S2_Mat!G5*Weighting!K7+TUM_default_S2_Mat!H5*Weighting!K8+TUM_default_S2_Mat!I5*Weighting!K9+TUM_default_S2_Mat!J5*Weighting!K10+TUM_default_S2_Mat!K5*Weighting!K11+TUM_default_S2_Mat!L5*Weighting!K12+TUM_default_S2_Mat!M5*Weighting!K13+TUM_default_S2_Mat!N5*Weighting!K14+TUM_default_S2_Mat!O5*Weighting!K15+TUM_default_S2_Mat!P5*Weighting!K16+TUM_default_S2_Mat!Q5*Weighting!K17</f>
        <v>44.746929669596682</v>
      </c>
      <c r="L5" s="6">
        <f>+TUM_default_S2_Mat!B5*Weighting!L2+TUM_default_S2_Mat!C5*Weighting!L3+TUM_default_S2_Mat!D5*Weighting!L4+TUM_default_S2_Mat!E5*Weighting!L5+TUM_default_S2_Mat!F5*Weighting!L6+TUM_default_S2_Mat!G5*Weighting!L7+TUM_default_S2_Mat!H5*Weighting!L8+TUM_default_S2_Mat!I5*Weighting!L9+TUM_default_S2_Mat!J5*Weighting!L10+TUM_default_S2_Mat!K5*Weighting!L11+TUM_default_S2_Mat!L5*Weighting!L12+TUM_default_S2_Mat!M5*Weighting!L13+TUM_default_S2_Mat!N5*Weighting!L14+TUM_default_S2_Mat!O5*Weighting!L15+TUM_default_S2_Mat!P5*Weighting!L16+TUM_default_S2_Mat!Q5*Weighting!L17</f>
        <v>11.604828578218836</v>
      </c>
      <c r="M5" s="6">
        <f>+TUM_default_S2_Mat!B5*Weighting!M2+TUM_default_S2_Mat!C5*Weighting!M3+TUM_default_S2_Mat!D5*Weighting!M4+TUM_default_S2_Mat!E5*Weighting!M5+TUM_default_S2_Mat!F5*Weighting!M6+TUM_default_S2_Mat!G5*Weighting!M7+TUM_default_S2_Mat!H5*Weighting!M8+TUM_default_S2_Mat!I5*Weighting!M9+TUM_default_S2_Mat!J5*Weighting!M10+TUM_default_S2_Mat!K5*Weighting!M11+TUM_default_S2_Mat!L5*Weighting!M12+TUM_default_S2_Mat!M5*Weighting!M13+TUM_default_S2_Mat!N5*Weighting!M14+TUM_default_S2_Mat!O5*Weighting!M15+TUM_default_S2_Mat!P5*Weighting!M16+TUM_default_S2_Mat!Q5*Weighting!M17</f>
        <v>0.53101396174710203</v>
      </c>
      <c r="N5" s="6">
        <f>+TUM_default_S2_Mat!B5*Weighting!N2+TUM_default_S2_Mat!C5*Weighting!N3+TUM_default_S2_Mat!D5*Weighting!N4+TUM_default_S2_Mat!E5*Weighting!N5+TUM_default_S2_Mat!F5*Weighting!N6+TUM_default_S2_Mat!G5*Weighting!N7+TUM_default_S2_Mat!H5*Weighting!N8+TUM_default_S2_Mat!I5*Weighting!N9+TUM_default_S2_Mat!J5*Weighting!N10+TUM_default_S2_Mat!K5*Weighting!N11+TUM_default_S2_Mat!L5*Weighting!N12+TUM_default_S2_Mat!M5*Weighting!N13+TUM_default_S2_Mat!N5*Weighting!N14+TUM_default_S2_Mat!O5*Weighting!N15+TUM_default_S2_Mat!P5*Weighting!N16+TUM_default_S2_Mat!Q5*Weighting!N17</f>
        <v>163.50591189074908</v>
      </c>
      <c r="O5" s="6">
        <f>+TUM_default_S2_Mat!B5*Weighting!O2+TUM_default_S2_Mat!C5*Weighting!O3+TUM_default_S2_Mat!D5*Weighting!O4+TUM_default_S2_Mat!E5*Weighting!O5+TUM_default_S2_Mat!F5*Weighting!O6+TUM_default_S2_Mat!G5*Weighting!O7+TUM_default_S2_Mat!H5*Weighting!O8+TUM_default_S2_Mat!I5*Weighting!O9+TUM_default_S2_Mat!J5*Weighting!O10+TUM_default_S2_Mat!K5*Weighting!O11+TUM_default_S2_Mat!L5*Weighting!O12+TUM_default_S2_Mat!M5*Weighting!O13+TUM_default_S2_Mat!N5*Weighting!O14+TUM_default_S2_Mat!O5*Weighting!O15+TUM_default_S2_Mat!P5*Weighting!O16+TUM_default_S2_Mat!Q5*Weighting!O17</f>
        <v>207.130518040352</v>
      </c>
      <c r="P5" s="6">
        <f>+TUM_default_S2_Mat!B5*Weighting!P2+TUM_default_S2_Mat!C5*Weighting!P3+TUM_default_S2_Mat!D5*Weighting!P4+TUM_default_S2_Mat!E5*Weighting!P5+TUM_default_S2_Mat!F5*Weighting!P6+TUM_default_S2_Mat!G5*Weighting!P7+TUM_default_S2_Mat!H5*Weighting!P8+TUM_default_S2_Mat!I5*Weighting!P9+TUM_default_S2_Mat!J5*Weighting!P10+TUM_default_S2_Mat!K5*Weighting!P11+TUM_default_S2_Mat!L5*Weighting!P12+TUM_default_S2_Mat!M5*Weighting!P13+TUM_default_S2_Mat!N5*Weighting!P14+TUM_default_S2_Mat!O5*Weighting!P15+TUM_default_S2_Mat!P5*Weighting!P16+TUM_default_S2_Mat!Q5*Weighting!P17</f>
        <v>14.265053379893589</v>
      </c>
      <c r="Q5" s="6">
        <f>+TUM_default_S2_Mat!B5*Weighting!Q2+TUM_default_S2_Mat!C5*Weighting!Q3+TUM_default_S2_Mat!D5*Weighting!Q4+TUM_default_S2_Mat!E5*Weighting!Q5+TUM_default_S2_Mat!F5*Weighting!Q6+TUM_default_S2_Mat!G5*Weighting!Q7+TUM_default_S2_Mat!H5*Weighting!Q8+TUM_default_S2_Mat!I5*Weighting!Q9+TUM_default_S2_Mat!J5*Weighting!Q10+TUM_default_S2_Mat!K5*Weighting!Q11+TUM_default_S2_Mat!L5*Weighting!Q12+TUM_default_S2_Mat!M5*Weighting!Q13+TUM_default_S2_Mat!N5*Weighting!Q14+TUM_default_S2_Mat!O5*Weighting!Q15+TUM_default_S2_Mat!P5*Weighting!Q16+TUM_default_S2_Mat!Q5*Weighting!Q17</f>
        <v>0.79256015254604428</v>
      </c>
      <c r="R5" s="6">
        <f>+TUM_default_S2_Mat!B5*Weighting!R2+TUM_default_S2_Mat!C5*Weighting!R3+TUM_default_S2_Mat!D5*Weighting!R4+TUM_default_S2_Mat!E5*Weighting!R5+TUM_default_S2_Mat!F5*Weighting!R6+TUM_default_S2_Mat!G5*Weighting!R7+TUM_default_S2_Mat!H5*Weighting!R8+TUM_default_S2_Mat!I5*Weighting!R9+TUM_default_S2_Mat!J5*Weighting!R10+TUM_default_S2_Mat!K5*Weighting!R11+TUM_default_S2_Mat!L5*Weighting!R12+TUM_default_S2_Mat!M5*Weighting!R13+TUM_default_S2_Mat!N5*Weighting!R14+TUM_default_S2_Mat!O5*Weighting!R15+TUM_default_S2_Mat!P5*Weighting!R16+TUM_default_S2_Mat!Q5*Weighting!R17</f>
        <v>16.002555147417809</v>
      </c>
      <c r="S5" s="6">
        <f>+TUM_default_S2_Mat!B5*Weighting!S2+TUM_default_S2_Mat!C5*Weighting!S3+TUM_default_S2_Mat!D5*Weighting!S4+TUM_default_S2_Mat!E5*Weighting!S5+TUM_default_S2_Mat!F5*Weighting!S6+TUM_default_S2_Mat!G5*Weighting!S7+TUM_default_S2_Mat!H5*Weighting!S8+TUM_default_S2_Mat!I5*Weighting!S9+TUM_default_S2_Mat!J5*Weighting!S10+TUM_default_S2_Mat!K5*Weighting!S11+TUM_default_S2_Mat!L5*Weighting!S12+TUM_default_S2_Mat!M5*Weighting!S13+TUM_default_S2_Mat!N5*Weighting!S14+TUM_default_S2_Mat!O5*Weighting!S15+TUM_default_S2_Mat!P5*Weighting!S16+TUM_default_S2_Mat!Q5*Weighting!S17</f>
        <v>25.85253810537024</v>
      </c>
      <c r="T5" s="6">
        <f>+TUM_default_S2_Mat!B5*Weighting!T2+TUM_default_S2_Mat!C5*Weighting!T3+TUM_default_S2_Mat!D5*Weighting!T4+TUM_default_S2_Mat!E5*Weighting!T5+TUM_default_S2_Mat!F5*Weighting!T6+TUM_default_S2_Mat!G5*Weighting!T7+TUM_default_S2_Mat!H5*Weighting!T8+TUM_default_S2_Mat!I5*Weighting!T9+TUM_default_S2_Mat!J5*Weighting!T10+TUM_default_S2_Mat!K5*Weighting!T11+TUM_default_S2_Mat!L5*Weighting!T12+TUM_default_S2_Mat!M5*Weighting!T13+TUM_default_S2_Mat!N5*Weighting!T14+TUM_default_S2_Mat!O5*Weighting!T15+TUM_default_S2_Mat!P5*Weighting!T16+TUM_default_S2_Mat!Q5*Weighting!T17</f>
        <v>32.922982474669787</v>
      </c>
      <c r="U5" s="6">
        <f>+TUM_default_S2_Mat!B5*Weighting!U2+TUM_default_S2_Mat!C5*Weighting!U3+TUM_default_S2_Mat!D5*Weighting!U4+TUM_default_S2_Mat!E5*Weighting!U5+TUM_default_S2_Mat!F5*Weighting!U6+TUM_default_S2_Mat!G5*Weighting!U7+TUM_default_S2_Mat!H5*Weighting!U8+TUM_default_S2_Mat!I5*Weighting!U9+TUM_default_S2_Mat!J5*Weighting!U10+TUM_default_S2_Mat!K5*Weighting!U11+TUM_default_S2_Mat!L5*Weighting!U12+TUM_default_S2_Mat!M5*Weighting!U13+TUM_default_S2_Mat!N5*Weighting!U14+TUM_default_S2_Mat!O5*Weighting!U15+TUM_default_S2_Mat!P5*Weighting!U16+TUM_default_S2_Mat!Q5*Weighting!U17</f>
        <v>34.572712594627625</v>
      </c>
      <c r="V5" s="6">
        <f>+TUM_default_S2_Mat!B5*Weighting!V2+TUM_default_S2_Mat!C5*Weighting!V3+TUM_default_S2_Mat!D5*Weighting!V4+TUM_default_S2_Mat!E5*Weighting!V5+TUM_default_S2_Mat!F5*Weighting!V6+TUM_default_S2_Mat!G5*Weighting!V7+TUM_default_S2_Mat!H5*Weighting!V8+TUM_default_S2_Mat!I5*Weighting!V9+TUM_default_S2_Mat!J5*Weighting!V10+TUM_default_S2_Mat!K5*Weighting!V11+TUM_default_S2_Mat!L5*Weighting!V12+TUM_default_S2_Mat!M5*Weighting!V13+TUM_default_S2_Mat!N5*Weighting!V14+TUM_default_S2_Mat!O5*Weighting!V15+TUM_default_S2_Mat!P5*Weighting!V16+TUM_default_S2_Mat!Q5*Weighting!V17</f>
        <v>31.975569022706658</v>
      </c>
      <c r="W5" s="6">
        <f>+TUM_default_S2_Mat!B5*Weighting!W2+TUM_default_S2_Mat!C5*Weighting!W3+TUM_default_S2_Mat!D5*Weighting!W4+TUM_default_S2_Mat!E5*Weighting!W5+TUM_default_S2_Mat!F5*Weighting!W6+TUM_default_S2_Mat!G5*Weighting!W7+TUM_default_S2_Mat!H5*Weighting!W8+TUM_default_S2_Mat!I5*Weighting!W9+TUM_default_S2_Mat!J5*Weighting!W10+TUM_default_S2_Mat!K5*Weighting!W11+TUM_default_S2_Mat!L5*Weighting!W12+TUM_default_S2_Mat!M5*Weighting!W13+TUM_default_S2_Mat!N5*Weighting!W14+TUM_default_S2_Mat!O5*Weighting!W15+TUM_default_S2_Mat!P5*Weighting!W16+TUM_default_S2_Mat!Q5*Weighting!W17</f>
        <v>196.07086146086664</v>
      </c>
      <c r="X5" s="6">
        <f>+TUM_default_S2_Mat!B5*Weighting!X2+TUM_default_S2_Mat!C5*Weighting!X3+TUM_default_S2_Mat!D5*Weighting!X4+TUM_default_S2_Mat!E5*Weighting!X5+TUM_default_S2_Mat!F5*Weighting!X6+TUM_default_S2_Mat!G5*Weighting!X7+TUM_default_S2_Mat!H5*Weighting!X8+TUM_default_S2_Mat!I5*Weighting!X9+TUM_default_S2_Mat!J5*Weighting!X10+TUM_default_S2_Mat!K5*Weighting!X11+TUM_default_S2_Mat!L5*Weighting!X12+TUM_default_S2_Mat!M5*Weighting!X13+TUM_default_S2_Mat!N5*Weighting!X14+TUM_default_S2_Mat!O5*Weighting!X15+TUM_default_S2_Mat!P5*Weighting!X16+TUM_default_S2_Mat!Q5*Weighting!X17</f>
        <v>17.541058748468913</v>
      </c>
      <c r="Y5" s="6">
        <f>+TUM_default_S2_Mat!B5*Weighting!Y2+TUM_default_S2_Mat!C5*Weighting!Y3+TUM_default_S2_Mat!D5*Weighting!Y4+TUM_default_S2_Mat!E5*Weighting!Y5+TUM_default_S2_Mat!F5*Weighting!Y6+TUM_default_S2_Mat!G5*Weighting!Y7+TUM_default_S2_Mat!H5*Weighting!Y8+TUM_default_S2_Mat!I5*Weighting!Y9+TUM_default_S2_Mat!J5*Weighting!Y10+TUM_default_S2_Mat!K5*Weighting!Y11+TUM_default_S2_Mat!L5*Weighting!Y12+TUM_default_S2_Mat!M5*Weighting!Y13+TUM_default_S2_Mat!N5*Weighting!Y14+TUM_default_S2_Mat!O5*Weighting!Y15+TUM_default_S2_Mat!P5*Weighting!Y16+TUM_default_S2_Mat!Q5*Weighting!Y17</f>
        <v>154.93604185480532</v>
      </c>
      <c r="Z5" s="6">
        <f>+TUM_default_S2_Mat!B5*Weighting!Z2+TUM_default_S2_Mat!C5*Weighting!Z3+TUM_default_S2_Mat!D5*Weighting!Z4+TUM_default_S2_Mat!E5*Weighting!Z5+TUM_default_S2_Mat!F5*Weighting!Z6+TUM_default_S2_Mat!G5*Weighting!Z7+TUM_default_S2_Mat!H5*Weighting!Z8+TUM_default_S2_Mat!I5*Weighting!Z9+TUM_default_S2_Mat!J5*Weighting!Z10+TUM_default_S2_Mat!K5*Weighting!Z11+TUM_default_S2_Mat!L5*Weighting!Z12+TUM_default_S2_Mat!M5*Weighting!Z13+TUM_default_S2_Mat!N5*Weighting!Z14+TUM_default_S2_Mat!O5*Weighting!Z15+TUM_default_S2_Mat!P5*Weighting!Z16+TUM_default_S2_Mat!Q5*Weighting!Z17</f>
        <v>13.845134331296203</v>
      </c>
      <c r="AA5" s="6">
        <f>+TUM_default_S2_Mat!B5*Weighting!AA2+TUM_default_S2_Mat!C5*Weighting!AA3+TUM_default_S2_Mat!D5*Weighting!AA4+TUM_default_S2_Mat!E5*Weighting!AA5+TUM_default_S2_Mat!F5*Weighting!AA6+TUM_default_S2_Mat!G5*Weighting!AA7+TUM_default_S2_Mat!H5*Weighting!AA8+TUM_default_S2_Mat!I5*Weighting!AA9+TUM_default_S2_Mat!J5*Weighting!AA10+TUM_default_S2_Mat!K5*Weighting!AA11+TUM_default_S2_Mat!L5*Weighting!AA12+TUM_default_S2_Mat!M5*Weighting!AA13+TUM_default_S2_Mat!N5*Weighting!AA14+TUM_default_S2_Mat!O5*Weighting!AA15+TUM_default_S2_Mat!P5*Weighting!AA16+TUM_default_S2_Mat!Q5*Weighting!AA17</f>
        <v>16.395808956737469</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3_Treatm!B2*Weighting!B2+TUM_default_S3_Treatm!C2*Weighting!B3+TUM_default_S3_Treatm!D2*Weighting!B4+TUM_default_S3_Treatm!E2*Weighting!B5+TUM_default_S3_Treatm!F2*Weighting!B6+TUM_default_S3_Treatm!G2*Weighting!B7+TUM_default_S3_Treatm!H2*Weighting!B8+TUM_default_S3_Treatm!I2*Weighting!B9+TUM_default_S3_Treatm!J2*Weighting!B10+TUM_default_S3_Treatm!K2*Weighting!B11+TUM_default_S3_Treatm!L2*Weighting!B12+TUM_default_S3_Treatm!M2*Weighting!B13+TUM_default_S3_Treatm!N2*Weighting!B14+TUM_default_S3_Treatm!O2*Weighting!B15+TUM_default_S3_Treatm!P2*Weighting!B16+TUM_default_S3_Treatm!Q2*Weighting!B17</f>
        <v>-6.9605260555785069</v>
      </c>
      <c r="C2" s="6">
        <f ca="1">+TUM_default_S3_Treatm!B2*Weighting!C2+TUM_default_S3_Treatm!C2*Weighting!C3+TUM_default_S3_Treatm!D2*Weighting!C4+TUM_default_S3_Treatm!E2*Weighting!C5+TUM_default_S3_Treatm!F2*Weighting!C6+TUM_default_S3_Treatm!G2*Weighting!C7+TUM_default_S3_Treatm!H2*Weighting!C8+TUM_default_S3_Treatm!I2*Weighting!C9+TUM_default_S3_Treatm!J2*Weighting!C10+TUM_default_S3_Treatm!K2*Weighting!C11+TUM_default_S3_Treatm!L2*Weighting!C12+TUM_default_S3_Treatm!M2*Weighting!C13+TUM_default_S3_Treatm!N2*Weighting!C14+TUM_default_S3_Treatm!O2*Weighting!C15+TUM_default_S3_Treatm!P2*Weighting!C16+TUM_default_S3_Treatm!Q2*Weighting!C17</f>
        <v>-4.2161497219850927</v>
      </c>
      <c r="D2" s="6">
        <f ca="1">+TUM_default_S3_Treatm!B2*Weighting!D2+TUM_default_S3_Treatm!C2*Weighting!D3+TUM_default_S3_Treatm!D2*Weighting!D4+TUM_default_S3_Treatm!E2*Weighting!D5+TUM_default_S3_Treatm!F2*Weighting!D6+TUM_default_S3_Treatm!G2*Weighting!D7+TUM_default_S3_Treatm!H2*Weighting!D8+TUM_default_S3_Treatm!I2*Weighting!D9+TUM_default_S3_Treatm!J2*Weighting!D10+TUM_default_S3_Treatm!K2*Weighting!D11+TUM_default_S3_Treatm!L2*Weighting!D12+TUM_default_S3_Treatm!M2*Weighting!D13+TUM_default_S3_Treatm!N2*Weighting!D14+TUM_default_S3_Treatm!O2*Weighting!D15+TUM_default_S3_Treatm!P2*Weighting!D16+TUM_default_S3_Treatm!Q2*Weighting!D17</f>
        <v>-7.4555634025223876</v>
      </c>
      <c r="E2" s="6">
        <f ca="1">+TUM_default_S3_Treatm!B2*Weighting!E2+TUM_default_S3_Treatm!C2*Weighting!E3+TUM_default_S3_Treatm!D2*Weighting!E4+TUM_default_S3_Treatm!E2*Weighting!E5+TUM_default_S3_Treatm!F2*Weighting!E6+TUM_default_S3_Treatm!G2*Weighting!E7+TUM_default_S3_Treatm!H2*Weighting!E8+TUM_default_S3_Treatm!I2*Weighting!E9+TUM_default_S3_Treatm!J2*Weighting!E10+TUM_default_S3_Treatm!K2*Weighting!E11+TUM_default_S3_Treatm!L2*Weighting!E12+TUM_default_S3_Treatm!M2*Weighting!E13+TUM_default_S3_Treatm!N2*Weighting!E14+TUM_default_S3_Treatm!O2*Weighting!E15+TUM_default_S3_Treatm!P2*Weighting!E16+TUM_default_S3_Treatm!Q2*Weighting!E17</f>
        <v>1.4991772678029049</v>
      </c>
      <c r="F2" s="6">
        <f ca="1">+TUM_default_S3_Treatm!B2*Weighting!F2+TUM_default_S3_Treatm!C2*Weighting!F3+TUM_default_S3_Treatm!D2*Weighting!F4+TUM_default_S3_Treatm!E2*Weighting!F5+TUM_default_S3_Treatm!F2*Weighting!F6+TUM_default_S3_Treatm!G2*Weighting!F7+TUM_default_S3_Treatm!H2*Weighting!F8+TUM_default_S3_Treatm!I2*Weighting!F9+TUM_default_S3_Treatm!J2*Weighting!F10+TUM_default_S3_Treatm!K2*Weighting!F11+TUM_default_S3_Treatm!L2*Weighting!F12+TUM_default_S3_Treatm!M2*Weighting!F13+TUM_default_S3_Treatm!N2*Weighting!F14+TUM_default_S3_Treatm!O2*Weighting!F15+TUM_default_S3_Treatm!P2*Weighting!F16+TUM_default_S3_Treatm!Q2*Weighting!F17</f>
        <v>-7.4614536782907317</v>
      </c>
      <c r="G2" s="6">
        <f>+TUM_default_S3_Treatm!B2*Weighting!G2+TUM_default_S3_Treatm!C2*Weighting!G3+TUM_default_S3_Treatm!D2*Weighting!G4+TUM_default_S3_Treatm!E2*Weighting!G5+TUM_default_S3_Treatm!F2*Weighting!G6+TUM_default_S3_Treatm!G2*Weighting!G7+TUM_default_S3_Treatm!H2*Weighting!G8+TUM_default_S3_Treatm!I2*Weighting!G9+TUM_default_S3_Treatm!J2*Weighting!G10+TUM_default_S3_Treatm!K2*Weighting!G11+TUM_default_S3_Treatm!L2*Weighting!G12+TUM_default_S3_Treatm!M2*Weighting!G13+TUM_default_S3_Treatm!N2*Weighting!G14+TUM_default_S3_Treatm!O2*Weighting!G15+TUM_default_S3_Treatm!P2*Weighting!G16+TUM_default_S3_Treatm!Q2*Weighting!G17</f>
        <v>-5.1867573342615003</v>
      </c>
      <c r="H2" s="6">
        <f>+TUM_default_S3_Treatm!B2*Weighting!H2+TUM_default_S3_Treatm!C2*Weighting!H3+TUM_default_S3_Treatm!D2*Weighting!H4+TUM_default_S3_Treatm!E2*Weighting!H5+TUM_default_S3_Treatm!F2*Weighting!H6+TUM_default_S3_Treatm!G2*Weighting!H7+TUM_default_S3_Treatm!H2*Weighting!H8+TUM_default_S3_Treatm!I2*Weighting!H9+TUM_default_S3_Treatm!J2*Weighting!H10+TUM_default_S3_Treatm!K2*Weighting!H11+TUM_default_S3_Treatm!L2*Weighting!H12+TUM_default_S3_Treatm!M2*Weighting!H13+TUM_default_S3_Treatm!N2*Weighting!H14+TUM_default_S3_Treatm!O2*Weighting!H15+TUM_default_S3_Treatm!P2*Weighting!H16+TUM_default_S3_Treatm!Q2*Weighting!H17</f>
        <v>-4.6764283651943206</v>
      </c>
      <c r="I2" s="6">
        <f>+TUM_default_S3_Treatm!B2*Weighting!I2+TUM_default_S3_Treatm!C2*Weighting!I3+TUM_default_S3_Treatm!D2*Weighting!I4+TUM_default_S3_Treatm!E2*Weighting!I5+TUM_default_S3_Treatm!F2*Weighting!I6+TUM_default_S3_Treatm!G2*Weighting!I7+TUM_default_S3_Treatm!H2*Weighting!I8+TUM_default_S3_Treatm!I2*Weighting!I9+TUM_default_S3_Treatm!J2*Weighting!I10+TUM_default_S3_Treatm!K2*Weighting!I11+TUM_default_S3_Treatm!L2*Weighting!I12+TUM_default_S3_Treatm!M2*Weighting!I13+TUM_default_S3_Treatm!N2*Weighting!I14+TUM_default_S3_Treatm!O2*Weighting!I15+TUM_default_S3_Treatm!P2*Weighting!I16+TUM_default_S3_Treatm!Q2*Weighting!I17</f>
        <v>-5.523031993598063</v>
      </c>
      <c r="J2" s="6">
        <f>+TUM_default_S3_Treatm!B2*Weighting!J2+TUM_default_S3_Treatm!C2*Weighting!J3+TUM_default_S3_Treatm!D2*Weighting!J4+TUM_default_S3_Treatm!E2*Weighting!J5+TUM_default_S3_Treatm!F2*Weighting!J6+TUM_default_S3_Treatm!G2*Weighting!J7+TUM_default_S3_Treatm!H2*Weighting!J8+TUM_default_S3_Treatm!I2*Weighting!J9+TUM_default_S3_Treatm!J2*Weighting!J10+TUM_default_S3_Treatm!K2*Weighting!J11+TUM_default_S3_Treatm!L2*Weighting!J12+TUM_default_S3_Treatm!M2*Weighting!J13+TUM_default_S3_Treatm!N2*Weighting!J14+TUM_default_S3_Treatm!O2*Weighting!J15+TUM_default_S3_Treatm!P2*Weighting!J16+TUM_default_S3_Treatm!Q2*Weighting!J17</f>
        <v>-0.78529353486098008</v>
      </c>
      <c r="K2" s="6">
        <f>+TUM_default_S3_Treatm!B2*Weighting!K2+TUM_default_S3_Treatm!C2*Weighting!K3+TUM_default_S3_Treatm!D2*Weighting!K4+TUM_default_S3_Treatm!E2*Weighting!K5+TUM_default_S3_Treatm!F2*Weighting!K6+TUM_default_S3_Treatm!G2*Weighting!K7+TUM_default_S3_Treatm!H2*Weighting!K8+TUM_default_S3_Treatm!I2*Weighting!K9+TUM_default_S3_Treatm!J2*Weighting!K10+TUM_default_S3_Treatm!K2*Weighting!K11+TUM_default_S3_Treatm!L2*Weighting!K12+TUM_default_S3_Treatm!M2*Weighting!K13+TUM_default_S3_Treatm!N2*Weighting!K14+TUM_default_S3_Treatm!O2*Weighting!K15+TUM_default_S3_Treatm!P2*Weighting!K16+TUM_default_S3_Treatm!Q2*Weighting!K17</f>
        <v>-5.3195905830233992</v>
      </c>
      <c r="L2" s="6">
        <f>+TUM_default_S3_Treatm!B2*Weighting!L2+TUM_default_S3_Treatm!C2*Weighting!L3+TUM_default_S3_Treatm!D2*Weighting!L4+TUM_default_S3_Treatm!E2*Weighting!L5+TUM_default_S3_Treatm!F2*Weighting!L6+TUM_default_S3_Treatm!G2*Weighting!L7+TUM_default_S3_Treatm!H2*Weighting!L8+TUM_default_S3_Treatm!I2*Weighting!L9+TUM_default_S3_Treatm!J2*Weighting!L10+TUM_default_S3_Treatm!K2*Weighting!L11+TUM_default_S3_Treatm!L2*Weighting!L12+TUM_default_S3_Treatm!M2*Weighting!L13+TUM_default_S3_Treatm!N2*Weighting!L14+TUM_default_S3_Treatm!O2*Weighting!L15+TUM_default_S3_Treatm!P2*Weighting!L16+TUM_default_S3_Treatm!Q2*Weighting!L17</f>
        <v>-7.8584663517871922</v>
      </c>
      <c r="M2" s="6">
        <f>+TUM_default_S3_Treatm!B2*Weighting!M2+TUM_default_S3_Treatm!C2*Weighting!M3+TUM_default_S3_Treatm!D2*Weighting!M4+TUM_default_S3_Treatm!E2*Weighting!M5+TUM_default_S3_Treatm!F2*Weighting!M6+TUM_default_S3_Treatm!G2*Weighting!M7+TUM_default_S3_Treatm!H2*Weighting!M8+TUM_default_S3_Treatm!I2*Weighting!M9+TUM_default_S3_Treatm!J2*Weighting!M10+TUM_default_S3_Treatm!K2*Weighting!M11+TUM_default_S3_Treatm!L2*Weighting!M12+TUM_default_S3_Treatm!M2*Weighting!M13+TUM_default_S3_Treatm!N2*Weighting!M14+TUM_default_S3_Treatm!O2*Weighting!M15+TUM_default_S3_Treatm!P2*Weighting!M16+TUM_default_S3_Treatm!Q2*Weighting!M17</f>
        <v>0.11152388092881343</v>
      </c>
      <c r="N2" s="6">
        <f>+TUM_default_S3_Treatm!B2*Weighting!N2+TUM_default_S3_Treatm!C2*Weighting!N3+TUM_default_S3_Treatm!D2*Weighting!N4+TUM_default_S3_Treatm!E2*Weighting!N5+TUM_default_S3_Treatm!F2*Weighting!N6+TUM_default_S3_Treatm!G2*Weighting!N7+TUM_default_S3_Treatm!H2*Weighting!N8+TUM_default_S3_Treatm!I2*Weighting!N9+TUM_default_S3_Treatm!J2*Weighting!N10+TUM_default_S3_Treatm!K2*Weighting!N11+TUM_default_S3_Treatm!L2*Weighting!N12+TUM_default_S3_Treatm!M2*Weighting!N13+TUM_default_S3_Treatm!N2*Weighting!N14+TUM_default_S3_Treatm!O2*Weighting!N15+TUM_default_S3_Treatm!P2*Weighting!N16+TUM_default_S3_Treatm!Q2*Weighting!N17</f>
        <v>-20.856502859168955</v>
      </c>
      <c r="O2" s="6">
        <f>+TUM_default_S3_Treatm!B2*Weighting!O2+TUM_default_S3_Treatm!C2*Weighting!O3+TUM_default_S3_Treatm!D2*Weighting!O4+TUM_default_S3_Treatm!E2*Weighting!O5+TUM_default_S3_Treatm!F2*Weighting!O6+TUM_default_S3_Treatm!G2*Weighting!O7+TUM_default_S3_Treatm!H2*Weighting!O8+TUM_default_S3_Treatm!I2*Weighting!O9+TUM_default_S3_Treatm!J2*Weighting!O10+TUM_default_S3_Treatm!K2*Weighting!O11+TUM_default_S3_Treatm!L2*Weighting!O12+TUM_default_S3_Treatm!M2*Weighting!O13+TUM_default_S3_Treatm!N2*Weighting!O14+TUM_default_S3_Treatm!O2*Weighting!O15+TUM_default_S3_Treatm!P2*Weighting!O16+TUM_default_S3_Treatm!Q2*Weighting!O17</f>
        <v>-3.7970831839440393</v>
      </c>
      <c r="P2" s="6">
        <f>+TUM_default_S3_Treatm!B2*Weighting!P2+TUM_default_S3_Treatm!C2*Weighting!P3+TUM_default_S3_Treatm!D2*Weighting!P4+TUM_default_S3_Treatm!E2*Weighting!P5+TUM_default_S3_Treatm!F2*Weighting!P6+TUM_default_S3_Treatm!G2*Weighting!P7+TUM_default_S3_Treatm!H2*Weighting!P8+TUM_default_S3_Treatm!I2*Weighting!P9+TUM_default_S3_Treatm!J2*Weighting!P10+TUM_default_S3_Treatm!K2*Weighting!P11+TUM_default_S3_Treatm!L2*Weighting!P12+TUM_default_S3_Treatm!M2*Weighting!P13+TUM_default_S3_Treatm!N2*Weighting!P14+TUM_default_S3_Treatm!O2*Weighting!P15+TUM_default_S3_Treatm!P2*Weighting!P16+TUM_default_S3_Treatm!Q2*Weighting!P17</f>
        <v>-8.3530100398122737</v>
      </c>
      <c r="Q2" s="6">
        <f>+TUM_default_S3_Treatm!B2*Weighting!Q2+TUM_default_S3_Treatm!C2*Weighting!Q3+TUM_default_S3_Treatm!D2*Weighting!Q4+TUM_default_S3_Treatm!E2*Weighting!Q5+TUM_default_S3_Treatm!F2*Weighting!Q6+TUM_default_S3_Treatm!G2*Weighting!Q7+TUM_default_S3_Treatm!H2*Weighting!Q8+TUM_default_S3_Treatm!I2*Weighting!Q9+TUM_default_S3_Treatm!J2*Weighting!Q10+TUM_default_S3_Treatm!K2*Weighting!Q11+TUM_default_S3_Treatm!L2*Weighting!Q12+TUM_default_S3_Treatm!M2*Weighting!Q13+TUM_default_S3_Treatm!N2*Weighting!Q14+TUM_default_S3_Treatm!O2*Weighting!Q15+TUM_default_S3_Treatm!P2*Weighting!Q16+TUM_default_S3_Treatm!Q2*Weighting!Q17</f>
        <v>-4.0649223365639364E-2</v>
      </c>
      <c r="R2" s="6">
        <f>+TUM_default_S3_Treatm!B2*Weighting!R2+TUM_default_S3_Treatm!C2*Weighting!R3+TUM_default_S3_Treatm!D2*Weighting!R4+TUM_default_S3_Treatm!E2*Weighting!R5+TUM_default_S3_Treatm!F2*Weighting!R6+TUM_default_S3_Treatm!G2*Weighting!R7+TUM_default_S3_Treatm!H2*Weighting!R8+TUM_default_S3_Treatm!I2*Weighting!R9+TUM_default_S3_Treatm!J2*Weighting!R10+TUM_default_S3_Treatm!K2*Weighting!R11+TUM_default_S3_Treatm!L2*Weighting!R12+TUM_default_S3_Treatm!M2*Weighting!R13+TUM_default_S3_Treatm!N2*Weighting!R14+TUM_default_S3_Treatm!O2*Weighting!R15+TUM_default_S3_Treatm!P2*Weighting!R16+TUM_default_S3_Treatm!Q2*Weighting!R17</f>
        <v>2.9594858282401386</v>
      </c>
      <c r="S2" s="6">
        <f>+TUM_default_S3_Treatm!B2*Weighting!S2+TUM_default_S3_Treatm!C2*Weighting!S3+TUM_default_S3_Treatm!D2*Weighting!S4+TUM_default_S3_Treatm!E2*Weighting!S5+TUM_default_S3_Treatm!F2*Weighting!S6+TUM_default_S3_Treatm!G2*Weighting!S7+TUM_default_S3_Treatm!H2*Weighting!S8+TUM_default_S3_Treatm!I2*Weighting!S9+TUM_default_S3_Treatm!J2*Weighting!S10+TUM_default_S3_Treatm!K2*Weighting!S11+TUM_default_S3_Treatm!L2*Weighting!S12+TUM_default_S3_Treatm!M2*Weighting!S13+TUM_default_S3_Treatm!N2*Weighting!S14+TUM_default_S3_Treatm!O2*Weighting!S15+TUM_default_S3_Treatm!P2*Weighting!S16+TUM_default_S3_Treatm!Q2*Weighting!S17</f>
        <v>-21.121199848847741</v>
      </c>
      <c r="T2" s="6">
        <f>+TUM_default_S3_Treatm!B2*Weighting!T2+TUM_default_S3_Treatm!C2*Weighting!T3+TUM_default_S3_Treatm!D2*Weighting!T4+TUM_default_S3_Treatm!E2*Weighting!T5+TUM_default_S3_Treatm!F2*Weighting!T6+TUM_default_S3_Treatm!G2*Weighting!T7+TUM_default_S3_Treatm!H2*Weighting!T8+TUM_default_S3_Treatm!I2*Weighting!T9+TUM_default_S3_Treatm!J2*Weighting!T10+TUM_default_S3_Treatm!K2*Weighting!T11+TUM_default_S3_Treatm!L2*Weighting!T12+TUM_default_S3_Treatm!M2*Weighting!T13+TUM_default_S3_Treatm!N2*Weighting!T14+TUM_default_S3_Treatm!O2*Weighting!T15+TUM_default_S3_Treatm!P2*Weighting!T16+TUM_default_S3_Treatm!Q2*Weighting!T17</f>
        <v>-29.69725843535447</v>
      </c>
      <c r="U2" s="6">
        <f>+TUM_default_S3_Treatm!B2*Weighting!U2+TUM_default_S3_Treatm!C2*Weighting!U3+TUM_default_S3_Treatm!D2*Weighting!U4+TUM_default_S3_Treatm!E2*Weighting!U5+TUM_default_S3_Treatm!F2*Weighting!U6+TUM_default_S3_Treatm!G2*Weighting!U7+TUM_default_S3_Treatm!H2*Weighting!U8+TUM_default_S3_Treatm!I2*Weighting!U9+TUM_default_S3_Treatm!J2*Weighting!U10+TUM_default_S3_Treatm!K2*Weighting!U11+TUM_default_S3_Treatm!L2*Weighting!U12+TUM_default_S3_Treatm!M2*Weighting!U13+TUM_default_S3_Treatm!N2*Weighting!U14+TUM_default_S3_Treatm!O2*Weighting!U15+TUM_default_S3_Treatm!P2*Weighting!U16+TUM_default_S3_Treatm!Q2*Weighting!U17</f>
        <v>-0.35586475145995422</v>
      </c>
      <c r="V2" s="6">
        <f>+TUM_default_S3_Treatm!B2*Weighting!V2+TUM_default_S3_Treatm!C2*Weighting!V3+TUM_default_S3_Treatm!D2*Weighting!V4+TUM_default_S3_Treatm!E2*Weighting!V5+TUM_default_S3_Treatm!F2*Weighting!V6+TUM_default_S3_Treatm!G2*Weighting!V7+TUM_default_S3_Treatm!H2*Weighting!V8+TUM_default_S3_Treatm!I2*Weighting!V9+TUM_default_S3_Treatm!J2*Weighting!V10+TUM_default_S3_Treatm!K2*Weighting!V11+TUM_default_S3_Treatm!L2*Weighting!V12+TUM_default_S3_Treatm!M2*Weighting!V13+TUM_default_S3_Treatm!N2*Weighting!V14+TUM_default_S3_Treatm!O2*Weighting!V15+TUM_default_S3_Treatm!P2*Weighting!V16+TUM_default_S3_Treatm!Q2*Weighting!V17</f>
        <v>-0.27138320576202091</v>
      </c>
      <c r="W2" s="6">
        <f>+TUM_default_S3_Treatm!B2*Weighting!W2+TUM_default_S3_Treatm!C2*Weighting!W3+TUM_default_S3_Treatm!D2*Weighting!W4+TUM_default_S3_Treatm!E2*Weighting!W5+TUM_default_S3_Treatm!F2*Weighting!W6+TUM_default_S3_Treatm!G2*Weighting!W7+TUM_default_S3_Treatm!H2*Weighting!W8+TUM_default_S3_Treatm!I2*Weighting!W9+TUM_default_S3_Treatm!J2*Weighting!W10+TUM_default_S3_Treatm!K2*Weighting!W11+TUM_default_S3_Treatm!L2*Weighting!W12+TUM_default_S3_Treatm!M2*Weighting!W13+TUM_default_S3_Treatm!N2*Weighting!W14+TUM_default_S3_Treatm!O2*Weighting!W15+TUM_default_S3_Treatm!P2*Weighting!W16+TUM_default_S3_Treatm!Q2*Weighting!W17</f>
        <v>2.9277685825238962</v>
      </c>
      <c r="X2" s="6">
        <f>+TUM_default_S3_Treatm!B2*Weighting!X2+TUM_default_S3_Treatm!C2*Weighting!X3+TUM_default_S3_Treatm!D2*Weighting!X4+TUM_default_S3_Treatm!E2*Weighting!X5+TUM_default_S3_Treatm!F2*Weighting!X6+TUM_default_S3_Treatm!G2*Weighting!X7+TUM_default_S3_Treatm!H2*Weighting!X8+TUM_default_S3_Treatm!I2*Weighting!X9+TUM_default_S3_Treatm!J2*Weighting!X10+TUM_default_S3_Treatm!K2*Weighting!X11+TUM_default_S3_Treatm!L2*Weighting!X12+TUM_default_S3_Treatm!M2*Weighting!X13+TUM_default_S3_Treatm!N2*Weighting!X14+TUM_default_S3_Treatm!O2*Weighting!X15+TUM_default_S3_Treatm!P2*Weighting!X16+TUM_default_S3_Treatm!Q2*Weighting!X17</f>
        <v>-0.47682695913972495</v>
      </c>
      <c r="Y2" s="6">
        <f>+TUM_default_S3_Treatm!B2*Weighting!Y2+TUM_default_S3_Treatm!C2*Weighting!Y3+TUM_default_S3_Treatm!D2*Weighting!Y4+TUM_default_S3_Treatm!E2*Weighting!Y5+TUM_default_S3_Treatm!F2*Weighting!Y6+TUM_default_S3_Treatm!G2*Weighting!Y7+TUM_default_S3_Treatm!H2*Weighting!Y8+TUM_default_S3_Treatm!I2*Weighting!Y9+TUM_default_S3_Treatm!J2*Weighting!Y10+TUM_default_S3_Treatm!K2*Weighting!Y11+TUM_default_S3_Treatm!L2*Weighting!Y12+TUM_default_S3_Treatm!M2*Weighting!Y13+TUM_default_S3_Treatm!N2*Weighting!Y14+TUM_default_S3_Treatm!O2*Weighting!Y15+TUM_default_S3_Treatm!P2*Weighting!Y16+TUM_default_S3_Treatm!Q2*Weighting!Y17</f>
        <v>-0.74967312422586474</v>
      </c>
      <c r="Z2" s="6">
        <f>+TUM_default_S3_Treatm!B2*Weighting!Z2+TUM_default_S3_Treatm!C2*Weighting!Z3+TUM_default_S3_Treatm!D2*Weighting!Z4+TUM_default_S3_Treatm!E2*Weighting!Z5+TUM_default_S3_Treatm!F2*Weighting!Z6+TUM_default_S3_Treatm!G2*Weighting!Z7+TUM_default_S3_Treatm!H2*Weighting!Z8+TUM_default_S3_Treatm!I2*Weighting!Z9+TUM_default_S3_Treatm!J2*Weighting!Z10+TUM_default_S3_Treatm!K2*Weighting!Z11+TUM_default_S3_Treatm!L2*Weighting!Z12+TUM_default_S3_Treatm!M2*Weighting!Z13+TUM_default_S3_Treatm!N2*Weighting!Z14+TUM_default_S3_Treatm!O2*Weighting!Z15+TUM_default_S3_Treatm!P2*Weighting!Z16+TUM_default_S3_Treatm!Q2*Weighting!Z17</f>
        <v>2.2812536665270784</v>
      </c>
      <c r="AA2" s="6">
        <f>+TUM_default_S3_Treatm!B2*Weighting!AA2+TUM_default_S3_Treatm!C2*Weighting!AA3+TUM_default_S3_Treatm!D2*Weighting!AA4+TUM_default_S3_Treatm!E2*Weighting!AA5+TUM_default_S3_Treatm!F2*Weighting!AA6+TUM_default_S3_Treatm!G2*Weighting!AA7+TUM_default_S3_Treatm!H2*Weighting!AA8+TUM_default_S3_Treatm!I2*Weighting!AA9+TUM_default_S3_Treatm!J2*Weighting!AA10+TUM_default_S3_Treatm!K2*Weighting!AA11+TUM_default_S3_Treatm!L2*Weighting!AA12+TUM_default_S3_Treatm!M2*Weighting!AA13+TUM_default_S3_Treatm!N2*Weighting!AA14+TUM_default_S3_Treatm!O2*Weighting!AA15+TUM_default_S3_Treatm!P2*Weighting!AA16+TUM_default_S3_Treatm!Q2*Weighting!AA17</f>
        <v>2.3097686764639427</v>
      </c>
    </row>
    <row r="3" spans="1:27" x14ac:dyDescent="0.35">
      <c r="A3" s="5" t="s">
        <v>2</v>
      </c>
      <c r="B3" s="6">
        <f ca="1">+TUM_default_S3_Treatm!B3*Weighting!B2+TUM_default_S3_Treatm!C3*Weighting!B3+TUM_default_S3_Treatm!D3*Weighting!B4+TUM_default_S3_Treatm!E3*Weighting!B5+TUM_default_S3_Treatm!F3*Weighting!B6+TUM_default_S3_Treatm!G3*Weighting!B7+TUM_default_S3_Treatm!H3*Weighting!B8+TUM_default_S3_Treatm!I3*Weighting!B9+TUM_default_S3_Treatm!J3*Weighting!B10+TUM_default_S3_Treatm!K3*Weighting!B11+TUM_default_S3_Treatm!L3*Weighting!B12+TUM_default_S3_Treatm!M3*Weighting!B13+TUM_default_S3_Treatm!N3*Weighting!B14+TUM_default_S3_Treatm!O3*Weighting!B15+TUM_default_S3_Treatm!P3*Weighting!B16+TUM_default_S3_Treatm!Q3*Weighting!B17</f>
        <v>-9.1569780038331707</v>
      </c>
      <c r="C3" s="6">
        <f ca="1">+TUM_default_S3_Treatm!B3*Weighting!C2+TUM_default_S3_Treatm!C3*Weighting!C3+TUM_default_S3_Treatm!D3*Weighting!C4+TUM_default_S3_Treatm!E3*Weighting!C5+TUM_default_S3_Treatm!F3*Weighting!C6+TUM_default_S3_Treatm!G3*Weighting!C7+TUM_default_S3_Treatm!H3*Weighting!C8+TUM_default_S3_Treatm!I3*Weighting!C9+TUM_default_S3_Treatm!J3*Weighting!C10+TUM_default_S3_Treatm!K3*Weighting!C11+TUM_default_S3_Treatm!L3*Weighting!C12+TUM_default_S3_Treatm!M3*Weighting!C13+TUM_default_S3_Treatm!N3*Weighting!C14+TUM_default_S3_Treatm!O3*Weighting!C15+TUM_default_S3_Treatm!P3*Weighting!C16+TUM_default_S3_Treatm!Q3*Weighting!C17</f>
        <v>-5.8891228437173737</v>
      </c>
      <c r="D3" s="6">
        <f ca="1">+TUM_default_S3_Treatm!B3*Weighting!D2+TUM_default_S3_Treatm!C3*Weighting!D3+TUM_default_S3_Treatm!D3*Weighting!D4+TUM_default_S3_Treatm!E3*Weighting!D5+TUM_default_S3_Treatm!F3*Weighting!D6+TUM_default_S3_Treatm!G3*Weighting!D7+TUM_default_S3_Treatm!H3*Weighting!D8+TUM_default_S3_Treatm!I3*Weighting!D9+TUM_default_S3_Treatm!J3*Weighting!D10+TUM_default_S3_Treatm!K3*Weighting!D11+TUM_default_S3_Treatm!L3*Weighting!D12+TUM_default_S3_Treatm!M3*Weighting!D13+TUM_default_S3_Treatm!N3*Weighting!D14+TUM_default_S3_Treatm!O3*Weighting!D15+TUM_default_S3_Treatm!P3*Weighting!D16+TUM_default_S3_Treatm!Q3*Weighting!D17</f>
        <v>-9.737647092436708</v>
      </c>
      <c r="E3" s="6">
        <f ca="1">+TUM_default_S3_Treatm!B3*Weighting!E2+TUM_default_S3_Treatm!C3*Weighting!E3+TUM_default_S3_Treatm!D3*Weighting!E4+TUM_default_S3_Treatm!E3*Weighting!E5+TUM_default_S3_Treatm!F3*Weighting!E6+TUM_default_S3_Treatm!G3*Weighting!E7+TUM_default_S3_Treatm!H3*Weighting!E8+TUM_default_S3_Treatm!I3*Weighting!E9+TUM_default_S3_Treatm!J3*Weighting!E10+TUM_default_S3_Treatm!K3*Weighting!E11+TUM_default_S3_Treatm!L3*Weighting!E12+TUM_default_S3_Treatm!M3*Weighting!E13+TUM_default_S3_Treatm!N3*Weighting!E14+TUM_default_S3_Treatm!O3*Weighting!E15+TUM_default_S3_Treatm!P3*Weighting!E16+TUM_default_S3_Treatm!Q3*Weighting!E17</f>
        <v>-1.3572724478690086</v>
      </c>
      <c r="F3" s="6">
        <f ca="1">+TUM_default_S3_Treatm!B3*Weighting!F2+TUM_default_S3_Treatm!C3*Weighting!F3+TUM_default_S3_Treatm!D3*Weighting!F4+TUM_default_S3_Treatm!E3*Weighting!F5+TUM_default_S3_Treatm!F3*Weighting!F6+TUM_default_S3_Treatm!G3*Weighting!F7+TUM_default_S3_Treatm!H3*Weighting!F8+TUM_default_S3_Treatm!I3*Weighting!F9+TUM_default_S3_Treatm!J3*Weighting!F10+TUM_default_S3_Treatm!K3*Weighting!F11+TUM_default_S3_Treatm!L3*Weighting!F12+TUM_default_S3_Treatm!M3*Weighting!F13+TUM_default_S3_Treatm!N3*Weighting!F14+TUM_default_S3_Treatm!O3*Weighting!F15+TUM_default_S3_Treatm!P3*Weighting!F16+TUM_default_S3_Treatm!Q3*Weighting!F17</f>
        <v>-9.4469897316921259</v>
      </c>
      <c r="G3" s="6">
        <f>+TUM_default_S3_Treatm!B3*Weighting!G2+TUM_default_S3_Treatm!C3*Weighting!G3+TUM_default_S3_Treatm!D3*Weighting!G4+TUM_default_S3_Treatm!E3*Weighting!G5+TUM_default_S3_Treatm!F3*Weighting!G6+TUM_default_S3_Treatm!G3*Weighting!G7+TUM_default_S3_Treatm!H3*Weighting!G8+TUM_default_S3_Treatm!I3*Weighting!G9+TUM_default_S3_Treatm!J3*Weighting!G10+TUM_default_S3_Treatm!K3*Weighting!G11+TUM_default_S3_Treatm!L3*Weighting!G12+TUM_default_S3_Treatm!M3*Weighting!G13+TUM_default_S3_Treatm!N3*Weighting!G14+TUM_default_S3_Treatm!O3*Weighting!G15+TUM_default_S3_Treatm!P3*Weighting!G16+TUM_default_S3_Treatm!Q3*Weighting!G17</f>
        <v>-6.3047333215723169</v>
      </c>
      <c r="H3" s="6">
        <f>+TUM_default_S3_Treatm!B3*Weighting!H2+TUM_default_S3_Treatm!C3*Weighting!H3+TUM_default_S3_Treatm!D3*Weighting!H4+TUM_default_S3_Treatm!E3*Weighting!H5+TUM_default_S3_Treatm!F3*Weighting!H6+TUM_default_S3_Treatm!G3*Weighting!H7+TUM_default_S3_Treatm!H3*Weighting!H8+TUM_default_S3_Treatm!I3*Weighting!H9+TUM_default_S3_Treatm!J3*Weighting!H10+TUM_default_S3_Treatm!K3*Weighting!H11+TUM_default_S3_Treatm!L3*Weighting!H12+TUM_default_S3_Treatm!M3*Weighting!H13+TUM_default_S3_Treatm!N3*Weighting!H14+TUM_default_S3_Treatm!O3*Weighting!H15+TUM_default_S3_Treatm!P3*Weighting!H16+TUM_default_S3_Treatm!Q3*Weighting!H17</f>
        <v>-4.8204703328011078</v>
      </c>
      <c r="I3" s="6">
        <f>+TUM_default_S3_Treatm!B3*Weighting!I2+TUM_default_S3_Treatm!C3*Weighting!I3+TUM_default_S3_Treatm!D3*Weighting!I4+TUM_default_S3_Treatm!E3*Weighting!I5+TUM_default_S3_Treatm!F3*Weighting!I6+TUM_default_S3_Treatm!G3*Weighting!I7+TUM_default_S3_Treatm!H3*Weighting!I8+TUM_default_S3_Treatm!I3*Weighting!I9+TUM_default_S3_Treatm!J3*Weighting!I10+TUM_default_S3_Treatm!K3*Weighting!I11+TUM_default_S3_Treatm!L3*Weighting!I12+TUM_default_S3_Treatm!M3*Weighting!I13+TUM_default_S3_Treatm!N3*Weighting!I14+TUM_default_S3_Treatm!O3*Weighting!I15+TUM_default_S3_Treatm!P3*Weighting!I16+TUM_default_S3_Treatm!Q3*Weighting!I17</f>
        <v>-6.6311409977644313</v>
      </c>
      <c r="J3" s="6">
        <f>+TUM_default_S3_Treatm!B3*Weighting!J2+TUM_default_S3_Treatm!C3*Weighting!J3+TUM_default_S3_Treatm!D3*Weighting!J4+TUM_default_S3_Treatm!E3*Weighting!J5+TUM_default_S3_Treatm!F3*Weighting!J6+TUM_default_S3_Treatm!G3*Weighting!J7+TUM_default_S3_Treatm!H3*Weighting!J8+TUM_default_S3_Treatm!I3*Weighting!J9+TUM_default_S3_Treatm!J3*Weighting!J10+TUM_default_S3_Treatm!K3*Weighting!J11+TUM_default_S3_Treatm!L3*Weighting!J12+TUM_default_S3_Treatm!M3*Weighting!J13+TUM_default_S3_Treatm!N3*Weighting!J14+TUM_default_S3_Treatm!O3*Weighting!J15+TUM_default_S3_Treatm!P3*Weighting!J16+TUM_default_S3_Treatm!Q3*Weighting!J17</f>
        <v>-1.2838021238191251</v>
      </c>
      <c r="K3" s="6">
        <f>+TUM_default_S3_Treatm!B3*Weighting!K2+TUM_default_S3_Treatm!C3*Weighting!K3+TUM_default_S3_Treatm!D3*Weighting!K4+TUM_default_S3_Treatm!E3*Weighting!K5+TUM_default_S3_Treatm!F3*Weighting!K6+TUM_default_S3_Treatm!G3*Weighting!K7+TUM_default_S3_Treatm!H3*Weighting!K8+TUM_default_S3_Treatm!I3*Weighting!K9+TUM_default_S3_Treatm!J3*Weighting!K10+TUM_default_S3_Treatm!K3*Weighting!K11+TUM_default_S3_Treatm!L3*Weighting!K12+TUM_default_S3_Treatm!M3*Weighting!K13+TUM_default_S3_Treatm!N3*Weighting!K14+TUM_default_S3_Treatm!O3*Weighting!K15+TUM_default_S3_Treatm!P3*Weighting!K16+TUM_default_S3_Treatm!Q3*Weighting!K17</f>
        <v>-5.8933318009041313</v>
      </c>
      <c r="L3" s="6">
        <f>+TUM_default_S3_Treatm!B3*Weighting!L2+TUM_default_S3_Treatm!C3*Weighting!L3+TUM_default_S3_Treatm!D3*Weighting!L4+TUM_default_S3_Treatm!E3*Weighting!L5+TUM_default_S3_Treatm!F3*Weighting!L6+TUM_default_S3_Treatm!G3*Weighting!L7+TUM_default_S3_Treatm!H3*Weighting!L8+TUM_default_S3_Treatm!I3*Weighting!L9+TUM_default_S3_Treatm!J3*Weighting!L10+TUM_default_S3_Treatm!K3*Weighting!L11+TUM_default_S3_Treatm!L3*Weighting!L12+TUM_default_S3_Treatm!M3*Weighting!L13+TUM_default_S3_Treatm!N3*Weighting!L14+TUM_default_S3_Treatm!O3*Weighting!L15+TUM_default_S3_Treatm!P3*Weighting!L16+TUM_default_S3_Treatm!Q3*Weighting!L17</f>
        <v>-2.9076762484481886</v>
      </c>
      <c r="M3" s="6">
        <f>+TUM_default_S3_Treatm!B3*Weighting!M2+TUM_default_S3_Treatm!C3*Weighting!M3+TUM_default_S3_Treatm!D3*Weighting!M4+TUM_default_S3_Treatm!E3*Weighting!M5+TUM_default_S3_Treatm!F3*Weighting!M6+TUM_default_S3_Treatm!G3*Weighting!M7+TUM_default_S3_Treatm!H3*Weighting!M8+TUM_default_S3_Treatm!I3*Weighting!M9+TUM_default_S3_Treatm!J3*Weighting!M10+TUM_default_S3_Treatm!K3*Weighting!M11+TUM_default_S3_Treatm!L3*Weighting!M12+TUM_default_S3_Treatm!M3*Weighting!M13+TUM_default_S3_Treatm!N3*Weighting!M14+TUM_default_S3_Treatm!O3*Weighting!M15+TUM_default_S3_Treatm!P3*Weighting!M16+TUM_default_S3_Treatm!Q3*Weighting!M17</f>
        <v>1.0624832641475384E-3</v>
      </c>
      <c r="N3" s="6">
        <f>+TUM_default_S3_Treatm!B3*Weighting!N2+TUM_default_S3_Treatm!C3*Weighting!N3+TUM_default_S3_Treatm!D3*Weighting!N4+TUM_default_S3_Treatm!E3*Weighting!N5+TUM_default_S3_Treatm!F3*Weighting!N6+TUM_default_S3_Treatm!G3*Weighting!N7+TUM_default_S3_Treatm!H3*Weighting!N8+TUM_default_S3_Treatm!I3*Weighting!N9+TUM_default_S3_Treatm!J3*Weighting!N10+TUM_default_S3_Treatm!K3*Weighting!N11+TUM_default_S3_Treatm!L3*Weighting!N12+TUM_default_S3_Treatm!M3*Weighting!N13+TUM_default_S3_Treatm!N3*Weighting!N14+TUM_default_S3_Treatm!O3*Weighting!N15+TUM_default_S3_Treatm!P3*Weighting!N16+TUM_default_S3_Treatm!Q3*Weighting!N17</f>
        <v>-30.13012928860779</v>
      </c>
      <c r="O3" s="6">
        <f>+TUM_default_S3_Treatm!B3*Weighting!O2+TUM_default_S3_Treatm!C3*Weighting!O3+TUM_default_S3_Treatm!D3*Weighting!O4+TUM_default_S3_Treatm!E3*Weighting!O5+TUM_default_S3_Treatm!F3*Weighting!O6+TUM_default_S3_Treatm!G3*Weighting!O7+TUM_default_S3_Treatm!H3*Weighting!O8+TUM_default_S3_Treatm!I3*Weighting!O9+TUM_default_S3_Treatm!J3*Weighting!O10+TUM_default_S3_Treatm!K3*Weighting!O11+TUM_default_S3_Treatm!L3*Weighting!O12+TUM_default_S3_Treatm!M3*Weighting!O13+TUM_default_S3_Treatm!N3*Weighting!O14+TUM_default_S3_Treatm!O3*Weighting!O15+TUM_default_S3_Treatm!P3*Weighting!O16+TUM_default_S3_Treatm!Q3*Weighting!O17</f>
        <v>-1.8450701706931365</v>
      </c>
      <c r="P3" s="6">
        <f>+TUM_default_S3_Treatm!B3*Weighting!P2+TUM_default_S3_Treatm!C3*Weighting!P3+TUM_default_S3_Treatm!D3*Weighting!P4+TUM_default_S3_Treatm!E3*Weighting!P5+TUM_default_S3_Treatm!F3*Weighting!P6+TUM_default_S3_Treatm!G3*Weighting!P7+TUM_default_S3_Treatm!H3*Weighting!P8+TUM_default_S3_Treatm!I3*Weighting!P9+TUM_default_S3_Treatm!J3*Weighting!P10+TUM_default_S3_Treatm!K3*Weighting!P11+TUM_default_S3_Treatm!L3*Weighting!P12+TUM_default_S3_Treatm!M3*Weighting!P13+TUM_default_S3_Treatm!N3*Weighting!P14+TUM_default_S3_Treatm!O3*Weighting!P15+TUM_default_S3_Treatm!P3*Weighting!P16+TUM_default_S3_Treatm!Q3*Weighting!P17</f>
        <v>-7.6242736990123801</v>
      </c>
      <c r="Q3" s="6">
        <f>+TUM_default_S3_Treatm!B3*Weighting!Q2+TUM_default_S3_Treatm!C3*Weighting!Q3+TUM_default_S3_Treatm!D3*Weighting!Q4+TUM_default_S3_Treatm!E3*Weighting!Q5+TUM_default_S3_Treatm!F3*Weighting!Q6+TUM_default_S3_Treatm!G3*Weighting!Q7+TUM_default_S3_Treatm!H3*Weighting!Q8+TUM_default_S3_Treatm!I3*Weighting!Q9+TUM_default_S3_Treatm!J3*Weighting!Q10+TUM_default_S3_Treatm!K3*Weighting!Q11+TUM_default_S3_Treatm!L3*Weighting!Q12+TUM_default_S3_Treatm!M3*Weighting!Q13+TUM_default_S3_Treatm!N3*Weighting!Q14+TUM_default_S3_Treatm!O3*Weighting!Q15+TUM_default_S3_Treatm!P3*Weighting!Q16+TUM_default_S3_Treatm!Q3*Weighting!Q17</f>
        <v>-0.17308686276240326</v>
      </c>
      <c r="R3" s="6">
        <f>+TUM_default_S3_Treatm!B3*Weighting!R2+TUM_default_S3_Treatm!C3*Weighting!R3+TUM_default_S3_Treatm!D3*Weighting!R4+TUM_default_S3_Treatm!E3*Weighting!R5+TUM_default_S3_Treatm!F3*Weighting!R6+TUM_default_S3_Treatm!G3*Weighting!R7+TUM_default_S3_Treatm!H3*Weighting!R8+TUM_default_S3_Treatm!I3*Weighting!R9+TUM_default_S3_Treatm!J3*Weighting!R10+TUM_default_S3_Treatm!K3*Weighting!R11+TUM_default_S3_Treatm!L3*Weighting!R12+TUM_default_S3_Treatm!M3*Weighting!R13+TUM_default_S3_Treatm!N3*Weighting!R14+TUM_default_S3_Treatm!O3*Weighting!R15+TUM_default_S3_Treatm!P3*Weighting!R16+TUM_default_S3_Treatm!Q3*Weighting!R17</f>
        <v>0.8191294492069402</v>
      </c>
      <c r="S3" s="6">
        <f>+TUM_default_S3_Treatm!B3*Weighting!S2+TUM_default_S3_Treatm!C3*Weighting!S3+TUM_default_S3_Treatm!D3*Weighting!S4+TUM_default_S3_Treatm!E3*Weighting!S5+TUM_default_S3_Treatm!F3*Weighting!S6+TUM_default_S3_Treatm!G3*Weighting!S7+TUM_default_S3_Treatm!H3*Weighting!S8+TUM_default_S3_Treatm!I3*Weighting!S9+TUM_default_S3_Treatm!J3*Weighting!S10+TUM_default_S3_Treatm!K3*Weighting!S11+TUM_default_S3_Treatm!L3*Weighting!S12+TUM_default_S3_Treatm!M3*Weighting!S13+TUM_default_S3_Treatm!N3*Weighting!S14+TUM_default_S3_Treatm!O3*Weighting!S15+TUM_default_S3_Treatm!P3*Weighting!S16+TUM_default_S3_Treatm!Q3*Weighting!S17</f>
        <v>-22.612534462104847</v>
      </c>
      <c r="T3" s="6">
        <f>+TUM_default_S3_Treatm!B3*Weighting!T2+TUM_default_S3_Treatm!C3*Weighting!T3+TUM_default_S3_Treatm!D3*Weighting!T4+TUM_default_S3_Treatm!E3*Weighting!T5+TUM_default_S3_Treatm!F3*Weighting!T6+TUM_default_S3_Treatm!G3*Weighting!T7+TUM_default_S3_Treatm!H3*Weighting!T8+TUM_default_S3_Treatm!I3*Weighting!T9+TUM_default_S3_Treatm!J3*Weighting!T10+TUM_default_S3_Treatm!K3*Weighting!T11+TUM_default_S3_Treatm!L3*Weighting!T12+TUM_default_S3_Treatm!M3*Weighting!T13+TUM_default_S3_Treatm!N3*Weighting!T14+TUM_default_S3_Treatm!O3*Weighting!T15+TUM_default_S3_Treatm!P3*Weighting!T16+TUM_default_S3_Treatm!Q3*Weighting!T17</f>
        <v>-31.424989512398867</v>
      </c>
      <c r="U3" s="6">
        <f>+TUM_default_S3_Treatm!B3*Weighting!U2+TUM_default_S3_Treatm!C3*Weighting!U3+TUM_default_S3_Treatm!D3*Weighting!U4+TUM_default_S3_Treatm!E3*Weighting!U5+TUM_default_S3_Treatm!F3*Weighting!U6+TUM_default_S3_Treatm!G3*Weighting!U7+TUM_default_S3_Treatm!H3*Weighting!U8+TUM_default_S3_Treatm!I3*Weighting!U9+TUM_default_S3_Treatm!J3*Weighting!U10+TUM_default_S3_Treatm!K3*Weighting!U11+TUM_default_S3_Treatm!L3*Weighting!U12+TUM_default_S3_Treatm!M3*Weighting!U13+TUM_default_S3_Treatm!N3*Weighting!U14+TUM_default_S3_Treatm!O3*Weighting!U15+TUM_default_S3_Treatm!P3*Weighting!U16+TUM_default_S3_Treatm!Q3*Weighting!U17</f>
        <v>-0.38163096703723559</v>
      </c>
      <c r="V3" s="6">
        <f>+TUM_default_S3_Treatm!B3*Weighting!V2+TUM_default_S3_Treatm!C3*Weighting!V3+TUM_default_S3_Treatm!D3*Weighting!V4+TUM_default_S3_Treatm!E3*Weighting!V5+TUM_default_S3_Treatm!F3*Weighting!V6+TUM_default_S3_Treatm!G3*Weighting!V7+TUM_default_S3_Treatm!H3*Weighting!V8+TUM_default_S3_Treatm!I3*Weighting!V9+TUM_default_S3_Treatm!J3*Weighting!V10+TUM_default_S3_Treatm!K3*Weighting!V11+TUM_default_S3_Treatm!L3*Weighting!V12+TUM_default_S3_Treatm!M3*Weighting!V13+TUM_default_S3_Treatm!N3*Weighting!V14+TUM_default_S3_Treatm!O3*Weighting!V15+TUM_default_S3_Treatm!P3*Weighting!V16+TUM_default_S3_Treatm!Q3*Weighting!V17</f>
        <v>-1.145542354303301</v>
      </c>
      <c r="W3" s="6">
        <f>+TUM_default_S3_Treatm!B3*Weighting!W2+TUM_default_S3_Treatm!C3*Weighting!W3+TUM_default_S3_Treatm!D3*Weighting!W4+TUM_default_S3_Treatm!E3*Weighting!W5+TUM_default_S3_Treatm!F3*Weighting!W6+TUM_default_S3_Treatm!G3*Weighting!W7+TUM_default_S3_Treatm!H3*Weighting!W8+TUM_default_S3_Treatm!I3*Weighting!W9+TUM_default_S3_Treatm!J3*Weighting!W10+TUM_default_S3_Treatm!K3*Weighting!W11+TUM_default_S3_Treatm!L3*Weighting!W12+TUM_default_S3_Treatm!M3*Weighting!W13+TUM_default_S3_Treatm!N3*Weighting!W14+TUM_default_S3_Treatm!O3*Weighting!W15+TUM_default_S3_Treatm!P3*Weighting!W16+TUM_default_S3_Treatm!Q3*Weighting!W17</f>
        <v>-0.95244900247306519</v>
      </c>
      <c r="X3" s="6">
        <f>+TUM_default_S3_Treatm!B3*Weighting!X2+TUM_default_S3_Treatm!C3*Weighting!X3+TUM_default_S3_Treatm!D3*Weighting!X4+TUM_default_S3_Treatm!E3*Weighting!X5+TUM_default_S3_Treatm!F3*Weighting!X6+TUM_default_S3_Treatm!G3*Weighting!X7+TUM_default_S3_Treatm!H3*Weighting!X8+TUM_default_S3_Treatm!I3*Weighting!X9+TUM_default_S3_Treatm!J3*Weighting!X10+TUM_default_S3_Treatm!K3*Weighting!X11+TUM_default_S3_Treatm!L3*Weighting!X12+TUM_default_S3_Treatm!M3*Weighting!X13+TUM_default_S3_Treatm!N3*Weighting!X14+TUM_default_S3_Treatm!O3*Weighting!X15+TUM_default_S3_Treatm!P3*Weighting!X16+TUM_default_S3_Treatm!Q3*Weighting!X17</f>
        <v>-0.17277889014289669</v>
      </c>
      <c r="Y3" s="6">
        <f>+TUM_default_S3_Treatm!B3*Weighting!Y2+TUM_default_S3_Treatm!C3*Weighting!Y3+TUM_default_S3_Treatm!D3*Weighting!Y4+TUM_default_S3_Treatm!E3*Weighting!Y5+TUM_default_S3_Treatm!F3*Weighting!Y6+TUM_default_S3_Treatm!G3*Weighting!Y7+TUM_default_S3_Treatm!H3*Weighting!Y8+TUM_default_S3_Treatm!I3*Weighting!Y9+TUM_default_S3_Treatm!J3*Weighting!Y10+TUM_default_S3_Treatm!K3*Weighting!Y11+TUM_default_S3_Treatm!L3*Weighting!Y12+TUM_default_S3_Treatm!M3*Weighting!Y13+TUM_default_S3_Treatm!N3*Weighting!Y14+TUM_default_S3_Treatm!O3*Weighting!Y15+TUM_default_S3_Treatm!P3*Weighting!Y16+TUM_default_S3_Treatm!Q3*Weighting!Y17</f>
        <v>-0.76524205275334933</v>
      </c>
      <c r="Z3" s="6">
        <f>+TUM_default_S3_Treatm!B3*Weighting!Z2+TUM_default_S3_Treatm!C3*Weighting!Z3+TUM_default_S3_Treatm!D3*Weighting!Z4+TUM_default_S3_Treatm!E3*Weighting!Z5+TUM_default_S3_Treatm!F3*Weighting!Z6+TUM_default_S3_Treatm!G3*Weighting!Z7+TUM_default_S3_Treatm!H3*Weighting!Z8+TUM_default_S3_Treatm!I3*Weighting!Z9+TUM_default_S3_Treatm!J3*Weighting!Z10+TUM_default_S3_Treatm!K3*Weighting!Z11+TUM_default_S3_Treatm!L3*Weighting!Z12+TUM_default_S3_Treatm!M3*Weighting!Z13+TUM_default_S3_Treatm!N3*Weighting!Z14+TUM_default_S3_Treatm!O3*Weighting!Z15+TUM_default_S3_Treatm!P3*Weighting!Z16+TUM_default_S3_Treatm!Q3*Weighting!Z17</f>
        <v>-0.84801842424251495</v>
      </c>
      <c r="AA3" s="6">
        <f>+TUM_default_S3_Treatm!B3*Weighting!AA2+TUM_default_S3_Treatm!C3*Weighting!AA3+TUM_default_S3_Treatm!D3*Weighting!AA4+TUM_default_S3_Treatm!E3*Weighting!AA5+TUM_default_S3_Treatm!F3*Weighting!AA6+TUM_default_S3_Treatm!G3*Weighting!AA7+TUM_default_S3_Treatm!H3*Weighting!AA8+TUM_default_S3_Treatm!I3*Weighting!AA9+TUM_default_S3_Treatm!J3*Weighting!AA10+TUM_default_S3_Treatm!K3*Weighting!AA11+TUM_default_S3_Treatm!L3*Weighting!AA12+TUM_default_S3_Treatm!M3*Weighting!AA13+TUM_default_S3_Treatm!N3*Weighting!AA14+TUM_default_S3_Treatm!O3*Weighting!AA15+TUM_default_S3_Treatm!P3*Weighting!AA16+TUM_default_S3_Treatm!Q3*Weighting!AA17</f>
        <v>-0.71250314264820003</v>
      </c>
    </row>
    <row r="4" spans="1:27" x14ac:dyDescent="0.35">
      <c r="A4" s="5" t="s">
        <v>3</v>
      </c>
      <c r="B4" s="6">
        <f ca="1">+TUM_default_S3_Treatm!B4*Weighting!B2+TUM_default_S3_Treatm!C4*Weighting!B3+TUM_default_S3_Treatm!D4*Weighting!B4+TUM_default_S3_Treatm!E4*Weighting!B5+TUM_default_S3_Treatm!F4*Weighting!B6+TUM_default_S3_Treatm!G4*Weighting!B7+TUM_default_S3_Treatm!H4*Weighting!B8+TUM_default_S3_Treatm!I4*Weighting!B9+TUM_default_S3_Treatm!J4*Weighting!B10+TUM_default_S3_Treatm!K4*Weighting!B11+TUM_default_S3_Treatm!L4*Weighting!B12+TUM_default_S3_Treatm!M4*Weighting!B13+TUM_default_S3_Treatm!N4*Weighting!B14+TUM_default_S3_Treatm!O4*Weighting!B15+TUM_default_S3_Treatm!P4*Weighting!B16+TUM_default_S3_Treatm!Q4*Weighting!B17</f>
        <v>-4.407308466295591</v>
      </c>
      <c r="C4" s="6">
        <f ca="1">+TUM_default_S3_Treatm!B4*Weighting!C2+TUM_default_S3_Treatm!C4*Weighting!C3+TUM_default_S3_Treatm!D4*Weighting!C4+TUM_default_S3_Treatm!E4*Weighting!C5+TUM_default_S3_Treatm!F4*Weighting!C6+TUM_default_S3_Treatm!G4*Weighting!C7+TUM_default_S3_Treatm!H4*Weighting!C8+TUM_default_S3_Treatm!I4*Weighting!C9+TUM_default_S3_Treatm!J4*Weighting!C10+TUM_default_S3_Treatm!K4*Weighting!C11+TUM_default_S3_Treatm!L4*Weighting!C12+TUM_default_S3_Treatm!M4*Weighting!C13+TUM_default_S3_Treatm!N4*Weighting!C14+TUM_default_S3_Treatm!O4*Weighting!C15+TUM_default_S3_Treatm!P4*Weighting!C16+TUM_default_S3_Treatm!Q4*Weighting!C17</f>
        <v>-2.3746597159325029</v>
      </c>
      <c r="D4" s="6">
        <f ca="1">+TUM_default_S3_Treatm!B4*Weighting!D2+TUM_default_S3_Treatm!C4*Weighting!D3+TUM_default_S3_Treatm!D4*Weighting!D4+TUM_default_S3_Treatm!E4*Weighting!D5+TUM_default_S3_Treatm!F4*Weighting!D6+TUM_default_S3_Treatm!G4*Weighting!D7+TUM_default_S3_Treatm!H4*Weighting!D8+TUM_default_S3_Treatm!I4*Weighting!D9+TUM_default_S3_Treatm!J4*Weighting!D10+TUM_default_S3_Treatm!K4*Weighting!D11+TUM_default_S3_Treatm!L4*Weighting!D12+TUM_default_S3_Treatm!M4*Weighting!D13+TUM_default_S3_Treatm!N4*Weighting!D14+TUM_default_S3_Treatm!O4*Weighting!D15+TUM_default_S3_Treatm!P4*Weighting!D16+TUM_default_S3_Treatm!Q4*Weighting!D17</f>
        <v>-4.5431619152033678</v>
      </c>
      <c r="E4" s="6">
        <f ca="1">+TUM_default_S3_Treatm!B4*Weighting!E2+TUM_default_S3_Treatm!C4*Weighting!E3+TUM_default_S3_Treatm!D4*Weighting!E4+TUM_default_S3_Treatm!E4*Weighting!E5+TUM_default_S3_Treatm!F4*Weighting!E6+TUM_default_S3_Treatm!G4*Weighting!E7+TUM_default_S3_Treatm!H4*Weighting!E8+TUM_default_S3_Treatm!I4*Weighting!E9+TUM_default_S3_Treatm!J4*Weighting!E10+TUM_default_S3_Treatm!K4*Weighting!E11+TUM_default_S3_Treatm!L4*Weighting!E12+TUM_default_S3_Treatm!M4*Weighting!E13+TUM_default_S3_Treatm!N4*Weighting!E14+TUM_default_S3_Treatm!O4*Weighting!E15+TUM_default_S3_Treatm!P4*Weighting!E16+TUM_default_S3_Treatm!Q4*Weighting!E17</f>
        <v>-0.82774437065388884</v>
      </c>
      <c r="F4" s="6">
        <f ca="1">+TUM_default_S3_Treatm!B4*Weighting!F2+TUM_default_S3_Treatm!C4*Weighting!F3+TUM_default_S3_Treatm!D4*Weighting!F4+TUM_default_S3_Treatm!E4*Weighting!F5+TUM_default_S3_Treatm!F4*Weighting!F6+TUM_default_S3_Treatm!G4*Weighting!F7+TUM_default_S3_Treatm!H4*Weighting!F8+TUM_default_S3_Treatm!I4*Weighting!F9+TUM_default_S3_Treatm!J4*Weighting!F10+TUM_default_S3_Treatm!K4*Weighting!F11+TUM_default_S3_Treatm!L4*Weighting!F12+TUM_default_S3_Treatm!M4*Weighting!F13+TUM_default_S3_Treatm!N4*Weighting!F14+TUM_default_S3_Treatm!O4*Weighting!F15+TUM_default_S3_Treatm!P4*Weighting!F16+TUM_default_S3_Treatm!Q4*Weighting!F17</f>
        <v>-4.2967485527678209</v>
      </c>
      <c r="G4" s="6">
        <f>+TUM_default_S3_Treatm!B4*Weighting!G2+TUM_default_S3_Treatm!C4*Weighting!G3+TUM_default_S3_Treatm!D4*Weighting!G4+TUM_default_S3_Treatm!E4*Weighting!G5+TUM_default_S3_Treatm!F4*Weighting!G6+TUM_default_S3_Treatm!G4*Weighting!G7+TUM_default_S3_Treatm!H4*Weighting!G8+TUM_default_S3_Treatm!I4*Weighting!G9+TUM_default_S3_Treatm!J4*Weighting!G10+TUM_default_S3_Treatm!K4*Weighting!G11+TUM_default_S3_Treatm!L4*Weighting!G12+TUM_default_S3_Treatm!M4*Weighting!G13+TUM_default_S3_Treatm!N4*Weighting!G14+TUM_default_S3_Treatm!O4*Weighting!G15+TUM_default_S3_Treatm!P4*Weighting!G16+TUM_default_S3_Treatm!Q4*Weighting!G17</f>
        <v>-2.0875409032132661</v>
      </c>
      <c r="H4" s="6">
        <f>+TUM_default_S3_Treatm!B4*Weighting!H2+TUM_default_S3_Treatm!C4*Weighting!H3+TUM_default_S3_Treatm!D4*Weighting!H4+TUM_default_S3_Treatm!E4*Weighting!H5+TUM_default_S3_Treatm!F4*Weighting!H6+TUM_default_S3_Treatm!G4*Weighting!H7+TUM_default_S3_Treatm!H4*Weighting!H8+TUM_default_S3_Treatm!I4*Weighting!H9+TUM_default_S3_Treatm!J4*Weighting!H10+TUM_default_S3_Treatm!K4*Weighting!H11+TUM_default_S3_Treatm!L4*Weighting!H12+TUM_default_S3_Treatm!M4*Weighting!H13+TUM_default_S3_Treatm!N4*Weighting!H14+TUM_default_S3_Treatm!O4*Weighting!H15+TUM_default_S3_Treatm!P4*Weighting!H16+TUM_default_S3_Treatm!Q4*Weighting!H17</f>
        <v>-2.275700892993695</v>
      </c>
      <c r="I4" s="6">
        <f>+TUM_default_S3_Treatm!B4*Weighting!I2+TUM_default_S3_Treatm!C4*Weighting!I3+TUM_default_S3_Treatm!D4*Weighting!I4+TUM_default_S3_Treatm!E4*Weighting!I5+TUM_default_S3_Treatm!F4*Weighting!I6+TUM_default_S3_Treatm!G4*Weighting!I7+TUM_default_S3_Treatm!H4*Weighting!I8+TUM_default_S3_Treatm!I4*Weighting!I9+TUM_default_S3_Treatm!J4*Weighting!I10+TUM_default_S3_Treatm!K4*Weighting!I11+TUM_default_S3_Treatm!L4*Weighting!I12+TUM_default_S3_Treatm!M4*Weighting!I13+TUM_default_S3_Treatm!N4*Weighting!I14+TUM_default_S3_Treatm!O4*Weighting!I15+TUM_default_S3_Treatm!P4*Weighting!I16+TUM_default_S3_Treatm!Q4*Weighting!I17</f>
        <v>-2.1242332363383172</v>
      </c>
      <c r="J4" s="6">
        <f>+TUM_default_S3_Treatm!B4*Weighting!J2+TUM_default_S3_Treatm!C4*Weighting!J3+TUM_default_S3_Treatm!D4*Weighting!J4+TUM_default_S3_Treatm!E4*Weighting!J5+TUM_default_S3_Treatm!F4*Weighting!J6+TUM_default_S3_Treatm!G4*Weighting!J7+TUM_default_S3_Treatm!H4*Weighting!J8+TUM_default_S3_Treatm!I4*Weighting!J9+TUM_default_S3_Treatm!J4*Weighting!J10+TUM_default_S3_Treatm!K4*Weighting!J11+TUM_default_S3_Treatm!L4*Weighting!J12+TUM_default_S3_Treatm!M4*Weighting!J13+TUM_default_S3_Treatm!N4*Weighting!J14+TUM_default_S3_Treatm!O4*Weighting!J15+TUM_default_S3_Treatm!P4*Weighting!J16+TUM_default_S3_Treatm!Q4*Weighting!J17</f>
        <v>-1.7972952167149103</v>
      </c>
      <c r="K4" s="6">
        <f>+TUM_default_S3_Treatm!B4*Weighting!K2+TUM_default_S3_Treatm!C4*Weighting!K3+TUM_default_S3_Treatm!D4*Weighting!K4+TUM_default_S3_Treatm!E4*Weighting!K5+TUM_default_S3_Treatm!F4*Weighting!K6+TUM_default_S3_Treatm!G4*Weighting!K7+TUM_default_S3_Treatm!H4*Weighting!K8+TUM_default_S3_Treatm!I4*Weighting!K9+TUM_default_S3_Treatm!J4*Weighting!K10+TUM_default_S3_Treatm!K4*Weighting!K11+TUM_default_S3_Treatm!L4*Weighting!K12+TUM_default_S3_Treatm!M4*Weighting!K13+TUM_default_S3_Treatm!N4*Weighting!K14+TUM_default_S3_Treatm!O4*Weighting!K15+TUM_default_S3_Treatm!P4*Weighting!K16+TUM_default_S3_Treatm!Q4*Weighting!K17</f>
        <v>-2.1117178524883693</v>
      </c>
      <c r="L4" s="6">
        <f>+TUM_default_S3_Treatm!B4*Weighting!L2+TUM_default_S3_Treatm!C4*Weighting!L3+TUM_default_S3_Treatm!D4*Weighting!L4+TUM_default_S3_Treatm!E4*Weighting!L5+TUM_default_S3_Treatm!F4*Weighting!L6+TUM_default_S3_Treatm!G4*Weighting!L7+TUM_default_S3_Treatm!H4*Weighting!L8+TUM_default_S3_Treatm!I4*Weighting!L9+TUM_default_S3_Treatm!J4*Weighting!L10+TUM_default_S3_Treatm!K4*Weighting!L11+TUM_default_S3_Treatm!L4*Weighting!L12+TUM_default_S3_Treatm!M4*Weighting!L13+TUM_default_S3_Treatm!N4*Weighting!L14+TUM_default_S3_Treatm!O4*Weighting!L15+TUM_default_S3_Treatm!P4*Weighting!L16+TUM_default_S3_Treatm!Q4*Weighting!L17</f>
        <v>-7.0301400629968054</v>
      </c>
      <c r="M4" s="6">
        <f>+TUM_default_S3_Treatm!B4*Weighting!M2+TUM_default_S3_Treatm!C4*Weighting!M3+TUM_default_S3_Treatm!D4*Weighting!M4+TUM_default_S3_Treatm!E4*Weighting!M5+TUM_default_S3_Treatm!F4*Weighting!M6+TUM_default_S3_Treatm!G4*Weighting!M7+TUM_default_S3_Treatm!H4*Weighting!M8+TUM_default_S3_Treatm!I4*Weighting!M9+TUM_default_S3_Treatm!J4*Weighting!M10+TUM_default_S3_Treatm!K4*Weighting!M11+TUM_default_S3_Treatm!L4*Weighting!M12+TUM_default_S3_Treatm!M4*Weighting!M13+TUM_default_S3_Treatm!N4*Weighting!M14+TUM_default_S3_Treatm!O4*Weighting!M15+TUM_default_S3_Treatm!P4*Weighting!M16+TUM_default_S3_Treatm!Q4*Weighting!M17</f>
        <v>-2.8607229719824025E-2</v>
      </c>
      <c r="N4" s="6">
        <f>+TUM_default_S3_Treatm!B4*Weighting!N2+TUM_default_S3_Treatm!C4*Weighting!N3+TUM_default_S3_Treatm!D4*Weighting!N4+TUM_default_S3_Treatm!E4*Weighting!N5+TUM_default_S3_Treatm!F4*Weighting!N6+TUM_default_S3_Treatm!G4*Weighting!N7+TUM_default_S3_Treatm!H4*Weighting!N8+TUM_default_S3_Treatm!I4*Weighting!N9+TUM_default_S3_Treatm!J4*Weighting!N10+TUM_default_S3_Treatm!K4*Weighting!N11+TUM_default_S3_Treatm!L4*Weighting!N12+TUM_default_S3_Treatm!M4*Weighting!N13+TUM_default_S3_Treatm!N4*Weighting!N14+TUM_default_S3_Treatm!O4*Weighting!N15+TUM_default_S3_Treatm!P4*Weighting!N16+TUM_default_S3_Treatm!Q4*Weighting!N17</f>
        <v>-16.536605540951356</v>
      </c>
      <c r="O4" s="6">
        <f>+TUM_default_S3_Treatm!B4*Weighting!O2+TUM_default_S3_Treatm!C4*Weighting!O3+TUM_default_S3_Treatm!D4*Weighting!O4+TUM_default_S3_Treatm!E4*Weighting!O5+TUM_default_S3_Treatm!F4*Weighting!O6+TUM_default_S3_Treatm!G4*Weighting!O7+TUM_default_S3_Treatm!H4*Weighting!O8+TUM_default_S3_Treatm!I4*Weighting!O9+TUM_default_S3_Treatm!J4*Weighting!O10+TUM_default_S3_Treatm!K4*Weighting!O11+TUM_default_S3_Treatm!L4*Weighting!O12+TUM_default_S3_Treatm!M4*Weighting!O13+TUM_default_S3_Treatm!N4*Weighting!O14+TUM_default_S3_Treatm!O4*Weighting!O15+TUM_default_S3_Treatm!P4*Weighting!O16+TUM_default_S3_Treatm!Q4*Weighting!O17</f>
        <v>-5.6645097368688244</v>
      </c>
      <c r="P4" s="6">
        <f>+TUM_default_S3_Treatm!B4*Weighting!P2+TUM_default_S3_Treatm!C4*Weighting!P3+TUM_default_S3_Treatm!D4*Weighting!P4+TUM_default_S3_Treatm!E4*Weighting!P5+TUM_default_S3_Treatm!F4*Weighting!P6+TUM_default_S3_Treatm!G4*Weighting!P7+TUM_default_S3_Treatm!H4*Weighting!P8+TUM_default_S3_Treatm!I4*Weighting!P9+TUM_default_S3_Treatm!J4*Weighting!P10+TUM_default_S3_Treatm!K4*Weighting!P11+TUM_default_S3_Treatm!L4*Weighting!P12+TUM_default_S3_Treatm!M4*Weighting!P13+TUM_default_S3_Treatm!N4*Weighting!P14+TUM_default_S3_Treatm!O4*Weighting!P15+TUM_default_S3_Treatm!P4*Weighting!P16+TUM_default_S3_Treatm!Q4*Weighting!P17</f>
        <v>-1.7279330608891323</v>
      </c>
      <c r="Q4" s="6">
        <f>+TUM_default_S3_Treatm!B4*Weighting!Q2+TUM_default_S3_Treatm!C4*Weighting!Q3+TUM_default_S3_Treatm!D4*Weighting!Q4+TUM_default_S3_Treatm!E4*Weighting!Q5+TUM_default_S3_Treatm!F4*Weighting!Q6+TUM_default_S3_Treatm!G4*Weighting!Q7+TUM_default_S3_Treatm!H4*Weighting!Q8+TUM_default_S3_Treatm!I4*Weighting!Q9+TUM_default_S3_Treatm!J4*Weighting!Q10+TUM_default_S3_Treatm!K4*Weighting!Q11+TUM_default_S3_Treatm!L4*Weighting!Q12+TUM_default_S3_Treatm!M4*Weighting!Q13+TUM_default_S3_Treatm!N4*Weighting!Q14+TUM_default_S3_Treatm!O4*Weighting!Q15+TUM_default_S3_Treatm!P4*Weighting!Q16+TUM_default_S3_Treatm!Q4*Weighting!Q17</f>
        <v>-9.638117846476299E-2</v>
      </c>
      <c r="R4" s="6">
        <f>+TUM_default_S3_Treatm!B4*Weighting!R2+TUM_default_S3_Treatm!C4*Weighting!R3+TUM_default_S3_Treatm!D4*Weighting!R4+TUM_default_S3_Treatm!E4*Weighting!R5+TUM_default_S3_Treatm!F4*Weighting!R6+TUM_default_S3_Treatm!G4*Weighting!R7+TUM_default_S3_Treatm!H4*Weighting!R8+TUM_default_S3_Treatm!I4*Weighting!R9+TUM_default_S3_Treatm!J4*Weighting!R10+TUM_default_S3_Treatm!K4*Weighting!R11+TUM_default_S3_Treatm!L4*Weighting!R12+TUM_default_S3_Treatm!M4*Weighting!R13+TUM_default_S3_Treatm!N4*Weighting!R14+TUM_default_S3_Treatm!O4*Weighting!R15+TUM_default_S3_Treatm!P4*Weighting!R16+TUM_default_S3_Treatm!Q4*Weighting!R17</f>
        <v>0.37390514217690174</v>
      </c>
      <c r="S4" s="6">
        <f>+TUM_default_S3_Treatm!B4*Weighting!S2+TUM_default_S3_Treatm!C4*Weighting!S3+TUM_default_S3_Treatm!D4*Weighting!S4+TUM_default_S3_Treatm!E4*Weighting!S5+TUM_default_S3_Treatm!F4*Weighting!S6+TUM_default_S3_Treatm!G4*Weighting!S7+TUM_default_S3_Treatm!H4*Weighting!S8+TUM_default_S3_Treatm!I4*Weighting!S9+TUM_default_S3_Treatm!J4*Weighting!S10+TUM_default_S3_Treatm!K4*Weighting!S11+TUM_default_S3_Treatm!L4*Weighting!S12+TUM_default_S3_Treatm!M4*Weighting!S13+TUM_default_S3_Treatm!N4*Weighting!S14+TUM_default_S3_Treatm!O4*Weighting!S15+TUM_default_S3_Treatm!P4*Weighting!S16+TUM_default_S3_Treatm!Q4*Weighting!S17</f>
        <v>6.4089698073205081E-2</v>
      </c>
      <c r="T4" s="6">
        <f>+TUM_default_S3_Treatm!B4*Weighting!T2+TUM_default_S3_Treatm!C4*Weighting!T3+TUM_default_S3_Treatm!D4*Weighting!T4+TUM_default_S3_Treatm!E4*Weighting!T5+TUM_default_S3_Treatm!F4*Weighting!T6+TUM_default_S3_Treatm!G4*Weighting!T7+TUM_default_S3_Treatm!H4*Weighting!T8+TUM_default_S3_Treatm!I4*Weighting!T9+TUM_default_S3_Treatm!J4*Weighting!T10+TUM_default_S3_Treatm!K4*Weighting!T11+TUM_default_S3_Treatm!L4*Weighting!T12+TUM_default_S3_Treatm!M4*Weighting!T13+TUM_default_S3_Treatm!N4*Weighting!T14+TUM_default_S3_Treatm!O4*Weighting!T15+TUM_default_S3_Treatm!P4*Weighting!T16+TUM_default_S3_Treatm!Q4*Weighting!T17</f>
        <v>0.41302219403303209</v>
      </c>
      <c r="U4" s="6">
        <f>+TUM_default_S3_Treatm!B4*Weighting!U2+TUM_default_S3_Treatm!C4*Weighting!U3+TUM_default_S3_Treatm!D4*Weighting!U4+TUM_default_S3_Treatm!E4*Weighting!U5+TUM_default_S3_Treatm!F4*Weighting!U6+TUM_default_S3_Treatm!G4*Weighting!U7+TUM_default_S3_Treatm!H4*Weighting!U8+TUM_default_S3_Treatm!I4*Weighting!U9+TUM_default_S3_Treatm!J4*Weighting!U10+TUM_default_S3_Treatm!K4*Weighting!U11+TUM_default_S3_Treatm!L4*Weighting!U12+TUM_default_S3_Treatm!M4*Weighting!U13+TUM_default_S3_Treatm!N4*Weighting!U14+TUM_default_S3_Treatm!O4*Weighting!U15+TUM_default_S3_Treatm!P4*Weighting!U16+TUM_default_S3_Treatm!Q4*Weighting!U17</f>
        <v>-0.38267163888704731</v>
      </c>
      <c r="V4" s="6">
        <f>+TUM_default_S3_Treatm!B4*Weighting!V2+TUM_default_S3_Treatm!C4*Weighting!V3+TUM_default_S3_Treatm!D4*Weighting!V4+TUM_default_S3_Treatm!E4*Weighting!V5+TUM_default_S3_Treatm!F4*Weighting!V6+TUM_default_S3_Treatm!G4*Weighting!V7+TUM_default_S3_Treatm!H4*Weighting!V8+TUM_default_S3_Treatm!I4*Weighting!V9+TUM_default_S3_Treatm!J4*Weighting!V10+TUM_default_S3_Treatm!K4*Weighting!V11+TUM_default_S3_Treatm!L4*Weighting!V12+TUM_default_S3_Treatm!M4*Weighting!V13+TUM_default_S3_Treatm!N4*Weighting!V14+TUM_default_S3_Treatm!O4*Weighting!V15+TUM_default_S3_Treatm!P4*Weighting!V16+TUM_default_S3_Treatm!Q4*Weighting!V17</f>
        <v>0.13147936776640967</v>
      </c>
      <c r="W4" s="6">
        <f>+TUM_default_S3_Treatm!B4*Weighting!W2+TUM_default_S3_Treatm!C4*Weighting!W3+TUM_default_S3_Treatm!D4*Weighting!W4+TUM_default_S3_Treatm!E4*Weighting!W5+TUM_default_S3_Treatm!F4*Weighting!W6+TUM_default_S3_Treatm!G4*Weighting!W7+TUM_default_S3_Treatm!H4*Weighting!W8+TUM_default_S3_Treatm!I4*Weighting!W9+TUM_default_S3_Treatm!J4*Weighting!W10+TUM_default_S3_Treatm!K4*Weighting!W11+TUM_default_S3_Treatm!L4*Weighting!W12+TUM_default_S3_Treatm!M4*Weighting!W13+TUM_default_S3_Treatm!N4*Weighting!W14+TUM_default_S3_Treatm!O4*Weighting!W15+TUM_default_S3_Treatm!P4*Weighting!W16+TUM_default_S3_Treatm!Q4*Weighting!W17</f>
        <v>-0.51290560272517949</v>
      </c>
      <c r="X4" s="6">
        <f>+TUM_default_S3_Treatm!B4*Weighting!X2+TUM_default_S3_Treatm!C4*Weighting!X3+TUM_default_S3_Treatm!D4*Weighting!X4+TUM_default_S3_Treatm!E4*Weighting!X5+TUM_default_S3_Treatm!F4*Weighting!X6+TUM_default_S3_Treatm!G4*Weighting!X7+TUM_default_S3_Treatm!H4*Weighting!X8+TUM_default_S3_Treatm!I4*Weighting!X9+TUM_default_S3_Treatm!J4*Weighting!X10+TUM_default_S3_Treatm!K4*Weighting!X11+TUM_default_S3_Treatm!L4*Weighting!X12+TUM_default_S3_Treatm!M4*Weighting!X13+TUM_default_S3_Treatm!N4*Weighting!X14+TUM_default_S3_Treatm!O4*Weighting!X15+TUM_default_S3_Treatm!P4*Weighting!X16+TUM_default_S3_Treatm!Q4*Weighting!X17</f>
        <v>-0.41189200827986622</v>
      </c>
      <c r="Y4" s="6">
        <f>+TUM_default_S3_Treatm!B4*Weighting!Y2+TUM_default_S3_Treatm!C4*Weighting!Y3+TUM_default_S3_Treatm!D4*Weighting!Y4+TUM_default_S3_Treatm!E4*Weighting!Y5+TUM_default_S3_Treatm!F4*Weighting!Y6+TUM_default_S3_Treatm!G4*Weighting!Y7+TUM_default_S3_Treatm!H4*Weighting!Y8+TUM_default_S3_Treatm!I4*Weighting!Y9+TUM_default_S3_Treatm!J4*Weighting!Y10+TUM_default_S3_Treatm!K4*Weighting!Y11+TUM_default_S3_Treatm!L4*Weighting!Y12+TUM_default_S3_Treatm!M4*Weighting!Y13+TUM_default_S3_Treatm!N4*Weighting!Y14+TUM_default_S3_Treatm!O4*Weighting!Y15+TUM_default_S3_Treatm!P4*Weighting!Y16+TUM_default_S3_Treatm!Q4*Weighting!Y17</f>
        <v>-0.178310126065717</v>
      </c>
      <c r="Z4" s="6">
        <f>+TUM_default_S3_Treatm!B4*Weighting!Z2+TUM_default_S3_Treatm!C4*Weighting!Z3+TUM_default_S3_Treatm!D4*Weighting!Z4+TUM_default_S3_Treatm!E4*Weighting!Z5+TUM_default_S3_Treatm!F4*Weighting!Z6+TUM_default_S3_Treatm!G4*Weighting!Z7+TUM_default_S3_Treatm!H4*Weighting!Z8+TUM_default_S3_Treatm!I4*Weighting!Z9+TUM_default_S3_Treatm!J4*Weighting!Z10+TUM_default_S3_Treatm!K4*Weighting!Z11+TUM_default_S3_Treatm!L4*Weighting!Z12+TUM_default_S3_Treatm!M4*Weighting!Z13+TUM_default_S3_Treatm!N4*Weighting!Z14+TUM_default_S3_Treatm!O4*Weighting!Z15+TUM_default_S3_Treatm!P4*Weighting!Z16+TUM_default_S3_Treatm!Q4*Weighting!Z17</f>
        <v>-0.91929643673466488</v>
      </c>
      <c r="AA4" s="6">
        <f>+TUM_default_S3_Treatm!B4*Weighting!AA2+TUM_default_S3_Treatm!C4*Weighting!AA3+TUM_default_S3_Treatm!D4*Weighting!AA4+TUM_default_S3_Treatm!E4*Weighting!AA5+TUM_default_S3_Treatm!F4*Weighting!AA6+TUM_default_S3_Treatm!G4*Weighting!AA7+TUM_default_S3_Treatm!H4*Weighting!AA8+TUM_default_S3_Treatm!I4*Weighting!AA9+TUM_default_S3_Treatm!J4*Weighting!AA10+TUM_default_S3_Treatm!K4*Weighting!AA11+TUM_default_S3_Treatm!L4*Weighting!AA12+TUM_default_S3_Treatm!M4*Weighting!AA13+TUM_default_S3_Treatm!N4*Weighting!AA14+TUM_default_S3_Treatm!O4*Weighting!AA15+TUM_default_S3_Treatm!P4*Weighting!AA16+TUM_default_S3_Treatm!Q4*Weighting!AA17</f>
        <v>-0.89389823087862863</v>
      </c>
    </row>
    <row r="5" spans="1:27" x14ac:dyDescent="0.35">
      <c r="A5" s="5" t="s">
        <v>4</v>
      </c>
      <c r="B5" s="6">
        <f ca="1">+TUM_default_S3_Treatm!B5*Weighting!B2+TUM_default_S3_Treatm!C5*Weighting!B3+TUM_default_S3_Treatm!D5*Weighting!B4+TUM_default_S3_Treatm!E5*Weighting!B5+TUM_default_S3_Treatm!F5*Weighting!B6+TUM_default_S3_Treatm!G5*Weighting!B7+TUM_default_S3_Treatm!H5*Weighting!B8+TUM_default_S3_Treatm!I5*Weighting!B9+TUM_default_S3_Treatm!J5*Weighting!B10+TUM_default_S3_Treatm!K5*Weighting!B11+TUM_default_S3_Treatm!L5*Weighting!B12+TUM_default_S3_Treatm!M5*Weighting!B13+TUM_default_S3_Treatm!N5*Weighting!B14+TUM_default_S3_Treatm!O5*Weighting!B15+TUM_default_S3_Treatm!P5*Weighting!B16+TUM_default_S3_Treatm!Q5*Weighting!B17</f>
        <v>6.6037604145502717</v>
      </c>
      <c r="C5" s="6">
        <f ca="1">+TUM_default_S3_Treatm!B5*Weighting!C2+TUM_default_S3_Treatm!C5*Weighting!C3+TUM_default_S3_Treatm!D5*Weighting!C4+TUM_default_S3_Treatm!E5*Weighting!C5+TUM_default_S3_Treatm!F5*Weighting!C6+TUM_default_S3_Treatm!G5*Weighting!C7+TUM_default_S3_Treatm!H5*Weighting!C8+TUM_default_S3_Treatm!I5*Weighting!C9+TUM_default_S3_Treatm!J5*Weighting!C10+TUM_default_S3_Treatm!K5*Weighting!C11+TUM_default_S3_Treatm!L5*Weighting!C12+TUM_default_S3_Treatm!M5*Weighting!C13+TUM_default_S3_Treatm!N5*Weighting!C14+TUM_default_S3_Treatm!O5*Weighting!C15+TUM_default_S3_Treatm!P5*Weighting!C16+TUM_default_S3_Treatm!Q5*Weighting!C17</f>
        <v>4.0476328376648123</v>
      </c>
      <c r="D5" s="6">
        <f ca="1">+TUM_default_S3_Treatm!B5*Weighting!D2+TUM_default_S3_Treatm!C5*Weighting!D3+TUM_default_S3_Treatm!D5*Weighting!D4+TUM_default_S3_Treatm!E5*Weighting!D5+TUM_default_S3_Treatm!F5*Weighting!D6+TUM_default_S3_Treatm!G5*Weighting!D7+TUM_default_S3_Treatm!H5*Weighting!D8+TUM_default_S3_Treatm!I5*Weighting!D9+TUM_default_S3_Treatm!J5*Weighting!D10+TUM_default_S3_Treatm!K5*Weighting!D11+TUM_default_S3_Treatm!L5*Weighting!D12+TUM_default_S3_Treatm!M5*Weighting!D13+TUM_default_S3_Treatm!N5*Weighting!D14+TUM_default_S3_Treatm!O5*Weighting!D15+TUM_default_S3_Treatm!P5*Weighting!D16+TUM_default_S3_Treatm!Q5*Weighting!D17</f>
        <v>6.8252456051177006</v>
      </c>
      <c r="E5" s="6">
        <f ca="1">+TUM_default_S3_Treatm!B5*Weighting!E2+TUM_default_S3_Treatm!C5*Weighting!E3+TUM_default_S3_Treatm!D5*Weighting!E4+TUM_default_S3_Treatm!E5*Weighting!E5+TUM_default_S3_Treatm!F5*Weighting!E6+TUM_default_S3_Treatm!G5*Weighting!E7+TUM_default_S3_Treatm!H5*Weighting!E8+TUM_default_S3_Treatm!I5*Weighting!E9+TUM_default_S3_Treatm!J5*Weighting!E10+TUM_default_S3_Treatm!K5*Weighting!E11+TUM_default_S3_Treatm!L5*Weighting!E12+TUM_default_S3_Treatm!M5*Weighting!E13+TUM_default_S3_Treatm!N5*Weighting!E14+TUM_default_S3_Treatm!O5*Weighting!E15+TUM_default_S3_Treatm!P5*Weighting!E16+TUM_default_S3_Treatm!Q5*Weighting!E17</f>
        <v>3.6841940863258351</v>
      </c>
      <c r="F5" s="6">
        <f ca="1">+TUM_default_S3_Treatm!B5*Weighting!F2+TUM_default_S3_Treatm!C5*Weighting!F3+TUM_default_S3_Treatm!D5*Weighting!F4+TUM_default_S3_Treatm!E5*Weighting!F5+TUM_default_S3_Treatm!F5*Weighting!F6+TUM_default_S3_Treatm!G5*Weighting!F7+TUM_default_S3_Treatm!H5*Weighting!F8+TUM_default_S3_Treatm!I5*Weighting!F9+TUM_default_S3_Treatm!J5*Weighting!F10+TUM_default_S3_Treatm!K5*Weighting!F11+TUM_default_S3_Treatm!L5*Weighting!F12+TUM_default_S3_Treatm!M5*Weighting!F13+TUM_default_S3_Treatm!N5*Weighting!F14+TUM_default_S3_Treatm!O5*Weighting!F15+TUM_default_S3_Treatm!P5*Weighting!F16+TUM_default_S3_Treatm!Q5*Weighting!F17</f>
        <v>6.2822846061692328</v>
      </c>
      <c r="G5" s="6">
        <f>+TUM_default_S3_Treatm!B5*Weighting!G2+TUM_default_S3_Treatm!C5*Weighting!G3+TUM_default_S3_Treatm!D5*Weighting!G4+TUM_default_S3_Treatm!E5*Weighting!G5+TUM_default_S3_Treatm!F5*Weighting!G6+TUM_default_S3_Treatm!G5*Weighting!G7+TUM_default_S3_Treatm!H5*Weighting!G8+TUM_default_S3_Treatm!I5*Weighting!G9+TUM_default_S3_Treatm!J5*Weighting!G10+TUM_default_S3_Treatm!K5*Weighting!G11+TUM_default_S3_Treatm!L5*Weighting!G12+TUM_default_S3_Treatm!M5*Weighting!G13+TUM_default_S3_Treatm!N5*Weighting!G14+TUM_default_S3_Treatm!O5*Weighting!G15+TUM_default_S3_Treatm!P5*Weighting!G16+TUM_default_S3_Treatm!Q5*Weighting!G17</f>
        <v>3.2055168905240921</v>
      </c>
      <c r="H5" s="6">
        <f>+TUM_default_S3_Treatm!B5*Weighting!H2+TUM_default_S3_Treatm!C5*Weighting!H3+TUM_default_S3_Treatm!D5*Weighting!H4+TUM_default_S3_Treatm!E5*Weighting!H5+TUM_default_S3_Treatm!F5*Weighting!H6+TUM_default_S3_Treatm!G5*Weighting!H7+TUM_default_S3_Treatm!H5*Weighting!H8+TUM_default_S3_Treatm!I5*Weighting!H9+TUM_default_S3_Treatm!J5*Weighting!H10+TUM_default_S3_Treatm!K5*Weighting!H11+TUM_default_S3_Treatm!L5*Weighting!H12+TUM_default_S3_Treatm!M5*Weighting!H13+TUM_default_S3_Treatm!N5*Weighting!H14+TUM_default_S3_Treatm!O5*Weighting!H15+TUM_default_S3_Treatm!P5*Weighting!H16+TUM_default_S3_Treatm!Q5*Weighting!H17</f>
        <v>2.4197428606004916</v>
      </c>
      <c r="I5" s="6">
        <f>+TUM_default_S3_Treatm!B5*Weighting!I2+TUM_default_S3_Treatm!C5*Weighting!I3+TUM_default_S3_Treatm!D5*Weighting!I4+TUM_default_S3_Treatm!E5*Weighting!I5+TUM_default_S3_Treatm!F5*Weighting!I6+TUM_default_S3_Treatm!G5*Weighting!I7+TUM_default_S3_Treatm!H5*Weighting!I8+TUM_default_S3_Treatm!I5*Weighting!I9+TUM_default_S3_Treatm!J5*Weighting!I10+TUM_default_S3_Treatm!K5*Weighting!I11+TUM_default_S3_Treatm!L5*Weighting!I12+TUM_default_S3_Treatm!M5*Weighting!I13+TUM_default_S3_Treatm!N5*Weighting!I14+TUM_default_S3_Treatm!O5*Weighting!I15+TUM_default_S3_Treatm!P5*Weighting!I16+TUM_default_S3_Treatm!Q5*Weighting!I17</f>
        <v>3.2323422405046935</v>
      </c>
      <c r="J5" s="6">
        <f>+TUM_default_S3_Treatm!B5*Weighting!J2+TUM_default_S3_Treatm!C5*Weighting!J3+TUM_default_S3_Treatm!D5*Weighting!J4+TUM_default_S3_Treatm!E5*Weighting!J5+TUM_default_S3_Treatm!F5*Weighting!J6+TUM_default_S3_Treatm!G5*Weighting!J7+TUM_default_S3_Treatm!H5*Weighting!J8+TUM_default_S3_Treatm!I5*Weighting!J9+TUM_default_S3_Treatm!J5*Weighting!J10+TUM_default_S3_Treatm!K5*Weighting!J11+TUM_default_S3_Treatm!L5*Weighting!J12+TUM_default_S3_Treatm!M5*Weighting!J13+TUM_default_S3_Treatm!N5*Weighting!J14+TUM_default_S3_Treatm!O5*Weighting!J15+TUM_default_S3_Treatm!P5*Weighting!J16+TUM_default_S3_Treatm!Q5*Weighting!J17</f>
        <v>2.2958038056730681</v>
      </c>
      <c r="K5" s="6">
        <f>+TUM_default_S3_Treatm!B5*Weighting!K2+TUM_default_S3_Treatm!C5*Weighting!K3+TUM_default_S3_Treatm!D5*Weighting!K4+TUM_default_S3_Treatm!E5*Weighting!K5+TUM_default_S3_Treatm!F5*Weighting!K6+TUM_default_S3_Treatm!G5*Weighting!K7+TUM_default_S3_Treatm!H5*Weighting!K8+TUM_default_S3_Treatm!I5*Weighting!K9+TUM_default_S3_Treatm!J5*Weighting!K10+TUM_default_S3_Treatm!K5*Weighting!K11+TUM_default_S3_Treatm!L5*Weighting!K12+TUM_default_S3_Treatm!M5*Weighting!K13+TUM_default_S3_Treatm!N5*Weighting!K14+TUM_default_S3_Treatm!O5*Weighting!K15+TUM_default_S3_Treatm!P5*Weighting!K16+TUM_default_S3_Treatm!Q5*Weighting!K17</f>
        <v>2.6854590703691077</v>
      </c>
      <c r="L5" s="6">
        <f>+TUM_default_S3_Treatm!B5*Weighting!L2+TUM_default_S3_Treatm!C5*Weighting!L3+TUM_default_S3_Treatm!D5*Weighting!L4+TUM_default_S3_Treatm!E5*Weighting!L5+TUM_default_S3_Treatm!F5*Weighting!L6+TUM_default_S3_Treatm!G5*Weighting!L7+TUM_default_S3_Treatm!H5*Weighting!L8+TUM_default_S3_Treatm!I5*Weighting!L9+TUM_default_S3_Treatm!J5*Weighting!L10+TUM_default_S3_Treatm!K5*Weighting!L11+TUM_default_S3_Treatm!L5*Weighting!L12+TUM_default_S3_Treatm!M5*Weighting!L13+TUM_default_S3_Treatm!N5*Weighting!L14+TUM_default_S3_Treatm!O5*Weighting!L15+TUM_default_S3_Treatm!P5*Weighting!L16+TUM_default_S3_Treatm!Q5*Weighting!L17</f>
        <v>2.0793499596578027</v>
      </c>
      <c r="M5" s="6">
        <f>+TUM_default_S3_Treatm!B5*Weighting!M2+TUM_default_S3_Treatm!C5*Weighting!M3+TUM_default_S3_Treatm!D5*Weighting!M4+TUM_default_S3_Treatm!E5*Weighting!M5+TUM_default_S3_Treatm!F5*Weighting!M6+TUM_default_S3_Treatm!G5*Weighting!M7+TUM_default_S3_Treatm!H5*Weighting!M8+TUM_default_S3_Treatm!I5*Weighting!M9+TUM_default_S3_Treatm!J5*Weighting!M10+TUM_default_S3_Treatm!K5*Weighting!M11+TUM_default_S3_Treatm!L5*Weighting!M12+TUM_default_S3_Treatm!M5*Weighting!M13+TUM_default_S3_Treatm!N5*Weighting!M14+TUM_default_S3_Treatm!O5*Weighting!M15+TUM_default_S3_Treatm!P5*Weighting!M16+TUM_default_S3_Treatm!Q5*Weighting!M17</f>
        <v>0.13906862738448988</v>
      </c>
      <c r="N5" s="6">
        <f>+TUM_default_S3_Treatm!B5*Weighting!N2+TUM_default_S3_Treatm!C5*Weighting!N3+TUM_default_S3_Treatm!D5*Weighting!N4+TUM_default_S3_Treatm!E5*Weighting!N5+TUM_default_S3_Treatm!F5*Weighting!N6+TUM_default_S3_Treatm!G5*Weighting!N7+TUM_default_S3_Treatm!H5*Weighting!N8+TUM_default_S3_Treatm!I5*Weighting!N9+TUM_default_S3_Treatm!J5*Weighting!N10+TUM_default_S3_Treatm!K5*Weighting!N11+TUM_default_S3_Treatm!L5*Weighting!N12+TUM_default_S3_Treatm!M5*Weighting!N13+TUM_default_S3_Treatm!N5*Weighting!N14+TUM_default_S3_Treatm!O5*Weighting!N15+TUM_default_S3_Treatm!P5*Weighting!N16+TUM_default_S3_Treatm!Q5*Weighting!N17</f>
        <v>25.810231970390191</v>
      </c>
      <c r="O5" s="6">
        <f>+TUM_default_S3_Treatm!B5*Weighting!O2+TUM_default_S3_Treatm!C5*Weighting!O3+TUM_default_S3_Treatm!D5*Weighting!O4+TUM_default_S3_Treatm!E5*Weighting!O5+TUM_default_S3_Treatm!F5*Weighting!O6+TUM_default_S3_Treatm!G5*Weighting!O7+TUM_default_S3_Treatm!H5*Weighting!O8+TUM_default_S3_Treatm!I5*Weighting!O9+TUM_default_S3_Treatm!J5*Weighting!O10+TUM_default_S3_Treatm!K5*Weighting!O11+TUM_default_S3_Treatm!L5*Weighting!O12+TUM_default_S3_Treatm!M5*Weighting!O13+TUM_default_S3_Treatm!N5*Weighting!O14+TUM_default_S3_Treatm!O5*Weighting!O15+TUM_default_S3_Treatm!P5*Weighting!O16+TUM_default_S3_Treatm!Q5*Weighting!O17</f>
        <v>3.7124967236179316</v>
      </c>
      <c r="P5" s="6">
        <f>+TUM_default_S3_Treatm!B5*Weighting!P2+TUM_default_S3_Treatm!C5*Weighting!P3+TUM_default_S3_Treatm!D5*Weighting!P4+TUM_default_S3_Treatm!E5*Weighting!P5+TUM_default_S3_Treatm!F5*Weighting!P6+TUM_default_S3_Treatm!G5*Weighting!P7+TUM_default_S3_Treatm!H5*Weighting!P8+TUM_default_S3_Treatm!I5*Weighting!P9+TUM_default_S3_Treatm!J5*Weighting!P10+TUM_default_S3_Treatm!K5*Weighting!P11+TUM_default_S3_Treatm!L5*Weighting!P12+TUM_default_S3_Treatm!M5*Weighting!P13+TUM_default_S3_Treatm!N5*Weighting!P14+TUM_default_S3_Treatm!O5*Weighting!P15+TUM_default_S3_Treatm!P5*Weighting!P16+TUM_default_S3_Treatm!Q5*Weighting!P17</f>
        <v>0.99919672008923932</v>
      </c>
      <c r="Q5" s="6">
        <f>+TUM_default_S3_Treatm!B5*Weighting!Q2+TUM_default_S3_Treatm!C5*Weighting!Q3+TUM_default_S3_Treatm!D5*Weighting!Q4+TUM_default_S3_Treatm!E5*Weighting!Q5+TUM_default_S3_Treatm!F5*Weighting!Q6+TUM_default_S3_Treatm!G5*Weighting!Q7+TUM_default_S3_Treatm!H5*Weighting!Q8+TUM_default_S3_Treatm!I5*Weighting!Q9+TUM_default_S3_Treatm!J5*Weighting!Q10+TUM_default_S3_Treatm!K5*Weighting!Q11+TUM_default_S3_Treatm!L5*Weighting!Q12+TUM_default_S3_Treatm!M5*Weighting!Q13+TUM_default_S3_Treatm!N5*Weighting!Q14+TUM_default_S3_Treatm!O5*Weighting!Q15+TUM_default_S3_Treatm!P5*Weighting!Q16+TUM_default_S3_Treatm!Q5*Weighting!Q17</f>
        <v>0.22881881786152691</v>
      </c>
      <c r="R5" s="6">
        <f>+TUM_default_S3_Treatm!B5*Weighting!R2+TUM_default_S3_Treatm!C5*Weighting!R3+TUM_default_S3_Treatm!D5*Weighting!R4+TUM_default_S3_Treatm!E5*Weighting!R5+TUM_default_S3_Treatm!F5*Weighting!R6+TUM_default_S3_Treatm!G5*Weighting!R7+TUM_default_S3_Treatm!H5*Weighting!R8+TUM_default_S3_Treatm!I5*Weighting!R9+TUM_default_S3_Treatm!J5*Weighting!R10+TUM_default_S3_Treatm!K5*Weighting!R11+TUM_default_S3_Treatm!L5*Weighting!R12+TUM_default_S3_Treatm!M5*Weighting!R13+TUM_default_S3_Treatm!N5*Weighting!R14+TUM_default_S3_Treatm!O5*Weighting!R15+TUM_default_S3_Treatm!P5*Weighting!R16+TUM_default_S3_Treatm!Q5*Weighting!R17</f>
        <v>1.7664512368562999</v>
      </c>
      <c r="S5" s="6">
        <f>+TUM_default_S3_Treatm!B5*Weighting!S2+TUM_default_S3_Treatm!C5*Weighting!S3+TUM_default_S3_Treatm!D5*Weighting!S4+TUM_default_S3_Treatm!E5*Weighting!S5+TUM_default_S3_Treatm!F5*Weighting!S6+TUM_default_S3_Treatm!G5*Weighting!S7+TUM_default_S3_Treatm!H5*Weighting!S8+TUM_default_S3_Treatm!I5*Weighting!S9+TUM_default_S3_Treatm!J5*Weighting!S10+TUM_default_S3_Treatm!K5*Weighting!S11+TUM_default_S3_Treatm!L5*Weighting!S12+TUM_default_S3_Treatm!M5*Weighting!S13+TUM_default_S3_Treatm!N5*Weighting!S14+TUM_default_S3_Treatm!O5*Weighting!S15+TUM_default_S3_Treatm!P5*Weighting!S16+TUM_default_S3_Treatm!Q5*Weighting!S17</f>
        <v>1.427244915183902</v>
      </c>
      <c r="T5" s="6">
        <f>+TUM_default_S3_Treatm!B5*Weighting!T2+TUM_default_S3_Treatm!C5*Weighting!T3+TUM_default_S3_Treatm!D5*Weighting!T4+TUM_default_S3_Treatm!E5*Weighting!T5+TUM_default_S3_Treatm!F5*Weighting!T6+TUM_default_S3_Treatm!G5*Weighting!T7+TUM_default_S3_Treatm!H5*Weighting!T8+TUM_default_S3_Treatm!I5*Weighting!T9+TUM_default_S3_Treatm!J5*Weighting!T10+TUM_default_S3_Treatm!K5*Weighting!T11+TUM_default_S3_Treatm!L5*Weighting!T12+TUM_default_S3_Treatm!M5*Weighting!T13+TUM_default_S3_Treatm!N5*Weighting!T14+TUM_default_S3_Treatm!O5*Weighting!T15+TUM_default_S3_Treatm!P5*Weighting!T16+TUM_default_S3_Treatm!Q5*Weighting!T17</f>
        <v>1.3147088830113773</v>
      </c>
      <c r="U5" s="6">
        <f>+TUM_default_S3_Treatm!B5*Weighting!U2+TUM_default_S3_Treatm!C5*Weighting!U3+TUM_default_S3_Treatm!D5*Weighting!U4+TUM_default_S3_Treatm!E5*Weighting!U5+TUM_default_S3_Treatm!F5*Weighting!U6+TUM_default_S3_Treatm!G5*Weighting!U7+TUM_default_S3_Treatm!H5*Weighting!U8+TUM_default_S3_Treatm!I5*Weighting!U9+TUM_default_S3_Treatm!J5*Weighting!U10+TUM_default_S3_Treatm!K5*Weighting!U11+TUM_default_S3_Treatm!L5*Weighting!U12+TUM_default_S3_Treatm!M5*Weighting!U13+TUM_default_S3_Treatm!N5*Weighting!U14+TUM_default_S3_Treatm!O5*Weighting!U15+TUM_default_S3_Treatm!P5*Weighting!U16+TUM_default_S3_Treatm!Q5*Weighting!U17</f>
        <v>0.40843785446433145</v>
      </c>
      <c r="V5" s="6">
        <f>+TUM_default_S3_Treatm!B5*Weighting!V2+TUM_default_S3_Treatm!C5*Weighting!V3+TUM_default_S3_Treatm!D5*Weighting!V4+TUM_default_S3_Treatm!E5*Weighting!V5+TUM_default_S3_Treatm!F5*Weighting!V6+TUM_default_S3_Treatm!G5*Weighting!V7+TUM_default_S3_Treatm!H5*Weighting!V8+TUM_default_S3_Treatm!I5*Weighting!V9+TUM_default_S3_Treatm!J5*Weighting!V10+TUM_default_S3_Treatm!K5*Weighting!V11+TUM_default_S3_Treatm!L5*Weighting!V12+TUM_default_S3_Treatm!M5*Weighting!V13+TUM_default_S3_Treatm!N5*Weighting!V14+TUM_default_S3_Treatm!O5*Weighting!V15+TUM_default_S3_Treatm!P5*Weighting!V16+TUM_default_S3_Treatm!Q5*Weighting!V17</f>
        <v>0.74267978077487129</v>
      </c>
      <c r="W5" s="6">
        <f>+TUM_default_S3_Treatm!B5*Weighting!W2+TUM_default_S3_Treatm!C5*Weighting!W3+TUM_default_S3_Treatm!D5*Weighting!W4+TUM_default_S3_Treatm!E5*Weighting!W5+TUM_default_S3_Treatm!F5*Weighting!W6+TUM_default_S3_Treatm!G5*Weighting!W7+TUM_default_S3_Treatm!H5*Weighting!W8+TUM_default_S3_Treatm!I5*Weighting!W9+TUM_default_S3_Treatm!J5*Weighting!W10+TUM_default_S3_Treatm!K5*Weighting!W11+TUM_default_S3_Treatm!L5*Weighting!W12+TUM_default_S3_Treatm!M5*Weighting!W13+TUM_default_S3_Treatm!N5*Weighting!W14+TUM_default_S3_Treatm!O5*Weighting!W15+TUM_default_S3_Treatm!P5*Weighting!W16+TUM_default_S3_Treatm!Q5*Weighting!W17</f>
        <v>4.3931231877221819</v>
      </c>
      <c r="X5" s="6">
        <f>+TUM_default_S3_Treatm!B5*Weighting!X2+TUM_default_S3_Treatm!C5*Weighting!X3+TUM_default_S3_Treatm!D5*Weighting!X4+TUM_default_S3_Treatm!E5*Weighting!X5+TUM_default_S3_Treatm!F5*Weighting!X6+TUM_default_S3_Treatm!G5*Weighting!X7+TUM_default_S3_Treatm!H5*Weighting!X8+TUM_default_S3_Treatm!I5*Weighting!X9+TUM_default_S3_Treatm!J5*Weighting!X10+TUM_default_S3_Treatm!K5*Weighting!X11+TUM_default_S3_Treatm!L5*Weighting!X12+TUM_default_S3_Treatm!M5*Weighting!X13+TUM_default_S3_Treatm!N5*Weighting!X14+TUM_default_S3_Treatm!O5*Weighting!X15+TUM_default_S3_Treatm!P5*Weighting!X16+TUM_default_S3_Treatm!Q5*Weighting!X17</f>
        <v>0.1078439392830397</v>
      </c>
      <c r="Y5" s="6">
        <f>+TUM_default_S3_Treatm!B5*Weighting!Y2+TUM_default_S3_Treatm!C5*Weighting!Y3+TUM_default_S3_Treatm!D5*Weighting!Y4+TUM_default_S3_Treatm!E5*Weighting!Y5+TUM_default_S3_Treatm!F5*Weighting!Y6+TUM_default_S3_Treatm!G5*Weighting!Y7+TUM_default_S3_Treatm!H5*Weighting!Y8+TUM_default_S3_Treatm!I5*Weighting!Y9+TUM_default_S3_Treatm!J5*Weighting!Y10+TUM_default_S3_Treatm!K5*Weighting!Y11+TUM_default_S3_Treatm!L5*Weighting!Y12+TUM_default_S3_Treatm!M5*Weighting!Y13+TUM_default_S3_Treatm!N5*Weighting!Y14+TUM_default_S3_Treatm!O5*Weighting!Y15+TUM_default_S3_Treatm!P5*Weighting!Y16+TUM_default_S3_Treatm!Q5*Weighting!Y17</f>
        <v>0.19387905459325339</v>
      </c>
      <c r="Z5" s="6">
        <f>+TUM_default_S3_Treatm!B5*Weighting!Z2+TUM_default_S3_Treatm!C5*Weighting!Z3+TUM_default_S3_Treatm!D5*Weighting!Z4+TUM_default_S3_Treatm!E5*Weighting!Z5+TUM_default_S3_Treatm!F5*Weighting!Z6+TUM_default_S3_Treatm!G5*Weighting!Z7+TUM_default_S3_Treatm!H5*Weighting!Z8+TUM_default_S3_Treatm!I5*Weighting!Z9+TUM_default_S3_Treatm!J5*Weighting!Z10+TUM_default_S3_Treatm!K5*Weighting!Z11+TUM_default_S3_Treatm!L5*Weighting!Z12+TUM_default_S3_Treatm!M5*Weighting!Z13+TUM_default_S3_Treatm!N5*Weighting!Z14+TUM_default_S3_Treatm!O5*Weighting!Z15+TUM_default_S3_Treatm!P5*Weighting!Z16+TUM_default_S3_Treatm!Q5*Weighting!Z17</f>
        <v>4.0485685275042567</v>
      </c>
      <c r="AA5" s="6">
        <f>+TUM_default_S3_Treatm!B5*Weighting!AA2+TUM_default_S3_Treatm!C5*Weighting!AA3+TUM_default_S3_Treatm!D5*Weighting!AA4+TUM_default_S3_Treatm!E5*Weighting!AA5+TUM_default_S3_Treatm!F5*Weighting!AA6+TUM_default_S3_Treatm!G5*Weighting!AA7+TUM_default_S3_Treatm!H5*Weighting!AA8+TUM_default_S3_Treatm!I5*Weighting!AA9+TUM_default_S3_Treatm!J5*Weighting!AA10+TUM_default_S3_Treatm!K5*Weighting!AA11+TUM_default_S3_Treatm!L5*Weighting!AA12+TUM_default_S3_Treatm!M5*Weighting!AA13+TUM_default_S3_Treatm!N5*Weighting!AA14+TUM_default_S3_Treatm!O5*Weighting!AA15+TUM_default_S3_Treatm!P5*Weighting!AA16+TUM_default_S3_Treatm!Q5*Weighting!AA17</f>
        <v>3.9161700499907717</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3_Util!B2*Weighting!B2+TUM_default_S3_Util!C2*Weighting!B3+TUM_default_S3_Util!D2*Weighting!B4+TUM_default_S3_Util!E2*Weighting!B5+TUM_default_S3_Util!F2*Weighting!B6+TUM_default_S3_Util!G2*Weighting!B7+TUM_default_S3_Util!H2*Weighting!B8+TUM_default_S3_Util!I2*Weighting!B9+TUM_default_S3_Util!J2*Weighting!B10+TUM_default_S3_Util!K2*Weighting!B11+TUM_default_S3_Util!L2*Weighting!B12+TUM_default_S3_Util!M2*Weighting!B13+TUM_default_S3_Util!N2*Weighting!B14+TUM_default_S3_Util!O2*Weighting!B15+TUM_default_S3_Util!P2*Weighting!B16+TUM_default_S3_Util!Q2*Weighting!B17</f>
        <v>-138.90032401909045</v>
      </c>
      <c r="C2" s="6">
        <f ca="1">+TUM_default_S3_Util!B2*Weighting!C2+TUM_default_S3_Util!C2*Weighting!C3+TUM_default_S3_Util!D2*Weighting!C4+TUM_default_S3_Util!E2*Weighting!C5+TUM_default_S3_Util!F2*Weighting!C6+TUM_default_S3_Util!G2*Weighting!C7+TUM_default_S3_Util!H2*Weighting!C8+TUM_default_S3_Util!I2*Weighting!C9+TUM_default_S3_Util!J2*Weighting!C10+TUM_default_S3_Util!K2*Weighting!C11+TUM_default_S3_Util!L2*Weighting!C12+TUM_default_S3_Util!M2*Weighting!C13+TUM_default_S3_Util!N2*Weighting!C14+TUM_default_S3_Util!O2*Weighting!C15+TUM_default_S3_Util!P2*Weighting!C16+TUM_default_S3_Util!Q2*Weighting!C17</f>
        <v>-131.97062451584299</v>
      </c>
      <c r="D2" s="6">
        <f ca="1">+TUM_default_S3_Util!B2*Weighting!D2+TUM_default_S3_Util!C2*Weighting!D3+TUM_default_S3_Util!D2*Weighting!D4+TUM_default_S3_Util!E2*Weighting!D5+TUM_default_S3_Util!F2*Weighting!D6+TUM_default_S3_Util!G2*Weighting!D7+TUM_default_S3_Util!H2*Weighting!D8+TUM_default_S3_Util!I2*Weighting!D9+TUM_default_S3_Util!J2*Weighting!D10+TUM_default_S3_Util!K2*Weighting!D11+TUM_default_S3_Util!L2*Weighting!D12+TUM_default_S3_Util!M2*Weighting!D13+TUM_default_S3_Util!N2*Weighting!D14+TUM_default_S3_Util!O2*Weighting!D15+TUM_default_S3_Util!P2*Weighting!D16+TUM_default_S3_Util!Q2*Weighting!D17</f>
        <v>-135.92300501055811</v>
      </c>
      <c r="E2" s="6">
        <f ca="1">+TUM_default_S3_Util!B2*Weighting!E2+TUM_default_S3_Util!C2*Weighting!E3+TUM_default_S3_Util!D2*Weighting!E4+TUM_default_S3_Util!E2*Weighting!E5+TUM_default_S3_Util!F2*Weighting!E6+TUM_default_S3_Util!G2*Weighting!E7+TUM_default_S3_Util!H2*Weighting!E8+TUM_default_S3_Util!I2*Weighting!E9+TUM_default_S3_Util!J2*Weighting!E10+TUM_default_S3_Util!K2*Weighting!E11+TUM_default_S3_Util!L2*Weighting!E12+TUM_default_S3_Util!M2*Weighting!E13+TUM_default_S3_Util!N2*Weighting!E14+TUM_default_S3_Util!O2*Weighting!E15+TUM_default_S3_Util!P2*Weighting!E16+TUM_default_S3_Util!Q2*Weighting!E17</f>
        <v>-158.48963956428119</v>
      </c>
      <c r="F2" s="6">
        <f ca="1">+TUM_default_S3_Util!B2*Weighting!F2+TUM_default_S3_Util!C2*Weighting!F3+TUM_default_S3_Util!D2*Weighting!F4+TUM_default_S3_Util!E2*Weighting!F5+TUM_default_S3_Util!F2*Weighting!F6+TUM_default_S3_Util!G2*Weighting!F7+TUM_default_S3_Util!H2*Weighting!F8+TUM_default_S3_Util!I2*Weighting!F9+TUM_default_S3_Util!J2*Weighting!F10+TUM_default_S3_Util!K2*Weighting!F11+TUM_default_S3_Util!L2*Weighting!F12+TUM_default_S3_Util!M2*Weighting!F13+TUM_default_S3_Util!N2*Weighting!F14+TUM_default_S3_Util!O2*Weighting!F15+TUM_default_S3_Util!P2*Weighting!F16+TUM_default_S3_Util!Q2*Weighting!F17</f>
        <v>-127.16513419815432</v>
      </c>
      <c r="G2" s="6">
        <f>+TUM_default_S3_Util!B2*Weighting!G2+TUM_default_S3_Util!C2*Weighting!G3+TUM_default_S3_Util!D2*Weighting!G4+TUM_default_S3_Util!E2*Weighting!G5+TUM_default_S3_Util!F2*Weighting!G6+TUM_default_S3_Util!G2*Weighting!G7+TUM_default_S3_Util!H2*Weighting!G8+TUM_default_S3_Util!I2*Weighting!G9+TUM_default_S3_Util!J2*Weighting!G10+TUM_default_S3_Util!K2*Weighting!G11+TUM_default_S3_Util!L2*Weighting!G12+TUM_default_S3_Util!M2*Weighting!G13+TUM_default_S3_Util!N2*Weighting!G14+TUM_default_S3_Util!O2*Weighting!G15+TUM_default_S3_Util!P2*Weighting!G16+TUM_default_S3_Util!Q2*Weighting!G17</f>
        <v>-56.457762041745241</v>
      </c>
      <c r="H2" s="6">
        <f>+TUM_default_S3_Util!B2*Weighting!H2+TUM_default_S3_Util!C2*Weighting!H3+TUM_default_S3_Util!D2*Weighting!H4+TUM_default_S3_Util!E2*Weighting!H5+TUM_default_S3_Util!F2*Weighting!H6+TUM_default_S3_Util!G2*Weighting!H7+TUM_default_S3_Util!H2*Weighting!H8+TUM_default_S3_Util!I2*Weighting!H9+TUM_default_S3_Util!J2*Weighting!H10+TUM_default_S3_Util!K2*Weighting!H11+TUM_default_S3_Util!L2*Weighting!H12+TUM_default_S3_Util!M2*Weighting!H13+TUM_default_S3_Util!N2*Weighting!H14+TUM_default_S3_Util!O2*Weighting!H15+TUM_default_S3_Util!P2*Weighting!H16+TUM_default_S3_Util!Q2*Weighting!H17</f>
        <v>-45.928786287814333</v>
      </c>
      <c r="I2" s="6">
        <f>+TUM_default_S3_Util!B2*Weighting!I2+TUM_default_S3_Util!C2*Weighting!I3+TUM_default_S3_Util!D2*Weighting!I4+TUM_default_S3_Util!E2*Weighting!I5+TUM_default_S3_Util!F2*Weighting!I6+TUM_default_S3_Util!G2*Weighting!I7+TUM_default_S3_Util!H2*Weighting!I8+TUM_default_S3_Util!I2*Weighting!I9+TUM_default_S3_Util!J2*Weighting!I10+TUM_default_S3_Util!K2*Weighting!I11+TUM_default_S3_Util!L2*Weighting!I12+TUM_default_S3_Util!M2*Weighting!I13+TUM_default_S3_Util!N2*Weighting!I14+TUM_default_S3_Util!O2*Weighting!I15+TUM_default_S3_Util!P2*Weighting!I16+TUM_default_S3_Util!Q2*Weighting!I17</f>
        <v>-54.563475033487016</v>
      </c>
      <c r="J2" s="6">
        <f>+TUM_default_S3_Util!B2*Weighting!J2+TUM_default_S3_Util!C2*Weighting!J3+TUM_default_S3_Util!D2*Weighting!J4+TUM_default_S3_Util!E2*Weighting!J5+TUM_default_S3_Util!F2*Weighting!J6+TUM_default_S3_Util!G2*Weighting!J7+TUM_default_S3_Util!H2*Weighting!J8+TUM_default_S3_Util!I2*Weighting!J9+TUM_default_S3_Util!J2*Weighting!J10+TUM_default_S3_Util!K2*Weighting!J11+TUM_default_S3_Util!L2*Weighting!J12+TUM_default_S3_Util!M2*Weighting!J13+TUM_default_S3_Util!N2*Weighting!J14+TUM_default_S3_Util!O2*Weighting!J15+TUM_default_S3_Util!P2*Weighting!J16+TUM_default_S3_Util!Q2*Weighting!J17</f>
        <v>-61.742889296272978</v>
      </c>
      <c r="K2" s="6">
        <f>+TUM_default_S3_Util!B2*Weighting!K2+TUM_default_S3_Util!C2*Weighting!K3+TUM_default_S3_Util!D2*Weighting!K4+TUM_default_S3_Util!E2*Weighting!K5+TUM_default_S3_Util!F2*Weighting!K6+TUM_default_S3_Util!G2*Weighting!K7+TUM_default_S3_Util!H2*Weighting!K8+TUM_default_S3_Util!I2*Weighting!K9+TUM_default_S3_Util!J2*Weighting!K10+TUM_default_S3_Util!K2*Weighting!K11+TUM_default_S3_Util!L2*Weighting!K12+TUM_default_S3_Util!M2*Weighting!K13+TUM_default_S3_Util!N2*Weighting!K14+TUM_default_S3_Util!O2*Weighting!K15+TUM_default_S3_Util!P2*Weighting!K16+TUM_default_S3_Util!Q2*Weighting!K17</f>
        <v>-42.534057094806464</v>
      </c>
      <c r="L2" s="6">
        <f>+TUM_default_S3_Util!B2*Weighting!L2+TUM_default_S3_Util!C2*Weighting!L3+TUM_default_S3_Util!D2*Weighting!L4+TUM_default_S3_Util!E2*Weighting!L5+TUM_default_S3_Util!F2*Weighting!L6+TUM_default_S3_Util!G2*Weighting!L7+TUM_default_S3_Util!H2*Weighting!L8+TUM_default_S3_Util!I2*Weighting!L9+TUM_default_S3_Util!J2*Weighting!L10+TUM_default_S3_Util!K2*Weighting!L11+TUM_default_S3_Util!L2*Weighting!L12+TUM_default_S3_Util!M2*Weighting!L13+TUM_default_S3_Util!N2*Weighting!L14+TUM_default_S3_Util!O2*Weighting!L15+TUM_default_S3_Util!P2*Weighting!L16+TUM_default_S3_Util!Q2*Weighting!L17</f>
        <v>-7.9759306978051905</v>
      </c>
      <c r="M2" s="6">
        <f>+TUM_default_S3_Util!B2*Weighting!M2+TUM_default_S3_Util!C2*Weighting!M3+TUM_default_S3_Util!D2*Weighting!M4+TUM_default_S3_Util!E2*Weighting!M5+TUM_default_S3_Util!F2*Weighting!M6+TUM_default_S3_Util!G2*Weighting!M7+TUM_default_S3_Util!H2*Weighting!M8+TUM_default_S3_Util!I2*Weighting!M9+TUM_default_S3_Util!J2*Weighting!M10+TUM_default_S3_Util!K2*Weighting!M11+TUM_default_S3_Util!L2*Weighting!M12+TUM_default_S3_Util!M2*Weighting!M13+TUM_default_S3_Util!N2*Weighting!M14+TUM_default_S3_Util!O2*Weighting!M15+TUM_default_S3_Util!P2*Weighting!M16+TUM_default_S3_Util!Q2*Weighting!M17</f>
        <v>-0.46841945243944977</v>
      </c>
      <c r="N2" s="6">
        <f>+TUM_default_S3_Util!B2*Weighting!N2+TUM_default_S3_Util!C2*Weighting!N3+TUM_default_S3_Util!D2*Weighting!N4+TUM_default_S3_Util!E2*Weighting!N5+TUM_default_S3_Util!F2*Weighting!N6+TUM_default_S3_Util!G2*Weighting!N7+TUM_default_S3_Util!H2*Weighting!N8+TUM_default_S3_Util!I2*Weighting!N9+TUM_default_S3_Util!J2*Weighting!N10+TUM_default_S3_Util!K2*Weighting!N11+TUM_default_S3_Util!L2*Weighting!N12+TUM_default_S3_Util!M2*Weighting!N13+TUM_default_S3_Util!N2*Weighting!N14+TUM_default_S3_Util!O2*Weighting!N15+TUM_default_S3_Util!P2*Weighting!N16+TUM_default_S3_Util!Q2*Weighting!N17</f>
        <v>-155.41702979522734</v>
      </c>
      <c r="O2" s="6">
        <f>+TUM_default_S3_Util!B2*Weighting!O2+TUM_default_S3_Util!C2*Weighting!O3+TUM_default_S3_Util!D2*Weighting!O4+TUM_default_S3_Util!E2*Weighting!O5+TUM_default_S3_Util!F2*Weighting!O6+TUM_default_S3_Util!G2*Weighting!O7+TUM_default_S3_Util!H2*Weighting!O8+TUM_default_S3_Util!I2*Weighting!O9+TUM_default_S3_Util!J2*Weighting!O10+TUM_default_S3_Util!K2*Weighting!O11+TUM_default_S3_Util!L2*Weighting!O12+TUM_default_S3_Util!M2*Weighting!O13+TUM_default_S3_Util!N2*Weighting!O14+TUM_default_S3_Util!O2*Weighting!O15+TUM_default_S3_Util!P2*Weighting!O16+TUM_default_S3_Util!Q2*Weighting!O17</f>
        <v>-202.55711366421434</v>
      </c>
      <c r="P2" s="6">
        <f>+TUM_default_S3_Util!B2*Weighting!P2+TUM_default_S3_Util!C2*Weighting!P3+TUM_default_S3_Util!D2*Weighting!P4+TUM_default_S3_Util!E2*Weighting!P5+TUM_default_S3_Util!F2*Weighting!P6+TUM_default_S3_Util!G2*Weighting!P7+TUM_default_S3_Util!H2*Weighting!P8+TUM_default_S3_Util!I2*Weighting!P9+TUM_default_S3_Util!J2*Weighting!P10+TUM_default_S3_Util!K2*Weighting!P11+TUM_default_S3_Util!L2*Weighting!P12+TUM_default_S3_Util!M2*Weighting!P13+TUM_default_S3_Util!N2*Weighting!P14+TUM_default_S3_Util!O2*Weighting!P15+TUM_default_S3_Util!P2*Weighting!P16+TUM_default_S3_Util!Q2*Weighting!P17</f>
        <v>-10.433683195901986</v>
      </c>
      <c r="Q2" s="6">
        <f>+TUM_default_S3_Util!B2*Weighting!Q2+TUM_default_S3_Util!C2*Weighting!Q3+TUM_default_S3_Util!D2*Weighting!Q4+TUM_default_S3_Util!E2*Weighting!Q5+TUM_default_S3_Util!F2*Weighting!Q6+TUM_default_S3_Util!G2*Weighting!Q7+TUM_default_S3_Util!H2*Weighting!Q8+TUM_default_S3_Util!I2*Weighting!Q9+TUM_default_S3_Util!J2*Weighting!Q10+TUM_default_S3_Util!K2*Weighting!Q11+TUM_default_S3_Util!L2*Weighting!Q12+TUM_default_S3_Util!M2*Weighting!Q13+TUM_default_S3_Util!N2*Weighting!Q14+TUM_default_S3_Util!O2*Weighting!Q15+TUM_default_S3_Util!P2*Weighting!Q16+TUM_default_S3_Util!Q2*Weighting!Q17</f>
        <v>-0.5717880737320068</v>
      </c>
      <c r="R2" s="6">
        <f>+TUM_default_S3_Util!B2*Weighting!R2+TUM_default_S3_Util!C2*Weighting!R3+TUM_default_S3_Util!D2*Weighting!R4+TUM_default_S3_Util!E2*Weighting!R5+TUM_default_S3_Util!F2*Weighting!R6+TUM_default_S3_Util!G2*Weighting!R7+TUM_default_S3_Util!H2*Weighting!R8+TUM_default_S3_Util!I2*Weighting!R9+TUM_default_S3_Util!J2*Weighting!R10+TUM_default_S3_Util!K2*Weighting!R11+TUM_default_S3_Util!L2*Weighting!R12+TUM_default_S3_Util!M2*Weighting!R13+TUM_default_S3_Util!N2*Weighting!R14+TUM_default_S3_Util!O2*Weighting!R15+TUM_default_S3_Util!P2*Weighting!R16+TUM_default_S3_Util!Q2*Weighting!R17</f>
        <v>-15.032544216574701</v>
      </c>
      <c r="S2" s="6">
        <f>+TUM_default_S3_Util!B2*Weighting!S2+TUM_default_S3_Util!C2*Weighting!S3+TUM_default_S3_Util!D2*Weighting!S4+TUM_default_S3_Util!E2*Weighting!S5+TUM_default_S3_Util!F2*Weighting!S6+TUM_default_S3_Util!G2*Weighting!S7+TUM_default_S3_Util!H2*Weighting!S8+TUM_default_S3_Util!I2*Weighting!S9+TUM_default_S3_Util!J2*Weighting!S10+TUM_default_S3_Util!K2*Weighting!S11+TUM_default_S3_Util!L2*Weighting!S12+TUM_default_S3_Util!M2*Weighting!S13+TUM_default_S3_Util!N2*Weighting!S14+TUM_default_S3_Util!O2*Weighting!S15+TUM_default_S3_Util!P2*Weighting!S16+TUM_default_S3_Util!Q2*Weighting!S17</f>
        <v>-22.345004291953959</v>
      </c>
      <c r="T2" s="6">
        <f>+TUM_default_S3_Util!B2*Weighting!T2+TUM_default_S3_Util!C2*Weighting!T3+TUM_default_S3_Util!D2*Weighting!T4+TUM_default_S3_Util!E2*Weighting!T5+TUM_default_S3_Util!F2*Weighting!T6+TUM_default_S3_Util!G2*Weighting!T7+TUM_default_S3_Util!H2*Weighting!T8+TUM_default_S3_Util!I2*Weighting!T9+TUM_default_S3_Util!J2*Weighting!T10+TUM_default_S3_Util!K2*Weighting!T11+TUM_default_S3_Util!L2*Weighting!T12+TUM_default_S3_Util!M2*Weighting!T13+TUM_default_S3_Util!N2*Weighting!T14+TUM_default_S3_Util!O2*Weighting!T15+TUM_default_S3_Util!P2*Weighting!T16+TUM_default_S3_Util!Q2*Weighting!T17</f>
        <v>-28.282670412035813</v>
      </c>
      <c r="U2" s="6">
        <f>+TUM_default_S3_Util!B2*Weighting!U2+TUM_default_S3_Util!C2*Weighting!U3+TUM_default_S3_Util!D2*Weighting!U4+TUM_default_S3_Util!E2*Weighting!U5+TUM_default_S3_Util!F2*Weighting!U6+TUM_default_S3_Util!G2*Weighting!U7+TUM_default_S3_Util!H2*Weighting!U8+TUM_default_S3_Util!I2*Weighting!U9+TUM_default_S3_Util!J2*Weighting!U10+TUM_default_S3_Util!K2*Weighting!U11+TUM_default_S3_Util!L2*Weighting!U12+TUM_default_S3_Util!M2*Weighting!U13+TUM_default_S3_Util!N2*Weighting!U14+TUM_default_S3_Util!O2*Weighting!U15+TUM_default_S3_Util!P2*Weighting!U16+TUM_default_S3_Util!Q2*Weighting!U17</f>
        <v>-34.364084204876875</v>
      </c>
      <c r="V2" s="6">
        <f>+TUM_default_S3_Util!B2*Weighting!V2+TUM_default_S3_Util!C2*Weighting!V3+TUM_default_S3_Util!D2*Weighting!V4+TUM_default_S3_Util!E2*Weighting!V5+TUM_default_S3_Util!F2*Weighting!V6+TUM_default_S3_Util!G2*Weighting!V7+TUM_default_S3_Util!H2*Weighting!V8+TUM_default_S3_Util!I2*Weighting!V9+TUM_default_S3_Util!J2*Weighting!V10+TUM_default_S3_Util!K2*Weighting!V11+TUM_default_S3_Util!L2*Weighting!V12+TUM_default_S3_Util!M2*Weighting!V13+TUM_default_S3_Util!N2*Weighting!V14+TUM_default_S3_Util!O2*Weighting!V15+TUM_default_S3_Util!P2*Weighting!V16+TUM_default_S3_Util!Q2*Weighting!V17</f>
        <v>-31.469062231620978</v>
      </c>
      <c r="W2" s="6">
        <f>+TUM_default_S3_Util!B2*Weighting!W2+TUM_default_S3_Util!C2*Weighting!W3+TUM_default_S3_Util!D2*Weighting!W4+TUM_default_S3_Util!E2*Weighting!W5+TUM_default_S3_Util!F2*Weighting!W6+TUM_default_S3_Util!G2*Weighting!W7+TUM_default_S3_Util!H2*Weighting!W8+TUM_default_S3_Util!I2*Weighting!W9+TUM_default_S3_Util!J2*Weighting!W10+TUM_default_S3_Util!K2*Weighting!W11+TUM_default_S3_Util!L2*Weighting!W12+TUM_default_S3_Util!M2*Weighting!W13+TUM_default_S3_Util!N2*Weighting!W14+TUM_default_S3_Util!O2*Weighting!W15+TUM_default_S3_Util!P2*Weighting!W16+TUM_default_S3_Util!Q2*Weighting!W17</f>
        <v>-195.3196616504045</v>
      </c>
      <c r="X2" s="6">
        <f>+TUM_default_S3_Util!B2*Weighting!X2+TUM_default_S3_Util!C2*Weighting!X3+TUM_default_S3_Util!D2*Weighting!X4+TUM_default_S3_Util!E2*Weighting!X5+TUM_default_S3_Util!F2*Weighting!X6+TUM_default_S3_Util!G2*Weighting!X7+TUM_default_S3_Util!H2*Weighting!X8+TUM_default_S3_Util!I2*Weighting!X9+TUM_default_S3_Util!J2*Weighting!X10+TUM_default_S3_Util!K2*Weighting!X11+TUM_default_S3_Util!L2*Weighting!X12+TUM_default_S3_Util!M2*Weighting!X13+TUM_default_S3_Util!N2*Weighting!X14+TUM_default_S3_Util!O2*Weighting!X15+TUM_default_S3_Util!P2*Weighting!X16+TUM_default_S3_Util!Q2*Weighting!X17</f>
        <v>-17.132145793974445</v>
      </c>
      <c r="Y2" s="6">
        <f>+TUM_default_S3_Util!B2*Weighting!Y2+TUM_default_S3_Util!C2*Weighting!Y3+TUM_default_S3_Util!D2*Weighting!Y4+TUM_default_S3_Util!E2*Weighting!Y5+TUM_default_S3_Util!F2*Weighting!Y6+TUM_default_S3_Util!G2*Weighting!Y7+TUM_default_S3_Util!H2*Weighting!Y8+TUM_default_S3_Util!I2*Weighting!Y9+TUM_default_S3_Util!J2*Weighting!Y10+TUM_default_S3_Util!K2*Weighting!Y11+TUM_default_S3_Util!L2*Weighting!Y12+TUM_default_S3_Util!M2*Weighting!Y13+TUM_default_S3_Util!N2*Weighting!Y14+TUM_default_S3_Util!O2*Weighting!Y15+TUM_default_S3_Util!P2*Weighting!Y16+TUM_default_S3_Util!Q2*Weighting!Y17</f>
        <v>-154.68641173862525</v>
      </c>
      <c r="Z2" s="6">
        <f>+TUM_default_S3_Util!B2*Weighting!Z2+TUM_default_S3_Util!C2*Weighting!Z3+TUM_default_S3_Util!D2*Weighting!Z4+TUM_default_S3_Util!E2*Weighting!Z5+TUM_default_S3_Util!F2*Weighting!Z6+TUM_default_S3_Util!G2*Weighting!Z7+TUM_default_S3_Util!H2*Weighting!Z8+TUM_default_S3_Util!I2*Weighting!Z9+TUM_default_S3_Util!J2*Weighting!Z10+TUM_default_S3_Util!K2*Weighting!Z11+TUM_default_S3_Util!L2*Weighting!Z12+TUM_default_S3_Util!M2*Weighting!Z13+TUM_default_S3_Util!N2*Weighting!Z14+TUM_default_S3_Util!O2*Weighting!Z15+TUM_default_S3_Util!P2*Weighting!Z16+TUM_default_S3_Util!Q2*Weighting!Z17</f>
        <v>-12.757772825095069</v>
      </c>
      <c r="AA2" s="6">
        <f>+TUM_default_S3_Util!B2*Weighting!AA2+TUM_default_S3_Util!C2*Weighting!AA3+TUM_default_S3_Util!D2*Weighting!AA4+TUM_default_S3_Util!E2*Weighting!AA5+TUM_default_S3_Util!F2*Weighting!AA6+TUM_default_S3_Util!G2*Weighting!AA7+TUM_default_S3_Util!H2*Weighting!AA8+TUM_default_S3_Util!I2*Weighting!AA9+TUM_default_S3_Util!J2*Weighting!AA10+TUM_default_S3_Util!K2*Weighting!AA11+TUM_default_S3_Util!L2*Weighting!AA12+TUM_default_S3_Util!M2*Weighting!AA13+TUM_default_S3_Util!N2*Weighting!AA14+TUM_default_S3_Util!O2*Weighting!AA15+TUM_default_S3_Util!P2*Weighting!AA16+TUM_default_S3_Util!Q2*Weighting!AA17</f>
        <v>-14.510870423441892</v>
      </c>
    </row>
    <row r="3" spans="1:27" x14ac:dyDescent="0.35">
      <c r="A3" s="5" t="s">
        <v>2</v>
      </c>
      <c r="B3" s="6">
        <f ca="1">+TUM_default_S3_Util!B3*Weighting!B2+TUM_default_S3_Util!C3*Weighting!B3+TUM_default_S3_Util!D3*Weighting!B4+TUM_default_S3_Util!E3*Weighting!B5+TUM_default_S3_Util!F3*Weighting!B6+TUM_default_S3_Util!G3*Weighting!B7+TUM_default_S3_Util!H3*Weighting!B8+TUM_default_S3_Util!I3*Weighting!B9+TUM_default_S3_Util!J3*Weighting!B10+TUM_default_S3_Util!K3*Weighting!B11+TUM_default_S3_Util!L3*Weighting!B12+TUM_default_S3_Util!M3*Weighting!B13+TUM_default_S3_Util!N3*Weighting!B14+TUM_default_S3_Util!O3*Weighting!B15+TUM_default_S3_Util!P3*Weighting!B16+TUM_default_S3_Util!Q3*Weighting!B17</f>
        <v>0.23758752360373989</v>
      </c>
      <c r="C3" s="6">
        <f ca="1">+TUM_default_S3_Util!B3*Weighting!C2+TUM_default_S3_Util!C3*Weighting!C3+TUM_default_S3_Util!D3*Weighting!C4+TUM_default_S3_Util!E3*Weighting!C5+TUM_default_S3_Util!F3*Weighting!C6+TUM_default_S3_Util!G3*Weighting!C7+TUM_default_S3_Util!H3*Weighting!C8+TUM_default_S3_Util!I3*Weighting!C9+TUM_default_S3_Util!J3*Weighting!C10+TUM_default_S3_Util!K3*Weighting!C11+TUM_default_S3_Util!L3*Weighting!C12+TUM_default_S3_Util!M3*Weighting!C13+TUM_default_S3_Util!N3*Weighting!C14+TUM_default_S3_Util!O3*Weighting!C15+TUM_default_S3_Util!P3*Weighting!C16+TUM_default_S3_Util!Q3*Weighting!C17</f>
        <v>0.1566669114138364</v>
      </c>
      <c r="D3" s="6">
        <f ca="1">+TUM_default_S3_Util!B3*Weighting!D2+TUM_default_S3_Util!C3*Weighting!D3+TUM_default_S3_Util!D3*Weighting!D4+TUM_default_S3_Util!E3*Weighting!D5+TUM_default_S3_Util!F3*Weighting!D6+TUM_default_S3_Util!G3*Weighting!D7+TUM_default_S3_Util!H3*Weighting!D8+TUM_default_S3_Util!I3*Weighting!D9+TUM_default_S3_Util!J3*Weighting!D10+TUM_default_S3_Util!K3*Weighting!D11+TUM_default_S3_Util!L3*Weighting!D12+TUM_default_S3_Util!M3*Weighting!D13+TUM_default_S3_Util!N3*Weighting!D14+TUM_default_S3_Util!O3*Weighting!D15+TUM_default_S3_Util!P3*Weighting!D16+TUM_default_S3_Util!Q3*Weighting!D17</f>
        <v>0.24305048386891107</v>
      </c>
      <c r="E3" s="6">
        <f ca="1">+TUM_default_S3_Util!B3*Weighting!E2+TUM_default_S3_Util!C3*Weighting!E3+TUM_default_S3_Util!D3*Weighting!E4+TUM_default_S3_Util!E3*Weighting!E5+TUM_default_S3_Util!F3*Weighting!E6+TUM_default_S3_Util!G3*Weighting!E7+TUM_default_S3_Util!H3*Weighting!E8+TUM_default_S3_Util!I3*Weighting!E9+TUM_default_S3_Util!J3*Weighting!E10+TUM_default_S3_Util!K3*Weighting!E11+TUM_default_S3_Util!L3*Weighting!E12+TUM_default_S3_Util!M3*Weighting!E13+TUM_default_S3_Util!N3*Weighting!E14+TUM_default_S3_Util!O3*Weighting!E15+TUM_default_S3_Util!P3*Weighting!E16+TUM_default_S3_Util!Q3*Weighting!E17</f>
        <v>0.16088928551280679</v>
      </c>
      <c r="F3" s="6">
        <f ca="1">+TUM_default_S3_Util!B3*Weighting!F2+TUM_default_S3_Util!C3*Weighting!F3+TUM_default_S3_Util!D3*Weighting!F4+TUM_default_S3_Util!E3*Weighting!F5+TUM_default_S3_Util!F3*Weighting!F6+TUM_default_S3_Util!G3*Weighting!F7+TUM_default_S3_Util!H3*Weighting!F8+TUM_default_S3_Util!I3*Weighting!F9+TUM_default_S3_Util!J3*Weighting!F10+TUM_default_S3_Util!K3*Weighting!F11+TUM_default_S3_Util!L3*Weighting!F12+TUM_default_S3_Util!M3*Weighting!F13+TUM_default_S3_Util!N3*Weighting!F14+TUM_default_S3_Util!O3*Weighting!F15+TUM_default_S3_Util!P3*Weighting!F16+TUM_default_S3_Util!Q3*Weighting!F17</f>
        <v>0.23060639858993109</v>
      </c>
      <c r="G3" s="6">
        <f>+TUM_default_S3_Util!B3*Weighting!G2+TUM_default_S3_Util!C3*Weighting!G3+TUM_default_S3_Util!D3*Weighting!G4+TUM_default_S3_Util!E3*Weighting!G5+TUM_default_S3_Util!F3*Weighting!G6+TUM_default_S3_Util!G3*Weighting!G7+TUM_default_S3_Util!H3*Weighting!G8+TUM_default_S3_Util!I3*Weighting!G9+TUM_default_S3_Util!J3*Weighting!G10+TUM_default_S3_Util!K3*Weighting!G11+TUM_default_S3_Util!L3*Weighting!G12+TUM_default_S3_Util!M3*Weighting!G13+TUM_default_S3_Util!N3*Weighting!G14+TUM_default_S3_Util!O3*Weighting!G15+TUM_default_S3_Util!P3*Weighting!G16+TUM_default_S3_Util!Q3*Weighting!G17</f>
        <v>0.13051581392235123</v>
      </c>
      <c r="H3" s="6">
        <f>+TUM_default_S3_Util!B3*Weighting!H2+TUM_default_S3_Util!C3*Weighting!H3+TUM_default_S3_Util!D3*Weighting!H4+TUM_default_S3_Util!E3*Weighting!H5+TUM_default_S3_Util!F3*Weighting!H6+TUM_default_S3_Util!G3*Weighting!H7+TUM_default_S3_Util!H3*Weighting!H8+TUM_default_S3_Util!I3*Weighting!H9+TUM_default_S3_Util!J3*Weighting!H10+TUM_default_S3_Util!K3*Weighting!H11+TUM_default_S3_Util!L3*Weighting!H12+TUM_default_S3_Util!M3*Weighting!H13+TUM_default_S3_Util!N3*Weighting!H14+TUM_default_S3_Util!O3*Weighting!H15+TUM_default_S3_Util!P3*Weighting!H16+TUM_default_S3_Util!Q3*Weighting!H17</f>
        <v>0.10762282783870274</v>
      </c>
      <c r="I3" s="6">
        <f>+TUM_default_S3_Util!B3*Weighting!I2+TUM_default_S3_Util!C3*Weighting!I3+TUM_default_S3_Util!D3*Weighting!I4+TUM_default_S3_Util!E3*Weighting!I5+TUM_default_S3_Util!F3*Weighting!I6+TUM_default_S3_Util!G3*Weighting!I7+TUM_default_S3_Util!H3*Weighting!I8+TUM_default_S3_Util!I3*Weighting!I9+TUM_default_S3_Util!J3*Weighting!I10+TUM_default_S3_Util!K3*Weighting!I11+TUM_default_S3_Util!L3*Weighting!I12+TUM_default_S3_Util!M3*Weighting!I13+TUM_default_S3_Util!N3*Weighting!I14+TUM_default_S3_Util!O3*Weighting!I15+TUM_default_S3_Util!P3*Weighting!I16+TUM_default_S3_Util!Q3*Weighting!I17</f>
        <v>0.13287179029595314</v>
      </c>
      <c r="J3" s="6">
        <f>+TUM_default_S3_Util!B3*Weighting!J2+TUM_default_S3_Util!C3*Weighting!J3+TUM_default_S3_Util!D3*Weighting!J4+TUM_default_S3_Util!E3*Weighting!J5+TUM_default_S3_Util!F3*Weighting!J6+TUM_default_S3_Util!G3*Weighting!J7+TUM_default_S3_Util!H3*Weighting!J8+TUM_default_S3_Util!I3*Weighting!J9+TUM_default_S3_Util!J3*Weighting!J10+TUM_default_S3_Util!K3*Weighting!J11+TUM_default_S3_Util!L3*Weighting!J12+TUM_default_S3_Util!M3*Weighting!J13+TUM_default_S3_Util!N3*Weighting!J14+TUM_default_S3_Util!O3*Weighting!J15+TUM_default_S3_Util!P3*Weighting!J16+TUM_default_S3_Util!Q3*Weighting!J17</f>
        <v>0.12694998480481473</v>
      </c>
      <c r="K3" s="6">
        <f>+TUM_default_S3_Util!B3*Weighting!K2+TUM_default_S3_Util!C3*Weighting!K3+TUM_default_S3_Util!D3*Weighting!K4+TUM_default_S3_Util!E3*Weighting!K5+TUM_default_S3_Util!F3*Weighting!K6+TUM_default_S3_Util!G3*Weighting!K7+TUM_default_S3_Util!H3*Weighting!K8+TUM_default_S3_Util!I3*Weighting!K9+TUM_default_S3_Util!J3*Weighting!K10+TUM_default_S3_Util!K3*Weighting!K11+TUM_default_S3_Util!L3*Weighting!K12+TUM_default_S3_Util!M3*Weighting!K13+TUM_default_S3_Util!N3*Weighting!K14+TUM_default_S3_Util!O3*Weighting!K15+TUM_default_S3_Util!P3*Weighting!K16+TUM_default_S3_Util!Q3*Weighting!K17</f>
        <v>0.1170931161917354</v>
      </c>
      <c r="L3" s="6">
        <f>+TUM_default_S3_Util!B3*Weighting!L2+TUM_default_S3_Util!C3*Weighting!L3+TUM_default_S3_Util!D3*Weighting!L4+TUM_default_S3_Util!E3*Weighting!L5+TUM_default_S3_Util!F3*Weighting!L6+TUM_default_S3_Util!G3*Weighting!L7+TUM_default_S3_Util!H3*Weighting!L8+TUM_default_S3_Util!I3*Weighting!L9+TUM_default_S3_Util!J3*Weighting!L10+TUM_default_S3_Util!K3*Weighting!L11+TUM_default_S3_Util!L3*Weighting!L12+TUM_default_S3_Util!M3*Weighting!L13+TUM_default_S3_Util!N3*Weighting!L14+TUM_default_S3_Util!O3*Weighting!L15+TUM_default_S3_Util!P3*Weighting!L16+TUM_default_S3_Util!Q3*Weighting!L17</f>
        <v>0.10111321125169319</v>
      </c>
      <c r="M3" s="6">
        <f>+TUM_default_S3_Util!B3*Weighting!M2+TUM_default_S3_Util!C3*Weighting!M3+TUM_default_S3_Util!D3*Weighting!M4+TUM_default_S3_Util!E3*Weighting!M5+TUM_default_S3_Util!F3*Weighting!M6+TUM_default_S3_Util!G3*Weighting!M7+TUM_default_S3_Util!H3*Weighting!M8+TUM_default_S3_Util!I3*Weighting!M9+TUM_default_S3_Util!J3*Weighting!M10+TUM_default_S3_Util!K3*Weighting!M11+TUM_default_S3_Util!L3*Weighting!M12+TUM_default_S3_Util!M3*Weighting!M13+TUM_default_S3_Util!N3*Weighting!M14+TUM_default_S3_Util!O3*Weighting!M15+TUM_default_S3_Util!P3*Weighting!M16+TUM_default_S3_Util!Q3*Weighting!M17</f>
        <v>7.502557528699617E-3</v>
      </c>
      <c r="N3" s="6">
        <f>+TUM_default_S3_Util!B3*Weighting!N2+TUM_default_S3_Util!C3*Weighting!N3+TUM_default_S3_Util!D3*Weighting!N4+TUM_default_S3_Util!E3*Weighting!N5+TUM_default_S3_Util!F3*Weighting!N6+TUM_default_S3_Util!G3*Weighting!N7+TUM_default_S3_Util!H3*Weighting!N8+TUM_default_S3_Util!I3*Weighting!N9+TUM_default_S3_Util!J3*Weighting!N10+TUM_default_S3_Util!K3*Weighting!N11+TUM_default_S3_Util!L3*Weighting!N12+TUM_default_S3_Util!M3*Weighting!N13+TUM_default_S3_Util!N3*Weighting!N14+TUM_default_S3_Util!O3*Weighting!N15+TUM_default_S3_Util!P3*Weighting!N16+TUM_default_S3_Util!Q3*Weighting!N17</f>
        <v>0.7016942296323212</v>
      </c>
      <c r="O3" s="6">
        <f>+TUM_default_S3_Util!B3*Weighting!O2+TUM_default_S3_Util!C3*Weighting!O3+TUM_default_S3_Util!D3*Weighting!O4+TUM_default_S3_Util!E3*Weighting!O5+TUM_default_S3_Util!F3*Weighting!O6+TUM_default_S3_Util!G3*Weighting!O7+TUM_default_S3_Util!H3*Weighting!O8+TUM_default_S3_Util!I3*Weighting!O9+TUM_default_S3_Util!J3*Weighting!O10+TUM_default_S3_Util!K3*Weighting!O11+TUM_default_S3_Util!L3*Weighting!O12+TUM_default_S3_Util!M3*Weighting!O13+TUM_default_S3_Util!N3*Weighting!O14+TUM_default_S3_Util!O3*Weighting!O15+TUM_default_S3_Util!P3*Weighting!O16+TUM_default_S3_Util!Q3*Weighting!O17</f>
        <v>0.25260865124217774</v>
      </c>
      <c r="P3" s="6">
        <f>+TUM_default_S3_Util!B3*Weighting!P2+TUM_default_S3_Util!C3*Weighting!P3+TUM_default_S3_Util!D3*Weighting!P4+TUM_default_S3_Util!E3*Weighting!P5+TUM_default_S3_Util!F3*Weighting!P6+TUM_default_S3_Util!G3*Weighting!P7+TUM_default_S3_Util!H3*Weighting!P8+TUM_default_S3_Util!I3*Weighting!P9+TUM_default_S3_Util!J3*Weighting!P10+TUM_default_S3_Util!K3*Weighting!P11+TUM_default_S3_Util!L3*Weighting!P12+TUM_default_S3_Util!M3*Weighting!P13+TUM_default_S3_Util!N3*Weighting!P14+TUM_default_S3_Util!O3*Weighting!P15+TUM_default_S3_Util!P3*Weighting!P16+TUM_default_S3_Util!Q3*Weighting!P17</f>
        <v>0.1130507583448498</v>
      </c>
      <c r="Q3" s="6">
        <f>+TUM_default_S3_Util!B3*Weighting!Q2+TUM_default_S3_Util!C3*Weighting!Q3+TUM_default_S3_Util!D3*Weighting!Q4+TUM_default_S3_Util!E3*Weighting!Q5+TUM_default_S3_Util!F3*Weighting!Q6+TUM_default_S3_Util!G3*Weighting!Q7+TUM_default_S3_Util!H3*Weighting!Q8+TUM_default_S3_Util!I3*Weighting!Q9+TUM_default_S3_Util!J3*Weighting!Q10+TUM_default_S3_Util!K3*Weighting!Q11+TUM_default_S3_Util!L3*Weighting!Q12+TUM_default_S3_Util!M3*Weighting!Q13+TUM_default_S3_Util!N3*Weighting!Q14+TUM_default_S3_Util!O3*Weighting!Q15+TUM_default_S3_Util!P3*Weighting!Q16+TUM_default_S3_Util!Q3*Weighting!Q17</f>
        <v>1.2337021135040037E-2</v>
      </c>
      <c r="R3" s="6">
        <f>+TUM_default_S3_Util!B3*Weighting!R2+TUM_default_S3_Util!C3*Weighting!R3+TUM_default_S3_Util!D3*Weighting!R4+TUM_default_S3_Util!E3*Weighting!R5+TUM_default_S3_Util!F3*Weighting!R6+TUM_default_S3_Util!G3*Weighting!R7+TUM_default_S3_Util!H3*Weighting!R8+TUM_default_S3_Util!I3*Weighting!R9+TUM_default_S3_Util!J3*Weighting!R10+TUM_default_S3_Util!K3*Weighting!R11+TUM_default_S3_Util!L3*Weighting!R12+TUM_default_S3_Util!M3*Weighting!R13+TUM_default_S3_Util!N3*Weighting!R14+TUM_default_S3_Util!O3*Weighting!R15+TUM_default_S3_Util!P3*Weighting!R16+TUM_default_S3_Util!Q3*Weighting!R17</f>
        <v>0.15060894384315604</v>
      </c>
      <c r="S3" s="6">
        <f>+TUM_default_S3_Util!B3*Weighting!S2+TUM_default_S3_Util!C3*Weighting!S3+TUM_default_S3_Util!D3*Weighting!S4+TUM_default_S3_Util!E3*Weighting!S5+TUM_default_S3_Util!F3*Weighting!S6+TUM_default_S3_Util!G3*Weighting!S7+TUM_default_S3_Util!H3*Weighting!S8+TUM_default_S3_Util!I3*Weighting!S9+TUM_default_S3_Util!J3*Weighting!S10+TUM_default_S3_Util!K3*Weighting!S11+TUM_default_S3_Util!L3*Weighting!S12+TUM_default_S3_Util!M3*Weighting!S13+TUM_default_S3_Util!N3*Weighting!S14+TUM_default_S3_Util!O3*Weighting!S15+TUM_default_S3_Util!P3*Weighting!S16+TUM_default_S3_Util!Q3*Weighting!S17</f>
        <v>9.8110295980641277E-2</v>
      </c>
      <c r="T3" s="6">
        <f>+TUM_default_S3_Util!B3*Weighting!T2+TUM_default_S3_Util!C3*Weighting!T3+TUM_default_S3_Util!D3*Weighting!T4+TUM_default_S3_Util!E3*Weighting!T5+TUM_default_S3_Util!F3*Weighting!T6+TUM_default_S3_Util!G3*Weighting!T7+TUM_default_S3_Util!H3*Weighting!T8+TUM_default_S3_Util!I3*Weighting!T9+TUM_default_S3_Util!J3*Weighting!T10+TUM_default_S3_Util!K3*Weighting!T11+TUM_default_S3_Util!L3*Weighting!T12+TUM_default_S3_Util!M3*Weighting!T13+TUM_default_S3_Util!N3*Weighting!T14+TUM_default_S3_Util!O3*Weighting!T15+TUM_default_S3_Util!P3*Weighting!T16+TUM_default_S3_Util!Q3*Weighting!T17</f>
        <v>0.12303816509019831</v>
      </c>
      <c r="U3" s="6">
        <f>+TUM_default_S3_Util!B3*Weighting!U2+TUM_default_S3_Util!C3*Weighting!U3+TUM_default_S3_Util!D3*Weighting!U4+TUM_default_S3_Util!E3*Weighting!U5+TUM_default_S3_Util!F3*Weighting!U6+TUM_default_S3_Util!G3*Weighting!U7+TUM_default_S3_Util!H3*Weighting!U8+TUM_default_S3_Util!I3*Weighting!U9+TUM_default_S3_Util!J3*Weighting!U10+TUM_default_S3_Util!K3*Weighting!U11+TUM_default_S3_Util!L3*Weighting!U12+TUM_default_S3_Util!M3*Weighting!U13+TUM_default_S3_Util!N3*Weighting!U14+TUM_default_S3_Util!O3*Weighting!U15+TUM_default_S3_Util!P3*Weighting!U16+TUM_default_S3_Util!Q3*Weighting!U17</f>
        <v>1.3528093741931901E-2</v>
      </c>
      <c r="V3" s="6">
        <f>+TUM_default_S3_Util!B3*Weighting!V2+TUM_default_S3_Util!C3*Weighting!V3+TUM_default_S3_Util!D3*Weighting!V4+TUM_default_S3_Util!E3*Weighting!V5+TUM_default_S3_Util!F3*Weighting!V6+TUM_default_S3_Util!G3*Weighting!V7+TUM_default_S3_Util!H3*Weighting!V8+TUM_default_S3_Util!I3*Weighting!V9+TUM_default_S3_Util!J3*Weighting!V10+TUM_default_S3_Util!K3*Weighting!V11+TUM_default_S3_Util!L3*Weighting!V12+TUM_default_S3_Util!M3*Weighting!V13+TUM_default_S3_Util!N3*Weighting!V14+TUM_default_S3_Util!O3*Weighting!V15+TUM_default_S3_Util!P3*Weighting!V16+TUM_default_S3_Util!Q3*Weighting!V17</f>
        <v>7.0023247901039726E-2</v>
      </c>
      <c r="W3" s="6">
        <f>+TUM_default_S3_Util!B3*Weighting!W2+TUM_default_S3_Util!C3*Weighting!W3+TUM_default_S3_Util!D3*Weighting!W4+TUM_default_S3_Util!E3*Weighting!W5+TUM_default_S3_Util!F3*Weighting!W6+TUM_default_S3_Util!G3*Weighting!W7+TUM_default_S3_Util!H3*Weighting!W8+TUM_default_S3_Util!I3*Weighting!W9+TUM_default_S3_Util!J3*Weighting!W10+TUM_default_S3_Util!K3*Weighting!W11+TUM_default_S3_Util!L3*Weighting!W12+TUM_default_S3_Util!M3*Weighting!W13+TUM_default_S3_Util!N3*Weighting!W14+TUM_default_S3_Util!O3*Weighting!W15+TUM_default_S3_Util!P3*Weighting!W16+TUM_default_S3_Util!Q3*Weighting!W17</f>
        <v>0.18388684316876178</v>
      </c>
      <c r="X3" s="6">
        <f>+TUM_default_S3_Util!B3*Weighting!X2+TUM_default_S3_Util!C3*Weighting!X3+TUM_default_S3_Util!D3*Weighting!X4+TUM_default_S3_Util!E3*Weighting!X5+TUM_default_S3_Util!F3*Weighting!X6+TUM_default_S3_Util!G3*Weighting!X7+TUM_default_S3_Util!H3*Weighting!X8+TUM_default_S3_Util!I3*Weighting!X9+TUM_default_S3_Util!J3*Weighting!X10+TUM_default_S3_Util!K3*Weighting!X11+TUM_default_S3_Util!L3*Weighting!X12+TUM_default_S3_Util!M3*Weighting!X13+TUM_default_S3_Util!N3*Weighting!X14+TUM_default_S3_Util!O3*Weighting!X15+TUM_default_S3_Util!P3*Weighting!X16+TUM_default_S3_Util!Q3*Weighting!X17</f>
        <v>1.137488530252014E-2</v>
      </c>
      <c r="Y3" s="6">
        <f>+TUM_default_S3_Util!B3*Weighting!Y2+TUM_default_S3_Util!C3*Weighting!Y3+TUM_default_S3_Util!D3*Weighting!Y4+TUM_default_S3_Util!E3*Weighting!Y5+TUM_default_S3_Util!F3*Weighting!Y6+TUM_default_S3_Util!G3*Weighting!Y7+TUM_default_S3_Util!H3*Weighting!Y8+TUM_default_S3_Util!I3*Weighting!Y9+TUM_default_S3_Util!J3*Weighting!Y10+TUM_default_S3_Util!K3*Weighting!Y11+TUM_default_S3_Util!L3*Weighting!Y12+TUM_default_S3_Util!M3*Weighting!Y13+TUM_default_S3_Util!N3*Weighting!Y14+TUM_default_S3_Util!O3*Weighting!Y15+TUM_default_S3_Util!P3*Weighting!Y16+TUM_default_S3_Util!Q3*Weighting!Y17</f>
        <v>6.1161485197864154E-3</v>
      </c>
      <c r="Z3" s="6">
        <f>+TUM_default_S3_Util!B3*Weighting!Z2+TUM_default_S3_Util!C3*Weighting!Z3+TUM_default_S3_Util!D3*Weighting!Z4+TUM_default_S3_Util!E3*Weighting!Z5+TUM_default_S3_Util!F3*Weighting!Z6+TUM_default_S3_Util!G3*Weighting!Z7+TUM_default_S3_Util!H3*Weighting!Z8+TUM_default_S3_Util!I3*Weighting!Z9+TUM_default_S3_Util!J3*Weighting!Z10+TUM_default_S3_Util!K3*Weighting!Z11+TUM_default_S3_Util!L3*Weighting!Z12+TUM_default_S3_Util!M3*Weighting!Z13+TUM_default_S3_Util!N3*Weighting!Z14+TUM_default_S3_Util!O3*Weighting!Z15+TUM_default_S3_Util!P3*Weighting!Z16+TUM_default_S3_Util!Q3*Weighting!Z17</f>
        <v>4.7195877949699754E-2</v>
      </c>
      <c r="AA3" s="6">
        <f>+TUM_default_S3_Util!B3*Weighting!AA2+TUM_default_S3_Util!C3*Weighting!AA3+TUM_default_S3_Util!D3*Weighting!AA4+TUM_default_S3_Util!E3*Weighting!AA5+TUM_default_S3_Util!F3*Weighting!AA6+TUM_default_S3_Util!G3*Weighting!AA7+TUM_default_S3_Util!H3*Weighting!AA8+TUM_default_S3_Util!I3*Weighting!AA9+TUM_default_S3_Util!J3*Weighting!AA10+TUM_default_S3_Util!K3*Weighting!AA11+TUM_default_S3_Util!L3*Weighting!AA12+TUM_default_S3_Util!M3*Weighting!AA13+TUM_default_S3_Util!N3*Weighting!AA14+TUM_default_S3_Util!O3*Weighting!AA15+TUM_default_S3_Util!P3*Weighting!AA16+TUM_default_S3_Util!Q3*Weighting!AA17</f>
        <v>0.19606409212510298</v>
      </c>
    </row>
    <row r="4" spans="1:27" x14ac:dyDescent="0.35">
      <c r="A4" s="5" t="s">
        <v>3</v>
      </c>
      <c r="B4" s="6">
        <f ca="1">+TUM_default_S3_Util!B4*Weighting!B2+TUM_default_S3_Util!C4*Weighting!B3+TUM_default_S3_Util!D4*Weighting!B4+TUM_default_S3_Util!E4*Weighting!B5+TUM_default_S3_Util!F4*Weighting!B6+TUM_default_S3_Util!G4*Weighting!B7+TUM_default_S3_Util!H4*Weighting!B8+TUM_default_S3_Util!I4*Weighting!B9+TUM_default_S3_Util!J4*Weighting!B10+TUM_default_S3_Util!K4*Weighting!B11+TUM_default_S3_Util!L4*Weighting!B12+TUM_default_S3_Util!M4*Weighting!B13+TUM_default_S3_Util!N4*Weighting!B14+TUM_default_S3_Util!O4*Weighting!B15+TUM_default_S3_Util!P4*Weighting!B16+TUM_default_S3_Util!Q4*Weighting!B17</f>
        <v>2.9803533813858611</v>
      </c>
      <c r="C4" s="6">
        <f ca="1">+TUM_default_S3_Util!B4*Weighting!C2+TUM_default_S3_Util!C4*Weighting!C3+TUM_default_S3_Util!D4*Weighting!C4+TUM_default_S3_Util!E4*Weighting!C5+TUM_default_S3_Util!F4*Weighting!C6+TUM_default_S3_Util!G4*Weighting!C7+TUM_default_S3_Util!H4*Weighting!C8+TUM_default_S3_Util!I4*Weighting!C9+TUM_default_S3_Util!J4*Weighting!C10+TUM_default_S3_Util!K4*Weighting!C11+TUM_default_S3_Util!L4*Weighting!C12+TUM_default_S3_Util!M4*Weighting!C13+TUM_default_S3_Util!N4*Weighting!C14+TUM_default_S3_Util!O4*Weighting!C15+TUM_default_S3_Util!P4*Weighting!C16+TUM_default_S3_Util!Q4*Weighting!C17</f>
        <v>1.9027930411321514</v>
      </c>
      <c r="D4" s="6">
        <f ca="1">+TUM_default_S3_Util!B4*Weighting!D2+TUM_default_S3_Util!C4*Weighting!D3+TUM_default_S3_Util!D4*Weighting!D4+TUM_default_S3_Util!E4*Weighting!D5+TUM_default_S3_Util!F4*Weighting!D6+TUM_default_S3_Util!G4*Weighting!D7+TUM_default_S3_Util!H4*Weighting!D8+TUM_default_S3_Util!I4*Weighting!D9+TUM_default_S3_Util!J4*Weighting!D10+TUM_default_S3_Util!K4*Weighting!D11+TUM_default_S3_Util!L4*Weighting!D12+TUM_default_S3_Util!M4*Weighting!D13+TUM_default_S3_Util!N4*Weighting!D14+TUM_default_S3_Util!O4*Weighting!D15+TUM_default_S3_Util!P4*Weighting!D16+TUM_default_S3_Util!Q4*Weighting!D17</f>
        <v>3.0720666178850267</v>
      </c>
      <c r="E4" s="6">
        <f ca="1">+TUM_default_S3_Util!B4*Weighting!E2+TUM_default_S3_Util!C4*Weighting!E3+TUM_default_S3_Util!D4*Weighting!E4+TUM_default_S3_Util!E4*Weighting!E5+TUM_default_S3_Util!F4*Weighting!E6+TUM_default_S3_Util!G4*Weighting!E7+TUM_default_S3_Util!H4*Weighting!E8+TUM_default_S3_Util!I4*Weighting!E9+TUM_default_S3_Util!J4*Weighting!E10+TUM_default_S3_Util!K4*Weighting!E11+TUM_default_S3_Util!L4*Weighting!E12+TUM_default_S3_Util!M4*Weighting!E13+TUM_default_S3_Util!N4*Weighting!E14+TUM_default_S3_Util!O4*Weighting!E15+TUM_default_S3_Util!P4*Weighting!E16+TUM_default_S3_Util!Q4*Weighting!E17</f>
        <v>0.79447237165372253</v>
      </c>
      <c r="F4" s="6">
        <f ca="1">+TUM_default_S3_Util!B4*Weighting!F2+TUM_default_S3_Util!C4*Weighting!F3+TUM_default_S3_Util!D4*Weighting!F4+TUM_default_S3_Util!E4*Weighting!F5+TUM_default_S3_Util!F4*Weighting!F6+TUM_default_S3_Util!G4*Weighting!F7+TUM_default_S3_Util!H4*Weighting!F8+TUM_default_S3_Util!I4*Weighting!F9+TUM_default_S3_Util!J4*Weighting!F10+TUM_default_S3_Util!K4*Weighting!F11+TUM_default_S3_Util!L4*Weighting!F12+TUM_default_S3_Util!M4*Weighting!F13+TUM_default_S3_Util!N4*Weighting!F14+TUM_default_S3_Util!O4*Weighting!F15+TUM_default_S3_Util!P4*Weighting!F16+TUM_default_S3_Util!Q4*Weighting!F17</f>
        <v>3.0538960535688031</v>
      </c>
      <c r="G4" s="6">
        <f>+TUM_default_S3_Util!B4*Weighting!G2+TUM_default_S3_Util!C4*Weighting!G3+TUM_default_S3_Util!D4*Weighting!G4+TUM_default_S3_Util!E4*Weighting!G5+TUM_default_S3_Util!F4*Weighting!G6+TUM_default_S3_Util!G4*Weighting!G7+TUM_default_S3_Util!H4*Weighting!G8+TUM_default_S3_Util!I4*Weighting!G9+TUM_default_S3_Util!J4*Weighting!G10+TUM_default_S3_Util!K4*Weighting!G11+TUM_default_S3_Util!L4*Weighting!G12+TUM_default_S3_Util!M4*Weighting!G13+TUM_default_S3_Util!N4*Weighting!G14+TUM_default_S3_Util!O4*Weighting!G15+TUM_default_S3_Util!P4*Weighting!G16+TUM_default_S3_Util!Q4*Weighting!G17</f>
        <v>2.0332939381119881</v>
      </c>
      <c r="H4" s="6">
        <f>+TUM_default_S3_Util!B4*Weighting!H2+TUM_default_S3_Util!C4*Weighting!H3+TUM_default_S3_Util!D4*Weighting!H4+TUM_default_S3_Util!E4*Weighting!H5+TUM_default_S3_Util!F4*Weighting!H6+TUM_default_S3_Util!G4*Weighting!H7+TUM_default_S3_Util!H4*Weighting!H8+TUM_default_S3_Util!I4*Weighting!H9+TUM_default_S3_Util!J4*Weighting!H10+TUM_default_S3_Util!K4*Weighting!H11+TUM_default_S3_Util!L4*Weighting!H12+TUM_default_S3_Util!M4*Weighting!H13+TUM_default_S3_Util!N4*Weighting!H14+TUM_default_S3_Util!O4*Weighting!H15+TUM_default_S3_Util!P4*Weighting!H16+TUM_default_S3_Util!Q4*Weighting!H17</f>
        <v>2.0558540467347717</v>
      </c>
      <c r="I4" s="6">
        <f>+TUM_default_S3_Util!B4*Weighting!I2+TUM_default_S3_Util!C4*Weighting!I3+TUM_default_S3_Util!D4*Weighting!I4+TUM_default_S3_Util!E4*Weighting!I5+TUM_default_S3_Util!F4*Weighting!I6+TUM_default_S3_Util!G4*Weighting!I7+TUM_default_S3_Util!H4*Weighting!I8+TUM_default_S3_Util!I4*Weighting!I9+TUM_default_S3_Util!J4*Weighting!I10+TUM_default_S3_Util!K4*Weighting!I11+TUM_default_S3_Util!L4*Weighting!I12+TUM_default_S3_Util!M4*Weighting!I13+TUM_default_S3_Util!N4*Weighting!I14+TUM_default_S3_Util!O4*Weighting!I15+TUM_default_S3_Util!P4*Weighting!I16+TUM_default_S3_Util!Q4*Weighting!I17</f>
        <v>2.0995192576228954</v>
      </c>
      <c r="J4" s="6">
        <f>+TUM_default_S3_Util!B4*Weighting!J2+TUM_default_S3_Util!C4*Weighting!J3+TUM_default_S3_Util!D4*Weighting!J4+TUM_default_S3_Util!E4*Weighting!J5+TUM_default_S3_Util!F4*Weighting!J6+TUM_default_S3_Util!G4*Weighting!J7+TUM_default_S3_Util!H4*Weighting!J8+TUM_default_S3_Util!I4*Weighting!J9+TUM_default_S3_Util!J4*Weighting!J10+TUM_default_S3_Util!K4*Weighting!J11+TUM_default_S3_Util!L4*Weighting!J12+TUM_default_S3_Util!M4*Weighting!J13+TUM_default_S3_Util!N4*Weighting!J14+TUM_default_S3_Util!O4*Weighting!J15+TUM_default_S3_Util!P4*Weighting!J16+TUM_default_S3_Util!Q4*Weighting!J17</f>
        <v>1.4144987414944734</v>
      </c>
      <c r="K4" s="6">
        <f>+TUM_default_S3_Util!B4*Weighting!K2+TUM_default_S3_Util!C4*Weighting!K3+TUM_default_S3_Util!D4*Weighting!K4+TUM_default_S3_Util!E4*Weighting!K5+TUM_default_S3_Util!F4*Weighting!K6+TUM_default_S3_Util!G4*Weighting!K7+TUM_default_S3_Util!H4*Weighting!K8+TUM_default_S3_Util!I4*Weighting!K9+TUM_default_S3_Util!J4*Weighting!K10+TUM_default_S3_Util!K4*Weighting!K11+TUM_default_S3_Util!L4*Weighting!K12+TUM_default_S3_Util!M4*Weighting!K13+TUM_default_S3_Util!N4*Weighting!K14+TUM_default_S3_Util!O4*Weighting!K15+TUM_default_S3_Util!P4*Weighting!K16+TUM_default_S3_Util!Q4*Weighting!K17</f>
        <v>2.0957794585984821</v>
      </c>
      <c r="L4" s="6">
        <f>+TUM_default_S3_Util!B4*Weighting!L2+TUM_default_S3_Util!C4*Weighting!L3+TUM_default_S3_Util!D4*Weighting!L4+TUM_default_S3_Util!E4*Weighting!L5+TUM_default_S3_Util!F4*Weighting!L6+TUM_default_S3_Util!G4*Weighting!L7+TUM_default_S3_Util!H4*Weighting!L8+TUM_default_S3_Util!I4*Weighting!L9+TUM_default_S3_Util!J4*Weighting!L10+TUM_default_S3_Util!K4*Weighting!L11+TUM_default_S3_Util!L4*Weighting!L12+TUM_default_S3_Util!M4*Weighting!L13+TUM_default_S3_Util!N4*Weighting!L14+TUM_default_S3_Util!O4*Weighting!L15+TUM_default_S3_Util!P4*Weighting!L16+TUM_default_S3_Util!Q4*Weighting!L17</f>
        <v>3.5277846691619539</v>
      </c>
      <c r="M4" s="6">
        <f>+TUM_default_S3_Util!B4*Weighting!M2+TUM_default_S3_Util!C4*Weighting!M3+TUM_default_S3_Util!D4*Weighting!M4+TUM_default_S3_Util!E4*Weighting!M5+TUM_default_S3_Util!F4*Weighting!M6+TUM_default_S3_Util!G4*Weighting!M7+TUM_default_S3_Util!H4*Weighting!M8+TUM_default_S3_Util!I4*Weighting!M9+TUM_default_S3_Util!J4*Weighting!M10+TUM_default_S3_Util!K4*Weighting!M11+TUM_default_S3_Util!L4*Weighting!M12+TUM_default_S3_Util!M4*Weighting!M13+TUM_default_S3_Util!N4*Weighting!M14+TUM_default_S3_Util!O4*Weighting!M15+TUM_default_S3_Util!P4*Weighting!M16+TUM_default_S3_Util!Q4*Weighting!M17</f>
        <v>5.5091951778952639E-2</v>
      </c>
      <c r="N4" s="6">
        <f>+TUM_default_S3_Util!B4*Weighting!N2+TUM_default_S3_Util!C4*Weighting!N3+TUM_default_S3_Util!D4*Weighting!N4+TUM_default_S3_Util!E4*Weighting!N5+TUM_default_S3_Util!F4*Weighting!N6+TUM_default_S3_Util!G4*Weighting!N7+TUM_default_S3_Util!H4*Weighting!N8+TUM_default_S3_Util!I4*Weighting!N9+TUM_default_S3_Util!J4*Weighting!N10+TUM_default_S3_Util!K4*Weighting!N11+TUM_default_S3_Util!L4*Weighting!N12+TUM_default_S3_Util!M4*Weighting!N13+TUM_default_S3_Util!N4*Weighting!N14+TUM_default_S3_Util!O4*Weighting!N15+TUM_default_S3_Util!P4*Weighting!N16+TUM_default_S3_Util!Q4*Weighting!N17</f>
        <v>7.3871878658894179</v>
      </c>
      <c r="O4" s="6">
        <f>+TUM_default_S3_Util!B4*Weighting!O2+TUM_default_S3_Util!C4*Weighting!O3+TUM_default_S3_Util!D4*Weighting!O4+TUM_default_S3_Util!E4*Weighting!O5+TUM_default_S3_Util!F4*Weighting!O6+TUM_default_S3_Util!G4*Weighting!O7+TUM_default_S3_Util!H4*Weighting!O8+TUM_default_S3_Util!I4*Weighting!O9+TUM_default_S3_Util!J4*Weighting!O10+TUM_default_S3_Util!K4*Weighting!O11+TUM_default_S3_Util!L4*Weighting!O12+TUM_default_S3_Util!M4*Weighting!O13+TUM_default_S3_Util!N4*Weighting!O14+TUM_default_S3_Util!O4*Weighting!O15+TUM_default_S3_Util!P4*Weighting!O16+TUM_default_S3_Util!Q4*Weighting!O17</f>
        <v>4.3207957248954525</v>
      </c>
      <c r="P4" s="6">
        <f>+TUM_default_S3_Util!B4*Weighting!P2+TUM_default_S3_Util!C4*Weighting!P3+TUM_default_S3_Util!D4*Weighting!P4+TUM_default_S3_Util!E4*Weighting!P5+TUM_default_S3_Util!F4*Weighting!P6+TUM_default_S3_Util!G4*Weighting!P7+TUM_default_S3_Util!H4*Weighting!P8+TUM_default_S3_Util!I4*Weighting!P9+TUM_default_S3_Util!J4*Weighting!P10+TUM_default_S3_Util!K4*Weighting!P11+TUM_default_S3_Util!L4*Weighting!P12+TUM_default_S3_Util!M4*Weighting!P13+TUM_default_S3_Util!N4*Weighting!P14+TUM_default_S3_Util!O4*Weighting!P15+TUM_default_S3_Util!P4*Weighting!P16+TUM_default_S3_Util!Q4*Weighting!P17</f>
        <v>3.7183194256467513</v>
      </c>
      <c r="Q4" s="6">
        <f>+TUM_default_S3_Util!B4*Weighting!Q2+TUM_default_S3_Util!C4*Weighting!Q3+TUM_default_S3_Util!D4*Weighting!Q4+TUM_default_S3_Util!E4*Weighting!Q5+TUM_default_S3_Util!F4*Weighting!Q6+TUM_default_S3_Util!G4*Weighting!Q7+TUM_default_S3_Util!H4*Weighting!Q8+TUM_default_S3_Util!I4*Weighting!Q9+TUM_default_S3_Util!J4*Weighting!Q10+TUM_default_S3_Util!K4*Weighting!Q11+TUM_default_S3_Util!L4*Weighting!Q12+TUM_default_S3_Util!M4*Weighting!Q13+TUM_default_S3_Util!N4*Weighting!Q14+TUM_default_S3_Util!O4*Weighting!Q15+TUM_default_S3_Util!P4*Weighting!Q16+TUM_default_S3_Util!Q4*Weighting!Q17</f>
        <v>0.20843505767899737</v>
      </c>
      <c r="R4" s="6">
        <f>+TUM_default_S3_Util!B4*Weighting!R2+TUM_default_S3_Util!C4*Weighting!R3+TUM_default_S3_Util!D4*Weighting!R4+TUM_default_S3_Util!E4*Weighting!R5+TUM_default_S3_Util!F4*Weighting!R6+TUM_default_S3_Util!G4*Weighting!R7+TUM_default_S3_Util!H4*Weighting!R8+TUM_default_S3_Util!I4*Weighting!R9+TUM_default_S3_Util!J4*Weighting!R10+TUM_default_S3_Util!K4*Weighting!R11+TUM_default_S3_Util!L4*Weighting!R12+TUM_default_S3_Util!M4*Weighting!R13+TUM_default_S3_Util!N4*Weighting!R14+TUM_default_S3_Util!O4*Weighting!R15+TUM_default_S3_Util!P4*Weighting!R16+TUM_default_S3_Util!Q4*Weighting!R17</f>
        <v>0.81940198699995026</v>
      </c>
      <c r="S4" s="6">
        <f>+TUM_default_S3_Util!B4*Weighting!S2+TUM_default_S3_Util!C4*Weighting!S3+TUM_default_S3_Util!D4*Weighting!S4+TUM_default_S3_Util!E4*Weighting!S5+TUM_default_S3_Util!F4*Weighting!S6+TUM_default_S3_Util!G4*Weighting!S7+TUM_default_S3_Util!H4*Weighting!S8+TUM_default_S3_Util!I4*Weighting!S9+TUM_default_S3_Util!J4*Weighting!S10+TUM_default_S3_Util!K4*Weighting!S11+TUM_default_S3_Util!L4*Weighting!S12+TUM_default_S3_Util!M4*Weighting!S13+TUM_default_S3_Util!N4*Weighting!S14+TUM_default_S3_Util!O4*Weighting!S15+TUM_default_S3_Util!P4*Weighting!S16+TUM_default_S3_Util!Q4*Weighting!S17</f>
        <v>3.4094235174356413</v>
      </c>
      <c r="T4" s="6">
        <f>+TUM_default_S3_Util!B4*Weighting!T2+TUM_default_S3_Util!C4*Weighting!T3+TUM_default_S3_Util!D4*Weighting!T4+TUM_default_S3_Util!E4*Weighting!T5+TUM_default_S3_Util!F4*Weighting!T6+TUM_default_S3_Util!G4*Weighting!T7+TUM_default_S3_Util!H4*Weighting!T8+TUM_default_S3_Util!I4*Weighting!T9+TUM_default_S3_Util!J4*Weighting!T10+TUM_default_S3_Util!K4*Weighting!T11+TUM_default_S3_Util!L4*Weighting!T12+TUM_default_S3_Util!M4*Weighting!T13+TUM_default_S3_Util!N4*Weighting!T14+TUM_default_S3_Util!O4*Weighting!T15+TUM_default_S3_Util!P4*Weighting!T16+TUM_default_S3_Util!Q4*Weighting!T17</f>
        <v>4.5172738975437765</v>
      </c>
      <c r="U4" s="6">
        <f>+TUM_default_S3_Util!B4*Weighting!U2+TUM_default_S3_Util!C4*Weighting!U3+TUM_default_S3_Util!D4*Weighting!U4+TUM_default_S3_Util!E4*Weighting!U5+TUM_default_S3_Util!F4*Weighting!U6+TUM_default_S3_Util!G4*Weighting!U7+TUM_default_S3_Util!H4*Weighting!U8+TUM_default_S3_Util!I4*Weighting!U9+TUM_default_S3_Util!J4*Weighting!U10+TUM_default_S3_Util!K4*Weighting!U11+TUM_default_S3_Util!L4*Weighting!U12+TUM_default_S3_Util!M4*Weighting!U13+TUM_default_S3_Util!N4*Weighting!U14+TUM_default_S3_Util!O4*Weighting!U15+TUM_default_S3_Util!P4*Weighting!U16+TUM_default_S3_Util!Q4*Weighting!U17</f>
        <v>0.19510029600881892</v>
      </c>
      <c r="V4" s="6">
        <f>+TUM_default_S3_Util!B4*Weighting!V2+TUM_default_S3_Util!C4*Weighting!V3+TUM_default_S3_Util!D4*Weighting!V4+TUM_default_S3_Util!E4*Weighting!V5+TUM_default_S3_Util!F4*Weighting!V6+TUM_default_S3_Util!G4*Weighting!V7+TUM_default_S3_Util!H4*Weighting!V8+TUM_default_S3_Util!I4*Weighting!V9+TUM_default_S3_Util!J4*Weighting!V10+TUM_default_S3_Util!K4*Weighting!V11+TUM_default_S3_Util!L4*Weighting!V12+TUM_default_S3_Util!M4*Weighting!V13+TUM_default_S3_Util!N4*Weighting!V14+TUM_default_S3_Util!O4*Weighting!V15+TUM_default_S3_Util!P4*Weighting!V16+TUM_default_S3_Util!Q4*Weighting!V17</f>
        <v>0.43648354318463789</v>
      </c>
      <c r="W4" s="6">
        <f>+TUM_default_S3_Util!B4*Weighting!W2+TUM_default_S3_Util!C4*Weighting!W3+TUM_default_S3_Util!D4*Weighting!W4+TUM_default_S3_Util!E4*Weighting!W5+TUM_default_S3_Util!F4*Weighting!W6+TUM_default_S3_Util!G4*Weighting!W7+TUM_default_S3_Util!H4*Weighting!W8+TUM_default_S3_Util!I4*Weighting!W9+TUM_default_S3_Util!J4*Weighting!W10+TUM_default_S3_Util!K4*Weighting!W11+TUM_default_S3_Util!L4*Weighting!W12+TUM_default_S3_Util!M4*Weighting!W13+TUM_default_S3_Util!N4*Weighting!W14+TUM_default_S3_Util!O4*Weighting!W15+TUM_default_S3_Util!P4*Weighting!W16+TUM_default_S3_Util!Q4*Weighting!W17</f>
        <v>0.56731296729334624</v>
      </c>
      <c r="X4" s="6">
        <f>+TUM_default_S3_Util!B4*Weighting!X2+TUM_default_S3_Util!C4*Weighting!X3+TUM_default_S3_Util!D4*Weighting!X4+TUM_default_S3_Util!E4*Weighting!X5+TUM_default_S3_Util!F4*Weighting!X6+TUM_default_S3_Util!G4*Weighting!X7+TUM_default_S3_Util!H4*Weighting!X8+TUM_default_S3_Util!I4*Weighting!X9+TUM_default_S3_Util!J4*Weighting!X10+TUM_default_S3_Util!K4*Weighting!X11+TUM_default_S3_Util!L4*Weighting!X12+TUM_default_S3_Util!M4*Weighting!X13+TUM_default_S3_Util!N4*Weighting!X14+TUM_default_S3_Util!O4*Weighting!X15+TUM_default_S3_Util!P4*Weighting!X16+TUM_default_S3_Util!Q4*Weighting!X17</f>
        <v>0.39753806919194884</v>
      </c>
      <c r="Y4" s="6">
        <f>+TUM_default_S3_Util!B4*Weighting!Y2+TUM_default_S3_Util!C4*Weighting!Y3+TUM_default_S3_Util!D4*Weighting!Y4+TUM_default_S3_Util!E4*Weighting!Y5+TUM_default_S3_Util!F4*Weighting!Y6+TUM_default_S3_Util!G4*Weighting!Y7+TUM_default_S3_Util!H4*Weighting!Y8+TUM_default_S3_Util!I4*Weighting!Y9+TUM_default_S3_Util!J4*Weighting!Y10+TUM_default_S3_Util!K4*Weighting!Y11+TUM_default_S3_Util!L4*Weighting!Y12+TUM_default_S3_Util!M4*Weighting!Y13+TUM_default_S3_Util!N4*Weighting!Y14+TUM_default_S3_Util!O4*Weighting!Y15+TUM_default_S3_Util!P4*Weighting!Y16+TUM_default_S3_Util!Q4*Weighting!Y17</f>
        <v>0.24351396766025177</v>
      </c>
      <c r="Z4" s="6">
        <f>+TUM_default_S3_Util!B4*Weighting!Z2+TUM_default_S3_Util!C4*Weighting!Z3+TUM_default_S3_Util!D4*Weighting!Z4+TUM_default_S3_Util!E4*Weighting!Z5+TUM_default_S3_Util!F4*Weighting!Z6+TUM_default_S3_Util!G4*Weighting!Z7+TUM_default_S3_Util!H4*Weighting!Z8+TUM_default_S3_Util!I4*Weighting!Z9+TUM_default_S3_Util!J4*Weighting!Z10+TUM_default_S3_Util!K4*Weighting!Z11+TUM_default_S3_Util!L4*Weighting!Z12+TUM_default_S3_Util!M4*Weighting!Z13+TUM_default_S3_Util!N4*Weighting!Z14+TUM_default_S3_Util!O4*Weighting!Z15+TUM_default_S3_Util!P4*Weighting!Z16+TUM_default_S3_Util!Q4*Weighting!Z17</f>
        <v>1.040165628251432</v>
      </c>
      <c r="AA4" s="6">
        <f>+TUM_default_S3_Util!B4*Weighting!AA2+TUM_default_S3_Util!C4*Weighting!AA3+TUM_default_S3_Util!D4*Weighting!AA4+TUM_default_S3_Util!E4*Weighting!AA5+TUM_default_S3_Util!F4*Weighting!AA6+TUM_default_S3_Util!G4*Weighting!AA7+TUM_default_S3_Util!H4*Weighting!AA8+TUM_default_S3_Util!I4*Weighting!AA9+TUM_default_S3_Util!J4*Weighting!AA10+TUM_default_S3_Util!K4*Weighting!AA11+TUM_default_S3_Util!L4*Weighting!AA12+TUM_default_S3_Util!M4*Weighting!AA13+TUM_default_S3_Util!N4*Weighting!AA14+TUM_default_S3_Util!O4*Weighting!AA15+TUM_default_S3_Util!P4*Weighting!AA16+TUM_default_S3_Util!Q4*Weighting!AA17</f>
        <v>1.6888744411704772</v>
      </c>
    </row>
    <row r="5" spans="1:27" x14ac:dyDescent="0.35">
      <c r="A5" s="5" t="s">
        <v>4</v>
      </c>
      <c r="B5" s="6">
        <f ca="1">+TUM_default_S3_Util!B5*Weighting!B2+TUM_default_S3_Util!C5*Weighting!B3+TUM_default_S3_Util!D5*Weighting!B4+TUM_default_S3_Util!E5*Weighting!B5+TUM_default_S3_Util!F5*Weighting!B6+TUM_default_S3_Util!G5*Weighting!B7+TUM_default_S3_Util!H5*Weighting!B8+TUM_default_S3_Util!I5*Weighting!B9+TUM_default_S3_Util!J5*Weighting!B10+TUM_default_S3_Util!K5*Weighting!B11+TUM_default_S3_Util!L5*Weighting!B12+TUM_default_S3_Util!M5*Weighting!B13+TUM_default_S3_Util!N5*Weighting!B14+TUM_default_S3_Util!O5*Weighting!B15+TUM_default_S3_Util!P5*Weighting!B16+TUM_default_S3_Util!Q5*Weighting!B17</f>
        <v>-142.11826492408005</v>
      </c>
      <c r="C5" s="6">
        <f ca="1">+TUM_default_S3_Util!B5*Weighting!C2+TUM_default_S3_Util!C5*Weighting!C3+TUM_default_S3_Util!D5*Weighting!C4+TUM_default_S3_Util!E5*Weighting!C5+TUM_default_S3_Util!F5*Weighting!C6+TUM_default_S3_Util!G5*Weighting!C7+TUM_default_S3_Util!H5*Weighting!C8+TUM_default_S3_Util!I5*Weighting!C9+TUM_default_S3_Util!J5*Weighting!C10+TUM_default_S3_Util!K5*Weighting!C11+TUM_default_S3_Util!L5*Weighting!C12+TUM_default_S3_Util!M5*Weighting!C13+TUM_default_S3_Util!N5*Weighting!C14+TUM_default_S3_Util!O5*Weighting!C15+TUM_default_S3_Util!P5*Weighting!C16+TUM_default_S3_Util!Q5*Weighting!C17</f>
        <v>-134.03008446838899</v>
      </c>
      <c r="D5" s="6">
        <f ca="1">+TUM_default_S3_Util!B5*Weighting!D2+TUM_default_S3_Util!C5*Weighting!D3+TUM_default_S3_Util!D5*Weighting!D4+TUM_default_S3_Util!E5*Weighting!D5+TUM_default_S3_Util!F5*Weighting!D6+TUM_default_S3_Util!G5*Weighting!D7+TUM_default_S3_Util!H5*Weighting!D8+TUM_default_S3_Util!I5*Weighting!D9+TUM_default_S3_Util!J5*Weighting!D10+TUM_default_S3_Util!K5*Weighting!D11+TUM_default_S3_Util!L5*Weighting!D12+TUM_default_S3_Util!M5*Weighting!D13+TUM_default_S3_Util!N5*Weighting!D14+TUM_default_S3_Util!O5*Weighting!D15+TUM_default_S3_Util!P5*Weighting!D16+TUM_default_S3_Util!Q5*Weighting!D17</f>
        <v>-139.23812211231203</v>
      </c>
      <c r="E5" s="6">
        <f ca="1">+TUM_default_S3_Util!B5*Weighting!E2+TUM_default_S3_Util!C5*Weighting!E3+TUM_default_S3_Util!D5*Weighting!E4+TUM_default_S3_Util!E5*Weighting!E5+TUM_default_S3_Util!F5*Weighting!E6+TUM_default_S3_Util!G5*Weighting!E7+TUM_default_S3_Util!H5*Weighting!E8+TUM_default_S3_Util!I5*Weighting!E9+TUM_default_S3_Util!J5*Weighting!E10+TUM_default_S3_Util!K5*Weighting!E11+TUM_default_S3_Util!L5*Weighting!E12+TUM_default_S3_Util!M5*Weighting!E13+TUM_default_S3_Util!N5*Weighting!E14+TUM_default_S3_Util!O5*Weighting!E15+TUM_default_S3_Util!P5*Weighting!E16+TUM_default_S3_Util!Q5*Weighting!E17</f>
        <v>-159.44500122144774</v>
      </c>
      <c r="F5" s="6">
        <f ca="1">+TUM_default_S3_Util!B5*Weighting!F2+TUM_default_S3_Util!C5*Weighting!F3+TUM_default_S3_Util!D5*Weighting!F4+TUM_default_S3_Util!E5*Weighting!F5+TUM_default_S3_Util!F5*Weighting!F6+TUM_default_S3_Util!G5*Weighting!F7+TUM_default_S3_Util!H5*Weighting!F8+TUM_default_S3_Util!I5*Weighting!F9+TUM_default_S3_Util!J5*Weighting!F10+TUM_default_S3_Util!K5*Weighting!F11+TUM_default_S3_Util!L5*Weighting!F12+TUM_default_S3_Util!M5*Weighting!F13+TUM_default_S3_Util!N5*Weighting!F14+TUM_default_S3_Util!O5*Weighting!F15+TUM_default_S3_Util!P5*Weighting!F16+TUM_default_S3_Util!Q5*Weighting!F17</f>
        <v>-130.44963665031307</v>
      </c>
      <c r="G5" s="6">
        <f>+TUM_default_S3_Util!B5*Weighting!G2+TUM_default_S3_Util!C5*Weighting!G3+TUM_default_S3_Util!D5*Weighting!G4+TUM_default_S3_Util!E5*Weighting!G5+TUM_default_S3_Util!F5*Weighting!G6+TUM_default_S3_Util!G5*Weighting!G7+TUM_default_S3_Util!H5*Weighting!G8+TUM_default_S3_Util!I5*Weighting!G9+TUM_default_S3_Util!J5*Weighting!G10+TUM_default_S3_Util!K5*Weighting!G11+TUM_default_S3_Util!L5*Weighting!G12+TUM_default_S3_Util!M5*Weighting!G13+TUM_default_S3_Util!N5*Weighting!G14+TUM_default_S3_Util!O5*Weighting!G15+TUM_default_S3_Util!P5*Weighting!G16+TUM_default_S3_Util!Q5*Weighting!G17</f>
        <v>-58.621571793779587</v>
      </c>
      <c r="H5" s="6">
        <f>+TUM_default_S3_Util!B5*Weighting!H2+TUM_default_S3_Util!C5*Weighting!H3+TUM_default_S3_Util!D5*Weighting!H4+TUM_default_S3_Util!E5*Weighting!H5+TUM_default_S3_Util!F5*Weighting!H6+TUM_default_S3_Util!G5*Weighting!H7+TUM_default_S3_Util!H5*Weighting!H8+TUM_default_S3_Util!I5*Weighting!H9+TUM_default_S3_Util!J5*Weighting!H10+TUM_default_S3_Util!K5*Weighting!H11+TUM_default_S3_Util!L5*Weighting!H12+TUM_default_S3_Util!M5*Weighting!H13+TUM_default_S3_Util!N5*Weighting!H14+TUM_default_S3_Util!O5*Weighting!H15+TUM_default_S3_Util!P5*Weighting!H16+TUM_default_S3_Util!Q5*Weighting!H17</f>
        <v>-48.092263162387816</v>
      </c>
      <c r="I5" s="6">
        <f>+TUM_default_S3_Util!B5*Weighting!I2+TUM_default_S3_Util!C5*Weighting!I3+TUM_default_S3_Util!D5*Weighting!I4+TUM_default_S3_Util!E5*Weighting!I5+TUM_default_S3_Util!F5*Weighting!I6+TUM_default_S3_Util!G5*Weighting!I7+TUM_default_S3_Util!H5*Weighting!I8+TUM_default_S3_Util!I5*Weighting!I9+TUM_default_S3_Util!J5*Weighting!I10+TUM_default_S3_Util!K5*Weighting!I11+TUM_default_S3_Util!L5*Weighting!I12+TUM_default_S3_Util!M5*Weighting!I13+TUM_default_S3_Util!N5*Weighting!I14+TUM_default_S3_Util!O5*Weighting!I15+TUM_default_S3_Util!P5*Weighting!I16+TUM_default_S3_Util!Q5*Weighting!I17</f>
        <v>-56.79586608140589</v>
      </c>
      <c r="J5" s="6">
        <f>+TUM_default_S3_Util!B5*Weighting!J2+TUM_default_S3_Util!C5*Weighting!J3+TUM_default_S3_Util!D5*Weighting!J4+TUM_default_S3_Util!E5*Weighting!J5+TUM_default_S3_Util!F5*Weighting!J6+TUM_default_S3_Util!G5*Weighting!J7+TUM_default_S3_Util!H5*Weighting!J8+TUM_default_S3_Util!I5*Weighting!J9+TUM_default_S3_Util!J5*Weighting!J10+TUM_default_S3_Util!K5*Weighting!J11+TUM_default_S3_Util!L5*Weighting!J12+TUM_default_S3_Util!M5*Weighting!J13+TUM_default_S3_Util!N5*Weighting!J14+TUM_default_S3_Util!O5*Weighting!J15+TUM_default_S3_Util!P5*Weighting!J16+TUM_default_S3_Util!Q5*Weighting!J17</f>
        <v>-63.284338022572278</v>
      </c>
      <c r="K5" s="6">
        <f>+TUM_default_S3_Util!B5*Weighting!K2+TUM_default_S3_Util!C5*Weighting!K3+TUM_default_S3_Util!D5*Weighting!K4+TUM_default_S3_Util!E5*Weighting!K5+TUM_default_S3_Util!F5*Weighting!K6+TUM_default_S3_Util!G5*Weighting!K7+TUM_default_S3_Util!H5*Weighting!K8+TUM_default_S3_Util!I5*Weighting!K9+TUM_default_S3_Util!J5*Weighting!K10+TUM_default_S3_Util!K5*Weighting!K11+TUM_default_S3_Util!L5*Weighting!K12+TUM_default_S3_Util!M5*Weighting!K13+TUM_default_S3_Util!N5*Weighting!K14+TUM_default_S3_Util!O5*Weighting!K15+TUM_default_S3_Util!P5*Weighting!K16+TUM_default_S3_Util!Q5*Weighting!K17</f>
        <v>-44.746929669596682</v>
      </c>
      <c r="L5" s="6">
        <f>+TUM_default_S3_Util!B5*Weighting!L2+TUM_default_S3_Util!C5*Weighting!L3+TUM_default_S3_Util!D5*Weighting!L4+TUM_default_S3_Util!E5*Weighting!L5+TUM_default_S3_Util!F5*Weighting!L6+TUM_default_S3_Util!G5*Weighting!L7+TUM_default_S3_Util!H5*Weighting!L8+TUM_default_S3_Util!I5*Weighting!L9+TUM_default_S3_Util!J5*Weighting!L10+TUM_default_S3_Util!K5*Weighting!L11+TUM_default_S3_Util!L5*Weighting!L12+TUM_default_S3_Util!M5*Weighting!L13+TUM_default_S3_Util!N5*Weighting!L14+TUM_default_S3_Util!O5*Weighting!L15+TUM_default_S3_Util!P5*Weighting!L16+TUM_default_S3_Util!Q5*Weighting!L17</f>
        <v>-11.604828578218838</v>
      </c>
      <c r="M5" s="6">
        <f>+TUM_default_S3_Util!B5*Weighting!M2+TUM_default_S3_Util!C5*Weighting!M3+TUM_default_S3_Util!D5*Weighting!M4+TUM_default_S3_Util!E5*Weighting!M5+TUM_default_S3_Util!F5*Weighting!M6+TUM_default_S3_Util!G5*Weighting!M7+TUM_default_S3_Util!H5*Weighting!M8+TUM_default_S3_Util!I5*Weighting!M9+TUM_default_S3_Util!J5*Weighting!M10+TUM_default_S3_Util!K5*Weighting!M11+TUM_default_S3_Util!L5*Weighting!M12+TUM_default_S3_Util!M5*Weighting!M13+TUM_default_S3_Util!N5*Weighting!M14+TUM_default_S3_Util!O5*Weighting!M15+TUM_default_S3_Util!P5*Weighting!M16+TUM_default_S3_Util!Q5*Weighting!M17</f>
        <v>-0.53101396174710203</v>
      </c>
      <c r="N5" s="6">
        <f>+TUM_default_S3_Util!B5*Weighting!N2+TUM_default_S3_Util!C5*Weighting!N3+TUM_default_S3_Util!D5*Weighting!N4+TUM_default_S3_Util!E5*Weighting!N5+TUM_default_S3_Util!F5*Weighting!N6+TUM_default_S3_Util!G5*Weighting!N7+TUM_default_S3_Util!H5*Weighting!N8+TUM_default_S3_Util!I5*Weighting!N9+TUM_default_S3_Util!J5*Weighting!N10+TUM_default_S3_Util!K5*Weighting!N11+TUM_default_S3_Util!L5*Weighting!N12+TUM_default_S3_Util!M5*Weighting!N13+TUM_default_S3_Util!N5*Weighting!N14+TUM_default_S3_Util!O5*Weighting!N15+TUM_default_S3_Util!P5*Weighting!N16+TUM_default_S3_Util!Q5*Weighting!N17</f>
        <v>-163.50591189074908</v>
      </c>
      <c r="O5" s="6">
        <f>+TUM_default_S3_Util!B5*Weighting!O2+TUM_default_S3_Util!C5*Weighting!O3+TUM_default_S3_Util!D5*Weighting!O4+TUM_default_S3_Util!E5*Weighting!O5+TUM_default_S3_Util!F5*Weighting!O6+TUM_default_S3_Util!G5*Weighting!O7+TUM_default_S3_Util!H5*Weighting!O8+TUM_default_S3_Util!I5*Weighting!O9+TUM_default_S3_Util!J5*Weighting!O10+TUM_default_S3_Util!K5*Weighting!O11+TUM_default_S3_Util!L5*Weighting!O12+TUM_default_S3_Util!M5*Weighting!O13+TUM_default_S3_Util!N5*Weighting!O14+TUM_default_S3_Util!O5*Weighting!O15+TUM_default_S3_Util!P5*Weighting!O16+TUM_default_S3_Util!Q5*Weighting!O17</f>
        <v>-207.13051804035197</v>
      </c>
      <c r="P5" s="6">
        <f>+TUM_default_S3_Util!B5*Weighting!P2+TUM_default_S3_Util!C5*Weighting!P3+TUM_default_S3_Util!D5*Weighting!P4+TUM_default_S3_Util!E5*Weighting!P5+TUM_default_S3_Util!F5*Weighting!P6+TUM_default_S3_Util!G5*Weighting!P7+TUM_default_S3_Util!H5*Weighting!P8+TUM_default_S3_Util!I5*Weighting!P9+TUM_default_S3_Util!J5*Weighting!P10+TUM_default_S3_Util!K5*Weighting!P11+TUM_default_S3_Util!L5*Weighting!P12+TUM_default_S3_Util!M5*Weighting!P13+TUM_default_S3_Util!N5*Weighting!P14+TUM_default_S3_Util!O5*Weighting!P15+TUM_default_S3_Util!P5*Weighting!P16+TUM_default_S3_Util!Q5*Weighting!P17</f>
        <v>-14.265053379893587</v>
      </c>
      <c r="Q5" s="6">
        <f>+TUM_default_S3_Util!B5*Weighting!Q2+TUM_default_S3_Util!C5*Weighting!Q3+TUM_default_S3_Util!D5*Weighting!Q4+TUM_default_S3_Util!E5*Weighting!Q5+TUM_default_S3_Util!F5*Weighting!Q6+TUM_default_S3_Util!G5*Weighting!Q7+TUM_default_S3_Util!H5*Weighting!Q8+TUM_default_S3_Util!I5*Weighting!Q9+TUM_default_S3_Util!J5*Weighting!Q10+TUM_default_S3_Util!K5*Weighting!Q11+TUM_default_S3_Util!L5*Weighting!Q12+TUM_default_S3_Util!M5*Weighting!Q13+TUM_default_S3_Util!N5*Weighting!Q14+TUM_default_S3_Util!O5*Weighting!Q15+TUM_default_S3_Util!P5*Weighting!Q16+TUM_default_S3_Util!Q5*Weighting!Q17</f>
        <v>-0.79256015254604428</v>
      </c>
      <c r="R5" s="6">
        <f>+TUM_default_S3_Util!B5*Weighting!R2+TUM_default_S3_Util!C5*Weighting!R3+TUM_default_S3_Util!D5*Weighting!R4+TUM_default_S3_Util!E5*Weighting!R5+TUM_default_S3_Util!F5*Weighting!R6+TUM_default_S3_Util!G5*Weighting!R7+TUM_default_S3_Util!H5*Weighting!R8+TUM_default_S3_Util!I5*Weighting!R9+TUM_default_S3_Util!J5*Weighting!R10+TUM_default_S3_Util!K5*Weighting!R11+TUM_default_S3_Util!L5*Weighting!R12+TUM_default_S3_Util!M5*Weighting!R13+TUM_default_S3_Util!N5*Weighting!R14+TUM_default_S3_Util!O5*Weighting!R15+TUM_default_S3_Util!P5*Weighting!R16+TUM_default_S3_Util!Q5*Weighting!R17</f>
        <v>-16.002555147417809</v>
      </c>
      <c r="S5" s="6">
        <f>+TUM_default_S3_Util!B5*Weighting!S2+TUM_default_S3_Util!C5*Weighting!S3+TUM_default_S3_Util!D5*Weighting!S4+TUM_default_S3_Util!E5*Weighting!S5+TUM_default_S3_Util!F5*Weighting!S6+TUM_default_S3_Util!G5*Weighting!S7+TUM_default_S3_Util!H5*Weighting!S8+TUM_default_S3_Util!I5*Weighting!S9+TUM_default_S3_Util!J5*Weighting!S10+TUM_default_S3_Util!K5*Weighting!S11+TUM_default_S3_Util!L5*Weighting!S12+TUM_default_S3_Util!M5*Weighting!S13+TUM_default_S3_Util!N5*Weighting!S14+TUM_default_S3_Util!O5*Weighting!S15+TUM_default_S3_Util!P5*Weighting!S16+TUM_default_S3_Util!Q5*Weighting!S17</f>
        <v>-25.852538105370243</v>
      </c>
      <c r="T5" s="6">
        <f>+TUM_default_S3_Util!B5*Weighting!T2+TUM_default_S3_Util!C5*Weighting!T3+TUM_default_S3_Util!D5*Weighting!T4+TUM_default_S3_Util!E5*Weighting!T5+TUM_default_S3_Util!F5*Weighting!T6+TUM_default_S3_Util!G5*Weighting!T7+TUM_default_S3_Util!H5*Weighting!T8+TUM_default_S3_Util!I5*Weighting!T9+TUM_default_S3_Util!J5*Weighting!T10+TUM_default_S3_Util!K5*Weighting!T11+TUM_default_S3_Util!L5*Weighting!T12+TUM_default_S3_Util!M5*Weighting!T13+TUM_default_S3_Util!N5*Weighting!T14+TUM_default_S3_Util!O5*Weighting!T15+TUM_default_S3_Util!P5*Weighting!T16+TUM_default_S3_Util!Q5*Weighting!T17</f>
        <v>-32.922982474669794</v>
      </c>
      <c r="U5" s="6">
        <f>+TUM_default_S3_Util!B5*Weighting!U2+TUM_default_S3_Util!C5*Weighting!U3+TUM_default_S3_Util!D5*Weighting!U4+TUM_default_S3_Util!E5*Weighting!U5+TUM_default_S3_Util!F5*Weighting!U6+TUM_default_S3_Util!G5*Weighting!U7+TUM_default_S3_Util!H5*Weighting!U8+TUM_default_S3_Util!I5*Weighting!U9+TUM_default_S3_Util!J5*Weighting!U10+TUM_default_S3_Util!K5*Weighting!U11+TUM_default_S3_Util!L5*Weighting!U12+TUM_default_S3_Util!M5*Weighting!U13+TUM_default_S3_Util!N5*Weighting!U14+TUM_default_S3_Util!O5*Weighting!U15+TUM_default_S3_Util!P5*Weighting!U16+TUM_default_S3_Util!Q5*Weighting!U17</f>
        <v>-34.572712594627625</v>
      </c>
      <c r="V5" s="6">
        <f>+TUM_default_S3_Util!B5*Weighting!V2+TUM_default_S3_Util!C5*Weighting!V3+TUM_default_S3_Util!D5*Weighting!V4+TUM_default_S3_Util!E5*Weighting!V5+TUM_default_S3_Util!F5*Weighting!V6+TUM_default_S3_Util!G5*Weighting!V7+TUM_default_S3_Util!H5*Weighting!V8+TUM_default_S3_Util!I5*Weighting!V9+TUM_default_S3_Util!J5*Weighting!V10+TUM_default_S3_Util!K5*Weighting!V11+TUM_default_S3_Util!L5*Weighting!V12+TUM_default_S3_Util!M5*Weighting!V13+TUM_default_S3_Util!N5*Weighting!V14+TUM_default_S3_Util!O5*Weighting!V15+TUM_default_S3_Util!P5*Weighting!V16+TUM_default_S3_Util!Q5*Weighting!V17</f>
        <v>-31.975569022706654</v>
      </c>
      <c r="W5" s="6">
        <f>+TUM_default_S3_Util!B5*Weighting!W2+TUM_default_S3_Util!C5*Weighting!W3+TUM_default_S3_Util!D5*Weighting!W4+TUM_default_S3_Util!E5*Weighting!W5+TUM_default_S3_Util!F5*Weighting!W6+TUM_default_S3_Util!G5*Weighting!W7+TUM_default_S3_Util!H5*Weighting!W8+TUM_default_S3_Util!I5*Weighting!W9+TUM_default_S3_Util!J5*Weighting!W10+TUM_default_S3_Util!K5*Weighting!W11+TUM_default_S3_Util!L5*Weighting!W12+TUM_default_S3_Util!M5*Weighting!W13+TUM_default_S3_Util!N5*Weighting!W14+TUM_default_S3_Util!O5*Weighting!W15+TUM_default_S3_Util!P5*Weighting!W16+TUM_default_S3_Util!Q5*Weighting!W17</f>
        <v>-196.07086146086664</v>
      </c>
      <c r="X5" s="6">
        <f>+TUM_default_S3_Util!B5*Weighting!X2+TUM_default_S3_Util!C5*Weighting!X3+TUM_default_S3_Util!D5*Weighting!X4+TUM_default_S3_Util!E5*Weighting!X5+TUM_default_S3_Util!F5*Weighting!X6+TUM_default_S3_Util!G5*Weighting!X7+TUM_default_S3_Util!H5*Weighting!X8+TUM_default_S3_Util!I5*Weighting!X9+TUM_default_S3_Util!J5*Weighting!X10+TUM_default_S3_Util!K5*Weighting!X11+TUM_default_S3_Util!L5*Weighting!X12+TUM_default_S3_Util!M5*Weighting!X13+TUM_default_S3_Util!N5*Weighting!X14+TUM_default_S3_Util!O5*Weighting!X15+TUM_default_S3_Util!P5*Weighting!X16+TUM_default_S3_Util!Q5*Weighting!X17</f>
        <v>-17.541058748468913</v>
      </c>
      <c r="Y5" s="6">
        <f>+TUM_default_S3_Util!B5*Weighting!Y2+TUM_default_S3_Util!C5*Weighting!Y3+TUM_default_S3_Util!D5*Weighting!Y4+TUM_default_S3_Util!E5*Weighting!Y5+TUM_default_S3_Util!F5*Weighting!Y6+TUM_default_S3_Util!G5*Weighting!Y7+TUM_default_S3_Util!H5*Weighting!Y8+TUM_default_S3_Util!I5*Weighting!Y9+TUM_default_S3_Util!J5*Weighting!Y10+TUM_default_S3_Util!K5*Weighting!Y11+TUM_default_S3_Util!L5*Weighting!Y12+TUM_default_S3_Util!M5*Weighting!Y13+TUM_default_S3_Util!N5*Weighting!Y14+TUM_default_S3_Util!O5*Weighting!Y15+TUM_default_S3_Util!P5*Weighting!Y16+TUM_default_S3_Util!Q5*Weighting!Y17</f>
        <v>-154.93604185480532</v>
      </c>
      <c r="Z5" s="6">
        <f>+TUM_default_S3_Util!B5*Weighting!Z2+TUM_default_S3_Util!C5*Weighting!Z3+TUM_default_S3_Util!D5*Weighting!Z4+TUM_default_S3_Util!E5*Weighting!Z5+TUM_default_S3_Util!F5*Weighting!Z6+TUM_default_S3_Util!G5*Weighting!Z7+TUM_default_S3_Util!H5*Weighting!Z8+TUM_default_S3_Util!I5*Weighting!Z9+TUM_default_S3_Util!J5*Weighting!Z10+TUM_default_S3_Util!K5*Weighting!Z11+TUM_default_S3_Util!L5*Weighting!Z12+TUM_default_S3_Util!M5*Weighting!Z13+TUM_default_S3_Util!N5*Weighting!Z14+TUM_default_S3_Util!O5*Weighting!Z15+TUM_default_S3_Util!P5*Weighting!Z16+TUM_default_S3_Util!Q5*Weighting!Z17</f>
        <v>-13.845134331296199</v>
      </c>
      <c r="AA5" s="6">
        <f>+TUM_default_S3_Util!B5*Weighting!AA2+TUM_default_S3_Util!C5*Weighting!AA3+TUM_default_S3_Util!D5*Weighting!AA4+TUM_default_S3_Util!E5*Weighting!AA5+TUM_default_S3_Util!F5*Weighting!AA6+TUM_default_S3_Util!G5*Weighting!AA7+TUM_default_S3_Util!H5*Weighting!AA8+TUM_default_S3_Util!I5*Weighting!AA9+TUM_default_S3_Util!J5*Weighting!AA10+TUM_default_S3_Util!K5*Weighting!AA11+TUM_default_S3_Util!L5*Weighting!AA12+TUM_default_S3_Util!M5*Weighting!AA13+TUM_default_S3_Util!N5*Weighting!AA14+TUM_default_S3_Util!O5*Weighting!AA15+TUM_default_S3_Util!P5*Weighting!AA16+TUM_default_S3_Util!Q5*Weighting!AA17</f>
        <v>-16.395808956737472</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3_Mat!B2*Weighting!B2+TUM_default_S3_Mat!C2*Weighting!B3+TUM_default_S3_Mat!D2*Weighting!B4+TUM_default_S3_Mat!E2*Weighting!B5+TUM_default_S3_Mat!F2*Weighting!B6+TUM_default_S3_Mat!G2*Weighting!B7+TUM_default_S3_Mat!H2*Weighting!B8+TUM_default_S3_Mat!I2*Weighting!B9+TUM_default_S3_Mat!J2*Weighting!B10+TUM_default_S3_Mat!K2*Weighting!B11+TUM_default_S3_Mat!L2*Weighting!B12+TUM_default_S3_Mat!M2*Weighting!B13+TUM_default_S3_Mat!N2*Weighting!B14+TUM_default_S3_Mat!O2*Weighting!B15+TUM_default_S3_Mat!P2*Weighting!B16+TUM_default_S3_Mat!Q2*Weighting!B17</f>
        <v>710.59132462040043</v>
      </c>
      <c r="C2" s="6">
        <f ca="1">+TUM_default_S3_Mat!B2*Weighting!C2+TUM_default_S3_Mat!C2*Weighting!C3+TUM_default_S3_Mat!D2*Weighting!C4+TUM_default_S3_Mat!E2*Weighting!C5+TUM_default_S3_Mat!F2*Weighting!C6+TUM_default_S3_Mat!G2*Weighting!C7+TUM_default_S3_Mat!H2*Weighting!C8+TUM_default_S3_Mat!I2*Weighting!C9+TUM_default_S3_Mat!J2*Weighting!C10+TUM_default_S3_Mat!K2*Weighting!C11+TUM_default_S3_Mat!L2*Weighting!C12+TUM_default_S3_Mat!M2*Weighting!C13+TUM_default_S3_Mat!N2*Weighting!C14+TUM_default_S3_Mat!O2*Weighting!C15+TUM_default_S3_Mat!P2*Weighting!C16+TUM_default_S3_Mat!Q2*Weighting!C17</f>
        <v>670.15042234194493</v>
      </c>
      <c r="D2" s="6">
        <f ca="1">+TUM_default_S3_Mat!B2*Weighting!D2+TUM_default_S3_Mat!C2*Weighting!D3+TUM_default_S3_Mat!D2*Weighting!D4+TUM_default_S3_Mat!E2*Weighting!D5+TUM_default_S3_Mat!F2*Weighting!D6+TUM_default_S3_Mat!G2*Weighting!D7+TUM_default_S3_Mat!H2*Weighting!D8+TUM_default_S3_Mat!I2*Weighting!D9+TUM_default_S3_Mat!J2*Weighting!D10+TUM_default_S3_Mat!K2*Weighting!D11+TUM_default_S3_Mat!L2*Weighting!D12+TUM_default_S3_Mat!M2*Weighting!D13+TUM_default_S3_Mat!N2*Weighting!D14+TUM_default_S3_Mat!O2*Weighting!D15+TUM_default_S3_Mat!P2*Weighting!D16+TUM_default_S3_Mat!Q2*Weighting!D17</f>
        <v>696.19061056156022</v>
      </c>
      <c r="E2" s="6">
        <f ca="1">+TUM_default_S3_Mat!B2*Weighting!E2+TUM_default_S3_Mat!C2*Weighting!E3+TUM_default_S3_Mat!D2*Weighting!E4+TUM_default_S3_Mat!E2*Weighting!E5+TUM_default_S3_Mat!F2*Weighting!E6+TUM_default_S3_Mat!G2*Weighting!E7+TUM_default_S3_Mat!H2*Weighting!E8+TUM_default_S3_Mat!I2*Weighting!E9+TUM_default_S3_Mat!J2*Weighting!E10+TUM_default_S3_Mat!K2*Weighting!E11+TUM_default_S3_Mat!L2*Weighting!E12+TUM_default_S3_Mat!M2*Weighting!E13+TUM_default_S3_Mat!N2*Weighting!E14+TUM_default_S3_Mat!O2*Weighting!E15+TUM_default_S3_Mat!P2*Weighting!E16+TUM_default_S3_Mat!Q2*Weighting!E17</f>
        <v>797.22500610723887</v>
      </c>
      <c r="F2" s="6">
        <f ca="1">+TUM_default_S3_Mat!B2*Weighting!F2+TUM_default_S3_Mat!C2*Weighting!F3+TUM_default_S3_Mat!D2*Weighting!F4+TUM_default_S3_Mat!E2*Weighting!F5+TUM_default_S3_Mat!F2*Weighting!F6+TUM_default_S3_Mat!G2*Weighting!F7+TUM_default_S3_Mat!H2*Weighting!F8+TUM_default_S3_Mat!I2*Weighting!F9+TUM_default_S3_Mat!J2*Weighting!F10+TUM_default_S3_Mat!K2*Weighting!F11+TUM_default_S3_Mat!L2*Weighting!F12+TUM_default_S3_Mat!M2*Weighting!F13+TUM_default_S3_Mat!N2*Weighting!F14+TUM_default_S3_Mat!O2*Weighting!F15+TUM_default_S3_Mat!P2*Weighting!F16+TUM_default_S3_Mat!Q2*Weighting!F17</f>
        <v>652.24818325156537</v>
      </c>
      <c r="G2" s="6">
        <f>+TUM_default_S3_Mat!B2*Weighting!G2+TUM_default_S3_Mat!C2*Weighting!G3+TUM_default_S3_Mat!D2*Weighting!G4+TUM_default_S3_Mat!E2*Weighting!G5+TUM_default_S3_Mat!F2*Weighting!G6+TUM_default_S3_Mat!G2*Weighting!G7+TUM_default_S3_Mat!H2*Weighting!G8+TUM_default_S3_Mat!I2*Weighting!G9+TUM_default_S3_Mat!J2*Weighting!G10+TUM_default_S3_Mat!K2*Weighting!G11+TUM_default_S3_Mat!L2*Weighting!G12+TUM_default_S3_Mat!M2*Weighting!G13+TUM_default_S3_Mat!N2*Weighting!G14+TUM_default_S3_Mat!O2*Weighting!G15+TUM_default_S3_Mat!P2*Weighting!G16+TUM_default_S3_Mat!Q2*Weighting!G17</f>
        <v>293.10785896889792</v>
      </c>
      <c r="H2" s="6">
        <f>+TUM_default_S3_Mat!B2*Weighting!H2+TUM_default_S3_Mat!C2*Weighting!H3+TUM_default_S3_Mat!D2*Weighting!H4+TUM_default_S3_Mat!E2*Weighting!H5+TUM_default_S3_Mat!F2*Weighting!H6+TUM_default_S3_Mat!G2*Weighting!H7+TUM_default_S3_Mat!H2*Weighting!H8+TUM_default_S3_Mat!I2*Weighting!H9+TUM_default_S3_Mat!J2*Weighting!H10+TUM_default_S3_Mat!K2*Weighting!H11+TUM_default_S3_Mat!L2*Weighting!H12+TUM_default_S3_Mat!M2*Weighting!H13+TUM_default_S3_Mat!N2*Weighting!H14+TUM_default_S3_Mat!O2*Weighting!H15+TUM_default_S3_Mat!P2*Weighting!H16+TUM_default_S3_Mat!Q2*Weighting!H17</f>
        <v>240.46131581193904</v>
      </c>
      <c r="I2" s="6">
        <f>+TUM_default_S3_Mat!B2*Weighting!I2+TUM_default_S3_Mat!C2*Weighting!I3+TUM_default_S3_Mat!D2*Weighting!I4+TUM_default_S3_Mat!E2*Weighting!I5+TUM_default_S3_Mat!F2*Weighting!I6+TUM_default_S3_Mat!G2*Weighting!I7+TUM_default_S3_Mat!H2*Weighting!I8+TUM_default_S3_Mat!I2*Weighting!I9+TUM_default_S3_Mat!J2*Weighting!I10+TUM_default_S3_Mat!K2*Weighting!I11+TUM_default_S3_Mat!L2*Weighting!I12+TUM_default_S3_Mat!M2*Weighting!I13+TUM_default_S3_Mat!N2*Weighting!I14+TUM_default_S3_Mat!O2*Weighting!I15+TUM_default_S3_Mat!P2*Weighting!I16+TUM_default_S3_Mat!Q2*Weighting!I17</f>
        <v>283.97933040702941</v>
      </c>
      <c r="J2" s="6">
        <f>+TUM_default_S3_Mat!B2*Weighting!J2+TUM_default_S3_Mat!C2*Weighting!J3+TUM_default_S3_Mat!D2*Weighting!J4+TUM_default_S3_Mat!E2*Weighting!J5+TUM_default_S3_Mat!F2*Weighting!J6+TUM_default_S3_Mat!G2*Weighting!J7+TUM_default_S3_Mat!H2*Weighting!J8+TUM_default_S3_Mat!I2*Weighting!J9+TUM_default_S3_Mat!J2*Weighting!J10+TUM_default_S3_Mat!K2*Weighting!J11+TUM_default_S3_Mat!L2*Weighting!J12+TUM_default_S3_Mat!M2*Weighting!J13+TUM_default_S3_Mat!N2*Weighting!J14+TUM_default_S3_Mat!O2*Weighting!J15+TUM_default_S3_Mat!P2*Weighting!J16+TUM_default_S3_Mat!Q2*Weighting!J17</f>
        <v>316.42169011286143</v>
      </c>
      <c r="K2" s="6">
        <f>+TUM_default_S3_Mat!B2*Weighting!K2+TUM_default_S3_Mat!C2*Weighting!K3+TUM_default_S3_Mat!D2*Weighting!K4+TUM_default_S3_Mat!E2*Weighting!K5+TUM_default_S3_Mat!F2*Weighting!K6+TUM_default_S3_Mat!G2*Weighting!K7+TUM_default_S3_Mat!H2*Weighting!K8+TUM_default_S3_Mat!I2*Weighting!K9+TUM_default_S3_Mat!J2*Weighting!K10+TUM_default_S3_Mat!K2*Weighting!K11+TUM_default_S3_Mat!L2*Weighting!K12+TUM_default_S3_Mat!M2*Weighting!K13+TUM_default_S3_Mat!N2*Weighting!K14+TUM_default_S3_Mat!O2*Weighting!K15+TUM_default_S3_Mat!P2*Weighting!K16+TUM_default_S3_Mat!Q2*Weighting!K17</f>
        <v>223.73464834798344</v>
      </c>
      <c r="L2" s="6">
        <f>+TUM_default_S3_Mat!B2*Weighting!L2+TUM_default_S3_Mat!C2*Weighting!L3+TUM_default_S3_Mat!D2*Weighting!L4+TUM_default_S3_Mat!E2*Weighting!L5+TUM_default_S3_Mat!F2*Weighting!L6+TUM_default_S3_Mat!G2*Weighting!L7+TUM_default_S3_Mat!H2*Weighting!L8+TUM_default_S3_Mat!I2*Weighting!L9+TUM_default_S3_Mat!J2*Weighting!L10+TUM_default_S3_Mat!K2*Weighting!L11+TUM_default_S3_Mat!L2*Weighting!L12+TUM_default_S3_Mat!M2*Weighting!L13+TUM_default_S3_Mat!N2*Weighting!L14+TUM_default_S3_Mat!O2*Weighting!L15+TUM_default_S3_Mat!P2*Weighting!L16+TUM_default_S3_Mat!Q2*Weighting!L17</f>
        <v>58.024142891094179</v>
      </c>
      <c r="M2" s="6">
        <f>+TUM_default_S3_Mat!B2*Weighting!M2+TUM_default_S3_Mat!C2*Weighting!M3+TUM_default_S3_Mat!D2*Weighting!M4+TUM_default_S3_Mat!E2*Weighting!M5+TUM_default_S3_Mat!F2*Weighting!M6+TUM_default_S3_Mat!G2*Weighting!M7+TUM_default_S3_Mat!H2*Weighting!M8+TUM_default_S3_Mat!I2*Weighting!M9+TUM_default_S3_Mat!J2*Weighting!M10+TUM_default_S3_Mat!K2*Weighting!M11+TUM_default_S3_Mat!L2*Weighting!M12+TUM_default_S3_Mat!M2*Weighting!M13+TUM_default_S3_Mat!N2*Weighting!M14+TUM_default_S3_Mat!O2*Weighting!M15+TUM_default_S3_Mat!P2*Weighting!M16+TUM_default_S3_Mat!Q2*Weighting!M17</f>
        <v>2.6550698087355102</v>
      </c>
      <c r="N2" s="6">
        <f>+TUM_default_S3_Mat!B2*Weighting!N2+TUM_default_S3_Mat!C2*Weighting!N3+TUM_default_S3_Mat!D2*Weighting!N4+TUM_default_S3_Mat!E2*Weighting!N5+TUM_default_S3_Mat!F2*Weighting!N6+TUM_default_S3_Mat!G2*Weighting!N7+TUM_default_S3_Mat!H2*Weighting!N8+TUM_default_S3_Mat!I2*Weighting!N9+TUM_default_S3_Mat!J2*Weighting!N10+TUM_default_S3_Mat!K2*Weighting!N11+TUM_default_S3_Mat!L2*Weighting!N12+TUM_default_S3_Mat!M2*Weighting!N13+TUM_default_S3_Mat!N2*Weighting!N14+TUM_default_S3_Mat!O2*Weighting!N15+TUM_default_S3_Mat!P2*Weighting!N16+TUM_default_S3_Mat!Q2*Weighting!N17</f>
        <v>817.52955945374538</v>
      </c>
      <c r="O2" s="6">
        <f>+TUM_default_S3_Mat!B2*Weighting!O2+TUM_default_S3_Mat!C2*Weighting!O3+TUM_default_S3_Mat!D2*Weighting!O4+TUM_default_S3_Mat!E2*Weighting!O5+TUM_default_S3_Mat!F2*Weighting!O6+TUM_default_S3_Mat!G2*Weighting!O7+TUM_default_S3_Mat!H2*Weighting!O8+TUM_default_S3_Mat!I2*Weighting!O9+TUM_default_S3_Mat!J2*Weighting!O10+TUM_default_S3_Mat!K2*Weighting!O11+TUM_default_S3_Mat!L2*Weighting!O12+TUM_default_S3_Mat!M2*Weighting!O13+TUM_default_S3_Mat!N2*Weighting!O14+TUM_default_S3_Mat!O2*Weighting!O15+TUM_default_S3_Mat!P2*Weighting!O16+TUM_default_S3_Mat!Q2*Weighting!O17</f>
        <v>1035.6525902017599</v>
      </c>
      <c r="P2" s="6">
        <f>+TUM_default_S3_Mat!B2*Weighting!P2+TUM_default_S3_Mat!C2*Weighting!P3+TUM_default_S3_Mat!D2*Weighting!P4+TUM_default_S3_Mat!E2*Weighting!P5+TUM_default_S3_Mat!F2*Weighting!P6+TUM_default_S3_Mat!G2*Weighting!P7+TUM_default_S3_Mat!H2*Weighting!P8+TUM_default_S3_Mat!I2*Weighting!P9+TUM_default_S3_Mat!J2*Weighting!P10+TUM_default_S3_Mat!K2*Weighting!P11+TUM_default_S3_Mat!L2*Weighting!P12+TUM_default_S3_Mat!M2*Weighting!P13+TUM_default_S3_Mat!N2*Weighting!P14+TUM_default_S3_Mat!O2*Weighting!P15+TUM_default_S3_Mat!P2*Weighting!P16+TUM_default_S3_Mat!Q2*Weighting!P17</f>
        <v>71.325266899467948</v>
      </c>
      <c r="Q2" s="6">
        <f>+TUM_default_S3_Mat!B2*Weighting!Q2+TUM_default_S3_Mat!C2*Weighting!Q3+TUM_default_S3_Mat!D2*Weighting!Q4+TUM_default_S3_Mat!E2*Weighting!Q5+TUM_default_S3_Mat!F2*Weighting!Q6+TUM_default_S3_Mat!G2*Weighting!Q7+TUM_default_S3_Mat!H2*Weighting!Q8+TUM_default_S3_Mat!I2*Weighting!Q9+TUM_default_S3_Mat!J2*Weighting!Q10+TUM_default_S3_Mat!K2*Weighting!Q11+TUM_default_S3_Mat!L2*Weighting!Q12+TUM_default_S3_Mat!M2*Weighting!Q13+TUM_default_S3_Mat!N2*Weighting!Q14+TUM_default_S3_Mat!O2*Weighting!Q15+TUM_default_S3_Mat!P2*Weighting!Q16+TUM_default_S3_Mat!Q2*Weighting!Q17</f>
        <v>3.9628007627302213</v>
      </c>
      <c r="R2" s="6">
        <f>+TUM_default_S3_Mat!B2*Weighting!R2+TUM_default_S3_Mat!C2*Weighting!R3+TUM_default_S3_Mat!D2*Weighting!R4+TUM_default_S3_Mat!E2*Weighting!R5+TUM_default_S3_Mat!F2*Weighting!R6+TUM_default_S3_Mat!G2*Weighting!R7+TUM_default_S3_Mat!H2*Weighting!R8+TUM_default_S3_Mat!I2*Weighting!R9+TUM_default_S3_Mat!J2*Weighting!R10+TUM_default_S3_Mat!K2*Weighting!R11+TUM_default_S3_Mat!L2*Weighting!R12+TUM_default_S3_Mat!M2*Weighting!R13+TUM_default_S3_Mat!N2*Weighting!R14+TUM_default_S3_Mat!O2*Weighting!R15+TUM_default_S3_Mat!P2*Weighting!R16+TUM_default_S3_Mat!Q2*Weighting!R17</f>
        <v>80.012775737089058</v>
      </c>
      <c r="S2" s="6">
        <f>+TUM_default_S3_Mat!B2*Weighting!S2+TUM_default_S3_Mat!C2*Weighting!S3+TUM_default_S3_Mat!D2*Weighting!S4+TUM_default_S3_Mat!E2*Weighting!S5+TUM_default_S3_Mat!F2*Weighting!S6+TUM_default_S3_Mat!G2*Weighting!S7+TUM_default_S3_Mat!H2*Weighting!S8+TUM_default_S3_Mat!I2*Weighting!S9+TUM_default_S3_Mat!J2*Weighting!S10+TUM_default_S3_Mat!K2*Weighting!S11+TUM_default_S3_Mat!L2*Weighting!S12+TUM_default_S3_Mat!M2*Weighting!S13+TUM_default_S3_Mat!N2*Weighting!S14+TUM_default_S3_Mat!O2*Weighting!S15+TUM_default_S3_Mat!P2*Weighting!S16+TUM_default_S3_Mat!Q2*Weighting!S17</f>
        <v>129.26269052685123</v>
      </c>
      <c r="T2" s="6">
        <f>+TUM_default_S3_Mat!B2*Weighting!T2+TUM_default_S3_Mat!C2*Weighting!T3+TUM_default_S3_Mat!D2*Weighting!T4+TUM_default_S3_Mat!E2*Weighting!T5+TUM_default_S3_Mat!F2*Weighting!T6+TUM_default_S3_Mat!G2*Weighting!T7+TUM_default_S3_Mat!H2*Weighting!T8+TUM_default_S3_Mat!I2*Weighting!T9+TUM_default_S3_Mat!J2*Weighting!T10+TUM_default_S3_Mat!K2*Weighting!T11+TUM_default_S3_Mat!L2*Weighting!T12+TUM_default_S3_Mat!M2*Weighting!T13+TUM_default_S3_Mat!N2*Weighting!T14+TUM_default_S3_Mat!O2*Weighting!T15+TUM_default_S3_Mat!P2*Weighting!T16+TUM_default_S3_Mat!Q2*Weighting!T17</f>
        <v>164.61491237334897</v>
      </c>
      <c r="U2" s="6">
        <f>+TUM_default_S3_Mat!B2*Weighting!U2+TUM_default_S3_Mat!C2*Weighting!U3+TUM_default_S3_Mat!D2*Weighting!U4+TUM_default_S3_Mat!E2*Weighting!U5+TUM_default_S3_Mat!F2*Weighting!U6+TUM_default_S3_Mat!G2*Weighting!U7+TUM_default_S3_Mat!H2*Weighting!U8+TUM_default_S3_Mat!I2*Weighting!U9+TUM_default_S3_Mat!J2*Weighting!U10+TUM_default_S3_Mat!K2*Weighting!U11+TUM_default_S3_Mat!L2*Weighting!U12+TUM_default_S3_Mat!M2*Weighting!U13+TUM_default_S3_Mat!N2*Weighting!U14+TUM_default_S3_Mat!O2*Weighting!U15+TUM_default_S3_Mat!P2*Weighting!U16+TUM_default_S3_Mat!Q2*Weighting!U17</f>
        <v>172.8635629731381</v>
      </c>
      <c r="V2" s="6">
        <f>+TUM_default_S3_Mat!B2*Weighting!V2+TUM_default_S3_Mat!C2*Weighting!V3+TUM_default_S3_Mat!D2*Weighting!V4+TUM_default_S3_Mat!E2*Weighting!V5+TUM_default_S3_Mat!F2*Weighting!V6+TUM_default_S3_Mat!G2*Weighting!V7+TUM_default_S3_Mat!H2*Weighting!V8+TUM_default_S3_Mat!I2*Weighting!V9+TUM_default_S3_Mat!J2*Weighting!V10+TUM_default_S3_Mat!K2*Weighting!V11+TUM_default_S3_Mat!L2*Weighting!V12+TUM_default_S3_Mat!M2*Weighting!V13+TUM_default_S3_Mat!N2*Weighting!V14+TUM_default_S3_Mat!O2*Weighting!V15+TUM_default_S3_Mat!P2*Weighting!V16+TUM_default_S3_Mat!Q2*Weighting!V17</f>
        <v>159.87784511353328</v>
      </c>
      <c r="W2" s="6">
        <f>+TUM_default_S3_Mat!B2*Weighting!W2+TUM_default_S3_Mat!C2*Weighting!W3+TUM_default_S3_Mat!D2*Weighting!W4+TUM_default_S3_Mat!E2*Weighting!W5+TUM_default_S3_Mat!F2*Weighting!W6+TUM_default_S3_Mat!G2*Weighting!W7+TUM_default_S3_Mat!H2*Weighting!W8+TUM_default_S3_Mat!I2*Weighting!W9+TUM_default_S3_Mat!J2*Weighting!W10+TUM_default_S3_Mat!K2*Weighting!W11+TUM_default_S3_Mat!L2*Weighting!W12+TUM_default_S3_Mat!M2*Weighting!W13+TUM_default_S3_Mat!N2*Weighting!W14+TUM_default_S3_Mat!O2*Weighting!W15+TUM_default_S3_Mat!P2*Weighting!W16+TUM_default_S3_Mat!Q2*Weighting!W17</f>
        <v>980.35430730433325</v>
      </c>
      <c r="X2" s="6">
        <f>+TUM_default_S3_Mat!B2*Weighting!X2+TUM_default_S3_Mat!C2*Weighting!X3+TUM_default_S3_Mat!D2*Weighting!X4+TUM_default_S3_Mat!E2*Weighting!X5+TUM_default_S3_Mat!F2*Weighting!X6+TUM_default_S3_Mat!G2*Weighting!X7+TUM_default_S3_Mat!H2*Weighting!X8+TUM_default_S3_Mat!I2*Weighting!X9+TUM_default_S3_Mat!J2*Weighting!X10+TUM_default_S3_Mat!K2*Weighting!X11+TUM_default_S3_Mat!L2*Weighting!X12+TUM_default_S3_Mat!M2*Weighting!X13+TUM_default_S3_Mat!N2*Weighting!X14+TUM_default_S3_Mat!O2*Weighting!X15+TUM_default_S3_Mat!P2*Weighting!X16+TUM_default_S3_Mat!Q2*Weighting!X17</f>
        <v>87.705293742344551</v>
      </c>
      <c r="Y2" s="6">
        <f>+TUM_default_S3_Mat!B2*Weighting!Y2+TUM_default_S3_Mat!C2*Weighting!Y3+TUM_default_S3_Mat!D2*Weighting!Y4+TUM_default_S3_Mat!E2*Weighting!Y5+TUM_default_S3_Mat!F2*Weighting!Y6+TUM_default_S3_Mat!G2*Weighting!Y7+TUM_default_S3_Mat!H2*Weighting!Y8+TUM_default_S3_Mat!I2*Weighting!Y9+TUM_default_S3_Mat!J2*Weighting!Y10+TUM_default_S3_Mat!K2*Weighting!Y11+TUM_default_S3_Mat!L2*Weighting!Y12+TUM_default_S3_Mat!M2*Weighting!Y13+TUM_default_S3_Mat!N2*Weighting!Y14+TUM_default_S3_Mat!O2*Weighting!Y15+TUM_default_S3_Mat!P2*Weighting!Y16+TUM_default_S3_Mat!Q2*Weighting!Y17</f>
        <v>774.68020927402665</v>
      </c>
      <c r="Z2" s="6">
        <f>+TUM_default_S3_Mat!B2*Weighting!Z2+TUM_default_S3_Mat!C2*Weighting!Z3+TUM_default_S3_Mat!D2*Weighting!Z4+TUM_default_S3_Mat!E2*Weighting!Z5+TUM_default_S3_Mat!F2*Weighting!Z6+TUM_default_S3_Mat!G2*Weighting!Z7+TUM_default_S3_Mat!H2*Weighting!Z8+TUM_default_S3_Mat!I2*Weighting!Z9+TUM_default_S3_Mat!J2*Weighting!Z10+TUM_default_S3_Mat!K2*Weighting!Z11+TUM_default_S3_Mat!L2*Weighting!Z12+TUM_default_S3_Mat!M2*Weighting!Z13+TUM_default_S3_Mat!N2*Weighting!Z14+TUM_default_S3_Mat!O2*Weighting!Z15+TUM_default_S3_Mat!P2*Weighting!Z16+TUM_default_S3_Mat!Q2*Weighting!Z17</f>
        <v>69.225671656481026</v>
      </c>
      <c r="AA2" s="6">
        <f>+TUM_default_S3_Mat!B2*Weighting!AA2+TUM_default_S3_Mat!C2*Weighting!AA3+TUM_default_S3_Mat!D2*Weighting!AA4+TUM_default_S3_Mat!E2*Weighting!AA5+TUM_default_S3_Mat!F2*Weighting!AA6+TUM_default_S3_Mat!G2*Weighting!AA7+TUM_default_S3_Mat!H2*Weighting!AA8+TUM_default_S3_Mat!I2*Weighting!AA9+TUM_default_S3_Mat!J2*Weighting!AA10+TUM_default_S3_Mat!K2*Weighting!AA11+TUM_default_S3_Mat!L2*Weighting!AA12+TUM_default_S3_Mat!M2*Weighting!AA13+TUM_default_S3_Mat!N2*Weighting!AA14+TUM_default_S3_Mat!O2*Weighting!AA15+TUM_default_S3_Mat!P2*Weighting!AA16+TUM_default_S3_Mat!Q2*Weighting!AA17</f>
        <v>81.979044783687343</v>
      </c>
    </row>
    <row r="3" spans="1:27" x14ac:dyDescent="0.35">
      <c r="A3" s="5" t="s">
        <v>2</v>
      </c>
      <c r="B3" s="6">
        <f ca="1">+TUM_default_S3_Mat!B3*Weighting!B2+TUM_default_S3_Mat!C3*Weighting!B3+TUM_default_S3_Mat!D3*Weighting!B4+TUM_default_S3_Mat!E3*Weighting!B5+TUM_default_S3_Mat!F3*Weighting!B6+TUM_default_S3_Mat!G3*Weighting!B7+TUM_default_S3_Mat!H3*Weighting!B8+TUM_default_S3_Mat!I3*Weighting!B9+TUM_default_S3_Mat!J3*Weighting!B10+TUM_default_S3_Mat!K3*Weighting!B11+TUM_default_S3_Mat!L3*Weighting!B12+TUM_default_S3_Mat!M3*Weighting!B13+TUM_default_S3_Mat!N3*Weighting!B14+TUM_default_S3_Mat!O3*Weighting!B15+TUM_default_S3_Mat!P3*Weighting!B16+TUM_default_S3_Mat!Q3*Weighting!B17</f>
        <v>284.23652984816016</v>
      </c>
      <c r="C3" s="6">
        <f ca="1">+TUM_default_S3_Mat!B3*Weighting!C2+TUM_default_S3_Mat!C3*Weighting!C3+TUM_default_S3_Mat!D3*Weighting!C4+TUM_default_S3_Mat!E3*Weighting!C5+TUM_default_S3_Mat!F3*Weighting!C6+TUM_default_S3_Mat!G3*Weighting!C7+TUM_default_S3_Mat!H3*Weighting!C8+TUM_default_S3_Mat!I3*Weighting!C9+TUM_default_S3_Mat!J3*Weighting!C10+TUM_default_S3_Mat!K3*Weighting!C11+TUM_default_S3_Mat!L3*Weighting!C12+TUM_default_S3_Mat!M3*Weighting!C13+TUM_default_S3_Mat!N3*Weighting!C14+TUM_default_S3_Mat!O3*Weighting!C15+TUM_default_S3_Mat!P3*Weighting!C16+TUM_default_S3_Mat!Q3*Weighting!C17</f>
        <v>268.06016893677798</v>
      </c>
      <c r="D3" s="6">
        <f ca="1">+TUM_default_S3_Mat!B3*Weighting!D2+TUM_default_S3_Mat!C3*Weighting!D3+TUM_default_S3_Mat!D3*Weighting!D4+TUM_default_S3_Mat!E3*Weighting!D5+TUM_default_S3_Mat!F3*Weighting!D6+TUM_default_S3_Mat!G3*Weighting!D7+TUM_default_S3_Mat!H3*Weighting!D8+TUM_default_S3_Mat!I3*Weighting!D9+TUM_default_S3_Mat!J3*Weighting!D10+TUM_default_S3_Mat!K3*Weighting!D11+TUM_default_S3_Mat!L3*Weighting!D12+TUM_default_S3_Mat!M3*Weighting!D13+TUM_default_S3_Mat!N3*Weighting!D14+TUM_default_S3_Mat!O3*Weighting!D15+TUM_default_S3_Mat!P3*Weighting!D16+TUM_default_S3_Mat!Q3*Weighting!D17</f>
        <v>278.476244224624</v>
      </c>
      <c r="E3" s="6">
        <f ca="1">+TUM_default_S3_Mat!B3*Weighting!E2+TUM_default_S3_Mat!C3*Weighting!E3+TUM_default_S3_Mat!D3*Weighting!E4+TUM_default_S3_Mat!E3*Weighting!E5+TUM_default_S3_Mat!F3*Weighting!E6+TUM_default_S3_Mat!G3*Weighting!E7+TUM_default_S3_Mat!H3*Weighting!E8+TUM_default_S3_Mat!I3*Weighting!E9+TUM_default_S3_Mat!J3*Weighting!E10+TUM_default_S3_Mat!K3*Weighting!E11+TUM_default_S3_Mat!L3*Weighting!E12+TUM_default_S3_Mat!M3*Weighting!E13+TUM_default_S3_Mat!N3*Weighting!E14+TUM_default_S3_Mat!O3*Weighting!E15+TUM_default_S3_Mat!P3*Weighting!E16+TUM_default_S3_Mat!Q3*Weighting!E17</f>
        <v>318.89000244289548</v>
      </c>
      <c r="F3" s="6">
        <f ca="1">+TUM_default_S3_Mat!B3*Weighting!F2+TUM_default_S3_Mat!C3*Weighting!F3+TUM_default_S3_Mat!D3*Weighting!F4+TUM_default_S3_Mat!E3*Weighting!F5+TUM_default_S3_Mat!F3*Weighting!F6+TUM_default_S3_Mat!G3*Weighting!F7+TUM_default_S3_Mat!H3*Weighting!F8+TUM_default_S3_Mat!I3*Weighting!F9+TUM_default_S3_Mat!J3*Weighting!F10+TUM_default_S3_Mat!K3*Weighting!F11+TUM_default_S3_Mat!L3*Weighting!F12+TUM_default_S3_Mat!M3*Weighting!F13+TUM_default_S3_Mat!N3*Weighting!F14+TUM_default_S3_Mat!O3*Weighting!F15+TUM_default_S3_Mat!P3*Weighting!F16+TUM_default_S3_Mat!Q3*Weighting!F17</f>
        <v>260.89927330062613</v>
      </c>
      <c r="G3" s="6">
        <f>+TUM_default_S3_Mat!B3*Weighting!G2+TUM_default_S3_Mat!C3*Weighting!G3+TUM_default_S3_Mat!D3*Weighting!G4+TUM_default_S3_Mat!E3*Weighting!G5+TUM_default_S3_Mat!F3*Weighting!G6+TUM_default_S3_Mat!G3*Weighting!G7+TUM_default_S3_Mat!H3*Weighting!G8+TUM_default_S3_Mat!I3*Weighting!G9+TUM_default_S3_Mat!J3*Weighting!G10+TUM_default_S3_Mat!K3*Weighting!G11+TUM_default_S3_Mat!L3*Weighting!G12+TUM_default_S3_Mat!M3*Weighting!G13+TUM_default_S3_Mat!N3*Weighting!G14+TUM_default_S3_Mat!O3*Weighting!G15+TUM_default_S3_Mat!P3*Weighting!G16+TUM_default_S3_Mat!Q3*Weighting!G17</f>
        <v>117.24314358755917</v>
      </c>
      <c r="H3" s="6">
        <f>+TUM_default_S3_Mat!B3*Weighting!H2+TUM_default_S3_Mat!C3*Weighting!H3+TUM_default_S3_Mat!D3*Weighting!H4+TUM_default_S3_Mat!E3*Weighting!H5+TUM_default_S3_Mat!F3*Weighting!H6+TUM_default_S3_Mat!G3*Weighting!H7+TUM_default_S3_Mat!H3*Weighting!H8+TUM_default_S3_Mat!I3*Weighting!H9+TUM_default_S3_Mat!J3*Weighting!H10+TUM_default_S3_Mat!K3*Weighting!H11+TUM_default_S3_Mat!L3*Weighting!H12+TUM_default_S3_Mat!M3*Weighting!H13+TUM_default_S3_Mat!N3*Weighting!H14+TUM_default_S3_Mat!O3*Weighting!H15+TUM_default_S3_Mat!P3*Weighting!H16+TUM_default_S3_Mat!Q3*Weighting!H17</f>
        <v>96.184526324775632</v>
      </c>
      <c r="I3" s="6">
        <f>+TUM_default_S3_Mat!B3*Weighting!I2+TUM_default_S3_Mat!C3*Weighting!I3+TUM_default_S3_Mat!D3*Weighting!I4+TUM_default_S3_Mat!E3*Weighting!I5+TUM_default_S3_Mat!F3*Weighting!I6+TUM_default_S3_Mat!G3*Weighting!I7+TUM_default_S3_Mat!H3*Weighting!I8+TUM_default_S3_Mat!I3*Weighting!I9+TUM_default_S3_Mat!J3*Weighting!I10+TUM_default_S3_Mat!K3*Weighting!I11+TUM_default_S3_Mat!L3*Weighting!I12+TUM_default_S3_Mat!M3*Weighting!I13+TUM_default_S3_Mat!N3*Weighting!I14+TUM_default_S3_Mat!O3*Weighting!I15+TUM_default_S3_Mat!P3*Weighting!I16+TUM_default_S3_Mat!Q3*Weighting!I17</f>
        <v>113.59173216281178</v>
      </c>
      <c r="J3" s="6">
        <f>+TUM_default_S3_Mat!B3*Weighting!J2+TUM_default_S3_Mat!C3*Weighting!J3+TUM_default_S3_Mat!D3*Weighting!J4+TUM_default_S3_Mat!E3*Weighting!J5+TUM_default_S3_Mat!F3*Weighting!J6+TUM_default_S3_Mat!G3*Weighting!J7+TUM_default_S3_Mat!H3*Weighting!J8+TUM_default_S3_Mat!I3*Weighting!J9+TUM_default_S3_Mat!J3*Weighting!J10+TUM_default_S3_Mat!K3*Weighting!J11+TUM_default_S3_Mat!L3*Weighting!J12+TUM_default_S3_Mat!M3*Weighting!J13+TUM_default_S3_Mat!N3*Weighting!J14+TUM_default_S3_Mat!O3*Weighting!J15+TUM_default_S3_Mat!P3*Weighting!J16+TUM_default_S3_Mat!Q3*Weighting!J17</f>
        <v>126.56867604514456</v>
      </c>
      <c r="K3" s="6">
        <f>+TUM_default_S3_Mat!B3*Weighting!K2+TUM_default_S3_Mat!C3*Weighting!K3+TUM_default_S3_Mat!D3*Weighting!K4+TUM_default_S3_Mat!E3*Weighting!K5+TUM_default_S3_Mat!F3*Weighting!K6+TUM_default_S3_Mat!G3*Weighting!K7+TUM_default_S3_Mat!H3*Weighting!K8+TUM_default_S3_Mat!I3*Weighting!K9+TUM_default_S3_Mat!J3*Weighting!K10+TUM_default_S3_Mat!K3*Weighting!K11+TUM_default_S3_Mat!L3*Weighting!K12+TUM_default_S3_Mat!M3*Weighting!K13+TUM_default_S3_Mat!N3*Weighting!K14+TUM_default_S3_Mat!O3*Weighting!K15+TUM_default_S3_Mat!P3*Weighting!K16+TUM_default_S3_Mat!Q3*Weighting!K17</f>
        <v>89.493859339193364</v>
      </c>
      <c r="L3" s="6">
        <f>+TUM_default_S3_Mat!B3*Weighting!L2+TUM_default_S3_Mat!C3*Weighting!L3+TUM_default_S3_Mat!D3*Weighting!L4+TUM_default_S3_Mat!E3*Weighting!L5+TUM_default_S3_Mat!F3*Weighting!L6+TUM_default_S3_Mat!G3*Weighting!L7+TUM_default_S3_Mat!H3*Weighting!L8+TUM_default_S3_Mat!I3*Weighting!L9+TUM_default_S3_Mat!J3*Weighting!L10+TUM_default_S3_Mat!K3*Weighting!L11+TUM_default_S3_Mat!L3*Weighting!L12+TUM_default_S3_Mat!M3*Weighting!L13+TUM_default_S3_Mat!N3*Weighting!L14+TUM_default_S3_Mat!O3*Weighting!L15+TUM_default_S3_Mat!P3*Weighting!L16+TUM_default_S3_Mat!Q3*Weighting!L17</f>
        <v>23.209657156437672</v>
      </c>
      <c r="M3" s="6">
        <f>+TUM_default_S3_Mat!B3*Weighting!M2+TUM_default_S3_Mat!C3*Weighting!M3+TUM_default_S3_Mat!D3*Weighting!M4+TUM_default_S3_Mat!E3*Weighting!M5+TUM_default_S3_Mat!F3*Weighting!M6+TUM_default_S3_Mat!G3*Weighting!M7+TUM_default_S3_Mat!H3*Weighting!M8+TUM_default_S3_Mat!I3*Weighting!M9+TUM_default_S3_Mat!J3*Weighting!M10+TUM_default_S3_Mat!K3*Weighting!M11+TUM_default_S3_Mat!L3*Weighting!M12+TUM_default_S3_Mat!M3*Weighting!M13+TUM_default_S3_Mat!N3*Weighting!M14+TUM_default_S3_Mat!O3*Weighting!M15+TUM_default_S3_Mat!P3*Weighting!M16+TUM_default_S3_Mat!Q3*Weighting!M17</f>
        <v>1.0620279234942041</v>
      </c>
      <c r="N3" s="6">
        <f>+TUM_default_S3_Mat!B3*Weighting!N2+TUM_default_S3_Mat!C3*Weighting!N3+TUM_default_S3_Mat!D3*Weighting!N4+TUM_default_S3_Mat!E3*Weighting!N5+TUM_default_S3_Mat!F3*Weighting!N6+TUM_default_S3_Mat!G3*Weighting!N7+TUM_default_S3_Mat!H3*Weighting!N8+TUM_default_S3_Mat!I3*Weighting!N9+TUM_default_S3_Mat!J3*Weighting!N10+TUM_default_S3_Mat!K3*Weighting!N11+TUM_default_S3_Mat!L3*Weighting!N12+TUM_default_S3_Mat!M3*Weighting!N13+TUM_default_S3_Mat!N3*Weighting!N14+TUM_default_S3_Mat!O3*Weighting!N15+TUM_default_S3_Mat!P3*Weighting!N16+TUM_default_S3_Mat!Q3*Weighting!N17</f>
        <v>327.01182378149815</v>
      </c>
      <c r="O3" s="6">
        <f>+TUM_default_S3_Mat!B3*Weighting!O2+TUM_default_S3_Mat!C3*Weighting!O3+TUM_default_S3_Mat!D3*Weighting!O4+TUM_default_S3_Mat!E3*Weighting!O5+TUM_default_S3_Mat!F3*Weighting!O6+TUM_default_S3_Mat!G3*Weighting!O7+TUM_default_S3_Mat!H3*Weighting!O8+TUM_default_S3_Mat!I3*Weighting!O9+TUM_default_S3_Mat!J3*Weighting!O10+TUM_default_S3_Mat!K3*Weighting!O11+TUM_default_S3_Mat!L3*Weighting!O12+TUM_default_S3_Mat!M3*Weighting!O13+TUM_default_S3_Mat!N3*Weighting!O14+TUM_default_S3_Mat!O3*Weighting!O15+TUM_default_S3_Mat!P3*Weighting!O16+TUM_default_S3_Mat!Q3*Weighting!O17</f>
        <v>414.261036080704</v>
      </c>
      <c r="P3" s="6">
        <f>+TUM_default_S3_Mat!B3*Weighting!P2+TUM_default_S3_Mat!C3*Weighting!P3+TUM_default_S3_Mat!D3*Weighting!P4+TUM_default_S3_Mat!E3*Weighting!P5+TUM_default_S3_Mat!F3*Weighting!P6+TUM_default_S3_Mat!G3*Weighting!P7+TUM_default_S3_Mat!H3*Weighting!P8+TUM_default_S3_Mat!I3*Weighting!P9+TUM_default_S3_Mat!J3*Weighting!P10+TUM_default_S3_Mat!K3*Weighting!P11+TUM_default_S3_Mat!L3*Weighting!P12+TUM_default_S3_Mat!M3*Weighting!P13+TUM_default_S3_Mat!N3*Weighting!P14+TUM_default_S3_Mat!O3*Weighting!P15+TUM_default_S3_Mat!P3*Weighting!P16+TUM_default_S3_Mat!Q3*Weighting!P17</f>
        <v>28.530106759787177</v>
      </c>
      <c r="Q3" s="6">
        <f>+TUM_default_S3_Mat!B3*Weighting!Q2+TUM_default_S3_Mat!C3*Weighting!Q3+TUM_default_S3_Mat!D3*Weighting!Q4+TUM_default_S3_Mat!E3*Weighting!Q5+TUM_default_S3_Mat!F3*Weighting!Q6+TUM_default_S3_Mat!G3*Weighting!Q7+TUM_default_S3_Mat!H3*Weighting!Q8+TUM_default_S3_Mat!I3*Weighting!Q9+TUM_default_S3_Mat!J3*Weighting!Q10+TUM_default_S3_Mat!K3*Weighting!Q11+TUM_default_S3_Mat!L3*Weighting!Q12+TUM_default_S3_Mat!M3*Weighting!Q13+TUM_default_S3_Mat!N3*Weighting!Q14+TUM_default_S3_Mat!O3*Weighting!Q15+TUM_default_S3_Mat!P3*Weighting!Q16+TUM_default_S3_Mat!Q3*Weighting!Q17</f>
        <v>1.5851203050920886</v>
      </c>
      <c r="R3" s="6">
        <f>+TUM_default_S3_Mat!B3*Weighting!R2+TUM_default_S3_Mat!C3*Weighting!R3+TUM_default_S3_Mat!D3*Weighting!R4+TUM_default_S3_Mat!E3*Weighting!R5+TUM_default_S3_Mat!F3*Weighting!R6+TUM_default_S3_Mat!G3*Weighting!R7+TUM_default_S3_Mat!H3*Weighting!R8+TUM_default_S3_Mat!I3*Weighting!R9+TUM_default_S3_Mat!J3*Weighting!R10+TUM_default_S3_Mat!K3*Weighting!R11+TUM_default_S3_Mat!L3*Weighting!R12+TUM_default_S3_Mat!M3*Weighting!R13+TUM_default_S3_Mat!N3*Weighting!R14+TUM_default_S3_Mat!O3*Weighting!R15+TUM_default_S3_Mat!P3*Weighting!R16+TUM_default_S3_Mat!Q3*Weighting!R17</f>
        <v>32.005110294835617</v>
      </c>
      <c r="S3" s="6">
        <f>+TUM_default_S3_Mat!B3*Weighting!S2+TUM_default_S3_Mat!C3*Weighting!S3+TUM_default_S3_Mat!D3*Weighting!S4+TUM_default_S3_Mat!E3*Weighting!S5+TUM_default_S3_Mat!F3*Weighting!S6+TUM_default_S3_Mat!G3*Weighting!S7+TUM_default_S3_Mat!H3*Weighting!S8+TUM_default_S3_Mat!I3*Weighting!S9+TUM_default_S3_Mat!J3*Weighting!S10+TUM_default_S3_Mat!K3*Weighting!S11+TUM_default_S3_Mat!L3*Weighting!S12+TUM_default_S3_Mat!M3*Weighting!S13+TUM_default_S3_Mat!N3*Weighting!S14+TUM_default_S3_Mat!O3*Weighting!S15+TUM_default_S3_Mat!P3*Weighting!S16+TUM_default_S3_Mat!Q3*Weighting!S17</f>
        <v>51.705076210740479</v>
      </c>
      <c r="T3" s="6">
        <f>+TUM_default_S3_Mat!B3*Weighting!T2+TUM_default_S3_Mat!C3*Weighting!T3+TUM_default_S3_Mat!D3*Weighting!T4+TUM_default_S3_Mat!E3*Weighting!T5+TUM_default_S3_Mat!F3*Weighting!T6+TUM_default_S3_Mat!G3*Weighting!T7+TUM_default_S3_Mat!H3*Weighting!T8+TUM_default_S3_Mat!I3*Weighting!T9+TUM_default_S3_Mat!J3*Weighting!T10+TUM_default_S3_Mat!K3*Weighting!T11+TUM_default_S3_Mat!L3*Weighting!T12+TUM_default_S3_Mat!M3*Weighting!T13+TUM_default_S3_Mat!N3*Weighting!T14+TUM_default_S3_Mat!O3*Weighting!T15+TUM_default_S3_Mat!P3*Weighting!T16+TUM_default_S3_Mat!Q3*Weighting!T17</f>
        <v>65.845964949339574</v>
      </c>
      <c r="U3" s="6">
        <f>+TUM_default_S3_Mat!B3*Weighting!U2+TUM_default_S3_Mat!C3*Weighting!U3+TUM_default_S3_Mat!D3*Weighting!U4+TUM_default_S3_Mat!E3*Weighting!U5+TUM_default_S3_Mat!F3*Weighting!U6+TUM_default_S3_Mat!G3*Weighting!U7+TUM_default_S3_Mat!H3*Weighting!U8+TUM_default_S3_Mat!I3*Weighting!U9+TUM_default_S3_Mat!J3*Weighting!U10+TUM_default_S3_Mat!K3*Weighting!U11+TUM_default_S3_Mat!L3*Weighting!U12+TUM_default_S3_Mat!M3*Weighting!U13+TUM_default_S3_Mat!N3*Weighting!U14+TUM_default_S3_Mat!O3*Weighting!U15+TUM_default_S3_Mat!P3*Weighting!U16+TUM_default_S3_Mat!Q3*Weighting!U17</f>
        <v>69.145425189255249</v>
      </c>
      <c r="V3" s="6">
        <f>+TUM_default_S3_Mat!B3*Weighting!V2+TUM_default_S3_Mat!C3*Weighting!V3+TUM_default_S3_Mat!D3*Weighting!V4+TUM_default_S3_Mat!E3*Weighting!V5+TUM_default_S3_Mat!F3*Weighting!V6+TUM_default_S3_Mat!G3*Weighting!V7+TUM_default_S3_Mat!H3*Weighting!V8+TUM_default_S3_Mat!I3*Weighting!V9+TUM_default_S3_Mat!J3*Weighting!V10+TUM_default_S3_Mat!K3*Weighting!V11+TUM_default_S3_Mat!L3*Weighting!V12+TUM_default_S3_Mat!M3*Weighting!V13+TUM_default_S3_Mat!N3*Weighting!V14+TUM_default_S3_Mat!O3*Weighting!V15+TUM_default_S3_Mat!P3*Weighting!V16+TUM_default_S3_Mat!Q3*Weighting!V17</f>
        <v>63.951138045413316</v>
      </c>
      <c r="W3" s="6">
        <f>+TUM_default_S3_Mat!B3*Weighting!W2+TUM_default_S3_Mat!C3*Weighting!W3+TUM_default_S3_Mat!D3*Weighting!W4+TUM_default_S3_Mat!E3*Weighting!W5+TUM_default_S3_Mat!F3*Weighting!W6+TUM_default_S3_Mat!G3*Weighting!W7+TUM_default_S3_Mat!H3*Weighting!W8+TUM_default_S3_Mat!I3*Weighting!W9+TUM_default_S3_Mat!J3*Weighting!W10+TUM_default_S3_Mat!K3*Weighting!W11+TUM_default_S3_Mat!L3*Weighting!W12+TUM_default_S3_Mat!M3*Weighting!W13+TUM_default_S3_Mat!N3*Weighting!W14+TUM_default_S3_Mat!O3*Weighting!W15+TUM_default_S3_Mat!P3*Weighting!W16+TUM_default_S3_Mat!Q3*Weighting!W17</f>
        <v>392.14172292173328</v>
      </c>
      <c r="X3" s="6">
        <f>+TUM_default_S3_Mat!B3*Weighting!X2+TUM_default_S3_Mat!C3*Weighting!X3+TUM_default_S3_Mat!D3*Weighting!X4+TUM_default_S3_Mat!E3*Weighting!X5+TUM_default_S3_Mat!F3*Weighting!X6+TUM_default_S3_Mat!G3*Weighting!X7+TUM_default_S3_Mat!H3*Weighting!X8+TUM_default_S3_Mat!I3*Weighting!X9+TUM_default_S3_Mat!J3*Weighting!X10+TUM_default_S3_Mat!K3*Weighting!X11+TUM_default_S3_Mat!L3*Weighting!X12+TUM_default_S3_Mat!M3*Weighting!X13+TUM_default_S3_Mat!N3*Weighting!X14+TUM_default_S3_Mat!O3*Weighting!X15+TUM_default_S3_Mat!P3*Weighting!X16+TUM_default_S3_Mat!Q3*Weighting!X17</f>
        <v>35.082117496937826</v>
      </c>
      <c r="Y3" s="6">
        <f>+TUM_default_S3_Mat!B3*Weighting!Y2+TUM_default_S3_Mat!C3*Weighting!Y3+TUM_default_S3_Mat!D3*Weighting!Y4+TUM_default_S3_Mat!E3*Weighting!Y5+TUM_default_S3_Mat!F3*Weighting!Y6+TUM_default_S3_Mat!G3*Weighting!Y7+TUM_default_S3_Mat!H3*Weighting!Y8+TUM_default_S3_Mat!I3*Weighting!Y9+TUM_default_S3_Mat!J3*Weighting!Y10+TUM_default_S3_Mat!K3*Weighting!Y11+TUM_default_S3_Mat!L3*Weighting!Y12+TUM_default_S3_Mat!M3*Weighting!Y13+TUM_default_S3_Mat!N3*Weighting!Y14+TUM_default_S3_Mat!O3*Weighting!Y15+TUM_default_S3_Mat!P3*Weighting!Y16+TUM_default_S3_Mat!Q3*Weighting!Y17</f>
        <v>309.87208370961065</v>
      </c>
      <c r="Z3" s="6">
        <f>+TUM_default_S3_Mat!B3*Weighting!Z2+TUM_default_S3_Mat!C3*Weighting!Z3+TUM_default_S3_Mat!D3*Weighting!Z4+TUM_default_S3_Mat!E3*Weighting!Z5+TUM_default_S3_Mat!F3*Weighting!Z6+TUM_default_S3_Mat!G3*Weighting!Z7+TUM_default_S3_Mat!H3*Weighting!Z8+TUM_default_S3_Mat!I3*Weighting!Z9+TUM_default_S3_Mat!J3*Weighting!Z10+TUM_default_S3_Mat!K3*Weighting!Z11+TUM_default_S3_Mat!L3*Weighting!Z12+TUM_default_S3_Mat!M3*Weighting!Z13+TUM_default_S3_Mat!N3*Weighting!Z14+TUM_default_S3_Mat!O3*Weighting!Z15+TUM_default_S3_Mat!P3*Weighting!Z16+TUM_default_S3_Mat!Q3*Weighting!Z17</f>
        <v>27.690268662592405</v>
      </c>
      <c r="AA3" s="6">
        <f>+TUM_default_S3_Mat!B3*Weighting!AA2+TUM_default_S3_Mat!C3*Weighting!AA3+TUM_default_S3_Mat!D3*Weighting!AA4+TUM_default_S3_Mat!E3*Weighting!AA5+TUM_default_S3_Mat!F3*Weighting!AA6+TUM_default_S3_Mat!G3*Weighting!AA7+TUM_default_S3_Mat!H3*Weighting!AA8+TUM_default_S3_Mat!I3*Weighting!AA9+TUM_default_S3_Mat!J3*Weighting!AA10+TUM_default_S3_Mat!K3*Weighting!AA11+TUM_default_S3_Mat!L3*Weighting!AA12+TUM_default_S3_Mat!M3*Weighting!AA13+TUM_default_S3_Mat!N3*Weighting!AA14+TUM_default_S3_Mat!O3*Weighting!AA15+TUM_default_S3_Mat!P3*Weighting!AA16+TUM_default_S3_Mat!Q3*Weighting!AA17</f>
        <v>32.791617913474937</v>
      </c>
    </row>
    <row r="4" spans="1:27" x14ac:dyDescent="0.35">
      <c r="A4" s="5" t="s">
        <v>3</v>
      </c>
      <c r="B4" s="6">
        <f ca="1">+TUM_default_S3_Mat!B4*Weighting!B2+TUM_default_S3_Mat!C4*Weighting!B3+TUM_default_S3_Mat!D4*Weighting!B4+TUM_default_S3_Mat!E4*Weighting!B5+TUM_default_S3_Mat!F4*Weighting!B6+TUM_default_S3_Mat!G4*Weighting!B7+TUM_default_S3_Mat!H4*Weighting!B8+TUM_default_S3_Mat!I4*Weighting!B9+TUM_default_S3_Mat!J4*Weighting!B10+TUM_default_S3_Mat!K4*Weighting!B11+TUM_default_S3_Mat!L4*Weighting!B12+TUM_default_S3_Mat!M4*Weighting!B13+TUM_default_S3_Mat!N4*Weighting!B14+TUM_default_S3_Mat!O4*Weighting!B15+TUM_default_S3_Mat!P4*Weighting!B16+TUM_default_S3_Mat!Q4*Weighting!B17</f>
        <v>284.23652984816016</v>
      </c>
      <c r="C4" s="6">
        <f ca="1">+TUM_default_S3_Mat!B4*Weighting!C2+TUM_default_S3_Mat!C4*Weighting!C3+TUM_default_S3_Mat!D4*Weighting!C4+TUM_default_S3_Mat!E4*Weighting!C5+TUM_default_S3_Mat!F4*Weighting!C6+TUM_default_S3_Mat!G4*Weighting!C7+TUM_default_S3_Mat!H4*Weighting!C8+TUM_default_S3_Mat!I4*Weighting!C9+TUM_default_S3_Mat!J4*Weighting!C10+TUM_default_S3_Mat!K4*Weighting!C11+TUM_default_S3_Mat!L4*Weighting!C12+TUM_default_S3_Mat!M4*Weighting!C13+TUM_default_S3_Mat!N4*Weighting!C14+TUM_default_S3_Mat!O4*Weighting!C15+TUM_default_S3_Mat!P4*Weighting!C16+TUM_default_S3_Mat!Q4*Weighting!C17</f>
        <v>268.06016893677798</v>
      </c>
      <c r="D4" s="6">
        <f ca="1">+TUM_default_S3_Mat!B4*Weighting!D2+TUM_default_S3_Mat!C4*Weighting!D3+TUM_default_S3_Mat!D4*Weighting!D4+TUM_default_S3_Mat!E4*Weighting!D5+TUM_default_S3_Mat!F4*Weighting!D6+TUM_default_S3_Mat!G4*Weighting!D7+TUM_default_S3_Mat!H4*Weighting!D8+TUM_default_S3_Mat!I4*Weighting!D9+TUM_default_S3_Mat!J4*Weighting!D10+TUM_default_S3_Mat!K4*Weighting!D11+TUM_default_S3_Mat!L4*Weighting!D12+TUM_default_S3_Mat!M4*Weighting!D13+TUM_default_S3_Mat!N4*Weighting!D14+TUM_default_S3_Mat!O4*Weighting!D15+TUM_default_S3_Mat!P4*Weighting!D16+TUM_default_S3_Mat!Q4*Weighting!D17</f>
        <v>278.476244224624</v>
      </c>
      <c r="E4" s="6">
        <f ca="1">+TUM_default_S3_Mat!B4*Weighting!E2+TUM_default_S3_Mat!C4*Weighting!E3+TUM_default_S3_Mat!D4*Weighting!E4+TUM_default_S3_Mat!E4*Weighting!E5+TUM_default_S3_Mat!F4*Weighting!E6+TUM_default_S3_Mat!G4*Weighting!E7+TUM_default_S3_Mat!H4*Weighting!E8+TUM_default_S3_Mat!I4*Weighting!E9+TUM_default_S3_Mat!J4*Weighting!E10+TUM_default_S3_Mat!K4*Weighting!E11+TUM_default_S3_Mat!L4*Weighting!E12+TUM_default_S3_Mat!M4*Weighting!E13+TUM_default_S3_Mat!N4*Weighting!E14+TUM_default_S3_Mat!O4*Weighting!E15+TUM_default_S3_Mat!P4*Weighting!E16+TUM_default_S3_Mat!Q4*Weighting!E17</f>
        <v>318.89000244289548</v>
      </c>
      <c r="F4" s="6">
        <f ca="1">+TUM_default_S3_Mat!B4*Weighting!F2+TUM_default_S3_Mat!C4*Weighting!F3+TUM_default_S3_Mat!D4*Weighting!F4+TUM_default_S3_Mat!E4*Weighting!F5+TUM_default_S3_Mat!F4*Weighting!F6+TUM_default_S3_Mat!G4*Weighting!F7+TUM_default_S3_Mat!H4*Weighting!F8+TUM_default_S3_Mat!I4*Weighting!F9+TUM_default_S3_Mat!J4*Weighting!F10+TUM_default_S3_Mat!K4*Weighting!F11+TUM_default_S3_Mat!L4*Weighting!F12+TUM_default_S3_Mat!M4*Weighting!F13+TUM_default_S3_Mat!N4*Weighting!F14+TUM_default_S3_Mat!O4*Weighting!F15+TUM_default_S3_Mat!P4*Weighting!F16+TUM_default_S3_Mat!Q4*Weighting!F17</f>
        <v>260.89927330062613</v>
      </c>
      <c r="G4" s="6">
        <f>+TUM_default_S3_Mat!B4*Weighting!G2+TUM_default_S3_Mat!C4*Weighting!G3+TUM_default_S3_Mat!D4*Weighting!G4+TUM_default_S3_Mat!E4*Weighting!G5+TUM_default_S3_Mat!F4*Weighting!G6+TUM_default_S3_Mat!G4*Weighting!G7+TUM_default_S3_Mat!H4*Weighting!G8+TUM_default_S3_Mat!I4*Weighting!G9+TUM_default_S3_Mat!J4*Weighting!G10+TUM_default_S3_Mat!K4*Weighting!G11+TUM_default_S3_Mat!L4*Weighting!G12+TUM_default_S3_Mat!M4*Weighting!G13+TUM_default_S3_Mat!N4*Weighting!G14+TUM_default_S3_Mat!O4*Weighting!G15+TUM_default_S3_Mat!P4*Weighting!G16+TUM_default_S3_Mat!Q4*Weighting!G17</f>
        <v>117.24314358755917</v>
      </c>
      <c r="H4" s="6">
        <f>+TUM_default_S3_Mat!B4*Weighting!H2+TUM_default_S3_Mat!C4*Weighting!H3+TUM_default_S3_Mat!D4*Weighting!H4+TUM_default_S3_Mat!E4*Weighting!H5+TUM_default_S3_Mat!F4*Weighting!H6+TUM_default_S3_Mat!G4*Weighting!H7+TUM_default_S3_Mat!H4*Weighting!H8+TUM_default_S3_Mat!I4*Weighting!H9+TUM_default_S3_Mat!J4*Weighting!H10+TUM_default_S3_Mat!K4*Weighting!H11+TUM_default_S3_Mat!L4*Weighting!H12+TUM_default_S3_Mat!M4*Weighting!H13+TUM_default_S3_Mat!N4*Weighting!H14+TUM_default_S3_Mat!O4*Weighting!H15+TUM_default_S3_Mat!P4*Weighting!H16+TUM_default_S3_Mat!Q4*Weighting!H17</f>
        <v>96.184526324775632</v>
      </c>
      <c r="I4" s="6">
        <f>+TUM_default_S3_Mat!B4*Weighting!I2+TUM_default_S3_Mat!C4*Weighting!I3+TUM_default_S3_Mat!D4*Weighting!I4+TUM_default_S3_Mat!E4*Weighting!I5+TUM_default_S3_Mat!F4*Weighting!I6+TUM_default_S3_Mat!G4*Weighting!I7+TUM_default_S3_Mat!H4*Weighting!I8+TUM_default_S3_Mat!I4*Weighting!I9+TUM_default_S3_Mat!J4*Weighting!I10+TUM_default_S3_Mat!K4*Weighting!I11+TUM_default_S3_Mat!L4*Weighting!I12+TUM_default_S3_Mat!M4*Weighting!I13+TUM_default_S3_Mat!N4*Weighting!I14+TUM_default_S3_Mat!O4*Weighting!I15+TUM_default_S3_Mat!P4*Weighting!I16+TUM_default_S3_Mat!Q4*Weighting!I17</f>
        <v>113.59173216281178</v>
      </c>
      <c r="J4" s="6">
        <f>+TUM_default_S3_Mat!B4*Weighting!J2+TUM_default_S3_Mat!C4*Weighting!J3+TUM_default_S3_Mat!D4*Weighting!J4+TUM_default_S3_Mat!E4*Weighting!J5+TUM_default_S3_Mat!F4*Weighting!J6+TUM_default_S3_Mat!G4*Weighting!J7+TUM_default_S3_Mat!H4*Weighting!J8+TUM_default_S3_Mat!I4*Weighting!J9+TUM_default_S3_Mat!J4*Weighting!J10+TUM_default_S3_Mat!K4*Weighting!J11+TUM_default_S3_Mat!L4*Weighting!J12+TUM_default_S3_Mat!M4*Weighting!J13+TUM_default_S3_Mat!N4*Weighting!J14+TUM_default_S3_Mat!O4*Weighting!J15+TUM_default_S3_Mat!P4*Weighting!J16+TUM_default_S3_Mat!Q4*Weighting!J17</f>
        <v>126.56867604514456</v>
      </c>
      <c r="K4" s="6">
        <f>+TUM_default_S3_Mat!B4*Weighting!K2+TUM_default_S3_Mat!C4*Weighting!K3+TUM_default_S3_Mat!D4*Weighting!K4+TUM_default_S3_Mat!E4*Weighting!K5+TUM_default_S3_Mat!F4*Weighting!K6+TUM_default_S3_Mat!G4*Weighting!K7+TUM_default_S3_Mat!H4*Weighting!K8+TUM_default_S3_Mat!I4*Weighting!K9+TUM_default_S3_Mat!J4*Weighting!K10+TUM_default_S3_Mat!K4*Weighting!K11+TUM_default_S3_Mat!L4*Weighting!K12+TUM_default_S3_Mat!M4*Weighting!K13+TUM_default_S3_Mat!N4*Weighting!K14+TUM_default_S3_Mat!O4*Weighting!K15+TUM_default_S3_Mat!P4*Weighting!K16+TUM_default_S3_Mat!Q4*Weighting!K17</f>
        <v>89.493859339193364</v>
      </c>
      <c r="L4" s="6">
        <f>+TUM_default_S3_Mat!B4*Weighting!L2+TUM_default_S3_Mat!C4*Weighting!L3+TUM_default_S3_Mat!D4*Weighting!L4+TUM_default_S3_Mat!E4*Weighting!L5+TUM_default_S3_Mat!F4*Weighting!L6+TUM_default_S3_Mat!G4*Weighting!L7+TUM_default_S3_Mat!H4*Weighting!L8+TUM_default_S3_Mat!I4*Weighting!L9+TUM_default_S3_Mat!J4*Weighting!L10+TUM_default_S3_Mat!K4*Weighting!L11+TUM_default_S3_Mat!L4*Weighting!L12+TUM_default_S3_Mat!M4*Weighting!L13+TUM_default_S3_Mat!N4*Weighting!L14+TUM_default_S3_Mat!O4*Weighting!L15+TUM_default_S3_Mat!P4*Weighting!L16+TUM_default_S3_Mat!Q4*Weighting!L17</f>
        <v>23.209657156437672</v>
      </c>
      <c r="M4" s="6">
        <f>+TUM_default_S3_Mat!B4*Weighting!M2+TUM_default_S3_Mat!C4*Weighting!M3+TUM_default_S3_Mat!D4*Weighting!M4+TUM_default_S3_Mat!E4*Weighting!M5+TUM_default_S3_Mat!F4*Weighting!M6+TUM_default_S3_Mat!G4*Weighting!M7+TUM_default_S3_Mat!H4*Weighting!M8+TUM_default_S3_Mat!I4*Weighting!M9+TUM_default_S3_Mat!J4*Weighting!M10+TUM_default_S3_Mat!K4*Weighting!M11+TUM_default_S3_Mat!L4*Weighting!M12+TUM_default_S3_Mat!M4*Weighting!M13+TUM_default_S3_Mat!N4*Weighting!M14+TUM_default_S3_Mat!O4*Weighting!M15+TUM_default_S3_Mat!P4*Weighting!M16+TUM_default_S3_Mat!Q4*Weighting!M17</f>
        <v>1.0620279234942041</v>
      </c>
      <c r="N4" s="6">
        <f>+TUM_default_S3_Mat!B4*Weighting!N2+TUM_default_S3_Mat!C4*Weighting!N3+TUM_default_S3_Mat!D4*Weighting!N4+TUM_default_S3_Mat!E4*Weighting!N5+TUM_default_S3_Mat!F4*Weighting!N6+TUM_default_S3_Mat!G4*Weighting!N7+TUM_default_S3_Mat!H4*Weighting!N8+TUM_default_S3_Mat!I4*Weighting!N9+TUM_default_S3_Mat!J4*Weighting!N10+TUM_default_S3_Mat!K4*Weighting!N11+TUM_default_S3_Mat!L4*Weighting!N12+TUM_default_S3_Mat!M4*Weighting!N13+TUM_default_S3_Mat!N4*Weighting!N14+TUM_default_S3_Mat!O4*Weighting!N15+TUM_default_S3_Mat!P4*Weighting!N16+TUM_default_S3_Mat!Q4*Weighting!N17</f>
        <v>327.01182378149815</v>
      </c>
      <c r="O4" s="6">
        <f>+TUM_default_S3_Mat!B4*Weighting!O2+TUM_default_S3_Mat!C4*Weighting!O3+TUM_default_S3_Mat!D4*Weighting!O4+TUM_default_S3_Mat!E4*Weighting!O5+TUM_default_S3_Mat!F4*Weighting!O6+TUM_default_S3_Mat!G4*Weighting!O7+TUM_default_S3_Mat!H4*Weighting!O8+TUM_default_S3_Mat!I4*Weighting!O9+TUM_default_S3_Mat!J4*Weighting!O10+TUM_default_S3_Mat!K4*Weighting!O11+TUM_default_S3_Mat!L4*Weighting!O12+TUM_default_S3_Mat!M4*Weighting!O13+TUM_default_S3_Mat!N4*Weighting!O14+TUM_default_S3_Mat!O4*Weighting!O15+TUM_default_S3_Mat!P4*Weighting!O16+TUM_default_S3_Mat!Q4*Weighting!O17</f>
        <v>414.261036080704</v>
      </c>
      <c r="P4" s="6">
        <f>+TUM_default_S3_Mat!B4*Weighting!P2+TUM_default_S3_Mat!C4*Weighting!P3+TUM_default_S3_Mat!D4*Weighting!P4+TUM_default_S3_Mat!E4*Weighting!P5+TUM_default_S3_Mat!F4*Weighting!P6+TUM_default_S3_Mat!G4*Weighting!P7+TUM_default_S3_Mat!H4*Weighting!P8+TUM_default_S3_Mat!I4*Weighting!P9+TUM_default_S3_Mat!J4*Weighting!P10+TUM_default_S3_Mat!K4*Weighting!P11+TUM_default_S3_Mat!L4*Weighting!P12+TUM_default_S3_Mat!M4*Weighting!P13+TUM_default_S3_Mat!N4*Weighting!P14+TUM_default_S3_Mat!O4*Weighting!P15+TUM_default_S3_Mat!P4*Weighting!P16+TUM_default_S3_Mat!Q4*Weighting!P17</f>
        <v>28.530106759787177</v>
      </c>
      <c r="Q4" s="6">
        <f>+TUM_default_S3_Mat!B4*Weighting!Q2+TUM_default_S3_Mat!C4*Weighting!Q3+TUM_default_S3_Mat!D4*Weighting!Q4+TUM_default_S3_Mat!E4*Weighting!Q5+TUM_default_S3_Mat!F4*Weighting!Q6+TUM_default_S3_Mat!G4*Weighting!Q7+TUM_default_S3_Mat!H4*Weighting!Q8+TUM_default_S3_Mat!I4*Weighting!Q9+TUM_default_S3_Mat!J4*Weighting!Q10+TUM_default_S3_Mat!K4*Weighting!Q11+TUM_default_S3_Mat!L4*Weighting!Q12+TUM_default_S3_Mat!M4*Weighting!Q13+TUM_default_S3_Mat!N4*Weighting!Q14+TUM_default_S3_Mat!O4*Weighting!Q15+TUM_default_S3_Mat!P4*Weighting!Q16+TUM_default_S3_Mat!Q4*Weighting!Q17</f>
        <v>1.5851203050920886</v>
      </c>
      <c r="R4" s="6">
        <f>+TUM_default_S3_Mat!B4*Weighting!R2+TUM_default_S3_Mat!C4*Weighting!R3+TUM_default_S3_Mat!D4*Weighting!R4+TUM_default_S3_Mat!E4*Weighting!R5+TUM_default_S3_Mat!F4*Weighting!R6+TUM_default_S3_Mat!G4*Weighting!R7+TUM_default_S3_Mat!H4*Weighting!R8+TUM_default_S3_Mat!I4*Weighting!R9+TUM_default_S3_Mat!J4*Weighting!R10+TUM_default_S3_Mat!K4*Weighting!R11+TUM_default_S3_Mat!L4*Weighting!R12+TUM_default_S3_Mat!M4*Weighting!R13+TUM_default_S3_Mat!N4*Weighting!R14+TUM_default_S3_Mat!O4*Weighting!R15+TUM_default_S3_Mat!P4*Weighting!R16+TUM_default_S3_Mat!Q4*Weighting!R17</f>
        <v>32.005110294835617</v>
      </c>
      <c r="S4" s="6">
        <f>+TUM_default_S3_Mat!B4*Weighting!S2+TUM_default_S3_Mat!C4*Weighting!S3+TUM_default_S3_Mat!D4*Weighting!S4+TUM_default_S3_Mat!E4*Weighting!S5+TUM_default_S3_Mat!F4*Weighting!S6+TUM_default_S3_Mat!G4*Weighting!S7+TUM_default_S3_Mat!H4*Weighting!S8+TUM_default_S3_Mat!I4*Weighting!S9+TUM_default_S3_Mat!J4*Weighting!S10+TUM_default_S3_Mat!K4*Weighting!S11+TUM_default_S3_Mat!L4*Weighting!S12+TUM_default_S3_Mat!M4*Weighting!S13+TUM_default_S3_Mat!N4*Weighting!S14+TUM_default_S3_Mat!O4*Weighting!S15+TUM_default_S3_Mat!P4*Weighting!S16+TUM_default_S3_Mat!Q4*Weighting!S17</f>
        <v>51.705076210740479</v>
      </c>
      <c r="T4" s="6">
        <f>+TUM_default_S3_Mat!B4*Weighting!T2+TUM_default_S3_Mat!C4*Weighting!T3+TUM_default_S3_Mat!D4*Weighting!T4+TUM_default_S3_Mat!E4*Weighting!T5+TUM_default_S3_Mat!F4*Weighting!T6+TUM_default_S3_Mat!G4*Weighting!T7+TUM_default_S3_Mat!H4*Weighting!T8+TUM_default_S3_Mat!I4*Weighting!T9+TUM_default_S3_Mat!J4*Weighting!T10+TUM_default_S3_Mat!K4*Weighting!T11+TUM_default_S3_Mat!L4*Weighting!T12+TUM_default_S3_Mat!M4*Weighting!T13+TUM_default_S3_Mat!N4*Weighting!T14+TUM_default_S3_Mat!O4*Weighting!T15+TUM_default_S3_Mat!P4*Weighting!T16+TUM_default_S3_Mat!Q4*Weighting!T17</f>
        <v>65.845964949339574</v>
      </c>
      <c r="U4" s="6">
        <f>+TUM_default_S3_Mat!B4*Weighting!U2+TUM_default_S3_Mat!C4*Weighting!U3+TUM_default_S3_Mat!D4*Weighting!U4+TUM_default_S3_Mat!E4*Weighting!U5+TUM_default_S3_Mat!F4*Weighting!U6+TUM_default_S3_Mat!G4*Weighting!U7+TUM_default_S3_Mat!H4*Weighting!U8+TUM_default_S3_Mat!I4*Weighting!U9+TUM_default_S3_Mat!J4*Weighting!U10+TUM_default_S3_Mat!K4*Weighting!U11+TUM_default_S3_Mat!L4*Weighting!U12+TUM_default_S3_Mat!M4*Weighting!U13+TUM_default_S3_Mat!N4*Weighting!U14+TUM_default_S3_Mat!O4*Weighting!U15+TUM_default_S3_Mat!P4*Weighting!U16+TUM_default_S3_Mat!Q4*Weighting!U17</f>
        <v>69.145425189255249</v>
      </c>
      <c r="V4" s="6">
        <f>+TUM_default_S3_Mat!B4*Weighting!V2+TUM_default_S3_Mat!C4*Weighting!V3+TUM_default_S3_Mat!D4*Weighting!V4+TUM_default_S3_Mat!E4*Weighting!V5+TUM_default_S3_Mat!F4*Weighting!V6+TUM_default_S3_Mat!G4*Weighting!V7+TUM_default_S3_Mat!H4*Weighting!V8+TUM_default_S3_Mat!I4*Weighting!V9+TUM_default_S3_Mat!J4*Weighting!V10+TUM_default_S3_Mat!K4*Weighting!V11+TUM_default_S3_Mat!L4*Weighting!V12+TUM_default_S3_Mat!M4*Weighting!V13+TUM_default_S3_Mat!N4*Weighting!V14+TUM_default_S3_Mat!O4*Weighting!V15+TUM_default_S3_Mat!P4*Weighting!V16+TUM_default_S3_Mat!Q4*Weighting!V17</f>
        <v>63.951138045413316</v>
      </c>
      <c r="W4" s="6">
        <f>+TUM_default_S3_Mat!B4*Weighting!W2+TUM_default_S3_Mat!C4*Weighting!W3+TUM_default_S3_Mat!D4*Weighting!W4+TUM_default_S3_Mat!E4*Weighting!W5+TUM_default_S3_Mat!F4*Weighting!W6+TUM_default_S3_Mat!G4*Weighting!W7+TUM_default_S3_Mat!H4*Weighting!W8+TUM_default_S3_Mat!I4*Weighting!W9+TUM_default_S3_Mat!J4*Weighting!W10+TUM_default_S3_Mat!K4*Weighting!W11+TUM_default_S3_Mat!L4*Weighting!W12+TUM_default_S3_Mat!M4*Weighting!W13+TUM_default_S3_Mat!N4*Weighting!W14+TUM_default_S3_Mat!O4*Weighting!W15+TUM_default_S3_Mat!P4*Weighting!W16+TUM_default_S3_Mat!Q4*Weighting!W17</f>
        <v>392.14172292173328</v>
      </c>
      <c r="X4" s="6">
        <f>+TUM_default_S3_Mat!B4*Weighting!X2+TUM_default_S3_Mat!C4*Weighting!X3+TUM_default_S3_Mat!D4*Weighting!X4+TUM_default_S3_Mat!E4*Weighting!X5+TUM_default_S3_Mat!F4*Weighting!X6+TUM_default_S3_Mat!G4*Weighting!X7+TUM_default_S3_Mat!H4*Weighting!X8+TUM_default_S3_Mat!I4*Weighting!X9+TUM_default_S3_Mat!J4*Weighting!X10+TUM_default_S3_Mat!K4*Weighting!X11+TUM_default_S3_Mat!L4*Weighting!X12+TUM_default_S3_Mat!M4*Weighting!X13+TUM_default_S3_Mat!N4*Weighting!X14+TUM_default_S3_Mat!O4*Weighting!X15+TUM_default_S3_Mat!P4*Weighting!X16+TUM_default_S3_Mat!Q4*Weighting!X17</f>
        <v>35.082117496937826</v>
      </c>
      <c r="Y4" s="6">
        <f>+TUM_default_S3_Mat!B4*Weighting!Y2+TUM_default_S3_Mat!C4*Weighting!Y3+TUM_default_S3_Mat!D4*Weighting!Y4+TUM_default_S3_Mat!E4*Weighting!Y5+TUM_default_S3_Mat!F4*Weighting!Y6+TUM_default_S3_Mat!G4*Weighting!Y7+TUM_default_S3_Mat!H4*Weighting!Y8+TUM_default_S3_Mat!I4*Weighting!Y9+TUM_default_S3_Mat!J4*Weighting!Y10+TUM_default_S3_Mat!K4*Weighting!Y11+TUM_default_S3_Mat!L4*Weighting!Y12+TUM_default_S3_Mat!M4*Weighting!Y13+TUM_default_S3_Mat!N4*Weighting!Y14+TUM_default_S3_Mat!O4*Weighting!Y15+TUM_default_S3_Mat!P4*Weighting!Y16+TUM_default_S3_Mat!Q4*Weighting!Y17</f>
        <v>309.87208370961065</v>
      </c>
      <c r="Z4" s="6">
        <f>+TUM_default_S3_Mat!B4*Weighting!Z2+TUM_default_S3_Mat!C4*Weighting!Z3+TUM_default_S3_Mat!D4*Weighting!Z4+TUM_default_S3_Mat!E4*Weighting!Z5+TUM_default_S3_Mat!F4*Weighting!Z6+TUM_default_S3_Mat!G4*Weighting!Z7+TUM_default_S3_Mat!H4*Weighting!Z8+TUM_default_S3_Mat!I4*Weighting!Z9+TUM_default_S3_Mat!J4*Weighting!Z10+TUM_default_S3_Mat!K4*Weighting!Z11+TUM_default_S3_Mat!L4*Weighting!Z12+TUM_default_S3_Mat!M4*Weighting!Z13+TUM_default_S3_Mat!N4*Weighting!Z14+TUM_default_S3_Mat!O4*Weighting!Z15+TUM_default_S3_Mat!P4*Weighting!Z16+TUM_default_S3_Mat!Q4*Weighting!Z17</f>
        <v>27.690268662592405</v>
      </c>
      <c r="AA4" s="6">
        <f>+TUM_default_S3_Mat!B4*Weighting!AA2+TUM_default_S3_Mat!C4*Weighting!AA3+TUM_default_S3_Mat!D4*Weighting!AA4+TUM_default_S3_Mat!E4*Weighting!AA5+TUM_default_S3_Mat!F4*Weighting!AA6+TUM_default_S3_Mat!G4*Weighting!AA7+TUM_default_S3_Mat!H4*Weighting!AA8+TUM_default_S3_Mat!I4*Weighting!AA9+TUM_default_S3_Mat!J4*Weighting!AA10+TUM_default_S3_Mat!K4*Weighting!AA11+TUM_default_S3_Mat!L4*Weighting!AA12+TUM_default_S3_Mat!M4*Weighting!AA13+TUM_default_S3_Mat!N4*Weighting!AA14+TUM_default_S3_Mat!O4*Weighting!AA15+TUM_default_S3_Mat!P4*Weighting!AA16+TUM_default_S3_Mat!Q4*Weighting!AA17</f>
        <v>32.791617913474937</v>
      </c>
    </row>
    <row r="5" spans="1:27" x14ac:dyDescent="0.35">
      <c r="A5" s="5" t="s">
        <v>4</v>
      </c>
      <c r="B5" s="6">
        <f ca="1">+TUM_default_S3_Mat!B5*Weighting!B2+TUM_default_S3_Mat!C5*Weighting!B3+TUM_default_S3_Mat!D5*Weighting!B4+TUM_default_S3_Mat!E5*Weighting!B5+TUM_default_S3_Mat!F5*Weighting!B6+TUM_default_S3_Mat!G5*Weighting!B7+TUM_default_S3_Mat!H5*Weighting!B8+TUM_default_S3_Mat!I5*Weighting!B9+TUM_default_S3_Mat!J5*Weighting!B10+TUM_default_S3_Mat!K5*Weighting!B11+TUM_default_S3_Mat!L5*Weighting!B12+TUM_default_S3_Mat!M5*Weighting!B13+TUM_default_S3_Mat!N5*Weighting!B14+TUM_default_S3_Mat!O5*Weighting!B15+TUM_default_S3_Mat!P5*Weighting!B16+TUM_default_S3_Mat!Q5*Weighting!B17</f>
        <v>142.11826492408008</v>
      </c>
      <c r="C5" s="6">
        <f ca="1">+TUM_default_S3_Mat!B5*Weighting!C2+TUM_default_S3_Mat!C5*Weighting!C3+TUM_default_S3_Mat!D5*Weighting!C4+TUM_default_S3_Mat!E5*Weighting!C5+TUM_default_S3_Mat!F5*Weighting!C6+TUM_default_S3_Mat!G5*Weighting!C7+TUM_default_S3_Mat!H5*Weighting!C8+TUM_default_S3_Mat!I5*Weighting!C9+TUM_default_S3_Mat!J5*Weighting!C10+TUM_default_S3_Mat!K5*Weighting!C11+TUM_default_S3_Mat!L5*Weighting!C12+TUM_default_S3_Mat!M5*Weighting!C13+TUM_default_S3_Mat!N5*Weighting!C14+TUM_default_S3_Mat!O5*Weighting!C15+TUM_default_S3_Mat!P5*Weighting!C16+TUM_default_S3_Mat!Q5*Weighting!C17</f>
        <v>134.03008446838899</v>
      </c>
      <c r="D5" s="6">
        <f ca="1">+TUM_default_S3_Mat!B5*Weighting!D2+TUM_default_S3_Mat!C5*Weighting!D3+TUM_default_S3_Mat!D5*Weighting!D4+TUM_default_S3_Mat!E5*Weighting!D5+TUM_default_S3_Mat!F5*Weighting!D6+TUM_default_S3_Mat!G5*Weighting!D7+TUM_default_S3_Mat!H5*Weighting!D8+TUM_default_S3_Mat!I5*Weighting!D9+TUM_default_S3_Mat!J5*Weighting!D10+TUM_default_S3_Mat!K5*Weighting!D11+TUM_default_S3_Mat!L5*Weighting!D12+TUM_default_S3_Mat!M5*Weighting!D13+TUM_default_S3_Mat!N5*Weighting!D14+TUM_default_S3_Mat!O5*Weighting!D15+TUM_default_S3_Mat!P5*Weighting!D16+TUM_default_S3_Mat!Q5*Weighting!D17</f>
        <v>139.238122112312</v>
      </c>
      <c r="E5" s="6">
        <f ca="1">+TUM_default_S3_Mat!B5*Weighting!E2+TUM_default_S3_Mat!C5*Weighting!E3+TUM_default_S3_Mat!D5*Weighting!E4+TUM_default_S3_Mat!E5*Weighting!E5+TUM_default_S3_Mat!F5*Weighting!E6+TUM_default_S3_Mat!G5*Weighting!E7+TUM_default_S3_Mat!H5*Weighting!E8+TUM_default_S3_Mat!I5*Weighting!E9+TUM_default_S3_Mat!J5*Weighting!E10+TUM_default_S3_Mat!K5*Weighting!E11+TUM_default_S3_Mat!L5*Weighting!E12+TUM_default_S3_Mat!M5*Weighting!E13+TUM_default_S3_Mat!N5*Weighting!E14+TUM_default_S3_Mat!O5*Weighting!E15+TUM_default_S3_Mat!P5*Weighting!E16+TUM_default_S3_Mat!Q5*Weighting!E17</f>
        <v>159.44500122144774</v>
      </c>
      <c r="F5" s="6">
        <f ca="1">+TUM_default_S3_Mat!B5*Weighting!F2+TUM_default_S3_Mat!C5*Weighting!F3+TUM_default_S3_Mat!D5*Weighting!F4+TUM_default_S3_Mat!E5*Weighting!F5+TUM_default_S3_Mat!F5*Weighting!F6+TUM_default_S3_Mat!G5*Weighting!F7+TUM_default_S3_Mat!H5*Weighting!F8+TUM_default_S3_Mat!I5*Weighting!F9+TUM_default_S3_Mat!J5*Weighting!F10+TUM_default_S3_Mat!K5*Weighting!F11+TUM_default_S3_Mat!L5*Weighting!F12+TUM_default_S3_Mat!M5*Weighting!F13+TUM_default_S3_Mat!N5*Weighting!F14+TUM_default_S3_Mat!O5*Weighting!F15+TUM_default_S3_Mat!P5*Weighting!F16+TUM_default_S3_Mat!Q5*Weighting!F17</f>
        <v>130.44963665031307</v>
      </c>
      <c r="G5" s="6">
        <f>+TUM_default_S3_Mat!B5*Weighting!G2+TUM_default_S3_Mat!C5*Weighting!G3+TUM_default_S3_Mat!D5*Weighting!G4+TUM_default_S3_Mat!E5*Weighting!G5+TUM_default_S3_Mat!F5*Weighting!G6+TUM_default_S3_Mat!G5*Weighting!G7+TUM_default_S3_Mat!H5*Weighting!G8+TUM_default_S3_Mat!I5*Weighting!G9+TUM_default_S3_Mat!J5*Weighting!G10+TUM_default_S3_Mat!K5*Weighting!G11+TUM_default_S3_Mat!L5*Weighting!G12+TUM_default_S3_Mat!M5*Weighting!G13+TUM_default_S3_Mat!N5*Weighting!G14+TUM_default_S3_Mat!O5*Weighting!G15+TUM_default_S3_Mat!P5*Weighting!G16+TUM_default_S3_Mat!Q5*Weighting!G17</f>
        <v>58.621571793779587</v>
      </c>
      <c r="H5" s="6">
        <f>+TUM_default_S3_Mat!B5*Weighting!H2+TUM_default_S3_Mat!C5*Weighting!H3+TUM_default_S3_Mat!D5*Weighting!H4+TUM_default_S3_Mat!E5*Weighting!H5+TUM_default_S3_Mat!F5*Weighting!H6+TUM_default_S3_Mat!G5*Weighting!H7+TUM_default_S3_Mat!H5*Weighting!H8+TUM_default_S3_Mat!I5*Weighting!H9+TUM_default_S3_Mat!J5*Weighting!H10+TUM_default_S3_Mat!K5*Weighting!H11+TUM_default_S3_Mat!L5*Weighting!H12+TUM_default_S3_Mat!M5*Weighting!H13+TUM_default_S3_Mat!N5*Weighting!H14+TUM_default_S3_Mat!O5*Weighting!H15+TUM_default_S3_Mat!P5*Weighting!H16+TUM_default_S3_Mat!Q5*Weighting!H17</f>
        <v>48.092263162387816</v>
      </c>
      <c r="I5" s="6">
        <f>+TUM_default_S3_Mat!B5*Weighting!I2+TUM_default_S3_Mat!C5*Weighting!I3+TUM_default_S3_Mat!D5*Weighting!I4+TUM_default_S3_Mat!E5*Weighting!I5+TUM_default_S3_Mat!F5*Weighting!I6+TUM_default_S3_Mat!G5*Weighting!I7+TUM_default_S3_Mat!H5*Weighting!I8+TUM_default_S3_Mat!I5*Weighting!I9+TUM_default_S3_Mat!J5*Weighting!I10+TUM_default_S3_Mat!K5*Weighting!I11+TUM_default_S3_Mat!L5*Weighting!I12+TUM_default_S3_Mat!M5*Weighting!I13+TUM_default_S3_Mat!N5*Weighting!I14+TUM_default_S3_Mat!O5*Weighting!I15+TUM_default_S3_Mat!P5*Weighting!I16+TUM_default_S3_Mat!Q5*Weighting!I17</f>
        <v>56.79586608140589</v>
      </c>
      <c r="J5" s="6">
        <f>+TUM_default_S3_Mat!B5*Weighting!J2+TUM_default_S3_Mat!C5*Weighting!J3+TUM_default_S3_Mat!D5*Weighting!J4+TUM_default_S3_Mat!E5*Weighting!J5+TUM_default_S3_Mat!F5*Weighting!J6+TUM_default_S3_Mat!G5*Weighting!J7+TUM_default_S3_Mat!H5*Weighting!J8+TUM_default_S3_Mat!I5*Weighting!J9+TUM_default_S3_Mat!J5*Weighting!J10+TUM_default_S3_Mat!K5*Weighting!J11+TUM_default_S3_Mat!L5*Weighting!J12+TUM_default_S3_Mat!M5*Weighting!J13+TUM_default_S3_Mat!N5*Weighting!J14+TUM_default_S3_Mat!O5*Weighting!J15+TUM_default_S3_Mat!P5*Weighting!J16+TUM_default_S3_Mat!Q5*Weighting!J17</f>
        <v>63.284338022572278</v>
      </c>
      <c r="K5" s="6">
        <f>+TUM_default_S3_Mat!B5*Weighting!K2+TUM_default_S3_Mat!C5*Weighting!K3+TUM_default_S3_Mat!D5*Weighting!K4+TUM_default_S3_Mat!E5*Weighting!K5+TUM_default_S3_Mat!F5*Weighting!K6+TUM_default_S3_Mat!G5*Weighting!K7+TUM_default_S3_Mat!H5*Weighting!K8+TUM_default_S3_Mat!I5*Weighting!K9+TUM_default_S3_Mat!J5*Weighting!K10+TUM_default_S3_Mat!K5*Weighting!K11+TUM_default_S3_Mat!L5*Weighting!K12+TUM_default_S3_Mat!M5*Weighting!K13+TUM_default_S3_Mat!N5*Weighting!K14+TUM_default_S3_Mat!O5*Weighting!K15+TUM_default_S3_Mat!P5*Weighting!K16+TUM_default_S3_Mat!Q5*Weighting!K17</f>
        <v>44.746929669596682</v>
      </c>
      <c r="L5" s="6">
        <f>+TUM_default_S3_Mat!B5*Weighting!L2+TUM_default_S3_Mat!C5*Weighting!L3+TUM_default_S3_Mat!D5*Weighting!L4+TUM_default_S3_Mat!E5*Weighting!L5+TUM_default_S3_Mat!F5*Weighting!L6+TUM_default_S3_Mat!G5*Weighting!L7+TUM_default_S3_Mat!H5*Weighting!L8+TUM_default_S3_Mat!I5*Weighting!L9+TUM_default_S3_Mat!J5*Weighting!L10+TUM_default_S3_Mat!K5*Weighting!L11+TUM_default_S3_Mat!L5*Weighting!L12+TUM_default_S3_Mat!M5*Weighting!L13+TUM_default_S3_Mat!N5*Weighting!L14+TUM_default_S3_Mat!O5*Weighting!L15+TUM_default_S3_Mat!P5*Weighting!L16+TUM_default_S3_Mat!Q5*Weighting!L17</f>
        <v>11.604828578218836</v>
      </c>
      <c r="M5" s="6">
        <f>+TUM_default_S3_Mat!B5*Weighting!M2+TUM_default_S3_Mat!C5*Weighting!M3+TUM_default_S3_Mat!D5*Weighting!M4+TUM_default_S3_Mat!E5*Weighting!M5+TUM_default_S3_Mat!F5*Weighting!M6+TUM_default_S3_Mat!G5*Weighting!M7+TUM_default_S3_Mat!H5*Weighting!M8+TUM_default_S3_Mat!I5*Weighting!M9+TUM_default_S3_Mat!J5*Weighting!M10+TUM_default_S3_Mat!K5*Weighting!M11+TUM_default_S3_Mat!L5*Weighting!M12+TUM_default_S3_Mat!M5*Weighting!M13+TUM_default_S3_Mat!N5*Weighting!M14+TUM_default_S3_Mat!O5*Weighting!M15+TUM_default_S3_Mat!P5*Weighting!M16+TUM_default_S3_Mat!Q5*Weighting!M17</f>
        <v>0.53101396174710203</v>
      </c>
      <c r="N5" s="6">
        <f>+TUM_default_S3_Mat!B5*Weighting!N2+TUM_default_S3_Mat!C5*Weighting!N3+TUM_default_S3_Mat!D5*Weighting!N4+TUM_default_S3_Mat!E5*Weighting!N5+TUM_default_S3_Mat!F5*Weighting!N6+TUM_default_S3_Mat!G5*Weighting!N7+TUM_default_S3_Mat!H5*Weighting!N8+TUM_default_S3_Mat!I5*Weighting!N9+TUM_default_S3_Mat!J5*Weighting!N10+TUM_default_S3_Mat!K5*Weighting!N11+TUM_default_S3_Mat!L5*Weighting!N12+TUM_default_S3_Mat!M5*Weighting!N13+TUM_default_S3_Mat!N5*Weighting!N14+TUM_default_S3_Mat!O5*Weighting!N15+TUM_default_S3_Mat!P5*Weighting!N16+TUM_default_S3_Mat!Q5*Weighting!N17</f>
        <v>163.50591189074908</v>
      </c>
      <c r="O5" s="6">
        <f>+TUM_default_S3_Mat!B5*Weighting!O2+TUM_default_S3_Mat!C5*Weighting!O3+TUM_default_S3_Mat!D5*Weighting!O4+TUM_default_S3_Mat!E5*Weighting!O5+TUM_default_S3_Mat!F5*Weighting!O6+TUM_default_S3_Mat!G5*Weighting!O7+TUM_default_S3_Mat!H5*Weighting!O8+TUM_default_S3_Mat!I5*Weighting!O9+TUM_default_S3_Mat!J5*Weighting!O10+TUM_default_S3_Mat!K5*Weighting!O11+TUM_default_S3_Mat!L5*Weighting!O12+TUM_default_S3_Mat!M5*Weighting!O13+TUM_default_S3_Mat!N5*Weighting!O14+TUM_default_S3_Mat!O5*Weighting!O15+TUM_default_S3_Mat!P5*Weighting!O16+TUM_default_S3_Mat!Q5*Weighting!O17</f>
        <v>207.130518040352</v>
      </c>
      <c r="P5" s="6">
        <f>+TUM_default_S3_Mat!B5*Weighting!P2+TUM_default_S3_Mat!C5*Weighting!P3+TUM_default_S3_Mat!D5*Weighting!P4+TUM_default_S3_Mat!E5*Weighting!P5+TUM_default_S3_Mat!F5*Weighting!P6+TUM_default_S3_Mat!G5*Weighting!P7+TUM_default_S3_Mat!H5*Weighting!P8+TUM_default_S3_Mat!I5*Weighting!P9+TUM_default_S3_Mat!J5*Weighting!P10+TUM_default_S3_Mat!K5*Weighting!P11+TUM_default_S3_Mat!L5*Weighting!P12+TUM_default_S3_Mat!M5*Weighting!P13+TUM_default_S3_Mat!N5*Weighting!P14+TUM_default_S3_Mat!O5*Weighting!P15+TUM_default_S3_Mat!P5*Weighting!P16+TUM_default_S3_Mat!Q5*Weighting!P17</f>
        <v>14.265053379893589</v>
      </c>
      <c r="Q5" s="6">
        <f>+TUM_default_S3_Mat!B5*Weighting!Q2+TUM_default_S3_Mat!C5*Weighting!Q3+TUM_default_S3_Mat!D5*Weighting!Q4+TUM_default_S3_Mat!E5*Weighting!Q5+TUM_default_S3_Mat!F5*Weighting!Q6+TUM_default_S3_Mat!G5*Weighting!Q7+TUM_default_S3_Mat!H5*Weighting!Q8+TUM_default_S3_Mat!I5*Weighting!Q9+TUM_default_S3_Mat!J5*Weighting!Q10+TUM_default_S3_Mat!K5*Weighting!Q11+TUM_default_S3_Mat!L5*Weighting!Q12+TUM_default_S3_Mat!M5*Weighting!Q13+TUM_default_S3_Mat!N5*Weighting!Q14+TUM_default_S3_Mat!O5*Weighting!Q15+TUM_default_S3_Mat!P5*Weighting!Q16+TUM_default_S3_Mat!Q5*Weighting!Q17</f>
        <v>0.79256015254604428</v>
      </c>
      <c r="R5" s="6">
        <f>+TUM_default_S3_Mat!B5*Weighting!R2+TUM_default_S3_Mat!C5*Weighting!R3+TUM_default_S3_Mat!D5*Weighting!R4+TUM_default_S3_Mat!E5*Weighting!R5+TUM_default_S3_Mat!F5*Weighting!R6+TUM_default_S3_Mat!G5*Weighting!R7+TUM_default_S3_Mat!H5*Weighting!R8+TUM_default_S3_Mat!I5*Weighting!R9+TUM_default_S3_Mat!J5*Weighting!R10+TUM_default_S3_Mat!K5*Weighting!R11+TUM_default_S3_Mat!L5*Weighting!R12+TUM_default_S3_Mat!M5*Weighting!R13+TUM_default_S3_Mat!N5*Weighting!R14+TUM_default_S3_Mat!O5*Weighting!R15+TUM_default_S3_Mat!P5*Weighting!R16+TUM_default_S3_Mat!Q5*Weighting!R17</f>
        <v>16.002555147417809</v>
      </c>
      <c r="S5" s="6">
        <f>+TUM_default_S3_Mat!B5*Weighting!S2+TUM_default_S3_Mat!C5*Weighting!S3+TUM_default_S3_Mat!D5*Weighting!S4+TUM_default_S3_Mat!E5*Weighting!S5+TUM_default_S3_Mat!F5*Weighting!S6+TUM_default_S3_Mat!G5*Weighting!S7+TUM_default_S3_Mat!H5*Weighting!S8+TUM_default_S3_Mat!I5*Weighting!S9+TUM_default_S3_Mat!J5*Weighting!S10+TUM_default_S3_Mat!K5*Weighting!S11+TUM_default_S3_Mat!L5*Weighting!S12+TUM_default_S3_Mat!M5*Weighting!S13+TUM_default_S3_Mat!N5*Weighting!S14+TUM_default_S3_Mat!O5*Weighting!S15+TUM_default_S3_Mat!P5*Weighting!S16+TUM_default_S3_Mat!Q5*Weighting!S17</f>
        <v>25.85253810537024</v>
      </c>
      <c r="T5" s="6">
        <f>+TUM_default_S3_Mat!B5*Weighting!T2+TUM_default_S3_Mat!C5*Weighting!T3+TUM_default_S3_Mat!D5*Weighting!T4+TUM_default_S3_Mat!E5*Weighting!T5+TUM_default_S3_Mat!F5*Weighting!T6+TUM_default_S3_Mat!G5*Weighting!T7+TUM_default_S3_Mat!H5*Weighting!T8+TUM_default_S3_Mat!I5*Weighting!T9+TUM_default_S3_Mat!J5*Weighting!T10+TUM_default_S3_Mat!K5*Weighting!T11+TUM_default_S3_Mat!L5*Weighting!T12+TUM_default_S3_Mat!M5*Weighting!T13+TUM_default_S3_Mat!N5*Weighting!T14+TUM_default_S3_Mat!O5*Weighting!T15+TUM_default_S3_Mat!P5*Weighting!T16+TUM_default_S3_Mat!Q5*Weighting!T17</f>
        <v>32.922982474669787</v>
      </c>
      <c r="U5" s="6">
        <f>+TUM_default_S3_Mat!B5*Weighting!U2+TUM_default_S3_Mat!C5*Weighting!U3+TUM_default_S3_Mat!D5*Weighting!U4+TUM_default_S3_Mat!E5*Weighting!U5+TUM_default_S3_Mat!F5*Weighting!U6+TUM_default_S3_Mat!G5*Weighting!U7+TUM_default_S3_Mat!H5*Weighting!U8+TUM_default_S3_Mat!I5*Weighting!U9+TUM_default_S3_Mat!J5*Weighting!U10+TUM_default_S3_Mat!K5*Weighting!U11+TUM_default_S3_Mat!L5*Weighting!U12+TUM_default_S3_Mat!M5*Weighting!U13+TUM_default_S3_Mat!N5*Weighting!U14+TUM_default_S3_Mat!O5*Weighting!U15+TUM_default_S3_Mat!P5*Weighting!U16+TUM_default_S3_Mat!Q5*Weighting!U17</f>
        <v>34.572712594627625</v>
      </c>
      <c r="V5" s="6">
        <f>+TUM_default_S3_Mat!B5*Weighting!V2+TUM_default_S3_Mat!C5*Weighting!V3+TUM_default_S3_Mat!D5*Weighting!V4+TUM_default_S3_Mat!E5*Weighting!V5+TUM_default_S3_Mat!F5*Weighting!V6+TUM_default_S3_Mat!G5*Weighting!V7+TUM_default_S3_Mat!H5*Weighting!V8+TUM_default_S3_Mat!I5*Weighting!V9+TUM_default_S3_Mat!J5*Weighting!V10+TUM_default_S3_Mat!K5*Weighting!V11+TUM_default_S3_Mat!L5*Weighting!V12+TUM_default_S3_Mat!M5*Weighting!V13+TUM_default_S3_Mat!N5*Weighting!V14+TUM_default_S3_Mat!O5*Weighting!V15+TUM_default_S3_Mat!P5*Weighting!V16+TUM_default_S3_Mat!Q5*Weighting!V17</f>
        <v>31.975569022706658</v>
      </c>
      <c r="W5" s="6">
        <f>+TUM_default_S3_Mat!B5*Weighting!W2+TUM_default_S3_Mat!C5*Weighting!W3+TUM_default_S3_Mat!D5*Weighting!W4+TUM_default_S3_Mat!E5*Weighting!W5+TUM_default_S3_Mat!F5*Weighting!W6+TUM_default_S3_Mat!G5*Weighting!W7+TUM_default_S3_Mat!H5*Weighting!W8+TUM_default_S3_Mat!I5*Weighting!W9+TUM_default_S3_Mat!J5*Weighting!W10+TUM_default_S3_Mat!K5*Weighting!W11+TUM_default_S3_Mat!L5*Weighting!W12+TUM_default_S3_Mat!M5*Weighting!W13+TUM_default_S3_Mat!N5*Weighting!W14+TUM_default_S3_Mat!O5*Weighting!W15+TUM_default_S3_Mat!P5*Weighting!W16+TUM_default_S3_Mat!Q5*Weighting!W17</f>
        <v>196.07086146086664</v>
      </c>
      <c r="X5" s="6">
        <f>+TUM_default_S3_Mat!B5*Weighting!X2+TUM_default_S3_Mat!C5*Weighting!X3+TUM_default_S3_Mat!D5*Weighting!X4+TUM_default_S3_Mat!E5*Weighting!X5+TUM_default_S3_Mat!F5*Weighting!X6+TUM_default_S3_Mat!G5*Weighting!X7+TUM_default_S3_Mat!H5*Weighting!X8+TUM_default_S3_Mat!I5*Weighting!X9+TUM_default_S3_Mat!J5*Weighting!X10+TUM_default_S3_Mat!K5*Weighting!X11+TUM_default_S3_Mat!L5*Weighting!X12+TUM_default_S3_Mat!M5*Weighting!X13+TUM_default_S3_Mat!N5*Weighting!X14+TUM_default_S3_Mat!O5*Weighting!X15+TUM_default_S3_Mat!P5*Weighting!X16+TUM_default_S3_Mat!Q5*Weighting!X17</f>
        <v>17.541058748468913</v>
      </c>
      <c r="Y5" s="6">
        <f>+TUM_default_S3_Mat!B5*Weighting!Y2+TUM_default_S3_Mat!C5*Weighting!Y3+TUM_default_S3_Mat!D5*Weighting!Y4+TUM_default_S3_Mat!E5*Weighting!Y5+TUM_default_S3_Mat!F5*Weighting!Y6+TUM_default_S3_Mat!G5*Weighting!Y7+TUM_default_S3_Mat!H5*Weighting!Y8+TUM_default_S3_Mat!I5*Weighting!Y9+TUM_default_S3_Mat!J5*Weighting!Y10+TUM_default_S3_Mat!K5*Weighting!Y11+TUM_default_S3_Mat!L5*Weighting!Y12+TUM_default_S3_Mat!M5*Weighting!Y13+TUM_default_S3_Mat!N5*Weighting!Y14+TUM_default_S3_Mat!O5*Weighting!Y15+TUM_default_S3_Mat!P5*Weighting!Y16+TUM_default_S3_Mat!Q5*Weighting!Y17</f>
        <v>154.93604185480532</v>
      </c>
      <c r="Z5" s="6">
        <f>+TUM_default_S3_Mat!B5*Weighting!Z2+TUM_default_S3_Mat!C5*Weighting!Z3+TUM_default_S3_Mat!D5*Weighting!Z4+TUM_default_S3_Mat!E5*Weighting!Z5+TUM_default_S3_Mat!F5*Weighting!Z6+TUM_default_S3_Mat!G5*Weighting!Z7+TUM_default_S3_Mat!H5*Weighting!Z8+TUM_default_S3_Mat!I5*Weighting!Z9+TUM_default_S3_Mat!J5*Weighting!Z10+TUM_default_S3_Mat!K5*Weighting!Z11+TUM_default_S3_Mat!L5*Weighting!Z12+TUM_default_S3_Mat!M5*Weighting!Z13+TUM_default_S3_Mat!N5*Weighting!Z14+TUM_default_S3_Mat!O5*Weighting!Z15+TUM_default_S3_Mat!P5*Weighting!Z16+TUM_default_S3_Mat!Q5*Weighting!Z17</f>
        <v>13.845134331296203</v>
      </c>
      <c r="AA5" s="6">
        <f>+TUM_default_S3_Mat!B5*Weighting!AA2+TUM_default_S3_Mat!C5*Weighting!AA3+TUM_default_S3_Mat!D5*Weighting!AA4+TUM_default_S3_Mat!E5*Weighting!AA5+TUM_default_S3_Mat!F5*Weighting!AA6+TUM_default_S3_Mat!G5*Weighting!AA7+TUM_default_S3_Mat!H5*Weighting!AA8+TUM_default_S3_Mat!I5*Weighting!AA9+TUM_default_S3_Mat!J5*Weighting!AA10+TUM_default_S3_Mat!K5*Weighting!AA11+TUM_default_S3_Mat!L5*Weighting!AA12+TUM_default_S3_Mat!M5*Weighting!AA13+TUM_default_S3_Mat!N5*Weighting!AA14+TUM_default_S3_Mat!O5*Weighting!AA15+TUM_default_S3_Mat!P5*Weighting!AA16+TUM_default_S3_Mat!Q5*Weighting!AA17</f>
        <v>16.395808956737469</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4_Treatm!B2*Weighting!B2+TUM_default_S4_Treatm!C2*Weighting!B3+TUM_default_S4_Treatm!D2*Weighting!B4+TUM_default_S4_Treatm!E2*Weighting!B5+TUM_default_S4_Treatm!F2*Weighting!B6+TUM_default_S4_Treatm!G2*Weighting!B7+TUM_default_S4_Treatm!H2*Weighting!B8+TUM_default_S4_Treatm!I2*Weighting!B9+TUM_default_S4_Treatm!J2*Weighting!B10+TUM_default_S4_Treatm!K2*Weighting!B11+TUM_default_S4_Treatm!L2*Weighting!B12+TUM_default_S4_Treatm!M2*Weighting!B13+TUM_default_S4_Treatm!N2*Weighting!B14+TUM_default_S4_Treatm!O2*Weighting!B15+TUM_default_S4_Treatm!P2*Weighting!B16+TUM_default_S4_Treatm!Q2*Weighting!B17</f>
        <v>-9.3827721021428019</v>
      </c>
      <c r="C2" s="6">
        <f ca="1">+TUM_default_S4_Treatm!B2*Weighting!C2+TUM_default_S4_Treatm!C2*Weighting!C3+TUM_default_S4_Treatm!D2*Weighting!C4+TUM_default_S4_Treatm!E2*Weighting!C5+TUM_default_S4_Treatm!F2*Weighting!C6+TUM_default_S4_Treatm!G2*Weighting!C7+TUM_default_S4_Treatm!H2*Weighting!C8+TUM_default_S4_Treatm!I2*Weighting!C9+TUM_default_S4_Treatm!J2*Weighting!C10+TUM_default_S4_Treatm!K2*Weighting!C11+TUM_default_S4_Treatm!L2*Weighting!C12+TUM_default_S4_Treatm!M2*Weighting!C13+TUM_default_S4_Treatm!N2*Weighting!C14+TUM_default_S4_Treatm!O2*Weighting!C15+TUM_default_S4_Treatm!P2*Weighting!C16+TUM_default_S4_Treatm!Q2*Weighting!C17</f>
        <v>-5.7231611556573121</v>
      </c>
      <c r="D2" s="6">
        <f ca="1">+TUM_default_S4_Treatm!B2*Weighting!D2+TUM_default_S4_Treatm!C2*Weighting!D3+TUM_default_S4_Treatm!D2*Weighting!D4+TUM_default_S4_Treatm!E2*Weighting!D5+TUM_default_S4_Treatm!F2*Weighting!D6+TUM_default_S4_Treatm!G2*Weighting!D7+TUM_default_S4_Treatm!H2*Weighting!D8+TUM_default_S4_Treatm!I2*Weighting!D9+TUM_default_S4_Treatm!J2*Weighting!D10+TUM_default_S4_Treatm!K2*Weighting!D11+TUM_default_S4_Treatm!L2*Weighting!D12+TUM_default_S4_Treatm!M2*Weighting!D13+TUM_default_S4_Treatm!N2*Weighting!D14+TUM_default_S4_Treatm!O2*Weighting!D15+TUM_default_S4_Treatm!P2*Weighting!D16+TUM_default_S4_Treatm!Q2*Weighting!D17</f>
        <v>-9.9536996258951671</v>
      </c>
      <c r="E2" s="6">
        <f ca="1">+TUM_default_S4_Treatm!B2*Weighting!E2+TUM_default_S4_Treatm!C2*Weighting!E3+TUM_default_S4_Treatm!D2*Weighting!E4+TUM_default_S4_Treatm!E2*Weighting!E5+TUM_default_S4_Treatm!F2*Weighting!E6+TUM_default_S4_Treatm!G2*Weighting!E7+TUM_default_S4_Treatm!H2*Weighting!E8+TUM_default_S4_Treatm!I2*Weighting!E9+TUM_default_S4_Treatm!J2*Weighting!E10+TUM_default_S4_Treatm!K2*Weighting!E11+TUM_default_S4_Treatm!L2*Weighting!E12+TUM_default_S4_Treatm!M2*Weighting!E13+TUM_default_S4_Treatm!N2*Weighting!E14+TUM_default_S4_Treatm!O2*Weighting!E15+TUM_default_S4_Treatm!P2*Weighting!E16+TUM_default_S4_Treatm!Q2*Weighting!E17</f>
        <v>8.0755263048048601E-2</v>
      </c>
      <c r="F2" s="6">
        <f ca="1">+TUM_default_S4_Treatm!B2*Weighting!F2+TUM_default_S4_Treatm!C2*Weighting!F3+TUM_default_S4_Treatm!D2*Weighting!F4+TUM_default_S4_Treatm!E2*Weighting!F5+TUM_default_S4_Treatm!F2*Weighting!F6+TUM_default_S4_Treatm!G2*Weighting!F7+TUM_default_S4_Treatm!H2*Weighting!F8+TUM_default_S4_Treatm!I2*Weighting!F9+TUM_default_S4_Treatm!J2*Weighting!F10+TUM_default_S4_Treatm!K2*Weighting!F11+TUM_default_S4_Treatm!L2*Weighting!F12+TUM_default_S4_Treatm!M2*Weighting!F13+TUM_default_S4_Treatm!N2*Weighting!F14+TUM_default_S4_Treatm!O2*Weighting!F15+TUM_default_S4_Treatm!P2*Weighting!F16+TUM_default_S4_Treatm!Q2*Weighting!F17</f>
        <v>-9.7698160610126621</v>
      </c>
      <c r="G2" s="6">
        <f>+TUM_default_S4_Treatm!B2*Weighting!G2+TUM_default_S4_Treatm!C2*Weighting!G3+TUM_default_S4_Treatm!D2*Weighting!G4+TUM_default_S4_Treatm!E2*Weighting!G5+TUM_default_S4_Treatm!F2*Weighting!G6+TUM_default_S4_Treatm!G2*Weighting!G7+TUM_default_S4_Treatm!H2*Weighting!G8+TUM_default_S4_Treatm!I2*Weighting!G9+TUM_default_S4_Treatm!J2*Weighting!G10+TUM_default_S4_Treatm!K2*Weighting!G11+TUM_default_S4_Treatm!L2*Weighting!G12+TUM_default_S4_Treatm!M2*Weighting!G13+TUM_default_S4_Treatm!N2*Weighting!G14+TUM_default_S4_Treatm!O2*Weighting!G15+TUM_default_S4_Treatm!P2*Weighting!G16+TUM_default_S4_Treatm!Q2*Weighting!G17</f>
        <v>-6.3758685102049348</v>
      </c>
      <c r="H2" s="6">
        <f>+TUM_default_S4_Treatm!B2*Weighting!H2+TUM_default_S4_Treatm!C2*Weighting!H3+TUM_default_S4_Treatm!D2*Weighting!H4+TUM_default_S4_Treatm!E2*Weighting!H5+TUM_default_S4_Treatm!F2*Weighting!H6+TUM_default_S4_Treatm!G2*Weighting!H7+TUM_default_S4_Treatm!H2*Weighting!H8+TUM_default_S4_Treatm!I2*Weighting!H9+TUM_default_S4_Treatm!J2*Weighting!H10+TUM_default_S4_Treatm!K2*Weighting!H11+TUM_default_S4_Treatm!L2*Weighting!H12+TUM_default_S4_Treatm!M2*Weighting!H13+TUM_default_S4_Treatm!N2*Weighting!H14+TUM_default_S4_Treatm!O2*Weighting!H15+TUM_default_S4_Treatm!P2*Weighting!H16+TUM_default_S4_Treatm!Q2*Weighting!H17</f>
        <v>-5.5930356252956601</v>
      </c>
      <c r="I2" s="6">
        <f>+TUM_default_S4_Treatm!B2*Weighting!I2+TUM_default_S4_Treatm!C2*Weighting!I3+TUM_default_S4_Treatm!D2*Weighting!I4+TUM_default_S4_Treatm!E2*Weighting!I5+TUM_default_S4_Treatm!F2*Weighting!I6+TUM_default_S4_Treatm!G2*Weighting!I7+TUM_default_S4_Treatm!H2*Weighting!I8+TUM_default_S4_Treatm!I2*Weighting!I9+TUM_default_S4_Treatm!J2*Weighting!I10+TUM_default_S4_Treatm!K2*Weighting!I11+TUM_default_S4_Treatm!L2*Weighting!I12+TUM_default_S4_Treatm!M2*Weighting!I13+TUM_default_S4_Treatm!N2*Weighting!I14+TUM_default_S4_Treatm!O2*Weighting!I15+TUM_default_S4_Treatm!P2*Weighting!I16+TUM_default_S4_Treatm!Q2*Weighting!I17</f>
        <v>-6.7215131263181407</v>
      </c>
      <c r="J2" s="6">
        <f>+TUM_default_S4_Treatm!B2*Weighting!J2+TUM_default_S4_Treatm!C2*Weighting!J3+TUM_default_S4_Treatm!D2*Weighting!J4+TUM_default_S4_Treatm!E2*Weighting!J5+TUM_default_S4_Treatm!F2*Weighting!J6+TUM_default_S4_Treatm!G2*Weighting!J7+TUM_default_S4_Treatm!H2*Weighting!J8+TUM_default_S4_Treatm!I2*Weighting!J9+TUM_default_S4_Treatm!J2*Weighting!J10+TUM_default_S4_Treatm!K2*Weighting!J11+TUM_default_S4_Treatm!L2*Weighting!J12+TUM_default_S4_Treatm!M2*Weighting!J13+TUM_default_S4_Treatm!N2*Weighting!J14+TUM_default_S4_Treatm!O2*Weighting!J15+TUM_default_S4_Treatm!P2*Weighting!J16+TUM_default_S4_Treatm!Q2*Weighting!J17</f>
        <v>-1.6765193006065124</v>
      </c>
      <c r="K2" s="6">
        <f>+TUM_default_S4_Treatm!B2*Weighting!K2+TUM_default_S4_Treatm!C2*Weighting!K3+TUM_default_S4_Treatm!D2*Weighting!K4+TUM_default_S4_Treatm!E2*Weighting!K5+TUM_default_S4_Treatm!F2*Weighting!K6+TUM_default_S4_Treatm!G2*Weighting!K7+TUM_default_S4_Treatm!H2*Weighting!K8+TUM_default_S4_Treatm!I2*Weighting!K9+TUM_default_S4_Treatm!J2*Weighting!K10+TUM_default_S4_Treatm!K2*Weighting!K11+TUM_default_S4_Treatm!L2*Weighting!K12+TUM_default_S4_Treatm!M2*Weighting!K13+TUM_default_S4_Treatm!N2*Weighting!K14+TUM_default_S4_Treatm!O2*Weighting!K15+TUM_default_S4_Treatm!P2*Weighting!K16+TUM_default_S4_Treatm!Q2*Weighting!K17</f>
        <v>-6.3244625936105567</v>
      </c>
      <c r="L2" s="6">
        <f>+TUM_default_S4_Treatm!B2*Weighting!L2+TUM_default_S4_Treatm!C2*Weighting!L3+TUM_default_S4_Treatm!D2*Weighting!L4+TUM_default_S4_Treatm!E2*Weighting!L5+TUM_default_S4_Treatm!F2*Weighting!L6+TUM_default_S4_Treatm!G2*Weighting!L7+TUM_default_S4_Treatm!H2*Weighting!L8+TUM_default_S4_Treatm!I2*Weighting!L9+TUM_default_S4_Treatm!J2*Weighting!L10+TUM_default_S4_Treatm!K2*Weighting!L11+TUM_default_S4_Treatm!L2*Weighting!L12+TUM_default_S4_Treatm!M2*Weighting!L13+TUM_default_S4_Treatm!N2*Weighting!L14+TUM_default_S4_Treatm!O2*Weighting!L15+TUM_default_S4_Treatm!P2*Weighting!L16+TUM_default_S4_Treatm!Q2*Weighting!L17</f>
        <v>-8.6753396788948791</v>
      </c>
      <c r="M2" s="6">
        <f>+TUM_default_S4_Treatm!B2*Weighting!M2+TUM_default_S4_Treatm!C2*Weighting!M3+TUM_default_S4_Treatm!D2*Weighting!M4+TUM_default_S4_Treatm!E2*Weighting!M5+TUM_default_S4_Treatm!F2*Weighting!M6+TUM_default_S4_Treatm!G2*Weighting!M7+TUM_default_S4_Treatm!H2*Weighting!M8+TUM_default_S4_Treatm!I2*Weighting!M9+TUM_default_S4_Treatm!J2*Weighting!M10+TUM_default_S4_Treatm!K2*Weighting!M11+TUM_default_S4_Treatm!L2*Weighting!M12+TUM_default_S4_Treatm!M2*Weighting!M13+TUM_default_S4_Treatm!N2*Weighting!M14+TUM_default_S4_Treatm!O2*Weighting!M15+TUM_default_S4_Treatm!P2*Weighting!M16+TUM_default_S4_Treatm!Q2*Weighting!M17</f>
        <v>5.554937128053361E-2</v>
      </c>
      <c r="N2" s="6">
        <f>+TUM_default_S4_Treatm!B2*Weighting!N2+TUM_default_S4_Treatm!C2*Weighting!N3+TUM_default_S4_Treatm!D2*Weighting!N4+TUM_default_S4_Treatm!E2*Weighting!N5+TUM_default_S4_Treatm!F2*Weighting!N6+TUM_default_S4_Treatm!G2*Weighting!N7+TUM_default_S4_Treatm!H2*Weighting!N8+TUM_default_S4_Treatm!I2*Weighting!N9+TUM_default_S4_Treatm!J2*Weighting!N10+TUM_default_S4_Treatm!K2*Weighting!N11+TUM_default_S4_Treatm!L2*Weighting!N12+TUM_default_S4_Treatm!M2*Weighting!N13+TUM_default_S4_Treatm!N2*Weighting!N14+TUM_default_S4_Treatm!O2*Weighting!N15+TUM_default_S4_Treatm!P2*Weighting!N16+TUM_default_S4_Treatm!Q2*Weighting!N17</f>
        <v>-29.97913058754304</v>
      </c>
      <c r="O2" s="6">
        <f>+TUM_default_S4_Treatm!B2*Weighting!O2+TUM_default_S4_Treatm!C2*Weighting!O3+TUM_default_S4_Treatm!D2*Weighting!O4+TUM_default_S4_Treatm!E2*Weighting!O5+TUM_default_S4_Treatm!F2*Weighting!O6+TUM_default_S4_Treatm!G2*Weighting!O7+TUM_default_S4_Treatm!H2*Weighting!O8+TUM_default_S4_Treatm!I2*Weighting!O9+TUM_default_S4_Treatm!J2*Weighting!O10+TUM_default_S4_Treatm!K2*Weighting!O11+TUM_default_S4_Treatm!L2*Weighting!O12+TUM_default_S4_Treatm!M2*Weighting!O13+TUM_default_S4_Treatm!N2*Weighting!O14+TUM_default_S4_Treatm!O2*Weighting!O15+TUM_default_S4_Treatm!P2*Weighting!O16+TUM_default_S4_Treatm!Q2*Weighting!O17</f>
        <v>-5.3455400640257835</v>
      </c>
      <c r="P2" s="6">
        <f>+TUM_default_S4_Treatm!B2*Weighting!P2+TUM_default_S4_Treatm!C2*Weighting!P3+TUM_default_S4_Treatm!D2*Weighting!P4+TUM_default_S4_Treatm!E2*Weighting!P5+TUM_default_S4_Treatm!F2*Weighting!P6+TUM_default_S4_Treatm!G2*Weighting!P7+TUM_default_S4_Treatm!H2*Weighting!P8+TUM_default_S4_Treatm!I2*Weighting!P9+TUM_default_S4_Treatm!J2*Weighting!P10+TUM_default_S4_Treatm!K2*Weighting!P11+TUM_default_S4_Treatm!L2*Weighting!P12+TUM_default_S4_Treatm!M2*Weighting!P13+TUM_default_S4_Treatm!N2*Weighting!P14+TUM_default_S4_Treatm!O2*Weighting!P15+TUM_default_S4_Treatm!P2*Weighting!P16+TUM_default_S4_Treatm!Q2*Weighting!P17</f>
        <v>-8.7852939183293177</v>
      </c>
      <c r="Q2" s="6">
        <f>+TUM_default_S4_Treatm!B2*Weighting!Q2+TUM_default_S4_Treatm!C2*Weighting!Q3+TUM_default_S4_Treatm!D2*Weighting!Q4+TUM_default_S4_Treatm!E2*Weighting!Q5+TUM_default_S4_Treatm!F2*Weighting!Q6+TUM_default_S4_Treatm!G2*Weighting!Q7+TUM_default_S4_Treatm!H2*Weighting!Q8+TUM_default_S4_Treatm!I2*Weighting!Q9+TUM_default_S4_Treatm!J2*Weighting!Q10+TUM_default_S4_Treatm!K2*Weighting!Q11+TUM_default_S4_Treatm!L2*Weighting!Q12+TUM_default_S4_Treatm!M2*Weighting!Q13+TUM_default_S4_Treatm!N2*Weighting!Q14+TUM_default_S4_Treatm!O2*Weighting!Q15+TUM_default_S4_Treatm!P2*Weighting!Q16+TUM_default_S4_Treatm!Q2*Weighting!Q17</f>
        <v>-0.13201028611217758</v>
      </c>
      <c r="R2" s="6">
        <f>+TUM_default_S4_Treatm!B2*Weighting!R2+TUM_default_S4_Treatm!C2*Weighting!R3+TUM_default_S4_Treatm!D2*Weighting!R4+TUM_default_S4_Treatm!E2*Weighting!R5+TUM_default_S4_Treatm!F2*Weighting!R6+TUM_default_S4_Treatm!G2*Weighting!R7+TUM_default_S4_Treatm!H2*Weighting!R8+TUM_default_S4_Treatm!I2*Weighting!R9+TUM_default_S4_Treatm!J2*Weighting!R10+TUM_default_S4_Treatm!K2*Weighting!R11+TUM_default_S4_Treatm!L2*Weighting!R12+TUM_default_S4_Treatm!M2*Weighting!R13+TUM_default_S4_Treatm!N2*Weighting!R14+TUM_default_S4_Treatm!O2*Weighting!R15+TUM_default_S4_Treatm!P2*Weighting!R16+TUM_default_S4_Treatm!Q2*Weighting!R17</f>
        <v>2.2669396345102939</v>
      </c>
      <c r="S2" s="6">
        <f>+TUM_default_S4_Treatm!B2*Weighting!S2+TUM_default_S4_Treatm!C2*Weighting!S3+TUM_default_S4_Treatm!D2*Weighting!S4+TUM_default_S4_Treatm!E2*Weighting!S5+TUM_default_S4_Treatm!F2*Weighting!S6+TUM_default_S4_Treatm!G2*Weighting!S7+TUM_default_S4_Treatm!H2*Weighting!S8+TUM_default_S4_Treatm!I2*Weighting!S9+TUM_default_S4_Treatm!J2*Weighting!S10+TUM_default_S4_Treatm!K2*Weighting!S11+TUM_default_S4_Treatm!L2*Weighting!S12+TUM_default_S4_Treatm!M2*Weighting!S13+TUM_default_S4_Treatm!N2*Weighting!S14+TUM_default_S4_Treatm!O2*Weighting!S15+TUM_default_S4_Treatm!P2*Weighting!S16+TUM_default_S4_Treatm!Q2*Weighting!S17</f>
        <v>-21.673261650122821</v>
      </c>
      <c r="T2" s="6">
        <f>+TUM_default_S4_Treatm!B2*Weighting!T2+TUM_default_S4_Treatm!C2*Weighting!T3+TUM_default_S4_Treatm!D2*Weighting!T4+TUM_default_S4_Treatm!E2*Weighting!T5+TUM_default_S4_Treatm!F2*Weighting!T6+TUM_default_S4_Treatm!G2*Weighting!T7+TUM_default_S4_Treatm!H2*Weighting!T8+TUM_default_S4_Treatm!I2*Weighting!T9+TUM_default_S4_Treatm!J2*Weighting!T10+TUM_default_S4_Treatm!K2*Weighting!T11+TUM_default_S4_Treatm!L2*Weighting!T12+TUM_default_S4_Treatm!M2*Weighting!T13+TUM_default_S4_Treatm!N2*Weighting!T14+TUM_default_S4_Treatm!O2*Weighting!T15+TUM_default_S4_Treatm!P2*Weighting!T16+TUM_default_S4_Treatm!Q2*Weighting!T17</f>
        <v>-30.213843510016915</v>
      </c>
      <c r="U2" s="6">
        <f>+TUM_default_S4_Treatm!B2*Weighting!U2+TUM_default_S4_Treatm!C2*Weighting!U3+TUM_default_S4_Treatm!D2*Weighting!U4+TUM_default_S4_Treatm!E2*Weighting!U5+TUM_default_S4_Treatm!F2*Weighting!U6+TUM_default_S4_Treatm!G2*Weighting!U7+TUM_default_S4_Treatm!H2*Weighting!U8+TUM_default_S4_Treatm!I2*Weighting!U9+TUM_default_S4_Treatm!J2*Weighting!U10+TUM_default_S4_Treatm!K2*Weighting!U11+TUM_default_S4_Treatm!L2*Weighting!U12+TUM_default_S4_Treatm!M2*Weighting!U13+TUM_default_S4_Treatm!N2*Weighting!U14+TUM_default_S4_Treatm!O2*Weighting!U15+TUM_default_S4_Treatm!P2*Weighting!U16+TUM_default_S4_Treatm!Q2*Weighting!U17</f>
        <v>-0.50428124430928989</v>
      </c>
      <c r="V2" s="6">
        <f>+TUM_default_S4_Treatm!B2*Weighting!V2+TUM_default_S4_Treatm!C2*Weighting!V3+TUM_default_S4_Treatm!D2*Weighting!V4+TUM_default_S4_Treatm!E2*Weighting!V5+TUM_default_S4_Treatm!F2*Weighting!V6+TUM_default_S4_Treatm!G2*Weighting!V7+TUM_default_S4_Treatm!H2*Weighting!V8+TUM_default_S4_Treatm!I2*Weighting!V9+TUM_default_S4_Treatm!J2*Weighting!V10+TUM_default_S4_Treatm!K2*Weighting!V11+TUM_default_S4_Treatm!L2*Weighting!V12+TUM_default_S4_Treatm!M2*Weighting!V13+TUM_default_S4_Treatm!N2*Weighting!V14+TUM_default_S4_Treatm!O2*Weighting!V15+TUM_default_S4_Treatm!P2*Weighting!V16+TUM_default_S4_Treatm!Q2*Weighting!V17</f>
        <v>-0.56340601668827262</v>
      </c>
      <c r="W2" s="6">
        <f>+TUM_default_S4_Treatm!B2*Weighting!W2+TUM_default_S4_Treatm!C2*Weighting!W3+TUM_default_S4_Treatm!D2*Weighting!W4+TUM_default_S4_Treatm!E2*Weighting!W5+TUM_default_S4_Treatm!F2*Weighting!W6+TUM_default_S4_Treatm!G2*Weighting!W7+TUM_default_S4_Treatm!H2*Weighting!W8+TUM_default_S4_Treatm!I2*Weighting!W9+TUM_default_S4_Treatm!J2*Weighting!W10+TUM_default_S4_Treatm!K2*Weighting!W11+TUM_default_S4_Treatm!L2*Weighting!W12+TUM_default_S4_Treatm!M2*Weighting!W13+TUM_default_S4_Treatm!N2*Weighting!W14+TUM_default_S4_Treatm!O2*Weighting!W15+TUM_default_S4_Treatm!P2*Weighting!W16+TUM_default_S4_Treatm!Q2*Weighting!W17</f>
        <v>1.238258758264152</v>
      </c>
      <c r="X2" s="6">
        <f>+TUM_default_S4_Treatm!B2*Weighting!X2+TUM_default_S4_Treatm!C2*Weighting!X3+TUM_default_S4_Treatm!D2*Weighting!X4+TUM_default_S4_Treatm!E2*Weighting!X5+TUM_default_S4_Treatm!F2*Weighting!X6+TUM_default_S4_Treatm!G2*Weighting!X7+TUM_default_S4_Treatm!H2*Weighting!X8+TUM_default_S4_Treatm!I2*Weighting!X9+TUM_default_S4_Treatm!J2*Weighting!X10+TUM_default_S4_Treatm!K2*Weighting!X11+TUM_default_S4_Treatm!L2*Weighting!X12+TUM_default_S4_Treatm!M2*Weighting!X13+TUM_default_S4_Treatm!N2*Weighting!X14+TUM_default_S4_Treatm!O2*Weighting!X15+TUM_default_S4_Treatm!P2*Weighting!X16+TUM_default_S4_Treatm!Q2*Weighting!X17</f>
        <v>-0.5236775622987011</v>
      </c>
      <c r="Y2" s="6">
        <f>+TUM_default_S4_Treatm!B2*Weighting!Y2+TUM_default_S4_Treatm!C2*Weighting!Y3+TUM_default_S4_Treatm!D2*Weighting!Y4+TUM_default_S4_Treatm!E2*Weighting!Y5+TUM_default_S4_Treatm!F2*Weighting!Y6+TUM_default_S4_Treatm!G2*Weighting!Y7+TUM_default_S4_Treatm!H2*Weighting!Y8+TUM_default_S4_Treatm!I2*Weighting!Y9+TUM_default_S4_Treatm!J2*Weighting!Y10+TUM_default_S4_Treatm!K2*Weighting!Y11+TUM_default_S4_Treatm!L2*Weighting!Y12+TUM_default_S4_Treatm!M2*Weighting!Y13+TUM_default_S4_Treatm!N2*Weighting!Y14+TUM_default_S4_Treatm!O2*Weighting!Y15+TUM_default_S4_Treatm!P2*Weighting!Y16+TUM_default_S4_Treatm!Q2*Weighting!Y17</f>
        <v>-0.82000648930460329</v>
      </c>
      <c r="Z2" s="6">
        <f>+TUM_default_S4_Treatm!B2*Weighting!Z2+TUM_default_S4_Treatm!C2*Weighting!Z3+TUM_default_S4_Treatm!D2*Weighting!Z4+TUM_default_S4_Treatm!E2*Weighting!Z5+TUM_default_S4_Treatm!F2*Weighting!Z6+TUM_default_S4_Treatm!G2*Weighting!Z7+TUM_default_S4_Treatm!H2*Weighting!Z8+TUM_default_S4_Treatm!I2*Weighting!Z9+TUM_default_S4_Treatm!J2*Weighting!Z10+TUM_default_S4_Treatm!K2*Weighting!Z11+TUM_default_S4_Treatm!L2*Weighting!Z12+TUM_default_S4_Treatm!M2*Weighting!Z13+TUM_default_S4_Treatm!N2*Weighting!Z14+TUM_default_S4_Treatm!O2*Weighting!Z15+TUM_default_S4_Treatm!P2*Weighting!Z16+TUM_default_S4_Treatm!Q2*Weighting!Z17</f>
        <v>0.87480665672933888</v>
      </c>
      <c r="AA2" s="6">
        <f>+TUM_default_S4_Treatm!B2*Weighting!AA2+TUM_default_S4_Treatm!C2*Weighting!AA3+TUM_default_S4_Treatm!D2*Weighting!AA4+TUM_default_S4_Treatm!E2*Weighting!AA5+TUM_default_S4_Treatm!F2*Weighting!AA6+TUM_default_S4_Treatm!G2*Weighting!AA7+TUM_default_S4_Treatm!H2*Weighting!AA8+TUM_default_S4_Treatm!I2*Weighting!AA9+TUM_default_S4_Treatm!J2*Weighting!AA10+TUM_default_S4_Treatm!K2*Weighting!AA11+TUM_default_S4_Treatm!L2*Weighting!AA12+TUM_default_S4_Treatm!M2*Weighting!AA13+TUM_default_S4_Treatm!N2*Weighting!AA14+TUM_default_S4_Treatm!O2*Weighting!AA15+TUM_default_S4_Treatm!P2*Weighting!AA16+TUM_default_S4_Treatm!Q2*Weighting!AA17</f>
        <v>0.76634042358254106</v>
      </c>
    </row>
    <row r="3" spans="1:27" x14ac:dyDescent="0.35">
      <c r="A3" s="5" t="s">
        <v>2</v>
      </c>
      <c r="B3" s="6">
        <f ca="1">+TUM_default_S4_Treatm!B3*Weighting!B2+TUM_default_S4_Treatm!C3*Weighting!B3+TUM_default_S4_Treatm!D3*Weighting!B4+TUM_default_S4_Treatm!E3*Weighting!B5+TUM_default_S4_Treatm!F3*Weighting!B6+TUM_default_S4_Treatm!G3*Weighting!B7+TUM_default_S4_Treatm!H3*Weighting!B8+TUM_default_S4_Treatm!I3*Weighting!B9+TUM_default_S4_Treatm!J3*Weighting!B10+TUM_default_S4_Treatm!K3*Weighting!B11+TUM_default_S4_Treatm!L3*Weighting!B12+TUM_default_S4_Treatm!M3*Weighting!B13+TUM_default_S4_Treatm!N3*Weighting!B14+TUM_default_S4_Treatm!O3*Weighting!B15+TUM_default_S4_Treatm!P3*Weighting!B16+TUM_default_S4_Treatm!Q3*Weighting!B17</f>
        <v>-9.2674742913569386</v>
      </c>
      <c r="C3" s="6">
        <f ca="1">+TUM_default_S4_Treatm!B3*Weighting!C2+TUM_default_S4_Treatm!C3*Weighting!C3+TUM_default_S4_Treatm!D3*Weighting!C4+TUM_default_S4_Treatm!E3*Weighting!C5+TUM_default_S4_Treatm!F3*Weighting!C6+TUM_default_S4_Treatm!G3*Weighting!C7+TUM_default_S4_Treatm!H3*Weighting!C8+TUM_default_S4_Treatm!I3*Weighting!C9+TUM_default_S4_Treatm!J3*Weighting!C10+TUM_default_S4_Treatm!K3*Weighting!C11+TUM_default_S4_Treatm!L3*Weighting!C12+TUM_default_S4_Treatm!M3*Weighting!C13+TUM_default_S4_Treatm!N3*Weighting!C14+TUM_default_S4_Treatm!O3*Weighting!C15+TUM_default_S4_Treatm!P3*Weighting!C16+TUM_default_S4_Treatm!Q3*Weighting!C17</f>
        <v>-5.9680230876093487</v>
      </c>
      <c r="D3" s="6">
        <f ca="1">+TUM_default_S4_Treatm!B3*Weighting!D2+TUM_default_S4_Treatm!C3*Weighting!D3+TUM_default_S4_Treatm!D3*Weighting!D4+TUM_default_S4_Treatm!E3*Weighting!D5+TUM_default_S4_Treatm!F3*Weighting!D6+TUM_default_S4_Treatm!G3*Weighting!D7+TUM_default_S4_Treatm!H3*Weighting!D8+TUM_default_S4_Treatm!I3*Weighting!D9+TUM_default_S4_Treatm!J3*Weighting!D10+TUM_default_S4_Treatm!K3*Weighting!D11+TUM_default_S4_Treatm!L3*Weighting!D12+TUM_default_S4_Treatm!M3*Weighting!D13+TUM_default_S4_Treatm!N3*Weighting!D14+TUM_default_S4_Treatm!O3*Weighting!D15+TUM_default_S4_Treatm!P3*Weighting!D16+TUM_default_S4_Treatm!Q3*Weighting!D17</f>
        <v>-9.8491742699368139</v>
      </c>
      <c r="E3" s="6">
        <f ca="1">+TUM_default_S4_Treatm!B3*Weighting!E2+TUM_default_S4_Treatm!C3*Weighting!E3+TUM_default_S4_Treatm!D3*Weighting!E4+TUM_default_S4_Treatm!E3*Weighting!E5+TUM_default_S4_Treatm!F3*Weighting!E6+TUM_default_S4_Treatm!G3*Weighting!E7+TUM_default_S4_Treatm!H3*Weighting!E8+TUM_default_S4_Treatm!I3*Weighting!E9+TUM_default_S4_Treatm!J3*Weighting!E10+TUM_default_S4_Treatm!K3*Weighting!E11+TUM_default_S4_Treatm!L3*Weighting!E12+TUM_default_S4_Treatm!M3*Weighting!E13+TUM_default_S4_Treatm!N3*Weighting!E14+TUM_default_S4_Treatm!O3*Weighting!E15+TUM_default_S4_Treatm!P3*Weighting!E16+TUM_default_S4_Treatm!Q3*Weighting!E17</f>
        <v>-1.4524511025254612</v>
      </c>
      <c r="F3" s="6">
        <f ca="1">+TUM_default_S4_Treatm!B3*Weighting!F2+TUM_default_S4_Treatm!C3*Weighting!F3+TUM_default_S4_Treatm!D3*Weighting!F4+TUM_default_S4_Treatm!E3*Weighting!F5+TUM_default_S4_Treatm!F3*Weighting!F6+TUM_default_S4_Treatm!G3*Weighting!F7+TUM_default_S4_Treatm!H3*Weighting!F8+TUM_default_S4_Treatm!I3*Weighting!F9+TUM_default_S4_Treatm!J3*Weighting!F10+TUM_default_S4_Treatm!K3*Weighting!F11+TUM_default_S4_Treatm!L3*Weighting!F12+TUM_default_S4_Treatm!M3*Weighting!F13+TUM_default_S4_Treatm!N3*Weighting!F14+TUM_default_S4_Treatm!O3*Weighting!F15+TUM_default_S4_Treatm!P3*Weighting!F16+TUM_default_S4_Treatm!Q3*Weighting!F17</f>
        <v>-9.5541234886915589</v>
      </c>
      <c r="G3" s="6">
        <f>+TUM_default_S4_Treatm!B3*Weighting!G2+TUM_default_S4_Treatm!C3*Weighting!G3+TUM_default_S4_Treatm!D3*Weighting!G4+TUM_default_S4_Treatm!E3*Weighting!G5+TUM_default_S4_Treatm!F3*Weighting!G6+TUM_default_S4_Treatm!G3*Weighting!G7+TUM_default_S4_Treatm!H3*Weighting!G8+TUM_default_S4_Treatm!I3*Weighting!G9+TUM_default_S4_Treatm!J3*Weighting!G10+TUM_default_S4_Treatm!K3*Weighting!G11+TUM_default_S4_Treatm!L3*Weighting!G12+TUM_default_S4_Treatm!M3*Weighting!G13+TUM_default_S4_Treatm!N3*Weighting!G14+TUM_default_S4_Treatm!O3*Weighting!G15+TUM_default_S4_Treatm!P3*Weighting!G16+TUM_default_S4_Treatm!Q3*Weighting!G17</f>
        <v>-6.3650360944566877</v>
      </c>
      <c r="H3" s="6">
        <f>+TUM_default_S4_Treatm!B3*Weighting!H2+TUM_default_S4_Treatm!C3*Weighting!H3+TUM_default_S4_Treatm!D3*Weighting!H4+TUM_default_S4_Treatm!E3*Weighting!H5+TUM_default_S4_Treatm!F3*Weighting!H6+TUM_default_S4_Treatm!G3*Weighting!H7+TUM_default_S4_Treatm!H3*Weighting!H8+TUM_default_S4_Treatm!I3*Weighting!H9+TUM_default_S4_Treatm!J3*Weighting!H10+TUM_default_S4_Treatm!K3*Weighting!H11+TUM_default_S4_Treatm!L3*Weighting!H12+TUM_default_S4_Treatm!M3*Weighting!H13+TUM_default_S4_Treatm!N3*Weighting!H14+TUM_default_S4_Treatm!O3*Weighting!H15+TUM_default_S4_Treatm!P3*Weighting!H16+TUM_default_S4_Treatm!Q3*Weighting!H17</f>
        <v>-4.8754834860850291</v>
      </c>
      <c r="I3" s="6">
        <f>+TUM_default_S4_Treatm!B3*Weighting!I2+TUM_default_S4_Treatm!C3*Weighting!I3+TUM_default_S4_Treatm!D3*Weighting!I4+TUM_default_S4_Treatm!E3*Weighting!I5+TUM_default_S4_Treatm!F3*Weighting!I6+TUM_default_S4_Treatm!G3*Weighting!I7+TUM_default_S4_Treatm!H3*Weighting!I8+TUM_default_S4_Treatm!I3*Weighting!I9+TUM_default_S4_Treatm!J3*Weighting!I10+TUM_default_S4_Treatm!K3*Weighting!I11+TUM_default_S4_Treatm!L3*Weighting!I12+TUM_default_S4_Treatm!M3*Weighting!I13+TUM_default_S4_Treatm!N3*Weighting!I14+TUM_default_S4_Treatm!O3*Weighting!I15+TUM_default_S4_Treatm!P3*Weighting!I16+TUM_default_S4_Treatm!Q3*Weighting!I17</f>
        <v>-6.6916578573736887</v>
      </c>
      <c r="J3" s="6">
        <f>+TUM_default_S4_Treatm!B3*Weighting!J2+TUM_default_S4_Treatm!C3*Weighting!J3+TUM_default_S4_Treatm!D3*Weighting!J4+TUM_default_S4_Treatm!E3*Weighting!J5+TUM_default_S4_Treatm!F3*Weighting!J6+TUM_default_S4_Treatm!G3*Weighting!J7+TUM_default_S4_Treatm!H3*Weighting!J8+TUM_default_S4_Treatm!I3*Weighting!J9+TUM_default_S4_Treatm!J3*Weighting!J10+TUM_default_S4_Treatm!K3*Weighting!J11+TUM_default_S4_Treatm!L3*Weighting!J12+TUM_default_S4_Treatm!M3*Weighting!J13+TUM_default_S4_Treatm!N3*Weighting!J14+TUM_default_S4_Treatm!O3*Weighting!J15+TUM_default_S4_Treatm!P3*Weighting!J16+TUM_default_S4_Treatm!Q3*Weighting!J17</f>
        <v>-1.3467810390797128</v>
      </c>
      <c r="K3" s="6">
        <f>+TUM_default_S4_Treatm!B3*Weighting!K2+TUM_default_S4_Treatm!C3*Weighting!K3+TUM_default_S4_Treatm!D3*Weighting!K4+TUM_default_S4_Treatm!E3*Weighting!K5+TUM_default_S4_Treatm!F3*Weighting!K6+TUM_default_S4_Treatm!G3*Weighting!K7+TUM_default_S4_Treatm!H3*Weighting!K8+TUM_default_S4_Treatm!I3*Weighting!K9+TUM_default_S4_Treatm!J3*Weighting!K10+TUM_default_S4_Treatm!K3*Weighting!K11+TUM_default_S4_Treatm!L3*Weighting!K12+TUM_default_S4_Treatm!M3*Weighting!K13+TUM_default_S4_Treatm!N3*Weighting!K14+TUM_default_S4_Treatm!O3*Weighting!K15+TUM_default_S4_Treatm!P3*Weighting!K16+TUM_default_S4_Treatm!Q3*Weighting!K17</f>
        <v>-5.9481912944695292</v>
      </c>
      <c r="L3" s="6">
        <f>+TUM_default_S4_Treatm!B3*Weighting!L2+TUM_default_S4_Treatm!C3*Weighting!L3+TUM_default_S4_Treatm!D3*Weighting!L4+TUM_default_S4_Treatm!E3*Weighting!L5+TUM_default_S4_Treatm!F3*Weighting!L6+TUM_default_S4_Treatm!G3*Weighting!L7+TUM_default_S4_Treatm!H3*Weighting!L8+TUM_default_S4_Treatm!I3*Weighting!L9+TUM_default_S4_Treatm!J3*Weighting!L10+TUM_default_S4_Treatm!K3*Weighting!L11+TUM_default_S4_Treatm!L3*Weighting!L12+TUM_default_S4_Treatm!M3*Weighting!L13+TUM_default_S4_Treatm!N3*Weighting!L14+TUM_default_S4_Treatm!O3*Weighting!L15+TUM_default_S4_Treatm!P3*Weighting!L16+TUM_default_S4_Treatm!Q3*Weighting!L17</f>
        <v>-2.9695545853923986</v>
      </c>
      <c r="M3" s="6">
        <f>+TUM_default_S4_Treatm!B3*Weighting!M2+TUM_default_S4_Treatm!C3*Weighting!M3+TUM_default_S4_Treatm!D3*Weighting!M4+TUM_default_S4_Treatm!E3*Weighting!M5+TUM_default_S4_Treatm!F3*Weighting!M6+TUM_default_S4_Treatm!G3*Weighting!M7+TUM_default_S4_Treatm!H3*Weighting!M8+TUM_default_S4_Treatm!I3*Weighting!M9+TUM_default_S4_Treatm!J3*Weighting!M10+TUM_default_S4_Treatm!K3*Weighting!M11+TUM_default_S4_Treatm!L3*Weighting!M12+TUM_default_S4_Treatm!M3*Weighting!M13+TUM_default_S4_Treatm!N3*Weighting!M14+TUM_default_S4_Treatm!O3*Weighting!M15+TUM_default_S4_Treatm!P3*Weighting!M16+TUM_default_S4_Treatm!Q3*Weighting!M17</f>
        <v>-3.7466669959106756E-3</v>
      </c>
      <c r="N3" s="6">
        <f>+TUM_default_S4_Treatm!B3*Weighting!N2+TUM_default_S4_Treatm!C3*Weighting!N3+TUM_default_S4_Treatm!D3*Weighting!N4+TUM_default_S4_Treatm!E3*Weighting!N5+TUM_default_S4_Treatm!F3*Weighting!N6+TUM_default_S4_Treatm!G3*Weighting!N7+TUM_default_S4_Treatm!H3*Weighting!N8+TUM_default_S4_Treatm!I3*Weighting!N9+TUM_default_S4_Treatm!J3*Weighting!N10+TUM_default_S4_Treatm!K3*Weighting!N11+TUM_default_S4_Treatm!L3*Weighting!N12+TUM_default_S4_Treatm!M3*Weighting!N13+TUM_default_S4_Treatm!N3*Weighting!N14+TUM_default_S4_Treatm!O3*Weighting!N15+TUM_default_S4_Treatm!P3*Weighting!N16+TUM_default_S4_Treatm!Q3*Weighting!N17</f>
        <v>-30.389737824396452</v>
      </c>
      <c r="O3" s="6">
        <f>+TUM_default_S4_Treatm!B3*Weighting!O2+TUM_default_S4_Treatm!C3*Weighting!O3+TUM_default_S4_Treatm!D3*Weighting!O4+TUM_default_S4_Treatm!E3*Weighting!O5+TUM_default_S4_Treatm!F3*Weighting!O6+TUM_default_S4_Treatm!G3*Weighting!O7+TUM_default_S4_Treatm!H3*Weighting!O8+TUM_default_S4_Treatm!I3*Weighting!O9+TUM_default_S4_Treatm!J3*Weighting!O10+TUM_default_S4_Treatm!K3*Weighting!O11+TUM_default_S4_Treatm!L3*Weighting!O12+TUM_default_S4_Treatm!M3*Weighting!O13+TUM_default_S4_Treatm!N3*Weighting!O14+TUM_default_S4_Treatm!O3*Weighting!O15+TUM_default_S4_Treatm!P3*Weighting!O16+TUM_default_S4_Treatm!Q3*Weighting!O17</f>
        <v>-2.0005491567977223</v>
      </c>
      <c r="P3" s="6">
        <f>+TUM_default_S4_Treatm!B3*Weighting!P2+TUM_default_S4_Treatm!C3*Weighting!P3+TUM_default_S4_Treatm!D3*Weighting!P4+TUM_default_S4_Treatm!E3*Weighting!P5+TUM_default_S4_Treatm!F3*Weighting!P6+TUM_default_S4_Treatm!G3*Weighting!P7+TUM_default_S4_Treatm!H3*Weighting!P8+TUM_default_S4_Treatm!I3*Weighting!P9+TUM_default_S4_Treatm!J3*Weighting!P10+TUM_default_S4_Treatm!K3*Weighting!P11+TUM_default_S4_Treatm!L3*Weighting!P12+TUM_default_S4_Treatm!M3*Weighting!P13+TUM_default_S4_Treatm!N3*Weighting!P14+TUM_default_S4_Treatm!O3*Weighting!P15+TUM_default_S4_Treatm!P3*Weighting!P16+TUM_default_S4_Treatm!Q3*Weighting!P17</f>
        <v>-7.6738828515893616</v>
      </c>
      <c r="Q3" s="6">
        <f>+TUM_default_S4_Treatm!B3*Weighting!Q2+TUM_default_S4_Treatm!C3*Weighting!Q3+TUM_default_S4_Treatm!D3*Weighting!Q4+TUM_default_S4_Treatm!E3*Weighting!Q5+TUM_default_S4_Treatm!F3*Weighting!Q6+TUM_default_S4_Treatm!G3*Weighting!Q7+TUM_default_S4_Treatm!H3*Weighting!Q8+TUM_default_S4_Treatm!I3*Weighting!Q9+TUM_default_S4_Treatm!J3*Weighting!Q10+TUM_default_S4_Treatm!K3*Weighting!Q11+TUM_default_S4_Treatm!L3*Weighting!Q12+TUM_default_S4_Treatm!M3*Weighting!Q13+TUM_default_S4_Treatm!N3*Weighting!Q14+TUM_default_S4_Treatm!O3*Weighting!Q15+TUM_default_S4_Treatm!P3*Weighting!Q16+TUM_default_S4_Treatm!Q3*Weighting!Q17</f>
        <v>-0.18063092449208454</v>
      </c>
      <c r="R3" s="6">
        <f>+TUM_default_S4_Treatm!B3*Weighting!R2+TUM_default_S4_Treatm!C3*Weighting!R3+TUM_default_S4_Treatm!D3*Weighting!R4+TUM_default_S4_Treatm!E3*Weighting!R5+TUM_default_S4_Treatm!F3*Weighting!R6+TUM_default_S4_Treatm!G3*Weighting!R7+TUM_default_S4_Treatm!H3*Weighting!R8+TUM_default_S4_Treatm!I3*Weighting!R9+TUM_default_S4_Treatm!J3*Weighting!R10+TUM_default_S4_Treatm!K3*Weighting!R11+TUM_default_S4_Treatm!L3*Weighting!R12+TUM_default_S4_Treatm!M3*Weighting!R13+TUM_default_S4_Treatm!N3*Weighting!R14+TUM_default_S4_Treatm!O3*Weighting!R15+TUM_default_S4_Treatm!P3*Weighting!R16+TUM_default_S4_Treatm!Q3*Weighting!R17</f>
        <v>0.76726489181806712</v>
      </c>
      <c r="S3" s="6">
        <f>+TUM_default_S4_Treatm!B3*Weighting!S2+TUM_default_S4_Treatm!C3*Weighting!S3+TUM_default_S4_Treatm!D3*Weighting!S4+TUM_default_S4_Treatm!E3*Weighting!S5+TUM_default_S4_Treatm!F3*Weighting!S6+TUM_default_S4_Treatm!G3*Weighting!S7+TUM_default_S4_Treatm!H3*Weighting!S8+TUM_default_S4_Treatm!I3*Weighting!S9+TUM_default_S4_Treatm!J3*Weighting!S10+TUM_default_S4_Treatm!K3*Weighting!S11+TUM_default_S4_Treatm!L3*Weighting!S12+TUM_default_S4_Treatm!M3*Weighting!S13+TUM_default_S4_Treatm!N3*Weighting!S14+TUM_default_S4_Treatm!O3*Weighting!S15+TUM_default_S4_Treatm!P3*Weighting!S16+TUM_default_S4_Treatm!Q3*Weighting!S17</f>
        <v>-22.650691210211736</v>
      </c>
      <c r="T3" s="6">
        <f>+TUM_default_S4_Treatm!B3*Weighting!T2+TUM_default_S4_Treatm!C3*Weighting!T3+TUM_default_S4_Treatm!D3*Weighting!T4+TUM_default_S4_Treatm!E3*Weighting!T5+TUM_default_S4_Treatm!F3*Weighting!T6+TUM_default_S4_Treatm!G3*Weighting!T7+TUM_default_S4_Treatm!H3*Weighting!T8+TUM_default_S4_Treatm!I3*Weighting!T9+TUM_default_S4_Treatm!J3*Weighting!T10+TUM_default_S4_Treatm!K3*Weighting!T11+TUM_default_S4_Treatm!L3*Weighting!T12+TUM_default_S4_Treatm!M3*Weighting!T13+TUM_default_S4_Treatm!N3*Weighting!T14+TUM_default_S4_Treatm!O3*Weighting!T15+TUM_default_S4_Treatm!P3*Weighting!T16+TUM_default_S4_Treatm!Q3*Weighting!T17</f>
        <v>-31.464163902561531</v>
      </c>
      <c r="U3" s="6">
        <f>+TUM_default_S4_Treatm!B3*Weighting!U2+TUM_default_S4_Treatm!C3*Weighting!U3+TUM_default_S4_Treatm!D3*Weighting!U4+TUM_default_S4_Treatm!E3*Weighting!U5+TUM_default_S4_Treatm!F3*Weighting!U6+TUM_default_S4_Treatm!G3*Weighting!U7+TUM_default_S4_Treatm!H3*Weighting!U8+TUM_default_S4_Treatm!I3*Weighting!U9+TUM_default_S4_Treatm!J3*Weighting!U10+TUM_default_S4_Treatm!K3*Weighting!U11+TUM_default_S4_Treatm!L3*Weighting!U12+TUM_default_S4_Treatm!M3*Weighting!U13+TUM_default_S4_Treatm!N3*Weighting!U14+TUM_default_S4_Treatm!O3*Weighting!U15+TUM_default_S4_Treatm!P3*Weighting!U16+TUM_default_S4_Treatm!Q3*Weighting!U17</f>
        <v>-0.38776623771784807</v>
      </c>
      <c r="V3" s="6">
        <f>+TUM_default_S4_Treatm!B3*Weighting!V2+TUM_default_S4_Treatm!C3*Weighting!V3+TUM_default_S4_Treatm!D3*Weighting!V4+TUM_default_S4_Treatm!E3*Weighting!V5+TUM_default_S4_Treatm!F3*Weighting!V6+TUM_default_S4_Treatm!G3*Weighting!V7+TUM_default_S4_Treatm!H3*Weighting!V8+TUM_default_S4_Treatm!I3*Weighting!V9+TUM_default_S4_Treatm!J3*Weighting!V10+TUM_default_S4_Treatm!K3*Weighting!V11+TUM_default_S4_Treatm!L3*Weighting!V12+TUM_default_S4_Treatm!M3*Weighting!V13+TUM_default_S4_Treatm!N3*Weighting!V14+TUM_default_S4_Treatm!O3*Weighting!V15+TUM_default_S4_Treatm!P3*Weighting!V16+TUM_default_S4_Treatm!Q3*Weighting!V17</f>
        <v>-1.1677737963039496</v>
      </c>
      <c r="W3" s="6">
        <f>+TUM_default_S4_Treatm!B3*Weighting!W2+TUM_default_S4_Treatm!C3*Weighting!W3+TUM_default_S4_Treatm!D3*Weighting!W4+TUM_default_S4_Treatm!E3*Weighting!W5+TUM_default_S4_Treatm!F3*Weighting!W6+TUM_default_S4_Treatm!G3*Weighting!W7+TUM_default_S4_Treatm!H3*Weighting!W8+TUM_default_S4_Treatm!I3*Weighting!W9+TUM_default_S4_Treatm!J3*Weighting!W10+TUM_default_S4_Treatm!K3*Weighting!W11+TUM_default_S4_Treatm!L3*Weighting!W12+TUM_default_S4_Treatm!M3*Weighting!W13+TUM_default_S4_Treatm!N3*Weighting!W14+TUM_default_S4_Treatm!O3*Weighting!W15+TUM_default_S4_Treatm!P3*Weighting!W16+TUM_default_S4_Treatm!Q3*Weighting!W17</f>
        <v>-1.065016716649237</v>
      </c>
      <c r="X3" s="6">
        <f>+TUM_default_S4_Treatm!B3*Weighting!X2+TUM_default_S4_Treatm!C3*Weighting!X3+TUM_default_S4_Treatm!D3*Weighting!X4+TUM_default_S4_Treatm!E3*Weighting!X5+TUM_default_S4_Treatm!F3*Weighting!X6+TUM_default_S4_Treatm!G3*Weighting!X7+TUM_default_S4_Treatm!H3*Weighting!X8+TUM_default_S4_Treatm!I3*Weighting!X9+TUM_default_S4_Treatm!J3*Weighting!X10+TUM_default_S4_Treatm!K3*Weighting!X11+TUM_default_S4_Treatm!L3*Weighting!X12+TUM_default_S4_Treatm!M3*Weighting!X13+TUM_default_S4_Treatm!N3*Weighting!X14+TUM_default_S4_Treatm!O3*Weighting!X15+TUM_default_S4_Treatm!P3*Weighting!X16+TUM_default_S4_Treatm!Q3*Weighting!X17</f>
        <v>-0.17823020184188149</v>
      </c>
      <c r="Y3" s="6">
        <f>+TUM_default_S4_Treatm!B3*Weighting!Y2+TUM_default_S4_Treatm!C3*Weighting!Y3+TUM_default_S4_Treatm!D3*Weighting!Y4+TUM_default_S4_Treatm!E3*Weighting!Y5+TUM_default_S4_Treatm!F3*Weighting!Y6+TUM_default_S4_Treatm!G3*Weighting!Y7+TUM_default_S4_Treatm!H3*Weighting!Y8+TUM_default_S4_Treatm!I3*Weighting!Y9+TUM_default_S4_Treatm!J3*Weighting!Y10+TUM_default_S4_Treatm!K3*Weighting!Y11+TUM_default_S4_Treatm!L3*Weighting!Y12+TUM_default_S4_Treatm!M3*Weighting!Y13+TUM_default_S4_Treatm!N3*Weighting!Y14+TUM_default_S4_Treatm!O3*Weighting!Y15+TUM_default_S4_Treatm!P3*Weighting!Y16+TUM_default_S4_Treatm!Q3*Weighting!Y17</f>
        <v>-0.76809555952717257</v>
      </c>
      <c r="Z3" s="6">
        <f>+TUM_default_S4_Treatm!B3*Weighting!Z2+TUM_default_S4_Treatm!C3*Weighting!Z3+TUM_default_S4_Treatm!D3*Weighting!Z4+TUM_default_S4_Treatm!E3*Weighting!Z5+TUM_default_S4_Treatm!F3*Weighting!Z6+TUM_default_S4_Treatm!G3*Weighting!Z7+TUM_default_S4_Treatm!H3*Weighting!Z8+TUM_default_S4_Treatm!I3*Weighting!Z9+TUM_default_S4_Treatm!J3*Weighting!Z10+TUM_default_S4_Treatm!K3*Weighting!Z11+TUM_default_S4_Treatm!L3*Weighting!Z12+TUM_default_S4_Treatm!M3*Weighting!Z13+TUM_default_S4_Treatm!N3*Weighting!Z14+TUM_default_S4_Treatm!O3*Weighting!Z15+TUM_default_S4_Treatm!P3*Weighting!Z16+TUM_default_S4_Treatm!Q3*Weighting!Z17</f>
        <v>-0.87648050789067611</v>
      </c>
      <c r="AA3" s="6">
        <f>+TUM_default_S4_Treatm!B3*Weighting!AA2+TUM_default_S4_Treatm!C3*Weighting!AA3+TUM_default_S4_Treatm!D3*Weighting!AA4+TUM_default_S4_Treatm!E3*Weighting!AA5+TUM_default_S4_Treatm!F3*Weighting!AA6+TUM_default_S4_Treatm!G3*Weighting!AA7+TUM_default_S4_Treatm!H3*Weighting!AA8+TUM_default_S4_Treatm!I3*Weighting!AA9+TUM_default_S4_Treatm!J3*Weighting!AA10+TUM_default_S4_Treatm!K3*Weighting!AA11+TUM_default_S4_Treatm!L3*Weighting!AA12+TUM_default_S4_Treatm!M3*Weighting!AA13+TUM_default_S4_Treatm!N3*Weighting!AA14+TUM_default_S4_Treatm!O3*Weighting!AA15+TUM_default_S4_Treatm!P3*Weighting!AA16+TUM_default_S4_Treatm!Q3*Weighting!AA17</f>
        <v>-0.83152226075710578</v>
      </c>
    </row>
    <row r="4" spans="1:27" x14ac:dyDescent="0.35">
      <c r="A4" s="5" t="s">
        <v>3</v>
      </c>
      <c r="B4" s="6">
        <f ca="1">+TUM_default_S4_Treatm!B4*Weighting!B2+TUM_default_S4_Treatm!C4*Weighting!B3+TUM_default_S4_Treatm!D4*Weighting!B4+TUM_default_S4_Treatm!E4*Weighting!B5+TUM_default_S4_Treatm!F4*Weighting!B6+TUM_default_S4_Treatm!G4*Weighting!B7+TUM_default_S4_Treatm!H4*Weighting!B8+TUM_default_S4_Treatm!I4*Weighting!B9+TUM_default_S4_Treatm!J4*Weighting!B10+TUM_default_S4_Treatm!K4*Weighting!B11+TUM_default_S4_Treatm!L4*Weighting!B12+TUM_default_S4_Treatm!M4*Weighting!B13+TUM_default_S4_Treatm!N4*Weighting!B14+TUM_default_S4_Treatm!O4*Weighting!B15+TUM_default_S4_Treatm!P4*Weighting!B16+TUM_default_S4_Treatm!Q4*Weighting!B17</f>
        <v>-4.5178047538193633</v>
      </c>
      <c r="C4" s="6">
        <f ca="1">+TUM_default_S4_Treatm!B4*Weighting!C2+TUM_default_S4_Treatm!C4*Weighting!C3+TUM_default_S4_Treatm!D4*Weighting!C4+TUM_default_S4_Treatm!E4*Weighting!C5+TUM_default_S4_Treatm!F4*Weighting!C6+TUM_default_S4_Treatm!G4*Weighting!C7+TUM_default_S4_Treatm!H4*Weighting!C8+TUM_default_S4_Treatm!I4*Weighting!C9+TUM_default_S4_Treatm!J4*Weighting!C10+TUM_default_S4_Treatm!K4*Weighting!C11+TUM_default_S4_Treatm!L4*Weighting!C12+TUM_default_S4_Treatm!M4*Weighting!C13+TUM_default_S4_Treatm!N4*Weighting!C14+TUM_default_S4_Treatm!O4*Weighting!C15+TUM_default_S4_Treatm!P4*Weighting!C16+TUM_default_S4_Treatm!Q4*Weighting!C17</f>
        <v>-2.4535599598244766</v>
      </c>
      <c r="D4" s="6">
        <f ca="1">+TUM_default_S4_Treatm!B4*Weighting!D2+TUM_default_S4_Treatm!C4*Weighting!D3+TUM_default_S4_Treatm!D4*Weighting!D4+TUM_default_S4_Treatm!E4*Weighting!D5+TUM_default_S4_Treatm!F4*Weighting!D6+TUM_default_S4_Treatm!G4*Weighting!D7+TUM_default_S4_Treatm!H4*Weighting!D8+TUM_default_S4_Treatm!I4*Weighting!D9+TUM_default_S4_Treatm!J4*Weighting!D10+TUM_default_S4_Treatm!K4*Weighting!D11+TUM_default_S4_Treatm!L4*Weighting!D12+TUM_default_S4_Treatm!M4*Weighting!D13+TUM_default_S4_Treatm!N4*Weighting!D14+TUM_default_S4_Treatm!O4*Weighting!D15+TUM_default_S4_Treatm!P4*Weighting!D16+TUM_default_S4_Treatm!Q4*Weighting!D17</f>
        <v>-4.6546890927034736</v>
      </c>
      <c r="E4" s="6">
        <f ca="1">+TUM_default_S4_Treatm!B4*Weighting!E2+TUM_default_S4_Treatm!C4*Weighting!E3+TUM_default_S4_Treatm!D4*Weighting!E4+TUM_default_S4_Treatm!E4*Weighting!E5+TUM_default_S4_Treatm!F4*Weighting!E6+TUM_default_S4_Treatm!G4*Weighting!E7+TUM_default_S4_Treatm!H4*Weighting!E8+TUM_default_S4_Treatm!I4*Weighting!E9+TUM_default_S4_Treatm!J4*Weighting!E10+TUM_default_S4_Treatm!K4*Weighting!E11+TUM_default_S4_Treatm!L4*Weighting!E12+TUM_default_S4_Treatm!M4*Weighting!E13+TUM_default_S4_Treatm!N4*Weighting!E14+TUM_default_S4_Treatm!O4*Weighting!E15+TUM_default_S4_Treatm!P4*Weighting!E16+TUM_default_S4_Treatm!Q4*Weighting!E17</f>
        <v>-0.92292302531034198</v>
      </c>
      <c r="F4" s="6">
        <f ca="1">+TUM_default_S4_Treatm!B4*Weighting!F2+TUM_default_S4_Treatm!C4*Weighting!F3+TUM_default_S4_Treatm!D4*Weighting!F4+TUM_default_S4_Treatm!E4*Weighting!F5+TUM_default_S4_Treatm!F4*Weighting!F6+TUM_default_S4_Treatm!G4*Weighting!F7+TUM_default_S4_Treatm!H4*Weighting!F8+TUM_default_S4_Treatm!I4*Weighting!F9+TUM_default_S4_Treatm!J4*Weighting!F10+TUM_default_S4_Treatm!K4*Weighting!F11+TUM_default_S4_Treatm!L4*Weighting!F12+TUM_default_S4_Treatm!M4*Weighting!F13+TUM_default_S4_Treatm!N4*Weighting!F14+TUM_default_S4_Treatm!O4*Weighting!F15+TUM_default_S4_Treatm!P4*Weighting!F16+TUM_default_S4_Treatm!Q4*Weighting!F17</f>
        <v>-4.4038823097672513</v>
      </c>
      <c r="G4" s="6">
        <f>+TUM_default_S4_Treatm!B4*Weighting!G2+TUM_default_S4_Treatm!C4*Weighting!G3+TUM_default_S4_Treatm!D4*Weighting!G4+TUM_default_S4_Treatm!E4*Weighting!G5+TUM_default_S4_Treatm!F4*Weighting!G6+TUM_default_S4_Treatm!G4*Weighting!G7+TUM_default_S4_Treatm!H4*Weighting!G8+TUM_default_S4_Treatm!I4*Weighting!G9+TUM_default_S4_Treatm!J4*Weighting!G10+TUM_default_S4_Treatm!K4*Weighting!G11+TUM_default_S4_Treatm!L4*Weighting!G12+TUM_default_S4_Treatm!M4*Weighting!G13+TUM_default_S4_Treatm!N4*Weighting!G14+TUM_default_S4_Treatm!O4*Weighting!G15+TUM_default_S4_Treatm!P4*Weighting!G16+TUM_default_S4_Treatm!Q4*Weighting!G17</f>
        <v>-2.147843676097636</v>
      </c>
      <c r="H4" s="6">
        <f>+TUM_default_S4_Treatm!B4*Weighting!H2+TUM_default_S4_Treatm!C4*Weighting!H3+TUM_default_S4_Treatm!D4*Weighting!H4+TUM_default_S4_Treatm!E4*Weighting!H5+TUM_default_S4_Treatm!F4*Weighting!H6+TUM_default_S4_Treatm!G4*Weighting!H7+TUM_default_S4_Treatm!H4*Weighting!H8+TUM_default_S4_Treatm!I4*Weighting!H9+TUM_default_S4_Treatm!J4*Weighting!H10+TUM_default_S4_Treatm!K4*Weighting!H11+TUM_default_S4_Treatm!L4*Weighting!H12+TUM_default_S4_Treatm!M4*Weighting!H13+TUM_default_S4_Treatm!N4*Weighting!H14+TUM_default_S4_Treatm!O4*Weighting!H15+TUM_default_S4_Treatm!P4*Weighting!H16+TUM_default_S4_Treatm!Q4*Weighting!H17</f>
        <v>-2.3307140462776172</v>
      </c>
      <c r="I4" s="6">
        <f>+TUM_default_S4_Treatm!B4*Weighting!I2+TUM_default_S4_Treatm!C4*Weighting!I3+TUM_default_S4_Treatm!D4*Weighting!I4+TUM_default_S4_Treatm!E4*Weighting!I5+TUM_default_S4_Treatm!F4*Weighting!I6+TUM_default_S4_Treatm!G4*Weighting!I7+TUM_default_S4_Treatm!H4*Weighting!I8+TUM_default_S4_Treatm!I4*Weighting!I9+TUM_default_S4_Treatm!J4*Weighting!I10+TUM_default_S4_Treatm!K4*Weighting!I11+TUM_default_S4_Treatm!L4*Weighting!I12+TUM_default_S4_Treatm!M4*Weighting!I13+TUM_default_S4_Treatm!N4*Weighting!I14+TUM_default_S4_Treatm!O4*Weighting!I15+TUM_default_S4_Treatm!P4*Weighting!I16+TUM_default_S4_Treatm!Q4*Weighting!I17</f>
        <v>-2.1847500959475736</v>
      </c>
      <c r="J4" s="6">
        <f>+TUM_default_S4_Treatm!B4*Weighting!J2+TUM_default_S4_Treatm!C4*Weighting!J3+TUM_default_S4_Treatm!D4*Weighting!J4+TUM_default_S4_Treatm!E4*Weighting!J5+TUM_default_S4_Treatm!F4*Weighting!J6+TUM_default_S4_Treatm!G4*Weighting!J7+TUM_default_S4_Treatm!H4*Weighting!J8+TUM_default_S4_Treatm!I4*Weighting!J9+TUM_default_S4_Treatm!J4*Weighting!J10+TUM_default_S4_Treatm!K4*Weighting!J11+TUM_default_S4_Treatm!L4*Weighting!J12+TUM_default_S4_Treatm!M4*Weighting!J13+TUM_default_S4_Treatm!N4*Weighting!J14+TUM_default_S4_Treatm!O4*Weighting!J15+TUM_default_S4_Treatm!P4*Weighting!J16+TUM_default_S4_Treatm!Q4*Weighting!J17</f>
        <v>-1.8602741319754981</v>
      </c>
      <c r="K4" s="6">
        <f>+TUM_default_S4_Treatm!B4*Weighting!K2+TUM_default_S4_Treatm!C4*Weighting!K3+TUM_default_S4_Treatm!D4*Weighting!K4+TUM_default_S4_Treatm!E4*Weighting!K5+TUM_default_S4_Treatm!F4*Weighting!K6+TUM_default_S4_Treatm!G4*Weighting!K7+TUM_default_S4_Treatm!H4*Weighting!K8+TUM_default_S4_Treatm!I4*Weighting!K9+TUM_default_S4_Treatm!J4*Weighting!K10+TUM_default_S4_Treatm!K4*Weighting!K11+TUM_default_S4_Treatm!L4*Weighting!K12+TUM_default_S4_Treatm!M4*Weighting!K13+TUM_default_S4_Treatm!N4*Weighting!K14+TUM_default_S4_Treatm!O4*Weighting!K15+TUM_default_S4_Treatm!P4*Weighting!K16+TUM_default_S4_Treatm!Q4*Weighting!K17</f>
        <v>-2.1665773460537645</v>
      </c>
      <c r="L4" s="6">
        <f>+TUM_default_S4_Treatm!B4*Weighting!L2+TUM_default_S4_Treatm!C4*Weighting!L3+TUM_default_S4_Treatm!D4*Weighting!L4+TUM_default_S4_Treatm!E4*Weighting!L5+TUM_default_S4_Treatm!F4*Weighting!L6+TUM_default_S4_Treatm!G4*Weighting!L7+TUM_default_S4_Treatm!H4*Weighting!L8+TUM_default_S4_Treatm!I4*Weighting!L9+TUM_default_S4_Treatm!J4*Weighting!L10+TUM_default_S4_Treatm!K4*Weighting!L11+TUM_default_S4_Treatm!L4*Weighting!L12+TUM_default_S4_Treatm!M4*Weighting!L13+TUM_default_S4_Treatm!N4*Weighting!L14+TUM_default_S4_Treatm!O4*Weighting!L15+TUM_default_S4_Treatm!P4*Weighting!L16+TUM_default_S4_Treatm!Q4*Weighting!L17</f>
        <v>-7.0920183999410149</v>
      </c>
      <c r="M4" s="6">
        <f>+TUM_default_S4_Treatm!B4*Weighting!M2+TUM_default_S4_Treatm!C4*Weighting!M3+TUM_default_S4_Treatm!D4*Weighting!M4+TUM_default_S4_Treatm!E4*Weighting!M5+TUM_default_S4_Treatm!F4*Weighting!M6+TUM_default_S4_Treatm!G4*Weighting!M7+TUM_default_S4_Treatm!H4*Weighting!M8+TUM_default_S4_Treatm!I4*Weighting!M9+TUM_default_S4_Treatm!J4*Weighting!M10+TUM_default_S4_Treatm!K4*Weighting!M11+TUM_default_S4_Treatm!L4*Weighting!M12+TUM_default_S4_Treatm!M4*Weighting!M13+TUM_default_S4_Treatm!N4*Weighting!M14+TUM_default_S4_Treatm!O4*Weighting!M15+TUM_default_S4_Treatm!P4*Weighting!M16+TUM_default_S4_Treatm!Q4*Weighting!M17</f>
        <v>-3.3416379979882241E-2</v>
      </c>
      <c r="N4" s="6">
        <f>+TUM_default_S4_Treatm!B4*Weighting!N2+TUM_default_S4_Treatm!C4*Weighting!N3+TUM_default_S4_Treatm!D4*Weighting!N4+TUM_default_S4_Treatm!E4*Weighting!N5+TUM_default_S4_Treatm!F4*Weighting!N6+TUM_default_S4_Treatm!G4*Weighting!N7+TUM_default_S4_Treatm!H4*Weighting!N8+TUM_default_S4_Treatm!I4*Weighting!N9+TUM_default_S4_Treatm!J4*Weighting!N10+TUM_default_S4_Treatm!K4*Weighting!N11+TUM_default_S4_Treatm!L4*Weighting!N12+TUM_default_S4_Treatm!M4*Weighting!N13+TUM_default_S4_Treatm!N4*Weighting!N14+TUM_default_S4_Treatm!O4*Weighting!N15+TUM_default_S4_Treatm!P4*Weighting!N16+TUM_default_S4_Treatm!Q4*Weighting!N17</f>
        <v>-16.796214076740014</v>
      </c>
      <c r="O4" s="6">
        <f>+TUM_default_S4_Treatm!B4*Weighting!O2+TUM_default_S4_Treatm!C4*Weighting!O3+TUM_default_S4_Treatm!D4*Weighting!O4+TUM_default_S4_Treatm!E4*Weighting!O5+TUM_default_S4_Treatm!F4*Weighting!O6+TUM_default_S4_Treatm!G4*Weighting!O7+TUM_default_S4_Treatm!H4*Weighting!O8+TUM_default_S4_Treatm!I4*Weighting!O9+TUM_default_S4_Treatm!J4*Weighting!O10+TUM_default_S4_Treatm!K4*Weighting!O11+TUM_default_S4_Treatm!L4*Weighting!O12+TUM_default_S4_Treatm!M4*Weighting!O13+TUM_default_S4_Treatm!N4*Weighting!O14+TUM_default_S4_Treatm!O4*Weighting!O15+TUM_default_S4_Treatm!P4*Weighting!O16+TUM_default_S4_Treatm!Q4*Weighting!O17</f>
        <v>-5.8199887229734095</v>
      </c>
      <c r="P4" s="6">
        <f>+TUM_default_S4_Treatm!B4*Weighting!P2+TUM_default_S4_Treatm!C4*Weighting!P3+TUM_default_S4_Treatm!D4*Weighting!P4+TUM_default_S4_Treatm!E4*Weighting!P5+TUM_default_S4_Treatm!F4*Weighting!P6+TUM_default_S4_Treatm!G4*Weighting!P7+TUM_default_S4_Treatm!H4*Weighting!P8+TUM_default_S4_Treatm!I4*Weighting!P9+TUM_default_S4_Treatm!J4*Weighting!P10+TUM_default_S4_Treatm!K4*Weighting!P11+TUM_default_S4_Treatm!L4*Weighting!P12+TUM_default_S4_Treatm!M4*Weighting!P13+TUM_default_S4_Treatm!N4*Weighting!P14+TUM_default_S4_Treatm!O4*Weighting!P15+TUM_default_S4_Treatm!P4*Weighting!P16+TUM_default_S4_Treatm!Q4*Weighting!P17</f>
        <v>-1.7775422134661147</v>
      </c>
      <c r="Q4" s="6">
        <f>+TUM_default_S4_Treatm!B4*Weighting!Q2+TUM_default_S4_Treatm!C4*Weighting!Q3+TUM_default_S4_Treatm!D4*Weighting!Q4+TUM_default_S4_Treatm!E4*Weighting!Q5+TUM_default_S4_Treatm!F4*Weighting!Q6+TUM_default_S4_Treatm!G4*Weighting!Q7+TUM_default_S4_Treatm!H4*Weighting!Q8+TUM_default_S4_Treatm!I4*Weighting!Q9+TUM_default_S4_Treatm!J4*Weighting!Q10+TUM_default_S4_Treatm!K4*Weighting!Q11+TUM_default_S4_Treatm!L4*Weighting!Q12+TUM_default_S4_Treatm!M4*Weighting!Q13+TUM_default_S4_Treatm!N4*Weighting!Q14+TUM_default_S4_Treatm!O4*Weighting!Q15+TUM_default_S4_Treatm!P4*Weighting!Q16+TUM_default_S4_Treatm!Q4*Weighting!Q17</f>
        <v>-0.10392524019444425</v>
      </c>
      <c r="R4" s="6">
        <f>+TUM_default_S4_Treatm!B4*Weighting!R2+TUM_default_S4_Treatm!C4*Weighting!R3+TUM_default_S4_Treatm!D4*Weighting!R4+TUM_default_S4_Treatm!E4*Weighting!R5+TUM_default_S4_Treatm!F4*Weighting!R6+TUM_default_S4_Treatm!G4*Weighting!R7+TUM_default_S4_Treatm!H4*Weighting!R8+TUM_default_S4_Treatm!I4*Weighting!R9+TUM_default_S4_Treatm!J4*Weighting!R10+TUM_default_S4_Treatm!K4*Weighting!R11+TUM_default_S4_Treatm!L4*Weighting!R12+TUM_default_S4_Treatm!M4*Weighting!R13+TUM_default_S4_Treatm!N4*Weighting!R14+TUM_default_S4_Treatm!O4*Weighting!R15+TUM_default_S4_Treatm!P4*Weighting!R16+TUM_default_S4_Treatm!Q4*Weighting!R17</f>
        <v>0.32204058478802855</v>
      </c>
      <c r="S4" s="6">
        <f>+TUM_default_S4_Treatm!B4*Weighting!S2+TUM_default_S4_Treatm!C4*Weighting!S3+TUM_default_S4_Treatm!D4*Weighting!S4+TUM_default_S4_Treatm!E4*Weighting!S5+TUM_default_S4_Treatm!F4*Weighting!S6+TUM_default_S4_Treatm!G4*Weighting!S7+TUM_default_S4_Treatm!H4*Weighting!S8+TUM_default_S4_Treatm!I4*Weighting!S9+TUM_default_S4_Treatm!J4*Weighting!S10+TUM_default_S4_Treatm!K4*Weighting!S11+TUM_default_S4_Treatm!L4*Weighting!S12+TUM_default_S4_Treatm!M4*Weighting!S13+TUM_default_S4_Treatm!N4*Weighting!S14+TUM_default_S4_Treatm!O4*Weighting!S15+TUM_default_S4_Treatm!P4*Weighting!S16+TUM_default_S4_Treatm!Q4*Weighting!S17</f>
        <v>2.5932949966313235E-2</v>
      </c>
      <c r="T4" s="6">
        <f>+TUM_default_S4_Treatm!B4*Weighting!T2+TUM_default_S4_Treatm!C4*Weighting!T3+TUM_default_S4_Treatm!D4*Weighting!T4+TUM_default_S4_Treatm!E4*Weighting!T5+TUM_default_S4_Treatm!F4*Weighting!T6+TUM_default_S4_Treatm!G4*Weighting!T7+TUM_default_S4_Treatm!H4*Weighting!T8+TUM_default_S4_Treatm!I4*Weighting!T9+TUM_default_S4_Treatm!J4*Weighting!T10+TUM_default_S4_Treatm!K4*Weighting!T11+TUM_default_S4_Treatm!L4*Weighting!T12+TUM_default_S4_Treatm!M4*Weighting!T13+TUM_default_S4_Treatm!N4*Weighting!T14+TUM_default_S4_Treatm!O4*Weighting!T15+TUM_default_S4_Treatm!P4*Weighting!T16+TUM_default_S4_Treatm!Q4*Weighting!T17</f>
        <v>0.37384780387036987</v>
      </c>
      <c r="U4" s="6">
        <f>+TUM_default_S4_Treatm!B4*Weighting!U2+TUM_default_S4_Treatm!C4*Weighting!U3+TUM_default_S4_Treatm!D4*Weighting!U4+TUM_default_S4_Treatm!E4*Weighting!U5+TUM_default_S4_Treatm!F4*Weighting!U6+TUM_default_S4_Treatm!G4*Weighting!U7+TUM_default_S4_Treatm!H4*Weighting!U8+TUM_default_S4_Treatm!I4*Weighting!U9+TUM_default_S4_Treatm!J4*Weighting!U10+TUM_default_S4_Treatm!K4*Weighting!U11+TUM_default_S4_Treatm!L4*Weighting!U12+TUM_default_S4_Treatm!M4*Weighting!U13+TUM_default_S4_Treatm!N4*Weighting!U14+TUM_default_S4_Treatm!O4*Weighting!U15+TUM_default_S4_Treatm!P4*Weighting!U16+TUM_default_S4_Treatm!Q4*Weighting!U17</f>
        <v>-0.38880690956765984</v>
      </c>
      <c r="V4" s="6">
        <f>+TUM_default_S4_Treatm!B4*Weighting!V2+TUM_default_S4_Treatm!C4*Weighting!V3+TUM_default_S4_Treatm!D4*Weighting!V4+TUM_default_S4_Treatm!E4*Weighting!V5+TUM_default_S4_Treatm!F4*Weighting!V6+TUM_default_S4_Treatm!G4*Weighting!V7+TUM_default_S4_Treatm!H4*Weighting!V8+TUM_default_S4_Treatm!I4*Weighting!V9+TUM_default_S4_Treatm!J4*Weighting!V10+TUM_default_S4_Treatm!K4*Weighting!V11+TUM_default_S4_Treatm!L4*Weighting!V12+TUM_default_S4_Treatm!M4*Weighting!V13+TUM_default_S4_Treatm!N4*Weighting!V14+TUM_default_S4_Treatm!O4*Weighting!V15+TUM_default_S4_Treatm!P4*Weighting!V16+TUM_default_S4_Treatm!Q4*Weighting!V17</f>
        <v>0.10924792576576114</v>
      </c>
      <c r="W4" s="6">
        <f>+TUM_default_S4_Treatm!B4*Weighting!W2+TUM_default_S4_Treatm!C4*Weighting!W3+TUM_default_S4_Treatm!D4*Weighting!W4+TUM_default_S4_Treatm!E4*Weighting!W5+TUM_default_S4_Treatm!F4*Weighting!W6+TUM_default_S4_Treatm!G4*Weighting!W7+TUM_default_S4_Treatm!H4*Weighting!W8+TUM_default_S4_Treatm!I4*Weighting!W9+TUM_default_S4_Treatm!J4*Weighting!W10+TUM_default_S4_Treatm!K4*Weighting!W11+TUM_default_S4_Treatm!L4*Weighting!W12+TUM_default_S4_Treatm!M4*Weighting!W13+TUM_default_S4_Treatm!N4*Weighting!W14+TUM_default_S4_Treatm!O4*Weighting!W15+TUM_default_S4_Treatm!P4*Weighting!W16+TUM_default_S4_Treatm!Q4*Weighting!W17</f>
        <v>-0.62547331690135166</v>
      </c>
      <c r="X4" s="6">
        <f>+TUM_default_S4_Treatm!B4*Weighting!X2+TUM_default_S4_Treatm!C4*Weighting!X3+TUM_default_S4_Treatm!D4*Weighting!X4+TUM_default_S4_Treatm!E4*Weighting!X5+TUM_default_S4_Treatm!F4*Weighting!X6+TUM_default_S4_Treatm!G4*Weighting!X7+TUM_default_S4_Treatm!H4*Weighting!X8+TUM_default_S4_Treatm!I4*Weighting!X9+TUM_default_S4_Treatm!J4*Weighting!X10+TUM_default_S4_Treatm!K4*Weighting!X11+TUM_default_S4_Treatm!L4*Weighting!X12+TUM_default_S4_Treatm!M4*Weighting!X13+TUM_default_S4_Treatm!N4*Weighting!X14+TUM_default_S4_Treatm!O4*Weighting!X15+TUM_default_S4_Treatm!P4*Weighting!X16+TUM_default_S4_Treatm!Q4*Weighting!X17</f>
        <v>-0.41734331997885105</v>
      </c>
      <c r="Y4" s="6">
        <f>+TUM_default_S4_Treatm!B4*Weighting!Y2+TUM_default_S4_Treatm!C4*Weighting!Y3+TUM_default_S4_Treatm!D4*Weighting!Y4+TUM_default_S4_Treatm!E4*Weighting!Y5+TUM_default_S4_Treatm!F4*Weighting!Y6+TUM_default_S4_Treatm!G4*Weighting!Y7+TUM_default_S4_Treatm!H4*Weighting!Y8+TUM_default_S4_Treatm!I4*Weighting!Y9+TUM_default_S4_Treatm!J4*Weighting!Y10+TUM_default_S4_Treatm!K4*Weighting!Y11+TUM_default_S4_Treatm!L4*Weighting!Y12+TUM_default_S4_Treatm!M4*Weighting!Y13+TUM_default_S4_Treatm!N4*Weighting!Y14+TUM_default_S4_Treatm!O4*Weighting!Y15+TUM_default_S4_Treatm!P4*Weighting!Y16+TUM_default_S4_Treatm!Q4*Weighting!Y17</f>
        <v>-0.18116363283954032</v>
      </c>
      <c r="Z4" s="6">
        <f>+TUM_default_S4_Treatm!B4*Weighting!Z2+TUM_default_S4_Treatm!C4*Weighting!Z3+TUM_default_S4_Treatm!D4*Weighting!Z4+TUM_default_S4_Treatm!E4*Weighting!Z5+TUM_default_S4_Treatm!F4*Weighting!Z6+TUM_default_S4_Treatm!G4*Weighting!Z7+TUM_default_S4_Treatm!H4*Weighting!Z8+TUM_default_S4_Treatm!I4*Weighting!Z9+TUM_default_S4_Treatm!J4*Weighting!Z10+TUM_default_S4_Treatm!K4*Weighting!Z11+TUM_default_S4_Treatm!L4*Weighting!Z12+TUM_default_S4_Treatm!M4*Weighting!Z13+TUM_default_S4_Treatm!N4*Weighting!Z14+TUM_default_S4_Treatm!O4*Weighting!Z15+TUM_default_S4_Treatm!P4*Weighting!Z16+TUM_default_S4_Treatm!Q4*Weighting!Z17</f>
        <v>-0.94775852038282604</v>
      </c>
      <c r="AA4" s="6">
        <f>+TUM_default_S4_Treatm!B4*Weighting!AA2+TUM_default_S4_Treatm!C4*Weighting!AA3+TUM_default_S4_Treatm!D4*Weighting!AA4+TUM_default_S4_Treatm!E4*Weighting!AA5+TUM_default_S4_Treatm!F4*Weighting!AA6+TUM_default_S4_Treatm!G4*Weighting!AA7+TUM_default_S4_Treatm!H4*Weighting!AA8+TUM_default_S4_Treatm!I4*Weighting!AA9+TUM_default_S4_Treatm!J4*Weighting!AA10+TUM_default_S4_Treatm!K4*Weighting!AA11+TUM_default_S4_Treatm!L4*Weighting!AA12+TUM_default_S4_Treatm!M4*Weighting!AA13+TUM_default_S4_Treatm!N4*Weighting!AA14+TUM_default_S4_Treatm!O4*Weighting!AA15+TUM_default_S4_Treatm!P4*Weighting!AA16+TUM_default_S4_Treatm!Q4*Weighting!AA17</f>
        <v>-1.0129173489875343</v>
      </c>
    </row>
    <row r="5" spans="1:27" x14ac:dyDescent="0.35">
      <c r="A5" s="5" t="s">
        <v>4</v>
      </c>
      <c r="B5" s="6">
        <f ca="1">+TUM_default_S4_Treatm!B5*Weighting!B2+TUM_default_S4_Treatm!C5*Weighting!B3+TUM_default_S4_Treatm!D5*Weighting!B4+TUM_default_S4_Treatm!E5*Weighting!B5+TUM_default_S4_Treatm!F5*Weighting!B6+TUM_default_S4_Treatm!G5*Weighting!B7+TUM_default_S4_Treatm!H5*Weighting!B8+TUM_default_S4_Treatm!I5*Weighting!B9+TUM_default_S4_Treatm!J5*Weighting!B10+TUM_default_S4_Treatm!K5*Weighting!B11+TUM_default_S4_Treatm!L5*Weighting!B12+TUM_default_S4_Treatm!M5*Weighting!B13+TUM_default_S4_Treatm!N5*Weighting!B14+TUM_default_S4_Treatm!O5*Weighting!B15+TUM_default_S4_Treatm!P5*Weighting!B16+TUM_default_S4_Treatm!Q5*Weighting!B17</f>
        <v>4.4025069430335266</v>
      </c>
      <c r="C5" s="6">
        <f ca="1">+TUM_default_S4_Treatm!B5*Weighting!C2+TUM_default_S4_Treatm!C5*Weighting!C3+TUM_default_S4_Treatm!D5*Weighting!C4+TUM_default_S4_Treatm!E5*Weighting!C5+TUM_default_S4_Treatm!F5*Weighting!C6+TUM_default_S4_Treatm!G5*Weighting!C7+TUM_default_S4_Treatm!H5*Weighting!C8+TUM_default_S4_Treatm!I5*Weighting!C9+TUM_default_S4_Treatm!J5*Weighting!C10+TUM_default_S4_Treatm!K5*Weighting!C11+TUM_default_S4_Treatm!L5*Weighting!C12+TUM_default_S4_Treatm!M5*Weighting!C13+TUM_default_S4_Treatm!N5*Weighting!C14+TUM_default_S4_Treatm!O5*Weighting!C15+TUM_default_S4_Treatm!P5*Weighting!C16+TUM_default_S4_Treatm!Q5*Weighting!C17</f>
        <v>2.6984218917765488</v>
      </c>
      <c r="D5" s="6">
        <f ca="1">+TUM_default_S4_Treatm!B5*Weighting!D2+TUM_default_S4_Treatm!C5*Weighting!D3+TUM_default_S4_Treatm!D5*Weighting!D4+TUM_default_S4_Treatm!E5*Weighting!D5+TUM_default_S4_Treatm!F5*Weighting!D6+TUM_default_S4_Treatm!G5*Weighting!D7+TUM_default_S4_Treatm!H5*Weighting!D8+TUM_default_S4_Treatm!I5*Weighting!D9+TUM_default_S4_Treatm!J5*Weighting!D10+TUM_default_S4_Treatm!K5*Weighting!D11+TUM_default_S4_Treatm!L5*Weighting!D12+TUM_default_S4_Treatm!M5*Weighting!D13+TUM_default_S4_Treatm!N5*Weighting!D14+TUM_default_S4_Treatm!O5*Weighting!D15+TUM_default_S4_Treatm!P5*Weighting!D16+TUM_default_S4_Treatm!Q5*Weighting!D17</f>
        <v>4.5501637367451453</v>
      </c>
      <c r="E5" s="6">
        <f ca="1">+TUM_default_S4_Treatm!B5*Weighting!E2+TUM_default_S4_Treatm!C5*Weighting!E3+TUM_default_S4_Treatm!D5*Weighting!E4+TUM_default_S4_Treatm!E5*Weighting!E5+TUM_default_S4_Treatm!F5*Weighting!E6+TUM_default_S4_Treatm!G5*Weighting!E7+TUM_default_S4_Treatm!H5*Weighting!E8+TUM_default_S4_Treatm!I5*Weighting!E9+TUM_default_S4_Treatm!J5*Weighting!E10+TUM_default_S4_Treatm!K5*Weighting!E11+TUM_default_S4_Treatm!L5*Weighting!E12+TUM_default_S4_Treatm!M5*Weighting!E13+TUM_default_S4_Treatm!N5*Weighting!E14+TUM_default_S4_Treatm!O5*Weighting!E15+TUM_default_S4_Treatm!P5*Weighting!E16+TUM_default_S4_Treatm!Q5*Weighting!E17</f>
        <v>2.4561293908838984</v>
      </c>
      <c r="F5" s="6">
        <f ca="1">+TUM_default_S4_Treatm!B5*Weighting!F2+TUM_default_S4_Treatm!C5*Weighting!F3+TUM_default_S4_Treatm!D5*Weighting!F4+TUM_default_S4_Treatm!E5*Weighting!F5+TUM_default_S4_Treatm!F5*Weighting!F6+TUM_default_S4_Treatm!G5*Weighting!F7+TUM_default_S4_Treatm!H5*Weighting!F8+TUM_default_S4_Treatm!I5*Weighting!F9+TUM_default_S4_Treatm!J5*Weighting!F10+TUM_default_S4_Treatm!K5*Weighting!F11+TUM_default_S4_Treatm!L5*Weighting!F12+TUM_default_S4_Treatm!M5*Weighting!F13+TUM_default_S4_Treatm!N5*Weighting!F14+TUM_default_S4_Treatm!O5*Weighting!F15+TUM_default_S4_Treatm!P5*Weighting!F16+TUM_default_S4_Treatm!Q5*Weighting!F17</f>
        <v>4.1881897374461632</v>
      </c>
      <c r="G5" s="6">
        <f>+TUM_default_S4_Treatm!B5*Weighting!G2+TUM_default_S4_Treatm!C5*Weighting!G3+TUM_default_S4_Treatm!D5*Weighting!G4+TUM_default_S4_Treatm!E5*Weighting!G5+TUM_default_S4_Treatm!F5*Weighting!G6+TUM_default_S4_Treatm!G5*Weighting!G7+TUM_default_S4_Treatm!H5*Weighting!G8+TUM_default_S4_Treatm!I5*Weighting!G9+TUM_default_S4_Treatm!J5*Weighting!G10+TUM_default_S4_Treatm!K5*Weighting!G11+TUM_default_S4_Treatm!L5*Weighting!G12+TUM_default_S4_Treatm!M5*Weighting!G13+TUM_default_S4_Treatm!N5*Weighting!G14+TUM_default_S4_Treatm!O5*Weighting!G15+TUM_default_S4_Treatm!P5*Weighting!G16+TUM_default_S4_Treatm!Q5*Weighting!G17</f>
        <v>2.1370112603493978</v>
      </c>
      <c r="H5" s="6">
        <f>+TUM_default_S4_Treatm!B5*Weighting!H2+TUM_default_S4_Treatm!C5*Weighting!H3+TUM_default_S4_Treatm!D5*Weighting!H4+TUM_default_S4_Treatm!E5*Weighting!H5+TUM_default_S4_Treatm!F5*Weighting!H6+TUM_default_S4_Treatm!G5*Weighting!H7+TUM_default_S4_Treatm!H5*Weighting!H8+TUM_default_S4_Treatm!I5*Weighting!H9+TUM_default_S4_Treatm!J5*Weighting!H10+TUM_default_S4_Treatm!K5*Weighting!H11+TUM_default_S4_Treatm!L5*Weighting!H12+TUM_default_S4_Treatm!M5*Weighting!H13+TUM_default_S4_Treatm!N5*Weighting!H14+TUM_default_S4_Treatm!O5*Weighting!H15+TUM_default_S4_Treatm!P5*Weighting!H16+TUM_default_S4_Treatm!Q5*Weighting!H17</f>
        <v>1.6131619070669967</v>
      </c>
      <c r="I5" s="6">
        <f>+TUM_default_S4_Treatm!B5*Weighting!I2+TUM_default_S4_Treatm!C5*Weighting!I3+TUM_default_S4_Treatm!D5*Weighting!I4+TUM_default_S4_Treatm!E5*Weighting!I5+TUM_default_S4_Treatm!F5*Weighting!I6+TUM_default_S4_Treatm!G5*Weighting!I7+TUM_default_S4_Treatm!H5*Weighting!I8+TUM_default_S4_Treatm!I5*Weighting!I9+TUM_default_S4_Treatm!J5*Weighting!I10+TUM_default_S4_Treatm!K5*Weighting!I11+TUM_default_S4_Treatm!L5*Weighting!I12+TUM_default_S4_Treatm!M5*Weighting!I13+TUM_default_S4_Treatm!N5*Weighting!I14+TUM_default_S4_Treatm!O5*Weighting!I15+TUM_default_S4_Treatm!P5*Weighting!I16+TUM_default_S4_Treatm!Q5*Weighting!I17</f>
        <v>2.1548948270031318</v>
      </c>
      <c r="J5" s="6">
        <f>+TUM_default_S4_Treatm!B5*Weighting!J2+TUM_default_S4_Treatm!C5*Weighting!J3+TUM_default_S4_Treatm!D5*Weighting!J4+TUM_default_S4_Treatm!E5*Weighting!J5+TUM_default_S4_Treatm!F5*Weighting!J6+TUM_default_S4_Treatm!G5*Weighting!J7+TUM_default_S4_Treatm!H5*Weighting!J8+TUM_default_S4_Treatm!I5*Weighting!J9+TUM_default_S4_Treatm!J5*Weighting!J10+TUM_default_S4_Treatm!K5*Weighting!J11+TUM_default_S4_Treatm!L5*Weighting!J12+TUM_default_S4_Treatm!M5*Weighting!J13+TUM_default_S4_Treatm!N5*Weighting!J14+TUM_default_S4_Treatm!O5*Weighting!J15+TUM_default_S4_Treatm!P5*Weighting!J16+TUM_default_S4_Treatm!Q5*Weighting!J17</f>
        <v>1.5305358704487149</v>
      </c>
      <c r="K5" s="6">
        <f>+TUM_default_S4_Treatm!B5*Weighting!K2+TUM_default_S4_Treatm!C5*Weighting!K3+TUM_default_S4_Treatm!D5*Weighting!K4+TUM_default_S4_Treatm!E5*Weighting!K5+TUM_default_S4_Treatm!F5*Weighting!K6+TUM_default_S4_Treatm!G5*Weighting!K7+TUM_default_S4_Treatm!H5*Weighting!K8+TUM_default_S4_Treatm!I5*Weighting!K9+TUM_default_S4_Treatm!J5*Weighting!K10+TUM_default_S4_Treatm!K5*Weighting!K11+TUM_default_S4_Treatm!L5*Weighting!K12+TUM_default_S4_Treatm!M5*Weighting!K13+TUM_default_S4_Treatm!N5*Weighting!K14+TUM_default_S4_Treatm!O5*Weighting!K15+TUM_default_S4_Treatm!P5*Weighting!K16+TUM_default_S4_Treatm!Q5*Weighting!K17</f>
        <v>1.7903060469127401</v>
      </c>
      <c r="L5" s="6">
        <f>+TUM_default_S4_Treatm!B5*Weighting!L2+TUM_default_S4_Treatm!C5*Weighting!L3+TUM_default_S4_Treatm!D5*Weighting!L4+TUM_default_S4_Treatm!E5*Weighting!L5+TUM_default_S4_Treatm!F5*Weighting!L6+TUM_default_S4_Treatm!G5*Weighting!L7+TUM_default_S4_Treatm!H5*Weighting!L8+TUM_default_S4_Treatm!I5*Weighting!L9+TUM_default_S4_Treatm!J5*Weighting!L10+TUM_default_S4_Treatm!K5*Weighting!L11+TUM_default_S4_Treatm!L5*Weighting!L12+TUM_default_S4_Treatm!M5*Weighting!L13+TUM_default_S4_Treatm!N5*Weighting!L14+TUM_default_S4_Treatm!O5*Weighting!L15+TUM_default_S4_Treatm!P5*Weighting!L16+TUM_default_S4_Treatm!Q5*Weighting!L17</f>
        <v>1.3862333064385357</v>
      </c>
      <c r="M5" s="6">
        <f>+TUM_default_S4_Treatm!B5*Weighting!M2+TUM_default_S4_Treatm!C5*Weighting!M3+TUM_default_S4_Treatm!D5*Weighting!M4+TUM_default_S4_Treatm!E5*Weighting!M5+TUM_default_S4_Treatm!F5*Weighting!M6+TUM_default_S4_Treatm!G5*Weighting!M7+TUM_default_S4_Treatm!H5*Weighting!M8+TUM_default_S4_Treatm!I5*Weighting!M9+TUM_default_S4_Treatm!J5*Weighting!M10+TUM_default_S4_Treatm!K5*Weighting!M11+TUM_default_S4_Treatm!L5*Weighting!M12+TUM_default_S4_Treatm!M5*Weighting!M13+TUM_default_S4_Treatm!N5*Weighting!M14+TUM_default_S4_Treatm!O5*Weighting!M15+TUM_default_S4_Treatm!P5*Weighting!M16+TUM_default_S4_Treatm!Q5*Weighting!M17</f>
        <v>9.271241825632659E-2</v>
      </c>
      <c r="N5" s="6">
        <f>+TUM_default_S4_Treatm!B5*Weighting!N2+TUM_default_S4_Treatm!C5*Weighting!N3+TUM_default_S4_Treatm!D5*Weighting!N4+TUM_default_S4_Treatm!E5*Weighting!N5+TUM_default_S4_Treatm!F5*Weighting!N6+TUM_default_S4_Treatm!G5*Weighting!N7+TUM_default_S4_Treatm!H5*Weighting!N8+TUM_default_S4_Treatm!I5*Weighting!N9+TUM_default_S4_Treatm!J5*Weighting!N10+TUM_default_S4_Treatm!K5*Weighting!N11+TUM_default_S4_Treatm!L5*Weighting!N12+TUM_default_S4_Treatm!M5*Weighting!N13+TUM_default_S4_Treatm!N5*Weighting!N14+TUM_default_S4_Treatm!O5*Weighting!N15+TUM_default_S4_Treatm!P5*Weighting!N16+TUM_default_S4_Treatm!Q5*Weighting!N17</f>
        <v>17.206821313593451</v>
      </c>
      <c r="O5" s="6">
        <f>+TUM_default_S4_Treatm!B5*Weighting!O2+TUM_default_S4_Treatm!C5*Weighting!O3+TUM_default_S4_Treatm!D5*Weighting!O4+TUM_default_S4_Treatm!E5*Weighting!O5+TUM_default_S4_Treatm!F5*Weighting!O6+TUM_default_S4_Treatm!G5*Weighting!O7+TUM_default_S4_Treatm!H5*Weighting!O8+TUM_default_S4_Treatm!I5*Weighting!O9+TUM_default_S4_Treatm!J5*Weighting!O10+TUM_default_S4_Treatm!K5*Weighting!O11+TUM_default_S4_Treatm!L5*Weighting!O12+TUM_default_S4_Treatm!M5*Weighting!O13+TUM_default_S4_Treatm!N5*Weighting!O14+TUM_default_S4_Treatm!O5*Weighting!O15+TUM_default_S4_Treatm!P5*Weighting!O16+TUM_default_S4_Treatm!Q5*Weighting!O17</f>
        <v>2.4749978157453256</v>
      </c>
      <c r="P5" s="6">
        <f>+TUM_default_S4_Treatm!B5*Weighting!P2+TUM_default_S4_Treatm!C5*Weighting!P3+TUM_default_S4_Treatm!D5*Weighting!P4+TUM_default_S4_Treatm!E5*Weighting!P5+TUM_default_S4_Treatm!F5*Weighting!P6+TUM_default_S4_Treatm!G5*Weighting!P7+TUM_default_S4_Treatm!H5*Weighting!P8+TUM_default_S4_Treatm!I5*Weighting!P9+TUM_default_S4_Treatm!J5*Weighting!P10+TUM_default_S4_Treatm!K5*Weighting!P11+TUM_default_S4_Treatm!L5*Weighting!P12+TUM_default_S4_Treatm!M5*Weighting!P13+TUM_default_S4_Treatm!N5*Weighting!P14+TUM_default_S4_Treatm!O5*Weighting!P15+TUM_default_S4_Treatm!P5*Weighting!P16+TUM_default_S4_Treatm!Q5*Weighting!P17</f>
        <v>0.66613114672615836</v>
      </c>
      <c r="Q5" s="6">
        <f>+TUM_default_S4_Treatm!B5*Weighting!Q2+TUM_default_S4_Treatm!C5*Weighting!Q3+TUM_default_S4_Treatm!D5*Weighting!Q4+TUM_default_S4_Treatm!E5*Weighting!Q5+TUM_default_S4_Treatm!F5*Weighting!Q6+TUM_default_S4_Treatm!G5*Weighting!Q7+TUM_default_S4_Treatm!H5*Weighting!Q8+TUM_default_S4_Treatm!I5*Weighting!Q9+TUM_default_S4_Treatm!J5*Weighting!Q10+TUM_default_S4_Treatm!K5*Weighting!Q11+TUM_default_S4_Treatm!L5*Weighting!Q12+TUM_default_S4_Treatm!M5*Weighting!Q13+TUM_default_S4_Treatm!N5*Weighting!Q14+TUM_default_S4_Treatm!O5*Weighting!Q15+TUM_default_S4_Treatm!P5*Weighting!Q16+TUM_default_S4_Treatm!Q5*Weighting!Q17</f>
        <v>0.15254587857435142</v>
      </c>
      <c r="R5" s="6">
        <f>+TUM_default_S4_Treatm!B5*Weighting!R2+TUM_default_S4_Treatm!C5*Weighting!R3+TUM_default_S4_Treatm!D5*Weighting!R4+TUM_default_S4_Treatm!E5*Weighting!R5+TUM_default_S4_Treatm!F5*Weighting!R6+TUM_default_S4_Treatm!G5*Weighting!R7+TUM_default_S4_Treatm!H5*Weighting!R8+TUM_default_S4_Treatm!I5*Weighting!R9+TUM_default_S4_Treatm!J5*Weighting!R10+TUM_default_S4_Treatm!K5*Weighting!R11+TUM_default_S4_Treatm!L5*Weighting!R12+TUM_default_S4_Treatm!M5*Weighting!R13+TUM_default_S4_Treatm!N5*Weighting!R14+TUM_default_S4_Treatm!O5*Weighting!R15+TUM_default_S4_Treatm!P5*Weighting!R16+TUM_default_S4_Treatm!Q5*Weighting!R17</f>
        <v>1.1776341579042011</v>
      </c>
      <c r="S5" s="6">
        <f>+TUM_default_S4_Treatm!B5*Weighting!S2+TUM_default_S4_Treatm!C5*Weighting!S3+TUM_default_S4_Treatm!D5*Weighting!S4+TUM_default_S4_Treatm!E5*Weighting!S5+TUM_default_S4_Treatm!F5*Weighting!S6+TUM_default_S4_Treatm!G5*Weighting!S7+TUM_default_S4_Treatm!H5*Weighting!S8+TUM_default_S4_Treatm!I5*Weighting!S9+TUM_default_S4_Treatm!J5*Weighting!S10+TUM_default_S4_Treatm!K5*Weighting!S11+TUM_default_S4_Treatm!L5*Weighting!S12+TUM_default_S4_Treatm!M5*Weighting!S13+TUM_default_S4_Treatm!N5*Weighting!S14+TUM_default_S4_Treatm!O5*Weighting!S15+TUM_default_S4_Treatm!P5*Weighting!S16+TUM_default_S4_Treatm!Q5*Weighting!S17</f>
        <v>0.95149661012259656</v>
      </c>
      <c r="T5" s="6">
        <f>+TUM_default_S4_Treatm!B5*Weighting!T2+TUM_default_S4_Treatm!C5*Weighting!T3+TUM_default_S4_Treatm!D5*Weighting!T4+TUM_default_S4_Treatm!E5*Weighting!T5+TUM_default_S4_Treatm!F5*Weighting!T6+TUM_default_S4_Treatm!G5*Weighting!T7+TUM_default_S4_Treatm!H5*Weighting!T8+TUM_default_S4_Treatm!I5*Weighting!T9+TUM_default_S4_Treatm!J5*Weighting!T10+TUM_default_S4_Treatm!K5*Weighting!T11+TUM_default_S4_Treatm!L5*Weighting!T12+TUM_default_S4_Treatm!M5*Weighting!T13+TUM_default_S4_Treatm!N5*Weighting!T14+TUM_default_S4_Treatm!O5*Weighting!T15+TUM_default_S4_Treatm!P5*Weighting!T16+TUM_default_S4_Treatm!Q5*Weighting!T17</f>
        <v>0.87647258867425393</v>
      </c>
      <c r="U5" s="6">
        <f>+TUM_default_S4_Treatm!B5*Weighting!U2+TUM_default_S4_Treatm!C5*Weighting!U3+TUM_default_S4_Treatm!D5*Weighting!U4+TUM_default_S4_Treatm!E5*Weighting!U5+TUM_default_S4_Treatm!F5*Weighting!U6+TUM_default_S4_Treatm!G5*Weighting!U7+TUM_default_S4_Treatm!H5*Weighting!U8+TUM_default_S4_Treatm!I5*Weighting!U9+TUM_default_S4_Treatm!J5*Weighting!U10+TUM_default_S4_Treatm!K5*Weighting!U11+TUM_default_S4_Treatm!L5*Weighting!U12+TUM_default_S4_Treatm!M5*Weighting!U13+TUM_default_S4_Treatm!N5*Weighting!U14+TUM_default_S4_Treatm!O5*Weighting!U15+TUM_default_S4_Treatm!P5*Weighting!U16+TUM_default_S4_Treatm!Q5*Weighting!U17</f>
        <v>0.27229190297622097</v>
      </c>
      <c r="V5" s="6">
        <f>+TUM_default_S4_Treatm!B5*Weighting!V2+TUM_default_S4_Treatm!C5*Weighting!V3+TUM_default_S4_Treatm!D5*Weighting!V4+TUM_default_S4_Treatm!E5*Weighting!V5+TUM_default_S4_Treatm!F5*Weighting!V6+TUM_default_S4_Treatm!G5*Weighting!V7+TUM_default_S4_Treatm!H5*Weighting!V8+TUM_default_S4_Treatm!I5*Weighting!V9+TUM_default_S4_Treatm!J5*Weighting!V10+TUM_default_S4_Treatm!K5*Weighting!V11+TUM_default_S4_Treatm!L5*Weighting!V12+TUM_default_S4_Treatm!M5*Weighting!V13+TUM_default_S4_Treatm!N5*Weighting!V14+TUM_default_S4_Treatm!O5*Weighting!V15+TUM_default_S4_Treatm!P5*Weighting!V16+TUM_default_S4_Treatm!Q5*Weighting!V17</f>
        <v>0.49511985384991419</v>
      </c>
      <c r="W5" s="6">
        <f>+TUM_default_S4_Treatm!B5*Weighting!W2+TUM_default_S4_Treatm!C5*Weighting!W3+TUM_default_S4_Treatm!D5*Weighting!W4+TUM_default_S4_Treatm!E5*Weighting!W5+TUM_default_S4_Treatm!F5*Weighting!W6+TUM_default_S4_Treatm!G5*Weighting!W7+TUM_default_S4_Treatm!H5*Weighting!W8+TUM_default_S4_Treatm!I5*Weighting!W9+TUM_default_S4_Treatm!J5*Weighting!W10+TUM_default_S4_Treatm!K5*Weighting!W11+TUM_default_S4_Treatm!L5*Weighting!W12+TUM_default_S4_Treatm!M5*Weighting!W13+TUM_default_S4_Treatm!N5*Weighting!W14+TUM_default_S4_Treatm!O5*Weighting!W15+TUM_default_S4_Treatm!P5*Weighting!W16+TUM_default_S4_Treatm!Q5*Weighting!W17</f>
        <v>2.9287487918147974</v>
      </c>
      <c r="X5" s="6">
        <f>+TUM_default_S4_Treatm!B5*Weighting!X2+TUM_default_S4_Treatm!C5*Weighting!X3+TUM_default_S4_Treatm!D5*Weighting!X4+TUM_default_S4_Treatm!E5*Weighting!X5+TUM_default_S4_Treatm!F5*Weighting!X6+TUM_default_S4_Treatm!G5*Weighting!X7+TUM_default_S4_Treatm!H5*Weighting!X8+TUM_default_S4_Treatm!I5*Weighting!X9+TUM_default_S4_Treatm!J5*Weighting!X10+TUM_default_S4_Treatm!K5*Weighting!X11+TUM_default_S4_Treatm!L5*Weighting!X12+TUM_default_S4_Treatm!M5*Weighting!X13+TUM_default_S4_Treatm!N5*Weighting!X14+TUM_default_S4_Treatm!O5*Weighting!X15+TUM_default_S4_Treatm!P5*Weighting!X16+TUM_default_S4_Treatm!Q5*Weighting!X17</f>
        <v>7.1895959522031205E-2</v>
      </c>
      <c r="Y5" s="6">
        <f>+TUM_default_S4_Treatm!B5*Weighting!Y2+TUM_default_S4_Treatm!C5*Weighting!Y3+TUM_default_S4_Treatm!D5*Weighting!Y4+TUM_default_S4_Treatm!E5*Weighting!Y5+TUM_default_S4_Treatm!F5*Weighting!Y6+TUM_default_S4_Treatm!G5*Weighting!Y7+TUM_default_S4_Treatm!H5*Weighting!Y8+TUM_default_S4_Treatm!I5*Weighting!Y9+TUM_default_S4_Treatm!J5*Weighting!Y10+TUM_default_S4_Treatm!K5*Weighting!Y11+TUM_default_S4_Treatm!L5*Weighting!Y12+TUM_default_S4_Treatm!M5*Weighting!Y13+TUM_default_S4_Treatm!N5*Weighting!Y14+TUM_default_S4_Treatm!O5*Weighting!Y15+TUM_default_S4_Treatm!P5*Weighting!Y16+TUM_default_S4_Treatm!Q5*Weighting!Y17</f>
        <v>0.1292527030621784</v>
      </c>
      <c r="Z5" s="6">
        <f>+TUM_default_S4_Treatm!B5*Weighting!Z2+TUM_default_S4_Treatm!C5*Weighting!Z3+TUM_default_S4_Treatm!D5*Weighting!Z4+TUM_default_S4_Treatm!E5*Weighting!Z5+TUM_default_S4_Treatm!F5*Weighting!Z6+TUM_default_S4_Treatm!G5*Weighting!Z7+TUM_default_S4_Treatm!H5*Weighting!Z8+TUM_default_S4_Treatm!I5*Weighting!Z9+TUM_default_S4_Treatm!J5*Weighting!Z10+TUM_default_S4_Treatm!K5*Weighting!Z11+TUM_default_S4_Treatm!L5*Weighting!Z12+TUM_default_S4_Treatm!M5*Weighting!Z13+TUM_default_S4_Treatm!N5*Weighting!Z14+TUM_default_S4_Treatm!O5*Weighting!Z15+TUM_default_S4_Treatm!P5*Weighting!Z16+TUM_default_S4_Treatm!Q5*Weighting!Z17</f>
        <v>2.6990456850028366</v>
      </c>
      <c r="AA5" s="6">
        <f>+TUM_default_S4_Treatm!B5*Weighting!AA2+TUM_default_S4_Treatm!C5*Weighting!AA3+TUM_default_S4_Treatm!D5*Weighting!AA4+TUM_default_S4_Treatm!E5*Weighting!AA5+TUM_default_S4_Treatm!F5*Weighting!AA6+TUM_default_S4_Treatm!G5*Weighting!AA7+TUM_default_S4_Treatm!H5*Weighting!AA8+TUM_default_S4_Treatm!I5*Weighting!AA9+TUM_default_S4_Treatm!J5*Weighting!AA10+TUM_default_S4_Treatm!K5*Weighting!AA11+TUM_default_S4_Treatm!L5*Weighting!AA12+TUM_default_S4_Treatm!M5*Weighting!AA13+TUM_default_S4_Treatm!N5*Weighting!AA14+TUM_default_S4_Treatm!O5*Weighting!AA15+TUM_default_S4_Treatm!P5*Weighting!AA16+TUM_default_S4_Treatm!Q5*Weighting!AA17</f>
        <v>2.6107800333271829</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4_Util!B2*Weighting!B2+TUM_default_S4_Util!C2*Weighting!B3+TUM_default_S4_Util!D2*Weighting!B4+TUM_default_S4_Util!E2*Weighting!B5+TUM_default_S4_Util!F2*Weighting!B6+TUM_default_S4_Util!G2*Weighting!B7+TUM_default_S4_Util!H2*Weighting!B8+TUM_default_S4_Util!I2*Weighting!B9+TUM_default_S4_Util!J2*Weighting!B10+TUM_default_S4_Util!K2*Weighting!B11+TUM_default_S4_Util!L2*Weighting!B12+TUM_default_S4_Util!M2*Weighting!B13+TUM_default_S4_Util!N2*Weighting!B14+TUM_default_S4_Util!O2*Weighting!B15+TUM_default_S4_Util!P2*Weighting!B16+TUM_default_S4_Util!Q2*Weighting!B17</f>
        <v>-138.90032401909045</v>
      </c>
      <c r="C2" s="6">
        <f ca="1">+TUM_default_S4_Util!B2*Weighting!C2+TUM_default_S4_Util!C2*Weighting!C3+TUM_default_S4_Util!D2*Weighting!C4+TUM_default_S4_Util!E2*Weighting!C5+TUM_default_S4_Util!F2*Weighting!C6+TUM_default_S4_Util!G2*Weighting!C7+TUM_default_S4_Util!H2*Weighting!C8+TUM_default_S4_Util!I2*Weighting!C9+TUM_default_S4_Util!J2*Weighting!C10+TUM_default_S4_Util!K2*Weighting!C11+TUM_default_S4_Util!L2*Weighting!C12+TUM_default_S4_Util!M2*Weighting!C13+TUM_default_S4_Util!N2*Weighting!C14+TUM_default_S4_Util!O2*Weighting!C15+TUM_default_S4_Util!P2*Weighting!C16+TUM_default_S4_Util!Q2*Weighting!C17</f>
        <v>-131.97062451584299</v>
      </c>
      <c r="D2" s="6">
        <f ca="1">+TUM_default_S4_Util!B2*Weighting!D2+TUM_default_S4_Util!C2*Weighting!D3+TUM_default_S4_Util!D2*Weighting!D4+TUM_default_S4_Util!E2*Weighting!D5+TUM_default_S4_Util!F2*Weighting!D6+TUM_default_S4_Util!G2*Weighting!D7+TUM_default_S4_Util!H2*Weighting!D8+TUM_default_S4_Util!I2*Weighting!D9+TUM_default_S4_Util!J2*Weighting!D10+TUM_default_S4_Util!K2*Weighting!D11+TUM_default_S4_Util!L2*Weighting!D12+TUM_default_S4_Util!M2*Weighting!D13+TUM_default_S4_Util!N2*Weighting!D14+TUM_default_S4_Util!O2*Weighting!D15+TUM_default_S4_Util!P2*Weighting!D16+TUM_default_S4_Util!Q2*Weighting!D17</f>
        <v>-135.92300501055811</v>
      </c>
      <c r="E2" s="6">
        <f ca="1">+TUM_default_S4_Util!B2*Weighting!E2+TUM_default_S4_Util!C2*Weighting!E3+TUM_default_S4_Util!D2*Weighting!E4+TUM_default_S4_Util!E2*Weighting!E5+TUM_default_S4_Util!F2*Weighting!E6+TUM_default_S4_Util!G2*Weighting!E7+TUM_default_S4_Util!H2*Weighting!E8+TUM_default_S4_Util!I2*Weighting!E9+TUM_default_S4_Util!J2*Weighting!E10+TUM_default_S4_Util!K2*Weighting!E11+TUM_default_S4_Util!L2*Weighting!E12+TUM_default_S4_Util!M2*Weighting!E13+TUM_default_S4_Util!N2*Weighting!E14+TUM_default_S4_Util!O2*Weighting!E15+TUM_default_S4_Util!P2*Weighting!E16+TUM_default_S4_Util!Q2*Weighting!E17</f>
        <v>-158.48963956428119</v>
      </c>
      <c r="F2" s="6">
        <f ca="1">+TUM_default_S4_Util!B2*Weighting!F2+TUM_default_S4_Util!C2*Weighting!F3+TUM_default_S4_Util!D2*Weighting!F4+TUM_default_S4_Util!E2*Weighting!F5+TUM_default_S4_Util!F2*Weighting!F6+TUM_default_S4_Util!G2*Weighting!F7+TUM_default_S4_Util!H2*Weighting!F8+TUM_default_S4_Util!I2*Weighting!F9+TUM_default_S4_Util!J2*Weighting!F10+TUM_default_S4_Util!K2*Weighting!F11+TUM_default_S4_Util!L2*Weighting!F12+TUM_default_S4_Util!M2*Weighting!F13+TUM_default_S4_Util!N2*Weighting!F14+TUM_default_S4_Util!O2*Weighting!F15+TUM_default_S4_Util!P2*Weighting!F16+TUM_default_S4_Util!Q2*Weighting!F17</f>
        <v>-127.16513419815432</v>
      </c>
      <c r="G2" s="6">
        <f>+TUM_default_S4_Util!B2*Weighting!G2+TUM_default_S4_Util!C2*Weighting!G3+TUM_default_S4_Util!D2*Weighting!G4+TUM_default_S4_Util!E2*Weighting!G5+TUM_default_S4_Util!F2*Weighting!G6+TUM_default_S4_Util!G2*Weighting!G7+TUM_default_S4_Util!H2*Weighting!G8+TUM_default_S4_Util!I2*Weighting!G9+TUM_default_S4_Util!J2*Weighting!G10+TUM_default_S4_Util!K2*Weighting!G11+TUM_default_S4_Util!L2*Weighting!G12+TUM_default_S4_Util!M2*Weighting!G13+TUM_default_S4_Util!N2*Weighting!G14+TUM_default_S4_Util!O2*Weighting!G15+TUM_default_S4_Util!P2*Weighting!G16+TUM_default_S4_Util!Q2*Weighting!G17</f>
        <v>-56.457762041745241</v>
      </c>
      <c r="H2" s="6">
        <f>+TUM_default_S4_Util!B2*Weighting!H2+TUM_default_S4_Util!C2*Weighting!H3+TUM_default_S4_Util!D2*Weighting!H4+TUM_default_S4_Util!E2*Weighting!H5+TUM_default_S4_Util!F2*Weighting!H6+TUM_default_S4_Util!G2*Weighting!H7+TUM_default_S4_Util!H2*Weighting!H8+TUM_default_S4_Util!I2*Weighting!H9+TUM_default_S4_Util!J2*Weighting!H10+TUM_default_S4_Util!K2*Weighting!H11+TUM_default_S4_Util!L2*Weighting!H12+TUM_default_S4_Util!M2*Weighting!H13+TUM_default_S4_Util!N2*Weighting!H14+TUM_default_S4_Util!O2*Weighting!H15+TUM_default_S4_Util!P2*Weighting!H16+TUM_default_S4_Util!Q2*Weighting!H17</f>
        <v>-45.928786287814333</v>
      </c>
      <c r="I2" s="6">
        <f>+TUM_default_S4_Util!B2*Weighting!I2+TUM_default_S4_Util!C2*Weighting!I3+TUM_default_S4_Util!D2*Weighting!I4+TUM_default_S4_Util!E2*Weighting!I5+TUM_default_S4_Util!F2*Weighting!I6+TUM_default_S4_Util!G2*Weighting!I7+TUM_default_S4_Util!H2*Weighting!I8+TUM_default_S4_Util!I2*Weighting!I9+TUM_default_S4_Util!J2*Weighting!I10+TUM_default_S4_Util!K2*Weighting!I11+TUM_default_S4_Util!L2*Weighting!I12+TUM_default_S4_Util!M2*Weighting!I13+TUM_default_S4_Util!N2*Weighting!I14+TUM_default_S4_Util!O2*Weighting!I15+TUM_default_S4_Util!P2*Weighting!I16+TUM_default_S4_Util!Q2*Weighting!I17</f>
        <v>-54.563475033487016</v>
      </c>
      <c r="J2" s="6">
        <f>+TUM_default_S4_Util!B2*Weighting!J2+TUM_default_S4_Util!C2*Weighting!J3+TUM_default_S4_Util!D2*Weighting!J4+TUM_default_S4_Util!E2*Weighting!J5+TUM_default_S4_Util!F2*Weighting!J6+TUM_default_S4_Util!G2*Weighting!J7+TUM_default_S4_Util!H2*Weighting!J8+TUM_default_S4_Util!I2*Weighting!J9+TUM_default_S4_Util!J2*Weighting!J10+TUM_default_S4_Util!K2*Weighting!J11+TUM_default_S4_Util!L2*Weighting!J12+TUM_default_S4_Util!M2*Weighting!J13+TUM_default_S4_Util!N2*Weighting!J14+TUM_default_S4_Util!O2*Weighting!J15+TUM_default_S4_Util!P2*Weighting!J16+TUM_default_S4_Util!Q2*Weighting!J17</f>
        <v>-61.742889296272978</v>
      </c>
      <c r="K2" s="6">
        <f>+TUM_default_S4_Util!B2*Weighting!K2+TUM_default_S4_Util!C2*Weighting!K3+TUM_default_S4_Util!D2*Weighting!K4+TUM_default_S4_Util!E2*Weighting!K5+TUM_default_S4_Util!F2*Weighting!K6+TUM_default_S4_Util!G2*Weighting!K7+TUM_default_S4_Util!H2*Weighting!K8+TUM_default_S4_Util!I2*Weighting!K9+TUM_default_S4_Util!J2*Weighting!K10+TUM_default_S4_Util!K2*Weighting!K11+TUM_default_S4_Util!L2*Weighting!K12+TUM_default_S4_Util!M2*Weighting!K13+TUM_default_S4_Util!N2*Weighting!K14+TUM_default_S4_Util!O2*Weighting!K15+TUM_default_S4_Util!P2*Weighting!K16+TUM_default_S4_Util!Q2*Weighting!K17</f>
        <v>-42.534057094806464</v>
      </c>
      <c r="L2" s="6">
        <f>+TUM_default_S4_Util!B2*Weighting!L2+TUM_default_S4_Util!C2*Weighting!L3+TUM_default_S4_Util!D2*Weighting!L4+TUM_default_S4_Util!E2*Weighting!L5+TUM_default_S4_Util!F2*Weighting!L6+TUM_default_S4_Util!G2*Weighting!L7+TUM_default_S4_Util!H2*Weighting!L8+TUM_default_S4_Util!I2*Weighting!L9+TUM_default_S4_Util!J2*Weighting!L10+TUM_default_S4_Util!K2*Weighting!L11+TUM_default_S4_Util!L2*Weighting!L12+TUM_default_S4_Util!M2*Weighting!L13+TUM_default_S4_Util!N2*Weighting!L14+TUM_default_S4_Util!O2*Weighting!L15+TUM_default_S4_Util!P2*Weighting!L16+TUM_default_S4_Util!Q2*Weighting!L17</f>
        <v>-7.9759306978051905</v>
      </c>
      <c r="M2" s="6">
        <f>+TUM_default_S4_Util!B2*Weighting!M2+TUM_default_S4_Util!C2*Weighting!M3+TUM_default_S4_Util!D2*Weighting!M4+TUM_default_S4_Util!E2*Weighting!M5+TUM_default_S4_Util!F2*Weighting!M6+TUM_default_S4_Util!G2*Weighting!M7+TUM_default_S4_Util!H2*Weighting!M8+TUM_default_S4_Util!I2*Weighting!M9+TUM_default_S4_Util!J2*Weighting!M10+TUM_default_S4_Util!K2*Weighting!M11+TUM_default_S4_Util!L2*Weighting!M12+TUM_default_S4_Util!M2*Weighting!M13+TUM_default_S4_Util!N2*Weighting!M14+TUM_default_S4_Util!O2*Weighting!M15+TUM_default_S4_Util!P2*Weighting!M16+TUM_default_S4_Util!Q2*Weighting!M17</f>
        <v>-0.46841945243944977</v>
      </c>
      <c r="N2" s="6">
        <f>+TUM_default_S4_Util!B2*Weighting!N2+TUM_default_S4_Util!C2*Weighting!N3+TUM_default_S4_Util!D2*Weighting!N4+TUM_default_S4_Util!E2*Weighting!N5+TUM_default_S4_Util!F2*Weighting!N6+TUM_default_S4_Util!G2*Weighting!N7+TUM_default_S4_Util!H2*Weighting!N8+TUM_default_S4_Util!I2*Weighting!N9+TUM_default_S4_Util!J2*Weighting!N10+TUM_default_S4_Util!K2*Weighting!N11+TUM_default_S4_Util!L2*Weighting!N12+TUM_default_S4_Util!M2*Weighting!N13+TUM_default_S4_Util!N2*Weighting!N14+TUM_default_S4_Util!O2*Weighting!N15+TUM_default_S4_Util!P2*Weighting!N16+TUM_default_S4_Util!Q2*Weighting!N17</f>
        <v>-155.41702979522734</v>
      </c>
      <c r="O2" s="6">
        <f>+TUM_default_S4_Util!B2*Weighting!O2+TUM_default_S4_Util!C2*Weighting!O3+TUM_default_S4_Util!D2*Weighting!O4+TUM_default_S4_Util!E2*Weighting!O5+TUM_default_S4_Util!F2*Weighting!O6+TUM_default_S4_Util!G2*Weighting!O7+TUM_default_S4_Util!H2*Weighting!O8+TUM_default_S4_Util!I2*Weighting!O9+TUM_default_S4_Util!J2*Weighting!O10+TUM_default_S4_Util!K2*Weighting!O11+TUM_default_S4_Util!L2*Weighting!O12+TUM_default_S4_Util!M2*Weighting!O13+TUM_default_S4_Util!N2*Weighting!O14+TUM_default_S4_Util!O2*Weighting!O15+TUM_default_S4_Util!P2*Weighting!O16+TUM_default_S4_Util!Q2*Weighting!O17</f>
        <v>-202.55711366421434</v>
      </c>
      <c r="P2" s="6">
        <f>+TUM_default_S4_Util!B2*Weighting!P2+TUM_default_S4_Util!C2*Weighting!P3+TUM_default_S4_Util!D2*Weighting!P4+TUM_default_S4_Util!E2*Weighting!P5+TUM_default_S4_Util!F2*Weighting!P6+TUM_default_S4_Util!G2*Weighting!P7+TUM_default_S4_Util!H2*Weighting!P8+TUM_default_S4_Util!I2*Weighting!P9+TUM_default_S4_Util!J2*Weighting!P10+TUM_default_S4_Util!K2*Weighting!P11+TUM_default_S4_Util!L2*Weighting!P12+TUM_default_S4_Util!M2*Weighting!P13+TUM_default_S4_Util!N2*Weighting!P14+TUM_default_S4_Util!O2*Weighting!P15+TUM_default_S4_Util!P2*Weighting!P16+TUM_default_S4_Util!Q2*Weighting!P17</f>
        <v>-10.433683195901986</v>
      </c>
      <c r="Q2" s="6">
        <f>+TUM_default_S4_Util!B2*Weighting!Q2+TUM_default_S4_Util!C2*Weighting!Q3+TUM_default_S4_Util!D2*Weighting!Q4+TUM_default_S4_Util!E2*Weighting!Q5+TUM_default_S4_Util!F2*Weighting!Q6+TUM_default_S4_Util!G2*Weighting!Q7+TUM_default_S4_Util!H2*Weighting!Q8+TUM_default_S4_Util!I2*Weighting!Q9+TUM_default_S4_Util!J2*Weighting!Q10+TUM_default_S4_Util!K2*Weighting!Q11+TUM_default_S4_Util!L2*Weighting!Q12+TUM_default_S4_Util!M2*Weighting!Q13+TUM_default_S4_Util!N2*Weighting!Q14+TUM_default_S4_Util!O2*Weighting!Q15+TUM_default_S4_Util!P2*Weighting!Q16+TUM_default_S4_Util!Q2*Weighting!Q17</f>
        <v>-0.5717880737320068</v>
      </c>
      <c r="R2" s="6">
        <f>+TUM_default_S4_Util!B2*Weighting!R2+TUM_default_S4_Util!C2*Weighting!R3+TUM_default_S4_Util!D2*Weighting!R4+TUM_default_S4_Util!E2*Weighting!R5+TUM_default_S4_Util!F2*Weighting!R6+TUM_default_S4_Util!G2*Weighting!R7+TUM_default_S4_Util!H2*Weighting!R8+TUM_default_S4_Util!I2*Weighting!R9+TUM_default_S4_Util!J2*Weighting!R10+TUM_default_S4_Util!K2*Weighting!R11+TUM_default_S4_Util!L2*Weighting!R12+TUM_default_S4_Util!M2*Weighting!R13+TUM_default_S4_Util!N2*Weighting!R14+TUM_default_S4_Util!O2*Weighting!R15+TUM_default_S4_Util!P2*Weighting!R16+TUM_default_S4_Util!Q2*Weighting!R17</f>
        <v>-15.032544216574701</v>
      </c>
      <c r="S2" s="6">
        <f>+TUM_default_S4_Util!B2*Weighting!S2+TUM_default_S4_Util!C2*Weighting!S3+TUM_default_S4_Util!D2*Weighting!S4+TUM_default_S4_Util!E2*Weighting!S5+TUM_default_S4_Util!F2*Weighting!S6+TUM_default_S4_Util!G2*Weighting!S7+TUM_default_S4_Util!H2*Weighting!S8+TUM_default_S4_Util!I2*Weighting!S9+TUM_default_S4_Util!J2*Weighting!S10+TUM_default_S4_Util!K2*Weighting!S11+TUM_default_S4_Util!L2*Weighting!S12+TUM_default_S4_Util!M2*Weighting!S13+TUM_default_S4_Util!N2*Weighting!S14+TUM_default_S4_Util!O2*Weighting!S15+TUM_default_S4_Util!P2*Weighting!S16+TUM_default_S4_Util!Q2*Weighting!S17</f>
        <v>-22.345004291953959</v>
      </c>
      <c r="T2" s="6">
        <f>+TUM_default_S4_Util!B2*Weighting!T2+TUM_default_S4_Util!C2*Weighting!T3+TUM_default_S4_Util!D2*Weighting!T4+TUM_default_S4_Util!E2*Weighting!T5+TUM_default_S4_Util!F2*Weighting!T6+TUM_default_S4_Util!G2*Weighting!T7+TUM_default_S4_Util!H2*Weighting!T8+TUM_default_S4_Util!I2*Weighting!T9+TUM_default_S4_Util!J2*Weighting!T10+TUM_default_S4_Util!K2*Weighting!T11+TUM_default_S4_Util!L2*Weighting!T12+TUM_default_S4_Util!M2*Weighting!T13+TUM_default_S4_Util!N2*Weighting!T14+TUM_default_S4_Util!O2*Weighting!T15+TUM_default_S4_Util!P2*Weighting!T16+TUM_default_S4_Util!Q2*Weighting!T17</f>
        <v>-28.282670412035813</v>
      </c>
      <c r="U2" s="6">
        <f>+TUM_default_S4_Util!B2*Weighting!U2+TUM_default_S4_Util!C2*Weighting!U3+TUM_default_S4_Util!D2*Weighting!U4+TUM_default_S4_Util!E2*Weighting!U5+TUM_default_S4_Util!F2*Weighting!U6+TUM_default_S4_Util!G2*Weighting!U7+TUM_default_S4_Util!H2*Weighting!U8+TUM_default_S4_Util!I2*Weighting!U9+TUM_default_S4_Util!J2*Weighting!U10+TUM_default_S4_Util!K2*Weighting!U11+TUM_default_S4_Util!L2*Weighting!U12+TUM_default_S4_Util!M2*Weighting!U13+TUM_default_S4_Util!N2*Weighting!U14+TUM_default_S4_Util!O2*Weighting!U15+TUM_default_S4_Util!P2*Weighting!U16+TUM_default_S4_Util!Q2*Weighting!U17</f>
        <v>-34.364084204876875</v>
      </c>
      <c r="V2" s="6">
        <f>+TUM_default_S4_Util!B2*Weighting!V2+TUM_default_S4_Util!C2*Weighting!V3+TUM_default_S4_Util!D2*Weighting!V4+TUM_default_S4_Util!E2*Weighting!V5+TUM_default_S4_Util!F2*Weighting!V6+TUM_default_S4_Util!G2*Weighting!V7+TUM_default_S4_Util!H2*Weighting!V8+TUM_default_S4_Util!I2*Weighting!V9+TUM_default_S4_Util!J2*Weighting!V10+TUM_default_S4_Util!K2*Weighting!V11+TUM_default_S4_Util!L2*Weighting!V12+TUM_default_S4_Util!M2*Weighting!V13+TUM_default_S4_Util!N2*Weighting!V14+TUM_default_S4_Util!O2*Weighting!V15+TUM_default_S4_Util!P2*Weighting!V16+TUM_default_S4_Util!Q2*Weighting!V17</f>
        <v>-31.469062231620978</v>
      </c>
      <c r="W2" s="6">
        <f>+TUM_default_S4_Util!B2*Weighting!W2+TUM_default_S4_Util!C2*Weighting!W3+TUM_default_S4_Util!D2*Weighting!W4+TUM_default_S4_Util!E2*Weighting!W5+TUM_default_S4_Util!F2*Weighting!W6+TUM_default_S4_Util!G2*Weighting!W7+TUM_default_S4_Util!H2*Weighting!W8+TUM_default_S4_Util!I2*Weighting!W9+TUM_default_S4_Util!J2*Weighting!W10+TUM_default_S4_Util!K2*Weighting!W11+TUM_default_S4_Util!L2*Weighting!W12+TUM_default_S4_Util!M2*Weighting!W13+TUM_default_S4_Util!N2*Weighting!W14+TUM_default_S4_Util!O2*Weighting!W15+TUM_default_S4_Util!P2*Weighting!W16+TUM_default_S4_Util!Q2*Weighting!W17</f>
        <v>-195.3196616504045</v>
      </c>
      <c r="X2" s="6">
        <f>+TUM_default_S4_Util!B2*Weighting!X2+TUM_default_S4_Util!C2*Weighting!X3+TUM_default_S4_Util!D2*Weighting!X4+TUM_default_S4_Util!E2*Weighting!X5+TUM_default_S4_Util!F2*Weighting!X6+TUM_default_S4_Util!G2*Weighting!X7+TUM_default_S4_Util!H2*Weighting!X8+TUM_default_S4_Util!I2*Weighting!X9+TUM_default_S4_Util!J2*Weighting!X10+TUM_default_S4_Util!K2*Weighting!X11+TUM_default_S4_Util!L2*Weighting!X12+TUM_default_S4_Util!M2*Weighting!X13+TUM_default_S4_Util!N2*Weighting!X14+TUM_default_S4_Util!O2*Weighting!X15+TUM_default_S4_Util!P2*Weighting!X16+TUM_default_S4_Util!Q2*Weighting!X17</f>
        <v>-17.132145793974445</v>
      </c>
      <c r="Y2" s="6">
        <f>+TUM_default_S4_Util!B2*Weighting!Y2+TUM_default_S4_Util!C2*Weighting!Y3+TUM_default_S4_Util!D2*Weighting!Y4+TUM_default_S4_Util!E2*Weighting!Y5+TUM_default_S4_Util!F2*Weighting!Y6+TUM_default_S4_Util!G2*Weighting!Y7+TUM_default_S4_Util!H2*Weighting!Y8+TUM_default_S4_Util!I2*Weighting!Y9+TUM_default_S4_Util!J2*Weighting!Y10+TUM_default_S4_Util!K2*Weighting!Y11+TUM_default_S4_Util!L2*Weighting!Y12+TUM_default_S4_Util!M2*Weighting!Y13+TUM_default_S4_Util!N2*Weighting!Y14+TUM_default_S4_Util!O2*Weighting!Y15+TUM_default_S4_Util!P2*Weighting!Y16+TUM_default_S4_Util!Q2*Weighting!Y17</f>
        <v>-154.68641173862525</v>
      </c>
      <c r="Z2" s="6">
        <f>+TUM_default_S4_Util!B2*Weighting!Z2+TUM_default_S4_Util!C2*Weighting!Z3+TUM_default_S4_Util!D2*Weighting!Z4+TUM_default_S4_Util!E2*Weighting!Z5+TUM_default_S4_Util!F2*Weighting!Z6+TUM_default_S4_Util!G2*Weighting!Z7+TUM_default_S4_Util!H2*Weighting!Z8+TUM_default_S4_Util!I2*Weighting!Z9+TUM_default_S4_Util!J2*Weighting!Z10+TUM_default_S4_Util!K2*Weighting!Z11+TUM_default_S4_Util!L2*Weighting!Z12+TUM_default_S4_Util!M2*Weighting!Z13+TUM_default_S4_Util!N2*Weighting!Z14+TUM_default_S4_Util!O2*Weighting!Z15+TUM_default_S4_Util!P2*Weighting!Z16+TUM_default_S4_Util!Q2*Weighting!Z17</f>
        <v>-12.757772825095069</v>
      </c>
      <c r="AA2" s="6">
        <f>+TUM_default_S4_Util!B2*Weighting!AA2+TUM_default_S4_Util!C2*Weighting!AA3+TUM_default_S4_Util!D2*Weighting!AA4+TUM_default_S4_Util!E2*Weighting!AA5+TUM_default_S4_Util!F2*Weighting!AA6+TUM_default_S4_Util!G2*Weighting!AA7+TUM_default_S4_Util!H2*Weighting!AA8+TUM_default_S4_Util!I2*Weighting!AA9+TUM_default_S4_Util!J2*Weighting!AA10+TUM_default_S4_Util!K2*Weighting!AA11+TUM_default_S4_Util!L2*Weighting!AA12+TUM_default_S4_Util!M2*Weighting!AA13+TUM_default_S4_Util!N2*Weighting!AA14+TUM_default_S4_Util!O2*Weighting!AA15+TUM_default_S4_Util!P2*Weighting!AA16+TUM_default_S4_Util!Q2*Weighting!AA17</f>
        <v>-14.510870423441892</v>
      </c>
    </row>
    <row r="3" spans="1:27" x14ac:dyDescent="0.35">
      <c r="A3" s="5" t="s">
        <v>2</v>
      </c>
      <c r="B3" s="6">
        <f ca="1">+TUM_default_S4_Util!B3*Weighting!B2+TUM_default_S4_Util!C3*Weighting!B3+TUM_default_S4_Util!D3*Weighting!B4+TUM_default_S4_Util!E3*Weighting!B5+TUM_default_S4_Util!F3*Weighting!B6+TUM_default_S4_Util!G3*Weighting!B7+TUM_default_S4_Util!H3*Weighting!B8+TUM_default_S4_Util!I3*Weighting!B9+TUM_default_S4_Util!J3*Weighting!B10+TUM_default_S4_Util!K3*Weighting!B11+TUM_default_S4_Util!L3*Weighting!B12+TUM_default_S4_Util!M3*Weighting!B13+TUM_default_S4_Util!N3*Weighting!B14+TUM_default_S4_Util!O3*Weighting!B15+TUM_default_S4_Util!P3*Weighting!B16+TUM_default_S4_Util!Q3*Weighting!B17</f>
        <v>0.23758752360373989</v>
      </c>
      <c r="C3" s="6">
        <f ca="1">+TUM_default_S4_Util!B3*Weighting!C2+TUM_default_S4_Util!C3*Weighting!C3+TUM_default_S4_Util!D3*Weighting!C4+TUM_default_S4_Util!E3*Weighting!C5+TUM_default_S4_Util!F3*Weighting!C6+TUM_default_S4_Util!G3*Weighting!C7+TUM_default_S4_Util!H3*Weighting!C8+TUM_default_S4_Util!I3*Weighting!C9+TUM_default_S4_Util!J3*Weighting!C10+TUM_default_S4_Util!K3*Weighting!C11+TUM_default_S4_Util!L3*Weighting!C12+TUM_default_S4_Util!M3*Weighting!C13+TUM_default_S4_Util!N3*Weighting!C14+TUM_default_S4_Util!O3*Weighting!C15+TUM_default_S4_Util!P3*Weighting!C16+TUM_default_S4_Util!Q3*Weighting!C17</f>
        <v>0.1566669114138364</v>
      </c>
      <c r="D3" s="6">
        <f ca="1">+TUM_default_S4_Util!B3*Weighting!D2+TUM_default_S4_Util!C3*Weighting!D3+TUM_default_S4_Util!D3*Weighting!D4+TUM_default_S4_Util!E3*Weighting!D5+TUM_default_S4_Util!F3*Weighting!D6+TUM_default_S4_Util!G3*Weighting!D7+TUM_default_S4_Util!H3*Weighting!D8+TUM_default_S4_Util!I3*Weighting!D9+TUM_default_S4_Util!J3*Weighting!D10+TUM_default_S4_Util!K3*Weighting!D11+TUM_default_S4_Util!L3*Weighting!D12+TUM_default_S4_Util!M3*Weighting!D13+TUM_default_S4_Util!N3*Weighting!D14+TUM_default_S4_Util!O3*Weighting!D15+TUM_default_S4_Util!P3*Weighting!D16+TUM_default_S4_Util!Q3*Weighting!D17</f>
        <v>0.24305048386891107</v>
      </c>
      <c r="E3" s="6">
        <f ca="1">+TUM_default_S4_Util!B3*Weighting!E2+TUM_default_S4_Util!C3*Weighting!E3+TUM_default_S4_Util!D3*Weighting!E4+TUM_default_S4_Util!E3*Weighting!E5+TUM_default_S4_Util!F3*Weighting!E6+TUM_default_S4_Util!G3*Weighting!E7+TUM_default_S4_Util!H3*Weighting!E8+TUM_default_S4_Util!I3*Weighting!E9+TUM_default_S4_Util!J3*Weighting!E10+TUM_default_S4_Util!K3*Weighting!E11+TUM_default_S4_Util!L3*Weighting!E12+TUM_default_S4_Util!M3*Weighting!E13+TUM_default_S4_Util!N3*Weighting!E14+TUM_default_S4_Util!O3*Weighting!E15+TUM_default_S4_Util!P3*Weighting!E16+TUM_default_S4_Util!Q3*Weighting!E17</f>
        <v>0.16088928551280679</v>
      </c>
      <c r="F3" s="6">
        <f ca="1">+TUM_default_S4_Util!B3*Weighting!F2+TUM_default_S4_Util!C3*Weighting!F3+TUM_default_S4_Util!D3*Weighting!F4+TUM_default_S4_Util!E3*Weighting!F5+TUM_default_S4_Util!F3*Weighting!F6+TUM_default_S4_Util!G3*Weighting!F7+TUM_default_S4_Util!H3*Weighting!F8+TUM_default_S4_Util!I3*Weighting!F9+TUM_default_S4_Util!J3*Weighting!F10+TUM_default_S4_Util!K3*Weighting!F11+TUM_default_S4_Util!L3*Weighting!F12+TUM_default_S4_Util!M3*Weighting!F13+TUM_default_S4_Util!N3*Weighting!F14+TUM_default_S4_Util!O3*Weighting!F15+TUM_default_S4_Util!P3*Weighting!F16+TUM_default_S4_Util!Q3*Weighting!F17</f>
        <v>0.23060639858993109</v>
      </c>
      <c r="G3" s="6">
        <f>+TUM_default_S4_Util!B3*Weighting!G2+TUM_default_S4_Util!C3*Weighting!G3+TUM_default_S4_Util!D3*Weighting!G4+TUM_default_S4_Util!E3*Weighting!G5+TUM_default_S4_Util!F3*Weighting!G6+TUM_default_S4_Util!G3*Weighting!G7+TUM_default_S4_Util!H3*Weighting!G8+TUM_default_S4_Util!I3*Weighting!G9+TUM_default_S4_Util!J3*Weighting!G10+TUM_default_S4_Util!K3*Weighting!G11+TUM_default_S4_Util!L3*Weighting!G12+TUM_default_S4_Util!M3*Weighting!G13+TUM_default_S4_Util!N3*Weighting!G14+TUM_default_S4_Util!O3*Weighting!G15+TUM_default_S4_Util!P3*Weighting!G16+TUM_default_S4_Util!Q3*Weighting!G17</f>
        <v>0.13051581392235123</v>
      </c>
      <c r="H3" s="6">
        <f>+TUM_default_S4_Util!B3*Weighting!H2+TUM_default_S4_Util!C3*Weighting!H3+TUM_default_S4_Util!D3*Weighting!H4+TUM_default_S4_Util!E3*Weighting!H5+TUM_default_S4_Util!F3*Weighting!H6+TUM_default_S4_Util!G3*Weighting!H7+TUM_default_S4_Util!H3*Weighting!H8+TUM_default_S4_Util!I3*Weighting!H9+TUM_default_S4_Util!J3*Weighting!H10+TUM_default_S4_Util!K3*Weighting!H11+TUM_default_S4_Util!L3*Weighting!H12+TUM_default_S4_Util!M3*Weighting!H13+TUM_default_S4_Util!N3*Weighting!H14+TUM_default_S4_Util!O3*Weighting!H15+TUM_default_S4_Util!P3*Weighting!H16+TUM_default_S4_Util!Q3*Weighting!H17</f>
        <v>0.10762282783870274</v>
      </c>
      <c r="I3" s="6">
        <f>+TUM_default_S4_Util!B3*Weighting!I2+TUM_default_S4_Util!C3*Weighting!I3+TUM_default_S4_Util!D3*Weighting!I4+TUM_default_S4_Util!E3*Weighting!I5+TUM_default_S4_Util!F3*Weighting!I6+TUM_default_S4_Util!G3*Weighting!I7+TUM_default_S4_Util!H3*Weighting!I8+TUM_default_S4_Util!I3*Weighting!I9+TUM_default_S4_Util!J3*Weighting!I10+TUM_default_S4_Util!K3*Weighting!I11+TUM_default_S4_Util!L3*Weighting!I12+TUM_default_S4_Util!M3*Weighting!I13+TUM_default_S4_Util!N3*Weighting!I14+TUM_default_S4_Util!O3*Weighting!I15+TUM_default_S4_Util!P3*Weighting!I16+TUM_default_S4_Util!Q3*Weighting!I17</f>
        <v>0.13287179029595314</v>
      </c>
      <c r="J3" s="6">
        <f>+TUM_default_S4_Util!B3*Weighting!J2+TUM_default_S4_Util!C3*Weighting!J3+TUM_default_S4_Util!D3*Weighting!J4+TUM_default_S4_Util!E3*Weighting!J5+TUM_default_S4_Util!F3*Weighting!J6+TUM_default_S4_Util!G3*Weighting!J7+TUM_default_S4_Util!H3*Weighting!J8+TUM_default_S4_Util!I3*Weighting!J9+TUM_default_S4_Util!J3*Weighting!J10+TUM_default_S4_Util!K3*Weighting!J11+TUM_default_S4_Util!L3*Weighting!J12+TUM_default_S4_Util!M3*Weighting!J13+TUM_default_S4_Util!N3*Weighting!J14+TUM_default_S4_Util!O3*Weighting!J15+TUM_default_S4_Util!P3*Weighting!J16+TUM_default_S4_Util!Q3*Weighting!J17</f>
        <v>0.12694998480481473</v>
      </c>
      <c r="K3" s="6">
        <f>+TUM_default_S4_Util!B3*Weighting!K2+TUM_default_S4_Util!C3*Weighting!K3+TUM_default_S4_Util!D3*Weighting!K4+TUM_default_S4_Util!E3*Weighting!K5+TUM_default_S4_Util!F3*Weighting!K6+TUM_default_S4_Util!G3*Weighting!K7+TUM_default_S4_Util!H3*Weighting!K8+TUM_default_S4_Util!I3*Weighting!K9+TUM_default_S4_Util!J3*Weighting!K10+TUM_default_S4_Util!K3*Weighting!K11+TUM_default_S4_Util!L3*Weighting!K12+TUM_default_S4_Util!M3*Weighting!K13+TUM_default_S4_Util!N3*Weighting!K14+TUM_default_S4_Util!O3*Weighting!K15+TUM_default_S4_Util!P3*Weighting!K16+TUM_default_S4_Util!Q3*Weighting!K17</f>
        <v>0.1170931161917354</v>
      </c>
      <c r="L3" s="6">
        <f>+TUM_default_S4_Util!B3*Weighting!L2+TUM_default_S4_Util!C3*Weighting!L3+TUM_default_S4_Util!D3*Weighting!L4+TUM_default_S4_Util!E3*Weighting!L5+TUM_default_S4_Util!F3*Weighting!L6+TUM_default_S4_Util!G3*Weighting!L7+TUM_default_S4_Util!H3*Weighting!L8+TUM_default_S4_Util!I3*Weighting!L9+TUM_default_S4_Util!J3*Weighting!L10+TUM_default_S4_Util!K3*Weighting!L11+TUM_default_S4_Util!L3*Weighting!L12+TUM_default_S4_Util!M3*Weighting!L13+TUM_default_S4_Util!N3*Weighting!L14+TUM_default_S4_Util!O3*Weighting!L15+TUM_default_S4_Util!P3*Weighting!L16+TUM_default_S4_Util!Q3*Weighting!L17</f>
        <v>0.10111321125169319</v>
      </c>
      <c r="M3" s="6">
        <f>+TUM_default_S4_Util!B3*Weighting!M2+TUM_default_S4_Util!C3*Weighting!M3+TUM_default_S4_Util!D3*Weighting!M4+TUM_default_S4_Util!E3*Weighting!M5+TUM_default_S4_Util!F3*Weighting!M6+TUM_default_S4_Util!G3*Weighting!M7+TUM_default_S4_Util!H3*Weighting!M8+TUM_default_S4_Util!I3*Weighting!M9+TUM_default_S4_Util!J3*Weighting!M10+TUM_default_S4_Util!K3*Weighting!M11+TUM_default_S4_Util!L3*Weighting!M12+TUM_default_S4_Util!M3*Weighting!M13+TUM_default_S4_Util!N3*Weighting!M14+TUM_default_S4_Util!O3*Weighting!M15+TUM_default_S4_Util!P3*Weighting!M16+TUM_default_S4_Util!Q3*Weighting!M17</f>
        <v>7.502557528699617E-3</v>
      </c>
      <c r="N3" s="6">
        <f>+TUM_default_S4_Util!B3*Weighting!N2+TUM_default_S4_Util!C3*Weighting!N3+TUM_default_S4_Util!D3*Weighting!N4+TUM_default_S4_Util!E3*Weighting!N5+TUM_default_S4_Util!F3*Weighting!N6+TUM_default_S4_Util!G3*Weighting!N7+TUM_default_S4_Util!H3*Weighting!N8+TUM_default_S4_Util!I3*Weighting!N9+TUM_default_S4_Util!J3*Weighting!N10+TUM_default_S4_Util!K3*Weighting!N11+TUM_default_S4_Util!L3*Weighting!N12+TUM_default_S4_Util!M3*Weighting!N13+TUM_default_S4_Util!N3*Weighting!N14+TUM_default_S4_Util!O3*Weighting!N15+TUM_default_S4_Util!P3*Weighting!N16+TUM_default_S4_Util!Q3*Weighting!N17</f>
        <v>0.7016942296323212</v>
      </c>
      <c r="O3" s="6">
        <f>+TUM_default_S4_Util!B3*Weighting!O2+TUM_default_S4_Util!C3*Weighting!O3+TUM_default_S4_Util!D3*Weighting!O4+TUM_default_S4_Util!E3*Weighting!O5+TUM_default_S4_Util!F3*Weighting!O6+TUM_default_S4_Util!G3*Weighting!O7+TUM_default_S4_Util!H3*Weighting!O8+TUM_default_S4_Util!I3*Weighting!O9+TUM_default_S4_Util!J3*Weighting!O10+TUM_default_S4_Util!K3*Weighting!O11+TUM_default_S4_Util!L3*Weighting!O12+TUM_default_S4_Util!M3*Weighting!O13+TUM_default_S4_Util!N3*Weighting!O14+TUM_default_S4_Util!O3*Weighting!O15+TUM_default_S4_Util!P3*Weighting!O16+TUM_default_S4_Util!Q3*Weighting!O17</f>
        <v>0.25260865124217774</v>
      </c>
      <c r="P3" s="6">
        <f>+TUM_default_S4_Util!B3*Weighting!P2+TUM_default_S4_Util!C3*Weighting!P3+TUM_default_S4_Util!D3*Weighting!P4+TUM_default_S4_Util!E3*Weighting!P5+TUM_default_S4_Util!F3*Weighting!P6+TUM_default_S4_Util!G3*Weighting!P7+TUM_default_S4_Util!H3*Weighting!P8+TUM_default_S4_Util!I3*Weighting!P9+TUM_default_S4_Util!J3*Weighting!P10+TUM_default_S4_Util!K3*Weighting!P11+TUM_default_S4_Util!L3*Weighting!P12+TUM_default_S4_Util!M3*Weighting!P13+TUM_default_S4_Util!N3*Weighting!P14+TUM_default_S4_Util!O3*Weighting!P15+TUM_default_S4_Util!P3*Weighting!P16+TUM_default_S4_Util!Q3*Weighting!P17</f>
        <v>0.1130507583448498</v>
      </c>
      <c r="Q3" s="6">
        <f>+TUM_default_S4_Util!B3*Weighting!Q2+TUM_default_S4_Util!C3*Weighting!Q3+TUM_default_S4_Util!D3*Weighting!Q4+TUM_default_S4_Util!E3*Weighting!Q5+TUM_default_S4_Util!F3*Weighting!Q6+TUM_default_S4_Util!G3*Weighting!Q7+TUM_default_S4_Util!H3*Weighting!Q8+TUM_default_S4_Util!I3*Weighting!Q9+TUM_default_S4_Util!J3*Weighting!Q10+TUM_default_S4_Util!K3*Weighting!Q11+TUM_default_S4_Util!L3*Weighting!Q12+TUM_default_S4_Util!M3*Weighting!Q13+TUM_default_S4_Util!N3*Weighting!Q14+TUM_default_S4_Util!O3*Weighting!Q15+TUM_default_S4_Util!P3*Weighting!Q16+TUM_default_S4_Util!Q3*Weighting!Q17</f>
        <v>1.2337021135040037E-2</v>
      </c>
      <c r="R3" s="6">
        <f>+TUM_default_S4_Util!B3*Weighting!R2+TUM_default_S4_Util!C3*Weighting!R3+TUM_default_S4_Util!D3*Weighting!R4+TUM_default_S4_Util!E3*Weighting!R5+TUM_default_S4_Util!F3*Weighting!R6+TUM_default_S4_Util!G3*Weighting!R7+TUM_default_S4_Util!H3*Weighting!R8+TUM_default_S4_Util!I3*Weighting!R9+TUM_default_S4_Util!J3*Weighting!R10+TUM_default_S4_Util!K3*Weighting!R11+TUM_default_S4_Util!L3*Weighting!R12+TUM_default_S4_Util!M3*Weighting!R13+TUM_default_S4_Util!N3*Weighting!R14+TUM_default_S4_Util!O3*Weighting!R15+TUM_default_S4_Util!P3*Weighting!R16+TUM_default_S4_Util!Q3*Weighting!R17</f>
        <v>0.15060894384315604</v>
      </c>
      <c r="S3" s="6">
        <f>+TUM_default_S4_Util!B3*Weighting!S2+TUM_default_S4_Util!C3*Weighting!S3+TUM_default_S4_Util!D3*Weighting!S4+TUM_default_S4_Util!E3*Weighting!S5+TUM_default_S4_Util!F3*Weighting!S6+TUM_default_S4_Util!G3*Weighting!S7+TUM_default_S4_Util!H3*Weighting!S8+TUM_default_S4_Util!I3*Weighting!S9+TUM_default_S4_Util!J3*Weighting!S10+TUM_default_S4_Util!K3*Weighting!S11+TUM_default_S4_Util!L3*Weighting!S12+TUM_default_S4_Util!M3*Weighting!S13+TUM_default_S4_Util!N3*Weighting!S14+TUM_default_S4_Util!O3*Weighting!S15+TUM_default_S4_Util!P3*Weighting!S16+TUM_default_S4_Util!Q3*Weighting!S17</f>
        <v>9.8110295980641277E-2</v>
      </c>
      <c r="T3" s="6">
        <f>+TUM_default_S4_Util!B3*Weighting!T2+TUM_default_S4_Util!C3*Weighting!T3+TUM_default_S4_Util!D3*Weighting!T4+TUM_default_S4_Util!E3*Weighting!T5+TUM_default_S4_Util!F3*Weighting!T6+TUM_default_S4_Util!G3*Weighting!T7+TUM_default_S4_Util!H3*Weighting!T8+TUM_default_S4_Util!I3*Weighting!T9+TUM_default_S4_Util!J3*Weighting!T10+TUM_default_S4_Util!K3*Weighting!T11+TUM_default_S4_Util!L3*Weighting!T12+TUM_default_S4_Util!M3*Weighting!T13+TUM_default_S4_Util!N3*Weighting!T14+TUM_default_S4_Util!O3*Weighting!T15+TUM_default_S4_Util!P3*Weighting!T16+TUM_default_S4_Util!Q3*Weighting!T17</f>
        <v>0.12303816509019831</v>
      </c>
      <c r="U3" s="6">
        <f>+TUM_default_S4_Util!B3*Weighting!U2+TUM_default_S4_Util!C3*Weighting!U3+TUM_default_S4_Util!D3*Weighting!U4+TUM_default_S4_Util!E3*Weighting!U5+TUM_default_S4_Util!F3*Weighting!U6+TUM_default_S4_Util!G3*Weighting!U7+TUM_default_S4_Util!H3*Weighting!U8+TUM_default_S4_Util!I3*Weighting!U9+TUM_default_S4_Util!J3*Weighting!U10+TUM_default_S4_Util!K3*Weighting!U11+TUM_default_S4_Util!L3*Weighting!U12+TUM_default_S4_Util!M3*Weighting!U13+TUM_default_S4_Util!N3*Weighting!U14+TUM_default_S4_Util!O3*Weighting!U15+TUM_default_S4_Util!P3*Weighting!U16+TUM_default_S4_Util!Q3*Weighting!U17</f>
        <v>1.3528093741931901E-2</v>
      </c>
      <c r="V3" s="6">
        <f>+TUM_default_S4_Util!B3*Weighting!V2+TUM_default_S4_Util!C3*Weighting!V3+TUM_default_S4_Util!D3*Weighting!V4+TUM_default_S4_Util!E3*Weighting!V5+TUM_default_S4_Util!F3*Weighting!V6+TUM_default_S4_Util!G3*Weighting!V7+TUM_default_S4_Util!H3*Weighting!V8+TUM_default_S4_Util!I3*Weighting!V9+TUM_default_S4_Util!J3*Weighting!V10+TUM_default_S4_Util!K3*Weighting!V11+TUM_default_S4_Util!L3*Weighting!V12+TUM_default_S4_Util!M3*Weighting!V13+TUM_default_S4_Util!N3*Weighting!V14+TUM_default_S4_Util!O3*Weighting!V15+TUM_default_S4_Util!P3*Weighting!V16+TUM_default_S4_Util!Q3*Weighting!V17</f>
        <v>7.0023247901039726E-2</v>
      </c>
      <c r="W3" s="6">
        <f>+TUM_default_S4_Util!B3*Weighting!W2+TUM_default_S4_Util!C3*Weighting!W3+TUM_default_S4_Util!D3*Weighting!W4+TUM_default_S4_Util!E3*Weighting!W5+TUM_default_S4_Util!F3*Weighting!W6+TUM_default_S4_Util!G3*Weighting!W7+TUM_default_S4_Util!H3*Weighting!W8+TUM_default_S4_Util!I3*Weighting!W9+TUM_default_S4_Util!J3*Weighting!W10+TUM_default_S4_Util!K3*Weighting!W11+TUM_default_S4_Util!L3*Weighting!W12+TUM_default_S4_Util!M3*Weighting!W13+TUM_default_S4_Util!N3*Weighting!W14+TUM_default_S4_Util!O3*Weighting!W15+TUM_default_S4_Util!P3*Weighting!W16+TUM_default_S4_Util!Q3*Weighting!W17</f>
        <v>0.18388684316876178</v>
      </c>
      <c r="X3" s="6">
        <f>+TUM_default_S4_Util!B3*Weighting!X2+TUM_default_S4_Util!C3*Weighting!X3+TUM_default_S4_Util!D3*Weighting!X4+TUM_default_S4_Util!E3*Weighting!X5+TUM_default_S4_Util!F3*Weighting!X6+TUM_default_S4_Util!G3*Weighting!X7+TUM_default_S4_Util!H3*Weighting!X8+TUM_default_S4_Util!I3*Weighting!X9+TUM_default_S4_Util!J3*Weighting!X10+TUM_default_S4_Util!K3*Weighting!X11+TUM_default_S4_Util!L3*Weighting!X12+TUM_default_S4_Util!M3*Weighting!X13+TUM_default_S4_Util!N3*Weighting!X14+TUM_default_S4_Util!O3*Weighting!X15+TUM_default_S4_Util!P3*Weighting!X16+TUM_default_S4_Util!Q3*Weighting!X17</f>
        <v>1.137488530252014E-2</v>
      </c>
      <c r="Y3" s="6">
        <f>+TUM_default_S4_Util!B3*Weighting!Y2+TUM_default_S4_Util!C3*Weighting!Y3+TUM_default_S4_Util!D3*Weighting!Y4+TUM_default_S4_Util!E3*Weighting!Y5+TUM_default_S4_Util!F3*Weighting!Y6+TUM_default_S4_Util!G3*Weighting!Y7+TUM_default_S4_Util!H3*Weighting!Y8+TUM_default_S4_Util!I3*Weighting!Y9+TUM_default_S4_Util!J3*Weighting!Y10+TUM_default_S4_Util!K3*Weighting!Y11+TUM_default_S4_Util!L3*Weighting!Y12+TUM_default_S4_Util!M3*Weighting!Y13+TUM_default_S4_Util!N3*Weighting!Y14+TUM_default_S4_Util!O3*Weighting!Y15+TUM_default_S4_Util!P3*Weighting!Y16+TUM_default_S4_Util!Q3*Weighting!Y17</f>
        <v>6.1161485197864154E-3</v>
      </c>
      <c r="Z3" s="6">
        <f>+TUM_default_S4_Util!B3*Weighting!Z2+TUM_default_S4_Util!C3*Weighting!Z3+TUM_default_S4_Util!D3*Weighting!Z4+TUM_default_S4_Util!E3*Weighting!Z5+TUM_default_S4_Util!F3*Weighting!Z6+TUM_default_S4_Util!G3*Weighting!Z7+TUM_default_S4_Util!H3*Weighting!Z8+TUM_default_S4_Util!I3*Weighting!Z9+TUM_default_S4_Util!J3*Weighting!Z10+TUM_default_S4_Util!K3*Weighting!Z11+TUM_default_S4_Util!L3*Weighting!Z12+TUM_default_S4_Util!M3*Weighting!Z13+TUM_default_S4_Util!N3*Weighting!Z14+TUM_default_S4_Util!O3*Weighting!Z15+TUM_default_S4_Util!P3*Weighting!Z16+TUM_default_S4_Util!Q3*Weighting!Z17</f>
        <v>4.7195877949699754E-2</v>
      </c>
      <c r="AA3" s="6">
        <f>+TUM_default_S4_Util!B3*Weighting!AA2+TUM_default_S4_Util!C3*Weighting!AA3+TUM_default_S4_Util!D3*Weighting!AA4+TUM_default_S4_Util!E3*Weighting!AA5+TUM_default_S4_Util!F3*Weighting!AA6+TUM_default_S4_Util!G3*Weighting!AA7+TUM_default_S4_Util!H3*Weighting!AA8+TUM_default_S4_Util!I3*Weighting!AA9+TUM_default_S4_Util!J3*Weighting!AA10+TUM_default_S4_Util!K3*Weighting!AA11+TUM_default_S4_Util!L3*Weighting!AA12+TUM_default_S4_Util!M3*Weighting!AA13+TUM_default_S4_Util!N3*Weighting!AA14+TUM_default_S4_Util!O3*Weighting!AA15+TUM_default_S4_Util!P3*Weighting!AA16+TUM_default_S4_Util!Q3*Weighting!AA17</f>
        <v>0.19606409212510298</v>
      </c>
    </row>
    <row r="4" spans="1:27" x14ac:dyDescent="0.35">
      <c r="A4" s="5" t="s">
        <v>3</v>
      </c>
      <c r="B4" s="6">
        <f ca="1">+TUM_default_S4_Util!B4*Weighting!B2+TUM_default_S4_Util!C4*Weighting!B3+TUM_default_S4_Util!D4*Weighting!B4+TUM_default_S4_Util!E4*Weighting!B5+TUM_default_S4_Util!F4*Weighting!B6+TUM_default_S4_Util!G4*Weighting!B7+TUM_default_S4_Util!H4*Weighting!B8+TUM_default_S4_Util!I4*Weighting!B9+TUM_default_S4_Util!J4*Weighting!B10+TUM_default_S4_Util!K4*Weighting!B11+TUM_default_S4_Util!L4*Weighting!B12+TUM_default_S4_Util!M4*Weighting!B13+TUM_default_S4_Util!N4*Weighting!B14+TUM_default_S4_Util!O4*Weighting!B15+TUM_default_S4_Util!P4*Weighting!B16+TUM_default_S4_Util!Q4*Weighting!B17</f>
        <v>2.9803533813858611</v>
      </c>
      <c r="C4" s="6">
        <f ca="1">+TUM_default_S4_Util!B4*Weighting!C2+TUM_default_S4_Util!C4*Weighting!C3+TUM_default_S4_Util!D4*Weighting!C4+TUM_default_S4_Util!E4*Weighting!C5+TUM_default_S4_Util!F4*Weighting!C6+TUM_default_S4_Util!G4*Weighting!C7+TUM_default_S4_Util!H4*Weighting!C8+TUM_default_S4_Util!I4*Weighting!C9+TUM_default_S4_Util!J4*Weighting!C10+TUM_default_S4_Util!K4*Weighting!C11+TUM_default_S4_Util!L4*Weighting!C12+TUM_default_S4_Util!M4*Weighting!C13+TUM_default_S4_Util!N4*Weighting!C14+TUM_default_S4_Util!O4*Weighting!C15+TUM_default_S4_Util!P4*Weighting!C16+TUM_default_S4_Util!Q4*Weighting!C17</f>
        <v>1.9027930411321514</v>
      </c>
      <c r="D4" s="6">
        <f ca="1">+TUM_default_S4_Util!B4*Weighting!D2+TUM_default_S4_Util!C4*Weighting!D3+TUM_default_S4_Util!D4*Weighting!D4+TUM_default_S4_Util!E4*Weighting!D5+TUM_default_S4_Util!F4*Weighting!D6+TUM_default_S4_Util!G4*Weighting!D7+TUM_default_S4_Util!H4*Weighting!D8+TUM_default_S4_Util!I4*Weighting!D9+TUM_default_S4_Util!J4*Weighting!D10+TUM_default_S4_Util!K4*Weighting!D11+TUM_default_S4_Util!L4*Weighting!D12+TUM_default_S4_Util!M4*Weighting!D13+TUM_default_S4_Util!N4*Weighting!D14+TUM_default_S4_Util!O4*Weighting!D15+TUM_default_S4_Util!P4*Weighting!D16+TUM_default_S4_Util!Q4*Weighting!D17</f>
        <v>3.0720666178850267</v>
      </c>
      <c r="E4" s="6">
        <f ca="1">+TUM_default_S4_Util!B4*Weighting!E2+TUM_default_S4_Util!C4*Weighting!E3+TUM_default_S4_Util!D4*Weighting!E4+TUM_default_S4_Util!E4*Weighting!E5+TUM_default_S4_Util!F4*Weighting!E6+TUM_default_S4_Util!G4*Weighting!E7+TUM_default_S4_Util!H4*Weighting!E8+TUM_default_S4_Util!I4*Weighting!E9+TUM_default_S4_Util!J4*Weighting!E10+TUM_default_S4_Util!K4*Weighting!E11+TUM_default_S4_Util!L4*Weighting!E12+TUM_default_S4_Util!M4*Weighting!E13+TUM_default_S4_Util!N4*Weighting!E14+TUM_default_S4_Util!O4*Weighting!E15+TUM_default_S4_Util!P4*Weighting!E16+TUM_default_S4_Util!Q4*Weighting!E17</f>
        <v>0.79447237165372253</v>
      </c>
      <c r="F4" s="6">
        <f ca="1">+TUM_default_S4_Util!B4*Weighting!F2+TUM_default_S4_Util!C4*Weighting!F3+TUM_default_S4_Util!D4*Weighting!F4+TUM_default_S4_Util!E4*Weighting!F5+TUM_default_S4_Util!F4*Weighting!F6+TUM_default_S4_Util!G4*Weighting!F7+TUM_default_S4_Util!H4*Weighting!F8+TUM_default_S4_Util!I4*Weighting!F9+TUM_default_S4_Util!J4*Weighting!F10+TUM_default_S4_Util!K4*Weighting!F11+TUM_default_S4_Util!L4*Weighting!F12+TUM_default_S4_Util!M4*Weighting!F13+TUM_default_S4_Util!N4*Weighting!F14+TUM_default_S4_Util!O4*Weighting!F15+TUM_default_S4_Util!P4*Weighting!F16+TUM_default_S4_Util!Q4*Weighting!F17</f>
        <v>3.0538960535688031</v>
      </c>
      <c r="G4" s="6">
        <f>+TUM_default_S4_Util!B4*Weighting!G2+TUM_default_S4_Util!C4*Weighting!G3+TUM_default_S4_Util!D4*Weighting!G4+TUM_default_S4_Util!E4*Weighting!G5+TUM_default_S4_Util!F4*Weighting!G6+TUM_default_S4_Util!G4*Weighting!G7+TUM_default_S4_Util!H4*Weighting!G8+TUM_default_S4_Util!I4*Weighting!G9+TUM_default_S4_Util!J4*Weighting!G10+TUM_default_S4_Util!K4*Weighting!G11+TUM_default_S4_Util!L4*Weighting!G12+TUM_default_S4_Util!M4*Weighting!G13+TUM_default_S4_Util!N4*Weighting!G14+TUM_default_S4_Util!O4*Weighting!G15+TUM_default_S4_Util!P4*Weighting!G16+TUM_default_S4_Util!Q4*Weighting!G17</f>
        <v>2.0332939381119881</v>
      </c>
      <c r="H4" s="6">
        <f>+TUM_default_S4_Util!B4*Weighting!H2+TUM_default_S4_Util!C4*Weighting!H3+TUM_default_S4_Util!D4*Weighting!H4+TUM_default_S4_Util!E4*Weighting!H5+TUM_default_S4_Util!F4*Weighting!H6+TUM_default_S4_Util!G4*Weighting!H7+TUM_default_S4_Util!H4*Weighting!H8+TUM_default_S4_Util!I4*Weighting!H9+TUM_default_S4_Util!J4*Weighting!H10+TUM_default_S4_Util!K4*Weighting!H11+TUM_default_S4_Util!L4*Weighting!H12+TUM_default_S4_Util!M4*Weighting!H13+TUM_default_S4_Util!N4*Weighting!H14+TUM_default_S4_Util!O4*Weighting!H15+TUM_default_S4_Util!P4*Weighting!H16+TUM_default_S4_Util!Q4*Weighting!H17</f>
        <v>2.0558540467347717</v>
      </c>
      <c r="I4" s="6">
        <f>+TUM_default_S4_Util!B4*Weighting!I2+TUM_default_S4_Util!C4*Weighting!I3+TUM_default_S4_Util!D4*Weighting!I4+TUM_default_S4_Util!E4*Weighting!I5+TUM_default_S4_Util!F4*Weighting!I6+TUM_default_S4_Util!G4*Weighting!I7+TUM_default_S4_Util!H4*Weighting!I8+TUM_default_S4_Util!I4*Weighting!I9+TUM_default_S4_Util!J4*Weighting!I10+TUM_default_S4_Util!K4*Weighting!I11+TUM_default_S4_Util!L4*Weighting!I12+TUM_default_S4_Util!M4*Weighting!I13+TUM_default_S4_Util!N4*Weighting!I14+TUM_default_S4_Util!O4*Weighting!I15+TUM_default_S4_Util!P4*Weighting!I16+TUM_default_S4_Util!Q4*Weighting!I17</f>
        <v>2.0995192576228954</v>
      </c>
      <c r="J4" s="6">
        <f>+TUM_default_S4_Util!B4*Weighting!J2+TUM_default_S4_Util!C4*Weighting!J3+TUM_default_S4_Util!D4*Weighting!J4+TUM_default_S4_Util!E4*Weighting!J5+TUM_default_S4_Util!F4*Weighting!J6+TUM_default_S4_Util!G4*Weighting!J7+TUM_default_S4_Util!H4*Weighting!J8+TUM_default_S4_Util!I4*Weighting!J9+TUM_default_S4_Util!J4*Weighting!J10+TUM_default_S4_Util!K4*Weighting!J11+TUM_default_S4_Util!L4*Weighting!J12+TUM_default_S4_Util!M4*Weighting!J13+TUM_default_S4_Util!N4*Weighting!J14+TUM_default_S4_Util!O4*Weighting!J15+TUM_default_S4_Util!P4*Weighting!J16+TUM_default_S4_Util!Q4*Weighting!J17</f>
        <v>1.4144987414944734</v>
      </c>
      <c r="K4" s="6">
        <f>+TUM_default_S4_Util!B4*Weighting!K2+TUM_default_S4_Util!C4*Weighting!K3+TUM_default_S4_Util!D4*Weighting!K4+TUM_default_S4_Util!E4*Weighting!K5+TUM_default_S4_Util!F4*Weighting!K6+TUM_default_S4_Util!G4*Weighting!K7+TUM_default_S4_Util!H4*Weighting!K8+TUM_default_S4_Util!I4*Weighting!K9+TUM_default_S4_Util!J4*Weighting!K10+TUM_default_S4_Util!K4*Weighting!K11+TUM_default_S4_Util!L4*Weighting!K12+TUM_default_S4_Util!M4*Weighting!K13+TUM_default_S4_Util!N4*Weighting!K14+TUM_default_S4_Util!O4*Weighting!K15+TUM_default_S4_Util!P4*Weighting!K16+TUM_default_S4_Util!Q4*Weighting!K17</f>
        <v>2.0957794585984821</v>
      </c>
      <c r="L4" s="6">
        <f>+TUM_default_S4_Util!B4*Weighting!L2+TUM_default_S4_Util!C4*Weighting!L3+TUM_default_S4_Util!D4*Weighting!L4+TUM_default_S4_Util!E4*Weighting!L5+TUM_default_S4_Util!F4*Weighting!L6+TUM_default_S4_Util!G4*Weighting!L7+TUM_default_S4_Util!H4*Weighting!L8+TUM_default_S4_Util!I4*Weighting!L9+TUM_default_S4_Util!J4*Weighting!L10+TUM_default_S4_Util!K4*Weighting!L11+TUM_default_S4_Util!L4*Weighting!L12+TUM_default_S4_Util!M4*Weighting!L13+TUM_default_S4_Util!N4*Weighting!L14+TUM_default_S4_Util!O4*Weighting!L15+TUM_default_S4_Util!P4*Weighting!L16+TUM_default_S4_Util!Q4*Weighting!L17</f>
        <v>3.5277846691619539</v>
      </c>
      <c r="M4" s="6">
        <f>+TUM_default_S4_Util!B4*Weighting!M2+TUM_default_S4_Util!C4*Weighting!M3+TUM_default_S4_Util!D4*Weighting!M4+TUM_default_S4_Util!E4*Weighting!M5+TUM_default_S4_Util!F4*Weighting!M6+TUM_default_S4_Util!G4*Weighting!M7+TUM_default_S4_Util!H4*Weighting!M8+TUM_default_S4_Util!I4*Weighting!M9+TUM_default_S4_Util!J4*Weighting!M10+TUM_default_S4_Util!K4*Weighting!M11+TUM_default_S4_Util!L4*Weighting!M12+TUM_default_S4_Util!M4*Weighting!M13+TUM_default_S4_Util!N4*Weighting!M14+TUM_default_S4_Util!O4*Weighting!M15+TUM_default_S4_Util!P4*Weighting!M16+TUM_default_S4_Util!Q4*Weighting!M17</f>
        <v>5.5091951778952639E-2</v>
      </c>
      <c r="N4" s="6">
        <f>+TUM_default_S4_Util!B4*Weighting!N2+TUM_default_S4_Util!C4*Weighting!N3+TUM_default_S4_Util!D4*Weighting!N4+TUM_default_S4_Util!E4*Weighting!N5+TUM_default_S4_Util!F4*Weighting!N6+TUM_default_S4_Util!G4*Weighting!N7+TUM_default_S4_Util!H4*Weighting!N8+TUM_default_S4_Util!I4*Weighting!N9+TUM_default_S4_Util!J4*Weighting!N10+TUM_default_S4_Util!K4*Weighting!N11+TUM_default_S4_Util!L4*Weighting!N12+TUM_default_S4_Util!M4*Weighting!N13+TUM_default_S4_Util!N4*Weighting!N14+TUM_default_S4_Util!O4*Weighting!N15+TUM_default_S4_Util!P4*Weighting!N16+TUM_default_S4_Util!Q4*Weighting!N17</f>
        <v>7.3871878658894179</v>
      </c>
      <c r="O4" s="6">
        <f>+TUM_default_S4_Util!B4*Weighting!O2+TUM_default_S4_Util!C4*Weighting!O3+TUM_default_S4_Util!D4*Weighting!O4+TUM_default_S4_Util!E4*Weighting!O5+TUM_default_S4_Util!F4*Weighting!O6+TUM_default_S4_Util!G4*Weighting!O7+TUM_default_S4_Util!H4*Weighting!O8+TUM_default_S4_Util!I4*Weighting!O9+TUM_default_S4_Util!J4*Weighting!O10+TUM_default_S4_Util!K4*Weighting!O11+TUM_default_S4_Util!L4*Weighting!O12+TUM_default_S4_Util!M4*Weighting!O13+TUM_default_S4_Util!N4*Weighting!O14+TUM_default_S4_Util!O4*Weighting!O15+TUM_default_S4_Util!P4*Weighting!O16+TUM_default_S4_Util!Q4*Weighting!O17</f>
        <v>4.3207957248954525</v>
      </c>
      <c r="P4" s="6">
        <f>+TUM_default_S4_Util!B4*Weighting!P2+TUM_default_S4_Util!C4*Weighting!P3+TUM_default_S4_Util!D4*Weighting!P4+TUM_default_S4_Util!E4*Weighting!P5+TUM_default_S4_Util!F4*Weighting!P6+TUM_default_S4_Util!G4*Weighting!P7+TUM_default_S4_Util!H4*Weighting!P8+TUM_default_S4_Util!I4*Weighting!P9+TUM_default_S4_Util!J4*Weighting!P10+TUM_default_S4_Util!K4*Weighting!P11+TUM_default_S4_Util!L4*Weighting!P12+TUM_default_S4_Util!M4*Weighting!P13+TUM_default_S4_Util!N4*Weighting!P14+TUM_default_S4_Util!O4*Weighting!P15+TUM_default_S4_Util!P4*Weighting!P16+TUM_default_S4_Util!Q4*Weighting!P17</f>
        <v>3.7183194256467513</v>
      </c>
      <c r="Q4" s="6">
        <f>+TUM_default_S4_Util!B4*Weighting!Q2+TUM_default_S4_Util!C4*Weighting!Q3+TUM_default_S4_Util!D4*Weighting!Q4+TUM_default_S4_Util!E4*Weighting!Q5+TUM_default_S4_Util!F4*Weighting!Q6+TUM_default_S4_Util!G4*Weighting!Q7+TUM_default_S4_Util!H4*Weighting!Q8+TUM_default_S4_Util!I4*Weighting!Q9+TUM_default_S4_Util!J4*Weighting!Q10+TUM_default_S4_Util!K4*Weighting!Q11+TUM_default_S4_Util!L4*Weighting!Q12+TUM_default_S4_Util!M4*Weighting!Q13+TUM_default_S4_Util!N4*Weighting!Q14+TUM_default_S4_Util!O4*Weighting!Q15+TUM_default_S4_Util!P4*Weighting!Q16+TUM_default_S4_Util!Q4*Weighting!Q17</f>
        <v>0.20843505767899737</v>
      </c>
      <c r="R4" s="6">
        <f>+TUM_default_S4_Util!B4*Weighting!R2+TUM_default_S4_Util!C4*Weighting!R3+TUM_default_S4_Util!D4*Weighting!R4+TUM_default_S4_Util!E4*Weighting!R5+TUM_default_S4_Util!F4*Weighting!R6+TUM_default_S4_Util!G4*Weighting!R7+TUM_default_S4_Util!H4*Weighting!R8+TUM_default_S4_Util!I4*Weighting!R9+TUM_default_S4_Util!J4*Weighting!R10+TUM_default_S4_Util!K4*Weighting!R11+TUM_default_S4_Util!L4*Weighting!R12+TUM_default_S4_Util!M4*Weighting!R13+TUM_default_S4_Util!N4*Weighting!R14+TUM_default_S4_Util!O4*Weighting!R15+TUM_default_S4_Util!P4*Weighting!R16+TUM_default_S4_Util!Q4*Weighting!R17</f>
        <v>0.81940198699995026</v>
      </c>
      <c r="S4" s="6">
        <f>+TUM_default_S4_Util!B4*Weighting!S2+TUM_default_S4_Util!C4*Weighting!S3+TUM_default_S4_Util!D4*Weighting!S4+TUM_default_S4_Util!E4*Weighting!S5+TUM_default_S4_Util!F4*Weighting!S6+TUM_default_S4_Util!G4*Weighting!S7+TUM_default_S4_Util!H4*Weighting!S8+TUM_default_S4_Util!I4*Weighting!S9+TUM_default_S4_Util!J4*Weighting!S10+TUM_default_S4_Util!K4*Weighting!S11+TUM_default_S4_Util!L4*Weighting!S12+TUM_default_S4_Util!M4*Weighting!S13+TUM_default_S4_Util!N4*Weighting!S14+TUM_default_S4_Util!O4*Weighting!S15+TUM_default_S4_Util!P4*Weighting!S16+TUM_default_S4_Util!Q4*Weighting!S17</f>
        <v>3.4094235174356413</v>
      </c>
      <c r="T4" s="6">
        <f>+TUM_default_S4_Util!B4*Weighting!T2+TUM_default_S4_Util!C4*Weighting!T3+TUM_default_S4_Util!D4*Weighting!T4+TUM_default_S4_Util!E4*Weighting!T5+TUM_default_S4_Util!F4*Weighting!T6+TUM_default_S4_Util!G4*Weighting!T7+TUM_default_S4_Util!H4*Weighting!T8+TUM_default_S4_Util!I4*Weighting!T9+TUM_default_S4_Util!J4*Weighting!T10+TUM_default_S4_Util!K4*Weighting!T11+TUM_default_S4_Util!L4*Weighting!T12+TUM_default_S4_Util!M4*Weighting!T13+TUM_default_S4_Util!N4*Weighting!T14+TUM_default_S4_Util!O4*Weighting!T15+TUM_default_S4_Util!P4*Weighting!T16+TUM_default_S4_Util!Q4*Weighting!T17</f>
        <v>4.5172738975437765</v>
      </c>
      <c r="U4" s="6">
        <f>+TUM_default_S4_Util!B4*Weighting!U2+TUM_default_S4_Util!C4*Weighting!U3+TUM_default_S4_Util!D4*Weighting!U4+TUM_default_S4_Util!E4*Weighting!U5+TUM_default_S4_Util!F4*Weighting!U6+TUM_default_S4_Util!G4*Weighting!U7+TUM_default_S4_Util!H4*Weighting!U8+TUM_default_S4_Util!I4*Weighting!U9+TUM_default_S4_Util!J4*Weighting!U10+TUM_default_S4_Util!K4*Weighting!U11+TUM_default_S4_Util!L4*Weighting!U12+TUM_default_S4_Util!M4*Weighting!U13+TUM_default_S4_Util!N4*Weighting!U14+TUM_default_S4_Util!O4*Weighting!U15+TUM_default_S4_Util!P4*Weighting!U16+TUM_default_S4_Util!Q4*Weighting!U17</f>
        <v>0.19510029600881892</v>
      </c>
      <c r="V4" s="6">
        <f>+TUM_default_S4_Util!B4*Weighting!V2+TUM_default_S4_Util!C4*Weighting!V3+TUM_default_S4_Util!D4*Weighting!V4+TUM_default_S4_Util!E4*Weighting!V5+TUM_default_S4_Util!F4*Weighting!V6+TUM_default_S4_Util!G4*Weighting!V7+TUM_default_S4_Util!H4*Weighting!V8+TUM_default_S4_Util!I4*Weighting!V9+TUM_default_S4_Util!J4*Weighting!V10+TUM_default_S4_Util!K4*Weighting!V11+TUM_default_S4_Util!L4*Weighting!V12+TUM_default_S4_Util!M4*Weighting!V13+TUM_default_S4_Util!N4*Weighting!V14+TUM_default_S4_Util!O4*Weighting!V15+TUM_default_S4_Util!P4*Weighting!V16+TUM_default_S4_Util!Q4*Weighting!V17</f>
        <v>0.43648354318463789</v>
      </c>
      <c r="W4" s="6">
        <f>+TUM_default_S4_Util!B4*Weighting!W2+TUM_default_S4_Util!C4*Weighting!W3+TUM_default_S4_Util!D4*Weighting!W4+TUM_default_S4_Util!E4*Weighting!W5+TUM_default_S4_Util!F4*Weighting!W6+TUM_default_S4_Util!G4*Weighting!W7+TUM_default_S4_Util!H4*Weighting!W8+TUM_default_S4_Util!I4*Weighting!W9+TUM_default_S4_Util!J4*Weighting!W10+TUM_default_S4_Util!K4*Weighting!W11+TUM_default_S4_Util!L4*Weighting!W12+TUM_default_S4_Util!M4*Weighting!W13+TUM_default_S4_Util!N4*Weighting!W14+TUM_default_S4_Util!O4*Weighting!W15+TUM_default_S4_Util!P4*Weighting!W16+TUM_default_S4_Util!Q4*Weighting!W17</f>
        <v>0.56731296729334624</v>
      </c>
      <c r="X4" s="6">
        <f>+TUM_default_S4_Util!B4*Weighting!X2+TUM_default_S4_Util!C4*Weighting!X3+TUM_default_S4_Util!D4*Weighting!X4+TUM_default_S4_Util!E4*Weighting!X5+TUM_default_S4_Util!F4*Weighting!X6+TUM_default_S4_Util!G4*Weighting!X7+TUM_default_S4_Util!H4*Weighting!X8+TUM_default_S4_Util!I4*Weighting!X9+TUM_default_S4_Util!J4*Weighting!X10+TUM_default_S4_Util!K4*Weighting!X11+TUM_default_S4_Util!L4*Weighting!X12+TUM_default_S4_Util!M4*Weighting!X13+TUM_default_S4_Util!N4*Weighting!X14+TUM_default_S4_Util!O4*Weighting!X15+TUM_default_S4_Util!P4*Weighting!X16+TUM_default_S4_Util!Q4*Weighting!X17</f>
        <v>0.39753806919194884</v>
      </c>
      <c r="Y4" s="6">
        <f>+TUM_default_S4_Util!B4*Weighting!Y2+TUM_default_S4_Util!C4*Weighting!Y3+TUM_default_S4_Util!D4*Weighting!Y4+TUM_default_S4_Util!E4*Weighting!Y5+TUM_default_S4_Util!F4*Weighting!Y6+TUM_default_S4_Util!G4*Weighting!Y7+TUM_default_S4_Util!H4*Weighting!Y8+TUM_default_S4_Util!I4*Weighting!Y9+TUM_default_S4_Util!J4*Weighting!Y10+TUM_default_S4_Util!K4*Weighting!Y11+TUM_default_S4_Util!L4*Weighting!Y12+TUM_default_S4_Util!M4*Weighting!Y13+TUM_default_S4_Util!N4*Weighting!Y14+TUM_default_S4_Util!O4*Weighting!Y15+TUM_default_S4_Util!P4*Weighting!Y16+TUM_default_S4_Util!Q4*Weighting!Y17</f>
        <v>0.24351396766025177</v>
      </c>
      <c r="Z4" s="6">
        <f>+TUM_default_S4_Util!B4*Weighting!Z2+TUM_default_S4_Util!C4*Weighting!Z3+TUM_default_S4_Util!D4*Weighting!Z4+TUM_default_S4_Util!E4*Weighting!Z5+TUM_default_S4_Util!F4*Weighting!Z6+TUM_default_S4_Util!G4*Weighting!Z7+TUM_default_S4_Util!H4*Weighting!Z8+TUM_default_S4_Util!I4*Weighting!Z9+TUM_default_S4_Util!J4*Weighting!Z10+TUM_default_S4_Util!K4*Weighting!Z11+TUM_default_S4_Util!L4*Weighting!Z12+TUM_default_S4_Util!M4*Weighting!Z13+TUM_default_S4_Util!N4*Weighting!Z14+TUM_default_S4_Util!O4*Weighting!Z15+TUM_default_S4_Util!P4*Weighting!Z16+TUM_default_S4_Util!Q4*Weighting!Z17</f>
        <v>1.040165628251432</v>
      </c>
      <c r="AA4" s="6">
        <f>+TUM_default_S4_Util!B4*Weighting!AA2+TUM_default_S4_Util!C4*Weighting!AA3+TUM_default_S4_Util!D4*Weighting!AA4+TUM_default_S4_Util!E4*Weighting!AA5+TUM_default_S4_Util!F4*Weighting!AA6+TUM_default_S4_Util!G4*Weighting!AA7+TUM_default_S4_Util!H4*Weighting!AA8+TUM_default_S4_Util!I4*Weighting!AA9+TUM_default_S4_Util!J4*Weighting!AA10+TUM_default_S4_Util!K4*Weighting!AA11+TUM_default_S4_Util!L4*Weighting!AA12+TUM_default_S4_Util!M4*Weighting!AA13+TUM_default_S4_Util!N4*Weighting!AA14+TUM_default_S4_Util!O4*Weighting!AA15+TUM_default_S4_Util!P4*Weighting!AA16+TUM_default_S4_Util!Q4*Weighting!AA17</f>
        <v>1.6888744411704772</v>
      </c>
    </row>
    <row r="5" spans="1:27" x14ac:dyDescent="0.35">
      <c r="A5" s="5" t="s">
        <v>4</v>
      </c>
      <c r="B5" s="6">
        <f ca="1">+TUM_default_S4_Util!B5*Weighting!B2+TUM_default_S4_Util!C5*Weighting!B3+TUM_default_S4_Util!D5*Weighting!B4+TUM_default_S4_Util!E5*Weighting!B5+TUM_default_S4_Util!F5*Weighting!B6+TUM_default_S4_Util!G5*Weighting!B7+TUM_default_S4_Util!H5*Weighting!B8+TUM_default_S4_Util!I5*Weighting!B9+TUM_default_S4_Util!J5*Weighting!B10+TUM_default_S4_Util!K5*Weighting!B11+TUM_default_S4_Util!L5*Weighting!B12+TUM_default_S4_Util!M5*Weighting!B13+TUM_default_S4_Util!N5*Weighting!B14+TUM_default_S4_Util!O5*Weighting!B15+TUM_default_S4_Util!P5*Weighting!B16+TUM_default_S4_Util!Q5*Weighting!B17</f>
        <v>-142.11826492408005</v>
      </c>
      <c r="C5" s="6">
        <f ca="1">+TUM_default_S4_Util!B5*Weighting!C2+TUM_default_S4_Util!C5*Weighting!C3+TUM_default_S4_Util!D5*Weighting!C4+TUM_default_S4_Util!E5*Weighting!C5+TUM_default_S4_Util!F5*Weighting!C6+TUM_default_S4_Util!G5*Weighting!C7+TUM_default_S4_Util!H5*Weighting!C8+TUM_default_S4_Util!I5*Weighting!C9+TUM_default_S4_Util!J5*Weighting!C10+TUM_default_S4_Util!K5*Weighting!C11+TUM_default_S4_Util!L5*Weighting!C12+TUM_default_S4_Util!M5*Weighting!C13+TUM_default_S4_Util!N5*Weighting!C14+TUM_default_S4_Util!O5*Weighting!C15+TUM_default_S4_Util!P5*Weighting!C16+TUM_default_S4_Util!Q5*Weighting!C17</f>
        <v>-134.03008446838899</v>
      </c>
      <c r="D5" s="6">
        <f ca="1">+TUM_default_S4_Util!B5*Weighting!D2+TUM_default_S4_Util!C5*Weighting!D3+TUM_default_S4_Util!D5*Weighting!D4+TUM_default_S4_Util!E5*Weighting!D5+TUM_default_S4_Util!F5*Weighting!D6+TUM_default_S4_Util!G5*Weighting!D7+TUM_default_S4_Util!H5*Weighting!D8+TUM_default_S4_Util!I5*Weighting!D9+TUM_default_S4_Util!J5*Weighting!D10+TUM_default_S4_Util!K5*Weighting!D11+TUM_default_S4_Util!L5*Weighting!D12+TUM_default_S4_Util!M5*Weighting!D13+TUM_default_S4_Util!N5*Weighting!D14+TUM_default_S4_Util!O5*Weighting!D15+TUM_default_S4_Util!P5*Weighting!D16+TUM_default_S4_Util!Q5*Weighting!D17</f>
        <v>-139.23812211231203</v>
      </c>
      <c r="E5" s="6">
        <f ca="1">+TUM_default_S4_Util!B5*Weighting!E2+TUM_default_S4_Util!C5*Weighting!E3+TUM_default_S4_Util!D5*Weighting!E4+TUM_default_S4_Util!E5*Weighting!E5+TUM_default_S4_Util!F5*Weighting!E6+TUM_default_S4_Util!G5*Weighting!E7+TUM_default_S4_Util!H5*Weighting!E8+TUM_default_S4_Util!I5*Weighting!E9+TUM_default_S4_Util!J5*Weighting!E10+TUM_default_S4_Util!K5*Weighting!E11+TUM_default_S4_Util!L5*Weighting!E12+TUM_default_S4_Util!M5*Weighting!E13+TUM_default_S4_Util!N5*Weighting!E14+TUM_default_S4_Util!O5*Weighting!E15+TUM_default_S4_Util!P5*Weighting!E16+TUM_default_S4_Util!Q5*Weighting!E17</f>
        <v>-159.44500122144774</v>
      </c>
      <c r="F5" s="6">
        <f ca="1">+TUM_default_S4_Util!B5*Weighting!F2+TUM_default_S4_Util!C5*Weighting!F3+TUM_default_S4_Util!D5*Weighting!F4+TUM_default_S4_Util!E5*Weighting!F5+TUM_default_S4_Util!F5*Weighting!F6+TUM_default_S4_Util!G5*Weighting!F7+TUM_default_S4_Util!H5*Weighting!F8+TUM_default_S4_Util!I5*Weighting!F9+TUM_default_S4_Util!J5*Weighting!F10+TUM_default_S4_Util!K5*Weighting!F11+TUM_default_S4_Util!L5*Weighting!F12+TUM_default_S4_Util!M5*Weighting!F13+TUM_default_S4_Util!N5*Weighting!F14+TUM_default_S4_Util!O5*Weighting!F15+TUM_default_S4_Util!P5*Weighting!F16+TUM_default_S4_Util!Q5*Weighting!F17</f>
        <v>-130.44963665031307</v>
      </c>
      <c r="G5" s="6">
        <f>+TUM_default_S4_Util!B5*Weighting!G2+TUM_default_S4_Util!C5*Weighting!G3+TUM_default_S4_Util!D5*Weighting!G4+TUM_default_S4_Util!E5*Weighting!G5+TUM_default_S4_Util!F5*Weighting!G6+TUM_default_S4_Util!G5*Weighting!G7+TUM_default_S4_Util!H5*Weighting!G8+TUM_default_S4_Util!I5*Weighting!G9+TUM_default_S4_Util!J5*Weighting!G10+TUM_default_S4_Util!K5*Weighting!G11+TUM_default_S4_Util!L5*Weighting!G12+TUM_default_S4_Util!M5*Weighting!G13+TUM_default_S4_Util!N5*Weighting!G14+TUM_default_S4_Util!O5*Weighting!G15+TUM_default_S4_Util!P5*Weighting!G16+TUM_default_S4_Util!Q5*Weighting!G17</f>
        <v>-58.621571793779587</v>
      </c>
      <c r="H5" s="6">
        <f>+TUM_default_S4_Util!B5*Weighting!H2+TUM_default_S4_Util!C5*Weighting!H3+TUM_default_S4_Util!D5*Weighting!H4+TUM_default_S4_Util!E5*Weighting!H5+TUM_default_S4_Util!F5*Weighting!H6+TUM_default_S4_Util!G5*Weighting!H7+TUM_default_S4_Util!H5*Weighting!H8+TUM_default_S4_Util!I5*Weighting!H9+TUM_default_S4_Util!J5*Weighting!H10+TUM_default_S4_Util!K5*Weighting!H11+TUM_default_S4_Util!L5*Weighting!H12+TUM_default_S4_Util!M5*Weighting!H13+TUM_default_S4_Util!N5*Weighting!H14+TUM_default_S4_Util!O5*Weighting!H15+TUM_default_S4_Util!P5*Weighting!H16+TUM_default_S4_Util!Q5*Weighting!H17</f>
        <v>-48.092263162387816</v>
      </c>
      <c r="I5" s="6">
        <f>+TUM_default_S4_Util!B5*Weighting!I2+TUM_default_S4_Util!C5*Weighting!I3+TUM_default_S4_Util!D5*Weighting!I4+TUM_default_S4_Util!E5*Weighting!I5+TUM_default_S4_Util!F5*Weighting!I6+TUM_default_S4_Util!G5*Weighting!I7+TUM_default_S4_Util!H5*Weighting!I8+TUM_default_S4_Util!I5*Weighting!I9+TUM_default_S4_Util!J5*Weighting!I10+TUM_default_S4_Util!K5*Weighting!I11+TUM_default_S4_Util!L5*Weighting!I12+TUM_default_S4_Util!M5*Weighting!I13+TUM_default_S4_Util!N5*Weighting!I14+TUM_default_S4_Util!O5*Weighting!I15+TUM_default_S4_Util!P5*Weighting!I16+TUM_default_S4_Util!Q5*Weighting!I17</f>
        <v>-56.79586608140589</v>
      </c>
      <c r="J5" s="6">
        <f>+TUM_default_S4_Util!B5*Weighting!J2+TUM_default_S4_Util!C5*Weighting!J3+TUM_default_S4_Util!D5*Weighting!J4+TUM_default_S4_Util!E5*Weighting!J5+TUM_default_S4_Util!F5*Weighting!J6+TUM_default_S4_Util!G5*Weighting!J7+TUM_default_S4_Util!H5*Weighting!J8+TUM_default_S4_Util!I5*Weighting!J9+TUM_default_S4_Util!J5*Weighting!J10+TUM_default_S4_Util!K5*Weighting!J11+TUM_default_S4_Util!L5*Weighting!J12+TUM_default_S4_Util!M5*Weighting!J13+TUM_default_S4_Util!N5*Weighting!J14+TUM_default_S4_Util!O5*Weighting!J15+TUM_default_S4_Util!P5*Weighting!J16+TUM_default_S4_Util!Q5*Weighting!J17</f>
        <v>-63.284338022572278</v>
      </c>
      <c r="K5" s="6">
        <f>+TUM_default_S4_Util!B5*Weighting!K2+TUM_default_S4_Util!C5*Weighting!K3+TUM_default_S4_Util!D5*Weighting!K4+TUM_default_S4_Util!E5*Weighting!K5+TUM_default_S4_Util!F5*Weighting!K6+TUM_default_S4_Util!G5*Weighting!K7+TUM_default_S4_Util!H5*Weighting!K8+TUM_default_S4_Util!I5*Weighting!K9+TUM_default_S4_Util!J5*Weighting!K10+TUM_default_S4_Util!K5*Weighting!K11+TUM_default_S4_Util!L5*Weighting!K12+TUM_default_S4_Util!M5*Weighting!K13+TUM_default_S4_Util!N5*Weighting!K14+TUM_default_S4_Util!O5*Weighting!K15+TUM_default_S4_Util!P5*Weighting!K16+TUM_default_S4_Util!Q5*Weighting!K17</f>
        <v>-44.746929669596682</v>
      </c>
      <c r="L5" s="6">
        <f>+TUM_default_S4_Util!B5*Weighting!L2+TUM_default_S4_Util!C5*Weighting!L3+TUM_default_S4_Util!D5*Weighting!L4+TUM_default_S4_Util!E5*Weighting!L5+TUM_default_S4_Util!F5*Weighting!L6+TUM_default_S4_Util!G5*Weighting!L7+TUM_default_S4_Util!H5*Weighting!L8+TUM_default_S4_Util!I5*Weighting!L9+TUM_default_S4_Util!J5*Weighting!L10+TUM_default_S4_Util!K5*Weighting!L11+TUM_default_S4_Util!L5*Weighting!L12+TUM_default_S4_Util!M5*Weighting!L13+TUM_default_S4_Util!N5*Weighting!L14+TUM_default_S4_Util!O5*Weighting!L15+TUM_default_S4_Util!P5*Weighting!L16+TUM_default_S4_Util!Q5*Weighting!L17</f>
        <v>-11.604828578218838</v>
      </c>
      <c r="M5" s="6">
        <f>+TUM_default_S4_Util!B5*Weighting!M2+TUM_default_S4_Util!C5*Weighting!M3+TUM_default_S4_Util!D5*Weighting!M4+TUM_default_S4_Util!E5*Weighting!M5+TUM_default_S4_Util!F5*Weighting!M6+TUM_default_S4_Util!G5*Weighting!M7+TUM_default_S4_Util!H5*Weighting!M8+TUM_default_S4_Util!I5*Weighting!M9+TUM_default_S4_Util!J5*Weighting!M10+TUM_default_S4_Util!K5*Weighting!M11+TUM_default_S4_Util!L5*Weighting!M12+TUM_default_S4_Util!M5*Weighting!M13+TUM_default_S4_Util!N5*Weighting!M14+TUM_default_S4_Util!O5*Weighting!M15+TUM_default_S4_Util!P5*Weighting!M16+TUM_default_S4_Util!Q5*Weighting!M17</f>
        <v>-0.53101396174710203</v>
      </c>
      <c r="N5" s="6">
        <f>+TUM_default_S4_Util!B5*Weighting!N2+TUM_default_S4_Util!C5*Weighting!N3+TUM_default_S4_Util!D5*Weighting!N4+TUM_default_S4_Util!E5*Weighting!N5+TUM_default_S4_Util!F5*Weighting!N6+TUM_default_S4_Util!G5*Weighting!N7+TUM_default_S4_Util!H5*Weighting!N8+TUM_default_S4_Util!I5*Weighting!N9+TUM_default_S4_Util!J5*Weighting!N10+TUM_default_S4_Util!K5*Weighting!N11+TUM_default_S4_Util!L5*Weighting!N12+TUM_default_S4_Util!M5*Weighting!N13+TUM_default_S4_Util!N5*Weighting!N14+TUM_default_S4_Util!O5*Weighting!N15+TUM_default_S4_Util!P5*Weighting!N16+TUM_default_S4_Util!Q5*Weighting!N17</f>
        <v>-163.50591189074908</v>
      </c>
      <c r="O5" s="6">
        <f>+TUM_default_S4_Util!B5*Weighting!O2+TUM_default_S4_Util!C5*Weighting!O3+TUM_default_S4_Util!D5*Weighting!O4+TUM_default_S4_Util!E5*Weighting!O5+TUM_default_S4_Util!F5*Weighting!O6+TUM_default_S4_Util!G5*Weighting!O7+TUM_default_S4_Util!H5*Weighting!O8+TUM_default_S4_Util!I5*Weighting!O9+TUM_default_S4_Util!J5*Weighting!O10+TUM_default_S4_Util!K5*Weighting!O11+TUM_default_S4_Util!L5*Weighting!O12+TUM_default_S4_Util!M5*Weighting!O13+TUM_default_S4_Util!N5*Weighting!O14+TUM_default_S4_Util!O5*Weighting!O15+TUM_default_S4_Util!P5*Weighting!O16+TUM_default_S4_Util!Q5*Weighting!O17</f>
        <v>-207.13051804035197</v>
      </c>
      <c r="P5" s="6">
        <f>+TUM_default_S4_Util!B5*Weighting!P2+TUM_default_S4_Util!C5*Weighting!P3+TUM_default_S4_Util!D5*Weighting!P4+TUM_default_S4_Util!E5*Weighting!P5+TUM_default_S4_Util!F5*Weighting!P6+TUM_default_S4_Util!G5*Weighting!P7+TUM_default_S4_Util!H5*Weighting!P8+TUM_default_S4_Util!I5*Weighting!P9+TUM_default_S4_Util!J5*Weighting!P10+TUM_default_S4_Util!K5*Weighting!P11+TUM_default_S4_Util!L5*Weighting!P12+TUM_default_S4_Util!M5*Weighting!P13+TUM_default_S4_Util!N5*Weighting!P14+TUM_default_S4_Util!O5*Weighting!P15+TUM_default_S4_Util!P5*Weighting!P16+TUM_default_S4_Util!Q5*Weighting!P17</f>
        <v>-14.265053379893587</v>
      </c>
      <c r="Q5" s="6">
        <f>+TUM_default_S4_Util!B5*Weighting!Q2+TUM_default_S4_Util!C5*Weighting!Q3+TUM_default_S4_Util!D5*Weighting!Q4+TUM_default_S4_Util!E5*Weighting!Q5+TUM_default_S4_Util!F5*Weighting!Q6+TUM_default_S4_Util!G5*Weighting!Q7+TUM_default_S4_Util!H5*Weighting!Q8+TUM_default_S4_Util!I5*Weighting!Q9+TUM_default_S4_Util!J5*Weighting!Q10+TUM_default_S4_Util!K5*Weighting!Q11+TUM_default_S4_Util!L5*Weighting!Q12+TUM_default_S4_Util!M5*Weighting!Q13+TUM_default_S4_Util!N5*Weighting!Q14+TUM_default_S4_Util!O5*Weighting!Q15+TUM_default_S4_Util!P5*Weighting!Q16+TUM_default_S4_Util!Q5*Weighting!Q17</f>
        <v>-0.79256015254604428</v>
      </c>
      <c r="R5" s="6">
        <f>+TUM_default_S4_Util!B5*Weighting!R2+TUM_default_S4_Util!C5*Weighting!R3+TUM_default_S4_Util!D5*Weighting!R4+TUM_default_S4_Util!E5*Weighting!R5+TUM_default_S4_Util!F5*Weighting!R6+TUM_default_S4_Util!G5*Weighting!R7+TUM_default_S4_Util!H5*Weighting!R8+TUM_default_S4_Util!I5*Weighting!R9+TUM_default_S4_Util!J5*Weighting!R10+TUM_default_S4_Util!K5*Weighting!R11+TUM_default_S4_Util!L5*Weighting!R12+TUM_default_S4_Util!M5*Weighting!R13+TUM_default_S4_Util!N5*Weighting!R14+TUM_default_S4_Util!O5*Weighting!R15+TUM_default_S4_Util!P5*Weighting!R16+TUM_default_S4_Util!Q5*Weighting!R17</f>
        <v>-16.002555147417809</v>
      </c>
      <c r="S5" s="6">
        <f>+TUM_default_S4_Util!B5*Weighting!S2+TUM_default_S4_Util!C5*Weighting!S3+TUM_default_S4_Util!D5*Weighting!S4+TUM_default_S4_Util!E5*Weighting!S5+TUM_default_S4_Util!F5*Weighting!S6+TUM_default_S4_Util!G5*Weighting!S7+TUM_default_S4_Util!H5*Weighting!S8+TUM_default_S4_Util!I5*Weighting!S9+TUM_default_S4_Util!J5*Weighting!S10+TUM_default_S4_Util!K5*Weighting!S11+TUM_default_S4_Util!L5*Weighting!S12+TUM_default_S4_Util!M5*Weighting!S13+TUM_default_S4_Util!N5*Weighting!S14+TUM_default_S4_Util!O5*Weighting!S15+TUM_default_S4_Util!P5*Weighting!S16+TUM_default_S4_Util!Q5*Weighting!S17</f>
        <v>-25.852538105370243</v>
      </c>
      <c r="T5" s="6">
        <f>+TUM_default_S4_Util!B5*Weighting!T2+TUM_default_S4_Util!C5*Weighting!T3+TUM_default_S4_Util!D5*Weighting!T4+TUM_default_S4_Util!E5*Weighting!T5+TUM_default_S4_Util!F5*Weighting!T6+TUM_default_S4_Util!G5*Weighting!T7+TUM_default_S4_Util!H5*Weighting!T8+TUM_default_S4_Util!I5*Weighting!T9+TUM_default_S4_Util!J5*Weighting!T10+TUM_default_S4_Util!K5*Weighting!T11+TUM_default_S4_Util!L5*Weighting!T12+TUM_default_S4_Util!M5*Weighting!T13+TUM_default_S4_Util!N5*Weighting!T14+TUM_default_S4_Util!O5*Weighting!T15+TUM_default_S4_Util!P5*Weighting!T16+TUM_default_S4_Util!Q5*Weighting!T17</f>
        <v>-32.922982474669794</v>
      </c>
      <c r="U5" s="6">
        <f>+TUM_default_S4_Util!B5*Weighting!U2+TUM_default_S4_Util!C5*Weighting!U3+TUM_default_S4_Util!D5*Weighting!U4+TUM_default_S4_Util!E5*Weighting!U5+TUM_default_S4_Util!F5*Weighting!U6+TUM_default_S4_Util!G5*Weighting!U7+TUM_default_S4_Util!H5*Weighting!U8+TUM_default_S4_Util!I5*Weighting!U9+TUM_default_S4_Util!J5*Weighting!U10+TUM_default_S4_Util!K5*Weighting!U11+TUM_default_S4_Util!L5*Weighting!U12+TUM_default_S4_Util!M5*Weighting!U13+TUM_default_S4_Util!N5*Weighting!U14+TUM_default_S4_Util!O5*Weighting!U15+TUM_default_S4_Util!P5*Weighting!U16+TUM_default_S4_Util!Q5*Weighting!U17</f>
        <v>-34.572712594627625</v>
      </c>
      <c r="V5" s="6">
        <f>+TUM_default_S4_Util!B5*Weighting!V2+TUM_default_S4_Util!C5*Weighting!V3+TUM_default_S4_Util!D5*Weighting!V4+TUM_default_S4_Util!E5*Weighting!V5+TUM_default_S4_Util!F5*Weighting!V6+TUM_default_S4_Util!G5*Weighting!V7+TUM_default_S4_Util!H5*Weighting!V8+TUM_default_S4_Util!I5*Weighting!V9+TUM_default_S4_Util!J5*Weighting!V10+TUM_default_S4_Util!K5*Weighting!V11+TUM_default_S4_Util!L5*Weighting!V12+TUM_default_S4_Util!M5*Weighting!V13+TUM_default_S4_Util!N5*Weighting!V14+TUM_default_S4_Util!O5*Weighting!V15+TUM_default_S4_Util!P5*Weighting!V16+TUM_default_S4_Util!Q5*Weighting!V17</f>
        <v>-31.975569022706654</v>
      </c>
      <c r="W5" s="6">
        <f>+TUM_default_S4_Util!B5*Weighting!W2+TUM_default_S4_Util!C5*Weighting!W3+TUM_default_S4_Util!D5*Weighting!W4+TUM_default_S4_Util!E5*Weighting!W5+TUM_default_S4_Util!F5*Weighting!W6+TUM_default_S4_Util!G5*Weighting!W7+TUM_default_S4_Util!H5*Weighting!W8+TUM_default_S4_Util!I5*Weighting!W9+TUM_default_S4_Util!J5*Weighting!W10+TUM_default_S4_Util!K5*Weighting!W11+TUM_default_S4_Util!L5*Weighting!W12+TUM_default_S4_Util!M5*Weighting!W13+TUM_default_S4_Util!N5*Weighting!W14+TUM_default_S4_Util!O5*Weighting!W15+TUM_default_S4_Util!P5*Weighting!W16+TUM_default_S4_Util!Q5*Weighting!W17</f>
        <v>-196.07086146086664</v>
      </c>
      <c r="X5" s="6">
        <f>+TUM_default_S4_Util!B5*Weighting!X2+TUM_default_S4_Util!C5*Weighting!X3+TUM_default_S4_Util!D5*Weighting!X4+TUM_default_S4_Util!E5*Weighting!X5+TUM_default_S4_Util!F5*Weighting!X6+TUM_default_S4_Util!G5*Weighting!X7+TUM_default_S4_Util!H5*Weighting!X8+TUM_default_S4_Util!I5*Weighting!X9+TUM_default_S4_Util!J5*Weighting!X10+TUM_default_S4_Util!K5*Weighting!X11+TUM_default_S4_Util!L5*Weighting!X12+TUM_default_S4_Util!M5*Weighting!X13+TUM_default_S4_Util!N5*Weighting!X14+TUM_default_S4_Util!O5*Weighting!X15+TUM_default_S4_Util!P5*Weighting!X16+TUM_default_S4_Util!Q5*Weighting!X17</f>
        <v>-17.541058748468913</v>
      </c>
      <c r="Y5" s="6">
        <f>+TUM_default_S4_Util!B5*Weighting!Y2+TUM_default_S4_Util!C5*Weighting!Y3+TUM_default_S4_Util!D5*Weighting!Y4+TUM_default_S4_Util!E5*Weighting!Y5+TUM_default_S4_Util!F5*Weighting!Y6+TUM_default_S4_Util!G5*Weighting!Y7+TUM_default_S4_Util!H5*Weighting!Y8+TUM_default_S4_Util!I5*Weighting!Y9+TUM_default_S4_Util!J5*Weighting!Y10+TUM_default_S4_Util!K5*Weighting!Y11+TUM_default_S4_Util!L5*Weighting!Y12+TUM_default_S4_Util!M5*Weighting!Y13+TUM_default_S4_Util!N5*Weighting!Y14+TUM_default_S4_Util!O5*Weighting!Y15+TUM_default_S4_Util!P5*Weighting!Y16+TUM_default_S4_Util!Q5*Weighting!Y17</f>
        <v>-154.93604185480532</v>
      </c>
      <c r="Z5" s="6">
        <f>+TUM_default_S4_Util!B5*Weighting!Z2+TUM_default_S4_Util!C5*Weighting!Z3+TUM_default_S4_Util!D5*Weighting!Z4+TUM_default_S4_Util!E5*Weighting!Z5+TUM_default_S4_Util!F5*Weighting!Z6+TUM_default_S4_Util!G5*Weighting!Z7+TUM_default_S4_Util!H5*Weighting!Z8+TUM_default_S4_Util!I5*Weighting!Z9+TUM_default_S4_Util!J5*Weighting!Z10+TUM_default_S4_Util!K5*Weighting!Z11+TUM_default_S4_Util!L5*Weighting!Z12+TUM_default_S4_Util!M5*Weighting!Z13+TUM_default_S4_Util!N5*Weighting!Z14+TUM_default_S4_Util!O5*Weighting!Z15+TUM_default_S4_Util!P5*Weighting!Z16+TUM_default_S4_Util!Q5*Weighting!Z17</f>
        <v>-13.845134331296199</v>
      </c>
      <c r="AA5" s="6">
        <f>+TUM_default_S4_Util!B5*Weighting!AA2+TUM_default_S4_Util!C5*Weighting!AA3+TUM_default_S4_Util!D5*Weighting!AA4+TUM_default_S4_Util!E5*Weighting!AA5+TUM_default_S4_Util!F5*Weighting!AA6+TUM_default_S4_Util!G5*Weighting!AA7+TUM_default_S4_Util!H5*Weighting!AA8+TUM_default_S4_Util!I5*Weighting!AA9+TUM_default_S4_Util!J5*Weighting!AA10+TUM_default_S4_Util!K5*Weighting!AA11+TUM_default_S4_Util!L5*Weighting!AA12+TUM_default_S4_Util!M5*Weighting!AA13+TUM_default_S4_Util!N5*Weighting!AA14+TUM_default_S4_Util!O5*Weighting!AA15+TUM_default_S4_Util!P5*Weighting!AA16+TUM_default_S4_Util!Q5*Weighting!AA17</f>
        <v>-16.395808956737472</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4_Mat!B2*Weighting!B2+TUM_default_S4_Mat!C2*Weighting!B3+TUM_default_S4_Mat!D2*Weighting!B4+TUM_default_S4_Mat!E2*Weighting!B5+TUM_default_S4_Mat!F2*Weighting!B6+TUM_default_S4_Mat!G2*Weighting!B7+TUM_default_S4_Mat!H2*Weighting!B8+TUM_default_S4_Mat!I2*Weighting!B9+TUM_default_S4_Mat!J2*Weighting!B10+TUM_default_S4_Mat!K2*Weighting!B11+TUM_default_S4_Mat!L2*Weighting!B12+TUM_default_S4_Mat!M2*Weighting!B13+TUM_default_S4_Mat!N2*Weighting!B14+TUM_default_S4_Mat!O2*Weighting!B15+TUM_default_S4_Mat!P2*Weighting!B16+TUM_default_S4_Mat!Q2*Weighting!B17</f>
        <v>710.59132462040043</v>
      </c>
      <c r="C2" s="6">
        <f ca="1">+TUM_default_S4_Mat!B2*Weighting!C2+TUM_default_S4_Mat!C2*Weighting!C3+TUM_default_S4_Mat!D2*Weighting!C4+TUM_default_S4_Mat!E2*Weighting!C5+TUM_default_S4_Mat!F2*Weighting!C6+TUM_default_S4_Mat!G2*Weighting!C7+TUM_default_S4_Mat!H2*Weighting!C8+TUM_default_S4_Mat!I2*Weighting!C9+TUM_default_S4_Mat!J2*Weighting!C10+TUM_default_S4_Mat!K2*Weighting!C11+TUM_default_S4_Mat!L2*Weighting!C12+TUM_default_S4_Mat!M2*Weighting!C13+TUM_default_S4_Mat!N2*Weighting!C14+TUM_default_S4_Mat!O2*Weighting!C15+TUM_default_S4_Mat!P2*Weighting!C16+TUM_default_S4_Mat!Q2*Weighting!C17</f>
        <v>670.15042234194493</v>
      </c>
      <c r="D2" s="6">
        <f ca="1">+TUM_default_S4_Mat!B2*Weighting!D2+TUM_default_S4_Mat!C2*Weighting!D3+TUM_default_S4_Mat!D2*Weighting!D4+TUM_default_S4_Mat!E2*Weighting!D5+TUM_default_S4_Mat!F2*Weighting!D6+TUM_default_S4_Mat!G2*Weighting!D7+TUM_default_S4_Mat!H2*Weighting!D8+TUM_default_S4_Mat!I2*Weighting!D9+TUM_default_S4_Mat!J2*Weighting!D10+TUM_default_S4_Mat!K2*Weighting!D11+TUM_default_S4_Mat!L2*Weighting!D12+TUM_default_S4_Mat!M2*Weighting!D13+TUM_default_S4_Mat!N2*Weighting!D14+TUM_default_S4_Mat!O2*Weighting!D15+TUM_default_S4_Mat!P2*Weighting!D16+TUM_default_S4_Mat!Q2*Weighting!D17</f>
        <v>696.19061056156022</v>
      </c>
      <c r="E2" s="6">
        <f ca="1">+TUM_default_S4_Mat!B2*Weighting!E2+TUM_default_S4_Mat!C2*Weighting!E3+TUM_default_S4_Mat!D2*Weighting!E4+TUM_default_S4_Mat!E2*Weighting!E5+TUM_default_S4_Mat!F2*Weighting!E6+TUM_default_S4_Mat!G2*Weighting!E7+TUM_default_S4_Mat!H2*Weighting!E8+TUM_default_S4_Mat!I2*Weighting!E9+TUM_default_S4_Mat!J2*Weighting!E10+TUM_default_S4_Mat!K2*Weighting!E11+TUM_default_S4_Mat!L2*Weighting!E12+TUM_default_S4_Mat!M2*Weighting!E13+TUM_default_S4_Mat!N2*Weighting!E14+TUM_default_S4_Mat!O2*Weighting!E15+TUM_default_S4_Mat!P2*Weighting!E16+TUM_default_S4_Mat!Q2*Weighting!E17</f>
        <v>797.22500610723887</v>
      </c>
      <c r="F2" s="6">
        <f ca="1">+TUM_default_S4_Mat!B2*Weighting!F2+TUM_default_S4_Mat!C2*Weighting!F3+TUM_default_S4_Mat!D2*Weighting!F4+TUM_default_S4_Mat!E2*Weighting!F5+TUM_default_S4_Mat!F2*Weighting!F6+TUM_default_S4_Mat!G2*Weighting!F7+TUM_default_S4_Mat!H2*Weighting!F8+TUM_default_S4_Mat!I2*Weighting!F9+TUM_default_S4_Mat!J2*Weighting!F10+TUM_default_S4_Mat!K2*Weighting!F11+TUM_default_S4_Mat!L2*Weighting!F12+TUM_default_S4_Mat!M2*Weighting!F13+TUM_default_S4_Mat!N2*Weighting!F14+TUM_default_S4_Mat!O2*Weighting!F15+TUM_default_S4_Mat!P2*Weighting!F16+TUM_default_S4_Mat!Q2*Weighting!F17</f>
        <v>652.24818325156537</v>
      </c>
      <c r="G2" s="6">
        <f>+TUM_default_S4_Mat!B2*Weighting!G2+TUM_default_S4_Mat!C2*Weighting!G3+TUM_default_S4_Mat!D2*Weighting!G4+TUM_default_S4_Mat!E2*Weighting!G5+TUM_default_S4_Mat!F2*Weighting!G6+TUM_default_S4_Mat!G2*Weighting!G7+TUM_default_S4_Mat!H2*Weighting!G8+TUM_default_S4_Mat!I2*Weighting!G9+TUM_default_S4_Mat!J2*Weighting!G10+TUM_default_S4_Mat!K2*Weighting!G11+TUM_default_S4_Mat!L2*Weighting!G12+TUM_default_S4_Mat!M2*Weighting!G13+TUM_default_S4_Mat!N2*Weighting!G14+TUM_default_S4_Mat!O2*Weighting!G15+TUM_default_S4_Mat!P2*Weighting!G16+TUM_default_S4_Mat!Q2*Weighting!G17</f>
        <v>293.10785896889792</v>
      </c>
      <c r="H2" s="6">
        <f>+TUM_default_S4_Mat!B2*Weighting!H2+TUM_default_S4_Mat!C2*Weighting!H3+TUM_default_S4_Mat!D2*Weighting!H4+TUM_default_S4_Mat!E2*Weighting!H5+TUM_default_S4_Mat!F2*Weighting!H6+TUM_default_S4_Mat!G2*Weighting!H7+TUM_default_S4_Mat!H2*Weighting!H8+TUM_default_S4_Mat!I2*Weighting!H9+TUM_default_S4_Mat!J2*Weighting!H10+TUM_default_S4_Mat!K2*Weighting!H11+TUM_default_S4_Mat!L2*Weighting!H12+TUM_default_S4_Mat!M2*Weighting!H13+TUM_default_S4_Mat!N2*Weighting!H14+TUM_default_S4_Mat!O2*Weighting!H15+TUM_default_S4_Mat!P2*Weighting!H16+TUM_default_S4_Mat!Q2*Weighting!H17</f>
        <v>240.46131581193904</v>
      </c>
      <c r="I2" s="6">
        <f>+TUM_default_S4_Mat!B2*Weighting!I2+TUM_default_S4_Mat!C2*Weighting!I3+TUM_default_S4_Mat!D2*Weighting!I4+TUM_default_S4_Mat!E2*Weighting!I5+TUM_default_S4_Mat!F2*Weighting!I6+TUM_default_S4_Mat!G2*Weighting!I7+TUM_default_S4_Mat!H2*Weighting!I8+TUM_default_S4_Mat!I2*Weighting!I9+TUM_default_S4_Mat!J2*Weighting!I10+TUM_default_S4_Mat!K2*Weighting!I11+TUM_default_S4_Mat!L2*Weighting!I12+TUM_default_S4_Mat!M2*Weighting!I13+TUM_default_S4_Mat!N2*Weighting!I14+TUM_default_S4_Mat!O2*Weighting!I15+TUM_default_S4_Mat!P2*Weighting!I16+TUM_default_S4_Mat!Q2*Weighting!I17</f>
        <v>283.97933040702941</v>
      </c>
      <c r="J2" s="6">
        <f>+TUM_default_S4_Mat!B2*Weighting!J2+TUM_default_S4_Mat!C2*Weighting!J3+TUM_default_S4_Mat!D2*Weighting!J4+TUM_default_S4_Mat!E2*Weighting!J5+TUM_default_S4_Mat!F2*Weighting!J6+TUM_default_S4_Mat!G2*Weighting!J7+TUM_default_S4_Mat!H2*Weighting!J8+TUM_default_S4_Mat!I2*Weighting!J9+TUM_default_S4_Mat!J2*Weighting!J10+TUM_default_S4_Mat!K2*Weighting!J11+TUM_default_S4_Mat!L2*Weighting!J12+TUM_default_S4_Mat!M2*Weighting!J13+TUM_default_S4_Mat!N2*Weighting!J14+TUM_default_S4_Mat!O2*Weighting!J15+TUM_default_S4_Mat!P2*Weighting!J16+TUM_default_S4_Mat!Q2*Weighting!J17</f>
        <v>316.42169011286143</v>
      </c>
      <c r="K2" s="6">
        <f>+TUM_default_S4_Mat!B2*Weighting!K2+TUM_default_S4_Mat!C2*Weighting!K3+TUM_default_S4_Mat!D2*Weighting!K4+TUM_default_S4_Mat!E2*Weighting!K5+TUM_default_S4_Mat!F2*Weighting!K6+TUM_default_S4_Mat!G2*Weighting!K7+TUM_default_S4_Mat!H2*Weighting!K8+TUM_default_S4_Mat!I2*Weighting!K9+TUM_default_S4_Mat!J2*Weighting!K10+TUM_default_S4_Mat!K2*Weighting!K11+TUM_default_S4_Mat!L2*Weighting!K12+TUM_default_S4_Mat!M2*Weighting!K13+TUM_default_S4_Mat!N2*Weighting!K14+TUM_default_S4_Mat!O2*Weighting!K15+TUM_default_S4_Mat!P2*Weighting!K16+TUM_default_S4_Mat!Q2*Weighting!K17</f>
        <v>223.73464834798344</v>
      </c>
      <c r="L2" s="6">
        <f>+TUM_default_S4_Mat!B2*Weighting!L2+TUM_default_S4_Mat!C2*Weighting!L3+TUM_default_S4_Mat!D2*Weighting!L4+TUM_default_S4_Mat!E2*Weighting!L5+TUM_default_S4_Mat!F2*Weighting!L6+TUM_default_S4_Mat!G2*Weighting!L7+TUM_default_S4_Mat!H2*Weighting!L8+TUM_default_S4_Mat!I2*Weighting!L9+TUM_default_S4_Mat!J2*Weighting!L10+TUM_default_S4_Mat!K2*Weighting!L11+TUM_default_S4_Mat!L2*Weighting!L12+TUM_default_S4_Mat!M2*Weighting!L13+TUM_default_S4_Mat!N2*Weighting!L14+TUM_default_S4_Mat!O2*Weighting!L15+TUM_default_S4_Mat!P2*Weighting!L16+TUM_default_S4_Mat!Q2*Weighting!L17</f>
        <v>58.024142891094179</v>
      </c>
      <c r="M2" s="6">
        <f>+TUM_default_S4_Mat!B2*Weighting!M2+TUM_default_S4_Mat!C2*Weighting!M3+TUM_default_S4_Mat!D2*Weighting!M4+TUM_default_S4_Mat!E2*Weighting!M5+TUM_default_S4_Mat!F2*Weighting!M6+TUM_default_S4_Mat!G2*Weighting!M7+TUM_default_S4_Mat!H2*Weighting!M8+TUM_default_S4_Mat!I2*Weighting!M9+TUM_default_S4_Mat!J2*Weighting!M10+TUM_default_S4_Mat!K2*Weighting!M11+TUM_default_S4_Mat!L2*Weighting!M12+TUM_default_S4_Mat!M2*Weighting!M13+TUM_default_S4_Mat!N2*Weighting!M14+TUM_default_S4_Mat!O2*Weighting!M15+TUM_default_S4_Mat!P2*Weighting!M16+TUM_default_S4_Mat!Q2*Weighting!M17</f>
        <v>2.6550698087355102</v>
      </c>
      <c r="N2" s="6">
        <f>+TUM_default_S4_Mat!B2*Weighting!N2+TUM_default_S4_Mat!C2*Weighting!N3+TUM_default_S4_Mat!D2*Weighting!N4+TUM_default_S4_Mat!E2*Weighting!N5+TUM_default_S4_Mat!F2*Weighting!N6+TUM_default_S4_Mat!G2*Weighting!N7+TUM_default_S4_Mat!H2*Weighting!N8+TUM_default_S4_Mat!I2*Weighting!N9+TUM_default_S4_Mat!J2*Weighting!N10+TUM_default_S4_Mat!K2*Weighting!N11+TUM_default_S4_Mat!L2*Weighting!N12+TUM_default_S4_Mat!M2*Weighting!N13+TUM_default_S4_Mat!N2*Weighting!N14+TUM_default_S4_Mat!O2*Weighting!N15+TUM_default_S4_Mat!P2*Weighting!N16+TUM_default_S4_Mat!Q2*Weighting!N17</f>
        <v>817.52955945374538</v>
      </c>
      <c r="O2" s="6">
        <f>+TUM_default_S4_Mat!B2*Weighting!O2+TUM_default_S4_Mat!C2*Weighting!O3+TUM_default_S4_Mat!D2*Weighting!O4+TUM_default_S4_Mat!E2*Weighting!O5+TUM_default_S4_Mat!F2*Weighting!O6+TUM_default_S4_Mat!G2*Weighting!O7+TUM_default_S4_Mat!H2*Weighting!O8+TUM_default_S4_Mat!I2*Weighting!O9+TUM_default_S4_Mat!J2*Weighting!O10+TUM_default_S4_Mat!K2*Weighting!O11+TUM_default_S4_Mat!L2*Weighting!O12+TUM_default_S4_Mat!M2*Weighting!O13+TUM_default_S4_Mat!N2*Weighting!O14+TUM_default_S4_Mat!O2*Weighting!O15+TUM_default_S4_Mat!P2*Weighting!O16+TUM_default_S4_Mat!Q2*Weighting!O17</f>
        <v>1035.6525902017599</v>
      </c>
      <c r="P2" s="6">
        <f>+TUM_default_S4_Mat!B2*Weighting!P2+TUM_default_S4_Mat!C2*Weighting!P3+TUM_default_S4_Mat!D2*Weighting!P4+TUM_default_S4_Mat!E2*Weighting!P5+TUM_default_S4_Mat!F2*Weighting!P6+TUM_default_S4_Mat!G2*Weighting!P7+TUM_default_S4_Mat!H2*Weighting!P8+TUM_default_S4_Mat!I2*Weighting!P9+TUM_default_S4_Mat!J2*Weighting!P10+TUM_default_S4_Mat!K2*Weighting!P11+TUM_default_S4_Mat!L2*Weighting!P12+TUM_default_S4_Mat!M2*Weighting!P13+TUM_default_S4_Mat!N2*Weighting!P14+TUM_default_S4_Mat!O2*Weighting!P15+TUM_default_S4_Mat!P2*Weighting!P16+TUM_default_S4_Mat!Q2*Weighting!P17</f>
        <v>71.325266899467948</v>
      </c>
      <c r="Q2" s="6">
        <f>+TUM_default_S4_Mat!B2*Weighting!Q2+TUM_default_S4_Mat!C2*Weighting!Q3+TUM_default_S4_Mat!D2*Weighting!Q4+TUM_default_S4_Mat!E2*Weighting!Q5+TUM_default_S4_Mat!F2*Weighting!Q6+TUM_default_S4_Mat!G2*Weighting!Q7+TUM_default_S4_Mat!H2*Weighting!Q8+TUM_default_S4_Mat!I2*Weighting!Q9+TUM_default_S4_Mat!J2*Weighting!Q10+TUM_default_S4_Mat!K2*Weighting!Q11+TUM_default_S4_Mat!L2*Weighting!Q12+TUM_default_S4_Mat!M2*Weighting!Q13+TUM_default_S4_Mat!N2*Weighting!Q14+TUM_default_S4_Mat!O2*Weighting!Q15+TUM_default_S4_Mat!P2*Weighting!Q16+TUM_default_S4_Mat!Q2*Weighting!Q17</f>
        <v>3.9628007627302213</v>
      </c>
      <c r="R2" s="6">
        <f>+TUM_default_S4_Mat!B2*Weighting!R2+TUM_default_S4_Mat!C2*Weighting!R3+TUM_default_S4_Mat!D2*Weighting!R4+TUM_default_S4_Mat!E2*Weighting!R5+TUM_default_S4_Mat!F2*Weighting!R6+TUM_default_S4_Mat!G2*Weighting!R7+TUM_default_S4_Mat!H2*Weighting!R8+TUM_default_S4_Mat!I2*Weighting!R9+TUM_default_S4_Mat!J2*Weighting!R10+TUM_default_S4_Mat!K2*Weighting!R11+TUM_default_S4_Mat!L2*Weighting!R12+TUM_default_S4_Mat!M2*Weighting!R13+TUM_default_S4_Mat!N2*Weighting!R14+TUM_default_S4_Mat!O2*Weighting!R15+TUM_default_S4_Mat!P2*Weighting!R16+TUM_default_S4_Mat!Q2*Weighting!R17</f>
        <v>80.012775737089058</v>
      </c>
      <c r="S2" s="6">
        <f>+TUM_default_S4_Mat!B2*Weighting!S2+TUM_default_S4_Mat!C2*Weighting!S3+TUM_default_S4_Mat!D2*Weighting!S4+TUM_default_S4_Mat!E2*Weighting!S5+TUM_default_S4_Mat!F2*Weighting!S6+TUM_default_S4_Mat!G2*Weighting!S7+TUM_default_S4_Mat!H2*Weighting!S8+TUM_default_S4_Mat!I2*Weighting!S9+TUM_default_S4_Mat!J2*Weighting!S10+TUM_default_S4_Mat!K2*Weighting!S11+TUM_default_S4_Mat!L2*Weighting!S12+TUM_default_S4_Mat!M2*Weighting!S13+TUM_default_S4_Mat!N2*Weighting!S14+TUM_default_S4_Mat!O2*Weighting!S15+TUM_default_S4_Mat!P2*Weighting!S16+TUM_default_S4_Mat!Q2*Weighting!S17</f>
        <v>129.26269052685123</v>
      </c>
      <c r="T2" s="6">
        <f>+TUM_default_S4_Mat!B2*Weighting!T2+TUM_default_S4_Mat!C2*Weighting!T3+TUM_default_S4_Mat!D2*Weighting!T4+TUM_default_S4_Mat!E2*Weighting!T5+TUM_default_S4_Mat!F2*Weighting!T6+TUM_default_S4_Mat!G2*Weighting!T7+TUM_default_S4_Mat!H2*Weighting!T8+TUM_default_S4_Mat!I2*Weighting!T9+TUM_default_S4_Mat!J2*Weighting!T10+TUM_default_S4_Mat!K2*Weighting!T11+TUM_default_S4_Mat!L2*Weighting!T12+TUM_default_S4_Mat!M2*Weighting!T13+TUM_default_S4_Mat!N2*Weighting!T14+TUM_default_S4_Mat!O2*Weighting!T15+TUM_default_S4_Mat!P2*Weighting!T16+TUM_default_S4_Mat!Q2*Weighting!T17</f>
        <v>164.61491237334897</v>
      </c>
      <c r="U2" s="6">
        <f>+TUM_default_S4_Mat!B2*Weighting!U2+TUM_default_S4_Mat!C2*Weighting!U3+TUM_default_S4_Mat!D2*Weighting!U4+TUM_default_S4_Mat!E2*Weighting!U5+TUM_default_S4_Mat!F2*Weighting!U6+TUM_default_S4_Mat!G2*Weighting!U7+TUM_default_S4_Mat!H2*Weighting!U8+TUM_default_S4_Mat!I2*Weighting!U9+TUM_default_S4_Mat!J2*Weighting!U10+TUM_default_S4_Mat!K2*Weighting!U11+TUM_default_S4_Mat!L2*Weighting!U12+TUM_default_S4_Mat!M2*Weighting!U13+TUM_default_S4_Mat!N2*Weighting!U14+TUM_default_S4_Mat!O2*Weighting!U15+TUM_default_S4_Mat!P2*Weighting!U16+TUM_default_S4_Mat!Q2*Weighting!U17</f>
        <v>172.8635629731381</v>
      </c>
      <c r="V2" s="6">
        <f>+TUM_default_S4_Mat!B2*Weighting!V2+TUM_default_S4_Mat!C2*Weighting!V3+TUM_default_S4_Mat!D2*Weighting!V4+TUM_default_S4_Mat!E2*Weighting!V5+TUM_default_S4_Mat!F2*Weighting!V6+TUM_default_S4_Mat!G2*Weighting!V7+TUM_default_S4_Mat!H2*Weighting!V8+TUM_default_S4_Mat!I2*Weighting!V9+TUM_default_S4_Mat!J2*Weighting!V10+TUM_default_S4_Mat!K2*Weighting!V11+TUM_default_S4_Mat!L2*Weighting!V12+TUM_default_S4_Mat!M2*Weighting!V13+TUM_default_S4_Mat!N2*Weighting!V14+TUM_default_S4_Mat!O2*Weighting!V15+TUM_default_S4_Mat!P2*Weighting!V16+TUM_default_S4_Mat!Q2*Weighting!V17</f>
        <v>159.87784511353328</v>
      </c>
      <c r="W2" s="6">
        <f>+TUM_default_S4_Mat!B2*Weighting!W2+TUM_default_S4_Mat!C2*Weighting!W3+TUM_default_S4_Mat!D2*Weighting!W4+TUM_default_S4_Mat!E2*Weighting!W5+TUM_default_S4_Mat!F2*Weighting!W6+TUM_default_S4_Mat!G2*Weighting!W7+TUM_default_S4_Mat!H2*Weighting!W8+TUM_default_S4_Mat!I2*Weighting!W9+TUM_default_S4_Mat!J2*Weighting!W10+TUM_default_S4_Mat!K2*Weighting!W11+TUM_default_S4_Mat!L2*Weighting!W12+TUM_default_S4_Mat!M2*Weighting!W13+TUM_default_S4_Mat!N2*Weighting!W14+TUM_default_S4_Mat!O2*Weighting!W15+TUM_default_S4_Mat!P2*Weighting!W16+TUM_default_S4_Mat!Q2*Weighting!W17</f>
        <v>980.35430730433325</v>
      </c>
      <c r="X2" s="6">
        <f>+TUM_default_S4_Mat!B2*Weighting!X2+TUM_default_S4_Mat!C2*Weighting!X3+TUM_default_S4_Mat!D2*Weighting!X4+TUM_default_S4_Mat!E2*Weighting!X5+TUM_default_S4_Mat!F2*Weighting!X6+TUM_default_S4_Mat!G2*Weighting!X7+TUM_default_S4_Mat!H2*Weighting!X8+TUM_default_S4_Mat!I2*Weighting!X9+TUM_default_S4_Mat!J2*Weighting!X10+TUM_default_S4_Mat!K2*Weighting!X11+TUM_default_S4_Mat!L2*Weighting!X12+TUM_default_S4_Mat!M2*Weighting!X13+TUM_default_S4_Mat!N2*Weighting!X14+TUM_default_S4_Mat!O2*Weighting!X15+TUM_default_S4_Mat!P2*Weighting!X16+TUM_default_S4_Mat!Q2*Weighting!X17</f>
        <v>87.705293742344551</v>
      </c>
      <c r="Y2" s="6">
        <f>+TUM_default_S4_Mat!B2*Weighting!Y2+TUM_default_S4_Mat!C2*Weighting!Y3+TUM_default_S4_Mat!D2*Weighting!Y4+TUM_default_S4_Mat!E2*Weighting!Y5+TUM_default_S4_Mat!F2*Weighting!Y6+TUM_default_S4_Mat!G2*Weighting!Y7+TUM_default_S4_Mat!H2*Weighting!Y8+TUM_default_S4_Mat!I2*Weighting!Y9+TUM_default_S4_Mat!J2*Weighting!Y10+TUM_default_S4_Mat!K2*Weighting!Y11+TUM_default_S4_Mat!L2*Weighting!Y12+TUM_default_S4_Mat!M2*Weighting!Y13+TUM_default_S4_Mat!N2*Weighting!Y14+TUM_default_S4_Mat!O2*Weighting!Y15+TUM_default_S4_Mat!P2*Weighting!Y16+TUM_default_S4_Mat!Q2*Weighting!Y17</f>
        <v>774.68020927402665</v>
      </c>
      <c r="Z2" s="6">
        <f>+TUM_default_S4_Mat!B2*Weighting!Z2+TUM_default_S4_Mat!C2*Weighting!Z3+TUM_default_S4_Mat!D2*Weighting!Z4+TUM_default_S4_Mat!E2*Weighting!Z5+TUM_default_S4_Mat!F2*Weighting!Z6+TUM_default_S4_Mat!G2*Weighting!Z7+TUM_default_S4_Mat!H2*Weighting!Z8+TUM_default_S4_Mat!I2*Weighting!Z9+TUM_default_S4_Mat!J2*Weighting!Z10+TUM_default_S4_Mat!K2*Weighting!Z11+TUM_default_S4_Mat!L2*Weighting!Z12+TUM_default_S4_Mat!M2*Weighting!Z13+TUM_default_S4_Mat!N2*Weighting!Z14+TUM_default_S4_Mat!O2*Weighting!Z15+TUM_default_S4_Mat!P2*Weighting!Z16+TUM_default_S4_Mat!Q2*Weighting!Z17</f>
        <v>69.225671656481026</v>
      </c>
      <c r="AA2" s="6">
        <f>+TUM_default_S4_Mat!B2*Weighting!AA2+TUM_default_S4_Mat!C2*Weighting!AA3+TUM_default_S4_Mat!D2*Weighting!AA4+TUM_default_S4_Mat!E2*Weighting!AA5+TUM_default_S4_Mat!F2*Weighting!AA6+TUM_default_S4_Mat!G2*Weighting!AA7+TUM_default_S4_Mat!H2*Weighting!AA8+TUM_default_S4_Mat!I2*Weighting!AA9+TUM_default_S4_Mat!J2*Weighting!AA10+TUM_default_S4_Mat!K2*Weighting!AA11+TUM_default_S4_Mat!L2*Weighting!AA12+TUM_default_S4_Mat!M2*Weighting!AA13+TUM_default_S4_Mat!N2*Weighting!AA14+TUM_default_S4_Mat!O2*Weighting!AA15+TUM_default_S4_Mat!P2*Weighting!AA16+TUM_default_S4_Mat!Q2*Weighting!AA17</f>
        <v>81.979044783687343</v>
      </c>
    </row>
    <row r="3" spans="1:27" x14ac:dyDescent="0.35">
      <c r="A3" s="5" t="s">
        <v>2</v>
      </c>
      <c r="B3" s="6">
        <f ca="1">+TUM_default_S4_Mat!B3*Weighting!B2+TUM_default_S4_Mat!C3*Weighting!B3+TUM_default_S4_Mat!D3*Weighting!B4+TUM_default_S4_Mat!E3*Weighting!B5+TUM_default_S4_Mat!F3*Weighting!B6+TUM_default_S4_Mat!G3*Weighting!B7+TUM_default_S4_Mat!H3*Weighting!B8+TUM_default_S4_Mat!I3*Weighting!B9+TUM_default_S4_Mat!J3*Weighting!B10+TUM_default_S4_Mat!K3*Weighting!B11+TUM_default_S4_Mat!L3*Weighting!B12+TUM_default_S4_Mat!M3*Weighting!B13+TUM_default_S4_Mat!N3*Weighting!B14+TUM_default_S4_Mat!O3*Weighting!B15+TUM_default_S4_Mat!P3*Weighting!B16+TUM_default_S4_Mat!Q3*Weighting!B17</f>
        <v>284.23652984816016</v>
      </c>
      <c r="C3" s="6">
        <f ca="1">+TUM_default_S4_Mat!B3*Weighting!C2+TUM_default_S4_Mat!C3*Weighting!C3+TUM_default_S4_Mat!D3*Weighting!C4+TUM_default_S4_Mat!E3*Weighting!C5+TUM_default_S4_Mat!F3*Weighting!C6+TUM_default_S4_Mat!G3*Weighting!C7+TUM_default_S4_Mat!H3*Weighting!C8+TUM_default_S4_Mat!I3*Weighting!C9+TUM_default_S4_Mat!J3*Weighting!C10+TUM_default_S4_Mat!K3*Weighting!C11+TUM_default_S4_Mat!L3*Weighting!C12+TUM_default_S4_Mat!M3*Weighting!C13+TUM_default_S4_Mat!N3*Weighting!C14+TUM_default_S4_Mat!O3*Weighting!C15+TUM_default_S4_Mat!P3*Weighting!C16+TUM_default_S4_Mat!Q3*Weighting!C17</f>
        <v>268.06016893677798</v>
      </c>
      <c r="D3" s="6">
        <f ca="1">+TUM_default_S4_Mat!B3*Weighting!D2+TUM_default_S4_Mat!C3*Weighting!D3+TUM_default_S4_Mat!D3*Weighting!D4+TUM_default_S4_Mat!E3*Weighting!D5+TUM_default_S4_Mat!F3*Weighting!D6+TUM_default_S4_Mat!G3*Weighting!D7+TUM_default_S4_Mat!H3*Weighting!D8+TUM_default_S4_Mat!I3*Weighting!D9+TUM_default_S4_Mat!J3*Weighting!D10+TUM_default_S4_Mat!K3*Weighting!D11+TUM_default_S4_Mat!L3*Weighting!D12+TUM_default_S4_Mat!M3*Weighting!D13+TUM_default_S4_Mat!N3*Weighting!D14+TUM_default_S4_Mat!O3*Weighting!D15+TUM_default_S4_Mat!P3*Weighting!D16+TUM_default_S4_Mat!Q3*Weighting!D17</f>
        <v>278.476244224624</v>
      </c>
      <c r="E3" s="6">
        <f ca="1">+TUM_default_S4_Mat!B3*Weighting!E2+TUM_default_S4_Mat!C3*Weighting!E3+TUM_default_S4_Mat!D3*Weighting!E4+TUM_default_S4_Mat!E3*Weighting!E5+TUM_default_S4_Mat!F3*Weighting!E6+TUM_default_S4_Mat!G3*Weighting!E7+TUM_default_S4_Mat!H3*Weighting!E8+TUM_default_S4_Mat!I3*Weighting!E9+TUM_default_S4_Mat!J3*Weighting!E10+TUM_default_S4_Mat!K3*Weighting!E11+TUM_default_S4_Mat!L3*Weighting!E12+TUM_default_S4_Mat!M3*Weighting!E13+TUM_default_S4_Mat!N3*Weighting!E14+TUM_default_S4_Mat!O3*Weighting!E15+TUM_default_S4_Mat!P3*Weighting!E16+TUM_default_S4_Mat!Q3*Weighting!E17</f>
        <v>318.89000244289548</v>
      </c>
      <c r="F3" s="6">
        <f ca="1">+TUM_default_S4_Mat!B3*Weighting!F2+TUM_default_S4_Mat!C3*Weighting!F3+TUM_default_S4_Mat!D3*Weighting!F4+TUM_default_S4_Mat!E3*Weighting!F5+TUM_default_S4_Mat!F3*Weighting!F6+TUM_default_S4_Mat!G3*Weighting!F7+TUM_default_S4_Mat!H3*Weighting!F8+TUM_default_S4_Mat!I3*Weighting!F9+TUM_default_S4_Mat!J3*Weighting!F10+TUM_default_S4_Mat!K3*Weighting!F11+TUM_default_S4_Mat!L3*Weighting!F12+TUM_default_S4_Mat!M3*Weighting!F13+TUM_default_S4_Mat!N3*Weighting!F14+TUM_default_S4_Mat!O3*Weighting!F15+TUM_default_S4_Mat!P3*Weighting!F16+TUM_default_S4_Mat!Q3*Weighting!F17</f>
        <v>260.89927330062613</v>
      </c>
      <c r="G3" s="6">
        <f>+TUM_default_S4_Mat!B3*Weighting!G2+TUM_default_S4_Mat!C3*Weighting!G3+TUM_default_S4_Mat!D3*Weighting!G4+TUM_default_S4_Mat!E3*Weighting!G5+TUM_default_S4_Mat!F3*Weighting!G6+TUM_default_S4_Mat!G3*Weighting!G7+TUM_default_S4_Mat!H3*Weighting!G8+TUM_default_S4_Mat!I3*Weighting!G9+TUM_default_S4_Mat!J3*Weighting!G10+TUM_default_S4_Mat!K3*Weighting!G11+TUM_default_S4_Mat!L3*Weighting!G12+TUM_default_S4_Mat!M3*Weighting!G13+TUM_default_S4_Mat!N3*Weighting!G14+TUM_default_S4_Mat!O3*Weighting!G15+TUM_default_S4_Mat!P3*Weighting!G16+TUM_default_S4_Mat!Q3*Weighting!G17</f>
        <v>117.24314358755917</v>
      </c>
      <c r="H3" s="6">
        <f>+TUM_default_S4_Mat!B3*Weighting!H2+TUM_default_S4_Mat!C3*Weighting!H3+TUM_default_S4_Mat!D3*Weighting!H4+TUM_default_S4_Mat!E3*Weighting!H5+TUM_default_S4_Mat!F3*Weighting!H6+TUM_default_S4_Mat!G3*Weighting!H7+TUM_default_S4_Mat!H3*Weighting!H8+TUM_default_S4_Mat!I3*Weighting!H9+TUM_default_S4_Mat!J3*Weighting!H10+TUM_default_S4_Mat!K3*Weighting!H11+TUM_default_S4_Mat!L3*Weighting!H12+TUM_default_S4_Mat!M3*Weighting!H13+TUM_default_S4_Mat!N3*Weighting!H14+TUM_default_S4_Mat!O3*Weighting!H15+TUM_default_S4_Mat!P3*Weighting!H16+TUM_default_S4_Mat!Q3*Weighting!H17</f>
        <v>96.184526324775632</v>
      </c>
      <c r="I3" s="6">
        <f>+TUM_default_S4_Mat!B3*Weighting!I2+TUM_default_S4_Mat!C3*Weighting!I3+TUM_default_S4_Mat!D3*Weighting!I4+TUM_default_S4_Mat!E3*Weighting!I5+TUM_default_S4_Mat!F3*Weighting!I6+TUM_default_S4_Mat!G3*Weighting!I7+TUM_default_S4_Mat!H3*Weighting!I8+TUM_default_S4_Mat!I3*Weighting!I9+TUM_default_S4_Mat!J3*Weighting!I10+TUM_default_S4_Mat!K3*Weighting!I11+TUM_default_S4_Mat!L3*Weighting!I12+TUM_default_S4_Mat!M3*Weighting!I13+TUM_default_S4_Mat!N3*Weighting!I14+TUM_default_S4_Mat!O3*Weighting!I15+TUM_default_S4_Mat!P3*Weighting!I16+TUM_default_S4_Mat!Q3*Weighting!I17</f>
        <v>113.59173216281178</v>
      </c>
      <c r="J3" s="6">
        <f>+TUM_default_S4_Mat!B3*Weighting!J2+TUM_default_S4_Mat!C3*Weighting!J3+TUM_default_S4_Mat!D3*Weighting!J4+TUM_default_S4_Mat!E3*Weighting!J5+TUM_default_S4_Mat!F3*Weighting!J6+TUM_default_S4_Mat!G3*Weighting!J7+TUM_default_S4_Mat!H3*Weighting!J8+TUM_default_S4_Mat!I3*Weighting!J9+TUM_default_S4_Mat!J3*Weighting!J10+TUM_default_S4_Mat!K3*Weighting!J11+TUM_default_S4_Mat!L3*Weighting!J12+TUM_default_S4_Mat!M3*Weighting!J13+TUM_default_S4_Mat!N3*Weighting!J14+TUM_default_S4_Mat!O3*Weighting!J15+TUM_default_S4_Mat!P3*Weighting!J16+TUM_default_S4_Mat!Q3*Weighting!J17</f>
        <v>126.56867604514456</v>
      </c>
      <c r="K3" s="6">
        <f>+TUM_default_S4_Mat!B3*Weighting!K2+TUM_default_S4_Mat!C3*Weighting!K3+TUM_default_S4_Mat!D3*Weighting!K4+TUM_default_S4_Mat!E3*Weighting!K5+TUM_default_S4_Mat!F3*Weighting!K6+TUM_default_S4_Mat!G3*Weighting!K7+TUM_default_S4_Mat!H3*Weighting!K8+TUM_default_S4_Mat!I3*Weighting!K9+TUM_default_S4_Mat!J3*Weighting!K10+TUM_default_S4_Mat!K3*Weighting!K11+TUM_default_S4_Mat!L3*Weighting!K12+TUM_default_S4_Mat!M3*Weighting!K13+TUM_default_S4_Mat!N3*Weighting!K14+TUM_default_S4_Mat!O3*Weighting!K15+TUM_default_S4_Mat!P3*Weighting!K16+TUM_default_S4_Mat!Q3*Weighting!K17</f>
        <v>89.493859339193364</v>
      </c>
      <c r="L3" s="6">
        <f>+TUM_default_S4_Mat!B3*Weighting!L2+TUM_default_S4_Mat!C3*Weighting!L3+TUM_default_S4_Mat!D3*Weighting!L4+TUM_default_S4_Mat!E3*Weighting!L5+TUM_default_S4_Mat!F3*Weighting!L6+TUM_default_S4_Mat!G3*Weighting!L7+TUM_default_S4_Mat!H3*Weighting!L8+TUM_default_S4_Mat!I3*Weighting!L9+TUM_default_S4_Mat!J3*Weighting!L10+TUM_default_S4_Mat!K3*Weighting!L11+TUM_default_S4_Mat!L3*Weighting!L12+TUM_default_S4_Mat!M3*Weighting!L13+TUM_default_S4_Mat!N3*Weighting!L14+TUM_default_S4_Mat!O3*Weighting!L15+TUM_default_S4_Mat!P3*Weighting!L16+TUM_default_S4_Mat!Q3*Weighting!L17</f>
        <v>23.209657156437672</v>
      </c>
      <c r="M3" s="6">
        <f>+TUM_default_S4_Mat!B3*Weighting!M2+TUM_default_S4_Mat!C3*Weighting!M3+TUM_default_S4_Mat!D3*Weighting!M4+TUM_default_S4_Mat!E3*Weighting!M5+TUM_default_S4_Mat!F3*Weighting!M6+TUM_default_S4_Mat!G3*Weighting!M7+TUM_default_S4_Mat!H3*Weighting!M8+TUM_default_S4_Mat!I3*Weighting!M9+TUM_default_S4_Mat!J3*Weighting!M10+TUM_default_S4_Mat!K3*Weighting!M11+TUM_default_S4_Mat!L3*Weighting!M12+TUM_default_S4_Mat!M3*Weighting!M13+TUM_default_S4_Mat!N3*Weighting!M14+TUM_default_S4_Mat!O3*Weighting!M15+TUM_default_S4_Mat!P3*Weighting!M16+TUM_default_S4_Mat!Q3*Weighting!M17</f>
        <v>1.0620279234942041</v>
      </c>
      <c r="N3" s="6">
        <f>+TUM_default_S4_Mat!B3*Weighting!N2+TUM_default_S4_Mat!C3*Weighting!N3+TUM_default_S4_Mat!D3*Weighting!N4+TUM_default_S4_Mat!E3*Weighting!N5+TUM_default_S4_Mat!F3*Weighting!N6+TUM_default_S4_Mat!G3*Weighting!N7+TUM_default_S4_Mat!H3*Weighting!N8+TUM_default_S4_Mat!I3*Weighting!N9+TUM_default_S4_Mat!J3*Weighting!N10+TUM_default_S4_Mat!K3*Weighting!N11+TUM_default_S4_Mat!L3*Weighting!N12+TUM_default_S4_Mat!M3*Weighting!N13+TUM_default_S4_Mat!N3*Weighting!N14+TUM_default_S4_Mat!O3*Weighting!N15+TUM_default_S4_Mat!P3*Weighting!N16+TUM_default_S4_Mat!Q3*Weighting!N17</f>
        <v>327.01182378149815</v>
      </c>
      <c r="O3" s="6">
        <f>+TUM_default_S4_Mat!B3*Weighting!O2+TUM_default_S4_Mat!C3*Weighting!O3+TUM_default_S4_Mat!D3*Weighting!O4+TUM_default_S4_Mat!E3*Weighting!O5+TUM_default_S4_Mat!F3*Weighting!O6+TUM_default_S4_Mat!G3*Weighting!O7+TUM_default_S4_Mat!H3*Weighting!O8+TUM_default_S4_Mat!I3*Weighting!O9+TUM_default_S4_Mat!J3*Weighting!O10+TUM_default_S4_Mat!K3*Weighting!O11+TUM_default_S4_Mat!L3*Weighting!O12+TUM_default_S4_Mat!M3*Weighting!O13+TUM_default_S4_Mat!N3*Weighting!O14+TUM_default_S4_Mat!O3*Weighting!O15+TUM_default_S4_Mat!P3*Weighting!O16+TUM_default_S4_Mat!Q3*Weighting!O17</f>
        <v>414.261036080704</v>
      </c>
      <c r="P3" s="6">
        <f>+TUM_default_S4_Mat!B3*Weighting!P2+TUM_default_S4_Mat!C3*Weighting!P3+TUM_default_S4_Mat!D3*Weighting!P4+TUM_default_S4_Mat!E3*Weighting!P5+TUM_default_S4_Mat!F3*Weighting!P6+TUM_default_S4_Mat!G3*Weighting!P7+TUM_default_S4_Mat!H3*Weighting!P8+TUM_default_S4_Mat!I3*Weighting!P9+TUM_default_S4_Mat!J3*Weighting!P10+TUM_default_S4_Mat!K3*Weighting!P11+TUM_default_S4_Mat!L3*Weighting!P12+TUM_default_S4_Mat!M3*Weighting!P13+TUM_default_S4_Mat!N3*Weighting!P14+TUM_default_S4_Mat!O3*Weighting!P15+TUM_default_S4_Mat!P3*Weighting!P16+TUM_default_S4_Mat!Q3*Weighting!P17</f>
        <v>28.530106759787177</v>
      </c>
      <c r="Q3" s="6">
        <f>+TUM_default_S4_Mat!B3*Weighting!Q2+TUM_default_S4_Mat!C3*Weighting!Q3+TUM_default_S4_Mat!D3*Weighting!Q4+TUM_default_S4_Mat!E3*Weighting!Q5+TUM_default_S4_Mat!F3*Weighting!Q6+TUM_default_S4_Mat!G3*Weighting!Q7+TUM_default_S4_Mat!H3*Weighting!Q8+TUM_default_S4_Mat!I3*Weighting!Q9+TUM_default_S4_Mat!J3*Weighting!Q10+TUM_default_S4_Mat!K3*Weighting!Q11+TUM_default_S4_Mat!L3*Weighting!Q12+TUM_default_S4_Mat!M3*Weighting!Q13+TUM_default_S4_Mat!N3*Weighting!Q14+TUM_default_S4_Mat!O3*Weighting!Q15+TUM_default_S4_Mat!P3*Weighting!Q16+TUM_default_S4_Mat!Q3*Weighting!Q17</f>
        <v>1.5851203050920886</v>
      </c>
      <c r="R3" s="6">
        <f>+TUM_default_S4_Mat!B3*Weighting!R2+TUM_default_S4_Mat!C3*Weighting!R3+TUM_default_S4_Mat!D3*Weighting!R4+TUM_default_S4_Mat!E3*Weighting!R5+TUM_default_S4_Mat!F3*Weighting!R6+TUM_default_S4_Mat!G3*Weighting!R7+TUM_default_S4_Mat!H3*Weighting!R8+TUM_default_S4_Mat!I3*Weighting!R9+TUM_default_S4_Mat!J3*Weighting!R10+TUM_default_S4_Mat!K3*Weighting!R11+TUM_default_S4_Mat!L3*Weighting!R12+TUM_default_S4_Mat!M3*Weighting!R13+TUM_default_S4_Mat!N3*Weighting!R14+TUM_default_S4_Mat!O3*Weighting!R15+TUM_default_S4_Mat!P3*Weighting!R16+TUM_default_S4_Mat!Q3*Weighting!R17</f>
        <v>32.005110294835617</v>
      </c>
      <c r="S3" s="6">
        <f>+TUM_default_S4_Mat!B3*Weighting!S2+TUM_default_S4_Mat!C3*Weighting!S3+TUM_default_S4_Mat!D3*Weighting!S4+TUM_default_S4_Mat!E3*Weighting!S5+TUM_default_S4_Mat!F3*Weighting!S6+TUM_default_S4_Mat!G3*Weighting!S7+TUM_default_S4_Mat!H3*Weighting!S8+TUM_default_S4_Mat!I3*Weighting!S9+TUM_default_S4_Mat!J3*Weighting!S10+TUM_default_S4_Mat!K3*Weighting!S11+TUM_default_S4_Mat!L3*Weighting!S12+TUM_default_S4_Mat!M3*Weighting!S13+TUM_default_S4_Mat!N3*Weighting!S14+TUM_default_S4_Mat!O3*Weighting!S15+TUM_default_S4_Mat!P3*Weighting!S16+TUM_default_S4_Mat!Q3*Weighting!S17</f>
        <v>51.705076210740479</v>
      </c>
      <c r="T3" s="6">
        <f>+TUM_default_S4_Mat!B3*Weighting!T2+TUM_default_S4_Mat!C3*Weighting!T3+TUM_default_S4_Mat!D3*Weighting!T4+TUM_default_S4_Mat!E3*Weighting!T5+TUM_default_S4_Mat!F3*Weighting!T6+TUM_default_S4_Mat!G3*Weighting!T7+TUM_default_S4_Mat!H3*Weighting!T8+TUM_default_S4_Mat!I3*Weighting!T9+TUM_default_S4_Mat!J3*Weighting!T10+TUM_default_S4_Mat!K3*Weighting!T11+TUM_default_S4_Mat!L3*Weighting!T12+TUM_default_S4_Mat!M3*Weighting!T13+TUM_default_S4_Mat!N3*Weighting!T14+TUM_default_S4_Mat!O3*Weighting!T15+TUM_default_S4_Mat!P3*Weighting!T16+TUM_default_S4_Mat!Q3*Weighting!T17</f>
        <v>65.845964949339574</v>
      </c>
      <c r="U3" s="6">
        <f>+TUM_default_S4_Mat!B3*Weighting!U2+TUM_default_S4_Mat!C3*Weighting!U3+TUM_default_S4_Mat!D3*Weighting!U4+TUM_default_S4_Mat!E3*Weighting!U5+TUM_default_S4_Mat!F3*Weighting!U6+TUM_default_S4_Mat!G3*Weighting!U7+TUM_default_S4_Mat!H3*Weighting!U8+TUM_default_S4_Mat!I3*Weighting!U9+TUM_default_S4_Mat!J3*Weighting!U10+TUM_default_S4_Mat!K3*Weighting!U11+TUM_default_S4_Mat!L3*Weighting!U12+TUM_default_S4_Mat!M3*Weighting!U13+TUM_default_S4_Mat!N3*Weighting!U14+TUM_default_S4_Mat!O3*Weighting!U15+TUM_default_S4_Mat!P3*Weighting!U16+TUM_default_S4_Mat!Q3*Weighting!U17</f>
        <v>69.145425189255249</v>
      </c>
      <c r="V3" s="6">
        <f>+TUM_default_S4_Mat!B3*Weighting!V2+TUM_default_S4_Mat!C3*Weighting!V3+TUM_default_S4_Mat!D3*Weighting!V4+TUM_default_S4_Mat!E3*Weighting!V5+TUM_default_S4_Mat!F3*Weighting!V6+TUM_default_S4_Mat!G3*Weighting!V7+TUM_default_S4_Mat!H3*Weighting!V8+TUM_default_S4_Mat!I3*Weighting!V9+TUM_default_S4_Mat!J3*Weighting!V10+TUM_default_S4_Mat!K3*Weighting!V11+TUM_default_S4_Mat!L3*Weighting!V12+TUM_default_S4_Mat!M3*Weighting!V13+TUM_default_S4_Mat!N3*Weighting!V14+TUM_default_S4_Mat!O3*Weighting!V15+TUM_default_S4_Mat!P3*Weighting!V16+TUM_default_S4_Mat!Q3*Weighting!V17</f>
        <v>63.951138045413316</v>
      </c>
      <c r="W3" s="6">
        <f>+TUM_default_S4_Mat!B3*Weighting!W2+TUM_default_S4_Mat!C3*Weighting!W3+TUM_default_S4_Mat!D3*Weighting!W4+TUM_default_S4_Mat!E3*Weighting!W5+TUM_default_S4_Mat!F3*Weighting!W6+TUM_default_S4_Mat!G3*Weighting!W7+TUM_default_S4_Mat!H3*Weighting!W8+TUM_default_S4_Mat!I3*Weighting!W9+TUM_default_S4_Mat!J3*Weighting!W10+TUM_default_S4_Mat!K3*Weighting!W11+TUM_default_S4_Mat!L3*Weighting!W12+TUM_default_S4_Mat!M3*Weighting!W13+TUM_default_S4_Mat!N3*Weighting!W14+TUM_default_S4_Mat!O3*Weighting!W15+TUM_default_S4_Mat!P3*Weighting!W16+TUM_default_S4_Mat!Q3*Weighting!W17</f>
        <v>392.14172292173328</v>
      </c>
      <c r="X3" s="6">
        <f>+TUM_default_S4_Mat!B3*Weighting!X2+TUM_default_S4_Mat!C3*Weighting!X3+TUM_default_S4_Mat!D3*Weighting!X4+TUM_default_S4_Mat!E3*Weighting!X5+TUM_default_S4_Mat!F3*Weighting!X6+TUM_default_S4_Mat!G3*Weighting!X7+TUM_default_S4_Mat!H3*Weighting!X8+TUM_default_S4_Mat!I3*Weighting!X9+TUM_default_S4_Mat!J3*Weighting!X10+TUM_default_S4_Mat!K3*Weighting!X11+TUM_default_S4_Mat!L3*Weighting!X12+TUM_default_S4_Mat!M3*Weighting!X13+TUM_default_S4_Mat!N3*Weighting!X14+TUM_default_S4_Mat!O3*Weighting!X15+TUM_default_S4_Mat!P3*Weighting!X16+TUM_default_S4_Mat!Q3*Weighting!X17</f>
        <v>35.082117496937826</v>
      </c>
      <c r="Y3" s="6">
        <f>+TUM_default_S4_Mat!B3*Weighting!Y2+TUM_default_S4_Mat!C3*Weighting!Y3+TUM_default_S4_Mat!D3*Weighting!Y4+TUM_default_S4_Mat!E3*Weighting!Y5+TUM_default_S4_Mat!F3*Weighting!Y6+TUM_default_S4_Mat!G3*Weighting!Y7+TUM_default_S4_Mat!H3*Weighting!Y8+TUM_default_S4_Mat!I3*Weighting!Y9+TUM_default_S4_Mat!J3*Weighting!Y10+TUM_default_S4_Mat!K3*Weighting!Y11+TUM_default_S4_Mat!L3*Weighting!Y12+TUM_default_S4_Mat!M3*Weighting!Y13+TUM_default_S4_Mat!N3*Weighting!Y14+TUM_default_S4_Mat!O3*Weighting!Y15+TUM_default_S4_Mat!P3*Weighting!Y16+TUM_default_S4_Mat!Q3*Weighting!Y17</f>
        <v>309.87208370961065</v>
      </c>
      <c r="Z3" s="6">
        <f>+TUM_default_S4_Mat!B3*Weighting!Z2+TUM_default_S4_Mat!C3*Weighting!Z3+TUM_default_S4_Mat!D3*Weighting!Z4+TUM_default_S4_Mat!E3*Weighting!Z5+TUM_default_S4_Mat!F3*Weighting!Z6+TUM_default_S4_Mat!G3*Weighting!Z7+TUM_default_S4_Mat!H3*Weighting!Z8+TUM_default_S4_Mat!I3*Weighting!Z9+TUM_default_S4_Mat!J3*Weighting!Z10+TUM_default_S4_Mat!K3*Weighting!Z11+TUM_default_S4_Mat!L3*Weighting!Z12+TUM_default_S4_Mat!M3*Weighting!Z13+TUM_default_S4_Mat!N3*Weighting!Z14+TUM_default_S4_Mat!O3*Weighting!Z15+TUM_default_S4_Mat!P3*Weighting!Z16+TUM_default_S4_Mat!Q3*Weighting!Z17</f>
        <v>27.690268662592405</v>
      </c>
      <c r="AA3" s="6">
        <f>+TUM_default_S4_Mat!B3*Weighting!AA2+TUM_default_S4_Mat!C3*Weighting!AA3+TUM_default_S4_Mat!D3*Weighting!AA4+TUM_default_S4_Mat!E3*Weighting!AA5+TUM_default_S4_Mat!F3*Weighting!AA6+TUM_default_S4_Mat!G3*Weighting!AA7+TUM_default_S4_Mat!H3*Weighting!AA8+TUM_default_S4_Mat!I3*Weighting!AA9+TUM_default_S4_Mat!J3*Weighting!AA10+TUM_default_S4_Mat!K3*Weighting!AA11+TUM_default_S4_Mat!L3*Weighting!AA12+TUM_default_S4_Mat!M3*Weighting!AA13+TUM_default_S4_Mat!N3*Weighting!AA14+TUM_default_S4_Mat!O3*Weighting!AA15+TUM_default_S4_Mat!P3*Weighting!AA16+TUM_default_S4_Mat!Q3*Weighting!AA17</f>
        <v>32.791617913474937</v>
      </c>
    </row>
    <row r="4" spans="1:27" x14ac:dyDescent="0.35">
      <c r="A4" s="5" t="s">
        <v>3</v>
      </c>
      <c r="B4" s="6">
        <f ca="1">+TUM_default_S4_Mat!B4*Weighting!B2+TUM_default_S4_Mat!C4*Weighting!B3+TUM_default_S4_Mat!D4*Weighting!B4+TUM_default_S4_Mat!E4*Weighting!B5+TUM_default_S4_Mat!F4*Weighting!B6+TUM_default_S4_Mat!G4*Weighting!B7+TUM_default_S4_Mat!H4*Weighting!B8+TUM_default_S4_Mat!I4*Weighting!B9+TUM_default_S4_Mat!J4*Weighting!B10+TUM_default_S4_Mat!K4*Weighting!B11+TUM_default_S4_Mat!L4*Weighting!B12+TUM_default_S4_Mat!M4*Weighting!B13+TUM_default_S4_Mat!N4*Weighting!B14+TUM_default_S4_Mat!O4*Weighting!B15+TUM_default_S4_Mat!P4*Weighting!B16+TUM_default_S4_Mat!Q4*Weighting!B17</f>
        <v>284.23652984816016</v>
      </c>
      <c r="C4" s="6">
        <f ca="1">+TUM_default_S4_Mat!B4*Weighting!C2+TUM_default_S4_Mat!C4*Weighting!C3+TUM_default_S4_Mat!D4*Weighting!C4+TUM_default_S4_Mat!E4*Weighting!C5+TUM_default_S4_Mat!F4*Weighting!C6+TUM_default_S4_Mat!G4*Weighting!C7+TUM_default_S4_Mat!H4*Weighting!C8+TUM_default_S4_Mat!I4*Weighting!C9+TUM_default_S4_Mat!J4*Weighting!C10+TUM_default_S4_Mat!K4*Weighting!C11+TUM_default_S4_Mat!L4*Weighting!C12+TUM_default_S4_Mat!M4*Weighting!C13+TUM_default_S4_Mat!N4*Weighting!C14+TUM_default_S4_Mat!O4*Weighting!C15+TUM_default_S4_Mat!P4*Weighting!C16+TUM_default_S4_Mat!Q4*Weighting!C17</f>
        <v>268.06016893677798</v>
      </c>
      <c r="D4" s="6">
        <f ca="1">+TUM_default_S4_Mat!B4*Weighting!D2+TUM_default_S4_Mat!C4*Weighting!D3+TUM_default_S4_Mat!D4*Weighting!D4+TUM_default_S4_Mat!E4*Weighting!D5+TUM_default_S4_Mat!F4*Weighting!D6+TUM_default_S4_Mat!G4*Weighting!D7+TUM_default_S4_Mat!H4*Weighting!D8+TUM_default_S4_Mat!I4*Weighting!D9+TUM_default_S4_Mat!J4*Weighting!D10+TUM_default_S4_Mat!K4*Weighting!D11+TUM_default_S4_Mat!L4*Weighting!D12+TUM_default_S4_Mat!M4*Weighting!D13+TUM_default_S4_Mat!N4*Weighting!D14+TUM_default_S4_Mat!O4*Weighting!D15+TUM_default_S4_Mat!P4*Weighting!D16+TUM_default_S4_Mat!Q4*Weighting!D17</f>
        <v>278.476244224624</v>
      </c>
      <c r="E4" s="6">
        <f ca="1">+TUM_default_S4_Mat!B4*Weighting!E2+TUM_default_S4_Mat!C4*Weighting!E3+TUM_default_S4_Mat!D4*Weighting!E4+TUM_default_S4_Mat!E4*Weighting!E5+TUM_default_S4_Mat!F4*Weighting!E6+TUM_default_S4_Mat!G4*Weighting!E7+TUM_default_S4_Mat!H4*Weighting!E8+TUM_default_S4_Mat!I4*Weighting!E9+TUM_default_S4_Mat!J4*Weighting!E10+TUM_default_S4_Mat!K4*Weighting!E11+TUM_default_S4_Mat!L4*Weighting!E12+TUM_default_S4_Mat!M4*Weighting!E13+TUM_default_S4_Mat!N4*Weighting!E14+TUM_default_S4_Mat!O4*Weighting!E15+TUM_default_S4_Mat!P4*Weighting!E16+TUM_default_S4_Mat!Q4*Weighting!E17</f>
        <v>318.89000244289548</v>
      </c>
      <c r="F4" s="6">
        <f ca="1">+TUM_default_S4_Mat!B4*Weighting!F2+TUM_default_S4_Mat!C4*Weighting!F3+TUM_default_S4_Mat!D4*Weighting!F4+TUM_default_S4_Mat!E4*Weighting!F5+TUM_default_S4_Mat!F4*Weighting!F6+TUM_default_S4_Mat!G4*Weighting!F7+TUM_default_S4_Mat!H4*Weighting!F8+TUM_default_S4_Mat!I4*Weighting!F9+TUM_default_S4_Mat!J4*Weighting!F10+TUM_default_S4_Mat!K4*Weighting!F11+TUM_default_S4_Mat!L4*Weighting!F12+TUM_default_S4_Mat!M4*Weighting!F13+TUM_default_S4_Mat!N4*Weighting!F14+TUM_default_S4_Mat!O4*Weighting!F15+TUM_default_S4_Mat!P4*Weighting!F16+TUM_default_S4_Mat!Q4*Weighting!F17</f>
        <v>260.89927330062613</v>
      </c>
      <c r="G4" s="6">
        <f>+TUM_default_S4_Mat!B4*Weighting!G2+TUM_default_S4_Mat!C4*Weighting!G3+TUM_default_S4_Mat!D4*Weighting!G4+TUM_default_S4_Mat!E4*Weighting!G5+TUM_default_S4_Mat!F4*Weighting!G6+TUM_default_S4_Mat!G4*Weighting!G7+TUM_default_S4_Mat!H4*Weighting!G8+TUM_default_S4_Mat!I4*Weighting!G9+TUM_default_S4_Mat!J4*Weighting!G10+TUM_default_S4_Mat!K4*Weighting!G11+TUM_default_S4_Mat!L4*Weighting!G12+TUM_default_S4_Mat!M4*Weighting!G13+TUM_default_S4_Mat!N4*Weighting!G14+TUM_default_S4_Mat!O4*Weighting!G15+TUM_default_S4_Mat!P4*Weighting!G16+TUM_default_S4_Mat!Q4*Weighting!G17</f>
        <v>117.24314358755917</v>
      </c>
      <c r="H4" s="6">
        <f>+TUM_default_S4_Mat!B4*Weighting!H2+TUM_default_S4_Mat!C4*Weighting!H3+TUM_default_S4_Mat!D4*Weighting!H4+TUM_default_S4_Mat!E4*Weighting!H5+TUM_default_S4_Mat!F4*Weighting!H6+TUM_default_S4_Mat!G4*Weighting!H7+TUM_default_S4_Mat!H4*Weighting!H8+TUM_default_S4_Mat!I4*Weighting!H9+TUM_default_S4_Mat!J4*Weighting!H10+TUM_default_S4_Mat!K4*Weighting!H11+TUM_default_S4_Mat!L4*Weighting!H12+TUM_default_S4_Mat!M4*Weighting!H13+TUM_default_S4_Mat!N4*Weighting!H14+TUM_default_S4_Mat!O4*Weighting!H15+TUM_default_S4_Mat!P4*Weighting!H16+TUM_default_S4_Mat!Q4*Weighting!H17</f>
        <v>96.184526324775632</v>
      </c>
      <c r="I4" s="6">
        <f>+TUM_default_S4_Mat!B4*Weighting!I2+TUM_default_S4_Mat!C4*Weighting!I3+TUM_default_S4_Mat!D4*Weighting!I4+TUM_default_S4_Mat!E4*Weighting!I5+TUM_default_S4_Mat!F4*Weighting!I6+TUM_default_S4_Mat!G4*Weighting!I7+TUM_default_S4_Mat!H4*Weighting!I8+TUM_default_S4_Mat!I4*Weighting!I9+TUM_default_S4_Mat!J4*Weighting!I10+TUM_default_S4_Mat!K4*Weighting!I11+TUM_default_S4_Mat!L4*Weighting!I12+TUM_default_S4_Mat!M4*Weighting!I13+TUM_default_S4_Mat!N4*Weighting!I14+TUM_default_S4_Mat!O4*Weighting!I15+TUM_default_S4_Mat!P4*Weighting!I16+TUM_default_S4_Mat!Q4*Weighting!I17</f>
        <v>113.59173216281178</v>
      </c>
      <c r="J4" s="6">
        <f>+TUM_default_S4_Mat!B4*Weighting!J2+TUM_default_S4_Mat!C4*Weighting!J3+TUM_default_S4_Mat!D4*Weighting!J4+TUM_default_S4_Mat!E4*Weighting!J5+TUM_default_S4_Mat!F4*Weighting!J6+TUM_default_S4_Mat!G4*Weighting!J7+TUM_default_S4_Mat!H4*Weighting!J8+TUM_default_S4_Mat!I4*Weighting!J9+TUM_default_S4_Mat!J4*Weighting!J10+TUM_default_S4_Mat!K4*Weighting!J11+TUM_default_S4_Mat!L4*Weighting!J12+TUM_default_S4_Mat!M4*Weighting!J13+TUM_default_S4_Mat!N4*Weighting!J14+TUM_default_S4_Mat!O4*Weighting!J15+TUM_default_S4_Mat!P4*Weighting!J16+TUM_default_S4_Mat!Q4*Weighting!J17</f>
        <v>126.56867604514456</v>
      </c>
      <c r="K4" s="6">
        <f>+TUM_default_S4_Mat!B4*Weighting!K2+TUM_default_S4_Mat!C4*Weighting!K3+TUM_default_S4_Mat!D4*Weighting!K4+TUM_default_S4_Mat!E4*Weighting!K5+TUM_default_S4_Mat!F4*Weighting!K6+TUM_default_S4_Mat!G4*Weighting!K7+TUM_default_S4_Mat!H4*Weighting!K8+TUM_default_S4_Mat!I4*Weighting!K9+TUM_default_S4_Mat!J4*Weighting!K10+TUM_default_S4_Mat!K4*Weighting!K11+TUM_default_S4_Mat!L4*Weighting!K12+TUM_default_S4_Mat!M4*Weighting!K13+TUM_default_S4_Mat!N4*Weighting!K14+TUM_default_S4_Mat!O4*Weighting!K15+TUM_default_S4_Mat!P4*Weighting!K16+TUM_default_S4_Mat!Q4*Weighting!K17</f>
        <v>89.493859339193364</v>
      </c>
      <c r="L4" s="6">
        <f>+TUM_default_S4_Mat!B4*Weighting!L2+TUM_default_S4_Mat!C4*Weighting!L3+TUM_default_S4_Mat!D4*Weighting!L4+TUM_default_S4_Mat!E4*Weighting!L5+TUM_default_S4_Mat!F4*Weighting!L6+TUM_default_S4_Mat!G4*Weighting!L7+TUM_default_S4_Mat!H4*Weighting!L8+TUM_default_S4_Mat!I4*Weighting!L9+TUM_default_S4_Mat!J4*Weighting!L10+TUM_default_S4_Mat!K4*Weighting!L11+TUM_default_S4_Mat!L4*Weighting!L12+TUM_default_S4_Mat!M4*Weighting!L13+TUM_default_S4_Mat!N4*Weighting!L14+TUM_default_S4_Mat!O4*Weighting!L15+TUM_default_S4_Mat!P4*Weighting!L16+TUM_default_S4_Mat!Q4*Weighting!L17</f>
        <v>23.209657156437672</v>
      </c>
      <c r="M4" s="6">
        <f>+TUM_default_S4_Mat!B4*Weighting!M2+TUM_default_S4_Mat!C4*Weighting!M3+TUM_default_S4_Mat!D4*Weighting!M4+TUM_default_S4_Mat!E4*Weighting!M5+TUM_default_S4_Mat!F4*Weighting!M6+TUM_default_S4_Mat!G4*Weighting!M7+TUM_default_S4_Mat!H4*Weighting!M8+TUM_default_S4_Mat!I4*Weighting!M9+TUM_default_S4_Mat!J4*Weighting!M10+TUM_default_S4_Mat!K4*Weighting!M11+TUM_default_S4_Mat!L4*Weighting!M12+TUM_default_S4_Mat!M4*Weighting!M13+TUM_default_S4_Mat!N4*Weighting!M14+TUM_default_S4_Mat!O4*Weighting!M15+TUM_default_S4_Mat!P4*Weighting!M16+TUM_default_S4_Mat!Q4*Weighting!M17</f>
        <v>1.0620279234942041</v>
      </c>
      <c r="N4" s="6">
        <f>+TUM_default_S4_Mat!B4*Weighting!N2+TUM_default_S4_Mat!C4*Weighting!N3+TUM_default_S4_Mat!D4*Weighting!N4+TUM_default_S4_Mat!E4*Weighting!N5+TUM_default_S4_Mat!F4*Weighting!N6+TUM_default_S4_Mat!G4*Weighting!N7+TUM_default_S4_Mat!H4*Weighting!N8+TUM_default_S4_Mat!I4*Weighting!N9+TUM_default_S4_Mat!J4*Weighting!N10+TUM_default_S4_Mat!K4*Weighting!N11+TUM_default_S4_Mat!L4*Weighting!N12+TUM_default_S4_Mat!M4*Weighting!N13+TUM_default_S4_Mat!N4*Weighting!N14+TUM_default_S4_Mat!O4*Weighting!N15+TUM_default_S4_Mat!P4*Weighting!N16+TUM_default_S4_Mat!Q4*Weighting!N17</f>
        <v>327.01182378149815</v>
      </c>
      <c r="O4" s="6">
        <f>+TUM_default_S4_Mat!B4*Weighting!O2+TUM_default_S4_Mat!C4*Weighting!O3+TUM_default_S4_Mat!D4*Weighting!O4+TUM_default_S4_Mat!E4*Weighting!O5+TUM_default_S4_Mat!F4*Weighting!O6+TUM_default_S4_Mat!G4*Weighting!O7+TUM_default_S4_Mat!H4*Weighting!O8+TUM_default_S4_Mat!I4*Weighting!O9+TUM_default_S4_Mat!J4*Weighting!O10+TUM_default_S4_Mat!K4*Weighting!O11+TUM_default_S4_Mat!L4*Weighting!O12+TUM_default_S4_Mat!M4*Weighting!O13+TUM_default_S4_Mat!N4*Weighting!O14+TUM_default_S4_Mat!O4*Weighting!O15+TUM_default_S4_Mat!P4*Weighting!O16+TUM_default_S4_Mat!Q4*Weighting!O17</f>
        <v>414.261036080704</v>
      </c>
      <c r="P4" s="6">
        <f>+TUM_default_S4_Mat!B4*Weighting!P2+TUM_default_S4_Mat!C4*Weighting!P3+TUM_default_S4_Mat!D4*Weighting!P4+TUM_default_S4_Mat!E4*Weighting!P5+TUM_default_S4_Mat!F4*Weighting!P6+TUM_default_S4_Mat!G4*Weighting!P7+TUM_default_S4_Mat!H4*Weighting!P8+TUM_default_S4_Mat!I4*Weighting!P9+TUM_default_S4_Mat!J4*Weighting!P10+TUM_default_S4_Mat!K4*Weighting!P11+TUM_default_S4_Mat!L4*Weighting!P12+TUM_default_S4_Mat!M4*Weighting!P13+TUM_default_S4_Mat!N4*Weighting!P14+TUM_default_S4_Mat!O4*Weighting!P15+TUM_default_S4_Mat!P4*Weighting!P16+TUM_default_S4_Mat!Q4*Weighting!P17</f>
        <v>28.530106759787177</v>
      </c>
      <c r="Q4" s="6">
        <f>+TUM_default_S4_Mat!B4*Weighting!Q2+TUM_default_S4_Mat!C4*Weighting!Q3+TUM_default_S4_Mat!D4*Weighting!Q4+TUM_default_S4_Mat!E4*Weighting!Q5+TUM_default_S4_Mat!F4*Weighting!Q6+TUM_default_S4_Mat!G4*Weighting!Q7+TUM_default_S4_Mat!H4*Weighting!Q8+TUM_default_S4_Mat!I4*Weighting!Q9+TUM_default_S4_Mat!J4*Weighting!Q10+TUM_default_S4_Mat!K4*Weighting!Q11+TUM_default_S4_Mat!L4*Weighting!Q12+TUM_default_S4_Mat!M4*Weighting!Q13+TUM_default_S4_Mat!N4*Weighting!Q14+TUM_default_S4_Mat!O4*Weighting!Q15+TUM_default_S4_Mat!P4*Weighting!Q16+TUM_default_S4_Mat!Q4*Weighting!Q17</f>
        <v>1.5851203050920886</v>
      </c>
      <c r="R4" s="6">
        <f>+TUM_default_S4_Mat!B4*Weighting!R2+TUM_default_S4_Mat!C4*Weighting!R3+TUM_default_S4_Mat!D4*Weighting!R4+TUM_default_S4_Mat!E4*Weighting!R5+TUM_default_S4_Mat!F4*Weighting!R6+TUM_default_S4_Mat!G4*Weighting!R7+TUM_default_S4_Mat!H4*Weighting!R8+TUM_default_S4_Mat!I4*Weighting!R9+TUM_default_S4_Mat!J4*Weighting!R10+TUM_default_S4_Mat!K4*Weighting!R11+TUM_default_S4_Mat!L4*Weighting!R12+TUM_default_S4_Mat!M4*Weighting!R13+TUM_default_S4_Mat!N4*Weighting!R14+TUM_default_S4_Mat!O4*Weighting!R15+TUM_default_S4_Mat!P4*Weighting!R16+TUM_default_S4_Mat!Q4*Weighting!R17</f>
        <v>32.005110294835617</v>
      </c>
      <c r="S4" s="6">
        <f>+TUM_default_S4_Mat!B4*Weighting!S2+TUM_default_S4_Mat!C4*Weighting!S3+TUM_default_S4_Mat!D4*Weighting!S4+TUM_default_S4_Mat!E4*Weighting!S5+TUM_default_S4_Mat!F4*Weighting!S6+TUM_default_S4_Mat!G4*Weighting!S7+TUM_default_S4_Mat!H4*Weighting!S8+TUM_default_S4_Mat!I4*Weighting!S9+TUM_default_S4_Mat!J4*Weighting!S10+TUM_default_S4_Mat!K4*Weighting!S11+TUM_default_S4_Mat!L4*Weighting!S12+TUM_default_S4_Mat!M4*Weighting!S13+TUM_default_S4_Mat!N4*Weighting!S14+TUM_default_S4_Mat!O4*Weighting!S15+TUM_default_S4_Mat!P4*Weighting!S16+TUM_default_S4_Mat!Q4*Weighting!S17</f>
        <v>51.705076210740479</v>
      </c>
      <c r="T4" s="6">
        <f>+TUM_default_S4_Mat!B4*Weighting!T2+TUM_default_S4_Mat!C4*Weighting!T3+TUM_default_S4_Mat!D4*Weighting!T4+TUM_default_S4_Mat!E4*Weighting!T5+TUM_default_S4_Mat!F4*Weighting!T6+TUM_default_S4_Mat!G4*Weighting!T7+TUM_default_S4_Mat!H4*Weighting!T8+TUM_default_S4_Mat!I4*Weighting!T9+TUM_default_S4_Mat!J4*Weighting!T10+TUM_default_S4_Mat!K4*Weighting!T11+TUM_default_S4_Mat!L4*Weighting!T12+TUM_default_S4_Mat!M4*Weighting!T13+TUM_default_S4_Mat!N4*Weighting!T14+TUM_default_S4_Mat!O4*Weighting!T15+TUM_default_S4_Mat!P4*Weighting!T16+TUM_default_S4_Mat!Q4*Weighting!T17</f>
        <v>65.845964949339574</v>
      </c>
      <c r="U4" s="6">
        <f>+TUM_default_S4_Mat!B4*Weighting!U2+TUM_default_S4_Mat!C4*Weighting!U3+TUM_default_S4_Mat!D4*Weighting!U4+TUM_default_S4_Mat!E4*Weighting!U5+TUM_default_S4_Mat!F4*Weighting!U6+TUM_default_S4_Mat!G4*Weighting!U7+TUM_default_S4_Mat!H4*Weighting!U8+TUM_default_S4_Mat!I4*Weighting!U9+TUM_default_S4_Mat!J4*Weighting!U10+TUM_default_S4_Mat!K4*Weighting!U11+TUM_default_S4_Mat!L4*Weighting!U12+TUM_default_S4_Mat!M4*Weighting!U13+TUM_default_S4_Mat!N4*Weighting!U14+TUM_default_S4_Mat!O4*Weighting!U15+TUM_default_S4_Mat!P4*Weighting!U16+TUM_default_S4_Mat!Q4*Weighting!U17</f>
        <v>69.145425189255249</v>
      </c>
      <c r="V4" s="6">
        <f>+TUM_default_S4_Mat!B4*Weighting!V2+TUM_default_S4_Mat!C4*Weighting!V3+TUM_default_S4_Mat!D4*Weighting!V4+TUM_default_S4_Mat!E4*Weighting!V5+TUM_default_S4_Mat!F4*Weighting!V6+TUM_default_S4_Mat!G4*Weighting!V7+TUM_default_S4_Mat!H4*Weighting!V8+TUM_default_S4_Mat!I4*Weighting!V9+TUM_default_S4_Mat!J4*Weighting!V10+TUM_default_S4_Mat!K4*Weighting!V11+TUM_default_S4_Mat!L4*Weighting!V12+TUM_default_S4_Mat!M4*Weighting!V13+TUM_default_S4_Mat!N4*Weighting!V14+TUM_default_S4_Mat!O4*Weighting!V15+TUM_default_S4_Mat!P4*Weighting!V16+TUM_default_S4_Mat!Q4*Weighting!V17</f>
        <v>63.951138045413316</v>
      </c>
      <c r="W4" s="6">
        <f>+TUM_default_S4_Mat!B4*Weighting!W2+TUM_default_S4_Mat!C4*Weighting!W3+TUM_default_S4_Mat!D4*Weighting!W4+TUM_default_S4_Mat!E4*Weighting!W5+TUM_default_S4_Mat!F4*Weighting!W6+TUM_default_S4_Mat!G4*Weighting!W7+TUM_default_S4_Mat!H4*Weighting!W8+TUM_default_S4_Mat!I4*Weighting!W9+TUM_default_S4_Mat!J4*Weighting!W10+TUM_default_S4_Mat!K4*Weighting!W11+TUM_default_S4_Mat!L4*Weighting!W12+TUM_default_S4_Mat!M4*Weighting!W13+TUM_default_S4_Mat!N4*Weighting!W14+TUM_default_S4_Mat!O4*Weighting!W15+TUM_default_S4_Mat!P4*Weighting!W16+TUM_default_S4_Mat!Q4*Weighting!W17</f>
        <v>392.14172292173328</v>
      </c>
      <c r="X4" s="6">
        <f>+TUM_default_S4_Mat!B4*Weighting!X2+TUM_default_S4_Mat!C4*Weighting!X3+TUM_default_S4_Mat!D4*Weighting!X4+TUM_default_S4_Mat!E4*Weighting!X5+TUM_default_S4_Mat!F4*Weighting!X6+TUM_default_S4_Mat!G4*Weighting!X7+TUM_default_S4_Mat!H4*Weighting!X8+TUM_default_S4_Mat!I4*Weighting!X9+TUM_default_S4_Mat!J4*Weighting!X10+TUM_default_S4_Mat!K4*Weighting!X11+TUM_default_S4_Mat!L4*Weighting!X12+TUM_default_S4_Mat!M4*Weighting!X13+TUM_default_S4_Mat!N4*Weighting!X14+TUM_default_S4_Mat!O4*Weighting!X15+TUM_default_S4_Mat!P4*Weighting!X16+TUM_default_S4_Mat!Q4*Weighting!X17</f>
        <v>35.082117496937826</v>
      </c>
      <c r="Y4" s="6">
        <f>+TUM_default_S4_Mat!B4*Weighting!Y2+TUM_default_S4_Mat!C4*Weighting!Y3+TUM_default_S4_Mat!D4*Weighting!Y4+TUM_default_S4_Mat!E4*Weighting!Y5+TUM_default_S4_Mat!F4*Weighting!Y6+TUM_default_S4_Mat!G4*Weighting!Y7+TUM_default_S4_Mat!H4*Weighting!Y8+TUM_default_S4_Mat!I4*Weighting!Y9+TUM_default_S4_Mat!J4*Weighting!Y10+TUM_default_S4_Mat!K4*Weighting!Y11+TUM_default_S4_Mat!L4*Weighting!Y12+TUM_default_S4_Mat!M4*Weighting!Y13+TUM_default_S4_Mat!N4*Weighting!Y14+TUM_default_S4_Mat!O4*Weighting!Y15+TUM_default_S4_Mat!P4*Weighting!Y16+TUM_default_S4_Mat!Q4*Weighting!Y17</f>
        <v>309.87208370961065</v>
      </c>
      <c r="Z4" s="6">
        <f>+TUM_default_S4_Mat!B4*Weighting!Z2+TUM_default_S4_Mat!C4*Weighting!Z3+TUM_default_S4_Mat!D4*Weighting!Z4+TUM_default_S4_Mat!E4*Weighting!Z5+TUM_default_S4_Mat!F4*Weighting!Z6+TUM_default_S4_Mat!G4*Weighting!Z7+TUM_default_S4_Mat!H4*Weighting!Z8+TUM_default_S4_Mat!I4*Weighting!Z9+TUM_default_S4_Mat!J4*Weighting!Z10+TUM_default_S4_Mat!K4*Weighting!Z11+TUM_default_S4_Mat!L4*Weighting!Z12+TUM_default_S4_Mat!M4*Weighting!Z13+TUM_default_S4_Mat!N4*Weighting!Z14+TUM_default_S4_Mat!O4*Weighting!Z15+TUM_default_S4_Mat!P4*Weighting!Z16+TUM_default_S4_Mat!Q4*Weighting!Z17</f>
        <v>27.690268662592405</v>
      </c>
      <c r="AA4" s="6">
        <f>+TUM_default_S4_Mat!B4*Weighting!AA2+TUM_default_S4_Mat!C4*Weighting!AA3+TUM_default_S4_Mat!D4*Weighting!AA4+TUM_default_S4_Mat!E4*Weighting!AA5+TUM_default_S4_Mat!F4*Weighting!AA6+TUM_default_S4_Mat!G4*Weighting!AA7+TUM_default_S4_Mat!H4*Weighting!AA8+TUM_default_S4_Mat!I4*Weighting!AA9+TUM_default_S4_Mat!J4*Weighting!AA10+TUM_default_S4_Mat!K4*Weighting!AA11+TUM_default_S4_Mat!L4*Weighting!AA12+TUM_default_S4_Mat!M4*Weighting!AA13+TUM_default_S4_Mat!N4*Weighting!AA14+TUM_default_S4_Mat!O4*Weighting!AA15+TUM_default_S4_Mat!P4*Weighting!AA16+TUM_default_S4_Mat!Q4*Weighting!AA17</f>
        <v>32.791617913474937</v>
      </c>
    </row>
    <row r="5" spans="1:27" x14ac:dyDescent="0.35">
      <c r="A5" s="5" t="s">
        <v>4</v>
      </c>
      <c r="B5" s="6">
        <f ca="1">+TUM_default_S4_Mat!B5*Weighting!B2+TUM_default_S4_Mat!C5*Weighting!B3+TUM_default_S4_Mat!D5*Weighting!B4+TUM_default_S4_Mat!E5*Weighting!B5+TUM_default_S4_Mat!F5*Weighting!B6+TUM_default_S4_Mat!G5*Weighting!B7+TUM_default_S4_Mat!H5*Weighting!B8+TUM_default_S4_Mat!I5*Weighting!B9+TUM_default_S4_Mat!J5*Weighting!B10+TUM_default_S4_Mat!K5*Weighting!B11+TUM_default_S4_Mat!L5*Weighting!B12+TUM_default_S4_Mat!M5*Weighting!B13+TUM_default_S4_Mat!N5*Weighting!B14+TUM_default_S4_Mat!O5*Weighting!B15+TUM_default_S4_Mat!P5*Weighting!B16+TUM_default_S4_Mat!Q5*Weighting!B17</f>
        <v>142.11826492408008</v>
      </c>
      <c r="C5" s="6">
        <f ca="1">+TUM_default_S4_Mat!B5*Weighting!C2+TUM_default_S4_Mat!C5*Weighting!C3+TUM_default_S4_Mat!D5*Weighting!C4+TUM_default_S4_Mat!E5*Weighting!C5+TUM_default_S4_Mat!F5*Weighting!C6+TUM_default_S4_Mat!G5*Weighting!C7+TUM_default_S4_Mat!H5*Weighting!C8+TUM_default_S4_Mat!I5*Weighting!C9+TUM_default_S4_Mat!J5*Weighting!C10+TUM_default_S4_Mat!K5*Weighting!C11+TUM_default_S4_Mat!L5*Weighting!C12+TUM_default_S4_Mat!M5*Weighting!C13+TUM_default_S4_Mat!N5*Weighting!C14+TUM_default_S4_Mat!O5*Weighting!C15+TUM_default_S4_Mat!P5*Weighting!C16+TUM_default_S4_Mat!Q5*Weighting!C17</f>
        <v>134.03008446838899</v>
      </c>
      <c r="D5" s="6">
        <f ca="1">+TUM_default_S4_Mat!B5*Weighting!D2+TUM_default_S4_Mat!C5*Weighting!D3+TUM_default_S4_Mat!D5*Weighting!D4+TUM_default_S4_Mat!E5*Weighting!D5+TUM_default_S4_Mat!F5*Weighting!D6+TUM_default_S4_Mat!G5*Weighting!D7+TUM_default_S4_Mat!H5*Weighting!D8+TUM_default_S4_Mat!I5*Weighting!D9+TUM_default_S4_Mat!J5*Weighting!D10+TUM_default_S4_Mat!K5*Weighting!D11+TUM_default_S4_Mat!L5*Weighting!D12+TUM_default_S4_Mat!M5*Weighting!D13+TUM_default_S4_Mat!N5*Weighting!D14+TUM_default_S4_Mat!O5*Weighting!D15+TUM_default_S4_Mat!P5*Weighting!D16+TUM_default_S4_Mat!Q5*Weighting!D17</f>
        <v>139.238122112312</v>
      </c>
      <c r="E5" s="6">
        <f ca="1">+TUM_default_S4_Mat!B5*Weighting!E2+TUM_default_S4_Mat!C5*Weighting!E3+TUM_default_S4_Mat!D5*Weighting!E4+TUM_default_S4_Mat!E5*Weighting!E5+TUM_default_S4_Mat!F5*Weighting!E6+TUM_default_S4_Mat!G5*Weighting!E7+TUM_default_S4_Mat!H5*Weighting!E8+TUM_default_S4_Mat!I5*Weighting!E9+TUM_default_S4_Mat!J5*Weighting!E10+TUM_default_S4_Mat!K5*Weighting!E11+TUM_default_S4_Mat!L5*Weighting!E12+TUM_default_S4_Mat!M5*Weighting!E13+TUM_default_S4_Mat!N5*Weighting!E14+TUM_default_S4_Mat!O5*Weighting!E15+TUM_default_S4_Mat!P5*Weighting!E16+TUM_default_S4_Mat!Q5*Weighting!E17</f>
        <v>159.44500122144774</v>
      </c>
      <c r="F5" s="6">
        <f ca="1">+TUM_default_S4_Mat!B5*Weighting!F2+TUM_default_S4_Mat!C5*Weighting!F3+TUM_default_S4_Mat!D5*Weighting!F4+TUM_default_S4_Mat!E5*Weighting!F5+TUM_default_S4_Mat!F5*Weighting!F6+TUM_default_S4_Mat!G5*Weighting!F7+TUM_default_S4_Mat!H5*Weighting!F8+TUM_default_S4_Mat!I5*Weighting!F9+TUM_default_S4_Mat!J5*Weighting!F10+TUM_default_S4_Mat!K5*Weighting!F11+TUM_default_S4_Mat!L5*Weighting!F12+TUM_default_S4_Mat!M5*Weighting!F13+TUM_default_S4_Mat!N5*Weighting!F14+TUM_default_S4_Mat!O5*Weighting!F15+TUM_default_S4_Mat!P5*Weighting!F16+TUM_default_S4_Mat!Q5*Weighting!F17</f>
        <v>130.44963665031307</v>
      </c>
      <c r="G5" s="6">
        <f>+TUM_default_S4_Mat!B5*Weighting!G2+TUM_default_S4_Mat!C5*Weighting!G3+TUM_default_S4_Mat!D5*Weighting!G4+TUM_default_S4_Mat!E5*Weighting!G5+TUM_default_S4_Mat!F5*Weighting!G6+TUM_default_S4_Mat!G5*Weighting!G7+TUM_default_S4_Mat!H5*Weighting!G8+TUM_default_S4_Mat!I5*Weighting!G9+TUM_default_S4_Mat!J5*Weighting!G10+TUM_default_S4_Mat!K5*Weighting!G11+TUM_default_S4_Mat!L5*Weighting!G12+TUM_default_S4_Mat!M5*Weighting!G13+TUM_default_S4_Mat!N5*Weighting!G14+TUM_default_S4_Mat!O5*Weighting!G15+TUM_default_S4_Mat!P5*Weighting!G16+TUM_default_S4_Mat!Q5*Weighting!G17</f>
        <v>58.621571793779587</v>
      </c>
      <c r="H5" s="6">
        <f>+TUM_default_S4_Mat!B5*Weighting!H2+TUM_default_S4_Mat!C5*Weighting!H3+TUM_default_S4_Mat!D5*Weighting!H4+TUM_default_S4_Mat!E5*Weighting!H5+TUM_default_S4_Mat!F5*Weighting!H6+TUM_default_S4_Mat!G5*Weighting!H7+TUM_default_S4_Mat!H5*Weighting!H8+TUM_default_S4_Mat!I5*Weighting!H9+TUM_default_S4_Mat!J5*Weighting!H10+TUM_default_S4_Mat!K5*Weighting!H11+TUM_default_S4_Mat!L5*Weighting!H12+TUM_default_S4_Mat!M5*Weighting!H13+TUM_default_S4_Mat!N5*Weighting!H14+TUM_default_S4_Mat!O5*Weighting!H15+TUM_default_S4_Mat!P5*Weighting!H16+TUM_default_S4_Mat!Q5*Weighting!H17</f>
        <v>48.092263162387816</v>
      </c>
      <c r="I5" s="6">
        <f>+TUM_default_S4_Mat!B5*Weighting!I2+TUM_default_S4_Mat!C5*Weighting!I3+TUM_default_S4_Mat!D5*Weighting!I4+TUM_default_S4_Mat!E5*Weighting!I5+TUM_default_S4_Mat!F5*Weighting!I6+TUM_default_S4_Mat!G5*Weighting!I7+TUM_default_S4_Mat!H5*Weighting!I8+TUM_default_S4_Mat!I5*Weighting!I9+TUM_default_S4_Mat!J5*Weighting!I10+TUM_default_S4_Mat!K5*Weighting!I11+TUM_default_S4_Mat!L5*Weighting!I12+TUM_default_S4_Mat!M5*Weighting!I13+TUM_default_S4_Mat!N5*Weighting!I14+TUM_default_S4_Mat!O5*Weighting!I15+TUM_default_S4_Mat!P5*Weighting!I16+TUM_default_S4_Mat!Q5*Weighting!I17</f>
        <v>56.79586608140589</v>
      </c>
      <c r="J5" s="6">
        <f>+TUM_default_S4_Mat!B5*Weighting!J2+TUM_default_S4_Mat!C5*Weighting!J3+TUM_default_S4_Mat!D5*Weighting!J4+TUM_default_S4_Mat!E5*Weighting!J5+TUM_default_S4_Mat!F5*Weighting!J6+TUM_default_S4_Mat!G5*Weighting!J7+TUM_default_S4_Mat!H5*Weighting!J8+TUM_default_S4_Mat!I5*Weighting!J9+TUM_default_S4_Mat!J5*Weighting!J10+TUM_default_S4_Mat!K5*Weighting!J11+TUM_default_S4_Mat!L5*Weighting!J12+TUM_default_S4_Mat!M5*Weighting!J13+TUM_default_S4_Mat!N5*Weighting!J14+TUM_default_S4_Mat!O5*Weighting!J15+TUM_default_S4_Mat!P5*Weighting!J16+TUM_default_S4_Mat!Q5*Weighting!J17</f>
        <v>63.284338022572278</v>
      </c>
      <c r="K5" s="6">
        <f>+TUM_default_S4_Mat!B5*Weighting!K2+TUM_default_S4_Mat!C5*Weighting!K3+TUM_default_S4_Mat!D5*Weighting!K4+TUM_default_S4_Mat!E5*Weighting!K5+TUM_default_S4_Mat!F5*Weighting!K6+TUM_default_S4_Mat!G5*Weighting!K7+TUM_default_S4_Mat!H5*Weighting!K8+TUM_default_S4_Mat!I5*Weighting!K9+TUM_default_S4_Mat!J5*Weighting!K10+TUM_default_S4_Mat!K5*Weighting!K11+TUM_default_S4_Mat!L5*Weighting!K12+TUM_default_S4_Mat!M5*Weighting!K13+TUM_default_S4_Mat!N5*Weighting!K14+TUM_default_S4_Mat!O5*Weighting!K15+TUM_default_S4_Mat!P5*Weighting!K16+TUM_default_S4_Mat!Q5*Weighting!K17</f>
        <v>44.746929669596682</v>
      </c>
      <c r="L5" s="6">
        <f>+TUM_default_S4_Mat!B5*Weighting!L2+TUM_default_S4_Mat!C5*Weighting!L3+TUM_default_S4_Mat!D5*Weighting!L4+TUM_default_S4_Mat!E5*Weighting!L5+TUM_default_S4_Mat!F5*Weighting!L6+TUM_default_S4_Mat!G5*Weighting!L7+TUM_default_S4_Mat!H5*Weighting!L8+TUM_default_S4_Mat!I5*Weighting!L9+TUM_default_S4_Mat!J5*Weighting!L10+TUM_default_S4_Mat!K5*Weighting!L11+TUM_default_S4_Mat!L5*Weighting!L12+TUM_default_S4_Mat!M5*Weighting!L13+TUM_default_S4_Mat!N5*Weighting!L14+TUM_default_S4_Mat!O5*Weighting!L15+TUM_default_S4_Mat!P5*Weighting!L16+TUM_default_S4_Mat!Q5*Weighting!L17</f>
        <v>11.604828578218836</v>
      </c>
      <c r="M5" s="6">
        <f>+TUM_default_S4_Mat!B5*Weighting!M2+TUM_default_S4_Mat!C5*Weighting!M3+TUM_default_S4_Mat!D5*Weighting!M4+TUM_default_S4_Mat!E5*Weighting!M5+TUM_default_S4_Mat!F5*Weighting!M6+TUM_default_S4_Mat!G5*Weighting!M7+TUM_default_S4_Mat!H5*Weighting!M8+TUM_default_S4_Mat!I5*Weighting!M9+TUM_default_S4_Mat!J5*Weighting!M10+TUM_default_S4_Mat!K5*Weighting!M11+TUM_default_S4_Mat!L5*Weighting!M12+TUM_default_S4_Mat!M5*Weighting!M13+TUM_default_S4_Mat!N5*Weighting!M14+TUM_default_S4_Mat!O5*Weighting!M15+TUM_default_S4_Mat!P5*Weighting!M16+TUM_default_S4_Mat!Q5*Weighting!M17</f>
        <v>0.53101396174710203</v>
      </c>
      <c r="N5" s="6">
        <f>+TUM_default_S4_Mat!B5*Weighting!N2+TUM_default_S4_Mat!C5*Weighting!N3+TUM_default_S4_Mat!D5*Weighting!N4+TUM_default_S4_Mat!E5*Weighting!N5+TUM_default_S4_Mat!F5*Weighting!N6+TUM_default_S4_Mat!G5*Weighting!N7+TUM_default_S4_Mat!H5*Weighting!N8+TUM_default_S4_Mat!I5*Weighting!N9+TUM_default_S4_Mat!J5*Weighting!N10+TUM_default_S4_Mat!K5*Weighting!N11+TUM_default_S4_Mat!L5*Weighting!N12+TUM_default_S4_Mat!M5*Weighting!N13+TUM_default_S4_Mat!N5*Weighting!N14+TUM_default_S4_Mat!O5*Weighting!N15+TUM_default_S4_Mat!P5*Weighting!N16+TUM_default_S4_Mat!Q5*Weighting!N17</f>
        <v>163.50591189074908</v>
      </c>
      <c r="O5" s="6">
        <f>+TUM_default_S4_Mat!B5*Weighting!O2+TUM_default_S4_Mat!C5*Weighting!O3+TUM_default_S4_Mat!D5*Weighting!O4+TUM_default_S4_Mat!E5*Weighting!O5+TUM_default_S4_Mat!F5*Weighting!O6+TUM_default_S4_Mat!G5*Weighting!O7+TUM_default_S4_Mat!H5*Weighting!O8+TUM_default_S4_Mat!I5*Weighting!O9+TUM_default_S4_Mat!J5*Weighting!O10+TUM_default_S4_Mat!K5*Weighting!O11+TUM_default_S4_Mat!L5*Weighting!O12+TUM_default_S4_Mat!M5*Weighting!O13+TUM_default_S4_Mat!N5*Weighting!O14+TUM_default_S4_Mat!O5*Weighting!O15+TUM_default_S4_Mat!P5*Weighting!O16+TUM_default_S4_Mat!Q5*Weighting!O17</f>
        <v>207.130518040352</v>
      </c>
      <c r="P5" s="6">
        <f>+TUM_default_S4_Mat!B5*Weighting!P2+TUM_default_S4_Mat!C5*Weighting!P3+TUM_default_S4_Mat!D5*Weighting!P4+TUM_default_S4_Mat!E5*Weighting!P5+TUM_default_S4_Mat!F5*Weighting!P6+TUM_default_S4_Mat!G5*Weighting!P7+TUM_default_S4_Mat!H5*Weighting!P8+TUM_default_S4_Mat!I5*Weighting!P9+TUM_default_S4_Mat!J5*Weighting!P10+TUM_default_S4_Mat!K5*Weighting!P11+TUM_default_S4_Mat!L5*Weighting!P12+TUM_default_S4_Mat!M5*Weighting!P13+TUM_default_S4_Mat!N5*Weighting!P14+TUM_default_S4_Mat!O5*Weighting!P15+TUM_default_S4_Mat!P5*Weighting!P16+TUM_default_S4_Mat!Q5*Weighting!P17</f>
        <v>14.265053379893589</v>
      </c>
      <c r="Q5" s="6">
        <f>+TUM_default_S4_Mat!B5*Weighting!Q2+TUM_default_S4_Mat!C5*Weighting!Q3+TUM_default_S4_Mat!D5*Weighting!Q4+TUM_default_S4_Mat!E5*Weighting!Q5+TUM_default_S4_Mat!F5*Weighting!Q6+TUM_default_S4_Mat!G5*Weighting!Q7+TUM_default_S4_Mat!H5*Weighting!Q8+TUM_default_S4_Mat!I5*Weighting!Q9+TUM_default_S4_Mat!J5*Weighting!Q10+TUM_default_S4_Mat!K5*Weighting!Q11+TUM_default_S4_Mat!L5*Weighting!Q12+TUM_default_S4_Mat!M5*Weighting!Q13+TUM_default_S4_Mat!N5*Weighting!Q14+TUM_default_S4_Mat!O5*Weighting!Q15+TUM_default_S4_Mat!P5*Weighting!Q16+TUM_default_S4_Mat!Q5*Weighting!Q17</f>
        <v>0.79256015254604428</v>
      </c>
      <c r="R5" s="6">
        <f>+TUM_default_S4_Mat!B5*Weighting!R2+TUM_default_S4_Mat!C5*Weighting!R3+TUM_default_S4_Mat!D5*Weighting!R4+TUM_default_S4_Mat!E5*Weighting!R5+TUM_default_S4_Mat!F5*Weighting!R6+TUM_default_S4_Mat!G5*Weighting!R7+TUM_default_S4_Mat!H5*Weighting!R8+TUM_default_S4_Mat!I5*Weighting!R9+TUM_default_S4_Mat!J5*Weighting!R10+TUM_default_S4_Mat!K5*Weighting!R11+TUM_default_S4_Mat!L5*Weighting!R12+TUM_default_S4_Mat!M5*Weighting!R13+TUM_default_S4_Mat!N5*Weighting!R14+TUM_default_S4_Mat!O5*Weighting!R15+TUM_default_S4_Mat!P5*Weighting!R16+TUM_default_S4_Mat!Q5*Weighting!R17</f>
        <v>16.002555147417809</v>
      </c>
      <c r="S5" s="6">
        <f>+TUM_default_S4_Mat!B5*Weighting!S2+TUM_default_S4_Mat!C5*Weighting!S3+TUM_default_S4_Mat!D5*Weighting!S4+TUM_default_S4_Mat!E5*Weighting!S5+TUM_default_S4_Mat!F5*Weighting!S6+TUM_default_S4_Mat!G5*Weighting!S7+TUM_default_S4_Mat!H5*Weighting!S8+TUM_default_S4_Mat!I5*Weighting!S9+TUM_default_S4_Mat!J5*Weighting!S10+TUM_default_S4_Mat!K5*Weighting!S11+TUM_default_S4_Mat!L5*Weighting!S12+TUM_default_S4_Mat!M5*Weighting!S13+TUM_default_S4_Mat!N5*Weighting!S14+TUM_default_S4_Mat!O5*Weighting!S15+TUM_default_S4_Mat!P5*Weighting!S16+TUM_default_S4_Mat!Q5*Weighting!S17</f>
        <v>25.85253810537024</v>
      </c>
      <c r="T5" s="6">
        <f>+TUM_default_S4_Mat!B5*Weighting!T2+TUM_default_S4_Mat!C5*Weighting!T3+TUM_default_S4_Mat!D5*Weighting!T4+TUM_default_S4_Mat!E5*Weighting!T5+TUM_default_S4_Mat!F5*Weighting!T6+TUM_default_S4_Mat!G5*Weighting!T7+TUM_default_S4_Mat!H5*Weighting!T8+TUM_default_S4_Mat!I5*Weighting!T9+TUM_default_S4_Mat!J5*Weighting!T10+TUM_default_S4_Mat!K5*Weighting!T11+TUM_default_S4_Mat!L5*Weighting!T12+TUM_default_S4_Mat!M5*Weighting!T13+TUM_default_S4_Mat!N5*Weighting!T14+TUM_default_S4_Mat!O5*Weighting!T15+TUM_default_S4_Mat!P5*Weighting!T16+TUM_default_S4_Mat!Q5*Weighting!T17</f>
        <v>32.922982474669787</v>
      </c>
      <c r="U5" s="6">
        <f>+TUM_default_S4_Mat!B5*Weighting!U2+TUM_default_S4_Mat!C5*Weighting!U3+TUM_default_S4_Mat!D5*Weighting!U4+TUM_default_S4_Mat!E5*Weighting!U5+TUM_default_S4_Mat!F5*Weighting!U6+TUM_default_S4_Mat!G5*Weighting!U7+TUM_default_S4_Mat!H5*Weighting!U8+TUM_default_S4_Mat!I5*Weighting!U9+TUM_default_S4_Mat!J5*Weighting!U10+TUM_default_S4_Mat!K5*Weighting!U11+TUM_default_S4_Mat!L5*Weighting!U12+TUM_default_S4_Mat!M5*Weighting!U13+TUM_default_S4_Mat!N5*Weighting!U14+TUM_default_S4_Mat!O5*Weighting!U15+TUM_default_S4_Mat!P5*Weighting!U16+TUM_default_S4_Mat!Q5*Weighting!U17</f>
        <v>34.572712594627625</v>
      </c>
      <c r="V5" s="6">
        <f>+TUM_default_S4_Mat!B5*Weighting!V2+TUM_default_S4_Mat!C5*Weighting!V3+TUM_default_S4_Mat!D5*Weighting!V4+TUM_default_S4_Mat!E5*Weighting!V5+TUM_default_S4_Mat!F5*Weighting!V6+TUM_default_S4_Mat!G5*Weighting!V7+TUM_default_S4_Mat!H5*Weighting!V8+TUM_default_S4_Mat!I5*Weighting!V9+TUM_default_S4_Mat!J5*Weighting!V10+TUM_default_S4_Mat!K5*Weighting!V11+TUM_default_S4_Mat!L5*Weighting!V12+TUM_default_S4_Mat!M5*Weighting!V13+TUM_default_S4_Mat!N5*Weighting!V14+TUM_default_S4_Mat!O5*Weighting!V15+TUM_default_S4_Mat!P5*Weighting!V16+TUM_default_S4_Mat!Q5*Weighting!V17</f>
        <v>31.975569022706658</v>
      </c>
      <c r="W5" s="6">
        <f>+TUM_default_S4_Mat!B5*Weighting!W2+TUM_default_S4_Mat!C5*Weighting!W3+TUM_default_S4_Mat!D5*Weighting!W4+TUM_default_S4_Mat!E5*Weighting!W5+TUM_default_S4_Mat!F5*Weighting!W6+TUM_default_S4_Mat!G5*Weighting!W7+TUM_default_S4_Mat!H5*Weighting!W8+TUM_default_S4_Mat!I5*Weighting!W9+TUM_default_S4_Mat!J5*Weighting!W10+TUM_default_S4_Mat!K5*Weighting!W11+TUM_default_S4_Mat!L5*Weighting!W12+TUM_default_S4_Mat!M5*Weighting!W13+TUM_default_S4_Mat!N5*Weighting!W14+TUM_default_S4_Mat!O5*Weighting!W15+TUM_default_S4_Mat!P5*Weighting!W16+TUM_default_S4_Mat!Q5*Weighting!W17</f>
        <v>196.07086146086664</v>
      </c>
      <c r="X5" s="6">
        <f>+TUM_default_S4_Mat!B5*Weighting!X2+TUM_default_S4_Mat!C5*Weighting!X3+TUM_default_S4_Mat!D5*Weighting!X4+TUM_default_S4_Mat!E5*Weighting!X5+TUM_default_S4_Mat!F5*Weighting!X6+TUM_default_S4_Mat!G5*Weighting!X7+TUM_default_S4_Mat!H5*Weighting!X8+TUM_default_S4_Mat!I5*Weighting!X9+TUM_default_S4_Mat!J5*Weighting!X10+TUM_default_S4_Mat!K5*Weighting!X11+TUM_default_S4_Mat!L5*Weighting!X12+TUM_default_S4_Mat!M5*Weighting!X13+TUM_default_S4_Mat!N5*Weighting!X14+TUM_default_S4_Mat!O5*Weighting!X15+TUM_default_S4_Mat!P5*Weighting!X16+TUM_default_S4_Mat!Q5*Weighting!X17</f>
        <v>17.541058748468913</v>
      </c>
      <c r="Y5" s="6">
        <f>+TUM_default_S4_Mat!B5*Weighting!Y2+TUM_default_S4_Mat!C5*Weighting!Y3+TUM_default_S4_Mat!D5*Weighting!Y4+TUM_default_S4_Mat!E5*Weighting!Y5+TUM_default_S4_Mat!F5*Weighting!Y6+TUM_default_S4_Mat!G5*Weighting!Y7+TUM_default_S4_Mat!H5*Weighting!Y8+TUM_default_S4_Mat!I5*Weighting!Y9+TUM_default_S4_Mat!J5*Weighting!Y10+TUM_default_S4_Mat!K5*Weighting!Y11+TUM_default_S4_Mat!L5*Weighting!Y12+TUM_default_S4_Mat!M5*Weighting!Y13+TUM_default_S4_Mat!N5*Weighting!Y14+TUM_default_S4_Mat!O5*Weighting!Y15+TUM_default_S4_Mat!P5*Weighting!Y16+TUM_default_S4_Mat!Q5*Weighting!Y17</f>
        <v>154.93604185480532</v>
      </c>
      <c r="Z5" s="6">
        <f>+TUM_default_S4_Mat!B5*Weighting!Z2+TUM_default_S4_Mat!C5*Weighting!Z3+TUM_default_S4_Mat!D5*Weighting!Z4+TUM_default_S4_Mat!E5*Weighting!Z5+TUM_default_S4_Mat!F5*Weighting!Z6+TUM_default_S4_Mat!G5*Weighting!Z7+TUM_default_S4_Mat!H5*Weighting!Z8+TUM_default_S4_Mat!I5*Weighting!Z9+TUM_default_S4_Mat!J5*Weighting!Z10+TUM_default_S4_Mat!K5*Weighting!Z11+TUM_default_S4_Mat!L5*Weighting!Z12+TUM_default_S4_Mat!M5*Weighting!Z13+TUM_default_S4_Mat!N5*Weighting!Z14+TUM_default_S4_Mat!O5*Weighting!Z15+TUM_default_S4_Mat!P5*Weighting!Z16+TUM_default_S4_Mat!Q5*Weighting!Z17</f>
        <v>13.845134331296203</v>
      </c>
      <c r="AA5" s="6">
        <f>+TUM_default_S4_Mat!B5*Weighting!AA2+TUM_default_S4_Mat!C5*Weighting!AA3+TUM_default_S4_Mat!D5*Weighting!AA4+TUM_default_S4_Mat!E5*Weighting!AA5+TUM_default_S4_Mat!F5*Weighting!AA6+TUM_default_S4_Mat!G5*Weighting!AA7+TUM_default_S4_Mat!H5*Weighting!AA8+TUM_default_S4_Mat!I5*Weighting!AA9+TUM_default_S4_Mat!J5*Weighting!AA10+TUM_default_S4_Mat!K5*Weighting!AA11+TUM_default_S4_Mat!L5*Weighting!AA12+TUM_default_S4_Mat!M5*Weighting!AA13+TUM_default_S4_Mat!N5*Weighting!AA14+TUM_default_S4_Mat!O5*Weighting!AA15+TUM_default_S4_Mat!P5*Weighting!AA16+TUM_default_S4_Mat!Q5*Weighting!AA17</f>
        <v>16.395808956737469</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5_Treatm!B2*Weighting!B2+TUM_default_S5_Treatm!C2*Weighting!B3+TUM_default_S5_Treatm!D2*Weighting!B4+TUM_default_S5_Treatm!E2*Weighting!B5+TUM_default_S5_Treatm!F2*Weighting!B6+TUM_default_S5_Treatm!G2*Weighting!B7+TUM_default_S5_Treatm!H2*Weighting!B8+TUM_default_S5_Treatm!I2*Weighting!B9+TUM_default_S5_Treatm!J2*Weighting!B10+TUM_default_S5_Treatm!K2*Weighting!B11+TUM_default_S5_Treatm!L2*Weighting!B12+TUM_default_S5_Treatm!M2*Weighting!B13+TUM_default_S5_Treatm!N2*Weighting!B14+TUM_default_S5_Treatm!O2*Weighting!B15+TUM_default_S5_Treatm!P2*Weighting!B16+TUM_default_S5_Treatm!Q2*Weighting!B17</f>
        <v>14.839688363500265</v>
      </c>
      <c r="C2" s="6">
        <f ca="1">+TUM_default_S5_Treatm!B2*Weighting!C2+TUM_default_S5_Treatm!C2*Weighting!C3+TUM_default_S5_Treatm!D2*Weighting!C4+TUM_default_S5_Treatm!E2*Weighting!C5+TUM_default_S5_Treatm!F2*Weighting!C6+TUM_default_S5_Treatm!G2*Weighting!C7+TUM_default_S5_Treatm!H2*Weighting!C8+TUM_default_S5_Treatm!I2*Weighting!C9+TUM_default_S5_Treatm!J2*Weighting!C10+TUM_default_S5_Treatm!K2*Weighting!C11+TUM_default_S5_Treatm!L2*Weighting!C12+TUM_default_S5_Treatm!M2*Weighting!C13+TUM_default_S5_Treatm!N2*Weighting!C14+TUM_default_S5_Treatm!O2*Weighting!C15+TUM_default_S5_Treatm!P2*Weighting!C16+TUM_default_S5_Treatm!Q2*Weighting!C17</f>
        <v>9.3469531810649347</v>
      </c>
      <c r="D2" s="6">
        <f ca="1">+TUM_default_S5_Treatm!B2*Weighting!D2+TUM_default_S5_Treatm!C2*Weighting!D3+TUM_default_S5_Treatm!D2*Weighting!D4+TUM_default_S5_Treatm!E2*Weighting!D5+TUM_default_S5_Treatm!F2*Weighting!D6+TUM_default_S5_Treatm!G2*Weighting!D7+TUM_default_S5_Treatm!H2*Weighting!D8+TUM_default_S5_Treatm!I2*Weighting!D9+TUM_default_S5_Treatm!J2*Weighting!D10+TUM_default_S5_Treatm!K2*Weighting!D11+TUM_default_S5_Treatm!L2*Weighting!D12+TUM_default_S5_Treatm!M2*Weighting!D13+TUM_default_S5_Treatm!N2*Weighting!D14+TUM_default_S5_Treatm!O2*Weighting!D15+TUM_default_S5_Treatm!P2*Weighting!D16+TUM_default_S5_Treatm!Q2*Weighting!D17</f>
        <v>15.027662607832728</v>
      </c>
      <c r="E2" s="6">
        <f ca="1">+TUM_default_S5_Treatm!B2*Weighting!E2+TUM_default_S5_Treatm!C2*Weighting!E3+TUM_default_S5_Treatm!D2*Weighting!E4+TUM_default_S5_Treatm!E2*Weighting!E5+TUM_default_S5_Treatm!F2*Weighting!E6+TUM_default_S5_Treatm!G2*Weighting!E7+TUM_default_S5_Treatm!H2*Weighting!E8+TUM_default_S5_Treatm!I2*Weighting!E9+TUM_default_S5_Treatm!J2*Weighting!E10+TUM_default_S5_Treatm!K2*Weighting!E11+TUM_default_S5_Treatm!L2*Weighting!E12+TUM_default_S5_Treatm!M2*Weighting!E13+TUM_default_S5_Treatm!N2*Weighting!E14+TUM_default_S5_Treatm!O2*Weighting!E15+TUM_default_S5_Treatm!P2*Weighting!E16+TUM_default_S5_Treatm!Q2*Weighting!E17</f>
        <v>14.264975310596675</v>
      </c>
      <c r="F2" s="6">
        <f ca="1">+TUM_default_S5_Treatm!B2*Weighting!F2+TUM_default_S5_Treatm!C2*Weighting!F3+TUM_default_S5_Treatm!D2*Weighting!F4+TUM_default_S5_Treatm!E2*Weighting!F5+TUM_default_S5_Treatm!F2*Weighting!F6+TUM_default_S5_Treatm!G2*Weighting!F7+TUM_default_S5_Treatm!H2*Weighting!F8+TUM_default_S5_Treatm!I2*Weighting!F9+TUM_default_S5_Treatm!J2*Weighting!F10+TUM_default_S5_Treatm!K2*Weighting!F11+TUM_default_S5_Treatm!L2*Weighting!F12+TUM_default_S5_Treatm!M2*Weighting!F13+TUM_default_S5_Treatm!N2*Weighting!F14+TUM_default_S5_Treatm!O2*Weighting!F15+TUM_default_S5_Treatm!P2*Weighting!F16+TUM_default_S5_Treatm!Q2*Weighting!F17</f>
        <v>13.31380776620678</v>
      </c>
      <c r="G2" s="6">
        <f>+TUM_default_S5_Treatm!B2*Weighting!G2+TUM_default_S5_Treatm!C2*Weighting!G3+TUM_default_S5_Treatm!D2*Weighting!G4+TUM_default_S5_Treatm!E2*Weighting!G5+TUM_default_S5_Treatm!F2*Weighting!G6+TUM_default_S5_Treatm!G2*Weighting!G7+TUM_default_S5_Treatm!H2*Weighting!G8+TUM_default_S5_Treatm!I2*Weighting!G9+TUM_default_S5_Treatm!J2*Weighting!G10+TUM_default_S5_Treatm!K2*Weighting!G11+TUM_default_S5_Treatm!L2*Weighting!G12+TUM_default_S5_Treatm!M2*Weighting!G13+TUM_default_S5_Treatm!N2*Weighting!G14+TUM_default_S5_Treatm!O2*Weighting!G15+TUM_default_S5_Treatm!P2*Weighting!G16+TUM_default_S5_Treatm!Q2*Weighting!G17</f>
        <v>5.5152432492294476</v>
      </c>
      <c r="H2" s="6">
        <f>+TUM_default_S5_Treatm!B2*Weighting!H2+TUM_default_S5_Treatm!C2*Weighting!H3+TUM_default_S5_Treatm!D2*Weighting!H4+TUM_default_S5_Treatm!E2*Weighting!H5+TUM_default_S5_Treatm!F2*Weighting!H6+TUM_default_S5_Treatm!G2*Weighting!H7+TUM_default_S5_Treatm!H2*Weighting!H8+TUM_default_S5_Treatm!I2*Weighting!H9+TUM_default_S5_Treatm!J2*Weighting!H10+TUM_default_S5_Treatm!K2*Weighting!H11+TUM_default_S5_Treatm!L2*Weighting!H12+TUM_default_S5_Treatm!M2*Weighting!H13+TUM_default_S5_Treatm!N2*Weighting!H14+TUM_default_S5_Treatm!O2*Weighting!H15+TUM_default_S5_Treatm!P2*Weighting!H16+TUM_default_S5_Treatm!Q2*Weighting!H17</f>
        <v>3.5730369757177662</v>
      </c>
      <c r="I2" s="6">
        <f>+TUM_default_S5_Treatm!B2*Weighting!I2+TUM_default_S5_Treatm!C2*Weighting!I3+TUM_default_S5_Treatm!D2*Weighting!I4+TUM_default_S5_Treatm!E2*Weighting!I5+TUM_default_S5_Treatm!F2*Weighting!I6+TUM_default_S5_Treatm!G2*Weighting!I7+TUM_default_S5_Treatm!H2*Weighting!I8+TUM_default_S5_Treatm!I2*Weighting!I9+TUM_default_S5_Treatm!J2*Weighting!I10+TUM_default_S5_Treatm!K2*Weighting!I11+TUM_default_S5_Treatm!L2*Weighting!I12+TUM_default_S5_Treatm!M2*Weighting!I13+TUM_default_S5_Treatm!N2*Weighting!I14+TUM_default_S5_Treatm!O2*Weighting!I15+TUM_default_S5_Treatm!P2*Weighting!I16+TUM_default_S5_Treatm!Q2*Weighting!I17</f>
        <v>5.2632982008826685</v>
      </c>
      <c r="J2" s="6">
        <f>+TUM_default_S5_Treatm!B2*Weighting!J2+TUM_default_S5_Treatm!C2*Weighting!J3+TUM_default_S5_Treatm!D2*Weighting!J4+TUM_default_S5_Treatm!E2*Weighting!J5+TUM_default_S5_Treatm!F2*Weighting!J6+TUM_default_S5_Treatm!G2*Weighting!J7+TUM_default_S5_Treatm!H2*Weighting!J8+TUM_default_S5_Treatm!I2*Weighting!J9+TUM_default_S5_Treatm!J2*Weighting!J10+TUM_default_S5_Treatm!K2*Weighting!J11+TUM_default_S5_Treatm!L2*Weighting!J12+TUM_default_S5_Treatm!M2*Weighting!J13+TUM_default_S5_Treatm!N2*Weighting!J14+TUM_default_S5_Treatm!O2*Weighting!J15+TUM_default_S5_Treatm!P2*Weighting!J16+TUM_default_S5_Treatm!Q2*Weighting!J17</f>
        <v>7.2357383568488434</v>
      </c>
      <c r="K2" s="6">
        <f>+TUM_default_S5_Treatm!B2*Weighting!K2+TUM_default_S5_Treatm!C2*Weighting!K3+TUM_default_S5_Treatm!D2*Weighting!K4+TUM_default_S5_Treatm!E2*Weighting!K5+TUM_default_S5_Treatm!F2*Weighting!K6+TUM_default_S5_Treatm!G2*Weighting!K7+TUM_default_S5_Treatm!H2*Weighting!K8+TUM_default_S5_Treatm!I2*Weighting!K9+TUM_default_S5_Treatm!J2*Weighting!K10+TUM_default_S5_Treatm!K2*Weighting!K11+TUM_default_S5_Treatm!L2*Weighting!K12+TUM_default_S5_Treatm!M2*Weighting!K13+TUM_default_S5_Treatm!N2*Weighting!K14+TUM_default_S5_Treatm!O2*Weighting!K15+TUM_default_S5_Treatm!P2*Weighting!K16+TUM_default_S5_Treatm!Q2*Weighting!K17</f>
        <v>3.7242575122610546</v>
      </c>
      <c r="L2" s="6">
        <f>+TUM_default_S5_Treatm!B2*Weighting!L2+TUM_default_S5_Treatm!C2*Weighting!L3+TUM_default_S5_Treatm!D2*Weighting!L4+TUM_default_S5_Treatm!E2*Weighting!L5+TUM_default_S5_Treatm!F2*Weighting!L6+TUM_default_S5_Treatm!G2*Weighting!L7+TUM_default_S5_Treatm!H2*Weighting!L8+TUM_default_S5_Treatm!I2*Weighting!L9+TUM_default_S5_Treatm!J2*Weighting!L10+TUM_default_S5_Treatm!K2*Weighting!L11+TUM_default_S5_Treatm!L2*Weighting!L12+TUM_default_S5_Treatm!M2*Weighting!L13+TUM_default_S5_Treatm!N2*Weighting!L14+TUM_default_S5_Treatm!O2*Weighting!L15+TUM_default_S5_Treatm!P2*Weighting!L16+TUM_default_S5_Treatm!Q2*Weighting!L17</f>
        <v>-0.50660640781800925</v>
      </c>
      <c r="M2" s="6">
        <f>+TUM_default_S5_Treatm!B2*Weighting!M2+TUM_default_S5_Treatm!C2*Weighting!M3+TUM_default_S5_Treatm!D2*Weighting!M4+TUM_default_S5_Treatm!E2*Weighting!M5+TUM_default_S5_Treatm!F2*Weighting!M6+TUM_default_S5_Treatm!G2*Weighting!M7+TUM_default_S5_Treatm!H2*Weighting!M8+TUM_default_S5_Treatm!I2*Weighting!M9+TUM_default_S5_Treatm!J2*Weighting!M10+TUM_default_S5_Treatm!K2*Weighting!M11+TUM_default_S5_Treatm!L2*Weighting!M12+TUM_default_S5_Treatm!M2*Weighting!M13+TUM_default_S5_Treatm!N2*Weighting!M14+TUM_default_S5_Treatm!O2*Weighting!M15+TUM_default_S5_Treatm!P2*Weighting!M16+TUM_default_S5_Treatm!Q2*Weighting!M17</f>
        <v>0.61529446776333074</v>
      </c>
      <c r="N2" s="6">
        <f>+TUM_default_S5_Treatm!B2*Weighting!N2+TUM_default_S5_Treatm!C2*Weighting!N3+TUM_default_S5_Treatm!D2*Weighting!N4+TUM_default_S5_Treatm!E2*Weighting!N5+TUM_default_S5_Treatm!F2*Weighting!N6+TUM_default_S5_Treatm!G2*Weighting!N7+TUM_default_S5_Treatm!H2*Weighting!N8+TUM_default_S5_Treatm!I2*Weighting!N9+TUM_default_S5_Treatm!J2*Weighting!N10+TUM_default_S5_Treatm!K2*Weighting!N11+TUM_default_S5_Treatm!L2*Weighting!N12+TUM_default_S5_Treatm!M2*Weighting!N13+TUM_default_S5_Treatm!N2*Weighting!N14+TUM_default_S5_Treatm!O2*Weighting!N15+TUM_default_S5_Treatm!P2*Weighting!N16+TUM_default_S5_Treatm!Q2*Weighting!N17</f>
        <v>61.247146696197589</v>
      </c>
      <c r="O2" s="6">
        <f>+TUM_default_S5_Treatm!B2*Weighting!O2+TUM_default_S5_Treatm!C2*Weighting!O3+TUM_default_S5_Treatm!D2*Weighting!O4+TUM_default_S5_Treatm!E2*Weighting!O5+TUM_default_S5_Treatm!F2*Weighting!O6+TUM_default_S5_Treatm!G2*Weighting!O7+TUM_default_S5_Treatm!H2*Weighting!O8+TUM_default_S5_Treatm!I2*Weighting!O9+TUM_default_S5_Treatm!J2*Weighting!O10+TUM_default_S5_Treatm!K2*Weighting!O11+TUM_default_S5_Treatm!L2*Weighting!O12+TUM_default_S5_Treatm!M2*Weighting!O13+TUM_default_S5_Treatm!N2*Weighting!O14+TUM_default_S5_Treatm!O2*Weighting!O15+TUM_default_S5_Treatm!P2*Weighting!O16+TUM_default_S5_Treatm!Q2*Weighting!O17</f>
        <v>10.139028736792454</v>
      </c>
      <c r="P2" s="6">
        <f>+TUM_default_S5_Treatm!B2*Weighting!P2+TUM_default_S5_Treatm!C2*Weighting!P3+TUM_default_S5_Treatm!D2*Weighting!P4+TUM_default_S5_Treatm!E2*Weighting!P5+TUM_default_S5_Treatm!F2*Weighting!P6+TUM_default_S5_Treatm!G2*Weighting!P7+TUM_default_S5_Treatm!H2*Weighting!P8+TUM_default_S5_Treatm!I2*Weighting!P9+TUM_default_S5_Treatm!J2*Weighting!P10+TUM_default_S5_Treatm!K2*Weighting!P11+TUM_default_S5_Treatm!L2*Weighting!P12+TUM_default_S5_Treatm!M2*Weighting!P13+TUM_default_S5_Treatm!N2*Weighting!P14+TUM_default_S5_Treatm!O2*Weighting!P15+TUM_default_S5_Treatm!P2*Weighting!P16+TUM_default_S5_Treatm!Q2*Weighting!P17</f>
        <v>-4.4624551331588673</v>
      </c>
      <c r="Q2" s="6">
        <f>+TUM_default_S5_Treatm!B2*Weighting!Q2+TUM_default_S5_Treatm!C2*Weighting!Q3+TUM_default_S5_Treatm!D2*Weighting!Q4+TUM_default_S5_Treatm!E2*Weighting!Q5+TUM_default_S5_Treatm!F2*Weighting!Q6+TUM_default_S5_Treatm!G2*Weighting!Q7+TUM_default_S5_Treatm!H2*Weighting!Q8+TUM_default_S5_Treatm!I2*Weighting!Q9+TUM_default_S5_Treatm!J2*Weighting!Q10+TUM_default_S5_Treatm!K2*Weighting!Q11+TUM_default_S5_Treatm!L2*Weighting!Q12+TUM_default_S5_Treatm!M2*Weighting!Q13+TUM_default_S5_Treatm!N2*Weighting!Q14+TUM_default_S5_Treatm!O2*Weighting!Q15+TUM_default_S5_Treatm!P2*Weighting!Q16+TUM_default_S5_Treatm!Q2*Weighting!Q17</f>
        <v>0.78160034135320378</v>
      </c>
      <c r="R2" s="6">
        <f>+TUM_default_S5_Treatm!B2*Weighting!R2+TUM_default_S5_Treatm!C2*Weighting!R3+TUM_default_S5_Treatm!D2*Weighting!R4+TUM_default_S5_Treatm!E2*Weighting!R5+TUM_default_S5_Treatm!F2*Weighting!R6+TUM_default_S5_Treatm!G2*Weighting!R7+TUM_default_S5_Treatm!H2*Weighting!R8+TUM_default_S5_Treatm!I2*Weighting!R9+TUM_default_S5_Treatm!J2*Weighting!R10+TUM_default_S5_Treatm!K2*Weighting!R11+TUM_default_S5_Treatm!L2*Weighting!R12+TUM_default_S5_Treatm!M2*Weighting!R13+TUM_default_S5_Treatm!N2*Weighting!R14+TUM_default_S5_Treatm!O2*Weighting!R15+TUM_default_S5_Treatm!P2*Weighting!R16+TUM_default_S5_Treatm!Q2*Weighting!R17</f>
        <v>9.1924015718087588</v>
      </c>
      <c r="S2" s="6">
        <f>+TUM_default_S5_Treatm!B2*Weighting!S2+TUM_default_S5_Treatm!C2*Weighting!S3+TUM_default_S5_Treatm!D2*Weighting!S4+TUM_default_S5_Treatm!E2*Weighting!S5+TUM_default_S5_Treatm!F2*Weighting!S6+TUM_default_S5_Treatm!G2*Weighting!S7+TUM_default_S5_Treatm!H2*Weighting!S8+TUM_default_S5_Treatm!I2*Weighting!S9+TUM_default_S5_Treatm!J2*Weighting!S10+TUM_default_S5_Treatm!K2*Weighting!S11+TUM_default_S5_Treatm!L2*Weighting!S12+TUM_default_S5_Treatm!M2*Weighting!S13+TUM_default_S5_Treatm!N2*Weighting!S14+TUM_default_S5_Treatm!O2*Weighting!S15+TUM_default_S5_Treatm!P2*Weighting!S16+TUM_default_S5_Treatm!Q2*Weighting!S17</f>
        <v>-16.152643637371991</v>
      </c>
      <c r="T2" s="6">
        <f>+TUM_default_S5_Treatm!B2*Weighting!T2+TUM_default_S5_Treatm!C2*Weighting!T3+TUM_default_S5_Treatm!D2*Weighting!T4+TUM_default_S5_Treatm!E2*Weighting!T5+TUM_default_S5_Treatm!F2*Weighting!T6+TUM_default_S5_Treatm!G2*Weighting!T7+TUM_default_S5_Treatm!H2*Weighting!T8+TUM_default_S5_Treatm!I2*Weighting!T9+TUM_default_S5_Treatm!J2*Weighting!T10+TUM_default_S5_Treatm!K2*Weighting!T11+TUM_default_S5_Treatm!L2*Weighting!T12+TUM_default_S5_Treatm!M2*Weighting!T13+TUM_default_S5_Treatm!N2*Weighting!T14+TUM_default_S5_Treatm!O2*Weighting!T15+TUM_default_S5_Treatm!P2*Weighting!T16+TUM_default_S5_Treatm!Q2*Weighting!T17</f>
        <v>-25.047992763392401</v>
      </c>
      <c r="U2" s="6">
        <f>+TUM_default_S5_Treatm!B2*Weighting!U2+TUM_default_S5_Treatm!C2*Weighting!U3+TUM_default_S5_Treatm!D2*Weighting!U4+TUM_default_S5_Treatm!E2*Weighting!U5+TUM_default_S5_Treatm!F2*Weighting!U6+TUM_default_S5_Treatm!G2*Weighting!U7+TUM_default_S5_Treatm!H2*Weighting!U8+TUM_default_S5_Treatm!I2*Weighting!U9+TUM_default_S5_Treatm!J2*Weighting!U10+TUM_default_S5_Treatm!K2*Weighting!U11+TUM_default_S5_Treatm!L2*Weighting!U12+TUM_default_S5_Treatm!M2*Weighting!U13+TUM_default_S5_Treatm!N2*Weighting!U14+TUM_default_S5_Treatm!O2*Weighting!U15+TUM_default_S5_Treatm!P2*Weighting!U16+TUM_default_S5_Treatm!Q2*Weighting!U17</f>
        <v>0.97988368418408101</v>
      </c>
      <c r="V2" s="6">
        <f>+TUM_default_S5_Treatm!B2*Weighting!V2+TUM_default_S5_Treatm!C2*Weighting!V3+TUM_default_S5_Treatm!D2*Weighting!V4+TUM_default_S5_Treatm!E2*Weighting!V5+TUM_default_S5_Treatm!F2*Weighting!V6+TUM_default_S5_Treatm!G2*Weighting!V7+TUM_default_S5_Treatm!H2*Weighting!V8+TUM_default_S5_Treatm!I2*Weighting!V9+TUM_default_S5_Treatm!J2*Weighting!V10+TUM_default_S5_Treatm!K2*Weighting!V11+TUM_default_S5_Treatm!L2*Weighting!V12+TUM_default_S5_Treatm!M2*Weighting!V13+TUM_default_S5_Treatm!N2*Weighting!V14+TUM_default_S5_Treatm!O2*Weighting!V15+TUM_default_S5_Treatm!P2*Weighting!V16+TUM_default_S5_Treatm!Q2*Weighting!V17</f>
        <v>2.3568220925742516</v>
      </c>
      <c r="W2" s="6">
        <f>+TUM_default_S5_Treatm!B2*Weighting!W2+TUM_default_S5_Treatm!C2*Weighting!W3+TUM_default_S5_Treatm!D2*Weighting!W4+TUM_default_S5_Treatm!E2*Weighting!W5+TUM_default_S5_Treatm!F2*Weighting!W6+TUM_default_S5_Treatm!G2*Weighting!W7+TUM_default_S5_Treatm!H2*Weighting!W8+TUM_default_S5_Treatm!I2*Weighting!W9+TUM_default_S5_Treatm!J2*Weighting!W10+TUM_default_S5_Treatm!K2*Weighting!W11+TUM_default_S5_Treatm!L2*Weighting!W12+TUM_default_S5_Treatm!M2*Weighting!W13+TUM_default_S5_Treatm!N2*Weighting!W14+TUM_default_S5_Treatm!O2*Weighting!W15+TUM_default_S5_Treatm!P2*Weighting!W16+TUM_default_S5_Treatm!Q2*Weighting!W17</f>
        <v>18.133357000861679</v>
      </c>
      <c r="X2" s="6">
        <f>+TUM_default_S5_Treatm!B2*Weighting!X2+TUM_default_S5_Treatm!C2*Weighting!X3+TUM_default_S5_Treatm!D2*Weighting!X4+TUM_default_S5_Treatm!E2*Weighting!X5+TUM_default_S5_Treatm!F2*Weighting!X6+TUM_default_S5_Treatm!G2*Weighting!X7+TUM_default_S5_Treatm!H2*Weighting!X8+TUM_default_S5_Treatm!I2*Weighting!X9+TUM_default_S5_Treatm!J2*Weighting!X10+TUM_default_S5_Treatm!K2*Weighting!X11+TUM_default_S5_Treatm!L2*Weighting!X12+TUM_default_S5_Treatm!M2*Weighting!X13+TUM_default_S5_Treatm!N2*Weighting!X14+TUM_default_S5_Treatm!O2*Weighting!X15+TUM_default_S5_Treatm!P2*Weighting!X16+TUM_default_S5_Treatm!Q2*Weighting!X17</f>
        <v>-5.5171530708864935E-2</v>
      </c>
      <c r="Y2" s="6">
        <f>+TUM_default_S5_Treatm!B2*Weighting!Y2+TUM_default_S5_Treatm!C2*Weighting!Y3+TUM_default_S5_Treatm!D2*Weighting!Y4+TUM_default_S5_Treatm!E2*Weighting!Y5+TUM_default_S5_Treatm!F2*Weighting!Y6+TUM_default_S5_Treatm!G2*Weighting!Y7+TUM_default_S5_Treatm!H2*Weighting!Y8+TUM_default_S5_Treatm!I2*Weighting!Y9+TUM_default_S5_Treatm!J2*Weighting!Y10+TUM_default_S5_Treatm!K2*Weighting!Y11+TUM_default_S5_Treatm!L2*Weighting!Y12+TUM_default_S5_Treatm!M2*Weighting!Y13+TUM_default_S5_Treatm!N2*Weighting!Y14+TUM_default_S5_Treatm!O2*Weighting!Y15+TUM_default_S5_Treatm!P2*Weighting!Y16+TUM_default_S5_Treatm!Q2*Weighting!Y17</f>
        <v>-0.11667283851735988</v>
      </c>
      <c r="Z2" s="6">
        <f>+TUM_default_S5_Treatm!B2*Weighting!Z2+TUM_default_S5_Treatm!C2*Weighting!Z3+TUM_default_S5_Treatm!D2*Weighting!Z4+TUM_default_S5_Treatm!E2*Weighting!Z5+TUM_default_S5_Treatm!F2*Weighting!Z6+TUM_default_S5_Treatm!G2*Weighting!Z7+TUM_default_S5_Treatm!H2*Weighting!Z8+TUM_default_S5_Treatm!I2*Weighting!Z9+TUM_default_S5_Treatm!J2*Weighting!Z10+TUM_default_S5_Treatm!K2*Weighting!Z11+TUM_default_S5_Treatm!L2*Weighting!Z12+TUM_default_S5_Treatm!M2*Weighting!Z13+TUM_default_S5_Treatm!N2*Weighting!Z14+TUM_default_S5_Treatm!O2*Weighting!Z15+TUM_default_S5_Treatm!P2*Weighting!Z16+TUM_default_S5_Treatm!Q2*Weighting!Z17</f>
        <v>14.939276754706754</v>
      </c>
      <c r="AA2" s="6">
        <f>+TUM_default_S5_Treatm!B2*Weighting!AA2+TUM_default_S5_Treatm!C2*Weighting!AA3+TUM_default_S5_Treatm!D2*Weighting!AA4+TUM_default_S5_Treatm!E2*Weighting!AA5+TUM_default_S5_Treatm!F2*Weighting!AA6+TUM_default_S5_Treatm!G2*Weighting!AA7+TUM_default_S5_Treatm!H2*Weighting!AA8+TUM_default_S5_Treatm!I2*Weighting!AA9+TUM_default_S5_Treatm!J2*Weighting!AA10+TUM_default_S5_Treatm!K2*Weighting!AA11+TUM_default_S5_Treatm!L2*Weighting!AA12+TUM_default_S5_Treatm!M2*Weighting!AA13+TUM_default_S5_Treatm!N2*Weighting!AA14+TUM_default_S5_Treatm!O2*Weighting!AA15+TUM_default_S5_Treatm!P2*Weighting!AA16+TUM_default_S5_Treatm!Q2*Weighting!AA17</f>
        <v>16.200622952396564</v>
      </c>
    </row>
    <row r="3" spans="1:27" x14ac:dyDescent="0.35">
      <c r="A3" s="5" t="s">
        <v>2</v>
      </c>
      <c r="B3" s="6">
        <f ca="1">+TUM_default_S5_Treatm!B3*Weighting!B2+TUM_default_S5_Treatm!C3*Weighting!B3+TUM_default_S5_Treatm!D3*Weighting!B4+TUM_default_S5_Treatm!E3*Weighting!B5+TUM_default_S5_Treatm!F3*Weighting!B6+TUM_default_S5_Treatm!G3*Weighting!B7+TUM_default_S5_Treatm!H3*Weighting!B8+TUM_default_S5_Treatm!I3*Weighting!B9+TUM_default_S5_Treatm!J3*Weighting!B10+TUM_default_S5_Treatm!K3*Weighting!B11+TUM_default_S5_Treatm!L3*Weighting!B12+TUM_default_S5_Treatm!M3*Weighting!B13+TUM_default_S5_Treatm!N3*Weighting!B14+TUM_default_S5_Treatm!O3*Weighting!B15+TUM_default_S5_Treatm!P3*Weighting!B16+TUM_default_S5_Treatm!Q3*Weighting!B17</f>
        <v>-8.1625114161192212</v>
      </c>
      <c r="C3" s="6">
        <f ca="1">+TUM_default_S5_Treatm!B3*Weighting!C2+TUM_default_S5_Treatm!C3*Weighting!C3+TUM_default_S5_Treatm!D3*Weighting!C4+TUM_default_S5_Treatm!E3*Weighting!C5+TUM_default_S5_Treatm!F3*Weighting!C6+TUM_default_S5_Treatm!G3*Weighting!C7+TUM_default_S5_Treatm!H3*Weighting!C8+TUM_default_S5_Treatm!I3*Weighting!C9+TUM_default_S5_Treatm!J3*Weighting!C10+TUM_default_S5_Treatm!K3*Weighting!C11+TUM_default_S5_Treatm!L3*Weighting!C12+TUM_default_S5_Treatm!M3*Weighting!C13+TUM_default_S5_Treatm!N3*Weighting!C14+TUM_default_S5_Treatm!O3*Weighting!C15+TUM_default_S5_Treatm!P3*Weighting!C16+TUM_default_S5_Treatm!Q3*Weighting!C17</f>
        <v>-5.1790206486895993</v>
      </c>
      <c r="D3" s="6">
        <f ca="1">+TUM_default_S5_Treatm!B3*Weighting!D2+TUM_default_S5_Treatm!C3*Weighting!D3+TUM_default_S5_Treatm!D3*Weighting!D4+TUM_default_S5_Treatm!E3*Weighting!D5+TUM_default_S5_Treatm!F3*Weighting!D6+TUM_default_S5_Treatm!G3*Weighting!D7+TUM_default_S5_Treatm!H3*Weighting!D8+TUM_default_S5_Treatm!I3*Weighting!D9+TUM_default_S5_Treatm!J3*Weighting!D10+TUM_default_S5_Treatm!K3*Weighting!D11+TUM_default_S5_Treatm!L3*Weighting!D12+TUM_default_S5_Treatm!M3*Weighting!D13+TUM_default_S5_Treatm!N3*Weighting!D14+TUM_default_S5_Treatm!O3*Weighting!D15+TUM_default_S5_Treatm!P3*Weighting!D16+TUM_default_S5_Treatm!Q3*Weighting!D17</f>
        <v>-8.7339024949357409</v>
      </c>
      <c r="E3" s="6">
        <f ca="1">+TUM_default_S5_Treatm!B3*Weighting!E2+TUM_default_S5_Treatm!C3*Weighting!E3+TUM_default_S5_Treatm!D3*Weighting!E4+TUM_default_S5_Treatm!E3*Weighting!E5+TUM_default_S5_Treatm!F3*Weighting!E6+TUM_default_S5_Treatm!G3*Weighting!E7+TUM_default_S5_Treatm!H3*Weighting!E8+TUM_default_S5_Treatm!I3*Weighting!E9+TUM_default_S5_Treatm!J3*Weighting!E10+TUM_default_S5_Treatm!K3*Weighting!E11+TUM_default_S5_Treatm!L3*Weighting!E12+TUM_default_S5_Treatm!M3*Weighting!E13+TUM_default_S5_Treatm!N3*Weighting!E14+TUM_default_S5_Treatm!O3*Weighting!E15+TUM_default_S5_Treatm!P3*Weighting!E16+TUM_default_S5_Treatm!Q3*Weighting!E17</f>
        <v>-0.50066455596092896</v>
      </c>
      <c r="F3" s="6">
        <f ca="1">+TUM_default_S5_Treatm!B3*Weighting!F2+TUM_default_S5_Treatm!C3*Weighting!F3+TUM_default_S5_Treatm!D3*Weighting!F4+TUM_default_S5_Treatm!E3*Weighting!F5+TUM_default_S5_Treatm!F3*Weighting!F6+TUM_default_S5_Treatm!G3*Weighting!F7+TUM_default_S5_Treatm!H3*Weighting!F8+TUM_default_S5_Treatm!I3*Weighting!F9+TUM_default_S5_Treatm!J3*Weighting!F10+TUM_default_S5_Treatm!K3*Weighting!F11+TUM_default_S5_Treatm!L3*Weighting!F12+TUM_default_S5_Treatm!M3*Weighting!F13+TUM_default_S5_Treatm!N3*Weighting!F14+TUM_default_S5_Treatm!O3*Weighting!F15+TUM_default_S5_Treatm!P3*Weighting!F16+TUM_default_S5_Treatm!Q3*Weighting!F17</f>
        <v>-8.4827859186972514</v>
      </c>
      <c r="G3" s="6">
        <f>+TUM_default_S5_Treatm!B3*Weighting!G2+TUM_default_S5_Treatm!C3*Weighting!G3+TUM_default_S5_Treatm!D3*Weighting!G4+TUM_default_S5_Treatm!E3*Weighting!G5+TUM_default_S5_Treatm!F3*Weighting!G6+TUM_default_S5_Treatm!G3*Weighting!G7+TUM_default_S5_Treatm!H3*Weighting!G8+TUM_default_S5_Treatm!I3*Weighting!G9+TUM_default_S5_Treatm!J3*Weighting!G10+TUM_default_S5_Treatm!K3*Weighting!G11+TUM_default_S5_Treatm!L3*Weighting!G12+TUM_default_S5_Treatm!M3*Weighting!G13+TUM_default_S5_Treatm!N3*Weighting!G14+TUM_default_S5_Treatm!O3*Weighting!G15+TUM_default_S5_Treatm!P3*Weighting!G16+TUM_default_S5_Treatm!Q3*Weighting!G17</f>
        <v>-5.7620083656129921</v>
      </c>
      <c r="H3" s="6">
        <f>+TUM_default_S5_Treatm!B3*Weighting!H2+TUM_default_S5_Treatm!C3*Weighting!H3+TUM_default_S5_Treatm!D3*Weighting!H4+TUM_default_S5_Treatm!E3*Weighting!H5+TUM_default_S5_Treatm!F3*Weighting!H6+TUM_default_S5_Treatm!G3*Weighting!H7+TUM_default_S5_Treatm!H3*Weighting!H8+TUM_default_S5_Treatm!I3*Weighting!H9+TUM_default_S5_Treatm!J3*Weighting!H10+TUM_default_S5_Treatm!K3*Weighting!H11+TUM_default_S5_Treatm!L3*Weighting!H12+TUM_default_S5_Treatm!M3*Weighting!H13+TUM_default_S5_Treatm!N3*Weighting!H14+TUM_default_S5_Treatm!O3*Weighting!H15+TUM_default_S5_Treatm!P3*Weighting!H16+TUM_default_S5_Treatm!Q3*Weighting!H17</f>
        <v>-4.3253519532458062</v>
      </c>
      <c r="I3" s="6">
        <f>+TUM_default_S5_Treatm!B3*Weighting!I2+TUM_default_S5_Treatm!C3*Weighting!I3+TUM_default_S5_Treatm!D3*Weighting!I4+TUM_default_S5_Treatm!E3*Weighting!I5+TUM_default_S5_Treatm!F3*Weighting!I6+TUM_default_S5_Treatm!G3*Weighting!I7+TUM_default_S5_Treatm!H3*Weighting!I8+TUM_default_S5_Treatm!I3*Weighting!I9+TUM_default_S5_Treatm!J3*Weighting!I10+TUM_default_S5_Treatm!K3*Weighting!I11+TUM_default_S5_Treatm!L3*Weighting!I12+TUM_default_S5_Treatm!M3*Weighting!I13+TUM_default_S5_Treatm!N3*Weighting!I14+TUM_default_S5_Treatm!O3*Weighting!I15+TUM_default_S5_Treatm!P3*Weighting!I16+TUM_default_S5_Treatm!Q3*Weighting!I17</f>
        <v>-6.0864892612811197</v>
      </c>
      <c r="J3" s="6">
        <f>+TUM_default_S5_Treatm!B3*Weighting!J2+TUM_default_S5_Treatm!C3*Weighting!J3+TUM_default_S5_Treatm!D3*Weighting!J4+TUM_default_S5_Treatm!E3*Weighting!J5+TUM_default_S5_Treatm!F3*Weighting!J6+TUM_default_S5_Treatm!G3*Weighting!J7+TUM_default_S5_Treatm!H3*Weighting!J8+TUM_default_S5_Treatm!I3*Weighting!J9+TUM_default_S5_Treatm!J3*Weighting!J10+TUM_default_S5_Treatm!K3*Weighting!J11+TUM_default_S5_Treatm!L3*Weighting!J12+TUM_default_S5_Treatm!M3*Weighting!J13+TUM_default_S5_Treatm!N3*Weighting!J14+TUM_default_S5_Treatm!O3*Weighting!J15+TUM_default_S5_Treatm!P3*Weighting!J16+TUM_default_S5_Treatm!Q3*Weighting!J17</f>
        <v>-0.71699188647383305</v>
      </c>
      <c r="K3" s="6">
        <f>+TUM_default_S5_Treatm!B3*Weighting!K2+TUM_default_S5_Treatm!C3*Weighting!K3+TUM_default_S5_Treatm!D3*Weighting!K4+TUM_default_S5_Treatm!E3*Weighting!K5+TUM_default_S5_Treatm!F3*Weighting!K6+TUM_default_S5_Treatm!G3*Weighting!K7+TUM_default_S5_Treatm!H3*Weighting!K8+TUM_default_S5_Treatm!I3*Weighting!K9+TUM_default_S5_Treatm!J3*Weighting!K10+TUM_default_S5_Treatm!K3*Weighting!K11+TUM_default_S5_Treatm!L3*Weighting!K12+TUM_default_S5_Treatm!M3*Weighting!K13+TUM_default_S5_Treatm!N3*Weighting!K14+TUM_default_S5_Treatm!O3*Weighting!K15+TUM_default_S5_Treatm!P3*Weighting!K16+TUM_default_S5_Treatm!Q3*Weighting!K17</f>
        <v>-5.3995963588155744</v>
      </c>
      <c r="L3" s="6">
        <f>+TUM_default_S5_Treatm!B3*Weighting!L2+TUM_default_S5_Treatm!C3*Weighting!L3+TUM_default_S5_Treatm!D3*Weighting!L4+TUM_default_S5_Treatm!E3*Weighting!L5+TUM_default_S5_Treatm!F3*Weighting!L6+TUM_default_S5_Treatm!G3*Weighting!L7+TUM_default_S5_Treatm!H3*Weighting!L8+TUM_default_S5_Treatm!I3*Weighting!L9+TUM_default_S5_Treatm!J3*Weighting!L10+TUM_default_S5_Treatm!K3*Weighting!L11+TUM_default_S5_Treatm!L3*Weighting!L12+TUM_default_S5_Treatm!M3*Weighting!L13+TUM_default_S5_Treatm!N3*Weighting!L14+TUM_default_S5_Treatm!O3*Weighting!L15+TUM_default_S5_Treatm!P3*Weighting!L16+TUM_default_S5_Treatm!Q3*Weighting!L17</f>
        <v>-2.3507712159502998</v>
      </c>
      <c r="M3" s="6">
        <f>+TUM_default_S5_Treatm!B3*Weighting!M2+TUM_default_S5_Treatm!C3*Weighting!M3+TUM_default_S5_Treatm!D3*Weighting!M4+TUM_default_S5_Treatm!E3*Weighting!M5+TUM_default_S5_Treatm!F3*Weighting!M6+TUM_default_S5_Treatm!G3*Weighting!M7+TUM_default_S5_Treatm!H3*Weighting!M8+TUM_default_S5_Treatm!I3*Weighting!M9+TUM_default_S5_Treatm!J3*Weighting!M10+TUM_default_S5_Treatm!K3*Weighting!M11+TUM_default_S5_Treatm!L3*Weighting!M12+TUM_default_S5_Treatm!M3*Weighting!M13+TUM_default_S5_Treatm!N3*Weighting!M14+TUM_default_S5_Treatm!O3*Weighting!M15+TUM_default_S5_Treatm!P3*Weighting!M16+TUM_default_S5_Treatm!Q3*Weighting!M17</f>
        <v>4.4344835604671465E-2</v>
      </c>
      <c r="N3" s="6">
        <f>+TUM_default_S5_Treatm!B3*Weighting!N2+TUM_default_S5_Treatm!C3*Weighting!N3+TUM_default_S5_Treatm!D3*Weighting!N4+TUM_default_S5_Treatm!E3*Weighting!N5+TUM_default_S5_Treatm!F3*Weighting!N6+TUM_default_S5_Treatm!G3*Weighting!N7+TUM_default_S5_Treatm!H3*Weighting!N8+TUM_default_S5_Treatm!I3*Weighting!N9+TUM_default_S5_Treatm!J3*Weighting!N10+TUM_default_S5_Treatm!K3*Weighting!N11+TUM_default_S5_Treatm!L3*Weighting!N12+TUM_default_S5_Treatm!M3*Weighting!N13+TUM_default_S5_Treatm!N3*Weighting!N14+TUM_default_S5_Treatm!O3*Weighting!N15+TUM_default_S5_Treatm!P3*Weighting!N16+TUM_default_S5_Treatm!Q3*Weighting!N17</f>
        <v>-27.793652466509847</v>
      </c>
      <c r="O3" s="6">
        <f>+TUM_default_S5_Treatm!B3*Weighting!O2+TUM_default_S5_Treatm!C3*Weighting!O3+TUM_default_S5_Treatm!D3*Weighting!O4+TUM_default_S5_Treatm!E3*Weighting!O5+TUM_default_S5_Treatm!F3*Weighting!O6+TUM_default_S5_Treatm!G3*Weighting!O7+TUM_default_S5_Treatm!H3*Weighting!O8+TUM_default_S5_Treatm!I3*Weighting!O9+TUM_default_S5_Treatm!J3*Weighting!O10+TUM_default_S5_Treatm!K3*Weighting!O11+TUM_default_S5_Treatm!L3*Weighting!O12+TUM_default_S5_Treatm!M3*Weighting!O13+TUM_default_S5_Treatm!N3*Weighting!O14+TUM_default_S5_Treatm!O3*Weighting!O15+TUM_default_S5_Treatm!P3*Weighting!O16+TUM_default_S5_Treatm!Q3*Weighting!O17</f>
        <v>-0.44575929575186574</v>
      </c>
      <c r="P3" s="6">
        <f>+TUM_default_S5_Treatm!B3*Weighting!P2+TUM_default_S5_Treatm!C3*Weighting!P3+TUM_default_S5_Treatm!D3*Weighting!P4+TUM_default_S5_Treatm!E3*Weighting!P5+TUM_default_S5_Treatm!F3*Weighting!P6+TUM_default_S5_Treatm!G3*Weighting!P7+TUM_default_S5_Treatm!H3*Weighting!P8+TUM_default_S5_Treatm!I3*Weighting!P9+TUM_default_S5_Treatm!J3*Weighting!P10+TUM_default_S5_Treatm!K3*Weighting!P11+TUM_default_S5_Treatm!L3*Weighting!P12+TUM_default_S5_Treatm!M3*Weighting!P13+TUM_default_S5_Treatm!N3*Weighting!P14+TUM_default_S5_Treatm!O3*Weighting!P15+TUM_default_S5_Treatm!P3*Weighting!P16+TUM_default_S5_Treatm!Q3*Weighting!P17</f>
        <v>-7.1777913258195376</v>
      </c>
      <c r="Q3" s="6">
        <f>+TUM_default_S5_Treatm!B3*Weighting!Q2+TUM_default_S5_Treatm!C3*Weighting!Q3+TUM_default_S5_Treatm!D3*Weighting!Q4+TUM_default_S5_Treatm!E3*Weighting!Q5+TUM_default_S5_Treatm!F3*Weighting!Q6+TUM_default_S5_Treatm!G3*Weighting!Q7+TUM_default_S5_Treatm!H3*Weighting!Q8+TUM_default_S5_Treatm!I3*Weighting!Q9+TUM_default_S5_Treatm!J3*Weighting!Q10+TUM_default_S5_Treatm!K3*Weighting!Q11+TUM_default_S5_Treatm!L3*Weighting!Q12+TUM_default_S5_Treatm!M3*Weighting!Q13+TUM_default_S5_Treatm!N3*Weighting!Q14+TUM_default_S5_Treatm!O3*Weighting!Q15+TUM_default_S5_Treatm!P3*Weighting!Q16+TUM_default_S5_Treatm!Q3*Weighting!Q17</f>
        <v>-0.10519030719527185</v>
      </c>
      <c r="R3" s="6">
        <f>+TUM_default_S5_Treatm!B3*Weighting!R2+TUM_default_S5_Treatm!C3*Weighting!R3+TUM_default_S5_Treatm!D3*Weighting!R4+TUM_default_S5_Treatm!E3*Weighting!R5+TUM_default_S5_Treatm!F3*Weighting!R6+TUM_default_S5_Treatm!G3*Weighting!R7+TUM_default_S5_Treatm!H3*Weighting!R8+TUM_default_S5_Treatm!I3*Weighting!R9+TUM_default_S5_Treatm!J3*Weighting!R10+TUM_default_S5_Treatm!K3*Weighting!R11+TUM_default_S5_Treatm!L3*Weighting!R12+TUM_default_S5_Treatm!M3*Weighting!R13+TUM_default_S5_Treatm!N3*Weighting!R14+TUM_default_S5_Treatm!O3*Weighting!R15+TUM_default_S5_Treatm!P3*Weighting!R16+TUM_default_S5_Treatm!Q3*Weighting!R17</f>
        <v>1.2859104657067975</v>
      </c>
      <c r="S3" s="6">
        <f>+TUM_default_S5_Treatm!B3*Weighting!S2+TUM_default_S5_Treatm!C3*Weighting!S3+TUM_default_S5_Treatm!D3*Weighting!S4+TUM_default_S5_Treatm!E3*Weighting!S5+TUM_default_S5_Treatm!F3*Weighting!S6+TUM_default_S5_Treatm!G3*Weighting!S7+TUM_default_S5_Treatm!H3*Weighting!S8+TUM_default_S5_Treatm!I3*Weighting!S9+TUM_default_S5_Treatm!J3*Weighting!S10+TUM_default_S5_Treatm!K3*Weighting!S11+TUM_default_S5_Treatm!L3*Weighting!S12+TUM_default_S5_Treatm!M3*Weighting!S13+TUM_default_S5_Treatm!N3*Weighting!S14+TUM_default_S5_Treatm!O3*Weighting!S15+TUM_default_S5_Treatm!P3*Weighting!S16+TUM_default_S5_Treatm!Q3*Weighting!S17</f>
        <v>-22.269123729142823</v>
      </c>
      <c r="T3" s="6">
        <f>+TUM_default_S5_Treatm!B3*Weighting!T2+TUM_default_S5_Treatm!C3*Weighting!T3+TUM_default_S5_Treatm!D3*Weighting!T4+TUM_default_S5_Treatm!E3*Weighting!T5+TUM_default_S5_Treatm!F3*Weighting!T6+TUM_default_S5_Treatm!G3*Weighting!T7+TUM_default_S5_Treatm!H3*Weighting!T8+TUM_default_S5_Treatm!I3*Weighting!T9+TUM_default_S5_Treatm!J3*Weighting!T10+TUM_default_S5_Treatm!K3*Weighting!T11+TUM_default_S5_Treatm!L3*Weighting!T12+TUM_default_S5_Treatm!M3*Weighting!T13+TUM_default_S5_Treatm!N3*Weighting!T14+TUM_default_S5_Treatm!O3*Weighting!T15+TUM_default_S5_Treatm!P3*Weighting!T16+TUM_default_S5_Treatm!Q3*Weighting!T17</f>
        <v>-31.072420000934908</v>
      </c>
      <c r="U3" s="6">
        <f>+TUM_default_S5_Treatm!B3*Weighting!U2+TUM_default_S5_Treatm!C3*Weighting!U3+TUM_default_S5_Treatm!D3*Weighting!U4+TUM_default_S5_Treatm!E3*Weighting!U5+TUM_default_S5_Treatm!F3*Weighting!U6+TUM_default_S5_Treatm!G3*Weighting!U7+TUM_default_S5_Treatm!H3*Weighting!U8+TUM_default_S5_Treatm!I3*Weighting!U9+TUM_default_S5_Treatm!J3*Weighting!U10+TUM_default_S5_Treatm!K3*Weighting!U11+TUM_default_S5_Treatm!L3*Weighting!U12+TUM_default_S5_Treatm!M3*Weighting!U13+TUM_default_S5_Treatm!N3*Weighting!U14+TUM_default_S5_Treatm!O3*Weighting!U15+TUM_default_S5_Treatm!P3*Weighting!U16+TUM_default_S5_Treatm!Q3*Weighting!U17</f>
        <v>-0.32641353091172243</v>
      </c>
      <c r="V3" s="6">
        <f>+TUM_default_S5_Treatm!B3*Weighting!V2+TUM_default_S5_Treatm!C3*Weighting!V3+TUM_default_S5_Treatm!D3*Weighting!V4+TUM_default_S5_Treatm!E3*Weighting!V5+TUM_default_S5_Treatm!F3*Weighting!V6+TUM_default_S5_Treatm!G3*Weighting!V7+TUM_default_S5_Treatm!H3*Weighting!V8+TUM_default_S5_Treatm!I3*Weighting!V9+TUM_default_S5_Treatm!J3*Weighting!V10+TUM_default_S5_Treatm!K3*Weighting!V11+TUM_default_S5_Treatm!L3*Weighting!V12+TUM_default_S5_Treatm!M3*Weighting!V13+TUM_default_S5_Treatm!N3*Weighting!V14+TUM_default_S5_Treatm!O3*Weighting!V15+TUM_default_S5_Treatm!P3*Weighting!V16+TUM_default_S5_Treatm!Q3*Weighting!V17</f>
        <v>-0.94545937629746468</v>
      </c>
      <c r="W3" s="6">
        <f>+TUM_default_S5_Treatm!B3*Weighting!W2+TUM_default_S5_Treatm!C3*Weighting!W3+TUM_default_S5_Treatm!D3*Weighting!W4+TUM_default_S5_Treatm!E3*Weighting!W5+TUM_default_S5_Treatm!F3*Weighting!W6+TUM_default_S5_Treatm!G3*Weighting!W7+TUM_default_S5_Treatm!H3*Weighting!W8+TUM_default_S5_Treatm!I3*Weighting!W9+TUM_default_S5_Treatm!J3*Weighting!W10+TUM_default_S5_Treatm!K3*Weighting!W11+TUM_default_S5_Treatm!L3*Weighting!W12+TUM_default_S5_Treatm!M3*Weighting!W13+TUM_default_S5_Treatm!N3*Weighting!W14+TUM_default_S5_Treatm!O3*Weighting!W15+TUM_default_S5_Treatm!P3*Weighting!W16+TUM_default_S5_Treatm!Q3*Weighting!W17</f>
        <v>6.0660425112484456E-2</v>
      </c>
      <c r="X3" s="6">
        <f>+TUM_default_S5_Treatm!B3*Weighting!X2+TUM_default_S5_Treatm!C3*Weighting!X3+TUM_default_S5_Treatm!D3*Weighting!X4+TUM_default_S5_Treatm!E3*Weighting!X5+TUM_default_S5_Treatm!F3*Weighting!X6+TUM_default_S5_Treatm!G3*Weighting!X7+TUM_default_S5_Treatm!H3*Weighting!X8+TUM_default_S5_Treatm!I3*Weighting!X9+TUM_default_S5_Treatm!J3*Weighting!X10+TUM_default_S5_Treatm!K3*Weighting!X11+TUM_default_S5_Treatm!L3*Weighting!X12+TUM_default_S5_Treatm!M3*Weighting!X13+TUM_default_S5_Treatm!N3*Weighting!X14+TUM_default_S5_Treatm!O3*Weighting!X15+TUM_default_S5_Treatm!P3*Weighting!X16+TUM_default_S5_Treatm!Q3*Weighting!X17</f>
        <v>-0.12371708485203325</v>
      </c>
      <c r="Y3" s="6">
        <f>+TUM_default_S5_Treatm!B3*Weighting!Y2+TUM_default_S5_Treatm!C3*Weighting!Y3+TUM_default_S5_Treatm!D3*Weighting!Y4+TUM_default_S5_Treatm!E3*Weighting!Y5+TUM_default_S5_Treatm!F3*Weighting!Y6+TUM_default_S5_Treatm!G3*Weighting!Y7+TUM_default_S5_Treatm!H3*Weighting!Y8+TUM_default_S5_Treatm!I3*Weighting!Y9+TUM_default_S5_Treatm!J3*Weighting!Y10+TUM_default_S5_Treatm!K3*Weighting!Y11+TUM_default_S5_Treatm!L3*Weighting!Y12+TUM_default_S5_Treatm!M3*Weighting!Y13+TUM_default_S5_Treatm!N3*Weighting!Y14+TUM_default_S5_Treatm!O3*Weighting!Y15+TUM_default_S5_Treatm!P3*Weighting!Y16+TUM_default_S5_Treatm!Q3*Weighting!Y17</f>
        <v>-0.73956049178893968</v>
      </c>
      <c r="Z3" s="6">
        <f>+TUM_default_S5_Treatm!B3*Weighting!Z2+TUM_default_S5_Treatm!C3*Weighting!Z3+TUM_default_S5_Treatm!D3*Weighting!Z4+TUM_default_S5_Treatm!E3*Weighting!Z5+TUM_default_S5_Treatm!F3*Weighting!Z6+TUM_default_S5_Treatm!G3*Weighting!Z7+TUM_default_S5_Treatm!H3*Weighting!Z8+TUM_default_S5_Treatm!I3*Weighting!Z9+TUM_default_S5_Treatm!J3*Weighting!Z10+TUM_default_S5_Treatm!K3*Weighting!Z11+TUM_default_S5_Treatm!L3*Weighting!Z12+TUM_default_S5_Treatm!M3*Weighting!Z13+TUM_default_S5_Treatm!N3*Weighting!Z14+TUM_default_S5_Treatm!O3*Weighting!Z15+TUM_default_S5_Treatm!P3*Weighting!Z16+TUM_default_S5_Treatm!Q3*Weighting!Z17</f>
        <v>-0.59185967140906448</v>
      </c>
      <c r="AA3" s="6">
        <f>+TUM_default_S5_Treatm!B3*Weighting!AA2+TUM_default_S5_Treatm!C3*Weighting!AA3+TUM_default_S5_Treatm!D3*Weighting!AA4+TUM_default_S5_Treatm!E3*Weighting!AA5+TUM_default_S5_Treatm!F3*Weighting!AA6+TUM_default_S5_Treatm!G3*Weighting!AA7+TUM_default_S5_Treatm!H3*Weighting!AA8+TUM_default_S5_Treatm!I3*Weighting!AA9+TUM_default_S5_Treatm!J3*Weighting!AA10+TUM_default_S5_Treatm!K3*Weighting!AA11+TUM_default_S5_Treatm!L3*Weighting!AA12+TUM_default_S5_Treatm!M3*Weighting!AA13+TUM_default_S5_Treatm!N3*Weighting!AA14+TUM_default_S5_Treatm!O3*Weighting!AA15+TUM_default_S5_Treatm!P3*Weighting!AA16+TUM_default_S5_Treatm!Q3*Weighting!AA17</f>
        <v>0.35866892033195197</v>
      </c>
    </row>
    <row r="4" spans="1:27" x14ac:dyDescent="0.35">
      <c r="A4" s="5" t="s">
        <v>3</v>
      </c>
      <c r="B4" s="6">
        <f ca="1">+TUM_default_S5_Treatm!B4*Weighting!B2+TUM_default_S5_Treatm!C4*Weighting!B3+TUM_default_S5_Treatm!D4*Weighting!B4+TUM_default_S5_Treatm!E4*Weighting!B5+TUM_default_S5_Treatm!F4*Weighting!B6+TUM_default_S5_Treatm!G4*Weighting!B7+TUM_default_S5_Treatm!H4*Weighting!B8+TUM_default_S5_Treatm!I4*Weighting!B9+TUM_default_S5_Treatm!J4*Weighting!B10+TUM_default_S5_Treatm!K4*Weighting!B11+TUM_default_S5_Treatm!L4*Weighting!B12+TUM_default_S5_Treatm!M4*Weighting!B13+TUM_default_S5_Treatm!N4*Weighting!B14+TUM_default_S5_Treatm!O4*Weighting!B15+TUM_default_S5_Treatm!P4*Weighting!B16+TUM_default_S5_Treatm!Q4*Weighting!B17</f>
        <v>-3.4128418785816472</v>
      </c>
      <c r="C4" s="6">
        <f ca="1">+TUM_default_S5_Treatm!B4*Weighting!C2+TUM_default_S5_Treatm!C4*Weighting!C3+TUM_default_S5_Treatm!D4*Weighting!C4+TUM_default_S5_Treatm!E4*Weighting!C5+TUM_default_S5_Treatm!F4*Weighting!C6+TUM_default_S5_Treatm!G4*Weighting!C7+TUM_default_S5_Treatm!H4*Weighting!C8+TUM_default_S5_Treatm!I4*Weighting!C9+TUM_default_S5_Treatm!J4*Weighting!C10+TUM_default_S5_Treatm!K4*Weighting!C11+TUM_default_S5_Treatm!L4*Weighting!C12+TUM_default_S5_Treatm!M4*Weighting!C13+TUM_default_S5_Treatm!N4*Weighting!C14+TUM_default_S5_Treatm!O4*Weighting!C15+TUM_default_S5_Treatm!P4*Weighting!C16+TUM_default_S5_Treatm!Q4*Weighting!C17</f>
        <v>-1.664557520904729</v>
      </c>
      <c r="D4" s="6">
        <f ca="1">+TUM_default_S5_Treatm!B4*Weighting!D2+TUM_default_S5_Treatm!C4*Weighting!D3+TUM_default_S5_Treatm!D4*Weighting!D4+TUM_default_S5_Treatm!E4*Weighting!D5+TUM_default_S5_Treatm!F4*Weighting!D6+TUM_default_S5_Treatm!G4*Weighting!D7+TUM_default_S5_Treatm!H4*Weighting!D8+TUM_default_S5_Treatm!I4*Weighting!D9+TUM_default_S5_Treatm!J4*Weighting!D10+TUM_default_S5_Treatm!K4*Weighting!D11+TUM_default_S5_Treatm!L4*Weighting!D12+TUM_default_S5_Treatm!M4*Weighting!D13+TUM_default_S5_Treatm!N4*Weighting!D14+TUM_default_S5_Treatm!O4*Weighting!D15+TUM_default_S5_Treatm!P4*Weighting!D16+TUM_default_S5_Treatm!Q4*Weighting!D17</f>
        <v>-3.5394173177023962</v>
      </c>
      <c r="E4" s="6">
        <f ca="1">+TUM_default_S5_Treatm!B4*Weighting!E2+TUM_default_S5_Treatm!C4*Weighting!E3+TUM_default_S5_Treatm!D4*Weighting!E4+TUM_default_S5_Treatm!E4*Weighting!E5+TUM_default_S5_Treatm!F4*Weighting!E6+TUM_default_S5_Treatm!G4*Weighting!E7+TUM_default_S5_Treatm!H4*Weighting!E8+TUM_default_S5_Treatm!I4*Weighting!E9+TUM_default_S5_Treatm!J4*Weighting!E10+TUM_default_S5_Treatm!K4*Weighting!E11+TUM_default_S5_Treatm!L4*Weighting!E12+TUM_default_S5_Treatm!M4*Weighting!E13+TUM_default_S5_Treatm!N4*Weighting!E14+TUM_default_S5_Treatm!O4*Weighting!E15+TUM_default_S5_Treatm!P4*Weighting!E16+TUM_default_S5_Treatm!Q4*Weighting!E17</f>
        <v>2.8863521254190533E-2</v>
      </c>
      <c r="F4" s="6">
        <f ca="1">+TUM_default_S5_Treatm!B4*Weighting!F2+TUM_default_S5_Treatm!C4*Weighting!F3+TUM_default_S5_Treatm!D4*Weighting!F4+TUM_default_S5_Treatm!E4*Weighting!F5+TUM_default_S5_Treatm!F4*Weighting!F6+TUM_default_S5_Treatm!G4*Weighting!F7+TUM_default_S5_Treatm!H4*Weighting!F8+TUM_default_S5_Treatm!I4*Weighting!F9+TUM_default_S5_Treatm!J4*Weighting!F10+TUM_default_S5_Treatm!K4*Weighting!F11+TUM_default_S5_Treatm!L4*Weighting!F12+TUM_default_S5_Treatm!M4*Weighting!F13+TUM_default_S5_Treatm!N4*Weighting!F14+TUM_default_S5_Treatm!O4*Weighting!F15+TUM_default_S5_Treatm!P4*Weighting!F16+TUM_default_S5_Treatm!Q4*Weighting!F17</f>
        <v>-3.3325447397729451</v>
      </c>
      <c r="G4" s="6">
        <f>+TUM_default_S5_Treatm!B4*Weighting!G2+TUM_default_S5_Treatm!C4*Weighting!G3+TUM_default_S5_Treatm!D4*Weighting!G4+TUM_default_S5_Treatm!E4*Weighting!G5+TUM_default_S5_Treatm!F4*Weighting!G6+TUM_default_S5_Treatm!G4*Weighting!G7+TUM_default_S5_Treatm!H4*Weighting!G8+TUM_default_S5_Treatm!I4*Weighting!G9+TUM_default_S5_Treatm!J4*Weighting!G10+TUM_default_S5_Treatm!K4*Weighting!G11+TUM_default_S5_Treatm!L4*Weighting!G12+TUM_default_S5_Treatm!M4*Weighting!G13+TUM_default_S5_Treatm!N4*Weighting!G14+TUM_default_S5_Treatm!O4*Weighting!G15+TUM_default_S5_Treatm!P4*Weighting!G16+TUM_default_S5_Treatm!Q4*Weighting!G17</f>
        <v>-1.5448159472539407</v>
      </c>
      <c r="H4" s="6">
        <f>+TUM_default_S5_Treatm!B4*Weighting!H2+TUM_default_S5_Treatm!C4*Weighting!H3+TUM_default_S5_Treatm!D4*Weighting!H4+TUM_default_S5_Treatm!E4*Weighting!H5+TUM_default_S5_Treatm!F4*Weighting!H6+TUM_default_S5_Treatm!G4*Weighting!H7+TUM_default_S5_Treatm!H4*Weighting!H8+TUM_default_S5_Treatm!I4*Weighting!H9+TUM_default_S5_Treatm!J4*Weighting!H10+TUM_default_S5_Treatm!K4*Weighting!H11+TUM_default_S5_Treatm!L4*Weighting!H12+TUM_default_S5_Treatm!M4*Weighting!H13+TUM_default_S5_Treatm!N4*Weighting!H14+TUM_default_S5_Treatm!O4*Weighting!H15+TUM_default_S5_Treatm!P4*Weighting!H16+TUM_default_S5_Treatm!Q4*Weighting!H17</f>
        <v>-1.7805825134383946</v>
      </c>
      <c r="I4" s="6">
        <f>+TUM_default_S5_Treatm!B4*Weighting!I2+TUM_default_S5_Treatm!C4*Weighting!I3+TUM_default_S5_Treatm!D4*Weighting!I4+TUM_default_S5_Treatm!E4*Weighting!I5+TUM_default_S5_Treatm!F4*Weighting!I6+TUM_default_S5_Treatm!G4*Weighting!I7+TUM_default_S5_Treatm!H4*Weighting!I8+TUM_default_S5_Treatm!I4*Weighting!I9+TUM_default_S5_Treatm!J4*Weighting!I10+TUM_default_S5_Treatm!K4*Weighting!I11+TUM_default_S5_Treatm!L4*Weighting!I12+TUM_default_S5_Treatm!M4*Weighting!I13+TUM_default_S5_Treatm!N4*Weighting!I14+TUM_default_S5_Treatm!O4*Weighting!I15+TUM_default_S5_Treatm!P4*Weighting!I16+TUM_default_S5_Treatm!Q4*Weighting!I17</f>
        <v>-1.5795814998550026</v>
      </c>
      <c r="J4" s="6">
        <f>+TUM_default_S5_Treatm!B4*Weighting!J2+TUM_default_S5_Treatm!C4*Weighting!J3+TUM_default_S5_Treatm!D4*Weighting!J4+TUM_default_S5_Treatm!E4*Weighting!J5+TUM_default_S5_Treatm!F4*Weighting!J6+TUM_default_S5_Treatm!G4*Weighting!J7+TUM_default_S5_Treatm!H4*Weighting!J8+TUM_default_S5_Treatm!I4*Weighting!J9+TUM_default_S5_Treatm!J4*Weighting!J10+TUM_default_S5_Treatm!K4*Weighting!J11+TUM_default_S5_Treatm!L4*Weighting!J12+TUM_default_S5_Treatm!M4*Weighting!J13+TUM_default_S5_Treatm!N4*Weighting!J14+TUM_default_S5_Treatm!O4*Weighting!J15+TUM_default_S5_Treatm!P4*Weighting!J16+TUM_default_S5_Treatm!Q4*Weighting!J17</f>
        <v>-1.2304849793696175</v>
      </c>
      <c r="K4" s="6">
        <f>+TUM_default_S5_Treatm!B4*Weighting!K2+TUM_default_S5_Treatm!C4*Weighting!K3+TUM_default_S5_Treatm!D4*Weighting!K4+TUM_default_S5_Treatm!E4*Weighting!K5+TUM_default_S5_Treatm!F4*Weighting!K6+TUM_default_S5_Treatm!G4*Weighting!K7+TUM_default_S5_Treatm!H4*Weighting!K8+TUM_default_S5_Treatm!I4*Weighting!K9+TUM_default_S5_Treatm!J4*Weighting!K10+TUM_default_S5_Treatm!K4*Weighting!K11+TUM_default_S5_Treatm!L4*Weighting!K12+TUM_default_S5_Treatm!M4*Weighting!K13+TUM_default_S5_Treatm!N4*Weighting!K14+TUM_default_S5_Treatm!O4*Weighting!K15+TUM_default_S5_Treatm!P4*Weighting!K16+TUM_default_S5_Treatm!Q4*Weighting!K17</f>
        <v>-1.6179824103998117</v>
      </c>
      <c r="L4" s="6">
        <f>+TUM_default_S5_Treatm!B4*Weighting!L2+TUM_default_S5_Treatm!C4*Weighting!L3+TUM_default_S5_Treatm!D4*Weighting!L4+TUM_default_S5_Treatm!E4*Weighting!L5+TUM_default_S5_Treatm!F4*Weighting!L6+TUM_default_S5_Treatm!G4*Weighting!L7+TUM_default_S5_Treatm!H4*Weighting!L8+TUM_default_S5_Treatm!I4*Weighting!L9+TUM_default_S5_Treatm!J4*Weighting!L10+TUM_default_S5_Treatm!K4*Weighting!L11+TUM_default_S5_Treatm!L4*Weighting!L12+TUM_default_S5_Treatm!M4*Weighting!L13+TUM_default_S5_Treatm!N4*Weighting!L14+TUM_default_S5_Treatm!O4*Weighting!L15+TUM_default_S5_Treatm!P4*Weighting!L16+TUM_default_S5_Treatm!Q4*Weighting!L17</f>
        <v>-6.4732350304989161</v>
      </c>
      <c r="M4" s="6">
        <f>+TUM_default_S5_Treatm!B4*Weighting!M2+TUM_default_S5_Treatm!C4*Weighting!M3+TUM_default_S5_Treatm!D4*Weighting!M4+TUM_default_S5_Treatm!E4*Weighting!M5+TUM_default_S5_Treatm!F4*Weighting!M6+TUM_default_S5_Treatm!G4*Weighting!M7+TUM_default_S5_Treatm!H4*Weighting!M8+TUM_default_S5_Treatm!I4*Weighting!M9+TUM_default_S5_Treatm!J4*Weighting!M10+TUM_default_S5_Treatm!K4*Weighting!M11+TUM_default_S5_Treatm!L4*Weighting!M12+TUM_default_S5_Treatm!M4*Weighting!M13+TUM_default_S5_Treatm!N4*Weighting!M14+TUM_default_S5_Treatm!O4*Weighting!M15+TUM_default_S5_Treatm!P4*Weighting!M16+TUM_default_S5_Treatm!Q4*Weighting!M17</f>
        <v>1.4675122620699907E-2</v>
      </c>
      <c r="N4" s="6">
        <f>+TUM_default_S5_Treatm!B4*Weighting!N2+TUM_default_S5_Treatm!C4*Weighting!N3+TUM_default_S5_Treatm!D4*Weighting!N4+TUM_default_S5_Treatm!E4*Weighting!N5+TUM_default_S5_Treatm!F4*Weighting!N6+TUM_default_S5_Treatm!G4*Weighting!N7+TUM_default_S5_Treatm!H4*Weighting!N8+TUM_default_S5_Treatm!I4*Weighting!N9+TUM_default_S5_Treatm!J4*Weighting!N10+TUM_default_S5_Treatm!K4*Weighting!N11+TUM_default_S5_Treatm!L4*Weighting!N12+TUM_default_S5_Treatm!M4*Weighting!N13+TUM_default_S5_Treatm!N4*Weighting!N14+TUM_default_S5_Treatm!O4*Weighting!N15+TUM_default_S5_Treatm!P4*Weighting!N16+TUM_default_S5_Treatm!Q4*Weighting!N17</f>
        <v>-14.200128718853414</v>
      </c>
      <c r="O4" s="6">
        <f>+TUM_default_S5_Treatm!B4*Weighting!O2+TUM_default_S5_Treatm!C4*Weighting!O3+TUM_default_S5_Treatm!D4*Weighting!O4+TUM_default_S5_Treatm!E4*Weighting!O5+TUM_default_S5_Treatm!F4*Weighting!O6+TUM_default_S5_Treatm!G4*Weighting!O7+TUM_default_S5_Treatm!H4*Weighting!O8+TUM_default_S5_Treatm!I4*Weighting!O9+TUM_default_S5_Treatm!J4*Weighting!O10+TUM_default_S5_Treatm!K4*Weighting!O11+TUM_default_S5_Treatm!L4*Weighting!O12+TUM_default_S5_Treatm!M4*Weighting!O13+TUM_default_S5_Treatm!N4*Weighting!O14+TUM_default_S5_Treatm!O4*Weighting!O15+TUM_default_S5_Treatm!P4*Weighting!O16+TUM_default_S5_Treatm!Q4*Weighting!O17</f>
        <v>-4.2651988619275532</v>
      </c>
      <c r="P4" s="6">
        <f>+TUM_default_S5_Treatm!B4*Weighting!P2+TUM_default_S5_Treatm!C4*Weighting!P3+TUM_default_S5_Treatm!D4*Weighting!P4+TUM_default_S5_Treatm!E4*Weighting!P5+TUM_default_S5_Treatm!F4*Weighting!P6+TUM_default_S5_Treatm!G4*Weighting!P7+TUM_default_S5_Treatm!H4*Weighting!P8+TUM_default_S5_Treatm!I4*Weighting!P9+TUM_default_S5_Treatm!J4*Weighting!P10+TUM_default_S5_Treatm!K4*Weighting!P11+TUM_default_S5_Treatm!L4*Weighting!P12+TUM_default_S5_Treatm!M4*Weighting!P13+TUM_default_S5_Treatm!N4*Weighting!P14+TUM_default_S5_Treatm!O4*Weighting!P15+TUM_default_S5_Treatm!P4*Weighting!P16+TUM_default_S5_Treatm!Q4*Weighting!P17</f>
        <v>-1.2814506876962892</v>
      </c>
      <c r="Q4" s="6">
        <f>+TUM_default_S5_Treatm!B4*Weighting!Q2+TUM_default_S5_Treatm!C4*Weighting!Q3+TUM_default_S5_Treatm!D4*Weighting!Q4+TUM_default_S5_Treatm!E4*Weighting!Q5+TUM_default_S5_Treatm!F4*Weighting!Q6+TUM_default_S5_Treatm!G4*Weighting!Q7+TUM_default_S5_Treatm!H4*Weighting!Q8+TUM_default_S5_Treatm!I4*Weighting!Q9+TUM_default_S5_Treatm!J4*Weighting!Q10+TUM_default_S5_Treatm!K4*Weighting!Q11+TUM_default_S5_Treatm!L4*Weighting!Q12+TUM_default_S5_Treatm!M4*Weighting!Q13+TUM_default_S5_Treatm!N4*Weighting!Q14+TUM_default_S5_Treatm!O4*Weighting!Q15+TUM_default_S5_Treatm!P4*Weighting!Q16+TUM_default_S5_Treatm!Q4*Weighting!Q17</f>
        <v>-2.8484622897631567E-2</v>
      </c>
      <c r="R4" s="6">
        <f>+TUM_default_S5_Treatm!B4*Weighting!R2+TUM_default_S5_Treatm!C4*Weighting!R3+TUM_default_S5_Treatm!D4*Weighting!R4+TUM_default_S5_Treatm!E4*Weighting!R5+TUM_default_S5_Treatm!F4*Weighting!R6+TUM_default_S5_Treatm!G4*Weighting!R7+TUM_default_S5_Treatm!H4*Weighting!R8+TUM_default_S5_Treatm!I4*Weighting!R9+TUM_default_S5_Treatm!J4*Weighting!R10+TUM_default_S5_Treatm!K4*Weighting!R11+TUM_default_S5_Treatm!L4*Weighting!R12+TUM_default_S5_Treatm!M4*Weighting!R13+TUM_default_S5_Treatm!N4*Weighting!R14+TUM_default_S5_Treatm!O4*Weighting!R15+TUM_default_S5_Treatm!P4*Weighting!R16+TUM_default_S5_Treatm!Q4*Weighting!R17</f>
        <v>0.84068615867675933</v>
      </c>
      <c r="S4" s="6">
        <f>+TUM_default_S5_Treatm!B4*Weighting!S2+TUM_default_S5_Treatm!C4*Weighting!S3+TUM_default_S5_Treatm!D4*Weighting!S4+TUM_default_S5_Treatm!E4*Weighting!S5+TUM_default_S5_Treatm!F4*Weighting!S6+TUM_default_S5_Treatm!G4*Weighting!S7+TUM_default_S5_Treatm!H4*Weighting!S8+TUM_default_S5_Treatm!I4*Weighting!S9+TUM_default_S5_Treatm!J4*Weighting!S10+TUM_default_S5_Treatm!K4*Weighting!S11+TUM_default_S5_Treatm!L4*Weighting!S12+TUM_default_S5_Treatm!M4*Weighting!S13+TUM_default_S5_Treatm!N4*Weighting!S14+TUM_default_S5_Treatm!O4*Weighting!S15+TUM_default_S5_Treatm!P4*Weighting!S16+TUM_default_S5_Treatm!Q4*Weighting!S17</f>
        <v>0.40750043103522771</v>
      </c>
      <c r="T4" s="6">
        <f>+TUM_default_S5_Treatm!B4*Weighting!T2+TUM_default_S5_Treatm!C4*Weighting!T3+TUM_default_S5_Treatm!D4*Weighting!T4+TUM_default_S5_Treatm!E4*Weighting!T5+TUM_default_S5_Treatm!F4*Weighting!T6+TUM_default_S5_Treatm!G4*Weighting!T7+TUM_default_S5_Treatm!H4*Weighting!T8+TUM_default_S5_Treatm!I4*Weighting!T9+TUM_default_S5_Treatm!J4*Weighting!T10+TUM_default_S5_Treatm!K4*Weighting!T11+TUM_default_S5_Treatm!L4*Weighting!T12+TUM_default_S5_Treatm!M4*Weighting!T13+TUM_default_S5_Treatm!N4*Weighting!T14+TUM_default_S5_Treatm!O4*Weighting!T15+TUM_default_S5_Treatm!P4*Weighting!T16+TUM_default_S5_Treatm!Q4*Weighting!T17</f>
        <v>0.76559170549698408</v>
      </c>
      <c r="U4" s="6">
        <f>+TUM_default_S5_Treatm!B4*Weighting!U2+TUM_default_S5_Treatm!C4*Weighting!U3+TUM_default_S5_Treatm!D4*Weighting!U4+TUM_default_S5_Treatm!E4*Weighting!U5+TUM_default_S5_Treatm!F4*Weighting!U6+TUM_default_S5_Treatm!G4*Weighting!U7+TUM_default_S5_Treatm!H4*Weighting!U8+TUM_default_S5_Treatm!I4*Weighting!U9+TUM_default_S5_Treatm!J4*Weighting!U10+TUM_default_S5_Treatm!K4*Weighting!U11+TUM_default_S5_Treatm!L4*Weighting!U12+TUM_default_S5_Treatm!M4*Weighting!U13+TUM_default_S5_Treatm!N4*Weighting!U14+TUM_default_S5_Treatm!O4*Weighting!U15+TUM_default_S5_Treatm!P4*Weighting!U16+TUM_default_S5_Treatm!Q4*Weighting!U17</f>
        <v>-0.32745420276153425</v>
      </c>
      <c r="V4" s="6">
        <f>+TUM_default_S5_Treatm!B4*Weighting!V2+TUM_default_S5_Treatm!C4*Weighting!V3+TUM_default_S5_Treatm!D4*Weighting!V4+TUM_default_S5_Treatm!E4*Weighting!V5+TUM_default_S5_Treatm!F4*Weighting!V6+TUM_default_S5_Treatm!G4*Weighting!V7+TUM_default_S5_Treatm!H4*Weighting!V8+TUM_default_S5_Treatm!I4*Weighting!V9+TUM_default_S5_Treatm!J4*Weighting!V10+TUM_default_S5_Treatm!K4*Weighting!V11+TUM_default_S5_Treatm!L4*Weighting!V12+TUM_default_S5_Treatm!M4*Weighting!V13+TUM_default_S5_Treatm!N4*Weighting!V14+TUM_default_S5_Treatm!O4*Weighting!V15+TUM_default_S5_Treatm!P4*Weighting!V16+TUM_default_S5_Treatm!Q4*Weighting!V17</f>
        <v>0.33156234577224619</v>
      </c>
      <c r="W4" s="6">
        <f>+TUM_default_S5_Treatm!B4*Weighting!W2+TUM_default_S5_Treatm!C4*Weighting!W3+TUM_default_S5_Treatm!D4*Weighting!W4+TUM_default_S5_Treatm!E4*Weighting!W5+TUM_default_S5_Treatm!F4*Weighting!W6+TUM_default_S5_Treatm!G4*Weighting!W7+TUM_default_S5_Treatm!H4*Weighting!W8+TUM_default_S5_Treatm!I4*Weighting!W9+TUM_default_S5_Treatm!J4*Weighting!W10+TUM_default_S5_Treatm!K4*Weighting!W11+TUM_default_S5_Treatm!L4*Weighting!W12+TUM_default_S5_Treatm!M4*Weighting!W13+TUM_default_S5_Treatm!N4*Weighting!W14+TUM_default_S5_Treatm!O4*Weighting!W15+TUM_default_S5_Treatm!P4*Weighting!W16+TUM_default_S5_Treatm!Q4*Weighting!W17</f>
        <v>0.50020382486037007</v>
      </c>
      <c r="X4" s="6">
        <f>+TUM_default_S5_Treatm!B4*Weighting!X2+TUM_default_S5_Treatm!C4*Weighting!X3+TUM_default_S5_Treatm!D4*Weighting!X4+TUM_default_S5_Treatm!E4*Weighting!X5+TUM_default_S5_Treatm!F4*Weighting!X6+TUM_default_S5_Treatm!G4*Weighting!X7+TUM_default_S5_Treatm!H4*Weighting!X8+TUM_default_S5_Treatm!I4*Weighting!X9+TUM_default_S5_Treatm!J4*Weighting!X10+TUM_default_S5_Treatm!K4*Weighting!X11+TUM_default_S5_Treatm!L4*Weighting!X12+TUM_default_S5_Treatm!M4*Weighting!X13+TUM_default_S5_Treatm!N4*Weighting!X14+TUM_default_S5_Treatm!O4*Weighting!X15+TUM_default_S5_Treatm!P4*Weighting!X16+TUM_default_S5_Treatm!Q4*Weighting!X17</f>
        <v>-0.36283020298900281</v>
      </c>
      <c r="Y4" s="6">
        <f>+TUM_default_S5_Treatm!B4*Weighting!Y2+TUM_default_S5_Treatm!C4*Weighting!Y3+TUM_default_S5_Treatm!D4*Weighting!Y4+TUM_default_S5_Treatm!E4*Weighting!Y5+TUM_default_S5_Treatm!F4*Weighting!Y6+TUM_default_S5_Treatm!G4*Weighting!Y7+TUM_default_S5_Treatm!H4*Weighting!Y8+TUM_default_S5_Treatm!I4*Weighting!Y9+TUM_default_S5_Treatm!J4*Weighting!Y10+TUM_default_S5_Treatm!K4*Weighting!Y11+TUM_default_S5_Treatm!L4*Weighting!Y12+TUM_default_S5_Treatm!M4*Weighting!Y13+TUM_default_S5_Treatm!N4*Weighting!Y14+TUM_default_S5_Treatm!O4*Weighting!Y15+TUM_default_S5_Treatm!P4*Weighting!Y16+TUM_default_S5_Treatm!Q4*Weighting!Y17</f>
        <v>-0.15262856510130723</v>
      </c>
      <c r="Z4" s="6">
        <f>+TUM_default_S5_Treatm!B4*Weighting!Z2+TUM_default_S5_Treatm!C4*Weighting!Z3+TUM_default_S5_Treatm!D4*Weighting!Z4+TUM_default_S5_Treatm!E4*Weighting!Z5+TUM_default_S5_Treatm!F4*Weighting!Z6+TUM_default_S5_Treatm!G4*Weighting!Z7+TUM_default_S5_Treatm!H4*Weighting!Z8+TUM_default_S5_Treatm!I4*Weighting!Z9+TUM_default_S5_Treatm!J4*Weighting!Z10+TUM_default_S5_Treatm!K4*Weighting!Z11+TUM_default_S5_Treatm!L4*Weighting!Z12+TUM_default_S5_Treatm!M4*Weighting!Z13+TUM_default_S5_Treatm!N4*Weighting!Z14+TUM_default_S5_Treatm!O4*Weighting!Z15+TUM_default_S5_Treatm!P4*Weighting!Z16+TUM_default_S5_Treatm!Q4*Weighting!Z17</f>
        <v>-0.66313768390121441</v>
      </c>
      <c r="AA4" s="6">
        <f>+TUM_default_S5_Treatm!B4*Weighting!AA2+TUM_default_S5_Treatm!C4*Weighting!AA3+TUM_default_S5_Treatm!D4*Weighting!AA4+TUM_default_S5_Treatm!E4*Weighting!AA5+TUM_default_S5_Treatm!F4*Weighting!AA6+TUM_default_S5_Treatm!G4*Weighting!AA7+TUM_default_S5_Treatm!H4*Weighting!AA8+TUM_default_S5_Treatm!I4*Weighting!AA9+TUM_default_S5_Treatm!J4*Weighting!AA10+TUM_default_S5_Treatm!K4*Weighting!AA11+TUM_default_S5_Treatm!L4*Weighting!AA12+TUM_default_S5_Treatm!M4*Weighting!AA13+TUM_default_S5_Treatm!N4*Weighting!AA14+TUM_default_S5_Treatm!O4*Weighting!AA15+TUM_default_S5_Treatm!P4*Weighting!AA16+TUM_default_S5_Treatm!Q4*Weighting!AA17</f>
        <v>0.17727383210152325</v>
      </c>
    </row>
    <row r="5" spans="1:27" x14ac:dyDescent="0.35">
      <c r="A5" s="5" t="s">
        <v>4</v>
      </c>
      <c r="B5" s="6">
        <f ca="1">+TUM_default_S5_Treatm!B5*Weighting!B2+TUM_default_S5_Treatm!C5*Weighting!B3+TUM_default_S5_Treatm!D5*Weighting!B4+TUM_default_S5_Treatm!E5*Weighting!B5+TUM_default_S5_Treatm!F5*Weighting!B6+TUM_default_S5_Treatm!G5*Weighting!B7+TUM_default_S5_Treatm!H5*Weighting!B8+TUM_default_S5_Treatm!I5*Weighting!B9+TUM_default_S5_Treatm!J5*Weighting!B10+TUM_default_S5_Treatm!K5*Weighting!B11+TUM_default_S5_Treatm!L5*Weighting!B12+TUM_default_S5_Treatm!M5*Weighting!B13+TUM_default_S5_Treatm!N5*Weighting!B14+TUM_default_S5_Treatm!O5*Weighting!B15+TUM_default_S5_Treatm!P5*Weighting!B16+TUM_default_S5_Treatm!Q5*Weighting!B17</f>
        <v>26.415041658201158</v>
      </c>
      <c r="C5" s="6">
        <f ca="1">+TUM_default_S5_Treatm!B5*Weighting!C2+TUM_default_S5_Treatm!C5*Weighting!C3+TUM_default_S5_Treatm!D5*Weighting!C4+TUM_default_S5_Treatm!E5*Weighting!C5+TUM_default_S5_Treatm!F5*Weighting!C6+TUM_default_S5_Treatm!G5*Weighting!C7+TUM_default_S5_Treatm!H5*Weighting!C8+TUM_default_S5_Treatm!I5*Weighting!C9+TUM_default_S5_Treatm!J5*Weighting!C10+TUM_default_S5_Treatm!K5*Weighting!C11+TUM_default_S5_Treatm!L5*Weighting!C12+TUM_default_S5_Treatm!M5*Weighting!C13+TUM_default_S5_Treatm!N5*Weighting!C14+TUM_default_S5_Treatm!O5*Weighting!C15+TUM_default_S5_Treatm!P5*Weighting!C16+TUM_default_S5_Treatm!Q5*Weighting!C17</f>
        <v>16.190531350659285</v>
      </c>
      <c r="D5" s="6">
        <f ca="1">+TUM_default_S5_Treatm!B5*Weighting!D2+TUM_default_S5_Treatm!C5*Weighting!D3+TUM_default_S5_Treatm!D5*Weighting!D4+TUM_default_S5_Treatm!E5*Weighting!D5+TUM_default_S5_Treatm!F5*Weighting!D6+TUM_default_S5_Treatm!G5*Weighting!D7+TUM_default_S5_Treatm!H5*Weighting!D8+TUM_default_S5_Treatm!I5*Weighting!D9+TUM_default_S5_Treatm!J5*Weighting!D10+TUM_default_S5_Treatm!K5*Weighting!D11+TUM_default_S5_Treatm!L5*Weighting!D12+TUM_default_S5_Treatm!M5*Weighting!D13+TUM_default_S5_Treatm!N5*Weighting!D14+TUM_default_S5_Treatm!O5*Weighting!D15+TUM_default_S5_Treatm!P5*Weighting!D16+TUM_default_S5_Treatm!Q5*Weighting!D17</f>
        <v>27.300982420470874</v>
      </c>
      <c r="E5" s="6">
        <f ca="1">+TUM_default_S5_Treatm!B5*Weighting!E2+TUM_default_S5_Treatm!C5*Weighting!E3+TUM_default_S5_Treatm!D5*Weighting!E4+TUM_default_S5_Treatm!E5*Weighting!E5+TUM_default_S5_Treatm!F5*Weighting!E6+TUM_default_S5_Treatm!G5*Weighting!E7+TUM_default_S5_Treatm!H5*Weighting!E8+TUM_default_S5_Treatm!I5*Weighting!E9+TUM_default_S5_Treatm!J5*Weighting!E10+TUM_default_S5_Treatm!K5*Weighting!E11+TUM_default_S5_Treatm!L5*Weighting!E12+TUM_default_S5_Treatm!M5*Weighting!E13+TUM_default_S5_Treatm!N5*Weighting!E14+TUM_default_S5_Treatm!O5*Weighting!E15+TUM_default_S5_Treatm!P5*Weighting!E16+TUM_default_S5_Treatm!Q5*Weighting!E17</f>
        <v>14.736776345303449</v>
      </c>
      <c r="F5" s="6">
        <f ca="1">+TUM_default_S5_Treatm!B5*Weighting!F2+TUM_default_S5_Treatm!C5*Weighting!F3+TUM_default_S5_Treatm!D5*Weighting!F4+TUM_default_S5_Treatm!E5*Weighting!F5+TUM_default_S5_Treatm!F5*Weighting!F6+TUM_default_S5_Treatm!G5*Weighting!F7+TUM_default_S5_Treatm!H5*Weighting!F8+TUM_default_S5_Treatm!I5*Weighting!F9+TUM_default_S5_Treatm!J5*Weighting!F10+TUM_default_S5_Treatm!K5*Weighting!F11+TUM_default_S5_Treatm!L5*Weighting!F12+TUM_default_S5_Treatm!M5*Weighting!F13+TUM_default_S5_Treatm!N5*Weighting!F14+TUM_default_S5_Treatm!O5*Weighting!F15+TUM_default_S5_Treatm!P5*Weighting!F16+TUM_default_S5_Treatm!Q5*Weighting!F17</f>
        <v>25.129138424676992</v>
      </c>
      <c r="G5" s="6">
        <f>+TUM_default_S5_Treatm!B5*Weighting!G2+TUM_default_S5_Treatm!C5*Weighting!G3+TUM_default_S5_Treatm!D5*Weighting!G4+TUM_default_S5_Treatm!E5*Weighting!G5+TUM_default_S5_Treatm!F5*Weighting!G6+TUM_default_S5_Treatm!G5*Weighting!G7+TUM_default_S5_Treatm!H5*Weighting!G8+TUM_default_S5_Treatm!I5*Weighting!G9+TUM_default_S5_Treatm!J5*Weighting!G10+TUM_default_S5_Treatm!K5*Weighting!G11+TUM_default_S5_Treatm!L5*Weighting!G12+TUM_default_S5_Treatm!M5*Weighting!G13+TUM_default_S5_Treatm!N5*Weighting!G14+TUM_default_S5_Treatm!O5*Weighting!G15+TUM_default_S5_Treatm!P5*Weighting!G16+TUM_default_S5_Treatm!Q5*Weighting!G17</f>
        <v>12.82206756209639</v>
      </c>
      <c r="H5" s="6">
        <f>+TUM_default_S5_Treatm!B5*Weighting!H2+TUM_default_S5_Treatm!C5*Weighting!H3+TUM_default_S5_Treatm!D5*Weighting!H4+TUM_default_S5_Treatm!E5*Weighting!H5+TUM_default_S5_Treatm!F5*Weighting!H6+TUM_default_S5_Treatm!G5*Weighting!H7+TUM_default_S5_Treatm!H5*Weighting!H8+TUM_default_S5_Treatm!I5*Weighting!H9+TUM_default_S5_Treatm!J5*Weighting!H10+TUM_default_S5_Treatm!K5*Weighting!H11+TUM_default_S5_Treatm!L5*Weighting!H12+TUM_default_S5_Treatm!M5*Weighting!H13+TUM_default_S5_Treatm!N5*Weighting!H14+TUM_default_S5_Treatm!O5*Weighting!H15+TUM_default_S5_Treatm!P5*Weighting!H16+TUM_default_S5_Treatm!Q5*Weighting!H17</f>
        <v>9.6789714424019735</v>
      </c>
      <c r="I5" s="6">
        <f>+TUM_default_S5_Treatm!B5*Weighting!I2+TUM_default_S5_Treatm!C5*Weighting!I3+TUM_default_S5_Treatm!D5*Weighting!I4+TUM_default_S5_Treatm!E5*Weighting!I5+TUM_default_S5_Treatm!F5*Weighting!I6+TUM_default_S5_Treatm!G5*Weighting!I7+TUM_default_S5_Treatm!H5*Weighting!I8+TUM_default_S5_Treatm!I5*Weighting!I9+TUM_default_S5_Treatm!J5*Weighting!I10+TUM_default_S5_Treatm!K5*Weighting!I11+TUM_default_S5_Treatm!L5*Weighting!I12+TUM_default_S5_Treatm!M5*Weighting!I13+TUM_default_S5_Treatm!N5*Weighting!I14+TUM_default_S5_Treatm!O5*Weighting!I15+TUM_default_S5_Treatm!P5*Weighting!I16+TUM_default_S5_Treatm!Q5*Weighting!I17</f>
        <v>12.929368962018797</v>
      </c>
      <c r="J5" s="6">
        <f>+TUM_default_S5_Treatm!B5*Weighting!J2+TUM_default_S5_Treatm!C5*Weighting!J3+TUM_default_S5_Treatm!D5*Weighting!J4+TUM_default_S5_Treatm!E5*Weighting!J5+TUM_default_S5_Treatm!F5*Weighting!J6+TUM_default_S5_Treatm!G5*Weighting!J7+TUM_default_S5_Treatm!H5*Weighting!J8+TUM_default_S5_Treatm!I5*Weighting!J9+TUM_default_S5_Treatm!J5*Weighting!J10+TUM_default_S5_Treatm!K5*Weighting!J11+TUM_default_S5_Treatm!L5*Weighting!J12+TUM_default_S5_Treatm!M5*Weighting!J13+TUM_default_S5_Treatm!N5*Weighting!J14+TUM_default_S5_Treatm!O5*Weighting!J15+TUM_default_S5_Treatm!P5*Weighting!J16+TUM_default_S5_Treatm!Q5*Weighting!J17</f>
        <v>9.1832152226923078</v>
      </c>
      <c r="K5" s="6">
        <f>+TUM_default_S5_Treatm!B5*Weighting!K2+TUM_default_S5_Treatm!C5*Weighting!K3+TUM_default_S5_Treatm!D5*Weighting!K4+TUM_default_S5_Treatm!E5*Weighting!K5+TUM_default_S5_Treatm!F5*Weighting!K6+TUM_default_S5_Treatm!G5*Weighting!K7+TUM_default_S5_Treatm!H5*Weighting!K8+TUM_default_S5_Treatm!I5*Weighting!K9+TUM_default_S5_Treatm!J5*Weighting!K10+TUM_default_S5_Treatm!K5*Weighting!K11+TUM_default_S5_Treatm!L5*Weighting!K12+TUM_default_S5_Treatm!M5*Weighting!K13+TUM_default_S5_Treatm!N5*Weighting!K14+TUM_default_S5_Treatm!O5*Weighting!K15+TUM_default_S5_Treatm!P5*Weighting!K16+TUM_default_S5_Treatm!Q5*Weighting!K17</f>
        <v>10.741836281476445</v>
      </c>
      <c r="L5" s="6">
        <f>+TUM_default_S5_Treatm!B5*Weighting!L2+TUM_default_S5_Treatm!C5*Weighting!L3+TUM_default_S5_Treatm!D5*Weighting!L4+TUM_default_S5_Treatm!E5*Weighting!L5+TUM_default_S5_Treatm!F5*Weighting!L6+TUM_default_S5_Treatm!G5*Weighting!L7+TUM_default_S5_Treatm!H5*Weighting!L8+TUM_default_S5_Treatm!I5*Weighting!L9+TUM_default_S5_Treatm!J5*Weighting!L10+TUM_default_S5_Treatm!K5*Weighting!L11+TUM_default_S5_Treatm!L5*Weighting!L12+TUM_default_S5_Treatm!M5*Weighting!L13+TUM_default_S5_Treatm!N5*Weighting!L14+TUM_default_S5_Treatm!O5*Weighting!L15+TUM_default_S5_Treatm!P5*Weighting!L16+TUM_default_S5_Treatm!Q5*Weighting!L17</f>
        <v>8.3173998386312071</v>
      </c>
      <c r="M5" s="6">
        <f>+TUM_default_S5_Treatm!B5*Weighting!M2+TUM_default_S5_Treatm!C5*Weighting!M3+TUM_default_S5_Treatm!D5*Weighting!M4+TUM_default_S5_Treatm!E5*Weighting!M5+TUM_default_S5_Treatm!F5*Weighting!M6+TUM_default_S5_Treatm!G5*Weighting!M7+TUM_default_S5_Treatm!H5*Weighting!M8+TUM_default_S5_Treatm!I5*Weighting!M9+TUM_default_S5_Treatm!J5*Weighting!M10+TUM_default_S5_Treatm!K5*Weighting!M11+TUM_default_S5_Treatm!L5*Weighting!M12+TUM_default_S5_Treatm!M5*Weighting!M13+TUM_default_S5_Treatm!N5*Weighting!M14+TUM_default_S5_Treatm!O5*Weighting!M15+TUM_default_S5_Treatm!P5*Weighting!M16+TUM_default_S5_Treatm!Q5*Weighting!M17</f>
        <v>0.55627450953795932</v>
      </c>
      <c r="N5" s="6">
        <f>+TUM_default_S5_Treatm!B5*Weighting!N2+TUM_default_S5_Treatm!C5*Weighting!N3+TUM_default_S5_Treatm!D5*Weighting!N4+TUM_default_S5_Treatm!E5*Weighting!N5+TUM_default_S5_Treatm!F5*Weighting!N6+TUM_default_S5_Treatm!G5*Weighting!N7+TUM_default_S5_Treatm!H5*Weighting!N8+TUM_default_S5_Treatm!I5*Weighting!N9+TUM_default_S5_Treatm!J5*Weighting!N10+TUM_default_S5_Treatm!K5*Weighting!N11+TUM_default_S5_Treatm!L5*Weighting!N12+TUM_default_S5_Treatm!M5*Weighting!N13+TUM_default_S5_Treatm!N5*Weighting!N14+TUM_default_S5_Treatm!O5*Weighting!N15+TUM_default_S5_Treatm!P5*Weighting!N16+TUM_default_S5_Treatm!Q5*Weighting!N17</f>
        <v>103.24092788156088</v>
      </c>
      <c r="O5" s="6">
        <f>+TUM_default_S5_Treatm!B5*Weighting!O2+TUM_default_S5_Treatm!C5*Weighting!O3+TUM_default_S5_Treatm!D5*Weighting!O4+TUM_default_S5_Treatm!E5*Weighting!O5+TUM_default_S5_Treatm!F5*Weighting!O6+TUM_default_S5_Treatm!G5*Weighting!O7+TUM_default_S5_Treatm!H5*Weighting!O8+TUM_default_S5_Treatm!I5*Weighting!O9+TUM_default_S5_Treatm!J5*Weighting!O10+TUM_default_S5_Treatm!K5*Weighting!O11+TUM_default_S5_Treatm!L5*Weighting!O12+TUM_default_S5_Treatm!M5*Weighting!O13+TUM_default_S5_Treatm!N5*Weighting!O14+TUM_default_S5_Treatm!O5*Weighting!O15+TUM_default_S5_Treatm!P5*Weighting!O16+TUM_default_S5_Treatm!Q5*Weighting!O17</f>
        <v>14.849986894471897</v>
      </c>
      <c r="P5" s="6">
        <f>+TUM_default_S5_Treatm!B5*Weighting!P2+TUM_default_S5_Treatm!C5*Weighting!P3+TUM_default_S5_Treatm!D5*Weighting!P4+TUM_default_S5_Treatm!E5*Weighting!P5+TUM_default_S5_Treatm!F5*Weighting!P6+TUM_default_S5_Treatm!G5*Weighting!P7+TUM_default_S5_Treatm!H5*Weighting!P8+TUM_default_S5_Treatm!I5*Weighting!P9+TUM_default_S5_Treatm!J5*Weighting!P10+TUM_default_S5_Treatm!K5*Weighting!P11+TUM_default_S5_Treatm!L5*Weighting!P12+TUM_default_S5_Treatm!M5*Weighting!P13+TUM_default_S5_Treatm!N5*Weighting!P14+TUM_default_S5_Treatm!O5*Weighting!P15+TUM_default_S5_Treatm!P5*Weighting!P16+TUM_default_S5_Treatm!Q5*Weighting!P17</f>
        <v>3.9967868803569591</v>
      </c>
      <c r="Q5" s="6">
        <f>+TUM_default_S5_Treatm!B5*Weighting!Q2+TUM_default_S5_Treatm!C5*Weighting!Q3+TUM_default_S5_Treatm!D5*Weighting!Q4+TUM_default_S5_Treatm!E5*Weighting!Q5+TUM_default_S5_Treatm!F5*Weighting!Q6+TUM_default_S5_Treatm!G5*Weighting!Q7+TUM_default_S5_Treatm!H5*Weighting!Q8+TUM_default_S5_Treatm!I5*Weighting!Q9+TUM_default_S5_Treatm!J5*Weighting!Q10+TUM_default_S5_Treatm!K5*Weighting!Q11+TUM_default_S5_Treatm!L5*Weighting!Q12+TUM_default_S5_Treatm!M5*Weighting!Q13+TUM_default_S5_Treatm!N5*Weighting!Q14+TUM_default_S5_Treatm!O5*Weighting!Q15+TUM_default_S5_Treatm!P5*Weighting!Q16+TUM_default_S5_Treatm!Q5*Weighting!Q17</f>
        <v>0.91527527144610732</v>
      </c>
      <c r="R5" s="6">
        <f>+TUM_default_S5_Treatm!B5*Weighting!R2+TUM_default_S5_Treatm!C5*Weighting!R3+TUM_default_S5_Treatm!D5*Weighting!R4+TUM_default_S5_Treatm!E5*Weighting!R5+TUM_default_S5_Treatm!F5*Weighting!R6+TUM_default_S5_Treatm!G5*Weighting!R7+TUM_default_S5_Treatm!H5*Weighting!R8+TUM_default_S5_Treatm!I5*Weighting!R9+TUM_default_S5_Treatm!J5*Weighting!R10+TUM_default_S5_Treatm!K5*Weighting!R11+TUM_default_S5_Treatm!L5*Weighting!R12+TUM_default_S5_Treatm!M5*Weighting!R13+TUM_default_S5_Treatm!N5*Weighting!R14+TUM_default_S5_Treatm!O5*Weighting!R15+TUM_default_S5_Treatm!P5*Weighting!R16+TUM_default_S5_Treatm!Q5*Weighting!R17</f>
        <v>7.0658049474252032</v>
      </c>
      <c r="S5" s="6">
        <f>+TUM_default_S5_Treatm!B5*Weighting!S2+TUM_default_S5_Treatm!C5*Weighting!S3+TUM_default_S5_Treatm!D5*Weighting!S4+TUM_default_S5_Treatm!E5*Weighting!S5+TUM_default_S5_Treatm!F5*Weighting!S6+TUM_default_S5_Treatm!G5*Weighting!S7+TUM_default_S5_Treatm!H5*Weighting!S8+TUM_default_S5_Treatm!I5*Weighting!S9+TUM_default_S5_Treatm!J5*Weighting!S10+TUM_default_S5_Treatm!K5*Weighting!S11+TUM_default_S5_Treatm!L5*Weighting!S12+TUM_default_S5_Treatm!M5*Weighting!S13+TUM_default_S5_Treatm!N5*Weighting!S14+TUM_default_S5_Treatm!O5*Weighting!S15+TUM_default_S5_Treatm!P5*Weighting!S16+TUM_default_S5_Treatm!Q5*Weighting!S17</f>
        <v>5.7089796607356078</v>
      </c>
      <c r="T5" s="6">
        <f>+TUM_default_S5_Treatm!B5*Weighting!T2+TUM_default_S5_Treatm!C5*Weighting!T3+TUM_default_S5_Treatm!D5*Weighting!T4+TUM_default_S5_Treatm!E5*Weighting!T5+TUM_default_S5_Treatm!F5*Weighting!T6+TUM_default_S5_Treatm!G5*Weighting!T7+TUM_default_S5_Treatm!H5*Weighting!T8+TUM_default_S5_Treatm!I5*Weighting!T9+TUM_default_S5_Treatm!J5*Weighting!T10+TUM_default_S5_Treatm!K5*Weighting!T11+TUM_default_S5_Treatm!L5*Weighting!T12+TUM_default_S5_Treatm!M5*Weighting!T13+TUM_default_S5_Treatm!N5*Weighting!T14+TUM_default_S5_Treatm!O5*Weighting!T15+TUM_default_S5_Treatm!P5*Weighting!T16+TUM_default_S5_Treatm!Q5*Weighting!T17</f>
        <v>5.2588355320455307</v>
      </c>
      <c r="U5" s="6">
        <f>+TUM_default_S5_Treatm!B5*Weighting!U2+TUM_default_S5_Treatm!C5*Weighting!U3+TUM_default_S5_Treatm!D5*Weighting!U4+TUM_default_S5_Treatm!E5*Weighting!U5+TUM_default_S5_Treatm!F5*Weighting!U6+TUM_default_S5_Treatm!G5*Weighting!U7+TUM_default_S5_Treatm!H5*Weighting!U8+TUM_default_S5_Treatm!I5*Weighting!U9+TUM_default_S5_Treatm!J5*Weighting!U10+TUM_default_S5_Treatm!K5*Weighting!U11+TUM_default_S5_Treatm!L5*Weighting!U12+TUM_default_S5_Treatm!M5*Weighting!U13+TUM_default_S5_Treatm!N5*Weighting!U14+TUM_default_S5_Treatm!O5*Weighting!U15+TUM_default_S5_Treatm!P5*Weighting!U16+TUM_default_S5_Treatm!Q5*Weighting!U17</f>
        <v>1.6337514178573329</v>
      </c>
      <c r="V5" s="6">
        <f>+TUM_default_S5_Treatm!B5*Weighting!V2+TUM_default_S5_Treatm!C5*Weighting!V3+TUM_default_S5_Treatm!D5*Weighting!V4+TUM_default_S5_Treatm!E5*Weighting!V5+TUM_default_S5_Treatm!F5*Weighting!V6+TUM_default_S5_Treatm!G5*Weighting!V7+TUM_default_S5_Treatm!H5*Weighting!V8+TUM_default_S5_Treatm!I5*Weighting!V9+TUM_default_S5_Treatm!J5*Weighting!V10+TUM_default_S5_Treatm!K5*Weighting!V11+TUM_default_S5_Treatm!L5*Weighting!V12+TUM_default_S5_Treatm!M5*Weighting!V13+TUM_default_S5_Treatm!N5*Weighting!V14+TUM_default_S5_Treatm!O5*Weighting!V15+TUM_default_S5_Treatm!P5*Weighting!V16+TUM_default_S5_Treatm!Q5*Weighting!V17</f>
        <v>2.9707191230994674</v>
      </c>
      <c r="W5" s="6">
        <f>+TUM_default_S5_Treatm!B5*Weighting!W2+TUM_default_S5_Treatm!C5*Weighting!W3+TUM_default_S5_Treatm!D5*Weighting!W4+TUM_default_S5_Treatm!E5*Weighting!W5+TUM_default_S5_Treatm!F5*Weighting!W6+TUM_default_S5_Treatm!G5*Weighting!W7+TUM_default_S5_Treatm!H5*Weighting!W8+TUM_default_S5_Treatm!I5*Weighting!W9+TUM_default_S5_Treatm!J5*Weighting!W10+TUM_default_S5_Treatm!K5*Weighting!W11+TUM_default_S5_Treatm!L5*Weighting!W12+TUM_default_S5_Treatm!M5*Weighting!W13+TUM_default_S5_Treatm!N5*Weighting!W14+TUM_default_S5_Treatm!O5*Weighting!W15+TUM_default_S5_Treatm!P5*Weighting!W16+TUM_default_S5_Treatm!Q5*Weighting!W17</f>
        <v>17.57249275088887</v>
      </c>
      <c r="X5" s="6">
        <f>+TUM_default_S5_Treatm!B5*Weighting!X2+TUM_default_S5_Treatm!C5*Weighting!X3+TUM_default_S5_Treatm!D5*Weighting!X4+TUM_default_S5_Treatm!E5*Weighting!X5+TUM_default_S5_Treatm!F5*Weighting!X6+TUM_default_S5_Treatm!G5*Weighting!X7+TUM_default_S5_Treatm!H5*Weighting!X8+TUM_default_S5_Treatm!I5*Weighting!X9+TUM_default_S5_Treatm!J5*Weighting!X10+TUM_default_S5_Treatm!K5*Weighting!X11+TUM_default_S5_Treatm!L5*Weighting!X12+TUM_default_S5_Treatm!M5*Weighting!X13+TUM_default_S5_Treatm!N5*Weighting!X14+TUM_default_S5_Treatm!O5*Weighting!X15+TUM_default_S5_Treatm!P5*Weighting!X16+TUM_default_S5_Treatm!Q5*Weighting!X17</f>
        <v>0.43137575713217302</v>
      </c>
      <c r="Y5" s="6">
        <f>+TUM_default_S5_Treatm!B5*Weighting!Y2+TUM_default_S5_Treatm!C5*Weighting!Y3+TUM_default_S5_Treatm!D5*Weighting!Y4+TUM_default_S5_Treatm!E5*Weighting!Y5+TUM_default_S5_Treatm!F5*Weighting!Y6+TUM_default_S5_Treatm!G5*Weighting!Y7+TUM_default_S5_Treatm!H5*Weighting!Y8+TUM_default_S5_Treatm!I5*Weighting!Y9+TUM_default_S5_Treatm!J5*Weighting!Y10+TUM_default_S5_Treatm!K5*Weighting!Y11+TUM_default_S5_Treatm!L5*Weighting!Y12+TUM_default_S5_Treatm!M5*Weighting!Y13+TUM_default_S5_Treatm!N5*Weighting!Y14+TUM_default_S5_Treatm!O5*Weighting!Y15+TUM_default_S5_Treatm!P5*Weighting!Y16+TUM_default_S5_Treatm!Q5*Weighting!Y17</f>
        <v>0.77551621837289986</v>
      </c>
      <c r="Z5" s="6">
        <f>+TUM_default_S5_Treatm!B5*Weighting!Z2+TUM_default_S5_Treatm!C5*Weighting!Z3+TUM_default_S5_Treatm!D5*Weighting!Z4+TUM_default_S5_Treatm!E5*Weighting!Z5+TUM_default_S5_Treatm!F5*Weighting!Z6+TUM_default_S5_Treatm!G5*Weighting!Z7+TUM_default_S5_Treatm!H5*Weighting!Z8+TUM_default_S5_Treatm!I5*Weighting!Z9+TUM_default_S5_Treatm!J5*Weighting!Z10+TUM_default_S5_Treatm!K5*Weighting!Z11+TUM_default_S5_Treatm!L5*Weighting!Z12+TUM_default_S5_Treatm!M5*Weighting!Z13+TUM_default_S5_Treatm!N5*Weighting!Z14+TUM_default_S5_Treatm!O5*Weighting!Z15+TUM_default_S5_Treatm!P5*Weighting!Z16+TUM_default_S5_Treatm!Q5*Weighting!Z17</f>
        <v>16.19427411001703</v>
      </c>
      <c r="AA5" s="6">
        <f>+TUM_default_S5_Treatm!B5*Weighting!AA2+TUM_default_S5_Treatm!C5*Weighting!AA3+TUM_default_S5_Treatm!D5*Weighting!AA4+TUM_default_S5_Treatm!E5*Weighting!AA5+TUM_default_S5_Treatm!F5*Weighting!AA6+TUM_default_S5_Treatm!G5*Weighting!AA7+TUM_default_S5_Treatm!H5*Weighting!AA8+TUM_default_S5_Treatm!I5*Weighting!AA9+TUM_default_S5_Treatm!J5*Weighting!AA10+TUM_default_S5_Treatm!K5*Weighting!AA11+TUM_default_S5_Treatm!L5*Weighting!AA12+TUM_default_S5_Treatm!M5*Weighting!AA13+TUM_default_S5_Treatm!N5*Weighting!AA14+TUM_default_S5_Treatm!O5*Weighting!AA15+TUM_default_S5_Treatm!P5*Weighting!AA16+TUM_default_S5_Treatm!Q5*Weighting!AA17</f>
        <v>15.664680199963088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5_Util!B2*Weighting!B2+TUM_default_S5_Util!C2*Weighting!B3+TUM_default_S5_Util!D2*Weighting!B4+TUM_default_S5_Util!E2*Weighting!B5+TUM_default_S5_Util!F2*Weighting!B6+TUM_default_S5_Util!G2*Weighting!B7+TUM_default_S5_Util!H2*Weighting!B8+TUM_default_S5_Util!I2*Weighting!B9+TUM_default_S5_Util!J2*Weighting!B10+TUM_default_S5_Util!K2*Weighting!B11+TUM_default_S5_Util!L2*Weighting!B12+TUM_default_S5_Util!M2*Weighting!B13+TUM_default_S5_Util!N2*Weighting!B14+TUM_default_S5_Util!O2*Weighting!B15+TUM_default_S5_Util!P2*Weighting!B16+TUM_default_S5_Util!Q2*Weighting!B17</f>
        <v>-138.90032401909045</v>
      </c>
      <c r="C2" s="6">
        <f ca="1">+TUM_default_S5_Util!B2*Weighting!C2+TUM_default_S5_Util!C2*Weighting!C3+TUM_default_S5_Util!D2*Weighting!C4+TUM_default_S5_Util!E2*Weighting!C5+TUM_default_S5_Util!F2*Weighting!C6+TUM_default_S5_Util!G2*Weighting!C7+TUM_default_S5_Util!H2*Weighting!C8+TUM_default_S5_Util!I2*Weighting!C9+TUM_default_S5_Util!J2*Weighting!C10+TUM_default_S5_Util!K2*Weighting!C11+TUM_default_S5_Util!L2*Weighting!C12+TUM_default_S5_Util!M2*Weighting!C13+TUM_default_S5_Util!N2*Weighting!C14+TUM_default_S5_Util!O2*Weighting!C15+TUM_default_S5_Util!P2*Weighting!C16+TUM_default_S5_Util!Q2*Weighting!C17</f>
        <v>-131.97062451584299</v>
      </c>
      <c r="D2" s="6">
        <f ca="1">+TUM_default_S5_Util!B2*Weighting!D2+TUM_default_S5_Util!C2*Weighting!D3+TUM_default_S5_Util!D2*Weighting!D4+TUM_default_S5_Util!E2*Weighting!D5+TUM_default_S5_Util!F2*Weighting!D6+TUM_default_S5_Util!G2*Weighting!D7+TUM_default_S5_Util!H2*Weighting!D8+TUM_default_S5_Util!I2*Weighting!D9+TUM_default_S5_Util!J2*Weighting!D10+TUM_default_S5_Util!K2*Weighting!D11+TUM_default_S5_Util!L2*Weighting!D12+TUM_default_S5_Util!M2*Weighting!D13+TUM_default_S5_Util!N2*Weighting!D14+TUM_default_S5_Util!O2*Weighting!D15+TUM_default_S5_Util!P2*Weighting!D16+TUM_default_S5_Util!Q2*Weighting!D17</f>
        <v>-135.92300501055811</v>
      </c>
      <c r="E2" s="6">
        <f ca="1">+TUM_default_S5_Util!B2*Weighting!E2+TUM_default_S5_Util!C2*Weighting!E3+TUM_default_S5_Util!D2*Weighting!E4+TUM_default_S5_Util!E2*Weighting!E5+TUM_default_S5_Util!F2*Weighting!E6+TUM_default_S5_Util!G2*Weighting!E7+TUM_default_S5_Util!H2*Weighting!E8+TUM_default_S5_Util!I2*Weighting!E9+TUM_default_S5_Util!J2*Weighting!E10+TUM_default_S5_Util!K2*Weighting!E11+TUM_default_S5_Util!L2*Weighting!E12+TUM_default_S5_Util!M2*Weighting!E13+TUM_default_S5_Util!N2*Weighting!E14+TUM_default_S5_Util!O2*Weighting!E15+TUM_default_S5_Util!P2*Weighting!E16+TUM_default_S5_Util!Q2*Weighting!E17</f>
        <v>-158.48963956428119</v>
      </c>
      <c r="F2" s="6">
        <f ca="1">+TUM_default_S5_Util!B2*Weighting!F2+TUM_default_S5_Util!C2*Weighting!F3+TUM_default_S5_Util!D2*Weighting!F4+TUM_default_S5_Util!E2*Weighting!F5+TUM_default_S5_Util!F2*Weighting!F6+TUM_default_S5_Util!G2*Weighting!F7+TUM_default_S5_Util!H2*Weighting!F8+TUM_default_S5_Util!I2*Weighting!F9+TUM_default_S5_Util!J2*Weighting!F10+TUM_default_S5_Util!K2*Weighting!F11+TUM_default_S5_Util!L2*Weighting!F12+TUM_default_S5_Util!M2*Weighting!F13+TUM_default_S5_Util!N2*Weighting!F14+TUM_default_S5_Util!O2*Weighting!F15+TUM_default_S5_Util!P2*Weighting!F16+TUM_default_S5_Util!Q2*Weighting!F17</f>
        <v>-127.16513419815432</v>
      </c>
      <c r="G2" s="6">
        <f>+TUM_default_S5_Util!B2*Weighting!G2+TUM_default_S5_Util!C2*Weighting!G3+TUM_default_S5_Util!D2*Weighting!G4+TUM_default_S5_Util!E2*Weighting!G5+TUM_default_S5_Util!F2*Weighting!G6+TUM_default_S5_Util!G2*Weighting!G7+TUM_default_S5_Util!H2*Weighting!G8+TUM_default_S5_Util!I2*Weighting!G9+TUM_default_S5_Util!J2*Weighting!G10+TUM_default_S5_Util!K2*Weighting!G11+TUM_default_S5_Util!L2*Weighting!G12+TUM_default_S5_Util!M2*Weighting!G13+TUM_default_S5_Util!N2*Weighting!G14+TUM_default_S5_Util!O2*Weighting!G15+TUM_default_S5_Util!P2*Weighting!G16+TUM_default_S5_Util!Q2*Weighting!G17</f>
        <v>-56.457762041745241</v>
      </c>
      <c r="H2" s="6">
        <f>+TUM_default_S5_Util!B2*Weighting!H2+TUM_default_S5_Util!C2*Weighting!H3+TUM_default_S5_Util!D2*Weighting!H4+TUM_default_S5_Util!E2*Weighting!H5+TUM_default_S5_Util!F2*Weighting!H6+TUM_default_S5_Util!G2*Weighting!H7+TUM_default_S5_Util!H2*Weighting!H8+TUM_default_S5_Util!I2*Weighting!H9+TUM_default_S5_Util!J2*Weighting!H10+TUM_default_S5_Util!K2*Weighting!H11+TUM_default_S5_Util!L2*Weighting!H12+TUM_default_S5_Util!M2*Weighting!H13+TUM_default_S5_Util!N2*Weighting!H14+TUM_default_S5_Util!O2*Weighting!H15+TUM_default_S5_Util!P2*Weighting!H16+TUM_default_S5_Util!Q2*Weighting!H17</f>
        <v>-45.928786287814333</v>
      </c>
      <c r="I2" s="6">
        <f>+TUM_default_S5_Util!B2*Weighting!I2+TUM_default_S5_Util!C2*Weighting!I3+TUM_default_S5_Util!D2*Weighting!I4+TUM_default_S5_Util!E2*Weighting!I5+TUM_default_S5_Util!F2*Weighting!I6+TUM_default_S5_Util!G2*Weighting!I7+TUM_default_S5_Util!H2*Weighting!I8+TUM_default_S5_Util!I2*Weighting!I9+TUM_default_S5_Util!J2*Weighting!I10+TUM_default_S5_Util!K2*Weighting!I11+TUM_default_S5_Util!L2*Weighting!I12+TUM_default_S5_Util!M2*Weighting!I13+TUM_default_S5_Util!N2*Weighting!I14+TUM_default_S5_Util!O2*Weighting!I15+TUM_default_S5_Util!P2*Weighting!I16+TUM_default_S5_Util!Q2*Weighting!I17</f>
        <v>-54.563475033487016</v>
      </c>
      <c r="J2" s="6">
        <f>+TUM_default_S5_Util!B2*Weighting!J2+TUM_default_S5_Util!C2*Weighting!J3+TUM_default_S5_Util!D2*Weighting!J4+TUM_default_S5_Util!E2*Weighting!J5+TUM_default_S5_Util!F2*Weighting!J6+TUM_default_S5_Util!G2*Weighting!J7+TUM_default_S5_Util!H2*Weighting!J8+TUM_default_S5_Util!I2*Weighting!J9+TUM_default_S5_Util!J2*Weighting!J10+TUM_default_S5_Util!K2*Weighting!J11+TUM_default_S5_Util!L2*Weighting!J12+TUM_default_S5_Util!M2*Weighting!J13+TUM_default_S5_Util!N2*Weighting!J14+TUM_default_S5_Util!O2*Weighting!J15+TUM_default_S5_Util!P2*Weighting!J16+TUM_default_S5_Util!Q2*Weighting!J17</f>
        <v>-61.742889296272978</v>
      </c>
      <c r="K2" s="6">
        <f>+TUM_default_S5_Util!B2*Weighting!K2+TUM_default_S5_Util!C2*Weighting!K3+TUM_default_S5_Util!D2*Weighting!K4+TUM_default_S5_Util!E2*Weighting!K5+TUM_default_S5_Util!F2*Weighting!K6+TUM_default_S5_Util!G2*Weighting!K7+TUM_default_S5_Util!H2*Weighting!K8+TUM_default_S5_Util!I2*Weighting!K9+TUM_default_S5_Util!J2*Weighting!K10+TUM_default_S5_Util!K2*Weighting!K11+TUM_default_S5_Util!L2*Weighting!K12+TUM_default_S5_Util!M2*Weighting!K13+TUM_default_S5_Util!N2*Weighting!K14+TUM_default_S5_Util!O2*Weighting!K15+TUM_default_S5_Util!P2*Weighting!K16+TUM_default_S5_Util!Q2*Weighting!K17</f>
        <v>-42.534057094806464</v>
      </c>
      <c r="L2" s="6">
        <f>+TUM_default_S5_Util!B2*Weighting!L2+TUM_default_S5_Util!C2*Weighting!L3+TUM_default_S5_Util!D2*Weighting!L4+TUM_default_S5_Util!E2*Weighting!L5+TUM_default_S5_Util!F2*Weighting!L6+TUM_default_S5_Util!G2*Weighting!L7+TUM_default_S5_Util!H2*Weighting!L8+TUM_default_S5_Util!I2*Weighting!L9+TUM_default_S5_Util!J2*Weighting!L10+TUM_default_S5_Util!K2*Weighting!L11+TUM_default_S5_Util!L2*Weighting!L12+TUM_default_S5_Util!M2*Weighting!L13+TUM_default_S5_Util!N2*Weighting!L14+TUM_default_S5_Util!O2*Weighting!L15+TUM_default_S5_Util!P2*Weighting!L16+TUM_default_S5_Util!Q2*Weighting!L17</f>
        <v>-7.9759306978051905</v>
      </c>
      <c r="M2" s="6">
        <f>+TUM_default_S5_Util!B2*Weighting!M2+TUM_default_S5_Util!C2*Weighting!M3+TUM_default_S5_Util!D2*Weighting!M4+TUM_default_S5_Util!E2*Weighting!M5+TUM_default_S5_Util!F2*Weighting!M6+TUM_default_S5_Util!G2*Weighting!M7+TUM_default_S5_Util!H2*Weighting!M8+TUM_default_S5_Util!I2*Weighting!M9+TUM_default_S5_Util!J2*Weighting!M10+TUM_default_S5_Util!K2*Weighting!M11+TUM_default_S5_Util!L2*Weighting!M12+TUM_default_S5_Util!M2*Weighting!M13+TUM_default_S5_Util!N2*Weighting!M14+TUM_default_S5_Util!O2*Weighting!M15+TUM_default_S5_Util!P2*Weighting!M16+TUM_default_S5_Util!Q2*Weighting!M17</f>
        <v>-0.46841945243944977</v>
      </c>
      <c r="N2" s="6">
        <f>+TUM_default_S5_Util!B2*Weighting!N2+TUM_default_S5_Util!C2*Weighting!N3+TUM_default_S5_Util!D2*Weighting!N4+TUM_default_S5_Util!E2*Weighting!N5+TUM_default_S5_Util!F2*Weighting!N6+TUM_default_S5_Util!G2*Weighting!N7+TUM_default_S5_Util!H2*Weighting!N8+TUM_default_S5_Util!I2*Weighting!N9+TUM_default_S5_Util!J2*Weighting!N10+TUM_default_S5_Util!K2*Weighting!N11+TUM_default_S5_Util!L2*Weighting!N12+TUM_default_S5_Util!M2*Weighting!N13+TUM_default_S5_Util!N2*Weighting!N14+TUM_default_S5_Util!O2*Weighting!N15+TUM_default_S5_Util!P2*Weighting!N16+TUM_default_S5_Util!Q2*Weighting!N17</f>
        <v>-155.41702979522734</v>
      </c>
      <c r="O2" s="6">
        <f>+TUM_default_S5_Util!B2*Weighting!O2+TUM_default_S5_Util!C2*Weighting!O3+TUM_default_S5_Util!D2*Weighting!O4+TUM_default_S5_Util!E2*Weighting!O5+TUM_default_S5_Util!F2*Weighting!O6+TUM_default_S5_Util!G2*Weighting!O7+TUM_default_S5_Util!H2*Weighting!O8+TUM_default_S5_Util!I2*Weighting!O9+TUM_default_S5_Util!J2*Weighting!O10+TUM_default_S5_Util!K2*Weighting!O11+TUM_default_S5_Util!L2*Weighting!O12+TUM_default_S5_Util!M2*Weighting!O13+TUM_default_S5_Util!N2*Weighting!O14+TUM_default_S5_Util!O2*Weighting!O15+TUM_default_S5_Util!P2*Weighting!O16+TUM_default_S5_Util!Q2*Weighting!O17</f>
        <v>-202.55711366421434</v>
      </c>
      <c r="P2" s="6">
        <f>+TUM_default_S5_Util!B2*Weighting!P2+TUM_default_S5_Util!C2*Weighting!P3+TUM_default_S5_Util!D2*Weighting!P4+TUM_default_S5_Util!E2*Weighting!P5+TUM_default_S5_Util!F2*Weighting!P6+TUM_default_S5_Util!G2*Weighting!P7+TUM_default_S5_Util!H2*Weighting!P8+TUM_default_S5_Util!I2*Weighting!P9+TUM_default_S5_Util!J2*Weighting!P10+TUM_default_S5_Util!K2*Weighting!P11+TUM_default_S5_Util!L2*Weighting!P12+TUM_default_S5_Util!M2*Weighting!P13+TUM_default_S5_Util!N2*Weighting!P14+TUM_default_S5_Util!O2*Weighting!P15+TUM_default_S5_Util!P2*Weighting!P16+TUM_default_S5_Util!Q2*Weighting!P17</f>
        <v>-10.433683195901986</v>
      </c>
      <c r="Q2" s="6">
        <f>+TUM_default_S5_Util!B2*Weighting!Q2+TUM_default_S5_Util!C2*Weighting!Q3+TUM_default_S5_Util!D2*Weighting!Q4+TUM_default_S5_Util!E2*Weighting!Q5+TUM_default_S5_Util!F2*Weighting!Q6+TUM_default_S5_Util!G2*Weighting!Q7+TUM_default_S5_Util!H2*Weighting!Q8+TUM_default_S5_Util!I2*Weighting!Q9+TUM_default_S5_Util!J2*Weighting!Q10+TUM_default_S5_Util!K2*Weighting!Q11+TUM_default_S5_Util!L2*Weighting!Q12+TUM_default_S5_Util!M2*Weighting!Q13+TUM_default_S5_Util!N2*Weighting!Q14+TUM_default_S5_Util!O2*Weighting!Q15+TUM_default_S5_Util!P2*Weighting!Q16+TUM_default_S5_Util!Q2*Weighting!Q17</f>
        <v>-0.5717880737320068</v>
      </c>
      <c r="R2" s="6">
        <f>+TUM_default_S5_Util!B2*Weighting!R2+TUM_default_S5_Util!C2*Weighting!R3+TUM_default_S5_Util!D2*Weighting!R4+TUM_default_S5_Util!E2*Weighting!R5+TUM_default_S5_Util!F2*Weighting!R6+TUM_default_S5_Util!G2*Weighting!R7+TUM_default_S5_Util!H2*Weighting!R8+TUM_default_S5_Util!I2*Weighting!R9+TUM_default_S5_Util!J2*Weighting!R10+TUM_default_S5_Util!K2*Weighting!R11+TUM_default_S5_Util!L2*Weighting!R12+TUM_default_S5_Util!M2*Weighting!R13+TUM_default_S5_Util!N2*Weighting!R14+TUM_default_S5_Util!O2*Weighting!R15+TUM_default_S5_Util!P2*Weighting!R16+TUM_default_S5_Util!Q2*Weighting!R17</f>
        <v>-15.032544216574701</v>
      </c>
      <c r="S2" s="6">
        <f>+TUM_default_S5_Util!B2*Weighting!S2+TUM_default_S5_Util!C2*Weighting!S3+TUM_default_S5_Util!D2*Weighting!S4+TUM_default_S5_Util!E2*Weighting!S5+TUM_default_S5_Util!F2*Weighting!S6+TUM_default_S5_Util!G2*Weighting!S7+TUM_default_S5_Util!H2*Weighting!S8+TUM_default_S5_Util!I2*Weighting!S9+TUM_default_S5_Util!J2*Weighting!S10+TUM_default_S5_Util!K2*Weighting!S11+TUM_default_S5_Util!L2*Weighting!S12+TUM_default_S5_Util!M2*Weighting!S13+TUM_default_S5_Util!N2*Weighting!S14+TUM_default_S5_Util!O2*Weighting!S15+TUM_default_S5_Util!P2*Weighting!S16+TUM_default_S5_Util!Q2*Weighting!S17</f>
        <v>-22.345004291953959</v>
      </c>
      <c r="T2" s="6">
        <f>+TUM_default_S5_Util!B2*Weighting!T2+TUM_default_S5_Util!C2*Weighting!T3+TUM_default_S5_Util!D2*Weighting!T4+TUM_default_S5_Util!E2*Weighting!T5+TUM_default_S5_Util!F2*Weighting!T6+TUM_default_S5_Util!G2*Weighting!T7+TUM_default_S5_Util!H2*Weighting!T8+TUM_default_S5_Util!I2*Weighting!T9+TUM_default_S5_Util!J2*Weighting!T10+TUM_default_S5_Util!K2*Weighting!T11+TUM_default_S5_Util!L2*Weighting!T12+TUM_default_S5_Util!M2*Weighting!T13+TUM_default_S5_Util!N2*Weighting!T14+TUM_default_S5_Util!O2*Weighting!T15+TUM_default_S5_Util!P2*Weighting!T16+TUM_default_S5_Util!Q2*Weighting!T17</f>
        <v>-28.282670412035813</v>
      </c>
      <c r="U2" s="6">
        <f>+TUM_default_S5_Util!B2*Weighting!U2+TUM_default_S5_Util!C2*Weighting!U3+TUM_default_S5_Util!D2*Weighting!U4+TUM_default_S5_Util!E2*Weighting!U5+TUM_default_S5_Util!F2*Weighting!U6+TUM_default_S5_Util!G2*Weighting!U7+TUM_default_S5_Util!H2*Weighting!U8+TUM_default_S5_Util!I2*Weighting!U9+TUM_default_S5_Util!J2*Weighting!U10+TUM_default_S5_Util!K2*Weighting!U11+TUM_default_S5_Util!L2*Weighting!U12+TUM_default_S5_Util!M2*Weighting!U13+TUM_default_S5_Util!N2*Weighting!U14+TUM_default_S5_Util!O2*Weighting!U15+TUM_default_S5_Util!P2*Weighting!U16+TUM_default_S5_Util!Q2*Weighting!U17</f>
        <v>-34.364084204876875</v>
      </c>
      <c r="V2" s="6">
        <f>+TUM_default_S5_Util!B2*Weighting!V2+TUM_default_S5_Util!C2*Weighting!V3+TUM_default_S5_Util!D2*Weighting!V4+TUM_default_S5_Util!E2*Weighting!V5+TUM_default_S5_Util!F2*Weighting!V6+TUM_default_S5_Util!G2*Weighting!V7+TUM_default_S5_Util!H2*Weighting!V8+TUM_default_S5_Util!I2*Weighting!V9+TUM_default_S5_Util!J2*Weighting!V10+TUM_default_S5_Util!K2*Weighting!V11+TUM_default_S5_Util!L2*Weighting!V12+TUM_default_S5_Util!M2*Weighting!V13+TUM_default_S5_Util!N2*Weighting!V14+TUM_default_S5_Util!O2*Weighting!V15+TUM_default_S5_Util!P2*Weighting!V16+TUM_default_S5_Util!Q2*Weighting!V17</f>
        <v>-31.469062231620978</v>
      </c>
      <c r="W2" s="6">
        <f>+TUM_default_S5_Util!B2*Weighting!W2+TUM_default_S5_Util!C2*Weighting!W3+TUM_default_S5_Util!D2*Weighting!W4+TUM_default_S5_Util!E2*Weighting!W5+TUM_default_S5_Util!F2*Weighting!W6+TUM_default_S5_Util!G2*Weighting!W7+TUM_default_S5_Util!H2*Weighting!W8+TUM_default_S5_Util!I2*Weighting!W9+TUM_default_S5_Util!J2*Weighting!W10+TUM_default_S5_Util!K2*Weighting!W11+TUM_default_S5_Util!L2*Weighting!W12+TUM_default_S5_Util!M2*Weighting!W13+TUM_default_S5_Util!N2*Weighting!W14+TUM_default_S5_Util!O2*Weighting!W15+TUM_default_S5_Util!P2*Weighting!W16+TUM_default_S5_Util!Q2*Weighting!W17</f>
        <v>-195.3196616504045</v>
      </c>
      <c r="X2" s="6">
        <f>+TUM_default_S5_Util!B2*Weighting!X2+TUM_default_S5_Util!C2*Weighting!X3+TUM_default_S5_Util!D2*Weighting!X4+TUM_default_S5_Util!E2*Weighting!X5+TUM_default_S5_Util!F2*Weighting!X6+TUM_default_S5_Util!G2*Weighting!X7+TUM_default_S5_Util!H2*Weighting!X8+TUM_default_S5_Util!I2*Weighting!X9+TUM_default_S5_Util!J2*Weighting!X10+TUM_default_S5_Util!K2*Weighting!X11+TUM_default_S5_Util!L2*Weighting!X12+TUM_default_S5_Util!M2*Weighting!X13+TUM_default_S5_Util!N2*Weighting!X14+TUM_default_S5_Util!O2*Weighting!X15+TUM_default_S5_Util!P2*Weighting!X16+TUM_default_S5_Util!Q2*Weighting!X17</f>
        <v>-17.132145793974445</v>
      </c>
      <c r="Y2" s="6">
        <f>+TUM_default_S5_Util!B2*Weighting!Y2+TUM_default_S5_Util!C2*Weighting!Y3+TUM_default_S5_Util!D2*Weighting!Y4+TUM_default_S5_Util!E2*Weighting!Y5+TUM_default_S5_Util!F2*Weighting!Y6+TUM_default_S5_Util!G2*Weighting!Y7+TUM_default_S5_Util!H2*Weighting!Y8+TUM_default_S5_Util!I2*Weighting!Y9+TUM_default_S5_Util!J2*Weighting!Y10+TUM_default_S5_Util!K2*Weighting!Y11+TUM_default_S5_Util!L2*Weighting!Y12+TUM_default_S5_Util!M2*Weighting!Y13+TUM_default_S5_Util!N2*Weighting!Y14+TUM_default_S5_Util!O2*Weighting!Y15+TUM_default_S5_Util!P2*Weighting!Y16+TUM_default_S5_Util!Q2*Weighting!Y17</f>
        <v>-154.68641173862525</v>
      </c>
      <c r="Z2" s="6">
        <f>+TUM_default_S5_Util!B2*Weighting!Z2+TUM_default_S5_Util!C2*Weighting!Z3+TUM_default_S5_Util!D2*Weighting!Z4+TUM_default_S5_Util!E2*Weighting!Z5+TUM_default_S5_Util!F2*Weighting!Z6+TUM_default_S5_Util!G2*Weighting!Z7+TUM_default_S5_Util!H2*Weighting!Z8+TUM_default_S5_Util!I2*Weighting!Z9+TUM_default_S5_Util!J2*Weighting!Z10+TUM_default_S5_Util!K2*Weighting!Z11+TUM_default_S5_Util!L2*Weighting!Z12+TUM_default_S5_Util!M2*Weighting!Z13+TUM_default_S5_Util!N2*Weighting!Z14+TUM_default_S5_Util!O2*Weighting!Z15+TUM_default_S5_Util!P2*Weighting!Z16+TUM_default_S5_Util!Q2*Weighting!Z17</f>
        <v>-12.757772825095069</v>
      </c>
      <c r="AA2" s="6">
        <f>+TUM_default_S5_Util!B2*Weighting!AA2+TUM_default_S5_Util!C2*Weighting!AA3+TUM_default_S5_Util!D2*Weighting!AA4+TUM_default_S5_Util!E2*Weighting!AA5+TUM_default_S5_Util!F2*Weighting!AA6+TUM_default_S5_Util!G2*Weighting!AA7+TUM_default_S5_Util!H2*Weighting!AA8+TUM_default_S5_Util!I2*Weighting!AA9+TUM_default_S5_Util!J2*Weighting!AA10+TUM_default_S5_Util!K2*Weighting!AA11+TUM_default_S5_Util!L2*Weighting!AA12+TUM_default_S5_Util!M2*Weighting!AA13+TUM_default_S5_Util!N2*Weighting!AA14+TUM_default_S5_Util!O2*Weighting!AA15+TUM_default_S5_Util!P2*Weighting!AA16+TUM_default_S5_Util!Q2*Weighting!AA17</f>
        <v>-14.510870423441892</v>
      </c>
    </row>
    <row r="3" spans="1:27" x14ac:dyDescent="0.35">
      <c r="A3" s="5" t="s">
        <v>2</v>
      </c>
      <c r="B3" s="6">
        <f ca="1">+TUM_default_S5_Util!B3*Weighting!B2+TUM_default_S5_Util!C3*Weighting!B3+TUM_default_S5_Util!D3*Weighting!B4+TUM_default_S5_Util!E3*Weighting!B5+TUM_default_S5_Util!F3*Weighting!B6+TUM_default_S5_Util!G3*Weighting!B7+TUM_default_S5_Util!H3*Weighting!B8+TUM_default_S5_Util!I3*Weighting!B9+TUM_default_S5_Util!J3*Weighting!B10+TUM_default_S5_Util!K3*Weighting!B11+TUM_default_S5_Util!L3*Weighting!B12+TUM_default_S5_Util!M3*Weighting!B13+TUM_default_S5_Util!N3*Weighting!B14+TUM_default_S5_Util!O3*Weighting!B15+TUM_default_S5_Util!P3*Weighting!B16+TUM_default_S5_Util!Q3*Weighting!B17</f>
        <v>0.23758752360373989</v>
      </c>
      <c r="C3" s="6">
        <f ca="1">+TUM_default_S5_Util!B3*Weighting!C2+TUM_default_S5_Util!C3*Weighting!C3+TUM_default_S5_Util!D3*Weighting!C4+TUM_default_S5_Util!E3*Weighting!C5+TUM_default_S5_Util!F3*Weighting!C6+TUM_default_S5_Util!G3*Weighting!C7+TUM_default_S5_Util!H3*Weighting!C8+TUM_default_S5_Util!I3*Weighting!C9+TUM_default_S5_Util!J3*Weighting!C10+TUM_default_S5_Util!K3*Weighting!C11+TUM_default_S5_Util!L3*Weighting!C12+TUM_default_S5_Util!M3*Weighting!C13+TUM_default_S5_Util!N3*Weighting!C14+TUM_default_S5_Util!O3*Weighting!C15+TUM_default_S5_Util!P3*Weighting!C16+TUM_default_S5_Util!Q3*Weighting!C17</f>
        <v>0.1566669114138364</v>
      </c>
      <c r="D3" s="6">
        <f ca="1">+TUM_default_S5_Util!B3*Weighting!D2+TUM_default_S5_Util!C3*Weighting!D3+TUM_default_S5_Util!D3*Weighting!D4+TUM_default_S5_Util!E3*Weighting!D5+TUM_default_S5_Util!F3*Weighting!D6+TUM_default_S5_Util!G3*Weighting!D7+TUM_default_S5_Util!H3*Weighting!D8+TUM_default_S5_Util!I3*Weighting!D9+TUM_default_S5_Util!J3*Weighting!D10+TUM_default_S5_Util!K3*Weighting!D11+TUM_default_S5_Util!L3*Weighting!D12+TUM_default_S5_Util!M3*Weighting!D13+TUM_default_S5_Util!N3*Weighting!D14+TUM_default_S5_Util!O3*Weighting!D15+TUM_default_S5_Util!P3*Weighting!D16+TUM_default_S5_Util!Q3*Weighting!D17</f>
        <v>0.24305048386891107</v>
      </c>
      <c r="E3" s="6">
        <f ca="1">+TUM_default_S5_Util!B3*Weighting!E2+TUM_default_S5_Util!C3*Weighting!E3+TUM_default_S5_Util!D3*Weighting!E4+TUM_default_S5_Util!E3*Weighting!E5+TUM_default_S5_Util!F3*Weighting!E6+TUM_default_S5_Util!G3*Weighting!E7+TUM_default_S5_Util!H3*Weighting!E8+TUM_default_S5_Util!I3*Weighting!E9+TUM_default_S5_Util!J3*Weighting!E10+TUM_default_S5_Util!K3*Weighting!E11+TUM_default_S5_Util!L3*Weighting!E12+TUM_default_S5_Util!M3*Weighting!E13+TUM_default_S5_Util!N3*Weighting!E14+TUM_default_S5_Util!O3*Weighting!E15+TUM_default_S5_Util!P3*Weighting!E16+TUM_default_S5_Util!Q3*Weighting!E17</f>
        <v>0.16088928551280679</v>
      </c>
      <c r="F3" s="6">
        <f ca="1">+TUM_default_S5_Util!B3*Weighting!F2+TUM_default_S5_Util!C3*Weighting!F3+TUM_default_S5_Util!D3*Weighting!F4+TUM_default_S5_Util!E3*Weighting!F5+TUM_default_S5_Util!F3*Weighting!F6+TUM_default_S5_Util!G3*Weighting!F7+TUM_default_S5_Util!H3*Weighting!F8+TUM_default_S5_Util!I3*Weighting!F9+TUM_default_S5_Util!J3*Weighting!F10+TUM_default_S5_Util!K3*Weighting!F11+TUM_default_S5_Util!L3*Weighting!F12+TUM_default_S5_Util!M3*Weighting!F13+TUM_default_S5_Util!N3*Weighting!F14+TUM_default_S5_Util!O3*Weighting!F15+TUM_default_S5_Util!P3*Weighting!F16+TUM_default_S5_Util!Q3*Weighting!F17</f>
        <v>0.23060639858993109</v>
      </c>
      <c r="G3" s="6">
        <f>+TUM_default_S5_Util!B3*Weighting!G2+TUM_default_S5_Util!C3*Weighting!G3+TUM_default_S5_Util!D3*Weighting!G4+TUM_default_S5_Util!E3*Weighting!G5+TUM_default_S5_Util!F3*Weighting!G6+TUM_default_S5_Util!G3*Weighting!G7+TUM_default_S5_Util!H3*Weighting!G8+TUM_default_S5_Util!I3*Weighting!G9+TUM_default_S5_Util!J3*Weighting!G10+TUM_default_S5_Util!K3*Weighting!G11+TUM_default_S5_Util!L3*Weighting!G12+TUM_default_S5_Util!M3*Weighting!G13+TUM_default_S5_Util!N3*Weighting!G14+TUM_default_S5_Util!O3*Weighting!G15+TUM_default_S5_Util!P3*Weighting!G16+TUM_default_S5_Util!Q3*Weighting!G17</f>
        <v>0.13051581392235123</v>
      </c>
      <c r="H3" s="6">
        <f>+TUM_default_S5_Util!B3*Weighting!H2+TUM_default_S5_Util!C3*Weighting!H3+TUM_default_S5_Util!D3*Weighting!H4+TUM_default_S5_Util!E3*Weighting!H5+TUM_default_S5_Util!F3*Weighting!H6+TUM_default_S5_Util!G3*Weighting!H7+TUM_default_S5_Util!H3*Weighting!H8+TUM_default_S5_Util!I3*Weighting!H9+TUM_default_S5_Util!J3*Weighting!H10+TUM_default_S5_Util!K3*Weighting!H11+TUM_default_S5_Util!L3*Weighting!H12+TUM_default_S5_Util!M3*Weighting!H13+TUM_default_S5_Util!N3*Weighting!H14+TUM_default_S5_Util!O3*Weighting!H15+TUM_default_S5_Util!P3*Weighting!H16+TUM_default_S5_Util!Q3*Weighting!H17</f>
        <v>0.10762282783870274</v>
      </c>
      <c r="I3" s="6">
        <f>+TUM_default_S5_Util!B3*Weighting!I2+TUM_default_S5_Util!C3*Weighting!I3+TUM_default_S5_Util!D3*Weighting!I4+TUM_default_S5_Util!E3*Weighting!I5+TUM_default_S5_Util!F3*Weighting!I6+TUM_default_S5_Util!G3*Weighting!I7+TUM_default_S5_Util!H3*Weighting!I8+TUM_default_S5_Util!I3*Weighting!I9+TUM_default_S5_Util!J3*Weighting!I10+TUM_default_S5_Util!K3*Weighting!I11+TUM_default_S5_Util!L3*Weighting!I12+TUM_default_S5_Util!M3*Weighting!I13+TUM_default_S5_Util!N3*Weighting!I14+TUM_default_S5_Util!O3*Weighting!I15+TUM_default_S5_Util!P3*Weighting!I16+TUM_default_S5_Util!Q3*Weighting!I17</f>
        <v>0.13287179029595314</v>
      </c>
      <c r="J3" s="6">
        <f>+TUM_default_S5_Util!B3*Weighting!J2+TUM_default_S5_Util!C3*Weighting!J3+TUM_default_S5_Util!D3*Weighting!J4+TUM_default_S5_Util!E3*Weighting!J5+TUM_default_S5_Util!F3*Weighting!J6+TUM_default_S5_Util!G3*Weighting!J7+TUM_default_S5_Util!H3*Weighting!J8+TUM_default_S5_Util!I3*Weighting!J9+TUM_default_S5_Util!J3*Weighting!J10+TUM_default_S5_Util!K3*Weighting!J11+TUM_default_S5_Util!L3*Weighting!J12+TUM_default_S5_Util!M3*Weighting!J13+TUM_default_S5_Util!N3*Weighting!J14+TUM_default_S5_Util!O3*Weighting!J15+TUM_default_S5_Util!P3*Weighting!J16+TUM_default_S5_Util!Q3*Weighting!J17</f>
        <v>0.12694998480481473</v>
      </c>
      <c r="K3" s="6">
        <f>+TUM_default_S5_Util!B3*Weighting!K2+TUM_default_S5_Util!C3*Weighting!K3+TUM_default_S5_Util!D3*Weighting!K4+TUM_default_S5_Util!E3*Weighting!K5+TUM_default_S5_Util!F3*Weighting!K6+TUM_default_S5_Util!G3*Weighting!K7+TUM_default_S5_Util!H3*Weighting!K8+TUM_default_S5_Util!I3*Weighting!K9+TUM_default_S5_Util!J3*Weighting!K10+TUM_default_S5_Util!K3*Weighting!K11+TUM_default_S5_Util!L3*Weighting!K12+TUM_default_S5_Util!M3*Weighting!K13+TUM_default_S5_Util!N3*Weighting!K14+TUM_default_S5_Util!O3*Weighting!K15+TUM_default_S5_Util!P3*Weighting!K16+TUM_default_S5_Util!Q3*Weighting!K17</f>
        <v>0.1170931161917354</v>
      </c>
      <c r="L3" s="6">
        <f>+TUM_default_S5_Util!B3*Weighting!L2+TUM_default_S5_Util!C3*Weighting!L3+TUM_default_S5_Util!D3*Weighting!L4+TUM_default_S5_Util!E3*Weighting!L5+TUM_default_S5_Util!F3*Weighting!L6+TUM_default_S5_Util!G3*Weighting!L7+TUM_default_S5_Util!H3*Weighting!L8+TUM_default_S5_Util!I3*Weighting!L9+TUM_default_S5_Util!J3*Weighting!L10+TUM_default_S5_Util!K3*Weighting!L11+TUM_default_S5_Util!L3*Weighting!L12+TUM_default_S5_Util!M3*Weighting!L13+TUM_default_S5_Util!N3*Weighting!L14+TUM_default_S5_Util!O3*Weighting!L15+TUM_default_S5_Util!P3*Weighting!L16+TUM_default_S5_Util!Q3*Weighting!L17</f>
        <v>0.10111321125169319</v>
      </c>
      <c r="M3" s="6">
        <f>+TUM_default_S5_Util!B3*Weighting!M2+TUM_default_S5_Util!C3*Weighting!M3+TUM_default_S5_Util!D3*Weighting!M4+TUM_default_S5_Util!E3*Weighting!M5+TUM_default_S5_Util!F3*Weighting!M6+TUM_default_S5_Util!G3*Weighting!M7+TUM_default_S5_Util!H3*Weighting!M8+TUM_default_S5_Util!I3*Weighting!M9+TUM_default_S5_Util!J3*Weighting!M10+TUM_default_S5_Util!K3*Weighting!M11+TUM_default_S5_Util!L3*Weighting!M12+TUM_default_S5_Util!M3*Weighting!M13+TUM_default_S5_Util!N3*Weighting!M14+TUM_default_S5_Util!O3*Weighting!M15+TUM_default_S5_Util!P3*Weighting!M16+TUM_default_S5_Util!Q3*Weighting!M17</f>
        <v>7.502557528699617E-3</v>
      </c>
      <c r="N3" s="6">
        <f>+TUM_default_S5_Util!B3*Weighting!N2+TUM_default_S5_Util!C3*Weighting!N3+TUM_default_S5_Util!D3*Weighting!N4+TUM_default_S5_Util!E3*Weighting!N5+TUM_default_S5_Util!F3*Weighting!N6+TUM_default_S5_Util!G3*Weighting!N7+TUM_default_S5_Util!H3*Weighting!N8+TUM_default_S5_Util!I3*Weighting!N9+TUM_default_S5_Util!J3*Weighting!N10+TUM_default_S5_Util!K3*Weighting!N11+TUM_default_S5_Util!L3*Weighting!N12+TUM_default_S5_Util!M3*Weighting!N13+TUM_default_S5_Util!N3*Weighting!N14+TUM_default_S5_Util!O3*Weighting!N15+TUM_default_S5_Util!P3*Weighting!N16+TUM_default_S5_Util!Q3*Weighting!N17</f>
        <v>0.7016942296323212</v>
      </c>
      <c r="O3" s="6">
        <f>+TUM_default_S5_Util!B3*Weighting!O2+TUM_default_S5_Util!C3*Weighting!O3+TUM_default_S5_Util!D3*Weighting!O4+TUM_default_S5_Util!E3*Weighting!O5+TUM_default_S5_Util!F3*Weighting!O6+TUM_default_S5_Util!G3*Weighting!O7+TUM_default_S5_Util!H3*Weighting!O8+TUM_default_S5_Util!I3*Weighting!O9+TUM_default_S5_Util!J3*Weighting!O10+TUM_default_S5_Util!K3*Weighting!O11+TUM_default_S5_Util!L3*Weighting!O12+TUM_default_S5_Util!M3*Weighting!O13+TUM_default_S5_Util!N3*Weighting!O14+TUM_default_S5_Util!O3*Weighting!O15+TUM_default_S5_Util!P3*Weighting!O16+TUM_default_S5_Util!Q3*Weighting!O17</f>
        <v>0.25260865124217774</v>
      </c>
      <c r="P3" s="6">
        <f>+TUM_default_S5_Util!B3*Weighting!P2+TUM_default_S5_Util!C3*Weighting!P3+TUM_default_S5_Util!D3*Weighting!P4+TUM_default_S5_Util!E3*Weighting!P5+TUM_default_S5_Util!F3*Weighting!P6+TUM_default_S5_Util!G3*Weighting!P7+TUM_default_S5_Util!H3*Weighting!P8+TUM_default_S5_Util!I3*Weighting!P9+TUM_default_S5_Util!J3*Weighting!P10+TUM_default_S5_Util!K3*Weighting!P11+TUM_default_S5_Util!L3*Weighting!P12+TUM_default_S5_Util!M3*Weighting!P13+TUM_default_S5_Util!N3*Weighting!P14+TUM_default_S5_Util!O3*Weighting!P15+TUM_default_S5_Util!P3*Weighting!P16+TUM_default_S5_Util!Q3*Weighting!P17</f>
        <v>0.1130507583448498</v>
      </c>
      <c r="Q3" s="6">
        <f>+TUM_default_S5_Util!B3*Weighting!Q2+TUM_default_S5_Util!C3*Weighting!Q3+TUM_default_S5_Util!D3*Weighting!Q4+TUM_default_S5_Util!E3*Weighting!Q5+TUM_default_S5_Util!F3*Weighting!Q6+TUM_default_S5_Util!G3*Weighting!Q7+TUM_default_S5_Util!H3*Weighting!Q8+TUM_default_S5_Util!I3*Weighting!Q9+TUM_default_S5_Util!J3*Weighting!Q10+TUM_default_S5_Util!K3*Weighting!Q11+TUM_default_S5_Util!L3*Weighting!Q12+TUM_default_S5_Util!M3*Weighting!Q13+TUM_default_S5_Util!N3*Weighting!Q14+TUM_default_S5_Util!O3*Weighting!Q15+TUM_default_S5_Util!P3*Weighting!Q16+TUM_default_S5_Util!Q3*Weighting!Q17</f>
        <v>1.2337021135040037E-2</v>
      </c>
      <c r="R3" s="6">
        <f>+TUM_default_S5_Util!B3*Weighting!R2+TUM_default_S5_Util!C3*Weighting!R3+TUM_default_S5_Util!D3*Weighting!R4+TUM_default_S5_Util!E3*Weighting!R5+TUM_default_S5_Util!F3*Weighting!R6+TUM_default_S5_Util!G3*Weighting!R7+TUM_default_S5_Util!H3*Weighting!R8+TUM_default_S5_Util!I3*Weighting!R9+TUM_default_S5_Util!J3*Weighting!R10+TUM_default_S5_Util!K3*Weighting!R11+TUM_default_S5_Util!L3*Weighting!R12+TUM_default_S5_Util!M3*Weighting!R13+TUM_default_S5_Util!N3*Weighting!R14+TUM_default_S5_Util!O3*Weighting!R15+TUM_default_S5_Util!P3*Weighting!R16+TUM_default_S5_Util!Q3*Weighting!R17</f>
        <v>0.15060894384315604</v>
      </c>
      <c r="S3" s="6">
        <f>+TUM_default_S5_Util!B3*Weighting!S2+TUM_default_S5_Util!C3*Weighting!S3+TUM_default_S5_Util!D3*Weighting!S4+TUM_default_S5_Util!E3*Weighting!S5+TUM_default_S5_Util!F3*Weighting!S6+TUM_default_S5_Util!G3*Weighting!S7+TUM_default_S5_Util!H3*Weighting!S8+TUM_default_S5_Util!I3*Weighting!S9+TUM_default_S5_Util!J3*Weighting!S10+TUM_default_S5_Util!K3*Weighting!S11+TUM_default_S5_Util!L3*Weighting!S12+TUM_default_S5_Util!M3*Weighting!S13+TUM_default_S5_Util!N3*Weighting!S14+TUM_default_S5_Util!O3*Weighting!S15+TUM_default_S5_Util!P3*Weighting!S16+TUM_default_S5_Util!Q3*Weighting!S17</f>
        <v>9.8110295980641277E-2</v>
      </c>
      <c r="T3" s="6">
        <f>+TUM_default_S5_Util!B3*Weighting!T2+TUM_default_S5_Util!C3*Weighting!T3+TUM_default_S5_Util!D3*Weighting!T4+TUM_default_S5_Util!E3*Weighting!T5+TUM_default_S5_Util!F3*Weighting!T6+TUM_default_S5_Util!G3*Weighting!T7+TUM_default_S5_Util!H3*Weighting!T8+TUM_default_S5_Util!I3*Weighting!T9+TUM_default_S5_Util!J3*Weighting!T10+TUM_default_S5_Util!K3*Weighting!T11+TUM_default_S5_Util!L3*Weighting!T12+TUM_default_S5_Util!M3*Weighting!T13+TUM_default_S5_Util!N3*Weighting!T14+TUM_default_S5_Util!O3*Weighting!T15+TUM_default_S5_Util!P3*Weighting!T16+TUM_default_S5_Util!Q3*Weighting!T17</f>
        <v>0.12303816509019831</v>
      </c>
      <c r="U3" s="6">
        <f>+TUM_default_S5_Util!B3*Weighting!U2+TUM_default_S5_Util!C3*Weighting!U3+TUM_default_S5_Util!D3*Weighting!U4+TUM_default_S5_Util!E3*Weighting!U5+TUM_default_S5_Util!F3*Weighting!U6+TUM_default_S5_Util!G3*Weighting!U7+TUM_default_S5_Util!H3*Weighting!U8+TUM_default_S5_Util!I3*Weighting!U9+TUM_default_S5_Util!J3*Weighting!U10+TUM_default_S5_Util!K3*Weighting!U11+TUM_default_S5_Util!L3*Weighting!U12+TUM_default_S5_Util!M3*Weighting!U13+TUM_default_S5_Util!N3*Weighting!U14+TUM_default_S5_Util!O3*Weighting!U15+TUM_default_S5_Util!P3*Weighting!U16+TUM_default_S5_Util!Q3*Weighting!U17</f>
        <v>1.3528093741931901E-2</v>
      </c>
      <c r="V3" s="6">
        <f>+TUM_default_S5_Util!B3*Weighting!V2+TUM_default_S5_Util!C3*Weighting!V3+TUM_default_S5_Util!D3*Weighting!V4+TUM_default_S5_Util!E3*Weighting!V5+TUM_default_S5_Util!F3*Weighting!V6+TUM_default_S5_Util!G3*Weighting!V7+TUM_default_S5_Util!H3*Weighting!V8+TUM_default_S5_Util!I3*Weighting!V9+TUM_default_S5_Util!J3*Weighting!V10+TUM_default_S5_Util!K3*Weighting!V11+TUM_default_S5_Util!L3*Weighting!V12+TUM_default_S5_Util!M3*Weighting!V13+TUM_default_S5_Util!N3*Weighting!V14+TUM_default_S5_Util!O3*Weighting!V15+TUM_default_S5_Util!P3*Weighting!V16+TUM_default_S5_Util!Q3*Weighting!V17</f>
        <v>7.0023247901039726E-2</v>
      </c>
      <c r="W3" s="6">
        <f>+TUM_default_S5_Util!B3*Weighting!W2+TUM_default_S5_Util!C3*Weighting!W3+TUM_default_S5_Util!D3*Weighting!W4+TUM_default_S5_Util!E3*Weighting!W5+TUM_default_S5_Util!F3*Weighting!W6+TUM_default_S5_Util!G3*Weighting!W7+TUM_default_S5_Util!H3*Weighting!W8+TUM_default_S5_Util!I3*Weighting!W9+TUM_default_S5_Util!J3*Weighting!W10+TUM_default_S5_Util!K3*Weighting!W11+TUM_default_S5_Util!L3*Weighting!W12+TUM_default_S5_Util!M3*Weighting!W13+TUM_default_S5_Util!N3*Weighting!W14+TUM_default_S5_Util!O3*Weighting!W15+TUM_default_S5_Util!P3*Weighting!W16+TUM_default_S5_Util!Q3*Weighting!W17</f>
        <v>0.18388684316876178</v>
      </c>
      <c r="X3" s="6">
        <f>+TUM_default_S5_Util!B3*Weighting!X2+TUM_default_S5_Util!C3*Weighting!X3+TUM_default_S5_Util!D3*Weighting!X4+TUM_default_S5_Util!E3*Weighting!X5+TUM_default_S5_Util!F3*Weighting!X6+TUM_default_S5_Util!G3*Weighting!X7+TUM_default_S5_Util!H3*Weighting!X8+TUM_default_S5_Util!I3*Weighting!X9+TUM_default_S5_Util!J3*Weighting!X10+TUM_default_S5_Util!K3*Weighting!X11+TUM_default_S5_Util!L3*Weighting!X12+TUM_default_S5_Util!M3*Weighting!X13+TUM_default_S5_Util!N3*Weighting!X14+TUM_default_S5_Util!O3*Weighting!X15+TUM_default_S5_Util!P3*Weighting!X16+TUM_default_S5_Util!Q3*Weighting!X17</f>
        <v>1.137488530252014E-2</v>
      </c>
      <c r="Y3" s="6">
        <f>+TUM_default_S5_Util!B3*Weighting!Y2+TUM_default_S5_Util!C3*Weighting!Y3+TUM_default_S5_Util!D3*Weighting!Y4+TUM_default_S5_Util!E3*Weighting!Y5+TUM_default_S5_Util!F3*Weighting!Y6+TUM_default_S5_Util!G3*Weighting!Y7+TUM_default_S5_Util!H3*Weighting!Y8+TUM_default_S5_Util!I3*Weighting!Y9+TUM_default_S5_Util!J3*Weighting!Y10+TUM_default_S5_Util!K3*Weighting!Y11+TUM_default_S5_Util!L3*Weighting!Y12+TUM_default_S5_Util!M3*Weighting!Y13+TUM_default_S5_Util!N3*Weighting!Y14+TUM_default_S5_Util!O3*Weighting!Y15+TUM_default_S5_Util!P3*Weighting!Y16+TUM_default_S5_Util!Q3*Weighting!Y17</f>
        <v>6.1161485197864154E-3</v>
      </c>
      <c r="Z3" s="6">
        <f>+TUM_default_S5_Util!B3*Weighting!Z2+TUM_default_S5_Util!C3*Weighting!Z3+TUM_default_S5_Util!D3*Weighting!Z4+TUM_default_S5_Util!E3*Weighting!Z5+TUM_default_S5_Util!F3*Weighting!Z6+TUM_default_S5_Util!G3*Weighting!Z7+TUM_default_S5_Util!H3*Weighting!Z8+TUM_default_S5_Util!I3*Weighting!Z9+TUM_default_S5_Util!J3*Weighting!Z10+TUM_default_S5_Util!K3*Weighting!Z11+TUM_default_S5_Util!L3*Weighting!Z12+TUM_default_S5_Util!M3*Weighting!Z13+TUM_default_S5_Util!N3*Weighting!Z14+TUM_default_S5_Util!O3*Weighting!Z15+TUM_default_S5_Util!P3*Weighting!Z16+TUM_default_S5_Util!Q3*Weighting!Z17</f>
        <v>4.7195877949699754E-2</v>
      </c>
      <c r="AA3" s="6">
        <f>+TUM_default_S5_Util!B3*Weighting!AA2+TUM_default_S5_Util!C3*Weighting!AA3+TUM_default_S5_Util!D3*Weighting!AA4+TUM_default_S5_Util!E3*Weighting!AA5+TUM_default_S5_Util!F3*Weighting!AA6+TUM_default_S5_Util!G3*Weighting!AA7+TUM_default_S5_Util!H3*Weighting!AA8+TUM_default_S5_Util!I3*Weighting!AA9+TUM_default_S5_Util!J3*Weighting!AA10+TUM_default_S5_Util!K3*Weighting!AA11+TUM_default_S5_Util!L3*Weighting!AA12+TUM_default_S5_Util!M3*Weighting!AA13+TUM_default_S5_Util!N3*Weighting!AA14+TUM_default_S5_Util!O3*Weighting!AA15+TUM_default_S5_Util!P3*Weighting!AA16+TUM_default_S5_Util!Q3*Weighting!AA17</f>
        <v>0.19606409212510298</v>
      </c>
    </row>
    <row r="4" spans="1:27" x14ac:dyDescent="0.35">
      <c r="A4" s="5" t="s">
        <v>3</v>
      </c>
      <c r="B4" s="6">
        <f ca="1">+TUM_default_S5_Util!B4*Weighting!B2+TUM_default_S5_Util!C4*Weighting!B3+TUM_default_S5_Util!D4*Weighting!B4+TUM_default_S5_Util!E4*Weighting!B5+TUM_default_S5_Util!F4*Weighting!B6+TUM_default_S5_Util!G4*Weighting!B7+TUM_default_S5_Util!H4*Weighting!B8+TUM_default_S5_Util!I4*Weighting!B9+TUM_default_S5_Util!J4*Weighting!B10+TUM_default_S5_Util!K4*Weighting!B11+TUM_default_S5_Util!L4*Weighting!B12+TUM_default_S5_Util!M4*Weighting!B13+TUM_default_S5_Util!N4*Weighting!B14+TUM_default_S5_Util!O4*Weighting!B15+TUM_default_S5_Util!P4*Weighting!B16+TUM_default_S5_Util!Q4*Weighting!B17</f>
        <v>2.9803533813858611</v>
      </c>
      <c r="C4" s="6">
        <f ca="1">+TUM_default_S5_Util!B4*Weighting!C2+TUM_default_S5_Util!C4*Weighting!C3+TUM_default_S5_Util!D4*Weighting!C4+TUM_default_S5_Util!E4*Weighting!C5+TUM_default_S5_Util!F4*Weighting!C6+TUM_default_S5_Util!G4*Weighting!C7+TUM_default_S5_Util!H4*Weighting!C8+TUM_default_S5_Util!I4*Weighting!C9+TUM_default_S5_Util!J4*Weighting!C10+TUM_default_S5_Util!K4*Weighting!C11+TUM_default_S5_Util!L4*Weighting!C12+TUM_default_S5_Util!M4*Weighting!C13+TUM_default_S5_Util!N4*Weighting!C14+TUM_default_S5_Util!O4*Weighting!C15+TUM_default_S5_Util!P4*Weighting!C16+TUM_default_S5_Util!Q4*Weighting!C17</f>
        <v>1.9027930411321514</v>
      </c>
      <c r="D4" s="6">
        <f ca="1">+TUM_default_S5_Util!B4*Weighting!D2+TUM_default_S5_Util!C4*Weighting!D3+TUM_default_S5_Util!D4*Weighting!D4+TUM_default_S5_Util!E4*Weighting!D5+TUM_default_S5_Util!F4*Weighting!D6+TUM_default_S5_Util!G4*Weighting!D7+TUM_default_S5_Util!H4*Weighting!D8+TUM_default_S5_Util!I4*Weighting!D9+TUM_default_S5_Util!J4*Weighting!D10+TUM_default_S5_Util!K4*Weighting!D11+TUM_default_S5_Util!L4*Weighting!D12+TUM_default_S5_Util!M4*Weighting!D13+TUM_default_S5_Util!N4*Weighting!D14+TUM_default_S5_Util!O4*Weighting!D15+TUM_default_S5_Util!P4*Weighting!D16+TUM_default_S5_Util!Q4*Weighting!D17</f>
        <v>3.0720666178850267</v>
      </c>
      <c r="E4" s="6">
        <f ca="1">+TUM_default_S5_Util!B4*Weighting!E2+TUM_default_S5_Util!C4*Weighting!E3+TUM_default_S5_Util!D4*Weighting!E4+TUM_default_S5_Util!E4*Weighting!E5+TUM_default_S5_Util!F4*Weighting!E6+TUM_default_S5_Util!G4*Weighting!E7+TUM_default_S5_Util!H4*Weighting!E8+TUM_default_S5_Util!I4*Weighting!E9+TUM_default_S5_Util!J4*Weighting!E10+TUM_default_S5_Util!K4*Weighting!E11+TUM_default_S5_Util!L4*Weighting!E12+TUM_default_S5_Util!M4*Weighting!E13+TUM_default_S5_Util!N4*Weighting!E14+TUM_default_S5_Util!O4*Weighting!E15+TUM_default_S5_Util!P4*Weighting!E16+TUM_default_S5_Util!Q4*Weighting!E17</f>
        <v>0.79447237165372253</v>
      </c>
      <c r="F4" s="6">
        <f ca="1">+TUM_default_S5_Util!B4*Weighting!F2+TUM_default_S5_Util!C4*Weighting!F3+TUM_default_S5_Util!D4*Weighting!F4+TUM_default_S5_Util!E4*Weighting!F5+TUM_default_S5_Util!F4*Weighting!F6+TUM_default_S5_Util!G4*Weighting!F7+TUM_default_S5_Util!H4*Weighting!F8+TUM_default_S5_Util!I4*Weighting!F9+TUM_default_S5_Util!J4*Weighting!F10+TUM_default_S5_Util!K4*Weighting!F11+TUM_default_S5_Util!L4*Weighting!F12+TUM_default_S5_Util!M4*Weighting!F13+TUM_default_S5_Util!N4*Weighting!F14+TUM_default_S5_Util!O4*Weighting!F15+TUM_default_S5_Util!P4*Weighting!F16+TUM_default_S5_Util!Q4*Weighting!F17</f>
        <v>3.0538960535688031</v>
      </c>
      <c r="G4" s="6">
        <f>+TUM_default_S5_Util!B4*Weighting!G2+TUM_default_S5_Util!C4*Weighting!G3+TUM_default_S5_Util!D4*Weighting!G4+TUM_default_S5_Util!E4*Weighting!G5+TUM_default_S5_Util!F4*Weighting!G6+TUM_default_S5_Util!G4*Weighting!G7+TUM_default_S5_Util!H4*Weighting!G8+TUM_default_S5_Util!I4*Weighting!G9+TUM_default_S5_Util!J4*Weighting!G10+TUM_default_S5_Util!K4*Weighting!G11+TUM_default_S5_Util!L4*Weighting!G12+TUM_default_S5_Util!M4*Weighting!G13+TUM_default_S5_Util!N4*Weighting!G14+TUM_default_S5_Util!O4*Weighting!G15+TUM_default_S5_Util!P4*Weighting!G16+TUM_default_S5_Util!Q4*Weighting!G17</f>
        <v>2.0332939381119881</v>
      </c>
      <c r="H4" s="6">
        <f>+TUM_default_S5_Util!B4*Weighting!H2+TUM_default_S5_Util!C4*Weighting!H3+TUM_default_S5_Util!D4*Weighting!H4+TUM_default_S5_Util!E4*Weighting!H5+TUM_default_S5_Util!F4*Weighting!H6+TUM_default_S5_Util!G4*Weighting!H7+TUM_default_S5_Util!H4*Weighting!H8+TUM_default_S5_Util!I4*Weighting!H9+TUM_default_S5_Util!J4*Weighting!H10+TUM_default_S5_Util!K4*Weighting!H11+TUM_default_S5_Util!L4*Weighting!H12+TUM_default_S5_Util!M4*Weighting!H13+TUM_default_S5_Util!N4*Weighting!H14+TUM_default_S5_Util!O4*Weighting!H15+TUM_default_S5_Util!P4*Weighting!H16+TUM_default_S5_Util!Q4*Weighting!H17</f>
        <v>2.0558540467347717</v>
      </c>
      <c r="I4" s="6">
        <f>+TUM_default_S5_Util!B4*Weighting!I2+TUM_default_S5_Util!C4*Weighting!I3+TUM_default_S5_Util!D4*Weighting!I4+TUM_default_S5_Util!E4*Weighting!I5+TUM_default_S5_Util!F4*Weighting!I6+TUM_default_S5_Util!G4*Weighting!I7+TUM_default_S5_Util!H4*Weighting!I8+TUM_default_S5_Util!I4*Weighting!I9+TUM_default_S5_Util!J4*Weighting!I10+TUM_default_S5_Util!K4*Weighting!I11+TUM_default_S5_Util!L4*Weighting!I12+TUM_default_S5_Util!M4*Weighting!I13+TUM_default_S5_Util!N4*Weighting!I14+TUM_default_S5_Util!O4*Weighting!I15+TUM_default_S5_Util!P4*Weighting!I16+TUM_default_S5_Util!Q4*Weighting!I17</f>
        <v>2.0995192576228954</v>
      </c>
      <c r="J4" s="6">
        <f>+TUM_default_S5_Util!B4*Weighting!J2+TUM_default_S5_Util!C4*Weighting!J3+TUM_default_S5_Util!D4*Weighting!J4+TUM_default_S5_Util!E4*Weighting!J5+TUM_default_S5_Util!F4*Weighting!J6+TUM_default_S5_Util!G4*Weighting!J7+TUM_default_S5_Util!H4*Weighting!J8+TUM_default_S5_Util!I4*Weighting!J9+TUM_default_S5_Util!J4*Weighting!J10+TUM_default_S5_Util!K4*Weighting!J11+TUM_default_S5_Util!L4*Weighting!J12+TUM_default_S5_Util!M4*Weighting!J13+TUM_default_S5_Util!N4*Weighting!J14+TUM_default_S5_Util!O4*Weighting!J15+TUM_default_S5_Util!P4*Weighting!J16+TUM_default_S5_Util!Q4*Weighting!J17</f>
        <v>1.4144987414944734</v>
      </c>
      <c r="K4" s="6">
        <f>+TUM_default_S5_Util!B4*Weighting!K2+TUM_default_S5_Util!C4*Weighting!K3+TUM_default_S5_Util!D4*Weighting!K4+TUM_default_S5_Util!E4*Weighting!K5+TUM_default_S5_Util!F4*Weighting!K6+TUM_default_S5_Util!G4*Weighting!K7+TUM_default_S5_Util!H4*Weighting!K8+TUM_default_S5_Util!I4*Weighting!K9+TUM_default_S5_Util!J4*Weighting!K10+TUM_default_S5_Util!K4*Weighting!K11+TUM_default_S5_Util!L4*Weighting!K12+TUM_default_S5_Util!M4*Weighting!K13+TUM_default_S5_Util!N4*Weighting!K14+TUM_default_S5_Util!O4*Weighting!K15+TUM_default_S5_Util!P4*Weighting!K16+TUM_default_S5_Util!Q4*Weighting!K17</f>
        <v>2.0957794585984821</v>
      </c>
      <c r="L4" s="6">
        <f>+TUM_default_S5_Util!B4*Weighting!L2+TUM_default_S5_Util!C4*Weighting!L3+TUM_default_S5_Util!D4*Weighting!L4+TUM_default_S5_Util!E4*Weighting!L5+TUM_default_S5_Util!F4*Weighting!L6+TUM_default_S5_Util!G4*Weighting!L7+TUM_default_S5_Util!H4*Weighting!L8+TUM_default_S5_Util!I4*Weighting!L9+TUM_default_S5_Util!J4*Weighting!L10+TUM_default_S5_Util!K4*Weighting!L11+TUM_default_S5_Util!L4*Weighting!L12+TUM_default_S5_Util!M4*Weighting!L13+TUM_default_S5_Util!N4*Weighting!L14+TUM_default_S5_Util!O4*Weighting!L15+TUM_default_S5_Util!P4*Weighting!L16+TUM_default_S5_Util!Q4*Weighting!L17</f>
        <v>3.5277846691619539</v>
      </c>
      <c r="M4" s="6">
        <f>+TUM_default_S5_Util!B4*Weighting!M2+TUM_default_S5_Util!C4*Weighting!M3+TUM_default_S5_Util!D4*Weighting!M4+TUM_default_S5_Util!E4*Weighting!M5+TUM_default_S5_Util!F4*Weighting!M6+TUM_default_S5_Util!G4*Weighting!M7+TUM_default_S5_Util!H4*Weighting!M8+TUM_default_S5_Util!I4*Weighting!M9+TUM_default_S5_Util!J4*Weighting!M10+TUM_default_S5_Util!K4*Weighting!M11+TUM_default_S5_Util!L4*Weighting!M12+TUM_default_S5_Util!M4*Weighting!M13+TUM_default_S5_Util!N4*Weighting!M14+TUM_default_S5_Util!O4*Weighting!M15+TUM_default_S5_Util!P4*Weighting!M16+TUM_default_S5_Util!Q4*Weighting!M17</f>
        <v>5.5091951778952639E-2</v>
      </c>
      <c r="N4" s="6">
        <f>+TUM_default_S5_Util!B4*Weighting!N2+TUM_default_S5_Util!C4*Weighting!N3+TUM_default_S5_Util!D4*Weighting!N4+TUM_default_S5_Util!E4*Weighting!N5+TUM_default_S5_Util!F4*Weighting!N6+TUM_default_S5_Util!G4*Weighting!N7+TUM_default_S5_Util!H4*Weighting!N8+TUM_default_S5_Util!I4*Weighting!N9+TUM_default_S5_Util!J4*Weighting!N10+TUM_default_S5_Util!K4*Weighting!N11+TUM_default_S5_Util!L4*Weighting!N12+TUM_default_S5_Util!M4*Weighting!N13+TUM_default_S5_Util!N4*Weighting!N14+TUM_default_S5_Util!O4*Weighting!N15+TUM_default_S5_Util!P4*Weighting!N16+TUM_default_S5_Util!Q4*Weighting!N17</f>
        <v>7.3871878658894179</v>
      </c>
      <c r="O4" s="6">
        <f>+TUM_default_S5_Util!B4*Weighting!O2+TUM_default_S5_Util!C4*Weighting!O3+TUM_default_S5_Util!D4*Weighting!O4+TUM_default_S5_Util!E4*Weighting!O5+TUM_default_S5_Util!F4*Weighting!O6+TUM_default_S5_Util!G4*Weighting!O7+TUM_default_S5_Util!H4*Weighting!O8+TUM_default_S5_Util!I4*Weighting!O9+TUM_default_S5_Util!J4*Weighting!O10+TUM_default_S5_Util!K4*Weighting!O11+TUM_default_S5_Util!L4*Weighting!O12+TUM_default_S5_Util!M4*Weighting!O13+TUM_default_S5_Util!N4*Weighting!O14+TUM_default_S5_Util!O4*Weighting!O15+TUM_default_S5_Util!P4*Weighting!O16+TUM_default_S5_Util!Q4*Weighting!O17</f>
        <v>4.3207957248954525</v>
      </c>
      <c r="P4" s="6">
        <f>+TUM_default_S5_Util!B4*Weighting!P2+TUM_default_S5_Util!C4*Weighting!P3+TUM_default_S5_Util!D4*Weighting!P4+TUM_default_S5_Util!E4*Weighting!P5+TUM_default_S5_Util!F4*Weighting!P6+TUM_default_S5_Util!G4*Weighting!P7+TUM_default_S5_Util!H4*Weighting!P8+TUM_default_S5_Util!I4*Weighting!P9+TUM_default_S5_Util!J4*Weighting!P10+TUM_default_S5_Util!K4*Weighting!P11+TUM_default_S5_Util!L4*Weighting!P12+TUM_default_S5_Util!M4*Weighting!P13+TUM_default_S5_Util!N4*Weighting!P14+TUM_default_S5_Util!O4*Weighting!P15+TUM_default_S5_Util!P4*Weighting!P16+TUM_default_S5_Util!Q4*Weighting!P17</f>
        <v>3.7183194256467513</v>
      </c>
      <c r="Q4" s="6">
        <f>+TUM_default_S5_Util!B4*Weighting!Q2+TUM_default_S5_Util!C4*Weighting!Q3+TUM_default_S5_Util!D4*Weighting!Q4+TUM_default_S5_Util!E4*Weighting!Q5+TUM_default_S5_Util!F4*Weighting!Q6+TUM_default_S5_Util!G4*Weighting!Q7+TUM_default_S5_Util!H4*Weighting!Q8+TUM_default_S5_Util!I4*Weighting!Q9+TUM_default_S5_Util!J4*Weighting!Q10+TUM_default_S5_Util!K4*Weighting!Q11+TUM_default_S5_Util!L4*Weighting!Q12+TUM_default_S5_Util!M4*Weighting!Q13+TUM_default_S5_Util!N4*Weighting!Q14+TUM_default_S5_Util!O4*Weighting!Q15+TUM_default_S5_Util!P4*Weighting!Q16+TUM_default_S5_Util!Q4*Weighting!Q17</f>
        <v>0.20843505767899737</v>
      </c>
      <c r="R4" s="6">
        <f>+TUM_default_S5_Util!B4*Weighting!R2+TUM_default_S5_Util!C4*Weighting!R3+TUM_default_S5_Util!D4*Weighting!R4+TUM_default_S5_Util!E4*Weighting!R5+TUM_default_S5_Util!F4*Weighting!R6+TUM_default_S5_Util!G4*Weighting!R7+TUM_default_S5_Util!H4*Weighting!R8+TUM_default_S5_Util!I4*Weighting!R9+TUM_default_S5_Util!J4*Weighting!R10+TUM_default_S5_Util!K4*Weighting!R11+TUM_default_S5_Util!L4*Weighting!R12+TUM_default_S5_Util!M4*Weighting!R13+TUM_default_S5_Util!N4*Weighting!R14+TUM_default_S5_Util!O4*Weighting!R15+TUM_default_S5_Util!P4*Weighting!R16+TUM_default_S5_Util!Q4*Weighting!R17</f>
        <v>0.81940198699995026</v>
      </c>
      <c r="S4" s="6">
        <f>+TUM_default_S5_Util!B4*Weighting!S2+TUM_default_S5_Util!C4*Weighting!S3+TUM_default_S5_Util!D4*Weighting!S4+TUM_default_S5_Util!E4*Weighting!S5+TUM_default_S5_Util!F4*Weighting!S6+TUM_default_S5_Util!G4*Weighting!S7+TUM_default_S5_Util!H4*Weighting!S8+TUM_default_S5_Util!I4*Weighting!S9+TUM_default_S5_Util!J4*Weighting!S10+TUM_default_S5_Util!K4*Weighting!S11+TUM_default_S5_Util!L4*Weighting!S12+TUM_default_S5_Util!M4*Weighting!S13+TUM_default_S5_Util!N4*Weighting!S14+TUM_default_S5_Util!O4*Weighting!S15+TUM_default_S5_Util!P4*Weighting!S16+TUM_default_S5_Util!Q4*Weighting!S17</f>
        <v>3.4094235174356413</v>
      </c>
      <c r="T4" s="6">
        <f>+TUM_default_S5_Util!B4*Weighting!T2+TUM_default_S5_Util!C4*Weighting!T3+TUM_default_S5_Util!D4*Weighting!T4+TUM_default_S5_Util!E4*Weighting!T5+TUM_default_S5_Util!F4*Weighting!T6+TUM_default_S5_Util!G4*Weighting!T7+TUM_default_S5_Util!H4*Weighting!T8+TUM_default_S5_Util!I4*Weighting!T9+TUM_default_S5_Util!J4*Weighting!T10+TUM_default_S5_Util!K4*Weighting!T11+TUM_default_S5_Util!L4*Weighting!T12+TUM_default_S5_Util!M4*Weighting!T13+TUM_default_S5_Util!N4*Weighting!T14+TUM_default_S5_Util!O4*Weighting!T15+TUM_default_S5_Util!P4*Weighting!T16+TUM_default_S5_Util!Q4*Weighting!T17</f>
        <v>4.5172738975437765</v>
      </c>
      <c r="U4" s="6">
        <f>+TUM_default_S5_Util!B4*Weighting!U2+TUM_default_S5_Util!C4*Weighting!U3+TUM_default_S5_Util!D4*Weighting!U4+TUM_default_S5_Util!E4*Weighting!U5+TUM_default_S5_Util!F4*Weighting!U6+TUM_default_S5_Util!G4*Weighting!U7+TUM_default_S5_Util!H4*Weighting!U8+TUM_default_S5_Util!I4*Weighting!U9+TUM_default_S5_Util!J4*Weighting!U10+TUM_default_S5_Util!K4*Weighting!U11+TUM_default_S5_Util!L4*Weighting!U12+TUM_default_S5_Util!M4*Weighting!U13+TUM_default_S5_Util!N4*Weighting!U14+TUM_default_S5_Util!O4*Weighting!U15+TUM_default_S5_Util!P4*Weighting!U16+TUM_default_S5_Util!Q4*Weighting!U17</f>
        <v>0.19510029600881892</v>
      </c>
      <c r="V4" s="6">
        <f>+TUM_default_S5_Util!B4*Weighting!V2+TUM_default_S5_Util!C4*Weighting!V3+TUM_default_S5_Util!D4*Weighting!V4+TUM_default_S5_Util!E4*Weighting!V5+TUM_default_S5_Util!F4*Weighting!V6+TUM_default_S5_Util!G4*Weighting!V7+TUM_default_S5_Util!H4*Weighting!V8+TUM_default_S5_Util!I4*Weighting!V9+TUM_default_S5_Util!J4*Weighting!V10+TUM_default_S5_Util!K4*Weighting!V11+TUM_default_S5_Util!L4*Weighting!V12+TUM_default_S5_Util!M4*Weighting!V13+TUM_default_S5_Util!N4*Weighting!V14+TUM_default_S5_Util!O4*Weighting!V15+TUM_default_S5_Util!P4*Weighting!V16+TUM_default_S5_Util!Q4*Weighting!V17</f>
        <v>0.43648354318463789</v>
      </c>
      <c r="W4" s="6">
        <f>+TUM_default_S5_Util!B4*Weighting!W2+TUM_default_S5_Util!C4*Weighting!W3+TUM_default_S5_Util!D4*Weighting!W4+TUM_default_S5_Util!E4*Weighting!W5+TUM_default_S5_Util!F4*Weighting!W6+TUM_default_S5_Util!G4*Weighting!W7+TUM_default_S5_Util!H4*Weighting!W8+TUM_default_S5_Util!I4*Weighting!W9+TUM_default_S5_Util!J4*Weighting!W10+TUM_default_S5_Util!K4*Weighting!W11+TUM_default_S5_Util!L4*Weighting!W12+TUM_default_S5_Util!M4*Weighting!W13+TUM_default_S5_Util!N4*Weighting!W14+TUM_default_S5_Util!O4*Weighting!W15+TUM_default_S5_Util!P4*Weighting!W16+TUM_default_S5_Util!Q4*Weighting!W17</f>
        <v>0.56731296729334624</v>
      </c>
      <c r="X4" s="6">
        <f>+TUM_default_S5_Util!B4*Weighting!X2+TUM_default_S5_Util!C4*Weighting!X3+TUM_default_S5_Util!D4*Weighting!X4+TUM_default_S5_Util!E4*Weighting!X5+TUM_default_S5_Util!F4*Weighting!X6+TUM_default_S5_Util!G4*Weighting!X7+TUM_default_S5_Util!H4*Weighting!X8+TUM_default_S5_Util!I4*Weighting!X9+TUM_default_S5_Util!J4*Weighting!X10+TUM_default_S5_Util!K4*Weighting!X11+TUM_default_S5_Util!L4*Weighting!X12+TUM_default_S5_Util!M4*Weighting!X13+TUM_default_S5_Util!N4*Weighting!X14+TUM_default_S5_Util!O4*Weighting!X15+TUM_default_S5_Util!P4*Weighting!X16+TUM_default_S5_Util!Q4*Weighting!X17</f>
        <v>0.39753806919194884</v>
      </c>
      <c r="Y4" s="6">
        <f>+TUM_default_S5_Util!B4*Weighting!Y2+TUM_default_S5_Util!C4*Weighting!Y3+TUM_default_S5_Util!D4*Weighting!Y4+TUM_default_S5_Util!E4*Weighting!Y5+TUM_default_S5_Util!F4*Weighting!Y6+TUM_default_S5_Util!G4*Weighting!Y7+TUM_default_S5_Util!H4*Weighting!Y8+TUM_default_S5_Util!I4*Weighting!Y9+TUM_default_S5_Util!J4*Weighting!Y10+TUM_default_S5_Util!K4*Weighting!Y11+TUM_default_S5_Util!L4*Weighting!Y12+TUM_default_S5_Util!M4*Weighting!Y13+TUM_default_S5_Util!N4*Weighting!Y14+TUM_default_S5_Util!O4*Weighting!Y15+TUM_default_S5_Util!P4*Weighting!Y16+TUM_default_S5_Util!Q4*Weighting!Y17</f>
        <v>0.24351396766025177</v>
      </c>
      <c r="Z4" s="6">
        <f>+TUM_default_S5_Util!B4*Weighting!Z2+TUM_default_S5_Util!C4*Weighting!Z3+TUM_default_S5_Util!D4*Weighting!Z4+TUM_default_S5_Util!E4*Weighting!Z5+TUM_default_S5_Util!F4*Weighting!Z6+TUM_default_S5_Util!G4*Weighting!Z7+TUM_default_S5_Util!H4*Weighting!Z8+TUM_default_S5_Util!I4*Weighting!Z9+TUM_default_S5_Util!J4*Weighting!Z10+TUM_default_S5_Util!K4*Weighting!Z11+TUM_default_S5_Util!L4*Weighting!Z12+TUM_default_S5_Util!M4*Weighting!Z13+TUM_default_S5_Util!N4*Weighting!Z14+TUM_default_S5_Util!O4*Weighting!Z15+TUM_default_S5_Util!P4*Weighting!Z16+TUM_default_S5_Util!Q4*Weighting!Z17</f>
        <v>1.040165628251432</v>
      </c>
      <c r="AA4" s="6">
        <f>+TUM_default_S5_Util!B4*Weighting!AA2+TUM_default_S5_Util!C4*Weighting!AA3+TUM_default_S5_Util!D4*Weighting!AA4+TUM_default_S5_Util!E4*Weighting!AA5+TUM_default_S5_Util!F4*Weighting!AA6+TUM_default_S5_Util!G4*Weighting!AA7+TUM_default_S5_Util!H4*Weighting!AA8+TUM_default_S5_Util!I4*Weighting!AA9+TUM_default_S5_Util!J4*Weighting!AA10+TUM_default_S5_Util!K4*Weighting!AA11+TUM_default_S5_Util!L4*Weighting!AA12+TUM_default_S5_Util!M4*Weighting!AA13+TUM_default_S5_Util!N4*Weighting!AA14+TUM_default_S5_Util!O4*Weighting!AA15+TUM_default_S5_Util!P4*Weighting!AA16+TUM_default_S5_Util!Q4*Weighting!AA17</f>
        <v>1.6888744411704772</v>
      </c>
    </row>
    <row r="5" spans="1:27" x14ac:dyDescent="0.35">
      <c r="A5" s="5" t="s">
        <v>4</v>
      </c>
      <c r="B5" s="6">
        <f ca="1">+TUM_default_S5_Util!B5*Weighting!B2+TUM_default_S5_Util!C5*Weighting!B3+TUM_default_S5_Util!D5*Weighting!B4+TUM_default_S5_Util!E5*Weighting!B5+TUM_default_S5_Util!F5*Weighting!B6+TUM_default_S5_Util!G5*Weighting!B7+TUM_default_S5_Util!H5*Weighting!B8+TUM_default_S5_Util!I5*Weighting!B9+TUM_default_S5_Util!J5*Weighting!B10+TUM_default_S5_Util!K5*Weighting!B11+TUM_default_S5_Util!L5*Weighting!B12+TUM_default_S5_Util!M5*Weighting!B13+TUM_default_S5_Util!N5*Weighting!B14+TUM_default_S5_Util!O5*Weighting!B15+TUM_default_S5_Util!P5*Weighting!B16+TUM_default_S5_Util!Q5*Weighting!B17</f>
        <v>-142.11826492408005</v>
      </c>
      <c r="C5" s="6">
        <f ca="1">+TUM_default_S5_Util!B5*Weighting!C2+TUM_default_S5_Util!C5*Weighting!C3+TUM_default_S5_Util!D5*Weighting!C4+TUM_default_S5_Util!E5*Weighting!C5+TUM_default_S5_Util!F5*Weighting!C6+TUM_default_S5_Util!G5*Weighting!C7+TUM_default_S5_Util!H5*Weighting!C8+TUM_default_S5_Util!I5*Weighting!C9+TUM_default_S5_Util!J5*Weighting!C10+TUM_default_S5_Util!K5*Weighting!C11+TUM_default_S5_Util!L5*Weighting!C12+TUM_default_S5_Util!M5*Weighting!C13+TUM_default_S5_Util!N5*Weighting!C14+TUM_default_S5_Util!O5*Weighting!C15+TUM_default_S5_Util!P5*Weighting!C16+TUM_default_S5_Util!Q5*Weighting!C17</f>
        <v>-134.03008446838899</v>
      </c>
      <c r="D5" s="6">
        <f ca="1">+TUM_default_S5_Util!B5*Weighting!D2+TUM_default_S5_Util!C5*Weighting!D3+TUM_default_S5_Util!D5*Weighting!D4+TUM_default_S5_Util!E5*Weighting!D5+TUM_default_S5_Util!F5*Weighting!D6+TUM_default_S5_Util!G5*Weighting!D7+TUM_default_S5_Util!H5*Weighting!D8+TUM_default_S5_Util!I5*Weighting!D9+TUM_default_S5_Util!J5*Weighting!D10+TUM_default_S5_Util!K5*Weighting!D11+TUM_default_S5_Util!L5*Weighting!D12+TUM_default_S5_Util!M5*Weighting!D13+TUM_default_S5_Util!N5*Weighting!D14+TUM_default_S5_Util!O5*Weighting!D15+TUM_default_S5_Util!P5*Weighting!D16+TUM_default_S5_Util!Q5*Weighting!D17</f>
        <v>-139.23812211231203</v>
      </c>
      <c r="E5" s="6">
        <f ca="1">+TUM_default_S5_Util!B5*Weighting!E2+TUM_default_S5_Util!C5*Weighting!E3+TUM_default_S5_Util!D5*Weighting!E4+TUM_default_S5_Util!E5*Weighting!E5+TUM_default_S5_Util!F5*Weighting!E6+TUM_default_S5_Util!G5*Weighting!E7+TUM_default_S5_Util!H5*Weighting!E8+TUM_default_S5_Util!I5*Weighting!E9+TUM_default_S5_Util!J5*Weighting!E10+TUM_default_S5_Util!K5*Weighting!E11+TUM_default_S5_Util!L5*Weighting!E12+TUM_default_S5_Util!M5*Weighting!E13+TUM_default_S5_Util!N5*Weighting!E14+TUM_default_S5_Util!O5*Weighting!E15+TUM_default_S5_Util!P5*Weighting!E16+TUM_default_S5_Util!Q5*Weighting!E17</f>
        <v>-159.44500122144774</v>
      </c>
      <c r="F5" s="6">
        <f ca="1">+TUM_default_S5_Util!B5*Weighting!F2+TUM_default_S5_Util!C5*Weighting!F3+TUM_default_S5_Util!D5*Weighting!F4+TUM_default_S5_Util!E5*Weighting!F5+TUM_default_S5_Util!F5*Weighting!F6+TUM_default_S5_Util!G5*Weighting!F7+TUM_default_S5_Util!H5*Weighting!F8+TUM_default_S5_Util!I5*Weighting!F9+TUM_default_S5_Util!J5*Weighting!F10+TUM_default_S5_Util!K5*Weighting!F11+TUM_default_S5_Util!L5*Weighting!F12+TUM_default_S5_Util!M5*Weighting!F13+TUM_default_S5_Util!N5*Weighting!F14+TUM_default_S5_Util!O5*Weighting!F15+TUM_default_S5_Util!P5*Weighting!F16+TUM_default_S5_Util!Q5*Weighting!F17</f>
        <v>-130.44963665031307</v>
      </c>
      <c r="G5" s="6">
        <f>+TUM_default_S5_Util!B5*Weighting!G2+TUM_default_S5_Util!C5*Weighting!G3+TUM_default_S5_Util!D5*Weighting!G4+TUM_default_S5_Util!E5*Weighting!G5+TUM_default_S5_Util!F5*Weighting!G6+TUM_default_S5_Util!G5*Weighting!G7+TUM_default_S5_Util!H5*Weighting!G8+TUM_default_S5_Util!I5*Weighting!G9+TUM_default_S5_Util!J5*Weighting!G10+TUM_default_S5_Util!K5*Weighting!G11+TUM_default_S5_Util!L5*Weighting!G12+TUM_default_S5_Util!M5*Weighting!G13+TUM_default_S5_Util!N5*Weighting!G14+TUM_default_S5_Util!O5*Weighting!G15+TUM_default_S5_Util!P5*Weighting!G16+TUM_default_S5_Util!Q5*Weighting!G17</f>
        <v>-58.621571793779587</v>
      </c>
      <c r="H5" s="6">
        <f>+TUM_default_S5_Util!B5*Weighting!H2+TUM_default_S5_Util!C5*Weighting!H3+TUM_default_S5_Util!D5*Weighting!H4+TUM_default_S5_Util!E5*Weighting!H5+TUM_default_S5_Util!F5*Weighting!H6+TUM_default_S5_Util!G5*Weighting!H7+TUM_default_S5_Util!H5*Weighting!H8+TUM_default_S5_Util!I5*Weighting!H9+TUM_default_S5_Util!J5*Weighting!H10+TUM_default_S5_Util!K5*Weighting!H11+TUM_default_S5_Util!L5*Weighting!H12+TUM_default_S5_Util!M5*Weighting!H13+TUM_default_S5_Util!N5*Weighting!H14+TUM_default_S5_Util!O5*Weighting!H15+TUM_default_S5_Util!P5*Weighting!H16+TUM_default_S5_Util!Q5*Weighting!H17</f>
        <v>-48.092263162387816</v>
      </c>
      <c r="I5" s="6">
        <f>+TUM_default_S5_Util!B5*Weighting!I2+TUM_default_S5_Util!C5*Weighting!I3+TUM_default_S5_Util!D5*Weighting!I4+TUM_default_S5_Util!E5*Weighting!I5+TUM_default_S5_Util!F5*Weighting!I6+TUM_default_S5_Util!G5*Weighting!I7+TUM_default_S5_Util!H5*Weighting!I8+TUM_default_S5_Util!I5*Weighting!I9+TUM_default_S5_Util!J5*Weighting!I10+TUM_default_S5_Util!K5*Weighting!I11+TUM_default_S5_Util!L5*Weighting!I12+TUM_default_S5_Util!M5*Weighting!I13+TUM_default_S5_Util!N5*Weighting!I14+TUM_default_S5_Util!O5*Weighting!I15+TUM_default_S5_Util!P5*Weighting!I16+TUM_default_S5_Util!Q5*Weighting!I17</f>
        <v>-56.79586608140589</v>
      </c>
      <c r="J5" s="6">
        <f>+TUM_default_S5_Util!B5*Weighting!J2+TUM_default_S5_Util!C5*Weighting!J3+TUM_default_S5_Util!D5*Weighting!J4+TUM_default_S5_Util!E5*Weighting!J5+TUM_default_S5_Util!F5*Weighting!J6+TUM_default_S5_Util!G5*Weighting!J7+TUM_default_S5_Util!H5*Weighting!J8+TUM_default_S5_Util!I5*Weighting!J9+TUM_default_S5_Util!J5*Weighting!J10+TUM_default_S5_Util!K5*Weighting!J11+TUM_default_S5_Util!L5*Weighting!J12+TUM_default_S5_Util!M5*Weighting!J13+TUM_default_S5_Util!N5*Weighting!J14+TUM_default_S5_Util!O5*Weighting!J15+TUM_default_S5_Util!P5*Weighting!J16+TUM_default_S5_Util!Q5*Weighting!J17</f>
        <v>-63.284338022572278</v>
      </c>
      <c r="K5" s="6">
        <f>+TUM_default_S5_Util!B5*Weighting!K2+TUM_default_S5_Util!C5*Weighting!K3+TUM_default_S5_Util!D5*Weighting!K4+TUM_default_S5_Util!E5*Weighting!K5+TUM_default_S5_Util!F5*Weighting!K6+TUM_default_S5_Util!G5*Weighting!K7+TUM_default_S5_Util!H5*Weighting!K8+TUM_default_S5_Util!I5*Weighting!K9+TUM_default_S5_Util!J5*Weighting!K10+TUM_default_S5_Util!K5*Weighting!K11+TUM_default_S5_Util!L5*Weighting!K12+TUM_default_S5_Util!M5*Weighting!K13+TUM_default_S5_Util!N5*Weighting!K14+TUM_default_S5_Util!O5*Weighting!K15+TUM_default_S5_Util!P5*Weighting!K16+TUM_default_S5_Util!Q5*Weighting!K17</f>
        <v>-44.746929669596682</v>
      </c>
      <c r="L5" s="6">
        <f>+TUM_default_S5_Util!B5*Weighting!L2+TUM_default_S5_Util!C5*Weighting!L3+TUM_default_S5_Util!D5*Weighting!L4+TUM_default_S5_Util!E5*Weighting!L5+TUM_default_S5_Util!F5*Weighting!L6+TUM_default_S5_Util!G5*Weighting!L7+TUM_default_S5_Util!H5*Weighting!L8+TUM_default_S5_Util!I5*Weighting!L9+TUM_default_S5_Util!J5*Weighting!L10+TUM_default_S5_Util!K5*Weighting!L11+TUM_default_S5_Util!L5*Weighting!L12+TUM_default_S5_Util!M5*Weighting!L13+TUM_default_S5_Util!N5*Weighting!L14+TUM_default_S5_Util!O5*Weighting!L15+TUM_default_S5_Util!P5*Weighting!L16+TUM_default_S5_Util!Q5*Weighting!L17</f>
        <v>-11.604828578218838</v>
      </c>
      <c r="M5" s="6">
        <f>+TUM_default_S5_Util!B5*Weighting!M2+TUM_default_S5_Util!C5*Weighting!M3+TUM_default_S5_Util!D5*Weighting!M4+TUM_default_S5_Util!E5*Weighting!M5+TUM_default_S5_Util!F5*Weighting!M6+TUM_default_S5_Util!G5*Weighting!M7+TUM_default_S5_Util!H5*Weighting!M8+TUM_default_S5_Util!I5*Weighting!M9+TUM_default_S5_Util!J5*Weighting!M10+TUM_default_S5_Util!K5*Weighting!M11+TUM_default_S5_Util!L5*Weighting!M12+TUM_default_S5_Util!M5*Weighting!M13+TUM_default_S5_Util!N5*Weighting!M14+TUM_default_S5_Util!O5*Weighting!M15+TUM_default_S5_Util!P5*Weighting!M16+TUM_default_S5_Util!Q5*Weighting!M17</f>
        <v>-0.53101396174710203</v>
      </c>
      <c r="N5" s="6">
        <f>+TUM_default_S5_Util!B5*Weighting!N2+TUM_default_S5_Util!C5*Weighting!N3+TUM_default_S5_Util!D5*Weighting!N4+TUM_default_S5_Util!E5*Weighting!N5+TUM_default_S5_Util!F5*Weighting!N6+TUM_default_S5_Util!G5*Weighting!N7+TUM_default_S5_Util!H5*Weighting!N8+TUM_default_S5_Util!I5*Weighting!N9+TUM_default_S5_Util!J5*Weighting!N10+TUM_default_S5_Util!K5*Weighting!N11+TUM_default_S5_Util!L5*Weighting!N12+TUM_default_S5_Util!M5*Weighting!N13+TUM_default_S5_Util!N5*Weighting!N14+TUM_default_S5_Util!O5*Weighting!N15+TUM_default_S5_Util!P5*Weighting!N16+TUM_default_S5_Util!Q5*Weighting!N17</f>
        <v>-163.50591189074908</v>
      </c>
      <c r="O5" s="6">
        <f>+TUM_default_S5_Util!B5*Weighting!O2+TUM_default_S5_Util!C5*Weighting!O3+TUM_default_S5_Util!D5*Weighting!O4+TUM_default_S5_Util!E5*Weighting!O5+TUM_default_S5_Util!F5*Weighting!O6+TUM_default_S5_Util!G5*Weighting!O7+TUM_default_S5_Util!H5*Weighting!O8+TUM_default_S5_Util!I5*Weighting!O9+TUM_default_S5_Util!J5*Weighting!O10+TUM_default_S5_Util!K5*Weighting!O11+TUM_default_S5_Util!L5*Weighting!O12+TUM_default_S5_Util!M5*Weighting!O13+TUM_default_S5_Util!N5*Weighting!O14+TUM_default_S5_Util!O5*Weighting!O15+TUM_default_S5_Util!P5*Weighting!O16+TUM_default_S5_Util!Q5*Weighting!O17</f>
        <v>-207.13051804035197</v>
      </c>
      <c r="P5" s="6">
        <f>+TUM_default_S5_Util!B5*Weighting!P2+TUM_default_S5_Util!C5*Weighting!P3+TUM_default_S5_Util!D5*Weighting!P4+TUM_default_S5_Util!E5*Weighting!P5+TUM_default_S5_Util!F5*Weighting!P6+TUM_default_S5_Util!G5*Weighting!P7+TUM_default_S5_Util!H5*Weighting!P8+TUM_default_S5_Util!I5*Weighting!P9+TUM_default_S5_Util!J5*Weighting!P10+TUM_default_S5_Util!K5*Weighting!P11+TUM_default_S5_Util!L5*Weighting!P12+TUM_default_S5_Util!M5*Weighting!P13+TUM_default_S5_Util!N5*Weighting!P14+TUM_default_S5_Util!O5*Weighting!P15+TUM_default_S5_Util!P5*Weighting!P16+TUM_default_S5_Util!Q5*Weighting!P17</f>
        <v>-14.265053379893587</v>
      </c>
      <c r="Q5" s="6">
        <f>+TUM_default_S5_Util!B5*Weighting!Q2+TUM_default_S5_Util!C5*Weighting!Q3+TUM_default_S5_Util!D5*Weighting!Q4+TUM_default_S5_Util!E5*Weighting!Q5+TUM_default_S5_Util!F5*Weighting!Q6+TUM_default_S5_Util!G5*Weighting!Q7+TUM_default_S5_Util!H5*Weighting!Q8+TUM_default_S5_Util!I5*Weighting!Q9+TUM_default_S5_Util!J5*Weighting!Q10+TUM_default_S5_Util!K5*Weighting!Q11+TUM_default_S5_Util!L5*Weighting!Q12+TUM_default_S5_Util!M5*Weighting!Q13+TUM_default_S5_Util!N5*Weighting!Q14+TUM_default_S5_Util!O5*Weighting!Q15+TUM_default_S5_Util!P5*Weighting!Q16+TUM_default_S5_Util!Q5*Weighting!Q17</f>
        <v>-0.79256015254604428</v>
      </c>
      <c r="R5" s="6">
        <f>+TUM_default_S5_Util!B5*Weighting!R2+TUM_default_S5_Util!C5*Weighting!R3+TUM_default_S5_Util!D5*Weighting!R4+TUM_default_S5_Util!E5*Weighting!R5+TUM_default_S5_Util!F5*Weighting!R6+TUM_default_S5_Util!G5*Weighting!R7+TUM_default_S5_Util!H5*Weighting!R8+TUM_default_S5_Util!I5*Weighting!R9+TUM_default_S5_Util!J5*Weighting!R10+TUM_default_S5_Util!K5*Weighting!R11+TUM_default_S5_Util!L5*Weighting!R12+TUM_default_S5_Util!M5*Weighting!R13+TUM_default_S5_Util!N5*Weighting!R14+TUM_default_S5_Util!O5*Weighting!R15+TUM_default_S5_Util!P5*Weighting!R16+TUM_default_S5_Util!Q5*Weighting!R17</f>
        <v>-16.002555147417809</v>
      </c>
      <c r="S5" s="6">
        <f>+TUM_default_S5_Util!B5*Weighting!S2+TUM_default_S5_Util!C5*Weighting!S3+TUM_default_S5_Util!D5*Weighting!S4+TUM_default_S5_Util!E5*Weighting!S5+TUM_default_S5_Util!F5*Weighting!S6+TUM_default_S5_Util!G5*Weighting!S7+TUM_default_S5_Util!H5*Weighting!S8+TUM_default_S5_Util!I5*Weighting!S9+TUM_default_S5_Util!J5*Weighting!S10+TUM_default_S5_Util!K5*Weighting!S11+TUM_default_S5_Util!L5*Weighting!S12+TUM_default_S5_Util!M5*Weighting!S13+TUM_default_S5_Util!N5*Weighting!S14+TUM_default_S5_Util!O5*Weighting!S15+TUM_default_S5_Util!P5*Weighting!S16+TUM_default_S5_Util!Q5*Weighting!S17</f>
        <v>-25.852538105370243</v>
      </c>
      <c r="T5" s="6">
        <f>+TUM_default_S5_Util!B5*Weighting!T2+TUM_default_S5_Util!C5*Weighting!T3+TUM_default_S5_Util!D5*Weighting!T4+TUM_default_S5_Util!E5*Weighting!T5+TUM_default_S5_Util!F5*Weighting!T6+TUM_default_S5_Util!G5*Weighting!T7+TUM_default_S5_Util!H5*Weighting!T8+TUM_default_S5_Util!I5*Weighting!T9+TUM_default_S5_Util!J5*Weighting!T10+TUM_default_S5_Util!K5*Weighting!T11+TUM_default_S5_Util!L5*Weighting!T12+TUM_default_S5_Util!M5*Weighting!T13+TUM_default_S5_Util!N5*Weighting!T14+TUM_default_S5_Util!O5*Weighting!T15+TUM_default_S5_Util!P5*Weighting!T16+TUM_default_S5_Util!Q5*Weighting!T17</f>
        <v>-32.922982474669794</v>
      </c>
      <c r="U5" s="6">
        <f>+TUM_default_S5_Util!B5*Weighting!U2+TUM_default_S5_Util!C5*Weighting!U3+TUM_default_S5_Util!D5*Weighting!U4+TUM_default_S5_Util!E5*Weighting!U5+TUM_default_S5_Util!F5*Weighting!U6+TUM_default_S5_Util!G5*Weighting!U7+TUM_default_S5_Util!H5*Weighting!U8+TUM_default_S5_Util!I5*Weighting!U9+TUM_default_S5_Util!J5*Weighting!U10+TUM_default_S5_Util!K5*Weighting!U11+TUM_default_S5_Util!L5*Weighting!U12+TUM_default_S5_Util!M5*Weighting!U13+TUM_default_S5_Util!N5*Weighting!U14+TUM_default_S5_Util!O5*Weighting!U15+TUM_default_S5_Util!P5*Weighting!U16+TUM_default_S5_Util!Q5*Weighting!U17</f>
        <v>-34.572712594627625</v>
      </c>
      <c r="V5" s="6">
        <f>+TUM_default_S5_Util!B5*Weighting!V2+TUM_default_S5_Util!C5*Weighting!V3+TUM_default_S5_Util!D5*Weighting!V4+TUM_default_S5_Util!E5*Weighting!V5+TUM_default_S5_Util!F5*Weighting!V6+TUM_default_S5_Util!G5*Weighting!V7+TUM_default_S5_Util!H5*Weighting!V8+TUM_default_S5_Util!I5*Weighting!V9+TUM_default_S5_Util!J5*Weighting!V10+TUM_default_S5_Util!K5*Weighting!V11+TUM_default_S5_Util!L5*Weighting!V12+TUM_default_S5_Util!M5*Weighting!V13+TUM_default_S5_Util!N5*Weighting!V14+TUM_default_S5_Util!O5*Weighting!V15+TUM_default_S5_Util!P5*Weighting!V16+TUM_default_S5_Util!Q5*Weighting!V17</f>
        <v>-31.975569022706654</v>
      </c>
      <c r="W5" s="6">
        <f>+TUM_default_S5_Util!B5*Weighting!W2+TUM_default_S5_Util!C5*Weighting!W3+TUM_default_S5_Util!D5*Weighting!W4+TUM_default_S5_Util!E5*Weighting!W5+TUM_default_S5_Util!F5*Weighting!W6+TUM_default_S5_Util!G5*Weighting!W7+TUM_default_S5_Util!H5*Weighting!W8+TUM_default_S5_Util!I5*Weighting!W9+TUM_default_S5_Util!J5*Weighting!W10+TUM_default_S5_Util!K5*Weighting!W11+TUM_default_S5_Util!L5*Weighting!W12+TUM_default_S5_Util!M5*Weighting!W13+TUM_default_S5_Util!N5*Weighting!W14+TUM_default_S5_Util!O5*Weighting!W15+TUM_default_S5_Util!P5*Weighting!W16+TUM_default_S5_Util!Q5*Weighting!W17</f>
        <v>-196.07086146086664</v>
      </c>
      <c r="X5" s="6">
        <f>+TUM_default_S5_Util!B5*Weighting!X2+TUM_default_S5_Util!C5*Weighting!X3+TUM_default_S5_Util!D5*Weighting!X4+TUM_default_S5_Util!E5*Weighting!X5+TUM_default_S5_Util!F5*Weighting!X6+TUM_default_S5_Util!G5*Weighting!X7+TUM_default_S5_Util!H5*Weighting!X8+TUM_default_S5_Util!I5*Weighting!X9+TUM_default_S5_Util!J5*Weighting!X10+TUM_default_S5_Util!K5*Weighting!X11+TUM_default_S5_Util!L5*Weighting!X12+TUM_default_S5_Util!M5*Weighting!X13+TUM_default_S5_Util!N5*Weighting!X14+TUM_default_S5_Util!O5*Weighting!X15+TUM_default_S5_Util!P5*Weighting!X16+TUM_default_S5_Util!Q5*Weighting!X17</f>
        <v>-17.541058748468913</v>
      </c>
      <c r="Y5" s="6">
        <f>+TUM_default_S5_Util!B5*Weighting!Y2+TUM_default_S5_Util!C5*Weighting!Y3+TUM_default_S5_Util!D5*Weighting!Y4+TUM_default_S5_Util!E5*Weighting!Y5+TUM_default_S5_Util!F5*Weighting!Y6+TUM_default_S5_Util!G5*Weighting!Y7+TUM_default_S5_Util!H5*Weighting!Y8+TUM_default_S5_Util!I5*Weighting!Y9+TUM_default_S5_Util!J5*Weighting!Y10+TUM_default_S5_Util!K5*Weighting!Y11+TUM_default_S5_Util!L5*Weighting!Y12+TUM_default_S5_Util!M5*Weighting!Y13+TUM_default_S5_Util!N5*Weighting!Y14+TUM_default_S5_Util!O5*Weighting!Y15+TUM_default_S5_Util!P5*Weighting!Y16+TUM_default_S5_Util!Q5*Weighting!Y17</f>
        <v>-154.93604185480532</v>
      </c>
      <c r="Z5" s="6">
        <f>+TUM_default_S5_Util!B5*Weighting!Z2+TUM_default_S5_Util!C5*Weighting!Z3+TUM_default_S5_Util!D5*Weighting!Z4+TUM_default_S5_Util!E5*Weighting!Z5+TUM_default_S5_Util!F5*Weighting!Z6+TUM_default_S5_Util!G5*Weighting!Z7+TUM_default_S5_Util!H5*Weighting!Z8+TUM_default_S5_Util!I5*Weighting!Z9+TUM_default_S5_Util!J5*Weighting!Z10+TUM_default_S5_Util!K5*Weighting!Z11+TUM_default_S5_Util!L5*Weighting!Z12+TUM_default_S5_Util!M5*Weighting!Z13+TUM_default_S5_Util!N5*Weighting!Z14+TUM_default_S5_Util!O5*Weighting!Z15+TUM_default_S5_Util!P5*Weighting!Z16+TUM_default_S5_Util!Q5*Weighting!Z17</f>
        <v>-13.845134331296199</v>
      </c>
      <c r="AA5" s="6">
        <f>+TUM_default_S5_Util!B5*Weighting!AA2+TUM_default_S5_Util!C5*Weighting!AA3+TUM_default_S5_Util!D5*Weighting!AA4+TUM_default_S5_Util!E5*Weighting!AA5+TUM_default_S5_Util!F5*Weighting!AA6+TUM_default_S5_Util!G5*Weighting!AA7+TUM_default_S5_Util!H5*Weighting!AA8+TUM_default_S5_Util!I5*Weighting!AA9+TUM_default_S5_Util!J5*Weighting!AA10+TUM_default_S5_Util!K5*Weighting!AA11+TUM_default_S5_Util!L5*Weighting!AA12+TUM_default_S5_Util!M5*Weighting!AA13+TUM_default_S5_Util!N5*Weighting!AA14+TUM_default_S5_Util!O5*Weighting!AA15+TUM_default_S5_Util!P5*Weighting!AA16+TUM_default_S5_Util!Q5*Weighting!AA17</f>
        <v>-16.395808956737472</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5_Mat!B2*Weighting!B2+TUM_default_S5_Mat!C2*Weighting!B3+TUM_default_S5_Mat!D2*Weighting!B4+TUM_default_S5_Mat!E2*Weighting!B5+TUM_default_S5_Mat!F2*Weighting!B6+TUM_default_S5_Mat!G2*Weighting!B7+TUM_default_S5_Mat!H2*Weighting!B8+TUM_default_S5_Mat!I2*Weighting!B9+TUM_default_S5_Mat!J2*Weighting!B10+TUM_default_S5_Mat!K2*Weighting!B11+TUM_default_S5_Mat!L2*Weighting!B12+TUM_default_S5_Mat!M2*Weighting!B13+TUM_default_S5_Mat!N2*Weighting!B14+TUM_default_S5_Mat!O2*Weighting!B15+TUM_default_S5_Mat!P2*Weighting!B16+TUM_default_S5_Mat!Q2*Weighting!B17</f>
        <v>710.59132462040043</v>
      </c>
      <c r="C2" s="6">
        <f ca="1">+TUM_default_S5_Mat!B2*Weighting!C2+TUM_default_S5_Mat!C2*Weighting!C3+TUM_default_S5_Mat!D2*Weighting!C4+TUM_default_S5_Mat!E2*Weighting!C5+TUM_default_S5_Mat!F2*Weighting!C6+TUM_default_S5_Mat!G2*Weighting!C7+TUM_default_S5_Mat!H2*Weighting!C8+TUM_default_S5_Mat!I2*Weighting!C9+TUM_default_S5_Mat!J2*Weighting!C10+TUM_default_S5_Mat!K2*Weighting!C11+TUM_default_S5_Mat!L2*Weighting!C12+TUM_default_S5_Mat!M2*Weighting!C13+TUM_default_S5_Mat!N2*Weighting!C14+TUM_default_S5_Mat!O2*Weighting!C15+TUM_default_S5_Mat!P2*Weighting!C16+TUM_default_S5_Mat!Q2*Weighting!C17</f>
        <v>670.15042234194493</v>
      </c>
      <c r="D2" s="6">
        <f ca="1">+TUM_default_S5_Mat!B2*Weighting!D2+TUM_default_S5_Mat!C2*Weighting!D3+TUM_default_S5_Mat!D2*Weighting!D4+TUM_default_S5_Mat!E2*Weighting!D5+TUM_default_S5_Mat!F2*Weighting!D6+TUM_default_S5_Mat!G2*Weighting!D7+TUM_default_S5_Mat!H2*Weighting!D8+TUM_default_S5_Mat!I2*Weighting!D9+TUM_default_S5_Mat!J2*Weighting!D10+TUM_default_S5_Mat!K2*Weighting!D11+TUM_default_S5_Mat!L2*Weighting!D12+TUM_default_S5_Mat!M2*Weighting!D13+TUM_default_S5_Mat!N2*Weighting!D14+TUM_default_S5_Mat!O2*Weighting!D15+TUM_default_S5_Mat!P2*Weighting!D16+TUM_default_S5_Mat!Q2*Weighting!D17</f>
        <v>696.19061056156022</v>
      </c>
      <c r="E2" s="6">
        <f ca="1">+TUM_default_S5_Mat!B2*Weighting!E2+TUM_default_S5_Mat!C2*Weighting!E3+TUM_default_S5_Mat!D2*Weighting!E4+TUM_default_S5_Mat!E2*Weighting!E5+TUM_default_S5_Mat!F2*Weighting!E6+TUM_default_S5_Mat!G2*Weighting!E7+TUM_default_S5_Mat!H2*Weighting!E8+TUM_default_S5_Mat!I2*Weighting!E9+TUM_default_S5_Mat!J2*Weighting!E10+TUM_default_S5_Mat!K2*Weighting!E11+TUM_default_S5_Mat!L2*Weighting!E12+TUM_default_S5_Mat!M2*Weighting!E13+TUM_default_S5_Mat!N2*Weighting!E14+TUM_default_S5_Mat!O2*Weighting!E15+TUM_default_S5_Mat!P2*Weighting!E16+TUM_default_S5_Mat!Q2*Weighting!E17</f>
        <v>797.22500610723887</v>
      </c>
      <c r="F2" s="6">
        <f ca="1">+TUM_default_S5_Mat!B2*Weighting!F2+TUM_default_S5_Mat!C2*Weighting!F3+TUM_default_S5_Mat!D2*Weighting!F4+TUM_default_S5_Mat!E2*Weighting!F5+TUM_default_S5_Mat!F2*Weighting!F6+TUM_default_S5_Mat!G2*Weighting!F7+TUM_default_S5_Mat!H2*Weighting!F8+TUM_default_S5_Mat!I2*Weighting!F9+TUM_default_S5_Mat!J2*Weighting!F10+TUM_default_S5_Mat!K2*Weighting!F11+TUM_default_S5_Mat!L2*Weighting!F12+TUM_default_S5_Mat!M2*Weighting!F13+TUM_default_S5_Mat!N2*Weighting!F14+TUM_default_S5_Mat!O2*Weighting!F15+TUM_default_S5_Mat!P2*Weighting!F16+TUM_default_S5_Mat!Q2*Weighting!F17</f>
        <v>652.24818325156537</v>
      </c>
      <c r="G2" s="6">
        <f>+TUM_default_S5_Mat!B2*Weighting!G2+TUM_default_S5_Mat!C2*Weighting!G3+TUM_default_S5_Mat!D2*Weighting!G4+TUM_default_S5_Mat!E2*Weighting!G5+TUM_default_S5_Mat!F2*Weighting!G6+TUM_default_S5_Mat!G2*Weighting!G7+TUM_default_S5_Mat!H2*Weighting!G8+TUM_default_S5_Mat!I2*Weighting!G9+TUM_default_S5_Mat!J2*Weighting!G10+TUM_default_S5_Mat!K2*Weighting!G11+TUM_default_S5_Mat!L2*Weighting!G12+TUM_default_S5_Mat!M2*Weighting!G13+TUM_default_S5_Mat!N2*Weighting!G14+TUM_default_S5_Mat!O2*Weighting!G15+TUM_default_S5_Mat!P2*Weighting!G16+TUM_default_S5_Mat!Q2*Weighting!G17</f>
        <v>293.10785896889792</v>
      </c>
      <c r="H2" s="6">
        <f>+TUM_default_S5_Mat!B2*Weighting!H2+TUM_default_S5_Mat!C2*Weighting!H3+TUM_default_S5_Mat!D2*Weighting!H4+TUM_default_S5_Mat!E2*Weighting!H5+TUM_default_S5_Mat!F2*Weighting!H6+TUM_default_S5_Mat!G2*Weighting!H7+TUM_default_S5_Mat!H2*Weighting!H8+TUM_default_S5_Mat!I2*Weighting!H9+TUM_default_S5_Mat!J2*Weighting!H10+TUM_default_S5_Mat!K2*Weighting!H11+TUM_default_S5_Mat!L2*Weighting!H12+TUM_default_S5_Mat!M2*Weighting!H13+TUM_default_S5_Mat!N2*Weighting!H14+TUM_default_S5_Mat!O2*Weighting!H15+TUM_default_S5_Mat!P2*Weighting!H16+TUM_default_S5_Mat!Q2*Weighting!H17</f>
        <v>240.46131581193904</v>
      </c>
      <c r="I2" s="6">
        <f>+TUM_default_S5_Mat!B2*Weighting!I2+TUM_default_S5_Mat!C2*Weighting!I3+TUM_default_S5_Mat!D2*Weighting!I4+TUM_default_S5_Mat!E2*Weighting!I5+TUM_default_S5_Mat!F2*Weighting!I6+TUM_default_S5_Mat!G2*Weighting!I7+TUM_default_S5_Mat!H2*Weighting!I8+TUM_default_S5_Mat!I2*Weighting!I9+TUM_default_S5_Mat!J2*Weighting!I10+TUM_default_S5_Mat!K2*Weighting!I11+TUM_default_S5_Mat!L2*Weighting!I12+TUM_default_S5_Mat!M2*Weighting!I13+TUM_default_S5_Mat!N2*Weighting!I14+TUM_default_S5_Mat!O2*Weighting!I15+TUM_default_S5_Mat!P2*Weighting!I16+TUM_default_S5_Mat!Q2*Weighting!I17</f>
        <v>283.97933040702941</v>
      </c>
      <c r="J2" s="6">
        <f>+TUM_default_S5_Mat!B2*Weighting!J2+TUM_default_S5_Mat!C2*Weighting!J3+TUM_default_S5_Mat!D2*Weighting!J4+TUM_default_S5_Mat!E2*Weighting!J5+TUM_default_S5_Mat!F2*Weighting!J6+TUM_default_S5_Mat!G2*Weighting!J7+TUM_default_S5_Mat!H2*Weighting!J8+TUM_default_S5_Mat!I2*Weighting!J9+TUM_default_S5_Mat!J2*Weighting!J10+TUM_default_S5_Mat!K2*Weighting!J11+TUM_default_S5_Mat!L2*Weighting!J12+TUM_default_S5_Mat!M2*Weighting!J13+TUM_default_S5_Mat!N2*Weighting!J14+TUM_default_S5_Mat!O2*Weighting!J15+TUM_default_S5_Mat!P2*Weighting!J16+TUM_default_S5_Mat!Q2*Weighting!J17</f>
        <v>316.42169011286143</v>
      </c>
      <c r="K2" s="6">
        <f>+TUM_default_S5_Mat!B2*Weighting!K2+TUM_default_S5_Mat!C2*Weighting!K3+TUM_default_S5_Mat!D2*Weighting!K4+TUM_default_S5_Mat!E2*Weighting!K5+TUM_default_S5_Mat!F2*Weighting!K6+TUM_default_S5_Mat!G2*Weighting!K7+TUM_default_S5_Mat!H2*Weighting!K8+TUM_default_S5_Mat!I2*Weighting!K9+TUM_default_S5_Mat!J2*Weighting!K10+TUM_default_S5_Mat!K2*Weighting!K11+TUM_default_S5_Mat!L2*Weighting!K12+TUM_default_S5_Mat!M2*Weighting!K13+TUM_default_S5_Mat!N2*Weighting!K14+TUM_default_S5_Mat!O2*Weighting!K15+TUM_default_S5_Mat!P2*Weighting!K16+TUM_default_S5_Mat!Q2*Weighting!K17</f>
        <v>223.73464834798344</v>
      </c>
      <c r="L2" s="6">
        <f>+TUM_default_S5_Mat!B2*Weighting!L2+TUM_default_S5_Mat!C2*Weighting!L3+TUM_default_S5_Mat!D2*Weighting!L4+TUM_default_S5_Mat!E2*Weighting!L5+TUM_default_S5_Mat!F2*Weighting!L6+TUM_default_S5_Mat!G2*Weighting!L7+TUM_default_S5_Mat!H2*Weighting!L8+TUM_default_S5_Mat!I2*Weighting!L9+TUM_default_S5_Mat!J2*Weighting!L10+TUM_default_S5_Mat!K2*Weighting!L11+TUM_default_S5_Mat!L2*Weighting!L12+TUM_default_S5_Mat!M2*Weighting!L13+TUM_default_S5_Mat!N2*Weighting!L14+TUM_default_S5_Mat!O2*Weighting!L15+TUM_default_S5_Mat!P2*Weighting!L16+TUM_default_S5_Mat!Q2*Weighting!L17</f>
        <v>58.024142891094179</v>
      </c>
      <c r="M2" s="6">
        <f>+TUM_default_S5_Mat!B2*Weighting!M2+TUM_default_S5_Mat!C2*Weighting!M3+TUM_default_S5_Mat!D2*Weighting!M4+TUM_default_S5_Mat!E2*Weighting!M5+TUM_default_S5_Mat!F2*Weighting!M6+TUM_default_S5_Mat!G2*Weighting!M7+TUM_default_S5_Mat!H2*Weighting!M8+TUM_default_S5_Mat!I2*Weighting!M9+TUM_default_S5_Mat!J2*Weighting!M10+TUM_default_S5_Mat!K2*Weighting!M11+TUM_default_S5_Mat!L2*Weighting!M12+TUM_default_S5_Mat!M2*Weighting!M13+TUM_default_S5_Mat!N2*Weighting!M14+TUM_default_S5_Mat!O2*Weighting!M15+TUM_default_S5_Mat!P2*Weighting!M16+TUM_default_S5_Mat!Q2*Weighting!M17</f>
        <v>2.6550698087355102</v>
      </c>
      <c r="N2" s="6">
        <f>+TUM_default_S5_Mat!B2*Weighting!N2+TUM_default_S5_Mat!C2*Weighting!N3+TUM_default_S5_Mat!D2*Weighting!N4+TUM_default_S5_Mat!E2*Weighting!N5+TUM_default_S5_Mat!F2*Weighting!N6+TUM_default_S5_Mat!G2*Weighting!N7+TUM_default_S5_Mat!H2*Weighting!N8+TUM_default_S5_Mat!I2*Weighting!N9+TUM_default_S5_Mat!J2*Weighting!N10+TUM_default_S5_Mat!K2*Weighting!N11+TUM_default_S5_Mat!L2*Weighting!N12+TUM_default_S5_Mat!M2*Weighting!N13+TUM_default_S5_Mat!N2*Weighting!N14+TUM_default_S5_Mat!O2*Weighting!N15+TUM_default_S5_Mat!P2*Weighting!N16+TUM_default_S5_Mat!Q2*Weighting!N17</f>
        <v>817.52955945374538</v>
      </c>
      <c r="O2" s="6">
        <f>+TUM_default_S5_Mat!B2*Weighting!O2+TUM_default_S5_Mat!C2*Weighting!O3+TUM_default_S5_Mat!D2*Weighting!O4+TUM_default_S5_Mat!E2*Weighting!O5+TUM_default_S5_Mat!F2*Weighting!O6+TUM_default_S5_Mat!G2*Weighting!O7+TUM_default_S5_Mat!H2*Weighting!O8+TUM_default_S5_Mat!I2*Weighting!O9+TUM_default_S5_Mat!J2*Weighting!O10+TUM_default_S5_Mat!K2*Weighting!O11+TUM_default_S5_Mat!L2*Weighting!O12+TUM_default_S5_Mat!M2*Weighting!O13+TUM_default_S5_Mat!N2*Weighting!O14+TUM_default_S5_Mat!O2*Weighting!O15+TUM_default_S5_Mat!P2*Weighting!O16+TUM_default_S5_Mat!Q2*Weighting!O17</f>
        <v>1035.6525902017599</v>
      </c>
      <c r="P2" s="6">
        <f>+TUM_default_S5_Mat!B2*Weighting!P2+TUM_default_S5_Mat!C2*Weighting!P3+TUM_default_S5_Mat!D2*Weighting!P4+TUM_default_S5_Mat!E2*Weighting!P5+TUM_default_S5_Mat!F2*Weighting!P6+TUM_default_S5_Mat!G2*Weighting!P7+TUM_default_S5_Mat!H2*Weighting!P8+TUM_default_S5_Mat!I2*Weighting!P9+TUM_default_S5_Mat!J2*Weighting!P10+TUM_default_S5_Mat!K2*Weighting!P11+TUM_default_S5_Mat!L2*Weighting!P12+TUM_default_S5_Mat!M2*Weighting!P13+TUM_default_S5_Mat!N2*Weighting!P14+TUM_default_S5_Mat!O2*Weighting!P15+TUM_default_S5_Mat!P2*Weighting!P16+TUM_default_S5_Mat!Q2*Weighting!P17</f>
        <v>71.325266899467948</v>
      </c>
      <c r="Q2" s="6">
        <f>+TUM_default_S5_Mat!B2*Weighting!Q2+TUM_default_S5_Mat!C2*Weighting!Q3+TUM_default_S5_Mat!D2*Weighting!Q4+TUM_default_S5_Mat!E2*Weighting!Q5+TUM_default_S5_Mat!F2*Weighting!Q6+TUM_default_S5_Mat!G2*Weighting!Q7+TUM_default_S5_Mat!H2*Weighting!Q8+TUM_default_S5_Mat!I2*Weighting!Q9+TUM_default_S5_Mat!J2*Weighting!Q10+TUM_default_S5_Mat!K2*Weighting!Q11+TUM_default_S5_Mat!L2*Weighting!Q12+TUM_default_S5_Mat!M2*Weighting!Q13+TUM_default_S5_Mat!N2*Weighting!Q14+TUM_default_S5_Mat!O2*Weighting!Q15+TUM_default_S5_Mat!P2*Weighting!Q16+TUM_default_S5_Mat!Q2*Weighting!Q17</f>
        <v>3.9628007627302213</v>
      </c>
      <c r="R2" s="6">
        <f>+TUM_default_S5_Mat!B2*Weighting!R2+TUM_default_S5_Mat!C2*Weighting!R3+TUM_default_S5_Mat!D2*Weighting!R4+TUM_default_S5_Mat!E2*Weighting!R5+TUM_default_S5_Mat!F2*Weighting!R6+TUM_default_S5_Mat!G2*Weighting!R7+TUM_default_S5_Mat!H2*Weighting!R8+TUM_default_S5_Mat!I2*Weighting!R9+TUM_default_S5_Mat!J2*Weighting!R10+TUM_default_S5_Mat!K2*Weighting!R11+TUM_default_S5_Mat!L2*Weighting!R12+TUM_default_S5_Mat!M2*Weighting!R13+TUM_default_S5_Mat!N2*Weighting!R14+TUM_default_S5_Mat!O2*Weighting!R15+TUM_default_S5_Mat!P2*Weighting!R16+TUM_default_S5_Mat!Q2*Weighting!R17</f>
        <v>80.012775737089058</v>
      </c>
      <c r="S2" s="6">
        <f>+TUM_default_S5_Mat!B2*Weighting!S2+TUM_default_S5_Mat!C2*Weighting!S3+TUM_default_S5_Mat!D2*Weighting!S4+TUM_default_S5_Mat!E2*Weighting!S5+TUM_default_S5_Mat!F2*Weighting!S6+TUM_default_S5_Mat!G2*Weighting!S7+TUM_default_S5_Mat!H2*Weighting!S8+TUM_default_S5_Mat!I2*Weighting!S9+TUM_default_S5_Mat!J2*Weighting!S10+TUM_default_S5_Mat!K2*Weighting!S11+TUM_default_S5_Mat!L2*Weighting!S12+TUM_default_S5_Mat!M2*Weighting!S13+TUM_default_S5_Mat!N2*Weighting!S14+TUM_default_S5_Mat!O2*Weighting!S15+TUM_default_S5_Mat!P2*Weighting!S16+TUM_default_S5_Mat!Q2*Weighting!S17</f>
        <v>129.26269052685123</v>
      </c>
      <c r="T2" s="6">
        <f>+TUM_default_S5_Mat!B2*Weighting!T2+TUM_default_S5_Mat!C2*Weighting!T3+TUM_default_S5_Mat!D2*Weighting!T4+TUM_default_S5_Mat!E2*Weighting!T5+TUM_default_S5_Mat!F2*Weighting!T6+TUM_default_S5_Mat!G2*Weighting!T7+TUM_default_S5_Mat!H2*Weighting!T8+TUM_default_S5_Mat!I2*Weighting!T9+TUM_default_S5_Mat!J2*Weighting!T10+TUM_default_S5_Mat!K2*Weighting!T11+TUM_default_S5_Mat!L2*Weighting!T12+TUM_default_S5_Mat!M2*Weighting!T13+TUM_default_S5_Mat!N2*Weighting!T14+TUM_default_S5_Mat!O2*Weighting!T15+TUM_default_S5_Mat!P2*Weighting!T16+TUM_default_S5_Mat!Q2*Weighting!T17</f>
        <v>164.61491237334897</v>
      </c>
      <c r="U2" s="6">
        <f>+TUM_default_S5_Mat!B2*Weighting!U2+TUM_default_S5_Mat!C2*Weighting!U3+TUM_default_S5_Mat!D2*Weighting!U4+TUM_default_S5_Mat!E2*Weighting!U5+TUM_default_S5_Mat!F2*Weighting!U6+TUM_default_S5_Mat!G2*Weighting!U7+TUM_default_S5_Mat!H2*Weighting!U8+TUM_default_S5_Mat!I2*Weighting!U9+TUM_default_S5_Mat!J2*Weighting!U10+TUM_default_S5_Mat!K2*Weighting!U11+TUM_default_S5_Mat!L2*Weighting!U12+TUM_default_S5_Mat!M2*Weighting!U13+TUM_default_S5_Mat!N2*Weighting!U14+TUM_default_S5_Mat!O2*Weighting!U15+TUM_default_S5_Mat!P2*Weighting!U16+TUM_default_S5_Mat!Q2*Weighting!U17</f>
        <v>172.8635629731381</v>
      </c>
      <c r="V2" s="6">
        <f>+TUM_default_S5_Mat!B2*Weighting!V2+TUM_default_S5_Mat!C2*Weighting!V3+TUM_default_S5_Mat!D2*Weighting!V4+TUM_default_S5_Mat!E2*Weighting!V5+TUM_default_S5_Mat!F2*Weighting!V6+TUM_default_S5_Mat!G2*Weighting!V7+TUM_default_S5_Mat!H2*Weighting!V8+TUM_default_S5_Mat!I2*Weighting!V9+TUM_default_S5_Mat!J2*Weighting!V10+TUM_default_S5_Mat!K2*Weighting!V11+TUM_default_S5_Mat!L2*Weighting!V12+TUM_default_S5_Mat!M2*Weighting!V13+TUM_default_S5_Mat!N2*Weighting!V14+TUM_default_S5_Mat!O2*Weighting!V15+TUM_default_S5_Mat!P2*Weighting!V16+TUM_default_S5_Mat!Q2*Weighting!V17</f>
        <v>159.87784511353328</v>
      </c>
      <c r="W2" s="6">
        <f>+TUM_default_S5_Mat!B2*Weighting!W2+TUM_default_S5_Mat!C2*Weighting!W3+TUM_default_S5_Mat!D2*Weighting!W4+TUM_default_S5_Mat!E2*Weighting!W5+TUM_default_S5_Mat!F2*Weighting!W6+TUM_default_S5_Mat!G2*Weighting!W7+TUM_default_S5_Mat!H2*Weighting!W8+TUM_default_S5_Mat!I2*Weighting!W9+TUM_default_S5_Mat!J2*Weighting!W10+TUM_default_S5_Mat!K2*Weighting!W11+TUM_default_S5_Mat!L2*Weighting!W12+TUM_default_S5_Mat!M2*Weighting!W13+TUM_default_S5_Mat!N2*Weighting!W14+TUM_default_S5_Mat!O2*Weighting!W15+TUM_default_S5_Mat!P2*Weighting!W16+TUM_default_S5_Mat!Q2*Weighting!W17</f>
        <v>980.35430730433325</v>
      </c>
      <c r="X2" s="6">
        <f>+TUM_default_S5_Mat!B2*Weighting!X2+TUM_default_S5_Mat!C2*Weighting!X3+TUM_default_S5_Mat!D2*Weighting!X4+TUM_default_S5_Mat!E2*Weighting!X5+TUM_default_S5_Mat!F2*Weighting!X6+TUM_default_S5_Mat!G2*Weighting!X7+TUM_default_S5_Mat!H2*Weighting!X8+TUM_default_S5_Mat!I2*Weighting!X9+TUM_default_S5_Mat!J2*Weighting!X10+TUM_default_S5_Mat!K2*Weighting!X11+TUM_default_S5_Mat!L2*Weighting!X12+TUM_default_S5_Mat!M2*Weighting!X13+TUM_default_S5_Mat!N2*Weighting!X14+TUM_default_S5_Mat!O2*Weighting!X15+TUM_default_S5_Mat!P2*Weighting!X16+TUM_default_S5_Mat!Q2*Weighting!X17</f>
        <v>87.705293742344551</v>
      </c>
      <c r="Y2" s="6">
        <f>+TUM_default_S5_Mat!B2*Weighting!Y2+TUM_default_S5_Mat!C2*Weighting!Y3+TUM_default_S5_Mat!D2*Weighting!Y4+TUM_default_S5_Mat!E2*Weighting!Y5+TUM_default_S5_Mat!F2*Weighting!Y6+TUM_default_S5_Mat!G2*Weighting!Y7+TUM_default_S5_Mat!H2*Weighting!Y8+TUM_default_S5_Mat!I2*Weighting!Y9+TUM_default_S5_Mat!J2*Weighting!Y10+TUM_default_S5_Mat!K2*Weighting!Y11+TUM_default_S5_Mat!L2*Weighting!Y12+TUM_default_S5_Mat!M2*Weighting!Y13+TUM_default_S5_Mat!N2*Weighting!Y14+TUM_default_S5_Mat!O2*Weighting!Y15+TUM_default_S5_Mat!P2*Weighting!Y16+TUM_default_S5_Mat!Q2*Weighting!Y17</f>
        <v>774.68020927402665</v>
      </c>
      <c r="Z2" s="6">
        <f>+TUM_default_S5_Mat!B2*Weighting!Z2+TUM_default_S5_Mat!C2*Weighting!Z3+TUM_default_S5_Mat!D2*Weighting!Z4+TUM_default_S5_Mat!E2*Weighting!Z5+TUM_default_S5_Mat!F2*Weighting!Z6+TUM_default_S5_Mat!G2*Weighting!Z7+TUM_default_S5_Mat!H2*Weighting!Z8+TUM_default_S5_Mat!I2*Weighting!Z9+TUM_default_S5_Mat!J2*Weighting!Z10+TUM_default_S5_Mat!K2*Weighting!Z11+TUM_default_S5_Mat!L2*Weighting!Z12+TUM_default_S5_Mat!M2*Weighting!Z13+TUM_default_S5_Mat!N2*Weighting!Z14+TUM_default_S5_Mat!O2*Weighting!Z15+TUM_default_S5_Mat!P2*Weighting!Z16+TUM_default_S5_Mat!Q2*Weighting!Z17</f>
        <v>69.225671656481026</v>
      </c>
      <c r="AA2" s="6">
        <f>+TUM_default_S5_Mat!B2*Weighting!AA2+TUM_default_S5_Mat!C2*Weighting!AA3+TUM_default_S5_Mat!D2*Weighting!AA4+TUM_default_S5_Mat!E2*Weighting!AA5+TUM_default_S5_Mat!F2*Weighting!AA6+TUM_default_S5_Mat!G2*Weighting!AA7+TUM_default_S5_Mat!H2*Weighting!AA8+TUM_default_S5_Mat!I2*Weighting!AA9+TUM_default_S5_Mat!J2*Weighting!AA10+TUM_default_S5_Mat!K2*Weighting!AA11+TUM_default_S5_Mat!L2*Weighting!AA12+TUM_default_S5_Mat!M2*Weighting!AA13+TUM_default_S5_Mat!N2*Weighting!AA14+TUM_default_S5_Mat!O2*Weighting!AA15+TUM_default_S5_Mat!P2*Weighting!AA16+TUM_default_S5_Mat!Q2*Weighting!AA17</f>
        <v>81.979044783687343</v>
      </c>
    </row>
    <row r="3" spans="1:27" x14ac:dyDescent="0.35">
      <c r="A3" s="5" t="s">
        <v>2</v>
      </c>
      <c r="B3" s="6">
        <f ca="1">+TUM_default_S5_Mat!B3*Weighting!B2+TUM_default_S5_Mat!C3*Weighting!B3+TUM_default_S5_Mat!D3*Weighting!B4+TUM_default_S5_Mat!E3*Weighting!B5+TUM_default_S5_Mat!F3*Weighting!B6+TUM_default_S5_Mat!G3*Weighting!B7+TUM_default_S5_Mat!H3*Weighting!B8+TUM_default_S5_Mat!I3*Weighting!B9+TUM_default_S5_Mat!J3*Weighting!B10+TUM_default_S5_Mat!K3*Weighting!B11+TUM_default_S5_Mat!L3*Weighting!B12+TUM_default_S5_Mat!M3*Weighting!B13+TUM_default_S5_Mat!N3*Weighting!B14+TUM_default_S5_Mat!O3*Weighting!B15+TUM_default_S5_Mat!P3*Weighting!B16+TUM_default_S5_Mat!Q3*Weighting!B17</f>
        <v>284.23652984816016</v>
      </c>
      <c r="C3" s="6">
        <f ca="1">+TUM_default_S5_Mat!B3*Weighting!C2+TUM_default_S5_Mat!C3*Weighting!C3+TUM_default_S5_Mat!D3*Weighting!C4+TUM_default_S5_Mat!E3*Weighting!C5+TUM_default_S5_Mat!F3*Weighting!C6+TUM_default_S5_Mat!G3*Weighting!C7+TUM_default_S5_Mat!H3*Weighting!C8+TUM_default_S5_Mat!I3*Weighting!C9+TUM_default_S5_Mat!J3*Weighting!C10+TUM_default_S5_Mat!K3*Weighting!C11+TUM_default_S5_Mat!L3*Weighting!C12+TUM_default_S5_Mat!M3*Weighting!C13+TUM_default_S5_Mat!N3*Weighting!C14+TUM_default_S5_Mat!O3*Weighting!C15+TUM_default_S5_Mat!P3*Weighting!C16+TUM_default_S5_Mat!Q3*Weighting!C17</f>
        <v>268.06016893677798</v>
      </c>
      <c r="D3" s="6">
        <f ca="1">+TUM_default_S5_Mat!B3*Weighting!D2+TUM_default_S5_Mat!C3*Weighting!D3+TUM_default_S5_Mat!D3*Weighting!D4+TUM_default_S5_Mat!E3*Weighting!D5+TUM_default_S5_Mat!F3*Weighting!D6+TUM_default_S5_Mat!G3*Weighting!D7+TUM_default_S5_Mat!H3*Weighting!D8+TUM_default_S5_Mat!I3*Weighting!D9+TUM_default_S5_Mat!J3*Weighting!D10+TUM_default_S5_Mat!K3*Weighting!D11+TUM_default_S5_Mat!L3*Weighting!D12+TUM_default_S5_Mat!M3*Weighting!D13+TUM_default_S5_Mat!N3*Weighting!D14+TUM_default_S5_Mat!O3*Weighting!D15+TUM_default_S5_Mat!P3*Weighting!D16+TUM_default_S5_Mat!Q3*Weighting!D17</f>
        <v>278.476244224624</v>
      </c>
      <c r="E3" s="6">
        <f ca="1">+TUM_default_S5_Mat!B3*Weighting!E2+TUM_default_S5_Mat!C3*Weighting!E3+TUM_default_S5_Mat!D3*Weighting!E4+TUM_default_S5_Mat!E3*Weighting!E5+TUM_default_S5_Mat!F3*Weighting!E6+TUM_default_S5_Mat!G3*Weighting!E7+TUM_default_S5_Mat!H3*Weighting!E8+TUM_default_S5_Mat!I3*Weighting!E9+TUM_default_S5_Mat!J3*Weighting!E10+TUM_default_S5_Mat!K3*Weighting!E11+TUM_default_S5_Mat!L3*Weighting!E12+TUM_default_S5_Mat!M3*Weighting!E13+TUM_default_S5_Mat!N3*Weighting!E14+TUM_default_S5_Mat!O3*Weighting!E15+TUM_default_S5_Mat!P3*Weighting!E16+TUM_default_S5_Mat!Q3*Weighting!E17</f>
        <v>318.89000244289548</v>
      </c>
      <c r="F3" s="6">
        <f ca="1">+TUM_default_S5_Mat!B3*Weighting!F2+TUM_default_S5_Mat!C3*Weighting!F3+TUM_default_S5_Mat!D3*Weighting!F4+TUM_default_S5_Mat!E3*Weighting!F5+TUM_default_S5_Mat!F3*Weighting!F6+TUM_default_S5_Mat!G3*Weighting!F7+TUM_default_S5_Mat!H3*Weighting!F8+TUM_default_S5_Mat!I3*Weighting!F9+TUM_default_S5_Mat!J3*Weighting!F10+TUM_default_S5_Mat!K3*Weighting!F11+TUM_default_S5_Mat!L3*Weighting!F12+TUM_default_S5_Mat!M3*Weighting!F13+TUM_default_S5_Mat!N3*Weighting!F14+TUM_default_S5_Mat!O3*Weighting!F15+TUM_default_S5_Mat!P3*Weighting!F16+TUM_default_S5_Mat!Q3*Weighting!F17</f>
        <v>260.89927330062613</v>
      </c>
      <c r="G3" s="6">
        <f>+TUM_default_S5_Mat!B3*Weighting!G2+TUM_default_S5_Mat!C3*Weighting!G3+TUM_default_S5_Mat!D3*Weighting!G4+TUM_default_S5_Mat!E3*Weighting!G5+TUM_default_S5_Mat!F3*Weighting!G6+TUM_default_S5_Mat!G3*Weighting!G7+TUM_default_S5_Mat!H3*Weighting!G8+TUM_default_S5_Mat!I3*Weighting!G9+TUM_default_S5_Mat!J3*Weighting!G10+TUM_default_S5_Mat!K3*Weighting!G11+TUM_default_S5_Mat!L3*Weighting!G12+TUM_default_S5_Mat!M3*Weighting!G13+TUM_default_S5_Mat!N3*Weighting!G14+TUM_default_S5_Mat!O3*Weighting!G15+TUM_default_S5_Mat!P3*Weighting!G16+TUM_default_S5_Mat!Q3*Weighting!G17</f>
        <v>117.24314358755917</v>
      </c>
      <c r="H3" s="6">
        <f>+TUM_default_S5_Mat!B3*Weighting!H2+TUM_default_S5_Mat!C3*Weighting!H3+TUM_default_S5_Mat!D3*Weighting!H4+TUM_default_S5_Mat!E3*Weighting!H5+TUM_default_S5_Mat!F3*Weighting!H6+TUM_default_S5_Mat!G3*Weighting!H7+TUM_default_S5_Mat!H3*Weighting!H8+TUM_default_S5_Mat!I3*Weighting!H9+TUM_default_S5_Mat!J3*Weighting!H10+TUM_default_S5_Mat!K3*Weighting!H11+TUM_default_S5_Mat!L3*Weighting!H12+TUM_default_S5_Mat!M3*Weighting!H13+TUM_default_S5_Mat!N3*Weighting!H14+TUM_default_S5_Mat!O3*Weighting!H15+TUM_default_S5_Mat!P3*Weighting!H16+TUM_default_S5_Mat!Q3*Weighting!H17</f>
        <v>96.184526324775632</v>
      </c>
      <c r="I3" s="6">
        <f>+TUM_default_S5_Mat!B3*Weighting!I2+TUM_default_S5_Mat!C3*Weighting!I3+TUM_default_S5_Mat!D3*Weighting!I4+TUM_default_S5_Mat!E3*Weighting!I5+TUM_default_S5_Mat!F3*Weighting!I6+TUM_default_S5_Mat!G3*Weighting!I7+TUM_default_S5_Mat!H3*Weighting!I8+TUM_default_S5_Mat!I3*Weighting!I9+TUM_default_S5_Mat!J3*Weighting!I10+TUM_default_S5_Mat!K3*Weighting!I11+TUM_default_S5_Mat!L3*Weighting!I12+TUM_default_S5_Mat!M3*Weighting!I13+TUM_default_S5_Mat!N3*Weighting!I14+TUM_default_S5_Mat!O3*Weighting!I15+TUM_default_S5_Mat!P3*Weighting!I16+TUM_default_S5_Mat!Q3*Weighting!I17</f>
        <v>113.59173216281178</v>
      </c>
      <c r="J3" s="6">
        <f>+TUM_default_S5_Mat!B3*Weighting!J2+TUM_default_S5_Mat!C3*Weighting!J3+TUM_default_S5_Mat!D3*Weighting!J4+TUM_default_S5_Mat!E3*Weighting!J5+TUM_default_S5_Mat!F3*Weighting!J6+TUM_default_S5_Mat!G3*Weighting!J7+TUM_default_S5_Mat!H3*Weighting!J8+TUM_default_S5_Mat!I3*Weighting!J9+TUM_default_S5_Mat!J3*Weighting!J10+TUM_default_S5_Mat!K3*Weighting!J11+TUM_default_S5_Mat!L3*Weighting!J12+TUM_default_S5_Mat!M3*Weighting!J13+TUM_default_S5_Mat!N3*Weighting!J14+TUM_default_S5_Mat!O3*Weighting!J15+TUM_default_S5_Mat!P3*Weighting!J16+TUM_default_S5_Mat!Q3*Weighting!J17</f>
        <v>126.56867604514456</v>
      </c>
      <c r="K3" s="6">
        <f>+TUM_default_S5_Mat!B3*Weighting!K2+TUM_default_S5_Mat!C3*Weighting!K3+TUM_default_S5_Mat!D3*Weighting!K4+TUM_default_S5_Mat!E3*Weighting!K5+TUM_default_S5_Mat!F3*Weighting!K6+TUM_default_S5_Mat!G3*Weighting!K7+TUM_default_S5_Mat!H3*Weighting!K8+TUM_default_S5_Mat!I3*Weighting!K9+TUM_default_S5_Mat!J3*Weighting!K10+TUM_default_S5_Mat!K3*Weighting!K11+TUM_default_S5_Mat!L3*Weighting!K12+TUM_default_S5_Mat!M3*Weighting!K13+TUM_default_S5_Mat!N3*Weighting!K14+TUM_default_S5_Mat!O3*Weighting!K15+TUM_default_S5_Mat!P3*Weighting!K16+TUM_default_S5_Mat!Q3*Weighting!K17</f>
        <v>89.493859339193364</v>
      </c>
      <c r="L3" s="6">
        <f>+TUM_default_S5_Mat!B3*Weighting!L2+TUM_default_S5_Mat!C3*Weighting!L3+TUM_default_S5_Mat!D3*Weighting!L4+TUM_default_S5_Mat!E3*Weighting!L5+TUM_default_S5_Mat!F3*Weighting!L6+TUM_default_S5_Mat!G3*Weighting!L7+TUM_default_S5_Mat!H3*Weighting!L8+TUM_default_S5_Mat!I3*Weighting!L9+TUM_default_S5_Mat!J3*Weighting!L10+TUM_default_S5_Mat!K3*Weighting!L11+TUM_default_S5_Mat!L3*Weighting!L12+TUM_default_S5_Mat!M3*Weighting!L13+TUM_default_S5_Mat!N3*Weighting!L14+TUM_default_S5_Mat!O3*Weighting!L15+TUM_default_S5_Mat!P3*Weighting!L16+TUM_default_S5_Mat!Q3*Weighting!L17</f>
        <v>23.209657156437672</v>
      </c>
      <c r="M3" s="6">
        <f>+TUM_default_S5_Mat!B3*Weighting!M2+TUM_default_S5_Mat!C3*Weighting!M3+TUM_default_S5_Mat!D3*Weighting!M4+TUM_default_S5_Mat!E3*Weighting!M5+TUM_default_S5_Mat!F3*Weighting!M6+TUM_default_S5_Mat!G3*Weighting!M7+TUM_default_S5_Mat!H3*Weighting!M8+TUM_default_S5_Mat!I3*Weighting!M9+TUM_default_S5_Mat!J3*Weighting!M10+TUM_default_S5_Mat!K3*Weighting!M11+TUM_default_S5_Mat!L3*Weighting!M12+TUM_default_S5_Mat!M3*Weighting!M13+TUM_default_S5_Mat!N3*Weighting!M14+TUM_default_S5_Mat!O3*Weighting!M15+TUM_default_S5_Mat!P3*Weighting!M16+TUM_default_S5_Mat!Q3*Weighting!M17</f>
        <v>1.0620279234942041</v>
      </c>
      <c r="N3" s="6">
        <f>+TUM_default_S5_Mat!B3*Weighting!N2+TUM_default_S5_Mat!C3*Weighting!N3+TUM_default_S5_Mat!D3*Weighting!N4+TUM_default_S5_Mat!E3*Weighting!N5+TUM_default_S5_Mat!F3*Weighting!N6+TUM_default_S5_Mat!G3*Weighting!N7+TUM_default_S5_Mat!H3*Weighting!N8+TUM_default_S5_Mat!I3*Weighting!N9+TUM_default_S5_Mat!J3*Weighting!N10+TUM_default_S5_Mat!K3*Weighting!N11+TUM_default_S5_Mat!L3*Weighting!N12+TUM_default_S5_Mat!M3*Weighting!N13+TUM_default_S5_Mat!N3*Weighting!N14+TUM_default_S5_Mat!O3*Weighting!N15+TUM_default_S5_Mat!P3*Weighting!N16+TUM_default_S5_Mat!Q3*Weighting!N17</f>
        <v>327.01182378149815</v>
      </c>
      <c r="O3" s="6">
        <f>+TUM_default_S5_Mat!B3*Weighting!O2+TUM_default_S5_Mat!C3*Weighting!O3+TUM_default_S5_Mat!D3*Weighting!O4+TUM_default_S5_Mat!E3*Weighting!O5+TUM_default_S5_Mat!F3*Weighting!O6+TUM_default_S5_Mat!G3*Weighting!O7+TUM_default_S5_Mat!H3*Weighting!O8+TUM_default_S5_Mat!I3*Weighting!O9+TUM_default_S5_Mat!J3*Weighting!O10+TUM_default_S5_Mat!K3*Weighting!O11+TUM_default_S5_Mat!L3*Weighting!O12+TUM_default_S5_Mat!M3*Weighting!O13+TUM_default_S5_Mat!N3*Weighting!O14+TUM_default_S5_Mat!O3*Weighting!O15+TUM_default_S5_Mat!P3*Weighting!O16+TUM_default_S5_Mat!Q3*Weighting!O17</f>
        <v>414.261036080704</v>
      </c>
      <c r="P3" s="6">
        <f>+TUM_default_S5_Mat!B3*Weighting!P2+TUM_default_S5_Mat!C3*Weighting!P3+TUM_default_S5_Mat!D3*Weighting!P4+TUM_default_S5_Mat!E3*Weighting!P5+TUM_default_S5_Mat!F3*Weighting!P6+TUM_default_S5_Mat!G3*Weighting!P7+TUM_default_S5_Mat!H3*Weighting!P8+TUM_default_S5_Mat!I3*Weighting!P9+TUM_default_S5_Mat!J3*Weighting!P10+TUM_default_S5_Mat!K3*Weighting!P11+TUM_default_S5_Mat!L3*Weighting!P12+TUM_default_S5_Mat!M3*Weighting!P13+TUM_default_S5_Mat!N3*Weighting!P14+TUM_default_S5_Mat!O3*Weighting!P15+TUM_default_S5_Mat!P3*Weighting!P16+TUM_default_S5_Mat!Q3*Weighting!P17</f>
        <v>28.530106759787177</v>
      </c>
      <c r="Q3" s="6">
        <f>+TUM_default_S5_Mat!B3*Weighting!Q2+TUM_default_S5_Mat!C3*Weighting!Q3+TUM_default_S5_Mat!D3*Weighting!Q4+TUM_default_S5_Mat!E3*Weighting!Q5+TUM_default_S5_Mat!F3*Weighting!Q6+TUM_default_S5_Mat!G3*Weighting!Q7+TUM_default_S5_Mat!H3*Weighting!Q8+TUM_default_S5_Mat!I3*Weighting!Q9+TUM_default_S5_Mat!J3*Weighting!Q10+TUM_default_S5_Mat!K3*Weighting!Q11+TUM_default_S5_Mat!L3*Weighting!Q12+TUM_default_S5_Mat!M3*Weighting!Q13+TUM_default_S5_Mat!N3*Weighting!Q14+TUM_default_S5_Mat!O3*Weighting!Q15+TUM_default_S5_Mat!P3*Weighting!Q16+TUM_default_S5_Mat!Q3*Weighting!Q17</f>
        <v>1.5851203050920886</v>
      </c>
      <c r="R3" s="6">
        <f>+TUM_default_S5_Mat!B3*Weighting!R2+TUM_default_S5_Mat!C3*Weighting!R3+TUM_default_S5_Mat!D3*Weighting!R4+TUM_default_S5_Mat!E3*Weighting!R5+TUM_default_S5_Mat!F3*Weighting!R6+TUM_default_S5_Mat!G3*Weighting!R7+TUM_default_S5_Mat!H3*Weighting!R8+TUM_default_S5_Mat!I3*Weighting!R9+TUM_default_S5_Mat!J3*Weighting!R10+TUM_default_S5_Mat!K3*Weighting!R11+TUM_default_S5_Mat!L3*Weighting!R12+TUM_default_S5_Mat!M3*Weighting!R13+TUM_default_S5_Mat!N3*Weighting!R14+TUM_default_S5_Mat!O3*Weighting!R15+TUM_default_S5_Mat!P3*Weighting!R16+TUM_default_S5_Mat!Q3*Weighting!R17</f>
        <v>32.005110294835617</v>
      </c>
      <c r="S3" s="6">
        <f>+TUM_default_S5_Mat!B3*Weighting!S2+TUM_default_S5_Mat!C3*Weighting!S3+TUM_default_S5_Mat!D3*Weighting!S4+TUM_default_S5_Mat!E3*Weighting!S5+TUM_default_S5_Mat!F3*Weighting!S6+TUM_default_S5_Mat!G3*Weighting!S7+TUM_default_S5_Mat!H3*Weighting!S8+TUM_default_S5_Mat!I3*Weighting!S9+TUM_default_S5_Mat!J3*Weighting!S10+TUM_default_S5_Mat!K3*Weighting!S11+TUM_default_S5_Mat!L3*Weighting!S12+TUM_default_S5_Mat!M3*Weighting!S13+TUM_default_S5_Mat!N3*Weighting!S14+TUM_default_S5_Mat!O3*Weighting!S15+TUM_default_S5_Mat!P3*Weighting!S16+TUM_default_S5_Mat!Q3*Weighting!S17</f>
        <v>51.705076210740479</v>
      </c>
      <c r="T3" s="6">
        <f>+TUM_default_S5_Mat!B3*Weighting!T2+TUM_default_S5_Mat!C3*Weighting!T3+TUM_default_S5_Mat!D3*Weighting!T4+TUM_default_S5_Mat!E3*Weighting!T5+TUM_default_S5_Mat!F3*Weighting!T6+TUM_default_S5_Mat!G3*Weighting!T7+TUM_default_S5_Mat!H3*Weighting!T8+TUM_default_S5_Mat!I3*Weighting!T9+TUM_default_S5_Mat!J3*Weighting!T10+TUM_default_S5_Mat!K3*Weighting!T11+TUM_default_S5_Mat!L3*Weighting!T12+TUM_default_S5_Mat!M3*Weighting!T13+TUM_default_S5_Mat!N3*Weighting!T14+TUM_default_S5_Mat!O3*Weighting!T15+TUM_default_S5_Mat!P3*Weighting!T16+TUM_default_S5_Mat!Q3*Weighting!T17</f>
        <v>65.845964949339574</v>
      </c>
      <c r="U3" s="6">
        <f>+TUM_default_S5_Mat!B3*Weighting!U2+TUM_default_S5_Mat!C3*Weighting!U3+TUM_default_S5_Mat!D3*Weighting!U4+TUM_default_S5_Mat!E3*Weighting!U5+TUM_default_S5_Mat!F3*Weighting!U6+TUM_default_S5_Mat!G3*Weighting!U7+TUM_default_S5_Mat!H3*Weighting!U8+TUM_default_S5_Mat!I3*Weighting!U9+TUM_default_S5_Mat!J3*Weighting!U10+TUM_default_S5_Mat!K3*Weighting!U11+TUM_default_S5_Mat!L3*Weighting!U12+TUM_default_S5_Mat!M3*Weighting!U13+TUM_default_S5_Mat!N3*Weighting!U14+TUM_default_S5_Mat!O3*Weighting!U15+TUM_default_S5_Mat!P3*Weighting!U16+TUM_default_S5_Mat!Q3*Weighting!U17</f>
        <v>69.145425189255249</v>
      </c>
      <c r="V3" s="6">
        <f>+TUM_default_S5_Mat!B3*Weighting!V2+TUM_default_S5_Mat!C3*Weighting!V3+TUM_default_S5_Mat!D3*Weighting!V4+TUM_default_S5_Mat!E3*Weighting!V5+TUM_default_S5_Mat!F3*Weighting!V6+TUM_default_S5_Mat!G3*Weighting!V7+TUM_default_S5_Mat!H3*Weighting!V8+TUM_default_S5_Mat!I3*Weighting!V9+TUM_default_S5_Mat!J3*Weighting!V10+TUM_default_S5_Mat!K3*Weighting!V11+TUM_default_S5_Mat!L3*Weighting!V12+TUM_default_S5_Mat!M3*Weighting!V13+TUM_default_S5_Mat!N3*Weighting!V14+TUM_default_S5_Mat!O3*Weighting!V15+TUM_default_S5_Mat!P3*Weighting!V16+TUM_default_S5_Mat!Q3*Weighting!V17</f>
        <v>63.951138045413316</v>
      </c>
      <c r="W3" s="6">
        <f>+TUM_default_S5_Mat!B3*Weighting!W2+TUM_default_S5_Mat!C3*Weighting!W3+TUM_default_S5_Mat!D3*Weighting!W4+TUM_default_S5_Mat!E3*Weighting!W5+TUM_default_S5_Mat!F3*Weighting!W6+TUM_default_S5_Mat!G3*Weighting!W7+TUM_default_S5_Mat!H3*Weighting!W8+TUM_default_S5_Mat!I3*Weighting!W9+TUM_default_S5_Mat!J3*Weighting!W10+TUM_default_S5_Mat!K3*Weighting!W11+TUM_default_S5_Mat!L3*Weighting!W12+TUM_default_S5_Mat!M3*Weighting!W13+TUM_default_S5_Mat!N3*Weighting!W14+TUM_default_S5_Mat!O3*Weighting!W15+TUM_default_S5_Mat!P3*Weighting!W16+TUM_default_S5_Mat!Q3*Weighting!W17</f>
        <v>392.14172292173328</v>
      </c>
      <c r="X3" s="6">
        <f>+TUM_default_S5_Mat!B3*Weighting!X2+TUM_default_S5_Mat!C3*Weighting!X3+TUM_default_S5_Mat!D3*Weighting!X4+TUM_default_S5_Mat!E3*Weighting!X5+TUM_default_S5_Mat!F3*Weighting!X6+TUM_default_S5_Mat!G3*Weighting!X7+TUM_default_S5_Mat!H3*Weighting!X8+TUM_default_S5_Mat!I3*Weighting!X9+TUM_default_S5_Mat!J3*Weighting!X10+TUM_default_S5_Mat!K3*Weighting!X11+TUM_default_S5_Mat!L3*Weighting!X12+TUM_default_S5_Mat!M3*Weighting!X13+TUM_default_S5_Mat!N3*Weighting!X14+TUM_default_S5_Mat!O3*Weighting!X15+TUM_default_S5_Mat!P3*Weighting!X16+TUM_default_S5_Mat!Q3*Weighting!X17</f>
        <v>35.082117496937826</v>
      </c>
      <c r="Y3" s="6">
        <f>+TUM_default_S5_Mat!B3*Weighting!Y2+TUM_default_S5_Mat!C3*Weighting!Y3+TUM_default_S5_Mat!D3*Weighting!Y4+TUM_default_S5_Mat!E3*Weighting!Y5+TUM_default_S5_Mat!F3*Weighting!Y6+TUM_default_S5_Mat!G3*Weighting!Y7+TUM_default_S5_Mat!H3*Weighting!Y8+TUM_default_S5_Mat!I3*Weighting!Y9+TUM_default_S5_Mat!J3*Weighting!Y10+TUM_default_S5_Mat!K3*Weighting!Y11+TUM_default_S5_Mat!L3*Weighting!Y12+TUM_default_S5_Mat!M3*Weighting!Y13+TUM_default_S5_Mat!N3*Weighting!Y14+TUM_default_S5_Mat!O3*Weighting!Y15+TUM_default_S5_Mat!P3*Weighting!Y16+TUM_default_S5_Mat!Q3*Weighting!Y17</f>
        <v>309.87208370961065</v>
      </c>
      <c r="Z3" s="6">
        <f>+TUM_default_S5_Mat!B3*Weighting!Z2+TUM_default_S5_Mat!C3*Weighting!Z3+TUM_default_S5_Mat!D3*Weighting!Z4+TUM_default_S5_Mat!E3*Weighting!Z5+TUM_default_S5_Mat!F3*Weighting!Z6+TUM_default_S5_Mat!G3*Weighting!Z7+TUM_default_S5_Mat!H3*Weighting!Z8+TUM_default_S5_Mat!I3*Weighting!Z9+TUM_default_S5_Mat!J3*Weighting!Z10+TUM_default_S5_Mat!K3*Weighting!Z11+TUM_default_S5_Mat!L3*Weighting!Z12+TUM_default_S5_Mat!M3*Weighting!Z13+TUM_default_S5_Mat!N3*Weighting!Z14+TUM_default_S5_Mat!O3*Weighting!Z15+TUM_default_S5_Mat!P3*Weighting!Z16+TUM_default_S5_Mat!Q3*Weighting!Z17</f>
        <v>27.690268662592405</v>
      </c>
      <c r="AA3" s="6">
        <f>+TUM_default_S5_Mat!B3*Weighting!AA2+TUM_default_S5_Mat!C3*Weighting!AA3+TUM_default_S5_Mat!D3*Weighting!AA4+TUM_default_S5_Mat!E3*Weighting!AA5+TUM_default_S5_Mat!F3*Weighting!AA6+TUM_default_S5_Mat!G3*Weighting!AA7+TUM_default_S5_Mat!H3*Weighting!AA8+TUM_default_S5_Mat!I3*Weighting!AA9+TUM_default_S5_Mat!J3*Weighting!AA10+TUM_default_S5_Mat!K3*Weighting!AA11+TUM_default_S5_Mat!L3*Weighting!AA12+TUM_default_S5_Mat!M3*Weighting!AA13+TUM_default_S5_Mat!N3*Weighting!AA14+TUM_default_S5_Mat!O3*Weighting!AA15+TUM_default_S5_Mat!P3*Weighting!AA16+TUM_default_S5_Mat!Q3*Weighting!AA17</f>
        <v>32.791617913474937</v>
      </c>
    </row>
    <row r="4" spans="1:27" x14ac:dyDescent="0.35">
      <c r="A4" s="5" t="s">
        <v>3</v>
      </c>
      <c r="B4" s="6">
        <f ca="1">+TUM_default_S5_Mat!B4*Weighting!B2+TUM_default_S5_Mat!C4*Weighting!B3+TUM_default_S5_Mat!D4*Weighting!B4+TUM_default_S5_Mat!E4*Weighting!B5+TUM_default_S5_Mat!F4*Weighting!B6+TUM_default_S5_Mat!G4*Weighting!B7+TUM_default_S5_Mat!H4*Weighting!B8+TUM_default_S5_Mat!I4*Weighting!B9+TUM_default_S5_Mat!J4*Weighting!B10+TUM_default_S5_Mat!K4*Weighting!B11+TUM_default_S5_Mat!L4*Weighting!B12+TUM_default_S5_Mat!M4*Weighting!B13+TUM_default_S5_Mat!N4*Weighting!B14+TUM_default_S5_Mat!O4*Weighting!B15+TUM_default_S5_Mat!P4*Weighting!B16+TUM_default_S5_Mat!Q4*Weighting!B17</f>
        <v>284.23652984816016</v>
      </c>
      <c r="C4" s="6">
        <f ca="1">+TUM_default_S5_Mat!B4*Weighting!C2+TUM_default_S5_Mat!C4*Weighting!C3+TUM_default_S5_Mat!D4*Weighting!C4+TUM_default_S5_Mat!E4*Weighting!C5+TUM_default_S5_Mat!F4*Weighting!C6+TUM_default_S5_Mat!G4*Weighting!C7+TUM_default_S5_Mat!H4*Weighting!C8+TUM_default_S5_Mat!I4*Weighting!C9+TUM_default_S5_Mat!J4*Weighting!C10+TUM_default_S5_Mat!K4*Weighting!C11+TUM_default_S5_Mat!L4*Weighting!C12+TUM_default_S5_Mat!M4*Weighting!C13+TUM_default_S5_Mat!N4*Weighting!C14+TUM_default_S5_Mat!O4*Weighting!C15+TUM_default_S5_Mat!P4*Weighting!C16+TUM_default_S5_Mat!Q4*Weighting!C17</f>
        <v>268.06016893677798</v>
      </c>
      <c r="D4" s="6">
        <f ca="1">+TUM_default_S5_Mat!B4*Weighting!D2+TUM_default_S5_Mat!C4*Weighting!D3+TUM_default_S5_Mat!D4*Weighting!D4+TUM_default_S5_Mat!E4*Weighting!D5+TUM_default_S5_Mat!F4*Weighting!D6+TUM_default_S5_Mat!G4*Weighting!D7+TUM_default_S5_Mat!H4*Weighting!D8+TUM_default_S5_Mat!I4*Weighting!D9+TUM_default_S5_Mat!J4*Weighting!D10+TUM_default_S5_Mat!K4*Weighting!D11+TUM_default_S5_Mat!L4*Weighting!D12+TUM_default_S5_Mat!M4*Weighting!D13+TUM_default_S5_Mat!N4*Weighting!D14+TUM_default_S5_Mat!O4*Weighting!D15+TUM_default_S5_Mat!P4*Weighting!D16+TUM_default_S5_Mat!Q4*Weighting!D17</f>
        <v>278.476244224624</v>
      </c>
      <c r="E4" s="6">
        <f ca="1">+TUM_default_S5_Mat!B4*Weighting!E2+TUM_default_S5_Mat!C4*Weighting!E3+TUM_default_S5_Mat!D4*Weighting!E4+TUM_default_S5_Mat!E4*Weighting!E5+TUM_default_S5_Mat!F4*Weighting!E6+TUM_default_S5_Mat!G4*Weighting!E7+TUM_default_S5_Mat!H4*Weighting!E8+TUM_default_S5_Mat!I4*Weighting!E9+TUM_default_S5_Mat!J4*Weighting!E10+TUM_default_S5_Mat!K4*Weighting!E11+TUM_default_S5_Mat!L4*Weighting!E12+TUM_default_S5_Mat!M4*Weighting!E13+TUM_default_S5_Mat!N4*Weighting!E14+TUM_default_S5_Mat!O4*Weighting!E15+TUM_default_S5_Mat!P4*Weighting!E16+TUM_default_S5_Mat!Q4*Weighting!E17</f>
        <v>318.89000244289548</v>
      </c>
      <c r="F4" s="6">
        <f ca="1">+TUM_default_S5_Mat!B4*Weighting!F2+TUM_default_S5_Mat!C4*Weighting!F3+TUM_default_S5_Mat!D4*Weighting!F4+TUM_default_S5_Mat!E4*Weighting!F5+TUM_default_S5_Mat!F4*Weighting!F6+TUM_default_S5_Mat!G4*Weighting!F7+TUM_default_S5_Mat!H4*Weighting!F8+TUM_default_S5_Mat!I4*Weighting!F9+TUM_default_S5_Mat!J4*Weighting!F10+TUM_default_S5_Mat!K4*Weighting!F11+TUM_default_S5_Mat!L4*Weighting!F12+TUM_default_S5_Mat!M4*Weighting!F13+TUM_default_S5_Mat!N4*Weighting!F14+TUM_default_S5_Mat!O4*Weighting!F15+TUM_default_S5_Mat!P4*Weighting!F16+TUM_default_S5_Mat!Q4*Weighting!F17</f>
        <v>260.89927330062613</v>
      </c>
      <c r="G4" s="6">
        <f>+TUM_default_S5_Mat!B4*Weighting!G2+TUM_default_S5_Mat!C4*Weighting!G3+TUM_default_S5_Mat!D4*Weighting!G4+TUM_default_S5_Mat!E4*Weighting!G5+TUM_default_S5_Mat!F4*Weighting!G6+TUM_default_S5_Mat!G4*Weighting!G7+TUM_default_S5_Mat!H4*Weighting!G8+TUM_default_S5_Mat!I4*Weighting!G9+TUM_default_S5_Mat!J4*Weighting!G10+TUM_default_S5_Mat!K4*Weighting!G11+TUM_default_S5_Mat!L4*Weighting!G12+TUM_default_S5_Mat!M4*Weighting!G13+TUM_default_S5_Mat!N4*Weighting!G14+TUM_default_S5_Mat!O4*Weighting!G15+TUM_default_S5_Mat!P4*Weighting!G16+TUM_default_S5_Mat!Q4*Weighting!G17</f>
        <v>117.24314358755917</v>
      </c>
      <c r="H4" s="6">
        <f>+TUM_default_S5_Mat!B4*Weighting!H2+TUM_default_S5_Mat!C4*Weighting!H3+TUM_default_S5_Mat!D4*Weighting!H4+TUM_default_S5_Mat!E4*Weighting!H5+TUM_default_S5_Mat!F4*Weighting!H6+TUM_default_S5_Mat!G4*Weighting!H7+TUM_default_S5_Mat!H4*Weighting!H8+TUM_default_S5_Mat!I4*Weighting!H9+TUM_default_S5_Mat!J4*Weighting!H10+TUM_default_S5_Mat!K4*Weighting!H11+TUM_default_S5_Mat!L4*Weighting!H12+TUM_default_S5_Mat!M4*Weighting!H13+TUM_default_S5_Mat!N4*Weighting!H14+TUM_default_S5_Mat!O4*Weighting!H15+TUM_default_S5_Mat!P4*Weighting!H16+TUM_default_S5_Mat!Q4*Weighting!H17</f>
        <v>96.184526324775632</v>
      </c>
      <c r="I4" s="6">
        <f>+TUM_default_S5_Mat!B4*Weighting!I2+TUM_default_S5_Mat!C4*Weighting!I3+TUM_default_S5_Mat!D4*Weighting!I4+TUM_default_S5_Mat!E4*Weighting!I5+TUM_default_S5_Mat!F4*Weighting!I6+TUM_default_S5_Mat!G4*Weighting!I7+TUM_default_S5_Mat!H4*Weighting!I8+TUM_default_S5_Mat!I4*Weighting!I9+TUM_default_S5_Mat!J4*Weighting!I10+TUM_default_S5_Mat!K4*Weighting!I11+TUM_default_S5_Mat!L4*Weighting!I12+TUM_default_S5_Mat!M4*Weighting!I13+TUM_default_S5_Mat!N4*Weighting!I14+TUM_default_S5_Mat!O4*Weighting!I15+TUM_default_S5_Mat!P4*Weighting!I16+TUM_default_S5_Mat!Q4*Weighting!I17</f>
        <v>113.59173216281178</v>
      </c>
      <c r="J4" s="6">
        <f>+TUM_default_S5_Mat!B4*Weighting!J2+TUM_default_S5_Mat!C4*Weighting!J3+TUM_default_S5_Mat!D4*Weighting!J4+TUM_default_S5_Mat!E4*Weighting!J5+TUM_default_S5_Mat!F4*Weighting!J6+TUM_default_S5_Mat!G4*Weighting!J7+TUM_default_S5_Mat!H4*Weighting!J8+TUM_default_S5_Mat!I4*Weighting!J9+TUM_default_S5_Mat!J4*Weighting!J10+TUM_default_S5_Mat!K4*Weighting!J11+TUM_default_S5_Mat!L4*Weighting!J12+TUM_default_S5_Mat!M4*Weighting!J13+TUM_default_S5_Mat!N4*Weighting!J14+TUM_default_S5_Mat!O4*Weighting!J15+TUM_default_S5_Mat!P4*Weighting!J16+TUM_default_S5_Mat!Q4*Weighting!J17</f>
        <v>126.56867604514456</v>
      </c>
      <c r="K4" s="6">
        <f>+TUM_default_S5_Mat!B4*Weighting!K2+TUM_default_S5_Mat!C4*Weighting!K3+TUM_default_S5_Mat!D4*Weighting!K4+TUM_default_S5_Mat!E4*Weighting!K5+TUM_default_S5_Mat!F4*Weighting!K6+TUM_default_S5_Mat!G4*Weighting!K7+TUM_default_S5_Mat!H4*Weighting!K8+TUM_default_S5_Mat!I4*Weighting!K9+TUM_default_S5_Mat!J4*Weighting!K10+TUM_default_S5_Mat!K4*Weighting!K11+TUM_default_S5_Mat!L4*Weighting!K12+TUM_default_S5_Mat!M4*Weighting!K13+TUM_default_S5_Mat!N4*Weighting!K14+TUM_default_S5_Mat!O4*Weighting!K15+TUM_default_S5_Mat!P4*Weighting!K16+TUM_default_S5_Mat!Q4*Weighting!K17</f>
        <v>89.493859339193364</v>
      </c>
      <c r="L4" s="6">
        <f>+TUM_default_S5_Mat!B4*Weighting!L2+TUM_default_S5_Mat!C4*Weighting!L3+TUM_default_S5_Mat!D4*Weighting!L4+TUM_default_S5_Mat!E4*Weighting!L5+TUM_default_S5_Mat!F4*Weighting!L6+TUM_default_S5_Mat!G4*Weighting!L7+TUM_default_S5_Mat!H4*Weighting!L8+TUM_default_S5_Mat!I4*Weighting!L9+TUM_default_S5_Mat!J4*Weighting!L10+TUM_default_S5_Mat!K4*Weighting!L11+TUM_default_S5_Mat!L4*Weighting!L12+TUM_default_S5_Mat!M4*Weighting!L13+TUM_default_S5_Mat!N4*Weighting!L14+TUM_default_S5_Mat!O4*Weighting!L15+TUM_default_S5_Mat!P4*Weighting!L16+TUM_default_S5_Mat!Q4*Weighting!L17</f>
        <v>23.209657156437672</v>
      </c>
      <c r="M4" s="6">
        <f>+TUM_default_S5_Mat!B4*Weighting!M2+TUM_default_S5_Mat!C4*Weighting!M3+TUM_default_S5_Mat!D4*Weighting!M4+TUM_default_S5_Mat!E4*Weighting!M5+TUM_default_S5_Mat!F4*Weighting!M6+TUM_default_S5_Mat!G4*Weighting!M7+TUM_default_S5_Mat!H4*Weighting!M8+TUM_default_S5_Mat!I4*Weighting!M9+TUM_default_S5_Mat!J4*Weighting!M10+TUM_default_S5_Mat!K4*Weighting!M11+TUM_default_S5_Mat!L4*Weighting!M12+TUM_default_S5_Mat!M4*Weighting!M13+TUM_default_S5_Mat!N4*Weighting!M14+TUM_default_S5_Mat!O4*Weighting!M15+TUM_default_S5_Mat!P4*Weighting!M16+TUM_default_S5_Mat!Q4*Weighting!M17</f>
        <v>1.0620279234942041</v>
      </c>
      <c r="N4" s="6">
        <f>+TUM_default_S5_Mat!B4*Weighting!N2+TUM_default_S5_Mat!C4*Weighting!N3+TUM_default_S5_Mat!D4*Weighting!N4+TUM_default_S5_Mat!E4*Weighting!N5+TUM_default_S5_Mat!F4*Weighting!N6+TUM_default_S5_Mat!G4*Weighting!N7+TUM_default_S5_Mat!H4*Weighting!N8+TUM_default_S5_Mat!I4*Weighting!N9+TUM_default_S5_Mat!J4*Weighting!N10+TUM_default_S5_Mat!K4*Weighting!N11+TUM_default_S5_Mat!L4*Weighting!N12+TUM_default_S5_Mat!M4*Weighting!N13+TUM_default_S5_Mat!N4*Weighting!N14+TUM_default_S5_Mat!O4*Weighting!N15+TUM_default_S5_Mat!P4*Weighting!N16+TUM_default_S5_Mat!Q4*Weighting!N17</f>
        <v>327.01182378149815</v>
      </c>
      <c r="O4" s="6">
        <f>+TUM_default_S5_Mat!B4*Weighting!O2+TUM_default_S5_Mat!C4*Weighting!O3+TUM_default_S5_Mat!D4*Weighting!O4+TUM_default_S5_Mat!E4*Weighting!O5+TUM_default_S5_Mat!F4*Weighting!O6+TUM_default_S5_Mat!G4*Weighting!O7+TUM_default_S5_Mat!H4*Weighting!O8+TUM_default_S5_Mat!I4*Weighting!O9+TUM_default_S5_Mat!J4*Weighting!O10+TUM_default_S5_Mat!K4*Weighting!O11+TUM_default_S5_Mat!L4*Weighting!O12+TUM_default_S5_Mat!M4*Weighting!O13+TUM_default_S5_Mat!N4*Weighting!O14+TUM_default_S5_Mat!O4*Weighting!O15+TUM_default_S5_Mat!P4*Weighting!O16+TUM_default_S5_Mat!Q4*Weighting!O17</f>
        <v>414.261036080704</v>
      </c>
      <c r="P4" s="6">
        <f>+TUM_default_S5_Mat!B4*Weighting!P2+TUM_default_S5_Mat!C4*Weighting!P3+TUM_default_S5_Mat!D4*Weighting!P4+TUM_default_S5_Mat!E4*Weighting!P5+TUM_default_S5_Mat!F4*Weighting!P6+TUM_default_S5_Mat!G4*Weighting!P7+TUM_default_S5_Mat!H4*Weighting!P8+TUM_default_S5_Mat!I4*Weighting!P9+TUM_default_S5_Mat!J4*Weighting!P10+TUM_default_S5_Mat!K4*Weighting!P11+TUM_default_S5_Mat!L4*Weighting!P12+TUM_default_S5_Mat!M4*Weighting!P13+TUM_default_S5_Mat!N4*Weighting!P14+TUM_default_S5_Mat!O4*Weighting!P15+TUM_default_S5_Mat!P4*Weighting!P16+TUM_default_S5_Mat!Q4*Weighting!P17</f>
        <v>28.530106759787177</v>
      </c>
      <c r="Q4" s="6">
        <f>+TUM_default_S5_Mat!B4*Weighting!Q2+TUM_default_S5_Mat!C4*Weighting!Q3+TUM_default_S5_Mat!D4*Weighting!Q4+TUM_default_S5_Mat!E4*Weighting!Q5+TUM_default_S5_Mat!F4*Weighting!Q6+TUM_default_S5_Mat!G4*Weighting!Q7+TUM_default_S5_Mat!H4*Weighting!Q8+TUM_default_S5_Mat!I4*Weighting!Q9+TUM_default_S5_Mat!J4*Weighting!Q10+TUM_default_S5_Mat!K4*Weighting!Q11+TUM_default_S5_Mat!L4*Weighting!Q12+TUM_default_S5_Mat!M4*Weighting!Q13+TUM_default_S5_Mat!N4*Weighting!Q14+TUM_default_S5_Mat!O4*Weighting!Q15+TUM_default_S5_Mat!P4*Weighting!Q16+TUM_default_S5_Mat!Q4*Weighting!Q17</f>
        <v>1.5851203050920886</v>
      </c>
      <c r="R4" s="6">
        <f>+TUM_default_S5_Mat!B4*Weighting!R2+TUM_default_S5_Mat!C4*Weighting!R3+TUM_default_S5_Mat!D4*Weighting!R4+TUM_default_S5_Mat!E4*Weighting!R5+TUM_default_S5_Mat!F4*Weighting!R6+TUM_default_S5_Mat!G4*Weighting!R7+TUM_default_S5_Mat!H4*Weighting!R8+TUM_default_S5_Mat!I4*Weighting!R9+TUM_default_S5_Mat!J4*Weighting!R10+TUM_default_S5_Mat!K4*Weighting!R11+TUM_default_S5_Mat!L4*Weighting!R12+TUM_default_S5_Mat!M4*Weighting!R13+TUM_default_S5_Mat!N4*Weighting!R14+TUM_default_S5_Mat!O4*Weighting!R15+TUM_default_S5_Mat!P4*Weighting!R16+TUM_default_S5_Mat!Q4*Weighting!R17</f>
        <v>32.005110294835617</v>
      </c>
      <c r="S4" s="6">
        <f>+TUM_default_S5_Mat!B4*Weighting!S2+TUM_default_S5_Mat!C4*Weighting!S3+TUM_default_S5_Mat!D4*Weighting!S4+TUM_default_S5_Mat!E4*Weighting!S5+TUM_default_S5_Mat!F4*Weighting!S6+TUM_default_S5_Mat!G4*Weighting!S7+TUM_default_S5_Mat!H4*Weighting!S8+TUM_default_S5_Mat!I4*Weighting!S9+TUM_default_S5_Mat!J4*Weighting!S10+TUM_default_S5_Mat!K4*Weighting!S11+TUM_default_S5_Mat!L4*Weighting!S12+TUM_default_S5_Mat!M4*Weighting!S13+TUM_default_S5_Mat!N4*Weighting!S14+TUM_default_S5_Mat!O4*Weighting!S15+TUM_default_S5_Mat!P4*Weighting!S16+TUM_default_S5_Mat!Q4*Weighting!S17</f>
        <v>51.705076210740479</v>
      </c>
      <c r="T4" s="6">
        <f>+TUM_default_S5_Mat!B4*Weighting!T2+TUM_default_S5_Mat!C4*Weighting!T3+TUM_default_S5_Mat!D4*Weighting!T4+TUM_default_S5_Mat!E4*Weighting!T5+TUM_default_S5_Mat!F4*Weighting!T6+TUM_default_S5_Mat!G4*Weighting!T7+TUM_default_S5_Mat!H4*Weighting!T8+TUM_default_S5_Mat!I4*Weighting!T9+TUM_default_S5_Mat!J4*Weighting!T10+TUM_default_S5_Mat!K4*Weighting!T11+TUM_default_S5_Mat!L4*Weighting!T12+TUM_default_S5_Mat!M4*Weighting!T13+TUM_default_S5_Mat!N4*Weighting!T14+TUM_default_S5_Mat!O4*Weighting!T15+TUM_default_S5_Mat!P4*Weighting!T16+TUM_default_S5_Mat!Q4*Weighting!T17</f>
        <v>65.845964949339574</v>
      </c>
      <c r="U4" s="6">
        <f>+TUM_default_S5_Mat!B4*Weighting!U2+TUM_default_S5_Mat!C4*Weighting!U3+TUM_default_S5_Mat!D4*Weighting!U4+TUM_default_S5_Mat!E4*Weighting!U5+TUM_default_S5_Mat!F4*Weighting!U6+TUM_default_S5_Mat!G4*Weighting!U7+TUM_default_S5_Mat!H4*Weighting!U8+TUM_default_S5_Mat!I4*Weighting!U9+TUM_default_S5_Mat!J4*Weighting!U10+TUM_default_S5_Mat!K4*Weighting!U11+TUM_default_S5_Mat!L4*Weighting!U12+TUM_default_S5_Mat!M4*Weighting!U13+TUM_default_S5_Mat!N4*Weighting!U14+TUM_default_S5_Mat!O4*Weighting!U15+TUM_default_S5_Mat!P4*Weighting!U16+TUM_default_S5_Mat!Q4*Weighting!U17</f>
        <v>69.145425189255249</v>
      </c>
      <c r="V4" s="6">
        <f>+TUM_default_S5_Mat!B4*Weighting!V2+TUM_default_S5_Mat!C4*Weighting!V3+TUM_default_S5_Mat!D4*Weighting!V4+TUM_default_S5_Mat!E4*Weighting!V5+TUM_default_S5_Mat!F4*Weighting!V6+TUM_default_S5_Mat!G4*Weighting!V7+TUM_default_S5_Mat!H4*Weighting!V8+TUM_default_S5_Mat!I4*Weighting!V9+TUM_default_S5_Mat!J4*Weighting!V10+TUM_default_S5_Mat!K4*Weighting!V11+TUM_default_S5_Mat!L4*Weighting!V12+TUM_default_S5_Mat!M4*Weighting!V13+TUM_default_S5_Mat!N4*Weighting!V14+TUM_default_S5_Mat!O4*Weighting!V15+TUM_default_S5_Mat!P4*Weighting!V16+TUM_default_S5_Mat!Q4*Weighting!V17</f>
        <v>63.951138045413316</v>
      </c>
      <c r="W4" s="6">
        <f>+TUM_default_S5_Mat!B4*Weighting!W2+TUM_default_S5_Mat!C4*Weighting!W3+TUM_default_S5_Mat!D4*Weighting!W4+TUM_default_S5_Mat!E4*Weighting!W5+TUM_default_S5_Mat!F4*Weighting!W6+TUM_default_S5_Mat!G4*Weighting!W7+TUM_default_S5_Mat!H4*Weighting!W8+TUM_default_S5_Mat!I4*Weighting!W9+TUM_default_S5_Mat!J4*Weighting!W10+TUM_default_S5_Mat!K4*Weighting!W11+TUM_default_S5_Mat!L4*Weighting!W12+TUM_default_S5_Mat!M4*Weighting!W13+TUM_default_S5_Mat!N4*Weighting!W14+TUM_default_S5_Mat!O4*Weighting!W15+TUM_default_S5_Mat!P4*Weighting!W16+TUM_default_S5_Mat!Q4*Weighting!W17</f>
        <v>392.14172292173328</v>
      </c>
      <c r="X4" s="6">
        <f>+TUM_default_S5_Mat!B4*Weighting!X2+TUM_default_S5_Mat!C4*Weighting!X3+TUM_default_S5_Mat!D4*Weighting!X4+TUM_default_S5_Mat!E4*Weighting!X5+TUM_default_S5_Mat!F4*Weighting!X6+TUM_default_S5_Mat!G4*Weighting!X7+TUM_default_S5_Mat!H4*Weighting!X8+TUM_default_S5_Mat!I4*Weighting!X9+TUM_default_S5_Mat!J4*Weighting!X10+TUM_default_S5_Mat!K4*Weighting!X11+TUM_default_S5_Mat!L4*Weighting!X12+TUM_default_S5_Mat!M4*Weighting!X13+TUM_default_S5_Mat!N4*Weighting!X14+TUM_default_S5_Mat!O4*Weighting!X15+TUM_default_S5_Mat!P4*Weighting!X16+TUM_default_S5_Mat!Q4*Weighting!X17</f>
        <v>35.082117496937826</v>
      </c>
      <c r="Y4" s="6">
        <f>+TUM_default_S5_Mat!B4*Weighting!Y2+TUM_default_S5_Mat!C4*Weighting!Y3+TUM_default_S5_Mat!D4*Weighting!Y4+TUM_default_S5_Mat!E4*Weighting!Y5+TUM_default_S5_Mat!F4*Weighting!Y6+TUM_default_S5_Mat!G4*Weighting!Y7+TUM_default_S5_Mat!H4*Weighting!Y8+TUM_default_S5_Mat!I4*Weighting!Y9+TUM_default_S5_Mat!J4*Weighting!Y10+TUM_default_S5_Mat!K4*Weighting!Y11+TUM_default_S5_Mat!L4*Weighting!Y12+TUM_default_S5_Mat!M4*Weighting!Y13+TUM_default_S5_Mat!N4*Weighting!Y14+TUM_default_S5_Mat!O4*Weighting!Y15+TUM_default_S5_Mat!P4*Weighting!Y16+TUM_default_S5_Mat!Q4*Weighting!Y17</f>
        <v>309.87208370961065</v>
      </c>
      <c r="Z4" s="6">
        <f>+TUM_default_S5_Mat!B4*Weighting!Z2+TUM_default_S5_Mat!C4*Weighting!Z3+TUM_default_S5_Mat!D4*Weighting!Z4+TUM_default_S5_Mat!E4*Weighting!Z5+TUM_default_S5_Mat!F4*Weighting!Z6+TUM_default_S5_Mat!G4*Weighting!Z7+TUM_default_S5_Mat!H4*Weighting!Z8+TUM_default_S5_Mat!I4*Weighting!Z9+TUM_default_S5_Mat!J4*Weighting!Z10+TUM_default_S5_Mat!K4*Weighting!Z11+TUM_default_S5_Mat!L4*Weighting!Z12+TUM_default_S5_Mat!M4*Weighting!Z13+TUM_default_S5_Mat!N4*Weighting!Z14+TUM_default_S5_Mat!O4*Weighting!Z15+TUM_default_S5_Mat!P4*Weighting!Z16+TUM_default_S5_Mat!Q4*Weighting!Z17</f>
        <v>27.690268662592405</v>
      </c>
      <c r="AA4" s="6">
        <f>+TUM_default_S5_Mat!B4*Weighting!AA2+TUM_default_S5_Mat!C4*Weighting!AA3+TUM_default_S5_Mat!D4*Weighting!AA4+TUM_default_S5_Mat!E4*Weighting!AA5+TUM_default_S5_Mat!F4*Weighting!AA6+TUM_default_S5_Mat!G4*Weighting!AA7+TUM_default_S5_Mat!H4*Weighting!AA8+TUM_default_S5_Mat!I4*Weighting!AA9+TUM_default_S5_Mat!J4*Weighting!AA10+TUM_default_S5_Mat!K4*Weighting!AA11+TUM_default_S5_Mat!L4*Weighting!AA12+TUM_default_S5_Mat!M4*Weighting!AA13+TUM_default_S5_Mat!N4*Weighting!AA14+TUM_default_S5_Mat!O4*Weighting!AA15+TUM_default_S5_Mat!P4*Weighting!AA16+TUM_default_S5_Mat!Q4*Weighting!AA17</f>
        <v>32.791617913474937</v>
      </c>
    </row>
    <row r="5" spans="1:27" x14ac:dyDescent="0.35">
      <c r="A5" s="5" t="s">
        <v>4</v>
      </c>
      <c r="B5" s="6">
        <f ca="1">+TUM_default_S5_Mat!B5*Weighting!B2+TUM_default_S5_Mat!C5*Weighting!B3+TUM_default_S5_Mat!D5*Weighting!B4+TUM_default_S5_Mat!E5*Weighting!B5+TUM_default_S5_Mat!F5*Weighting!B6+TUM_default_S5_Mat!G5*Weighting!B7+TUM_default_S5_Mat!H5*Weighting!B8+TUM_default_S5_Mat!I5*Weighting!B9+TUM_default_S5_Mat!J5*Weighting!B10+TUM_default_S5_Mat!K5*Weighting!B11+TUM_default_S5_Mat!L5*Weighting!B12+TUM_default_S5_Mat!M5*Weighting!B13+TUM_default_S5_Mat!N5*Weighting!B14+TUM_default_S5_Mat!O5*Weighting!B15+TUM_default_S5_Mat!P5*Weighting!B16+TUM_default_S5_Mat!Q5*Weighting!B17</f>
        <v>142.11826492408008</v>
      </c>
      <c r="C5" s="6">
        <f ca="1">+TUM_default_S5_Mat!B5*Weighting!C2+TUM_default_S5_Mat!C5*Weighting!C3+TUM_default_S5_Mat!D5*Weighting!C4+TUM_default_S5_Mat!E5*Weighting!C5+TUM_default_S5_Mat!F5*Weighting!C6+TUM_default_S5_Mat!G5*Weighting!C7+TUM_default_S5_Mat!H5*Weighting!C8+TUM_default_S5_Mat!I5*Weighting!C9+TUM_default_S5_Mat!J5*Weighting!C10+TUM_default_S5_Mat!K5*Weighting!C11+TUM_default_S5_Mat!L5*Weighting!C12+TUM_default_S5_Mat!M5*Weighting!C13+TUM_default_S5_Mat!N5*Weighting!C14+TUM_default_S5_Mat!O5*Weighting!C15+TUM_default_S5_Mat!P5*Weighting!C16+TUM_default_S5_Mat!Q5*Weighting!C17</f>
        <v>134.03008446838899</v>
      </c>
      <c r="D5" s="6">
        <f ca="1">+TUM_default_S5_Mat!B5*Weighting!D2+TUM_default_S5_Mat!C5*Weighting!D3+TUM_default_S5_Mat!D5*Weighting!D4+TUM_default_S5_Mat!E5*Weighting!D5+TUM_default_S5_Mat!F5*Weighting!D6+TUM_default_S5_Mat!G5*Weighting!D7+TUM_default_S5_Mat!H5*Weighting!D8+TUM_default_S5_Mat!I5*Weighting!D9+TUM_default_S5_Mat!J5*Weighting!D10+TUM_default_S5_Mat!K5*Weighting!D11+TUM_default_S5_Mat!L5*Weighting!D12+TUM_default_S5_Mat!M5*Weighting!D13+TUM_default_S5_Mat!N5*Weighting!D14+TUM_default_S5_Mat!O5*Weighting!D15+TUM_default_S5_Mat!P5*Weighting!D16+TUM_default_S5_Mat!Q5*Weighting!D17</f>
        <v>139.238122112312</v>
      </c>
      <c r="E5" s="6">
        <f ca="1">+TUM_default_S5_Mat!B5*Weighting!E2+TUM_default_S5_Mat!C5*Weighting!E3+TUM_default_S5_Mat!D5*Weighting!E4+TUM_default_S5_Mat!E5*Weighting!E5+TUM_default_S5_Mat!F5*Weighting!E6+TUM_default_S5_Mat!G5*Weighting!E7+TUM_default_S5_Mat!H5*Weighting!E8+TUM_default_S5_Mat!I5*Weighting!E9+TUM_default_S5_Mat!J5*Weighting!E10+TUM_default_S5_Mat!K5*Weighting!E11+TUM_default_S5_Mat!L5*Weighting!E12+TUM_default_S5_Mat!M5*Weighting!E13+TUM_default_S5_Mat!N5*Weighting!E14+TUM_default_S5_Mat!O5*Weighting!E15+TUM_default_S5_Mat!P5*Weighting!E16+TUM_default_S5_Mat!Q5*Weighting!E17</f>
        <v>159.44500122144774</v>
      </c>
      <c r="F5" s="6">
        <f ca="1">+TUM_default_S5_Mat!B5*Weighting!F2+TUM_default_S5_Mat!C5*Weighting!F3+TUM_default_S5_Mat!D5*Weighting!F4+TUM_default_S5_Mat!E5*Weighting!F5+TUM_default_S5_Mat!F5*Weighting!F6+TUM_default_S5_Mat!G5*Weighting!F7+TUM_default_S5_Mat!H5*Weighting!F8+TUM_default_S5_Mat!I5*Weighting!F9+TUM_default_S5_Mat!J5*Weighting!F10+TUM_default_S5_Mat!K5*Weighting!F11+TUM_default_S5_Mat!L5*Weighting!F12+TUM_default_S5_Mat!M5*Weighting!F13+TUM_default_S5_Mat!N5*Weighting!F14+TUM_default_S5_Mat!O5*Weighting!F15+TUM_default_S5_Mat!P5*Weighting!F16+TUM_default_S5_Mat!Q5*Weighting!F17</f>
        <v>130.44963665031307</v>
      </c>
      <c r="G5" s="6">
        <f>+TUM_default_S5_Mat!B5*Weighting!G2+TUM_default_S5_Mat!C5*Weighting!G3+TUM_default_S5_Mat!D5*Weighting!G4+TUM_default_S5_Mat!E5*Weighting!G5+TUM_default_S5_Mat!F5*Weighting!G6+TUM_default_S5_Mat!G5*Weighting!G7+TUM_default_S5_Mat!H5*Weighting!G8+TUM_default_S5_Mat!I5*Weighting!G9+TUM_default_S5_Mat!J5*Weighting!G10+TUM_default_S5_Mat!K5*Weighting!G11+TUM_default_S5_Mat!L5*Weighting!G12+TUM_default_S5_Mat!M5*Weighting!G13+TUM_default_S5_Mat!N5*Weighting!G14+TUM_default_S5_Mat!O5*Weighting!G15+TUM_default_S5_Mat!P5*Weighting!G16+TUM_default_S5_Mat!Q5*Weighting!G17</f>
        <v>58.621571793779587</v>
      </c>
      <c r="H5" s="6">
        <f>+TUM_default_S5_Mat!B5*Weighting!H2+TUM_default_S5_Mat!C5*Weighting!H3+TUM_default_S5_Mat!D5*Weighting!H4+TUM_default_S5_Mat!E5*Weighting!H5+TUM_default_S5_Mat!F5*Weighting!H6+TUM_default_S5_Mat!G5*Weighting!H7+TUM_default_S5_Mat!H5*Weighting!H8+TUM_default_S5_Mat!I5*Weighting!H9+TUM_default_S5_Mat!J5*Weighting!H10+TUM_default_S5_Mat!K5*Weighting!H11+TUM_default_S5_Mat!L5*Weighting!H12+TUM_default_S5_Mat!M5*Weighting!H13+TUM_default_S5_Mat!N5*Weighting!H14+TUM_default_S5_Mat!O5*Weighting!H15+TUM_default_S5_Mat!P5*Weighting!H16+TUM_default_S5_Mat!Q5*Weighting!H17</f>
        <v>48.092263162387816</v>
      </c>
      <c r="I5" s="6">
        <f>+TUM_default_S5_Mat!B5*Weighting!I2+TUM_default_S5_Mat!C5*Weighting!I3+TUM_default_S5_Mat!D5*Weighting!I4+TUM_default_S5_Mat!E5*Weighting!I5+TUM_default_S5_Mat!F5*Weighting!I6+TUM_default_S5_Mat!G5*Weighting!I7+TUM_default_S5_Mat!H5*Weighting!I8+TUM_default_S5_Mat!I5*Weighting!I9+TUM_default_S5_Mat!J5*Weighting!I10+TUM_default_S5_Mat!K5*Weighting!I11+TUM_default_S5_Mat!L5*Weighting!I12+TUM_default_S5_Mat!M5*Weighting!I13+TUM_default_S5_Mat!N5*Weighting!I14+TUM_default_S5_Mat!O5*Weighting!I15+TUM_default_S5_Mat!P5*Weighting!I16+TUM_default_S5_Mat!Q5*Weighting!I17</f>
        <v>56.79586608140589</v>
      </c>
      <c r="J5" s="6">
        <f>+TUM_default_S5_Mat!B5*Weighting!J2+TUM_default_S5_Mat!C5*Weighting!J3+TUM_default_S5_Mat!D5*Weighting!J4+TUM_default_S5_Mat!E5*Weighting!J5+TUM_default_S5_Mat!F5*Weighting!J6+TUM_default_S5_Mat!G5*Weighting!J7+TUM_default_S5_Mat!H5*Weighting!J8+TUM_default_S5_Mat!I5*Weighting!J9+TUM_default_S5_Mat!J5*Weighting!J10+TUM_default_S5_Mat!K5*Weighting!J11+TUM_default_S5_Mat!L5*Weighting!J12+TUM_default_S5_Mat!M5*Weighting!J13+TUM_default_S5_Mat!N5*Weighting!J14+TUM_default_S5_Mat!O5*Weighting!J15+TUM_default_S5_Mat!P5*Weighting!J16+TUM_default_S5_Mat!Q5*Weighting!J17</f>
        <v>63.284338022572278</v>
      </c>
      <c r="K5" s="6">
        <f>+TUM_default_S5_Mat!B5*Weighting!K2+TUM_default_S5_Mat!C5*Weighting!K3+TUM_default_S5_Mat!D5*Weighting!K4+TUM_default_S5_Mat!E5*Weighting!K5+TUM_default_S5_Mat!F5*Weighting!K6+TUM_default_S5_Mat!G5*Weighting!K7+TUM_default_S5_Mat!H5*Weighting!K8+TUM_default_S5_Mat!I5*Weighting!K9+TUM_default_S5_Mat!J5*Weighting!K10+TUM_default_S5_Mat!K5*Weighting!K11+TUM_default_S5_Mat!L5*Weighting!K12+TUM_default_S5_Mat!M5*Weighting!K13+TUM_default_S5_Mat!N5*Weighting!K14+TUM_default_S5_Mat!O5*Weighting!K15+TUM_default_S5_Mat!P5*Weighting!K16+TUM_default_S5_Mat!Q5*Weighting!K17</f>
        <v>44.746929669596682</v>
      </c>
      <c r="L5" s="6">
        <f>+TUM_default_S5_Mat!B5*Weighting!L2+TUM_default_S5_Mat!C5*Weighting!L3+TUM_default_S5_Mat!D5*Weighting!L4+TUM_default_S5_Mat!E5*Weighting!L5+TUM_default_S5_Mat!F5*Weighting!L6+TUM_default_S5_Mat!G5*Weighting!L7+TUM_default_S5_Mat!H5*Weighting!L8+TUM_default_S5_Mat!I5*Weighting!L9+TUM_default_S5_Mat!J5*Weighting!L10+TUM_default_S5_Mat!K5*Weighting!L11+TUM_default_S5_Mat!L5*Weighting!L12+TUM_default_S5_Mat!M5*Weighting!L13+TUM_default_S5_Mat!N5*Weighting!L14+TUM_default_S5_Mat!O5*Weighting!L15+TUM_default_S5_Mat!P5*Weighting!L16+TUM_default_S5_Mat!Q5*Weighting!L17</f>
        <v>11.604828578218836</v>
      </c>
      <c r="M5" s="6">
        <f>+TUM_default_S5_Mat!B5*Weighting!M2+TUM_default_S5_Mat!C5*Weighting!M3+TUM_default_S5_Mat!D5*Weighting!M4+TUM_default_S5_Mat!E5*Weighting!M5+TUM_default_S5_Mat!F5*Weighting!M6+TUM_default_S5_Mat!G5*Weighting!M7+TUM_default_S5_Mat!H5*Weighting!M8+TUM_default_S5_Mat!I5*Weighting!M9+TUM_default_S5_Mat!J5*Weighting!M10+TUM_default_S5_Mat!K5*Weighting!M11+TUM_default_S5_Mat!L5*Weighting!M12+TUM_default_S5_Mat!M5*Weighting!M13+TUM_default_S5_Mat!N5*Weighting!M14+TUM_default_S5_Mat!O5*Weighting!M15+TUM_default_S5_Mat!P5*Weighting!M16+TUM_default_S5_Mat!Q5*Weighting!M17</f>
        <v>0.53101396174710203</v>
      </c>
      <c r="N5" s="6">
        <f>+TUM_default_S5_Mat!B5*Weighting!N2+TUM_default_S5_Mat!C5*Weighting!N3+TUM_default_S5_Mat!D5*Weighting!N4+TUM_default_S5_Mat!E5*Weighting!N5+TUM_default_S5_Mat!F5*Weighting!N6+TUM_default_S5_Mat!G5*Weighting!N7+TUM_default_S5_Mat!H5*Weighting!N8+TUM_default_S5_Mat!I5*Weighting!N9+TUM_default_S5_Mat!J5*Weighting!N10+TUM_default_S5_Mat!K5*Weighting!N11+TUM_default_S5_Mat!L5*Weighting!N12+TUM_default_S5_Mat!M5*Weighting!N13+TUM_default_S5_Mat!N5*Weighting!N14+TUM_default_S5_Mat!O5*Weighting!N15+TUM_default_S5_Mat!P5*Weighting!N16+TUM_default_S5_Mat!Q5*Weighting!N17</f>
        <v>163.50591189074908</v>
      </c>
      <c r="O5" s="6">
        <f>+TUM_default_S5_Mat!B5*Weighting!O2+TUM_default_S5_Mat!C5*Weighting!O3+TUM_default_S5_Mat!D5*Weighting!O4+TUM_default_S5_Mat!E5*Weighting!O5+TUM_default_S5_Mat!F5*Weighting!O6+TUM_default_S5_Mat!G5*Weighting!O7+TUM_default_S5_Mat!H5*Weighting!O8+TUM_default_S5_Mat!I5*Weighting!O9+TUM_default_S5_Mat!J5*Weighting!O10+TUM_default_S5_Mat!K5*Weighting!O11+TUM_default_S5_Mat!L5*Weighting!O12+TUM_default_S5_Mat!M5*Weighting!O13+TUM_default_S5_Mat!N5*Weighting!O14+TUM_default_S5_Mat!O5*Weighting!O15+TUM_default_S5_Mat!P5*Weighting!O16+TUM_default_S5_Mat!Q5*Weighting!O17</f>
        <v>207.130518040352</v>
      </c>
      <c r="P5" s="6">
        <f>+TUM_default_S5_Mat!B5*Weighting!P2+TUM_default_S5_Mat!C5*Weighting!P3+TUM_default_S5_Mat!D5*Weighting!P4+TUM_default_S5_Mat!E5*Weighting!P5+TUM_default_S5_Mat!F5*Weighting!P6+TUM_default_S5_Mat!G5*Weighting!P7+TUM_default_S5_Mat!H5*Weighting!P8+TUM_default_S5_Mat!I5*Weighting!P9+TUM_default_S5_Mat!J5*Weighting!P10+TUM_default_S5_Mat!K5*Weighting!P11+TUM_default_S5_Mat!L5*Weighting!P12+TUM_default_S5_Mat!M5*Weighting!P13+TUM_default_S5_Mat!N5*Weighting!P14+TUM_default_S5_Mat!O5*Weighting!P15+TUM_default_S5_Mat!P5*Weighting!P16+TUM_default_S5_Mat!Q5*Weighting!P17</f>
        <v>14.265053379893589</v>
      </c>
      <c r="Q5" s="6">
        <f>+TUM_default_S5_Mat!B5*Weighting!Q2+TUM_default_S5_Mat!C5*Weighting!Q3+TUM_default_S5_Mat!D5*Weighting!Q4+TUM_default_S5_Mat!E5*Weighting!Q5+TUM_default_S5_Mat!F5*Weighting!Q6+TUM_default_S5_Mat!G5*Weighting!Q7+TUM_default_S5_Mat!H5*Weighting!Q8+TUM_default_S5_Mat!I5*Weighting!Q9+TUM_default_S5_Mat!J5*Weighting!Q10+TUM_default_S5_Mat!K5*Weighting!Q11+TUM_default_S5_Mat!L5*Weighting!Q12+TUM_default_S5_Mat!M5*Weighting!Q13+TUM_default_S5_Mat!N5*Weighting!Q14+TUM_default_S5_Mat!O5*Weighting!Q15+TUM_default_S5_Mat!P5*Weighting!Q16+TUM_default_S5_Mat!Q5*Weighting!Q17</f>
        <v>0.79256015254604428</v>
      </c>
      <c r="R5" s="6">
        <f>+TUM_default_S5_Mat!B5*Weighting!R2+TUM_default_S5_Mat!C5*Weighting!R3+TUM_default_S5_Mat!D5*Weighting!R4+TUM_default_S5_Mat!E5*Weighting!R5+TUM_default_S5_Mat!F5*Weighting!R6+TUM_default_S5_Mat!G5*Weighting!R7+TUM_default_S5_Mat!H5*Weighting!R8+TUM_default_S5_Mat!I5*Weighting!R9+TUM_default_S5_Mat!J5*Weighting!R10+TUM_default_S5_Mat!K5*Weighting!R11+TUM_default_S5_Mat!L5*Weighting!R12+TUM_default_S5_Mat!M5*Weighting!R13+TUM_default_S5_Mat!N5*Weighting!R14+TUM_default_S5_Mat!O5*Weighting!R15+TUM_default_S5_Mat!P5*Weighting!R16+TUM_default_S5_Mat!Q5*Weighting!R17</f>
        <v>16.002555147417809</v>
      </c>
      <c r="S5" s="6">
        <f>+TUM_default_S5_Mat!B5*Weighting!S2+TUM_default_S5_Mat!C5*Weighting!S3+TUM_default_S5_Mat!D5*Weighting!S4+TUM_default_S5_Mat!E5*Weighting!S5+TUM_default_S5_Mat!F5*Weighting!S6+TUM_default_S5_Mat!G5*Weighting!S7+TUM_default_S5_Mat!H5*Weighting!S8+TUM_default_S5_Mat!I5*Weighting!S9+TUM_default_S5_Mat!J5*Weighting!S10+TUM_default_S5_Mat!K5*Weighting!S11+TUM_default_S5_Mat!L5*Weighting!S12+TUM_default_S5_Mat!M5*Weighting!S13+TUM_default_S5_Mat!N5*Weighting!S14+TUM_default_S5_Mat!O5*Weighting!S15+TUM_default_S5_Mat!P5*Weighting!S16+TUM_default_S5_Mat!Q5*Weighting!S17</f>
        <v>25.85253810537024</v>
      </c>
      <c r="T5" s="6">
        <f>+TUM_default_S5_Mat!B5*Weighting!T2+TUM_default_S5_Mat!C5*Weighting!T3+TUM_default_S5_Mat!D5*Weighting!T4+TUM_default_S5_Mat!E5*Weighting!T5+TUM_default_S5_Mat!F5*Weighting!T6+TUM_default_S5_Mat!G5*Weighting!T7+TUM_default_S5_Mat!H5*Weighting!T8+TUM_default_S5_Mat!I5*Weighting!T9+TUM_default_S5_Mat!J5*Weighting!T10+TUM_default_S5_Mat!K5*Weighting!T11+TUM_default_S5_Mat!L5*Weighting!T12+TUM_default_S5_Mat!M5*Weighting!T13+TUM_default_S5_Mat!N5*Weighting!T14+TUM_default_S5_Mat!O5*Weighting!T15+TUM_default_S5_Mat!P5*Weighting!T16+TUM_default_S5_Mat!Q5*Weighting!T17</f>
        <v>32.922982474669787</v>
      </c>
      <c r="U5" s="6">
        <f>+TUM_default_S5_Mat!B5*Weighting!U2+TUM_default_S5_Mat!C5*Weighting!U3+TUM_default_S5_Mat!D5*Weighting!U4+TUM_default_S5_Mat!E5*Weighting!U5+TUM_default_S5_Mat!F5*Weighting!U6+TUM_default_S5_Mat!G5*Weighting!U7+TUM_default_S5_Mat!H5*Weighting!U8+TUM_default_S5_Mat!I5*Weighting!U9+TUM_default_S5_Mat!J5*Weighting!U10+TUM_default_S5_Mat!K5*Weighting!U11+TUM_default_S5_Mat!L5*Weighting!U12+TUM_default_S5_Mat!M5*Weighting!U13+TUM_default_S5_Mat!N5*Weighting!U14+TUM_default_S5_Mat!O5*Weighting!U15+TUM_default_S5_Mat!P5*Weighting!U16+TUM_default_S5_Mat!Q5*Weighting!U17</f>
        <v>34.572712594627625</v>
      </c>
      <c r="V5" s="6">
        <f>+TUM_default_S5_Mat!B5*Weighting!V2+TUM_default_S5_Mat!C5*Weighting!V3+TUM_default_S5_Mat!D5*Weighting!V4+TUM_default_S5_Mat!E5*Weighting!V5+TUM_default_S5_Mat!F5*Weighting!V6+TUM_default_S5_Mat!G5*Weighting!V7+TUM_default_S5_Mat!H5*Weighting!V8+TUM_default_S5_Mat!I5*Weighting!V9+TUM_default_S5_Mat!J5*Weighting!V10+TUM_default_S5_Mat!K5*Weighting!V11+TUM_default_S5_Mat!L5*Weighting!V12+TUM_default_S5_Mat!M5*Weighting!V13+TUM_default_S5_Mat!N5*Weighting!V14+TUM_default_S5_Mat!O5*Weighting!V15+TUM_default_S5_Mat!P5*Weighting!V16+TUM_default_S5_Mat!Q5*Weighting!V17</f>
        <v>31.975569022706658</v>
      </c>
      <c r="W5" s="6">
        <f>+TUM_default_S5_Mat!B5*Weighting!W2+TUM_default_S5_Mat!C5*Weighting!W3+TUM_default_S5_Mat!D5*Weighting!W4+TUM_default_S5_Mat!E5*Weighting!W5+TUM_default_S5_Mat!F5*Weighting!W6+TUM_default_S5_Mat!G5*Weighting!W7+TUM_default_S5_Mat!H5*Weighting!W8+TUM_default_S5_Mat!I5*Weighting!W9+TUM_default_S5_Mat!J5*Weighting!W10+TUM_default_S5_Mat!K5*Weighting!W11+TUM_default_S5_Mat!L5*Weighting!W12+TUM_default_S5_Mat!M5*Weighting!W13+TUM_default_S5_Mat!N5*Weighting!W14+TUM_default_S5_Mat!O5*Weighting!W15+TUM_default_S5_Mat!P5*Weighting!W16+TUM_default_S5_Mat!Q5*Weighting!W17</f>
        <v>196.07086146086664</v>
      </c>
      <c r="X5" s="6">
        <f>+TUM_default_S5_Mat!B5*Weighting!X2+TUM_default_S5_Mat!C5*Weighting!X3+TUM_default_S5_Mat!D5*Weighting!X4+TUM_default_S5_Mat!E5*Weighting!X5+TUM_default_S5_Mat!F5*Weighting!X6+TUM_default_S5_Mat!G5*Weighting!X7+TUM_default_S5_Mat!H5*Weighting!X8+TUM_default_S5_Mat!I5*Weighting!X9+TUM_default_S5_Mat!J5*Weighting!X10+TUM_default_S5_Mat!K5*Weighting!X11+TUM_default_S5_Mat!L5*Weighting!X12+TUM_default_S5_Mat!M5*Weighting!X13+TUM_default_S5_Mat!N5*Weighting!X14+TUM_default_S5_Mat!O5*Weighting!X15+TUM_default_S5_Mat!P5*Weighting!X16+TUM_default_S5_Mat!Q5*Weighting!X17</f>
        <v>17.541058748468913</v>
      </c>
      <c r="Y5" s="6">
        <f>+TUM_default_S5_Mat!B5*Weighting!Y2+TUM_default_S5_Mat!C5*Weighting!Y3+TUM_default_S5_Mat!D5*Weighting!Y4+TUM_default_S5_Mat!E5*Weighting!Y5+TUM_default_S5_Mat!F5*Weighting!Y6+TUM_default_S5_Mat!G5*Weighting!Y7+TUM_default_S5_Mat!H5*Weighting!Y8+TUM_default_S5_Mat!I5*Weighting!Y9+TUM_default_S5_Mat!J5*Weighting!Y10+TUM_default_S5_Mat!K5*Weighting!Y11+TUM_default_S5_Mat!L5*Weighting!Y12+TUM_default_S5_Mat!M5*Weighting!Y13+TUM_default_S5_Mat!N5*Weighting!Y14+TUM_default_S5_Mat!O5*Weighting!Y15+TUM_default_S5_Mat!P5*Weighting!Y16+TUM_default_S5_Mat!Q5*Weighting!Y17</f>
        <v>154.93604185480532</v>
      </c>
      <c r="Z5" s="6">
        <f>+TUM_default_S5_Mat!B5*Weighting!Z2+TUM_default_S5_Mat!C5*Weighting!Z3+TUM_default_S5_Mat!D5*Weighting!Z4+TUM_default_S5_Mat!E5*Weighting!Z5+TUM_default_S5_Mat!F5*Weighting!Z6+TUM_default_S5_Mat!G5*Weighting!Z7+TUM_default_S5_Mat!H5*Weighting!Z8+TUM_default_S5_Mat!I5*Weighting!Z9+TUM_default_S5_Mat!J5*Weighting!Z10+TUM_default_S5_Mat!K5*Weighting!Z11+TUM_default_S5_Mat!L5*Weighting!Z12+TUM_default_S5_Mat!M5*Weighting!Z13+TUM_default_S5_Mat!N5*Weighting!Z14+TUM_default_S5_Mat!O5*Weighting!Z15+TUM_default_S5_Mat!P5*Weighting!Z16+TUM_default_S5_Mat!Q5*Weighting!Z17</f>
        <v>13.845134331296203</v>
      </c>
      <c r="AA5" s="6">
        <f>+TUM_default_S5_Mat!B5*Weighting!AA2+TUM_default_S5_Mat!C5*Weighting!AA3+TUM_default_S5_Mat!D5*Weighting!AA4+TUM_default_S5_Mat!E5*Weighting!AA5+TUM_default_S5_Mat!F5*Weighting!AA6+TUM_default_S5_Mat!G5*Weighting!AA7+TUM_default_S5_Mat!H5*Weighting!AA8+TUM_default_S5_Mat!I5*Weighting!AA9+TUM_default_S5_Mat!J5*Weighting!AA10+TUM_default_S5_Mat!K5*Weighting!AA11+TUM_default_S5_Mat!L5*Weighting!AA12+TUM_default_S5_Mat!M5*Weighting!AA13+TUM_default_S5_Mat!N5*Weighting!AA14+TUM_default_S5_Mat!O5*Weighting!AA15+TUM_default_S5_Mat!P5*Weighting!AA16+TUM_default_S5_Mat!Q5*Weighting!AA17</f>
        <v>16.395808956737469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default_Treatm!B2*Weighting!B2+TUM_db1_default_Treatm!C2*Weighting!B3+TUM_db1_default_Treatm!D2*Weighting!B4+TUM_db1_default_Treatm!E2*Weighting!B5+TUM_db1_default_Treatm!F2*Weighting!B6+TUM_db1_default_Treatm!G2*Weighting!B7+TUM_db1_default_Treatm!H2*Weighting!B8+TUM_db1_default_Treatm!I2*Weighting!B9+TUM_db1_default_Treatm!J2*Weighting!B10+TUM_db1_default_Treatm!K2*Weighting!B11+TUM_db1_default_Treatm!L2*Weighting!B12+TUM_db1_default_Treatm!M2*Weighting!B13+TUM_db1_default_Treatm!N2*Weighting!B14+TUM_db1_default_Treatm!O2*Weighting!B15+TUM_db1_default_Treatm!P2*Weighting!B16+TUM_db1_default_Treatm!Q2*Weighting!B17</f>
        <v>-6.4147294493275906</v>
      </c>
      <c r="C2" s="6">
        <f ca="1">+TUM_db1_default_Treatm!B2*Weighting!C2+TUM_db1_default_Treatm!C2*Weighting!C3+TUM_db1_default_Treatm!D2*Weighting!C4+TUM_db1_default_Treatm!E2*Weighting!C5+TUM_db1_default_Treatm!F2*Weighting!C6+TUM_db1_default_Treatm!G2*Weighting!C7+TUM_db1_default_Treatm!H2*Weighting!C8+TUM_db1_default_Treatm!I2*Weighting!C9+TUM_db1_default_Treatm!J2*Weighting!C10+TUM_db1_default_Treatm!K2*Weighting!C11+TUM_db1_default_Treatm!L2*Weighting!C12+TUM_db1_default_Treatm!M2*Weighting!C13+TUM_db1_default_Treatm!N2*Weighting!C14+TUM_db1_default_Treatm!O2*Weighting!C15+TUM_db1_default_Treatm!P2*Weighting!C16+TUM_db1_default_Treatm!Q2*Weighting!C17</f>
        <v>-3.8650245517058357</v>
      </c>
      <c r="D2" s="6">
        <f ca="1">+TUM_db1_default_Treatm!B2*Weighting!D2+TUM_db1_default_Treatm!C2*Weighting!D3+TUM_db1_default_Treatm!D2*Weighting!D4+TUM_db1_default_Treatm!E2*Weighting!D5+TUM_db1_default_Treatm!F2*Weighting!D6+TUM_db1_default_Treatm!G2*Weighting!D7+TUM_db1_default_Treatm!H2*Weighting!D8+TUM_db1_default_Treatm!I2*Weighting!D9+TUM_db1_default_Treatm!J2*Weighting!D10+TUM_db1_default_Treatm!K2*Weighting!D11+TUM_db1_default_Treatm!L2*Weighting!D12+TUM_db1_default_Treatm!M2*Weighting!D13+TUM_db1_default_Treatm!N2*Weighting!D14+TUM_db1_default_Treatm!O2*Weighting!D15+TUM_db1_default_Treatm!P2*Weighting!D16+TUM_db1_default_Treatm!Q2*Weighting!D17</f>
        <v>-6.8846705437227271</v>
      </c>
      <c r="E2" s="6">
        <f ca="1">+TUM_db1_default_Treatm!B2*Weighting!E2+TUM_db1_default_Treatm!C2*Weighting!E3+TUM_db1_default_Treatm!D2*Weighting!E4+TUM_db1_default_Treatm!E2*Weighting!E5+TUM_db1_default_Treatm!F2*Weighting!E6+TUM_db1_default_Treatm!G2*Weighting!E7+TUM_db1_default_Treatm!H2*Weighting!E8+TUM_db1_default_Treatm!I2*Weighting!E9+TUM_db1_default_Treatm!J2*Weighting!E10+TUM_db1_default_Treatm!K2*Weighting!E11+TUM_db1_default_Treatm!L2*Weighting!E12+TUM_db1_default_Treatm!M2*Weighting!E13+TUM_db1_default_Treatm!N2*Weighting!E14+TUM_db1_default_Treatm!O2*Weighting!E15+TUM_db1_default_Treatm!P2*Weighting!E16+TUM_db1_default_Treatm!Q2*Weighting!E17</f>
        <v>1.791576676797104</v>
      </c>
      <c r="F2" s="6">
        <f ca="1">+TUM_db1_default_Treatm!B2*Weighting!F2+TUM_db1_default_Treatm!C2*Weighting!F3+TUM_db1_default_Treatm!D2*Weighting!F4+TUM_db1_default_Treatm!E2*Weighting!F5+TUM_db1_default_Treatm!F2*Weighting!F6+TUM_db1_default_Treatm!G2*Weighting!F7+TUM_db1_default_Treatm!H2*Weighting!F8+TUM_db1_default_Treatm!I2*Weighting!F9+TUM_db1_default_Treatm!J2*Weighting!F10+TUM_db1_default_Treatm!K2*Weighting!F11+TUM_db1_default_Treatm!L2*Weighting!F12+TUM_db1_default_Treatm!M2*Weighting!F13+TUM_db1_default_Treatm!N2*Weighting!F14+TUM_db1_default_Treatm!O2*Weighting!F15+TUM_db1_default_Treatm!P2*Weighting!F16+TUM_db1_default_Treatm!Q2*Weighting!F17</f>
        <v>-6.9519408848138946</v>
      </c>
      <c r="G2" s="6">
        <f>+TUM_db1_default_Treatm!B2*Weighting!G2+TUM_db1_default_Treatm!C2*Weighting!G3+TUM_db1_default_Treatm!D2*Weighting!G4+TUM_db1_default_Treatm!E2*Weighting!G5+TUM_db1_default_Treatm!F2*Weighting!G6+TUM_db1_default_Treatm!G2*Weighting!G7+TUM_db1_default_Treatm!H2*Weighting!G8+TUM_db1_default_Treatm!I2*Weighting!G9+TUM_db1_default_Treatm!J2*Weighting!G10+TUM_db1_default_Treatm!K2*Weighting!G11+TUM_db1_default_Treatm!L2*Weighting!G12+TUM_db1_default_Treatm!M2*Weighting!G13+TUM_db1_default_Treatm!N2*Weighting!G14+TUM_db1_default_Treatm!O2*Weighting!G15+TUM_db1_default_Treatm!P2*Weighting!G16+TUM_db1_default_Treatm!Q2*Weighting!G17</f>
        <v>-4.9538018515917503</v>
      </c>
      <c r="H2" s="6">
        <f>+TUM_db1_default_Treatm!B2*Weighting!H2+TUM_db1_default_Treatm!C2*Weighting!H3+TUM_db1_default_Treatm!D2*Weighting!H4+TUM_db1_default_Treatm!E2*Weighting!H5+TUM_db1_default_Treatm!F2*Weighting!H6+TUM_db1_default_Treatm!G2*Weighting!H7+TUM_db1_default_Treatm!H2*Weighting!H8+TUM_db1_default_Treatm!I2*Weighting!H9+TUM_db1_default_Treatm!J2*Weighting!H10+TUM_db1_default_Treatm!K2*Weighting!H11+TUM_db1_default_Treatm!L2*Weighting!H12+TUM_db1_default_Treatm!M2*Weighting!H13+TUM_db1_default_Treatm!N2*Weighting!H14+TUM_db1_default_Treatm!O2*Weighting!H15+TUM_db1_default_Treatm!P2*Weighting!H16+TUM_db1_default_Treatm!Q2*Weighting!H17</f>
        <v>-4.5342029017885377</v>
      </c>
      <c r="I2" s="6">
        <f>+TUM_db1_default_Treatm!B2*Weighting!I2+TUM_db1_default_Treatm!C2*Weighting!I3+TUM_db1_default_Treatm!D2*Weighting!I4+TUM_db1_default_Treatm!E2*Weighting!I5+TUM_db1_default_Treatm!F2*Weighting!I6+TUM_db1_default_Treatm!G2*Weighting!I7+TUM_db1_default_Treatm!H2*Weighting!I8+TUM_db1_default_Treatm!I2*Weighting!I9+TUM_db1_default_Treatm!J2*Weighting!I10+TUM_db1_default_Treatm!K2*Weighting!I11+TUM_db1_default_Treatm!L2*Weighting!I12+TUM_db1_default_Treatm!M2*Weighting!I13+TUM_db1_default_Treatm!N2*Weighting!I14+TUM_db1_default_Treatm!O2*Weighting!I15+TUM_db1_default_Treatm!P2*Weighting!I16+TUM_db1_default_Treatm!Q2*Weighting!I17</f>
        <v>-5.2835712429763122</v>
      </c>
      <c r="J2" s="6">
        <f>+TUM_db1_default_Treatm!B2*Weighting!J2+TUM_db1_default_Treatm!C2*Weighting!J3+TUM_db1_default_Treatm!D2*Weighting!J4+TUM_db1_default_Treatm!E2*Weighting!J5+TUM_db1_default_Treatm!F2*Weighting!J6+TUM_db1_default_Treatm!G2*Weighting!J7+TUM_db1_default_Treatm!H2*Weighting!J8+TUM_db1_default_Treatm!I2*Weighting!J9+TUM_db1_default_Treatm!J2*Weighting!J10+TUM_db1_default_Treatm!K2*Weighting!J11+TUM_db1_default_Treatm!L2*Weighting!J12+TUM_db1_default_Treatm!M2*Weighting!J13+TUM_db1_default_Treatm!N2*Weighting!J14+TUM_db1_default_Treatm!O2*Weighting!J15+TUM_db1_default_Treatm!P2*Weighting!J16+TUM_db1_default_Treatm!Q2*Weighting!J17</f>
        <v>-0.60735153879016046</v>
      </c>
      <c r="K2" s="6">
        <f>+TUM_db1_default_Treatm!B2*Weighting!K2+TUM_db1_default_Treatm!C2*Weighting!K3+TUM_db1_default_Treatm!D2*Weighting!K4+TUM_db1_default_Treatm!E2*Weighting!K5+TUM_db1_default_Treatm!F2*Weighting!K6+TUM_db1_default_Treatm!G2*Weighting!K7+TUM_db1_default_Treatm!H2*Weighting!K8+TUM_db1_default_Treatm!I2*Weighting!K9+TUM_db1_default_Treatm!J2*Weighting!K10+TUM_db1_default_Treatm!K2*Weighting!K11+TUM_db1_default_Treatm!L2*Weighting!K12+TUM_db1_default_Treatm!M2*Weighting!K13+TUM_db1_default_Treatm!N2*Weighting!K14+TUM_db1_default_Treatm!O2*Weighting!K15+TUM_db1_default_Treatm!P2*Weighting!K16+TUM_db1_default_Treatm!Q2*Weighting!K17</f>
        <v>-5.1360046649078468</v>
      </c>
      <c r="L2" s="6">
        <f>+TUM_db1_default_Treatm!B2*Weighting!L2+TUM_db1_default_Treatm!C2*Weighting!L3+TUM_db1_default_Treatm!D2*Weighting!L4+TUM_db1_default_Treatm!E2*Weighting!L5+TUM_db1_default_Treatm!F2*Weighting!L6+TUM_db1_default_Treatm!G2*Weighting!L7+TUM_db1_default_Treatm!H2*Weighting!L8+TUM_db1_default_Treatm!I2*Weighting!L9+TUM_db1_default_Treatm!J2*Weighting!L10+TUM_db1_default_Treatm!K2*Weighting!L11+TUM_db1_default_Treatm!L2*Weighting!L12+TUM_db1_default_Treatm!M2*Weighting!L13+TUM_db1_default_Treatm!N2*Weighting!L14+TUM_db1_default_Treatm!O2*Weighting!L15+TUM_db1_default_Treatm!P2*Weighting!L16+TUM_db1_default_Treatm!Q2*Weighting!L17</f>
        <v>-7.7231702594317078</v>
      </c>
      <c r="M2" s="6">
        <f>+TUM_db1_default_Treatm!B2*Weighting!M2+TUM_db1_default_Treatm!C2*Weighting!M3+TUM_db1_default_Treatm!D2*Weighting!M4+TUM_db1_default_Treatm!E2*Weighting!M5+TUM_db1_default_Treatm!F2*Weighting!M6+TUM_db1_default_Treatm!G2*Weighting!M7+TUM_db1_default_Treatm!H2*Weighting!M8+TUM_db1_default_Treatm!I2*Weighting!M9+TUM_db1_default_Treatm!J2*Weighting!M10+TUM_db1_default_Treatm!K2*Weighting!M11+TUM_db1_default_Treatm!L2*Weighting!M12+TUM_db1_default_Treatm!M2*Weighting!M13+TUM_db1_default_Treatm!N2*Weighting!M14+TUM_db1_default_Treatm!O2*Weighting!M15+TUM_db1_default_Treatm!P2*Weighting!M16+TUM_db1_default_Treatm!Q2*Weighting!M17</f>
        <v>0.13337632557871976</v>
      </c>
      <c r="N2" s="6">
        <f>+TUM_db1_default_Treatm!B2*Weighting!N2+TUM_db1_default_Treatm!C2*Weighting!N3+TUM_db1_default_Treatm!D2*Weighting!N4+TUM_db1_default_Treatm!E2*Weighting!N5+TUM_db1_default_Treatm!F2*Weighting!N6+TUM_db1_default_Treatm!G2*Weighting!N7+TUM_db1_default_Treatm!H2*Weighting!N8+TUM_db1_default_Treatm!I2*Weighting!N9+TUM_db1_default_Treatm!J2*Weighting!N10+TUM_db1_default_Treatm!K2*Weighting!N11+TUM_db1_default_Treatm!L2*Weighting!N12+TUM_db1_default_Treatm!M2*Weighting!N13+TUM_db1_default_Treatm!N2*Weighting!N14+TUM_db1_default_Treatm!O2*Weighting!N15+TUM_db1_default_Treatm!P2*Weighting!N16+TUM_db1_default_Treatm!Q2*Weighting!N17</f>
        <v>-18.272159914567794</v>
      </c>
      <c r="O2" s="6">
        <f>+TUM_db1_default_Treatm!B2*Weighting!O2+TUM_db1_default_Treatm!C2*Weighting!O3+TUM_db1_default_Treatm!D2*Weighting!O4+TUM_db1_default_Treatm!E2*Weighting!O5+TUM_db1_default_Treatm!F2*Weighting!O6+TUM_db1_default_Treatm!G2*Weighting!O7+TUM_db1_default_Treatm!H2*Weighting!O8+TUM_db1_default_Treatm!I2*Weighting!O9+TUM_db1_default_Treatm!J2*Weighting!O10+TUM_db1_default_Treatm!K2*Weighting!O11+TUM_db1_default_Treatm!L2*Weighting!O12+TUM_db1_default_Treatm!M2*Weighting!O13+TUM_db1_default_Treatm!N2*Weighting!O14+TUM_db1_default_Treatm!O2*Weighting!O15+TUM_db1_default_Treatm!P2*Weighting!O16+TUM_db1_default_Treatm!Q2*Weighting!O17</f>
        <v>-3.918171055507031</v>
      </c>
      <c r="P2" s="6">
        <f>+TUM_db1_default_Treatm!B2*Weighting!P2+TUM_db1_default_Treatm!C2*Weighting!P3+TUM_db1_default_Treatm!D2*Weighting!P4+TUM_db1_default_Treatm!E2*Weighting!P5+TUM_db1_default_Treatm!F2*Weighting!P6+TUM_db1_default_Treatm!G2*Weighting!P7+TUM_db1_default_Treatm!H2*Weighting!P8+TUM_db1_default_Treatm!I2*Weighting!P9+TUM_db1_default_Treatm!J2*Weighting!P10+TUM_db1_default_Treatm!K2*Weighting!P11+TUM_db1_default_Treatm!L2*Weighting!P12+TUM_db1_default_Treatm!M2*Weighting!P13+TUM_db1_default_Treatm!N2*Weighting!P14+TUM_db1_default_Treatm!O2*Weighting!P15+TUM_db1_default_Treatm!P2*Weighting!P16+TUM_db1_default_Treatm!Q2*Weighting!P17</f>
        <v>-8.2439483375721796</v>
      </c>
      <c r="Q2" s="6">
        <f>+TUM_db1_default_Treatm!B2*Weighting!Q2+TUM_db1_default_Treatm!C2*Weighting!Q3+TUM_db1_default_Treatm!D2*Weighting!Q4+TUM_db1_default_Treatm!E2*Weighting!Q5+TUM_db1_default_Treatm!F2*Weighting!Q6+TUM_db1_default_Treatm!G2*Weighting!Q7+TUM_db1_default_Treatm!H2*Weighting!Q8+TUM_db1_default_Treatm!I2*Weighting!Q9+TUM_db1_default_Treatm!J2*Weighting!Q10+TUM_db1_default_Treatm!K2*Weighting!Q11+TUM_db1_default_Treatm!L2*Weighting!Q12+TUM_db1_default_Treatm!M2*Weighting!Q13+TUM_db1_default_Treatm!N2*Weighting!Q14+TUM_db1_default_Treatm!O2*Weighting!Q15+TUM_db1_default_Treatm!P2*Weighting!Q16+TUM_db1_default_Treatm!Q2*Weighting!Q17</f>
        <v>3.0423610175622784E-3</v>
      </c>
      <c r="R2" s="6">
        <f>+TUM_db1_default_Treatm!B2*Weighting!R2+TUM_db1_default_Treatm!C2*Weighting!R3+TUM_db1_default_Treatm!D2*Weighting!R4+TUM_db1_default_Treatm!E2*Weighting!R5+TUM_db1_default_Treatm!F2*Weighting!R6+TUM_db1_default_Treatm!G2*Weighting!R7+TUM_db1_default_Treatm!H2*Weighting!R8+TUM_db1_default_Treatm!I2*Weighting!R9+TUM_db1_default_Treatm!J2*Weighting!R10+TUM_db1_default_Treatm!K2*Weighting!R11+TUM_db1_default_Treatm!L2*Weighting!R12+TUM_db1_default_Treatm!M2*Weighting!R13+TUM_db1_default_Treatm!N2*Weighting!R14+TUM_db1_default_Treatm!O2*Weighting!R15+TUM_db1_default_Treatm!P2*Weighting!R16+TUM_db1_default_Treatm!Q2*Weighting!R17</f>
        <v>3.1062044343526729</v>
      </c>
      <c r="S2" s="6">
        <f>+TUM_db1_default_Treatm!B2*Weighting!S2+TUM_db1_default_Treatm!C2*Weighting!S3+TUM_db1_default_Treatm!D2*Weighting!S4+TUM_db1_default_Treatm!E2*Weighting!S5+TUM_db1_default_Treatm!F2*Weighting!S6+TUM_db1_default_Treatm!G2*Weighting!S7+TUM_db1_default_Treatm!H2*Weighting!S8+TUM_db1_default_Treatm!I2*Weighting!S9+TUM_db1_default_Treatm!J2*Weighting!S10+TUM_db1_default_Treatm!K2*Weighting!S11+TUM_db1_default_Treatm!L2*Weighting!S12+TUM_db1_default_Treatm!M2*Weighting!S13+TUM_db1_default_Treatm!N2*Weighting!S14+TUM_db1_default_Treatm!O2*Weighting!S15+TUM_db1_default_Treatm!P2*Weighting!S16+TUM_db1_default_Treatm!Q2*Weighting!S17</f>
        <v>-21.15063707191381</v>
      </c>
      <c r="T2" s="6">
        <f>+TUM_db1_default_Treatm!B2*Weighting!T2+TUM_db1_default_Treatm!C2*Weighting!T3+TUM_db1_default_Treatm!D2*Weighting!T4+TUM_db1_default_Treatm!E2*Weighting!T5+TUM_db1_default_Treatm!F2*Weighting!T6+TUM_db1_default_Treatm!G2*Weighting!T7+TUM_db1_default_Treatm!H2*Weighting!T8+TUM_db1_default_Treatm!I2*Weighting!T9+TUM_db1_default_Treatm!J2*Weighting!T10+TUM_db1_default_Treatm!K2*Weighting!T11+TUM_db1_default_Treatm!L2*Weighting!T12+TUM_db1_default_Treatm!M2*Weighting!T13+TUM_db1_default_Treatm!N2*Weighting!T14+TUM_db1_default_Treatm!O2*Weighting!T15+TUM_db1_default_Treatm!P2*Weighting!T16+TUM_db1_default_Treatm!Q2*Weighting!T17</f>
        <v>-29.620158107284318</v>
      </c>
      <c r="U2" s="6">
        <f>+TUM_db1_default_Treatm!B2*Weighting!U2+TUM_db1_default_Treatm!C2*Weighting!U3+TUM_db1_default_Treatm!D2*Weighting!U4+TUM_db1_default_Treatm!E2*Weighting!U5+TUM_db1_default_Treatm!F2*Weighting!U6+TUM_db1_default_Treatm!G2*Weighting!U7+TUM_db1_default_Treatm!H2*Weighting!U8+TUM_db1_default_Treatm!I2*Weighting!U9+TUM_db1_default_Treatm!J2*Weighting!U10+TUM_db1_default_Treatm!K2*Weighting!U11+TUM_db1_default_Treatm!L2*Weighting!U12+TUM_db1_default_Treatm!M2*Weighting!U13+TUM_db1_default_Treatm!N2*Weighting!U14+TUM_db1_default_Treatm!O2*Weighting!U15+TUM_db1_default_Treatm!P2*Weighting!U16+TUM_db1_default_Treatm!Q2*Weighting!U17</f>
        <v>-0.38651290128103</v>
      </c>
      <c r="V2" s="6">
        <f>+TUM_db1_default_Treatm!B2*Weighting!V2+TUM_db1_default_Treatm!C2*Weighting!V3+TUM_db1_default_Treatm!D2*Weighting!V4+TUM_db1_default_Treatm!E2*Weighting!V5+TUM_db1_default_Treatm!F2*Weighting!V6+TUM_db1_default_Treatm!G2*Weighting!V7+TUM_db1_default_Treatm!H2*Weighting!V8+TUM_db1_default_Treatm!I2*Weighting!V9+TUM_db1_default_Treatm!J2*Weighting!V10+TUM_db1_default_Treatm!K2*Weighting!V11+TUM_db1_default_Treatm!L2*Weighting!V12+TUM_db1_default_Treatm!M2*Weighting!V13+TUM_db1_default_Treatm!N2*Weighting!V14+TUM_db1_default_Treatm!O2*Weighting!V15+TUM_db1_default_Treatm!P2*Weighting!V16+TUM_db1_default_Treatm!Q2*Weighting!V17</f>
        <v>-0.22682434545768615</v>
      </c>
      <c r="W2" s="6">
        <f>+TUM_db1_default_Treatm!B2*Weighting!W2+TUM_db1_default_Treatm!C2*Weighting!W3+TUM_db1_default_Treatm!D2*Weighting!W4+TUM_db1_default_Treatm!E2*Weighting!W5+TUM_db1_default_Treatm!F2*Weighting!W6+TUM_db1_default_Treatm!G2*Weighting!W7+TUM_db1_default_Treatm!H2*Weighting!W8+TUM_db1_default_Treatm!I2*Weighting!W9+TUM_db1_default_Treatm!J2*Weighting!W10+TUM_db1_default_Treatm!K2*Weighting!W11+TUM_db1_default_Treatm!L2*Weighting!W12+TUM_db1_default_Treatm!M2*Weighting!W13+TUM_db1_default_Treatm!N2*Weighting!W14+TUM_db1_default_Treatm!O2*Weighting!W15+TUM_db1_default_Treatm!P2*Weighting!W16+TUM_db1_default_Treatm!Q2*Weighting!W17</f>
        <v>3.2762574846839811</v>
      </c>
      <c r="X2" s="6">
        <f>+TUM_db1_default_Treatm!B2*Weighting!X2+TUM_db1_default_Treatm!C2*Weighting!X3+TUM_db1_default_Treatm!D2*Weighting!X4+TUM_db1_default_Treatm!E2*Weighting!X5+TUM_db1_default_Treatm!F2*Weighting!X6+TUM_db1_default_Treatm!G2*Weighting!X7+TUM_db1_default_Treatm!H2*Weighting!X8+TUM_db1_default_Treatm!I2*Weighting!X9+TUM_db1_default_Treatm!J2*Weighting!X10+TUM_db1_default_Treatm!K2*Weighting!X11+TUM_db1_default_Treatm!L2*Weighting!X12+TUM_db1_default_Treatm!M2*Weighting!X13+TUM_db1_default_Treatm!N2*Weighting!X14+TUM_db1_default_Treatm!O2*Weighting!X15+TUM_db1_default_Treatm!P2*Weighting!X16+TUM_db1_default_Treatm!Q2*Weighting!X17</f>
        <v>-0.13060254135997695</v>
      </c>
      <c r="Y2" s="6">
        <f>+TUM_db1_default_Treatm!B2*Weighting!Y2+TUM_db1_default_Treatm!C2*Weighting!Y3+TUM_db1_default_Treatm!D2*Weighting!Y4+TUM_db1_default_Treatm!E2*Weighting!Y5+TUM_db1_default_Treatm!F2*Weighting!Y6+TUM_db1_default_Treatm!G2*Weighting!Y7+TUM_db1_default_Treatm!H2*Weighting!Y8+TUM_db1_default_Treatm!I2*Weighting!Y9+TUM_db1_default_Treatm!J2*Weighting!Y10+TUM_db1_default_Treatm!K2*Weighting!Y11+TUM_db1_default_Treatm!L2*Weighting!Y12+TUM_db1_default_Treatm!M2*Weighting!Y13+TUM_db1_default_Treatm!N2*Weighting!Y14+TUM_db1_default_Treatm!O2*Weighting!Y15+TUM_db1_default_Treatm!P2*Weighting!Y16+TUM_db1_default_Treatm!Q2*Weighting!Y17</f>
        <v>-0.56922088498748735</v>
      </c>
      <c r="Z2" s="6">
        <f>+TUM_db1_default_Treatm!B2*Weighting!Z2+TUM_db1_default_Treatm!C2*Weighting!Z3+TUM_db1_default_Treatm!D2*Weighting!Z4+TUM_db1_default_Treatm!E2*Weighting!Z5+TUM_db1_default_Treatm!F2*Weighting!Z6+TUM_db1_default_Treatm!G2*Weighting!Z7+TUM_db1_default_Treatm!H2*Weighting!Z8+TUM_db1_default_Treatm!I2*Weighting!Z9+TUM_db1_default_Treatm!J2*Weighting!Z10+TUM_db1_default_Treatm!K2*Weighting!Z11+TUM_db1_default_Treatm!L2*Weighting!Z12+TUM_db1_default_Treatm!M2*Weighting!Z13+TUM_db1_default_Treatm!N2*Weighting!Z14+TUM_db1_default_Treatm!O2*Weighting!Z15+TUM_db1_default_Treatm!P2*Weighting!Z16+TUM_db1_default_Treatm!Q2*Weighting!Z17</f>
        <v>2.2616951477441045</v>
      </c>
      <c r="AA2" s="6">
        <f>+TUM_db1_default_Treatm!B2*Weighting!AA2+TUM_db1_default_Treatm!C2*Weighting!AA3+TUM_db1_default_Treatm!D2*Weighting!AA4+TUM_db1_default_Treatm!E2*Weighting!AA5+TUM_db1_default_Treatm!F2*Weighting!AA6+TUM_db1_default_Treatm!G2*Weighting!AA7+TUM_db1_default_Treatm!H2*Weighting!AA8+TUM_db1_default_Treatm!I2*Weighting!AA9+TUM_db1_default_Treatm!J2*Weighting!AA10+TUM_db1_default_Treatm!K2*Weighting!AA11+TUM_db1_default_Treatm!L2*Weighting!AA12+TUM_db1_default_Treatm!M2*Weighting!AA13+TUM_db1_default_Treatm!N2*Weighting!AA14+TUM_db1_default_Treatm!O2*Weighting!AA15+TUM_db1_default_Treatm!P2*Weighting!AA16+TUM_db1_default_Treatm!Q2*Weighting!AA17</f>
        <v>2.2000000405179758</v>
      </c>
    </row>
    <row r="3" spans="1:27" x14ac:dyDescent="0.35">
      <c r="A3" s="5" t="s">
        <v>2</v>
      </c>
      <c r="B3" s="6">
        <f ca="1">+TUM_db1_default_Treatm!B3*Weighting!B2+TUM_db1_default_Treatm!C3*Weighting!B3+TUM_db1_default_Treatm!D3*Weighting!B4+TUM_db1_default_Treatm!E3*Weighting!B5+TUM_db1_default_Treatm!F3*Weighting!B6+TUM_db1_default_Treatm!G3*Weighting!B7+TUM_db1_default_Treatm!H3*Weighting!B8+TUM_db1_default_Treatm!I3*Weighting!B9+TUM_db1_default_Treatm!J3*Weighting!B10+TUM_db1_default_Treatm!K3*Weighting!B11+TUM_db1_default_Treatm!L3*Weighting!B12+TUM_db1_default_Treatm!M3*Weighting!B13+TUM_db1_default_Treatm!N3*Weighting!B14+TUM_db1_default_Treatm!O3*Weighting!B15+TUM_db1_default_Treatm!P3*Weighting!B16+TUM_db1_default_Treatm!Q3*Weighting!B17</f>
        <v>-7.7811306783097018</v>
      </c>
      <c r="C3" s="6">
        <f ca="1">+TUM_db1_default_Treatm!B3*Weighting!C2+TUM_db1_default_Treatm!C3*Weighting!C3+TUM_db1_default_Treatm!D3*Weighting!C4+TUM_db1_default_Treatm!E3*Weighting!C5+TUM_db1_default_Treatm!F3*Weighting!C6+TUM_db1_default_Treatm!G3*Weighting!C7+TUM_db1_default_Treatm!H3*Weighting!C8+TUM_db1_default_Treatm!I3*Weighting!C9+TUM_db1_default_Treatm!J3*Weighting!C10+TUM_db1_default_Treatm!K3*Weighting!C11+TUM_db1_default_Treatm!L3*Weighting!C12+TUM_db1_default_Treatm!M3*Weighting!C13+TUM_db1_default_Treatm!N3*Weighting!C14+TUM_db1_default_Treatm!O3*Weighting!C15+TUM_db1_default_Treatm!P3*Weighting!C16+TUM_db1_default_Treatm!Q3*Weighting!C17</f>
        <v>-5.3585480617696968</v>
      </c>
      <c r="D3" s="6">
        <f ca="1">+TUM_db1_default_Treatm!B3*Weighting!D2+TUM_db1_default_Treatm!C3*Weighting!D3+TUM_db1_default_Treatm!D3*Weighting!D4+TUM_db1_default_Treatm!E3*Weighting!D5+TUM_db1_default_Treatm!F3*Weighting!D6+TUM_db1_default_Treatm!G3*Weighting!D7+TUM_db1_default_Treatm!H3*Weighting!D8+TUM_db1_default_Treatm!I3*Weighting!D9+TUM_db1_default_Treatm!J3*Weighting!D10+TUM_db1_default_Treatm!K3*Weighting!D11+TUM_db1_default_Treatm!L3*Weighting!D12+TUM_db1_default_Treatm!M3*Weighting!D13+TUM_db1_default_Treatm!N3*Weighting!D14+TUM_db1_default_Treatm!O3*Weighting!D15+TUM_db1_default_Treatm!P3*Weighting!D16+TUM_db1_default_Treatm!Q3*Weighting!D17</f>
        <v>-8.2645323835663245</v>
      </c>
      <c r="E3" s="6">
        <f ca="1">+TUM_db1_default_Treatm!B3*Weighting!E2+TUM_db1_default_Treatm!C3*Weighting!E3+TUM_db1_default_Treatm!D3*Weighting!E4+TUM_db1_default_Treatm!E3*Weighting!E5+TUM_db1_default_Treatm!F3*Weighting!E6+TUM_db1_default_Treatm!G3*Weighting!E7+TUM_db1_default_Treatm!H3*Weighting!E8+TUM_db1_default_Treatm!I3*Weighting!E9+TUM_db1_default_Treatm!J3*Weighting!E10+TUM_db1_default_Treatm!K3*Weighting!E11+TUM_db1_default_Treatm!L3*Weighting!E12+TUM_db1_default_Treatm!M3*Weighting!E13+TUM_db1_default_Treatm!N3*Weighting!E14+TUM_db1_default_Treatm!O3*Weighting!E15+TUM_db1_default_Treatm!P3*Weighting!E16+TUM_db1_default_Treatm!Q3*Weighting!E17</f>
        <v>-1.5600075837790246</v>
      </c>
      <c r="F3" s="6">
        <f ca="1">+TUM_db1_default_Treatm!B3*Weighting!F2+TUM_db1_default_Treatm!C3*Weighting!F3+TUM_db1_default_Treatm!D3*Weighting!F4+TUM_db1_default_Treatm!E3*Weighting!F5+TUM_db1_default_Treatm!F3*Weighting!F6+TUM_db1_default_Treatm!G3*Weighting!F7+TUM_db1_default_Treatm!H3*Weighting!F8+TUM_db1_default_Treatm!I3*Weighting!F9+TUM_db1_default_Treatm!J3*Weighting!F10+TUM_db1_default_Treatm!K3*Weighting!F11+TUM_db1_default_Treatm!L3*Weighting!F12+TUM_db1_default_Treatm!M3*Weighting!F13+TUM_db1_default_Treatm!N3*Weighting!F14+TUM_db1_default_Treatm!O3*Weighting!F15+TUM_db1_default_Treatm!P3*Weighting!F16+TUM_db1_default_Treatm!Q3*Weighting!F17</f>
        <v>-8.174772177721163</v>
      </c>
      <c r="G3" s="6">
        <f>+TUM_db1_default_Treatm!B3*Weighting!G2+TUM_db1_default_Treatm!C3*Weighting!G3+TUM_db1_default_Treatm!D3*Weighting!G4+TUM_db1_default_Treatm!E3*Weighting!G5+TUM_db1_default_Treatm!F3*Weighting!G6+TUM_db1_default_Treatm!G3*Weighting!G7+TUM_db1_default_Treatm!H3*Weighting!G8+TUM_db1_default_Treatm!I3*Weighting!G9+TUM_db1_default_Treatm!J3*Weighting!G10+TUM_db1_default_Treatm!K3*Weighting!G11+TUM_db1_default_Treatm!L3*Weighting!G12+TUM_db1_default_Treatm!M3*Weighting!G13+TUM_db1_default_Treatm!N3*Weighting!G14+TUM_db1_default_Treatm!O3*Weighting!G15+TUM_db1_default_Treatm!P3*Weighting!G16+TUM_db1_default_Treatm!Q3*Weighting!G17</f>
        <v>-5.8631591866993107</v>
      </c>
      <c r="H3" s="6">
        <f>+TUM_db1_default_Treatm!B3*Weighting!H2+TUM_db1_default_Treatm!C3*Weighting!H3+TUM_db1_default_Treatm!D3*Weighting!H4+TUM_db1_default_Treatm!E3*Weighting!H5+TUM_db1_default_Treatm!F3*Weighting!H6+TUM_db1_default_Treatm!G3*Weighting!H7+TUM_db1_default_Treatm!H3*Weighting!H8+TUM_db1_default_Treatm!I3*Weighting!H9+TUM_db1_default_Treatm!J3*Weighting!H10+TUM_db1_default_Treatm!K3*Weighting!H11+TUM_db1_default_Treatm!L3*Weighting!H12+TUM_db1_default_Treatm!M3*Weighting!H13+TUM_db1_default_Treatm!N3*Weighting!H14+TUM_db1_default_Treatm!O3*Weighting!H15+TUM_db1_default_Treatm!P3*Weighting!H16+TUM_db1_default_Treatm!Q3*Weighting!H17</f>
        <v>-4.7327145316384049</v>
      </c>
      <c r="I3" s="6">
        <f>+TUM_db1_default_Treatm!B3*Weighting!I2+TUM_db1_default_Treatm!C3*Weighting!I3+TUM_db1_default_Treatm!D3*Weighting!I4+TUM_db1_default_Treatm!E3*Weighting!I5+TUM_db1_default_Treatm!F3*Weighting!I6+TUM_db1_default_Treatm!G3*Weighting!I7+TUM_db1_default_Treatm!H3*Weighting!I8+TUM_db1_default_Treatm!I3*Weighting!I9+TUM_db1_default_Treatm!J3*Weighting!I10+TUM_db1_default_Treatm!K3*Weighting!I11+TUM_db1_default_Treatm!L3*Weighting!I12+TUM_db1_default_Treatm!M3*Weighting!I13+TUM_db1_default_Treatm!N3*Weighting!I14+TUM_db1_default_Treatm!O3*Weighting!I15+TUM_db1_default_Treatm!P3*Weighting!I16+TUM_db1_default_Treatm!Q3*Weighting!I17</f>
        <v>-6.1673389385924349</v>
      </c>
      <c r="J3" s="6">
        <f>+TUM_db1_default_Treatm!B3*Weighting!J2+TUM_db1_default_Treatm!C3*Weighting!J3+TUM_db1_default_Treatm!D3*Weighting!J4+TUM_db1_default_Treatm!E3*Weighting!J5+TUM_db1_default_Treatm!F3*Weighting!J6+TUM_db1_default_Treatm!G3*Weighting!J7+TUM_db1_default_Treatm!H3*Weighting!J8+TUM_db1_default_Treatm!I3*Weighting!J9+TUM_db1_default_Treatm!J3*Weighting!J10+TUM_db1_default_Treatm!K3*Weighting!J11+TUM_db1_default_Treatm!L3*Weighting!J12+TUM_db1_default_Treatm!M3*Weighting!J13+TUM_db1_default_Treatm!N3*Weighting!J14+TUM_db1_default_Treatm!O3*Weighting!J15+TUM_db1_default_Treatm!P3*Weighting!J16+TUM_db1_default_Treatm!Q3*Weighting!J17</f>
        <v>-1.3585596252737415</v>
      </c>
      <c r="K3" s="6">
        <f>+TUM_db1_default_Treatm!B3*Weighting!K2+TUM_db1_default_Treatm!C3*Weighting!K3+TUM_db1_default_Treatm!D3*Weighting!K4+TUM_db1_default_Treatm!E3*Weighting!K5+TUM_db1_default_Treatm!F3*Weighting!K6+TUM_db1_default_Treatm!G3*Weighting!K7+TUM_db1_default_Treatm!H3*Weighting!K8+TUM_db1_default_Treatm!I3*Weighting!K9+TUM_db1_default_Treatm!J3*Weighting!K10+TUM_db1_default_Treatm!K3*Weighting!K11+TUM_db1_default_Treatm!L3*Weighting!K12+TUM_db1_default_Treatm!M3*Weighting!K13+TUM_db1_default_Treatm!N3*Weighting!K14+TUM_db1_default_Treatm!O3*Weighting!K15+TUM_db1_default_Treatm!P3*Weighting!K16+TUM_db1_default_Treatm!Q3*Weighting!K17</f>
        <v>-5.5957598975008942</v>
      </c>
      <c r="L3" s="6">
        <f>+TUM_db1_default_Treatm!B3*Weighting!L2+TUM_db1_default_Treatm!C3*Weighting!L3+TUM_db1_default_Treatm!D3*Weighting!L4+TUM_db1_default_Treatm!E3*Weighting!L5+TUM_db1_default_Treatm!F3*Weighting!L6+TUM_db1_default_Treatm!G3*Weighting!L7+TUM_db1_default_Treatm!H3*Weighting!L8+TUM_db1_default_Treatm!I3*Weighting!L9+TUM_db1_default_Treatm!J3*Weighting!L10+TUM_db1_default_Treatm!K3*Weighting!L11+TUM_db1_default_Treatm!L3*Weighting!L12+TUM_db1_default_Treatm!M3*Weighting!L13+TUM_db1_default_Treatm!N3*Weighting!L14+TUM_db1_default_Treatm!O3*Weighting!L15+TUM_db1_default_Treatm!P3*Weighting!L16+TUM_db1_default_Treatm!Q3*Weighting!L17</f>
        <v>-2.9384323089036757</v>
      </c>
      <c r="M3" s="6">
        <f>+TUM_db1_default_Treatm!B3*Weighting!M2+TUM_db1_default_Treatm!C3*Weighting!M3+TUM_db1_default_Treatm!D3*Weighting!M4+TUM_db1_default_Treatm!E3*Weighting!M5+TUM_db1_default_Treatm!F3*Weighting!M6+TUM_db1_default_Treatm!G3*Weighting!M7+TUM_db1_default_Treatm!H3*Weighting!M8+TUM_db1_default_Treatm!I3*Weighting!M9+TUM_db1_default_Treatm!J3*Weighting!M10+TUM_db1_default_Treatm!K3*Weighting!M11+TUM_db1_default_Treatm!L3*Weighting!M12+TUM_db1_default_Treatm!M3*Weighting!M13+TUM_db1_default_Treatm!N3*Weighting!M14+TUM_db1_default_Treatm!O3*Weighting!M15+TUM_db1_default_Treatm!P3*Weighting!M16+TUM_db1_default_Treatm!Q3*Weighting!M17</f>
        <v>-5.2721277003245567E-3</v>
      </c>
      <c r="N3" s="6">
        <f>+TUM_db1_default_Treatm!B3*Weighting!N2+TUM_db1_default_Treatm!C3*Weighting!N3+TUM_db1_default_Treatm!D3*Weighting!N4+TUM_db1_default_Treatm!E3*Weighting!N5+TUM_db1_default_Treatm!F3*Weighting!N6+TUM_db1_default_Treatm!G3*Weighting!N7+TUM_db1_default_Treatm!H3*Weighting!N8+TUM_db1_default_Treatm!I3*Weighting!N9+TUM_db1_default_Treatm!J3*Weighting!N10+TUM_db1_default_Treatm!K3*Weighting!N11+TUM_db1_default_Treatm!L3*Weighting!N12+TUM_db1_default_Treatm!M3*Weighting!N13+TUM_db1_default_Treatm!N3*Weighting!N14+TUM_db1_default_Treatm!O3*Weighting!N15+TUM_db1_default_Treatm!P3*Weighting!N16+TUM_db1_default_Treatm!Q3*Weighting!N17</f>
        <v>-21.630872657407728</v>
      </c>
      <c r="O3" s="6">
        <f>+TUM_db1_default_Treatm!B3*Weighting!O2+TUM_db1_default_Treatm!C3*Weighting!O3+TUM_db1_default_Treatm!D3*Weighting!O4+TUM_db1_default_Treatm!E3*Weighting!O5+TUM_db1_default_Treatm!F3*Weighting!O6+TUM_db1_default_Treatm!G3*Weighting!O7+TUM_db1_default_Treatm!H3*Weighting!O8+TUM_db1_default_Treatm!I3*Weighting!O9+TUM_db1_default_Treatm!J3*Weighting!O10+TUM_db1_default_Treatm!K3*Weighting!O11+TUM_db1_default_Treatm!L3*Weighting!O12+TUM_db1_default_Treatm!M3*Weighting!O13+TUM_db1_default_Treatm!N3*Weighting!O14+TUM_db1_default_Treatm!O3*Weighting!O15+TUM_db1_default_Treatm!P3*Weighting!O16+TUM_db1_default_Treatm!Q3*Weighting!O17</f>
        <v>-2.3148673440932899</v>
      </c>
      <c r="P3" s="6">
        <f>+TUM_db1_default_Treatm!B3*Weighting!P2+TUM_db1_default_Treatm!C3*Weighting!P3+TUM_db1_default_Treatm!D3*Weighting!P4+TUM_db1_default_Treatm!E3*Weighting!P5+TUM_db1_default_Treatm!F3*Weighting!P6+TUM_db1_default_Treatm!G3*Weighting!P7+TUM_db1_default_Treatm!H3*Weighting!P8+TUM_db1_default_Treatm!I3*Weighting!P9+TUM_db1_default_Treatm!J3*Weighting!P10+TUM_db1_default_Treatm!K3*Weighting!P11+TUM_db1_default_Treatm!L3*Weighting!P12+TUM_db1_default_Treatm!M3*Weighting!P13+TUM_db1_default_Treatm!N3*Weighting!P14+TUM_db1_default_Treatm!O3*Weighting!P15+TUM_db1_default_Treatm!P3*Weighting!P16+TUM_db1_default_Treatm!Q3*Weighting!P17</f>
        <v>-7.7795843374300508</v>
      </c>
      <c r="Q3" s="6">
        <f>+TUM_db1_default_Treatm!B3*Weighting!Q2+TUM_db1_default_Treatm!C3*Weighting!Q3+TUM_db1_default_Treatm!D3*Weighting!Q4+TUM_db1_default_Treatm!E3*Weighting!Q5+TUM_db1_default_Treatm!F3*Weighting!Q6+TUM_db1_default_Treatm!G3*Weighting!Q7+TUM_db1_default_Treatm!H3*Weighting!Q8+TUM_db1_default_Treatm!I3*Weighting!Q9+TUM_db1_default_Treatm!J3*Weighting!Q10+TUM_db1_default_Treatm!K3*Weighting!Q11+TUM_db1_default_Treatm!L3*Weighting!Q12+TUM_db1_default_Treatm!M3*Weighting!Q13+TUM_db1_default_Treatm!N3*Weighting!Q14+TUM_db1_default_Treatm!O3*Weighting!Q15+TUM_db1_default_Treatm!P3*Weighting!Q16+TUM_db1_default_Treatm!Q3*Weighting!Q17</f>
        <v>-0.21340026222441205</v>
      </c>
      <c r="R3" s="6">
        <f>+TUM_db1_default_Treatm!B3*Weighting!R2+TUM_db1_default_Treatm!C3*Weighting!R3+TUM_db1_default_Treatm!D3*Weighting!R4+TUM_db1_default_Treatm!E3*Weighting!R5+TUM_db1_default_Treatm!F3*Weighting!R6+TUM_db1_default_Treatm!G3*Weighting!R7+TUM_db1_default_Treatm!H3*Weighting!R8+TUM_db1_default_Treatm!I3*Weighting!R9+TUM_db1_default_Treatm!J3*Weighting!R10+TUM_db1_default_Treatm!K3*Weighting!R11+TUM_db1_default_Treatm!L3*Weighting!R12+TUM_db1_default_Treatm!M3*Weighting!R13+TUM_db1_default_Treatm!N3*Weighting!R14+TUM_db1_default_Treatm!O3*Weighting!R15+TUM_db1_default_Treatm!P3*Weighting!R16+TUM_db1_default_Treatm!Q3*Weighting!R17</f>
        <v>0.7971795536618993</v>
      </c>
      <c r="S3" s="6">
        <f>+TUM_db1_default_Treatm!B3*Weighting!S2+TUM_db1_default_Treatm!C3*Weighting!S3+TUM_db1_default_Treatm!D3*Weighting!S4+TUM_db1_default_Treatm!E3*Weighting!S5+TUM_db1_default_Treatm!F3*Weighting!S6+TUM_db1_default_Treatm!G3*Weighting!S7+TUM_db1_default_Treatm!H3*Weighting!S8+TUM_db1_default_Treatm!I3*Weighting!S9+TUM_db1_default_Treatm!J3*Weighting!S10+TUM_db1_default_Treatm!K3*Weighting!S11+TUM_db1_default_Treatm!L3*Weighting!S12+TUM_db1_default_Treatm!M3*Weighting!S13+TUM_db1_default_Treatm!N3*Weighting!S14+TUM_db1_default_Treatm!O3*Weighting!S15+TUM_db1_default_Treatm!P3*Weighting!S16+TUM_db1_default_Treatm!Q3*Weighting!S17</f>
        <v>-22.590801886094997</v>
      </c>
      <c r="T3" s="6">
        <f>+TUM_db1_default_Treatm!B3*Weighting!T2+TUM_db1_default_Treatm!C3*Weighting!T3+TUM_db1_default_Treatm!D3*Weighting!T4+TUM_db1_default_Treatm!E3*Weighting!T5+TUM_db1_default_Treatm!F3*Weighting!T6+TUM_db1_default_Treatm!G3*Weighting!T7+TUM_db1_default_Treatm!H3*Weighting!T8+TUM_db1_default_Treatm!I3*Weighting!T9+TUM_db1_default_Treatm!J3*Weighting!T10+TUM_db1_default_Treatm!K3*Weighting!T11+TUM_db1_default_Treatm!L3*Weighting!T12+TUM_db1_default_Treatm!M3*Weighting!T13+TUM_db1_default_Treatm!N3*Weighting!T14+TUM_db1_default_Treatm!O3*Weighting!T15+TUM_db1_default_Treatm!P3*Weighting!T16+TUM_db1_default_Treatm!Q3*Weighting!T17</f>
        <v>-31.411883181337156</v>
      </c>
      <c r="U3" s="6">
        <f>+TUM_db1_default_Treatm!B3*Weighting!U2+TUM_db1_default_Treatm!C3*Weighting!U3+TUM_db1_default_Treatm!D3*Weighting!U4+TUM_db1_default_Treatm!E3*Weighting!U5+TUM_db1_default_Treatm!F3*Weighting!U6+TUM_db1_default_Treatm!G3*Weighting!U7+TUM_db1_default_Treatm!H3*Weighting!U8+TUM_db1_default_Treatm!I3*Weighting!U9+TUM_db1_default_Treatm!J3*Weighting!U10+TUM_db1_default_Treatm!K3*Weighting!U11+TUM_db1_default_Treatm!L3*Weighting!U12+TUM_db1_default_Treatm!M3*Weighting!U13+TUM_db1_default_Treatm!N3*Weighting!U14+TUM_db1_default_Treatm!O3*Weighting!U15+TUM_db1_default_Treatm!P3*Weighting!U16+TUM_db1_default_Treatm!Q3*Weighting!U17</f>
        <v>-0.32088605462581177</v>
      </c>
      <c r="V3" s="6">
        <f>+TUM_db1_default_Treatm!B3*Weighting!V2+TUM_db1_default_Treatm!C3*Weighting!V3+TUM_db1_default_Treatm!D3*Weighting!V4+TUM_db1_default_Treatm!E3*Weighting!V5+TUM_db1_default_Treatm!F3*Weighting!V6+TUM_db1_default_Treatm!G3*Weighting!V7+TUM_db1_default_Treatm!H3*Weighting!V8+TUM_db1_default_Treatm!I3*Weighting!V9+TUM_db1_default_Treatm!J3*Weighting!V10+TUM_db1_default_Treatm!K3*Weighting!V11+TUM_db1_default_Treatm!L3*Weighting!V12+TUM_db1_default_Treatm!M3*Weighting!V13+TUM_db1_default_Treatm!N3*Weighting!V14+TUM_db1_default_Treatm!O3*Weighting!V15+TUM_db1_default_Treatm!P3*Weighting!V16+TUM_db1_default_Treatm!Q3*Weighting!V17</f>
        <v>-1.1366071315139963</v>
      </c>
      <c r="W3" s="6">
        <f>+TUM_db1_default_Treatm!B3*Weighting!W2+TUM_db1_default_Treatm!C3*Weighting!W3+TUM_db1_default_Treatm!D3*Weighting!W4+TUM_db1_default_Treatm!E3*Weighting!W5+TUM_db1_default_Treatm!F3*Weighting!W6+TUM_db1_default_Treatm!G3*Weighting!W7+TUM_db1_default_Treatm!H3*Weighting!W8+TUM_db1_default_Treatm!I3*Weighting!W9+TUM_db1_default_Treatm!J3*Weighting!W10+TUM_db1_default_Treatm!K3*Weighting!W11+TUM_db1_default_Treatm!L3*Weighting!W12+TUM_db1_default_Treatm!M3*Weighting!W13+TUM_db1_default_Treatm!N3*Weighting!W14+TUM_db1_default_Treatm!O3*Weighting!W15+TUM_db1_default_Treatm!P3*Weighting!W16+TUM_db1_default_Treatm!Q3*Weighting!W17</f>
        <v>-1.2194309528977614</v>
      </c>
      <c r="X3" s="6">
        <f>+TUM_db1_default_Treatm!B3*Weighting!X2+TUM_db1_default_Treatm!C3*Weighting!X3+TUM_db1_default_Treatm!D3*Weighting!X4+TUM_db1_default_Treatm!E3*Weighting!X5+TUM_db1_default_Treatm!F3*Weighting!X6+TUM_db1_default_Treatm!G3*Weighting!X7+TUM_db1_default_Treatm!H3*Weighting!X8+TUM_db1_default_Treatm!I3*Weighting!X9+TUM_db1_default_Treatm!J3*Weighting!X10+TUM_db1_default_Treatm!K3*Weighting!X11+TUM_db1_default_Treatm!L3*Weighting!X12+TUM_db1_default_Treatm!M3*Weighting!X13+TUM_db1_default_Treatm!N3*Weighting!X14+TUM_db1_default_Treatm!O3*Weighting!X15+TUM_db1_default_Treatm!P3*Weighting!X16+TUM_db1_default_Treatm!Q3*Weighting!X17</f>
        <v>-0.17296882458193613</v>
      </c>
      <c r="Y3" s="6">
        <f>+TUM_db1_default_Treatm!B3*Weighting!Y2+TUM_db1_default_Treatm!C3*Weighting!Y3+TUM_db1_default_Treatm!D3*Weighting!Y4+TUM_db1_default_Treatm!E3*Weighting!Y5+TUM_db1_default_Treatm!F3*Weighting!Y6+TUM_db1_default_Treatm!G3*Weighting!Y7+TUM_db1_default_Treatm!H3*Weighting!Y8+TUM_db1_default_Treatm!I3*Weighting!Y9+TUM_db1_default_Treatm!J3*Weighting!Y10+TUM_db1_default_Treatm!K3*Weighting!Y11+TUM_db1_default_Treatm!L3*Weighting!Y12+TUM_db1_default_Treatm!M3*Weighting!Y13+TUM_db1_default_Treatm!N3*Weighting!Y14+TUM_db1_default_Treatm!O3*Weighting!Y15+TUM_db1_default_Treatm!P3*Weighting!Y16+TUM_db1_default_Treatm!Q3*Weighting!Y17</f>
        <v>-0.63500933940012294</v>
      </c>
      <c r="Z3" s="6">
        <f>+TUM_db1_default_Treatm!B3*Weighting!Z2+TUM_db1_default_Treatm!C3*Weighting!Z3+TUM_db1_default_Treatm!D3*Weighting!Z4+TUM_db1_default_Treatm!E3*Weighting!Z5+TUM_db1_default_Treatm!F3*Weighting!Z6+TUM_db1_default_Treatm!G3*Weighting!Z7+TUM_db1_default_Treatm!H3*Weighting!Z8+TUM_db1_default_Treatm!I3*Weighting!Z9+TUM_db1_default_Treatm!J3*Weighting!Z10+TUM_db1_default_Treatm!K3*Weighting!Z11+TUM_db1_default_Treatm!L3*Weighting!Z12+TUM_db1_default_Treatm!M3*Weighting!Z13+TUM_db1_default_Treatm!N3*Weighting!Z14+TUM_db1_default_Treatm!O3*Weighting!Z15+TUM_db1_default_Treatm!P3*Weighting!Z16+TUM_db1_default_Treatm!Q3*Weighting!Z17</f>
        <v>-1.0934569108169829</v>
      </c>
      <c r="AA3" s="6">
        <f>+TUM_db1_default_Treatm!B3*Weighting!AA2+TUM_db1_default_Treatm!C3*Weighting!AA3+TUM_db1_default_Treatm!D3*Weighting!AA4+TUM_db1_default_Treatm!E3*Weighting!AA5+TUM_db1_default_Treatm!F3*Weighting!AA6+TUM_db1_default_Treatm!G3*Weighting!AA7+TUM_db1_default_Treatm!H3*Weighting!AA8+TUM_db1_default_Treatm!I3*Weighting!AA9+TUM_db1_default_Treatm!J3*Weighting!AA10+TUM_db1_default_Treatm!K3*Weighting!AA11+TUM_db1_default_Treatm!L3*Weighting!AA12+TUM_db1_default_Treatm!M3*Weighting!AA13+TUM_db1_default_Treatm!N3*Weighting!AA14+TUM_db1_default_Treatm!O3*Weighting!AA15+TUM_db1_default_Treatm!P3*Weighting!AA16+TUM_db1_default_Treatm!Q3*Weighting!AA17</f>
        <v>-1.1442532218225889</v>
      </c>
    </row>
    <row r="4" spans="1:27" x14ac:dyDescent="0.35">
      <c r="A4" s="5" t="s">
        <v>3</v>
      </c>
      <c r="B4" s="6">
        <f ca="1">+TUM_db1_default_Treatm!B4*Weighting!B2+TUM_db1_default_Treatm!C4*Weighting!B3+TUM_db1_default_Treatm!D4*Weighting!B4+TUM_db1_default_Treatm!E4*Weighting!B5+TUM_db1_default_Treatm!F4*Weighting!B6+TUM_db1_default_Treatm!G4*Weighting!B7+TUM_db1_default_Treatm!H4*Weighting!B8+TUM_db1_default_Treatm!I4*Weighting!B9+TUM_db1_default_Treatm!J4*Weighting!B10+TUM_db1_default_Treatm!K4*Weighting!B11+TUM_db1_default_Treatm!L4*Weighting!B12+TUM_db1_default_Treatm!M4*Weighting!B13+TUM_db1_default_Treatm!N4*Weighting!B14+TUM_db1_default_Treatm!O4*Weighting!B15+TUM_db1_default_Treatm!P4*Weighting!B16+TUM_db1_default_Treatm!Q4*Weighting!B17</f>
        <v>-3.1357859890782147</v>
      </c>
      <c r="C4" s="6">
        <f ca="1">+TUM_db1_default_Treatm!B4*Weighting!C2+TUM_db1_default_Treatm!C4*Weighting!C3+TUM_db1_default_Treatm!D4*Weighting!C4+TUM_db1_default_Treatm!E4*Weighting!C5+TUM_db1_default_Treatm!F4*Weighting!C6+TUM_db1_default_Treatm!G4*Weighting!C7+TUM_db1_default_Treatm!H4*Weighting!C8+TUM_db1_default_Treatm!I4*Weighting!C9+TUM_db1_default_Treatm!J4*Weighting!C10+TUM_db1_default_Treatm!K4*Weighting!C11+TUM_db1_default_Treatm!L4*Weighting!C12+TUM_db1_default_Treatm!M4*Weighting!C13+TUM_db1_default_Treatm!N4*Weighting!C14+TUM_db1_default_Treatm!O4*Weighting!C15+TUM_db1_default_Treatm!P4*Weighting!C16+TUM_db1_default_Treatm!Q4*Weighting!C17</f>
        <v>-1.5767694840972977</v>
      </c>
      <c r="D4" s="6">
        <f ca="1">+TUM_db1_default_Treatm!B4*Weighting!D2+TUM_db1_default_Treatm!C4*Weighting!D3+TUM_db1_default_Treatm!D4*Weighting!D4+TUM_db1_default_Treatm!E4*Weighting!D5+TUM_db1_default_Treatm!F4*Weighting!D6+TUM_db1_default_Treatm!G4*Weighting!D7+TUM_db1_default_Treatm!H4*Weighting!D8+TUM_db1_default_Treatm!I4*Weighting!D9+TUM_db1_default_Treatm!J4*Weighting!D10+TUM_db1_default_Treatm!K4*Weighting!D11+TUM_db1_default_Treatm!L4*Weighting!D12+TUM_db1_default_Treatm!M4*Weighting!D13+TUM_db1_default_Treatm!N4*Weighting!D14+TUM_db1_default_Treatm!O4*Weighting!D15+TUM_db1_default_Treatm!P4*Weighting!D16+TUM_db1_default_Treatm!Q4*Weighting!D17</f>
        <v>-3.2281548891746406</v>
      </c>
      <c r="E4" s="6">
        <f ca="1">+TUM_db1_default_Treatm!B4*Weighting!E2+TUM_db1_default_Treatm!C4*Weighting!E3+TUM_db1_default_Treatm!D4*Weighting!E4+TUM_db1_default_Treatm!E4*Weighting!E5+TUM_db1_default_Treatm!F4*Weighting!E6+TUM_db1_default_Treatm!G4*Weighting!E7+TUM_db1_default_Treatm!H4*Weighting!E8+TUM_db1_default_Treatm!I4*Weighting!E9+TUM_db1_default_Treatm!J4*Weighting!E10+TUM_db1_default_Treatm!K4*Weighting!E11+TUM_db1_default_Treatm!L4*Weighting!E12+TUM_db1_default_Treatm!M4*Weighting!E13+TUM_db1_default_Treatm!N4*Weighting!E14+TUM_db1_default_Treatm!O4*Weighting!E15+TUM_db1_default_Treatm!P4*Weighting!E16+TUM_db1_default_Treatm!Q4*Weighting!E17</f>
        <v>-6.4620060418580011E-2</v>
      </c>
      <c r="F4" s="6">
        <f ca="1">+TUM_db1_default_Treatm!B4*Weighting!F2+TUM_db1_default_Treatm!C4*Weighting!F3+TUM_db1_default_Treatm!D4*Weighting!F4+TUM_db1_default_Treatm!E4*Weighting!F5+TUM_db1_default_Treatm!F4*Weighting!F6+TUM_db1_default_Treatm!G4*Weighting!F7+TUM_db1_default_Treatm!H4*Weighting!F8+TUM_db1_default_Treatm!I4*Weighting!F9+TUM_db1_default_Treatm!J4*Weighting!F10+TUM_db1_default_Treatm!K4*Weighting!F11+TUM_db1_default_Treatm!L4*Weighting!F12+TUM_db1_default_Treatm!M4*Weighting!F13+TUM_db1_default_Treatm!N4*Weighting!F14+TUM_db1_default_Treatm!O4*Weighting!F15+TUM_db1_default_Treatm!P4*Weighting!F16+TUM_db1_default_Treatm!Q4*Weighting!F17</f>
        <v>-3.0850327439000931</v>
      </c>
      <c r="G4" s="6">
        <f>+TUM_db1_default_Treatm!B4*Weighting!G2+TUM_db1_default_Treatm!C4*Weighting!G3+TUM_db1_default_Treatm!D4*Weighting!G4+TUM_db1_default_Treatm!E4*Weighting!G5+TUM_db1_default_Treatm!F4*Weighting!G6+TUM_db1_default_Treatm!G4*Weighting!G7+TUM_db1_default_Treatm!H4*Weighting!G8+TUM_db1_default_Treatm!I4*Weighting!G9+TUM_db1_default_Treatm!J4*Weighting!G10+TUM_db1_default_Treatm!K4*Weighting!G11+TUM_db1_default_Treatm!L4*Weighting!G12+TUM_db1_default_Treatm!M4*Weighting!G13+TUM_db1_default_Treatm!N4*Weighting!G14+TUM_db1_default_Treatm!O4*Weighting!G15+TUM_db1_default_Treatm!P4*Weighting!G16+TUM_db1_default_Treatm!Q4*Weighting!G17</f>
        <v>-1.4769841465916791</v>
      </c>
      <c r="H4" s="6">
        <f>+TUM_db1_default_Treatm!B4*Weighting!H2+TUM_db1_default_Treatm!C4*Weighting!H3+TUM_db1_default_Treatm!D4*Weighting!H4+TUM_db1_default_Treatm!E4*Weighting!H5+TUM_db1_default_Treatm!F4*Weighting!H6+TUM_db1_default_Treatm!G4*Weighting!H7+TUM_db1_default_Treatm!H4*Weighting!H8+TUM_db1_default_Treatm!I4*Weighting!H9+TUM_db1_default_Treatm!J4*Weighting!H10+TUM_db1_default_Treatm!K4*Weighting!H11+TUM_db1_default_Treatm!L4*Weighting!H12+TUM_db1_default_Treatm!M4*Weighting!H13+TUM_db1_default_Treatm!N4*Weighting!H14+TUM_db1_default_Treatm!O4*Weighting!H15+TUM_db1_default_Treatm!P4*Weighting!H16+TUM_db1_default_Treatm!Q4*Weighting!H17</f>
        <v>-1.8178773107953872</v>
      </c>
      <c r="I4" s="6">
        <f>+TUM_db1_default_Treatm!B4*Weighting!I2+TUM_db1_default_Treatm!C4*Weighting!I3+TUM_db1_default_Treatm!D4*Weighting!I4+TUM_db1_default_Treatm!E4*Weighting!I5+TUM_db1_default_Treatm!F4*Weighting!I6+TUM_db1_default_Treatm!G4*Weighting!I7+TUM_db1_default_Treatm!H4*Weighting!I8+TUM_db1_default_Treatm!I4*Weighting!I9+TUM_db1_default_Treatm!J4*Weighting!I10+TUM_db1_default_Treatm!K4*Weighting!I11+TUM_db1_default_Treatm!L4*Weighting!I12+TUM_db1_default_Treatm!M4*Weighting!I13+TUM_db1_default_Treatm!N4*Weighting!I14+TUM_db1_default_Treatm!O4*Weighting!I15+TUM_db1_default_Treatm!P4*Weighting!I16+TUM_db1_default_Treatm!Q4*Weighting!I17</f>
        <v>-1.5049783517600628</v>
      </c>
      <c r="J4" s="6">
        <f>+TUM_db1_default_Treatm!B4*Weighting!J2+TUM_db1_default_Treatm!C4*Weighting!J3+TUM_db1_default_Treatm!D4*Weighting!J4+TUM_db1_default_Treatm!E4*Weighting!J5+TUM_db1_default_Treatm!F4*Weighting!J6+TUM_db1_default_Treatm!G4*Weighting!J7+TUM_db1_default_Treatm!H4*Weighting!J8+TUM_db1_default_Treatm!I4*Weighting!J9+TUM_db1_default_Treatm!J4*Weighting!J10+TUM_db1_default_Treatm!K4*Weighting!J11+TUM_db1_default_Treatm!L4*Weighting!J12+TUM_db1_default_Treatm!M4*Weighting!J13+TUM_db1_default_Treatm!N4*Weighting!J14+TUM_db1_default_Treatm!O4*Weighting!J15+TUM_db1_default_Treatm!P4*Weighting!J16+TUM_db1_default_Treatm!Q4*Weighting!J17</f>
        <v>-1.3156526823963166</v>
      </c>
      <c r="K4" s="6">
        <f>+TUM_db1_default_Treatm!B4*Weighting!K2+TUM_db1_default_Treatm!C4*Weighting!K3+TUM_db1_default_Treatm!D4*Weighting!K4+TUM_db1_default_Treatm!E4*Weighting!K5+TUM_db1_default_Treatm!F4*Weighting!K6+TUM_db1_default_Treatm!G4*Weighting!K7+TUM_db1_default_Treatm!H4*Weighting!K8+TUM_db1_default_Treatm!I4*Weighting!K9+TUM_db1_default_Treatm!J4*Weighting!K10+TUM_db1_default_Treatm!K4*Weighting!K11+TUM_db1_default_Treatm!L4*Weighting!K12+TUM_db1_default_Treatm!M4*Weighting!K13+TUM_db1_default_Treatm!N4*Weighting!K14+TUM_db1_default_Treatm!O4*Weighting!K15+TUM_db1_default_Treatm!P4*Weighting!K16+TUM_db1_default_Treatm!Q4*Weighting!K17</f>
        <v>-1.5931456818781156</v>
      </c>
      <c r="L4" s="6">
        <f>+TUM_db1_default_Treatm!B4*Weighting!L2+TUM_db1_default_Treatm!C4*Weighting!L3+TUM_db1_default_Treatm!D4*Weighting!L4+TUM_db1_default_Treatm!E4*Weighting!L5+TUM_db1_default_Treatm!F4*Weighting!L6+TUM_db1_default_Treatm!G4*Weighting!L7+TUM_db1_default_Treatm!H4*Weighting!L8+TUM_db1_default_Treatm!I4*Weighting!L9+TUM_db1_default_Treatm!J4*Weighting!L10+TUM_db1_default_Treatm!K4*Weighting!L11+TUM_db1_default_Treatm!L4*Weighting!L12+TUM_db1_default_Treatm!M4*Weighting!L13+TUM_db1_default_Treatm!N4*Weighting!L14+TUM_db1_default_Treatm!O4*Weighting!L15+TUM_db1_default_Treatm!P4*Weighting!L16+TUM_db1_default_Treatm!Q4*Weighting!L17</f>
        <v>-6.5628086594279651</v>
      </c>
      <c r="M4" s="6">
        <f>+TUM_db1_default_Treatm!B4*Weighting!M2+TUM_db1_default_Treatm!C4*Weighting!M3+TUM_db1_default_Treatm!D4*Weighting!M4+TUM_db1_default_Treatm!E4*Weighting!M5+TUM_db1_default_Treatm!F4*Weighting!M6+TUM_db1_default_Treatm!G4*Weighting!M7+TUM_db1_default_Treatm!H4*Weighting!M8+TUM_db1_default_Treatm!I4*Weighting!M9+TUM_db1_default_Treatm!J4*Weighting!M10+TUM_db1_default_Treatm!K4*Weighting!M11+TUM_db1_default_Treatm!L4*Weighting!M12+TUM_db1_default_Treatm!M4*Weighting!M13+TUM_db1_default_Treatm!N4*Weighting!M14+TUM_db1_default_Treatm!O4*Weighting!M15+TUM_db1_default_Treatm!P4*Weighting!M16+TUM_db1_default_Treatm!Q4*Weighting!M17</f>
        <v>7.9304590947157708E-3</v>
      </c>
      <c r="N4" s="6">
        <f>+TUM_db1_default_Treatm!B4*Weighting!N2+TUM_db1_default_Treatm!C4*Weighting!N3+TUM_db1_default_Treatm!D4*Weighting!N4+TUM_db1_default_Treatm!E4*Weighting!N5+TUM_db1_default_Treatm!F4*Weighting!N6+TUM_db1_default_Treatm!G4*Weighting!N7+TUM_db1_default_Treatm!H4*Weighting!N8+TUM_db1_default_Treatm!I4*Weighting!N9+TUM_db1_default_Treatm!J4*Weighting!N10+TUM_db1_default_Treatm!K4*Weighting!N11+TUM_db1_default_Treatm!L4*Weighting!N12+TUM_db1_default_Treatm!M4*Weighting!N13+TUM_db1_default_Treatm!N4*Weighting!N14+TUM_db1_default_Treatm!O4*Weighting!N15+TUM_db1_default_Treatm!P4*Weighting!N16+TUM_db1_default_Treatm!Q4*Weighting!N17</f>
        <v>-11.536326729172233</v>
      </c>
      <c r="O4" s="6">
        <f>+TUM_db1_default_Treatm!B4*Weighting!O2+TUM_db1_default_Treatm!C4*Weighting!O3+TUM_db1_default_Treatm!D4*Weighting!O4+TUM_db1_default_Treatm!E4*Weighting!O5+TUM_db1_default_Treatm!F4*Weighting!O6+TUM_db1_default_Treatm!G4*Weighting!O7+TUM_db1_default_Treatm!H4*Weighting!O8+TUM_db1_default_Treatm!I4*Weighting!O9+TUM_db1_default_Treatm!J4*Weighting!O10+TUM_db1_default_Treatm!K4*Weighting!O11+TUM_db1_default_Treatm!L4*Weighting!O12+TUM_db1_default_Treatm!M4*Weighting!O13+TUM_db1_default_Treatm!N4*Weighting!O14+TUM_db1_default_Treatm!O4*Weighting!O15+TUM_db1_default_Treatm!P4*Weighting!O16+TUM_db1_default_Treatm!Q4*Weighting!O17</f>
        <v>-5.0501882192203533</v>
      </c>
      <c r="P4" s="6">
        <f>+TUM_db1_default_Treatm!B4*Weighting!P2+TUM_db1_default_Treatm!C4*Weighting!P3+TUM_db1_default_Treatm!D4*Weighting!P4+TUM_db1_default_Treatm!E4*Weighting!P5+TUM_db1_default_Treatm!F4*Weighting!P6+TUM_db1_default_Treatm!G4*Weighting!P7+TUM_db1_default_Treatm!H4*Weighting!P8+TUM_db1_default_Treatm!I4*Weighting!P9+TUM_db1_default_Treatm!J4*Weighting!P10+TUM_db1_default_Treatm!K4*Weighting!P11+TUM_db1_default_Treatm!L4*Weighting!P12+TUM_db1_default_Treatm!M4*Weighting!P13+TUM_db1_default_Treatm!N4*Weighting!P14+TUM_db1_default_Treatm!O4*Weighting!P15+TUM_db1_default_Treatm!P4*Weighting!P16+TUM_db1_default_Treatm!Q4*Weighting!P17</f>
        <v>-1.370047230530187</v>
      </c>
      <c r="Q4" s="6">
        <f>+TUM_db1_default_Treatm!B4*Weighting!Q2+TUM_db1_default_Treatm!C4*Weighting!Q3+TUM_db1_default_Treatm!D4*Weighting!Q4+TUM_db1_default_Treatm!E4*Weighting!Q5+TUM_db1_default_Treatm!F4*Weighting!Q6+TUM_db1_default_Treatm!G4*Weighting!Q7+TUM_db1_default_Treatm!H4*Weighting!Q8+TUM_db1_default_Treatm!I4*Weighting!Q9+TUM_db1_default_Treatm!J4*Weighting!Q10+TUM_db1_default_Treatm!K4*Weighting!Q11+TUM_db1_default_Treatm!L4*Weighting!Q12+TUM_db1_default_Treatm!M4*Weighting!Q13+TUM_db1_default_Treatm!N4*Weighting!Q14+TUM_db1_default_Treatm!O4*Weighting!Q15+TUM_db1_default_Treatm!P4*Weighting!Q16+TUM_db1_default_Treatm!Q4*Weighting!Q17</f>
        <v>-4.5776583548290062E-2</v>
      </c>
      <c r="R4" s="6">
        <f>+TUM_db1_default_Treatm!B4*Weighting!R2+TUM_db1_default_Treatm!C4*Weighting!R3+TUM_db1_default_Treatm!D4*Weighting!R4+TUM_db1_default_Treatm!E4*Weighting!R5+TUM_db1_default_Treatm!F4*Weighting!R6+TUM_db1_default_Treatm!G4*Weighting!R7+TUM_db1_default_Treatm!H4*Weighting!R8+TUM_db1_default_Treatm!I4*Weighting!R9+TUM_db1_default_Treatm!J4*Weighting!R10+TUM_db1_default_Treatm!K4*Weighting!R11+TUM_db1_default_Treatm!L4*Weighting!R12+TUM_db1_default_Treatm!M4*Weighting!R13+TUM_db1_default_Treatm!N4*Weighting!R14+TUM_db1_default_Treatm!O4*Weighting!R15+TUM_db1_default_Treatm!P4*Weighting!R16+TUM_db1_default_Treatm!Q4*Weighting!R17</f>
        <v>0.71677823117108774</v>
      </c>
      <c r="S4" s="6">
        <f>+TUM_db1_default_Treatm!B4*Weighting!S2+TUM_db1_default_Treatm!C4*Weighting!S3+TUM_db1_default_Treatm!D4*Weighting!S4+TUM_db1_default_Treatm!E4*Weighting!S5+TUM_db1_default_Treatm!F4*Weighting!S6+TUM_db1_default_Treatm!G4*Weighting!S7+TUM_db1_default_Treatm!H4*Weighting!S8+TUM_db1_default_Treatm!I4*Weighting!S9+TUM_db1_default_Treatm!J4*Weighting!S10+TUM_db1_default_Treatm!K4*Weighting!S11+TUM_db1_default_Treatm!L4*Weighting!S12+TUM_db1_default_Treatm!M4*Weighting!S13+TUM_db1_default_Treatm!N4*Weighting!S14+TUM_db1_default_Treatm!O4*Weighting!S15+TUM_db1_default_Treatm!P4*Weighting!S16+TUM_db1_default_Treatm!Q4*Weighting!S17</f>
        <v>0.29822311988192052</v>
      </c>
      <c r="T4" s="6">
        <f>+TUM_db1_default_Treatm!B4*Weighting!T2+TUM_db1_default_Treatm!C4*Weighting!T3+TUM_db1_default_Treatm!D4*Weighting!T4+TUM_db1_default_Treatm!E4*Weighting!T5+TUM_db1_default_Treatm!F4*Weighting!T6+TUM_db1_default_Treatm!G4*Weighting!T7+TUM_db1_default_Treatm!H4*Weighting!T8+TUM_db1_default_Treatm!I4*Weighting!T9+TUM_db1_default_Treatm!J4*Weighting!T10+TUM_db1_default_Treatm!K4*Weighting!T11+TUM_db1_default_Treatm!L4*Weighting!T12+TUM_db1_default_Treatm!M4*Weighting!T13+TUM_db1_default_Treatm!N4*Weighting!T14+TUM_db1_default_Treatm!O4*Weighting!T15+TUM_db1_default_Treatm!P4*Weighting!T16+TUM_db1_default_Treatm!Q4*Weighting!T17</f>
        <v>0.63923779023236538</v>
      </c>
      <c r="U4" s="6">
        <f>+TUM_db1_default_Treatm!B4*Weighting!U2+TUM_db1_default_Treatm!C4*Weighting!U3+TUM_db1_default_Treatm!D4*Weighting!U4+TUM_db1_default_Treatm!E4*Weighting!U5+TUM_db1_default_Treatm!F4*Weighting!U6+TUM_db1_default_Treatm!G4*Weighting!U7+TUM_db1_default_Treatm!H4*Weighting!U8+TUM_db1_default_Treatm!I4*Weighting!U9+TUM_db1_default_Treatm!J4*Weighting!U10+TUM_db1_default_Treatm!K4*Weighting!U11+TUM_db1_default_Treatm!L4*Weighting!U12+TUM_db1_default_Treatm!M4*Weighting!U13+TUM_db1_default_Treatm!N4*Weighting!U14+TUM_db1_default_Treatm!O4*Weighting!U15+TUM_db1_default_Treatm!P4*Weighting!U16+TUM_db1_default_Treatm!Q4*Weighting!U17</f>
        <v>-0.29370133635524071</v>
      </c>
      <c r="V4" s="6">
        <f>+TUM_db1_default_Treatm!B4*Weighting!V2+TUM_db1_default_Treatm!C4*Weighting!V3+TUM_db1_default_Treatm!D4*Weighting!V4+TUM_db1_default_Treatm!E4*Weighting!V5+TUM_db1_default_Treatm!F4*Weighting!V6+TUM_db1_default_Treatm!G4*Weighting!V7+TUM_db1_default_Treatm!H4*Weighting!V8+TUM_db1_default_Treatm!I4*Weighting!V9+TUM_db1_default_Treatm!J4*Weighting!V10+TUM_db1_default_Treatm!K4*Weighting!V11+TUM_db1_default_Treatm!L4*Weighting!V12+TUM_db1_default_Treatm!M4*Weighting!V13+TUM_db1_default_Treatm!N4*Weighting!V14+TUM_db1_default_Treatm!O4*Weighting!V15+TUM_db1_default_Treatm!P4*Weighting!V16+TUM_db1_default_Treatm!Q4*Weighting!V17</f>
        <v>0.26114302556587166</v>
      </c>
      <c r="W4" s="6">
        <f>+TUM_db1_default_Treatm!B4*Weighting!W2+TUM_db1_default_Treatm!C4*Weighting!W3+TUM_db1_default_Treatm!D4*Weighting!W4+TUM_db1_default_Treatm!E4*Weighting!W5+TUM_db1_default_Treatm!F4*Weighting!W6+TUM_db1_default_Treatm!G4*Weighting!W7+TUM_db1_default_Treatm!H4*Weighting!W8+TUM_db1_default_Treatm!I4*Weighting!W9+TUM_db1_default_Treatm!J4*Weighting!W10+TUM_db1_default_Treatm!K4*Weighting!W11+TUM_db1_default_Treatm!L4*Weighting!W12+TUM_db1_default_Treatm!M4*Weighting!W13+TUM_db1_default_Treatm!N4*Weighting!W14+TUM_db1_default_Treatm!O4*Weighting!W15+TUM_db1_default_Treatm!P4*Weighting!W16+TUM_db1_default_Treatm!Q4*Weighting!W17</f>
        <v>0.39408841034398689</v>
      </c>
      <c r="X4" s="6">
        <f>+TUM_db1_default_Treatm!B4*Weighting!X2+TUM_db1_default_Treatm!C4*Weighting!X3+TUM_db1_default_Treatm!D4*Weighting!X4+TUM_db1_default_Treatm!E4*Weighting!X5+TUM_db1_default_Treatm!F4*Weighting!X6+TUM_db1_default_Treatm!G4*Weighting!X7+TUM_db1_default_Treatm!H4*Weighting!X8+TUM_db1_default_Treatm!I4*Weighting!X9+TUM_db1_default_Treatm!J4*Weighting!X10+TUM_db1_default_Treatm!K4*Weighting!X11+TUM_db1_default_Treatm!L4*Weighting!X12+TUM_db1_default_Treatm!M4*Weighting!X13+TUM_db1_default_Treatm!N4*Weighting!X14+TUM_db1_default_Treatm!O4*Weighting!X15+TUM_db1_default_Treatm!P4*Weighting!X16+TUM_db1_default_Treatm!Q4*Weighting!X17</f>
        <v>-8.1735109680937015E-2</v>
      </c>
      <c r="Y4" s="6">
        <f>+TUM_db1_default_Treatm!B4*Weighting!Y2+TUM_db1_default_Treatm!C4*Weighting!Y3+TUM_db1_default_Treatm!D4*Weighting!Y4+TUM_db1_default_Treatm!E4*Weighting!Y5+TUM_db1_default_Treatm!F4*Weighting!Y6+TUM_db1_default_Treatm!G4*Weighting!Y7+TUM_db1_default_Treatm!H4*Weighting!Y8+TUM_db1_default_Treatm!I4*Weighting!Y9+TUM_db1_default_Treatm!J4*Weighting!Y10+TUM_db1_default_Treatm!K4*Weighting!Y11+TUM_db1_default_Treatm!L4*Weighting!Y12+TUM_db1_default_Treatm!M4*Weighting!Y13+TUM_db1_default_Treatm!N4*Weighting!Y14+TUM_db1_default_Treatm!O4*Weighting!Y15+TUM_db1_default_Treatm!P4*Weighting!Y16+TUM_db1_default_Treatm!Q4*Weighting!Y17</f>
        <v>-0.11747402056503917</v>
      </c>
      <c r="Z4" s="6">
        <f>+TUM_db1_default_Treatm!B4*Weighting!Z2+TUM_db1_default_Treatm!C4*Weighting!Z3+TUM_db1_default_Treatm!D4*Weighting!Z4+TUM_db1_default_Treatm!E4*Weighting!Z5+TUM_db1_default_Treatm!F4*Weighting!Z6+TUM_db1_default_Treatm!G4*Weighting!Z7+TUM_db1_default_Treatm!H4*Weighting!Z8+TUM_db1_default_Treatm!I4*Weighting!Z9+TUM_db1_default_Treatm!J4*Weighting!Z10+TUM_db1_default_Treatm!K4*Weighting!Z11+TUM_db1_default_Treatm!L4*Weighting!Z12+TUM_db1_default_Treatm!M4*Weighting!Z13+TUM_db1_default_Treatm!N4*Weighting!Z14+TUM_db1_default_Treatm!O4*Weighting!Z15+TUM_db1_default_Treatm!P4*Weighting!Z16+TUM_db1_default_Treatm!Q4*Weighting!Z17</f>
        <v>-0.76458057689287773</v>
      </c>
      <c r="AA4" s="6">
        <f>+TUM_db1_default_Treatm!B4*Weighting!AA2+TUM_db1_default_Treatm!C4*Weighting!AA3+TUM_db1_default_Treatm!D4*Weighting!AA4+TUM_db1_default_Treatm!E4*Weighting!AA5+TUM_db1_default_Treatm!F4*Weighting!AA6+TUM_db1_default_Treatm!G4*Weighting!AA7+TUM_db1_default_Treatm!H4*Weighting!AA8+TUM_db1_default_Treatm!I4*Weighting!AA9+TUM_db1_default_Treatm!J4*Weighting!AA10+TUM_db1_default_Treatm!K4*Weighting!AA11+TUM_db1_default_Treatm!L4*Weighting!AA12+TUM_db1_default_Treatm!M4*Weighting!AA13+TUM_db1_default_Treatm!N4*Weighting!AA14+TUM_db1_default_Treatm!O4*Weighting!AA15+TUM_db1_default_Treatm!P4*Weighting!AA16+TUM_db1_default_Treatm!Q4*Weighting!AA17</f>
        <v>-0.12650891636369122</v>
      </c>
    </row>
    <row r="5" spans="1:27" x14ac:dyDescent="0.35">
      <c r="A5" s="5" t="s">
        <v>4</v>
      </c>
      <c r="B5" s="6">
        <f ca="1">+TUM_db1_default_Treatm!B5*Weighting!B2+TUM_db1_default_Treatm!C5*Weighting!B3+TUM_db1_default_Treatm!D5*Weighting!B4+TUM_db1_default_Treatm!E5*Weighting!B5+TUM_db1_default_Treatm!F5*Weighting!B6+TUM_db1_default_Treatm!G5*Weighting!B7+TUM_db1_default_Treatm!H5*Weighting!B8+TUM_db1_default_Treatm!I5*Weighting!B9+TUM_db1_default_Treatm!J5*Weighting!B10+TUM_db1_default_Treatm!K5*Weighting!B11+TUM_db1_default_Treatm!L5*Weighting!B12+TUM_db1_default_Treatm!M5*Weighting!B13+TUM_db1_default_Treatm!N5*Weighting!B14+TUM_db1_default_Treatm!O5*Weighting!B15+TUM_db1_default_Treatm!P5*Weighting!B16+TUM_db1_default_Treatm!Q5*Weighting!B17</f>
        <v>4.5021872180603442</v>
      </c>
      <c r="C5" s="6">
        <f ca="1">+TUM_db1_default_Treatm!B5*Weighting!C2+TUM_db1_default_Treatm!C5*Weighting!C3+TUM_db1_default_Treatm!D5*Weighting!C4+TUM_db1_default_Treatm!E5*Weighting!C5+TUM_db1_default_Treatm!F5*Weighting!C6+TUM_db1_default_Treatm!G5*Weighting!C7+TUM_db1_default_Treatm!H5*Weighting!C8+TUM_db1_default_Treatm!I5*Weighting!C9+TUM_db1_default_Treatm!J5*Weighting!C10+TUM_db1_default_Treatm!K5*Weighting!C11+TUM_db1_default_Treatm!L5*Weighting!C12+TUM_db1_default_Treatm!M5*Weighting!C13+TUM_db1_default_Treatm!N5*Weighting!C14+TUM_db1_default_Treatm!O5*Weighting!C15+TUM_db1_default_Treatm!P5*Weighting!C16+TUM_db1_default_Treatm!Q5*Weighting!C17</f>
        <v>3.0702929941611763</v>
      </c>
      <c r="D5" s="6">
        <f ca="1">+TUM_db1_default_Treatm!B5*Weighting!D2+TUM_db1_default_Treatm!C5*Weighting!D3+TUM_db1_default_Treatm!D5*Weighting!D4+TUM_db1_default_Treatm!E5*Weighting!D5+TUM_db1_default_Treatm!F5*Weighting!D6+TUM_db1_default_Treatm!G5*Weighting!D7+TUM_db1_default_Treatm!H5*Weighting!D8+TUM_db1_default_Treatm!I5*Weighting!D9+TUM_db1_default_Treatm!J5*Weighting!D10+TUM_db1_default_Treatm!K5*Weighting!D11+TUM_db1_default_Treatm!L5*Weighting!D12+TUM_db1_default_Treatm!M5*Weighting!D13+TUM_db1_default_Treatm!N5*Weighting!D14+TUM_db1_default_Treatm!O5*Weighting!D15+TUM_db1_default_Treatm!P5*Weighting!D16+TUM_db1_default_Treatm!Q5*Weighting!D17</f>
        <v>4.6080167290182548</v>
      </c>
      <c r="E5" s="6">
        <f ca="1">+TUM_db1_default_Treatm!B5*Weighting!E2+TUM_db1_default_Treatm!C5*Weighting!E3+TUM_db1_default_Treatm!D5*Weighting!E4+TUM_db1_default_Treatm!E5*Weighting!E5+TUM_db1_default_Treatm!F5*Weighting!E6+TUM_db1_default_Treatm!G5*Weighting!E7+TUM_db1_default_Treatm!H5*Weighting!E8+TUM_db1_default_Treatm!I5*Weighting!E9+TUM_db1_default_Treatm!J5*Weighting!E10+TUM_db1_default_Treatm!K5*Weighting!E11+TUM_db1_default_Treatm!L5*Weighting!E12+TUM_db1_default_Treatm!M5*Weighting!E13+TUM_db1_default_Treatm!N5*Weighting!E14+TUM_db1_default_Treatm!O5*Weighting!E15+TUM_db1_default_Treatm!P5*Weighting!E16+TUM_db1_default_Treatm!Q5*Weighting!E17</f>
        <v>3.4162043209947375</v>
      </c>
      <c r="F5" s="6">
        <f ca="1">+TUM_db1_default_Treatm!B5*Weighting!F2+TUM_db1_default_Treatm!C5*Weighting!F3+TUM_db1_default_Treatm!D5*Weighting!F4+TUM_db1_default_Treatm!E5*Weighting!F5+TUM_db1_default_Treatm!F5*Weighting!F6+TUM_db1_default_Treatm!G5*Weighting!F7+TUM_db1_default_Treatm!H5*Weighting!F8+TUM_db1_default_Treatm!I5*Weighting!F9+TUM_db1_default_Treatm!J5*Weighting!F10+TUM_db1_default_Treatm!K5*Weighting!F11+TUM_db1_default_Treatm!L5*Weighting!F12+TUM_db1_default_Treatm!M5*Weighting!F13+TUM_db1_default_Treatm!N5*Weighting!F14+TUM_db1_default_Treatm!O5*Weighting!F15+TUM_db1_default_Treatm!P5*Weighting!F16+TUM_db1_default_Treatm!Q5*Weighting!F17</f>
        <v>4.3078640368073779</v>
      </c>
      <c r="G5" s="6">
        <f>+TUM_db1_default_Treatm!B5*Weighting!G2+TUM_db1_default_Treatm!C5*Weighting!G3+TUM_db1_default_Treatm!D5*Weighting!G4+TUM_db1_default_Treatm!E5*Weighting!G5+TUM_db1_default_Treatm!F5*Weighting!G6+TUM_db1_default_Treatm!G5*Weighting!G7+TUM_db1_default_Treatm!H5*Weighting!G8+TUM_db1_default_Treatm!I5*Weighting!G9+TUM_db1_default_Treatm!J5*Weighting!G10+TUM_db1_default_Treatm!K5*Weighting!G11+TUM_db1_default_Treatm!L5*Weighting!G12+TUM_db1_default_Treatm!M5*Weighting!G13+TUM_db1_default_Treatm!N5*Weighting!G14+TUM_db1_default_Treatm!O5*Weighting!G15+TUM_db1_default_Treatm!P5*Weighting!G16+TUM_db1_default_Treatm!Q5*Weighting!G17</f>
        <v>2.3863414816992425</v>
      </c>
      <c r="H5" s="6">
        <f>+TUM_db1_default_Treatm!B5*Weighting!H2+TUM_db1_default_Treatm!C5*Weighting!H3+TUM_db1_default_Treatm!D5*Weighting!H4+TUM_db1_default_Treatm!E5*Weighting!H5+TUM_db1_default_Treatm!F5*Weighting!H6+TUM_db1_default_Treatm!G5*Weighting!H7+TUM_db1_default_Treatm!H5*Weighting!H8+TUM_db1_default_Treatm!I5*Weighting!H9+TUM_db1_default_Treatm!J5*Weighting!H10+TUM_db1_default_Treatm!K5*Weighting!H11+TUM_db1_default_Treatm!L5*Weighting!H12+TUM_db1_default_Treatm!M5*Weighting!H13+TUM_db1_default_Treatm!N5*Weighting!H14+TUM_db1_default_Treatm!O5*Weighting!H15+TUM_db1_default_Treatm!P5*Weighting!H16+TUM_db1_default_Treatm!Q5*Weighting!H17</f>
        <v>2.0163889406452586</v>
      </c>
      <c r="I5" s="6">
        <f>+TUM_db1_default_Treatm!B5*Weighting!I2+TUM_db1_default_Treatm!C5*Weighting!I3+TUM_db1_default_Treatm!D5*Weighting!I4+TUM_db1_default_Treatm!E5*Weighting!I5+TUM_db1_default_Treatm!F5*Weighting!I6+TUM_db1_default_Treatm!G5*Weighting!I7+TUM_db1_default_Treatm!H5*Weighting!I8+TUM_db1_default_Treatm!I5*Weighting!I9+TUM_db1_default_Treatm!J5*Weighting!I10+TUM_db1_default_Treatm!K5*Weighting!I11+TUM_db1_default_Treatm!L5*Weighting!I12+TUM_db1_default_Treatm!M5*Weighting!I13+TUM_db1_default_Treatm!N5*Weighting!I14+TUM_db1_default_Treatm!O5*Weighting!I15+TUM_db1_default_Treatm!P5*Weighting!I16+TUM_db1_default_Treatm!Q5*Weighting!I17</f>
        <v>2.3887460473761903</v>
      </c>
      <c r="J5" s="6">
        <f>+TUM_db1_default_Treatm!B5*Weighting!J2+TUM_db1_default_Treatm!C5*Weighting!J3+TUM_db1_default_Treatm!D5*Weighting!J4+TUM_db1_default_Treatm!E5*Weighting!J5+TUM_db1_default_Treatm!F5*Weighting!J6+TUM_db1_default_Treatm!G5*Weighting!J7+TUM_db1_default_Treatm!H5*Weighting!J8+TUM_db1_default_Treatm!I5*Weighting!J9+TUM_db1_default_Treatm!J5*Weighting!J10+TUM_db1_default_Treatm!K5*Weighting!J11+TUM_db1_default_Treatm!L5*Weighting!J12+TUM_db1_default_Treatm!M5*Weighting!J13+TUM_db1_default_Treatm!N5*Weighting!J14+TUM_db1_default_Treatm!O5*Weighting!J15+TUM_db1_default_Treatm!P5*Weighting!J16+TUM_db1_default_Treatm!Q5*Weighting!J17</f>
        <v>2.0668607688799057</v>
      </c>
      <c r="K5" s="6">
        <f>+TUM_db1_default_Treatm!B5*Weighting!K2+TUM_db1_default_Treatm!C5*Weighting!K3+TUM_db1_default_Treatm!D5*Weighting!K4+TUM_db1_default_Treatm!E5*Weighting!K5+TUM_db1_default_Treatm!F5*Weighting!K6+TUM_db1_default_Treatm!G5*Weighting!K7+TUM_db1_default_Treatm!H5*Weighting!K8+TUM_db1_default_Treatm!I5*Weighting!K9+TUM_db1_default_Treatm!J5*Weighting!K10+TUM_db1_default_Treatm!K5*Weighting!K11+TUM_db1_default_Treatm!L5*Weighting!K12+TUM_db1_default_Treatm!M5*Weighting!K13+TUM_db1_default_Treatm!N5*Weighting!K14+TUM_db1_default_Treatm!O5*Weighting!K15+TUM_db1_default_Treatm!P5*Weighting!K16+TUM_db1_default_Treatm!Q5*Weighting!K17</f>
        <v>2.052900914471167</v>
      </c>
      <c r="L5" s="6">
        <f>+TUM_db1_default_Treatm!B5*Weighting!L2+TUM_db1_default_Treatm!C5*Weighting!L3+TUM_db1_default_Treatm!D5*Weighting!L4+TUM_db1_default_Treatm!E5*Weighting!L5+TUM_db1_default_Treatm!F5*Weighting!L6+TUM_db1_default_Treatm!G5*Weighting!L7+TUM_db1_default_Treatm!H5*Weighting!L8+TUM_db1_default_Treatm!I5*Weighting!L9+TUM_db1_default_Treatm!J5*Weighting!L10+TUM_db1_default_Treatm!K5*Weighting!L11+TUM_db1_default_Treatm!L5*Weighting!L12+TUM_db1_default_Treatm!M5*Weighting!L13+TUM_db1_default_Treatm!N5*Weighting!L14+TUM_db1_default_Treatm!O5*Weighting!L15+TUM_db1_default_Treatm!P5*Weighting!L16+TUM_db1_default_Treatm!Q5*Weighting!L17</f>
        <v>1.7780707088999312</v>
      </c>
      <c r="M5" s="6">
        <f>+TUM_db1_default_Treatm!B5*Weighting!M2+TUM_db1_default_Treatm!C5*Weighting!M3+TUM_db1_default_Treatm!D5*Weighting!M4+TUM_db1_default_Treatm!E5*Weighting!M5+TUM_db1_default_Treatm!F5*Weighting!M6+TUM_db1_default_Treatm!G5*Weighting!M7+TUM_db1_default_Treatm!H5*Weighting!M8+TUM_db1_default_Treatm!I5*Weighting!M9+TUM_db1_default_Treatm!J5*Weighting!M10+TUM_db1_default_Treatm!K5*Weighting!M11+TUM_db1_default_Treatm!L5*Weighting!M12+TUM_db1_default_Treatm!M5*Weighting!M13+TUM_db1_default_Treatm!N5*Weighting!M14+TUM_db1_default_Treatm!O5*Weighting!M15+TUM_db1_default_Treatm!P5*Weighting!M16+TUM_db1_default_Treatm!Q5*Weighting!M17</f>
        <v>0.13071799418432867</v>
      </c>
      <c r="N5" s="6">
        <f>+TUM_db1_default_Treatm!B5*Weighting!N2+TUM_db1_default_Treatm!C5*Weighting!N3+TUM_db1_default_Treatm!D5*Weighting!N4+TUM_db1_default_Treatm!E5*Weighting!N5+TUM_db1_default_Treatm!F5*Weighting!N6+TUM_db1_default_Treatm!G5*Weighting!N7+TUM_db1_default_Treatm!H5*Weighting!N8+TUM_db1_default_Treatm!I5*Weighting!N9+TUM_db1_default_Treatm!J5*Weighting!N10+TUM_db1_default_Treatm!K5*Weighting!N11+TUM_db1_default_Treatm!L5*Weighting!N12+TUM_db1_default_Treatm!M5*Weighting!N13+TUM_db1_default_Treatm!N5*Weighting!N14+TUM_db1_default_Treatm!O5*Weighting!N15+TUM_db1_default_Treatm!P5*Weighting!N16+TUM_db1_default_Treatm!Q5*Weighting!N17</f>
        <v>14.895039472012201</v>
      </c>
      <c r="O5" s="6">
        <f>+TUM_db1_default_Treatm!B5*Weighting!O2+TUM_db1_default_Treatm!C5*Weighting!O3+TUM_db1_default_Treatm!D5*Weighting!O4+TUM_db1_default_Treatm!E5*Weighting!O5+TUM_db1_default_Treatm!F5*Weighting!O6+TUM_db1_default_Treatm!G5*Weighting!O7+TUM_db1_default_Treatm!H5*Weighting!O8+TUM_db1_default_Treatm!I5*Weighting!O9+TUM_db1_default_Treatm!J5*Weighting!O10+TUM_db1_default_Treatm!K5*Weighting!O11+TUM_db1_default_Treatm!L5*Weighting!O12+TUM_db1_default_Treatm!M5*Weighting!O13+TUM_db1_default_Treatm!N5*Weighting!O14+TUM_db1_default_Treatm!O5*Weighting!O15+TUM_db1_default_Treatm!P5*Weighting!O16+TUM_db1_default_Treatm!Q5*Weighting!O17</f>
        <v>3.4468845078066295</v>
      </c>
      <c r="P5" s="6">
        <f>+TUM_db1_default_Treatm!B5*Weighting!P2+TUM_db1_default_Treatm!C5*Weighting!P3+TUM_db1_default_Treatm!D5*Weighting!P4+TUM_db1_default_Treatm!E5*Weighting!P5+TUM_db1_default_Treatm!F5*Weighting!P6+TUM_db1_default_Treatm!G5*Weighting!P7+TUM_db1_default_Treatm!H5*Weighting!P8+TUM_db1_default_Treatm!I5*Weighting!P9+TUM_db1_default_Treatm!J5*Weighting!P10+TUM_db1_default_Treatm!K5*Weighting!P11+TUM_db1_default_Treatm!L5*Weighting!P12+TUM_db1_default_Treatm!M5*Weighting!P13+TUM_db1_default_Treatm!N5*Weighting!P14+TUM_db1_default_Treatm!O5*Weighting!P15+TUM_db1_default_Treatm!P5*Weighting!P16+TUM_db1_default_Treatm!Q5*Weighting!P17</f>
        <v>0.90568323038805687</v>
      </c>
      <c r="Q5" s="6">
        <f>+TUM_db1_default_Treatm!B5*Weighting!Q2+TUM_db1_default_Treatm!C5*Weighting!Q3+TUM_db1_default_Treatm!D5*Weighting!Q4+TUM_db1_default_Treatm!E5*Weighting!Q5+TUM_db1_default_Treatm!F5*Weighting!Q6+TUM_db1_default_Treatm!G5*Weighting!Q7+TUM_db1_default_Treatm!H5*Weighting!Q8+TUM_db1_default_Treatm!I5*Weighting!Q9+TUM_db1_default_Treatm!J5*Weighting!Q10+TUM_db1_default_Treatm!K5*Weighting!Q11+TUM_db1_default_Treatm!L5*Weighting!Q12+TUM_db1_default_Treatm!M5*Weighting!Q13+TUM_db1_default_Treatm!N5*Weighting!Q14+TUM_db1_default_Treatm!O5*Weighting!Q15+TUM_db1_default_Treatm!P5*Weighting!Q16+TUM_db1_default_Treatm!Q5*Weighting!Q17</f>
        <v>0.26221920679026434</v>
      </c>
      <c r="R5" s="6">
        <f>+TUM_db1_default_Treatm!B5*Weighting!R2+TUM_db1_default_Treatm!C5*Weighting!R3+TUM_db1_default_Treatm!D5*Weighting!R4+TUM_db1_default_Treatm!E5*Weighting!R5+TUM_db1_default_Treatm!F5*Weighting!R6+TUM_db1_default_Treatm!G5*Weighting!R7+TUM_db1_default_Treatm!H5*Weighting!R8+TUM_db1_default_Treatm!I5*Weighting!R9+TUM_db1_default_Treatm!J5*Weighting!R10+TUM_db1_default_Treatm!K5*Weighting!R11+TUM_db1_default_Treatm!L5*Weighting!R12+TUM_db1_default_Treatm!M5*Weighting!R13+TUM_db1_default_Treatm!N5*Weighting!R14+TUM_db1_default_Treatm!O5*Weighting!R15+TUM_db1_default_Treatm!P5*Weighting!R16+TUM_db1_default_Treatm!Q5*Weighting!R17</f>
        <v>1.5922466495196854</v>
      </c>
      <c r="S5" s="6">
        <f>+TUM_db1_default_Treatm!B5*Weighting!S2+TUM_db1_default_Treatm!C5*Weighting!S3+TUM_db1_default_Treatm!D5*Weighting!S4+TUM_db1_default_Treatm!E5*Weighting!S5+TUM_db1_default_Treatm!F5*Weighting!S6+TUM_db1_default_Treatm!G5*Weighting!S7+TUM_db1_default_Treatm!H5*Weighting!S8+TUM_db1_default_Treatm!I5*Weighting!S9+TUM_db1_default_Treatm!J5*Weighting!S10+TUM_db1_default_Treatm!K5*Weighting!S11+TUM_db1_default_Treatm!L5*Weighting!S12+TUM_db1_default_Treatm!M5*Weighting!S13+TUM_db1_default_Treatm!N5*Weighting!S14+TUM_db1_default_Treatm!O5*Weighting!S15+TUM_db1_default_Treatm!P5*Weighting!S16+TUM_db1_default_Treatm!Q5*Weighting!S17</f>
        <v>1.1419416942992662</v>
      </c>
      <c r="T5" s="6">
        <f>+TUM_db1_default_Treatm!B5*Weighting!T2+TUM_db1_default_Treatm!C5*Weighting!T3+TUM_db1_default_Treatm!D5*Weighting!T4+TUM_db1_default_Treatm!E5*Weighting!T5+TUM_db1_default_Treatm!F5*Weighting!T6+TUM_db1_default_Treatm!G5*Weighting!T7+TUM_db1_default_Treatm!H5*Weighting!T8+TUM_db1_default_Treatm!I5*Weighting!T9+TUM_db1_default_Treatm!J5*Weighting!T10+TUM_db1_default_Treatm!K5*Weighting!T11+TUM_db1_default_Treatm!L5*Weighting!T12+TUM_db1_default_Treatm!M5*Weighting!T13+TUM_db1_default_Treatm!N5*Weighting!T14+TUM_db1_default_Treatm!O5*Weighting!T15+TUM_db1_default_Treatm!P5*Weighting!T16+TUM_db1_default_Treatm!Q5*Weighting!T17</f>
        <v>1.1524872838204665</v>
      </c>
      <c r="U5" s="6">
        <f>+TUM_db1_default_Treatm!B5*Weighting!U2+TUM_db1_default_Treatm!C5*Weighting!U3+TUM_db1_default_Treatm!D5*Weighting!U4+TUM_db1_default_Treatm!E5*Weighting!U5+TUM_db1_default_Treatm!F5*Weighting!U6+TUM_db1_default_Treatm!G5*Weighting!U7+TUM_db1_default_Treatm!H5*Weighting!U8+TUM_db1_default_Treatm!I5*Weighting!U9+TUM_db1_default_Treatm!J5*Weighting!U10+TUM_db1_default_Treatm!K5*Weighting!U11+TUM_db1_default_Treatm!L5*Weighting!U12+TUM_db1_default_Treatm!M5*Weighting!U13+TUM_db1_default_Treatm!N5*Weighting!U14+TUM_db1_default_Treatm!O5*Weighting!U15+TUM_db1_default_Treatm!P5*Weighting!U16+TUM_db1_default_Treatm!Q5*Weighting!U17</f>
        <v>0.22807448970002042</v>
      </c>
      <c r="V5" s="6">
        <f>+TUM_db1_default_Treatm!B5*Weighting!V2+TUM_db1_default_Treatm!C5*Weighting!V3+TUM_db1_default_Treatm!D5*Weighting!V4+TUM_db1_default_Treatm!E5*Weighting!V5+TUM_db1_default_Treatm!F5*Weighting!V6+TUM_db1_default_Treatm!G5*Weighting!V7+TUM_db1_default_Treatm!H5*Weighting!V8+TUM_db1_default_Treatm!I5*Weighting!V9+TUM_db1_default_Treatm!J5*Weighting!V10+TUM_db1_default_Treatm!K5*Weighting!V11+TUM_db1_default_Treatm!L5*Weighting!V12+TUM_db1_default_Treatm!M5*Weighting!V13+TUM_db1_default_Treatm!N5*Weighting!V14+TUM_db1_default_Treatm!O5*Weighting!V15+TUM_db1_default_Treatm!P5*Weighting!V16+TUM_db1_default_Treatm!Q5*Weighting!V17</f>
        <v>0.64863976049044325</v>
      </c>
      <c r="W5" s="6">
        <f>+TUM_db1_default_Treatm!B5*Weighting!W2+TUM_db1_default_Treatm!C5*Weighting!W3+TUM_db1_default_Treatm!D5*Weighting!W4+TUM_db1_default_Treatm!E5*Weighting!W5+TUM_db1_default_Treatm!F5*Weighting!W6+TUM_db1_default_Treatm!G5*Weighting!W7+TUM_db1_default_Treatm!H5*Weighting!W8+TUM_db1_default_Treatm!I5*Weighting!W9+TUM_db1_default_Treatm!J5*Weighting!W10+TUM_db1_default_Treatm!K5*Weighting!W11+TUM_db1_default_Treatm!L5*Weighting!W12+TUM_db1_default_Treatm!M5*Weighting!W13+TUM_db1_default_Treatm!N5*Weighting!W14+TUM_db1_default_Treatm!O5*Weighting!W15+TUM_db1_default_Treatm!P5*Weighting!W16+TUM_db1_default_Treatm!Q5*Weighting!W17</f>
        <v>4.1016000272377937</v>
      </c>
      <c r="X5" s="6">
        <f>+TUM_db1_default_Treatm!B5*Weighting!X2+TUM_db1_default_Treatm!C5*Weighting!X3+TUM_db1_default_Treatm!D5*Weighting!X4+TUM_db1_default_Treatm!E5*Weighting!X5+TUM_db1_default_Treatm!F5*Weighting!X6+TUM_db1_default_Treatm!G5*Weighting!X7+TUM_db1_default_Treatm!H5*Weighting!X8+TUM_db1_default_Treatm!I5*Weighting!X9+TUM_db1_default_Treatm!J5*Weighting!X10+TUM_db1_default_Treatm!K5*Weighting!X11+TUM_db1_default_Treatm!L5*Weighting!X12+TUM_db1_default_Treatm!M5*Weighting!X13+TUM_db1_default_Treatm!N5*Weighting!X14+TUM_db1_default_Treatm!O5*Weighting!X15+TUM_db1_default_Treatm!P5*Weighting!X16+TUM_db1_default_Treatm!Q5*Weighting!X17</f>
        <v>0.12410139290289735</v>
      </c>
      <c r="Y5" s="6">
        <f>+TUM_db1_default_Treatm!B5*Weighting!Y2+TUM_db1_default_Treatm!C5*Weighting!Y3+TUM_db1_default_Treatm!D5*Weighting!Y4+TUM_db1_default_Treatm!E5*Weighting!Y5+TUM_db1_default_Treatm!F5*Weighting!Y6+TUM_db1_default_Treatm!G5*Weighting!Y7+TUM_db1_default_Treatm!H5*Weighting!Y8+TUM_db1_default_Treatm!I5*Weighting!Y9+TUM_db1_default_Treatm!J5*Weighting!Y10+TUM_db1_default_Treatm!K5*Weighting!Y11+TUM_db1_default_Treatm!L5*Weighting!Y12+TUM_db1_default_Treatm!M5*Weighting!Y13+TUM_db1_default_Treatm!N5*Weighting!Y14+TUM_db1_default_Treatm!O5*Weighting!Y15+TUM_db1_default_Treatm!P5*Weighting!Y16+TUM_db1_default_Treatm!Q5*Weighting!Y17</f>
        <v>0.18326247497768122</v>
      </c>
      <c r="Z5" s="6">
        <f>+TUM_db1_default_Treatm!B5*Weighting!Z2+TUM_db1_default_Treatm!C5*Weighting!Z3+TUM_db1_default_Treatm!D5*Weighting!Z4+TUM_db1_default_Treatm!E5*Weighting!Z5+TUM_db1_default_Treatm!F5*Weighting!Z6+TUM_db1_default_Treatm!G5*Weighting!Z7+TUM_db1_default_Treatm!H5*Weighting!Z8+TUM_db1_default_Treatm!I5*Weighting!Z9+TUM_db1_default_Treatm!J5*Weighting!Z10+TUM_db1_default_Treatm!K5*Weighting!Z11+TUM_db1_default_Treatm!L5*Weighting!Z12+TUM_db1_default_Treatm!M5*Weighting!Z13+TUM_db1_default_Treatm!N5*Weighting!Z14+TUM_db1_default_Treatm!O5*Weighting!Z15+TUM_db1_default_Treatm!P5*Weighting!Z16+TUM_db1_default_Treatm!Q5*Weighting!Z17</f>
        <v>4.1197326354539676</v>
      </c>
      <c r="AA5" s="6">
        <f>+TUM_db1_default_Treatm!B5*Weighting!AA2+TUM_db1_default_Treatm!C5*Weighting!AA3+TUM_db1_default_Treatm!D5*Weighting!AA4+TUM_db1_default_Treatm!E5*Weighting!AA5+TUM_db1_default_Treatm!F5*Weighting!AA6+TUM_db1_default_Treatm!G5*Weighting!AA7+TUM_db1_default_Treatm!H5*Weighting!AA8+TUM_db1_default_Treatm!I5*Weighting!AA9+TUM_db1_default_Treatm!J5*Weighting!AA10+TUM_db1_default_Treatm!K5*Weighting!AA11+TUM_db1_default_Treatm!L5*Weighting!AA12+TUM_db1_default_Treatm!M5*Weighting!AA13+TUM_db1_default_Treatm!N5*Weighting!AA14+TUM_db1_default_Treatm!O5*Weighting!AA15+TUM_db1_default_Treatm!P5*Weighting!AA16+TUM_db1_default_Treatm!Q5*Weighting!AA17</f>
        <v>3.4707621787042573</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default_Util!B2*Weighting!B2+TUM_db1_default_Util!C2*Weighting!B3+TUM_db1_default_Util!D2*Weighting!B4+TUM_db1_default_Util!E2*Weighting!B5+TUM_db1_default_Util!F2*Weighting!B6+TUM_db1_default_Util!G2*Weighting!B7+TUM_db1_default_Util!H2*Weighting!B8+TUM_db1_default_Util!I2*Weighting!B9+TUM_db1_default_Util!J2*Weighting!B10+TUM_db1_default_Util!K2*Weighting!B11+TUM_db1_default_Util!L2*Weighting!B12+TUM_db1_default_Util!M2*Weighting!B13+TUM_db1_default_Util!N2*Weighting!B14+TUM_db1_default_Util!O2*Weighting!B15+TUM_db1_default_Util!P2*Weighting!B16+TUM_db1_default_Util!Q2*Weighting!B17</f>
        <v>-136.89543503551266</v>
      </c>
      <c r="C2" s="6">
        <f ca="1">+TUM_db1_default_Util!B2*Weighting!C2+TUM_db1_default_Util!C2*Weighting!C3+TUM_db1_default_Util!D2*Weighting!C4+TUM_db1_default_Util!E2*Weighting!C5+TUM_db1_default_Util!F2*Weighting!C6+TUM_db1_default_Util!G2*Weighting!C7+TUM_db1_default_Util!H2*Weighting!C8+TUM_db1_default_Util!I2*Weighting!C9+TUM_db1_default_Util!J2*Weighting!C10+TUM_db1_default_Util!K2*Weighting!C11+TUM_db1_default_Util!L2*Weighting!C12+TUM_db1_default_Util!M2*Weighting!C13+TUM_db1_default_Util!N2*Weighting!C14+TUM_db1_default_Util!O2*Weighting!C15+TUM_db1_default_Util!P2*Weighting!C16+TUM_db1_default_Util!Q2*Weighting!C17</f>
        <v>-133.09898557486727</v>
      </c>
      <c r="D2" s="6">
        <f ca="1">+TUM_db1_default_Util!B2*Weighting!D2+TUM_db1_default_Util!C2*Weighting!D3+TUM_db1_default_Util!D2*Weighting!D4+TUM_db1_default_Util!E2*Weighting!D5+TUM_db1_default_Util!F2*Weighting!D6+TUM_db1_default_Util!G2*Weighting!D7+TUM_db1_default_Util!H2*Weighting!D8+TUM_db1_default_Util!I2*Weighting!D9+TUM_db1_default_Util!J2*Weighting!D10+TUM_db1_default_Util!K2*Weighting!D11+TUM_db1_default_Util!L2*Weighting!D12+TUM_db1_default_Util!M2*Weighting!D13+TUM_db1_default_Util!N2*Weighting!D14+TUM_db1_default_Util!O2*Weighting!D15+TUM_db1_default_Util!P2*Weighting!D16+TUM_db1_default_Util!Q2*Weighting!D17</f>
        <v>-133.47684169183816</v>
      </c>
      <c r="E2" s="6">
        <f ca="1">+TUM_db1_default_Util!B2*Weighting!E2+TUM_db1_default_Util!C2*Weighting!E3+TUM_db1_default_Util!D2*Weighting!E4+TUM_db1_default_Util!E2*Weighting!E5+TUM_db1_default_Util!F2*Weighting!E6+TUM_db1_default_Util!G2*Weighting!E7+TUM_db1_default_Util!H2*Weighting!E8+TUM_db1_default_Util!I2*Weighting!E9+TUM_db1_default_Util!J2*Weighting!E10+TUM_db1_default_Util!K2*Weighting!E11+TUM_db1_default_Util!L2*Weighting!E12+TUM_db1_default_Util!M2*Weighting!E13+TUM_db1_default_Util!N2*Weighting!E14+TUM_db1_default_Util!O2*Weighting!E15+TUM_db1_default_Util!P2*Weighting!E16+TUM_db1_default_Util!Q2*Weighting!E17</f>
        <v>-165.89479327662576</v>
      </c>
      <c r="F2" s="6">
        <f ca="1">+TUM_db1_default_Util!B2*Weighting!F2+TUM_db1_default_Util!C2*Weighting!F3+TUM_db1_default_Util!D2*Weighting!F4+TUM_db1_default_Util!E2*Weighting!F5+TUM_db1_default_Util!F2*Weighting!F6+TUM_db1_default_Util!G2*Weighting!F7+TUM_db1_default_Util!H2*Weighting!F8+TUM_db1_default_Util!I2*Weighting!F9+TUM_db1_default_Util!J2*Weighting!F10+TUM_db1_default_Util!K2*Weighting!F11+TUM_db1_default_Util!L2*Weighting!F12+TUM_db1_default_Util!M2*Weighting!F13+TUM_db1_default_Util!N2*Weighting!F14+TUM_db1_default_Util!O2*Weighting!F15+TUM_db1_default_Util!P2*Weighting!F16+TUM_db1_default_Util!Q2*Weighting!F17</f>
        <v>-125.20506198434491</v>
      </c>
      <c r="G2" s="6">
        <f>+TUM_db1_default_Util!B2*Weighting!G2+TUM_db1_default_Util!C2*Weighting!G3+TUM_db1_default_Util!D2*Weighting!G4+TUM_db1_default_Util!E2*Weighting!G5+TUM_db1_default_Util!F2*Weighting!G6+TUM_db1_default_Util!G2*Weighting!G7+TUM_db1_default_Util!H2*Weighting!G8+TUM_db1_default_Util!I2*Weighting!G9+TUM_db1_default_Util!J2*Weighting!G10+TUM_db1_default_Util!K2*Weighting!G11+TUM_db1_default_Util!L2*Weighting!G12+TUM_db1_default_Util!M2*Weighting!G13+TUM_db1_default_Util!N2*Weighting!G14+TUM_db1_default_Util!O2*Weighting!G15+TUM_db1_default_Util!P2*Weighting!G16+TUM_db1_default_Util!Q2*Weighting!G17</f>
        <v>-55.134196269634792</v>
      </c>
      <c r="H2" s="6">
        <f>+TUM_db1_default_Util!B2*Weighting!H2+TUM_db1_default_Util!C2*Weighting!H3+TUM_db1_default_Util!D2*Weighting!H4+TUM_db1_default_Util!E2*Weighting!H5+TUM_db1_default_Util!F2*Weighting!H6+TUM_db1_default_Util!G2*Weighting!H7+TUM_db1_default_Util!H2*Weighting!H8+TUM_db1_default_Util!I2*Weighting!H9+TUM_db1_default_Util!J2*Weighting!H10+TUM_db1_default_Util!K2*Weighting!H11+TUM_db1_default_Util!L2*Weighting!H12+TUM_db1_default_Util!M2*Weighting!H13+TUM_db1_default_Util!N2*Weighting!H14+TUM_db1_default_Util!O2*Weighting!H15+TUM_db1_default_Util!P2*Weighting!H16+TUM_db1_default_Util!Q2*Weighting!H17</f>
        <v>-45.534854195295125</v>
      </c>
      <c r="I2" s="6">
        <f>+TUM_db1_default_Util!B2*Weighting!I2+TUM_db1_default_Util!C2*Weighting!I3+TUM_db1_default_Util!D2*Weighting!I4+TUM_db1_default_Util!E2*Weighting!I5+TUM_db1_default_Util!F2*Weighting!I6+TUM_db1_default_Util!G2*Weighting!I7+TUM_db1_default_Util!H2*Weighting!I8+TUM_db1_default_Util!I2*Weighting!I9+TUM_db1_default_Util!J2*Weighting!I10+TUM_db1_default_Util!K2*Weighting!I11+TUM_db1_default_Util!L2*Weighting!I12+TUM_db1_default_Util!M2*Weighting!I13+TUM_db1_default_Util!N2*Weighting!I14+TUM_db1_default_Util!O2*Weighting!I15+TUM_db1_default_Util!P2*Weighting!I16+TUM_db1_default_Util!Q2*Weighting!I17</f>
        <v>-53.070379276926857</v>
      </c>
      <c r="J2" s="6">
        <f>+TUM_db1_default_Util!B2*Weighting!J2+TUM_db1_default_Util!C2*Weighting!J3+TUM_db1_default_Util!D2*Weighting!J4+TUM_db1_default_Util!E2*Weighting!J5+TUM_db1_default_Util!F2*Weighting!J6+TUM_db1_default_Util!G2*Weighting!J7+TUM_db1_default_Util!H2*Weighting!J8+TUM_db1_default_Util!I2*Weighting!J9+TUM_db1_default_Util!J2*Weighting!J10+TUM_db1_default_Util!K2*Weighting!J11+TUM_db1_default_Util!L2*Weighting!J12+TUM_db1_default_Util!M2*Weighting!J13+TUM_db1_default_Util!N2*Weighting!J14+TUM_db1_default_Util!O2*Weighting!J15+TUM_db1_default_Util!P2*Weighting!J16+TUM_db1_default_Util!Q2*Weighting!J17</f>
        <v>-62.710891691511002</v>
      </c>
      <c r="K2" s="6">
        <f>+TUM_db1_default_Util!B2*Weighting!K2+TUM_db1_default_Util!C2*Weighting!K3+TUM_db1_default_Util!D2*Weighting!K4+TUM_db1_default_Util!E2*Weighting!K5+TUM_db1_default_Util!F2*Weighting!K6+TUM_db1_default_Util!G2*Weighting!K7+TUM_db1_default_Util!H2*Weighting!K8+TUM_db1_default_Util!I2*Weighting!K9+TUM_db1_default_Util!J2*Weighting!K10+TUM_db1_default_Util!K2*Weighting!K11+TUM_db1_default_Util!L2*Weighting!K12+TUM_db1_default_Util!M2*Weighting!K13+TUM_db1_default_Util!N2*Weighting!K14+TUM_db1_default_Util!O2*Weighting!K15+TUM_db1_default_Util!P2*Weighting!K16+TUM_db1_default_Util!Q2*Weighting!K17</f>
        <v>-41.427490304751551</v>
      </c>
      <c r="L2" s="6">
        <f>+TUM_db1_default_Util!B2*Weighting!L2+TUM_db1_default_Util!C2*Weighting!L3+TUM_db1_default_Util!D2*Weighting!L4+TUM_db1_default_Util!E2*Weighting!L5+TUM_db1_default_Util!F2*Weighting!L6+TUM_db1_default_Util!G2*Weighting!L7+TUM_db1_default_Util!H2*Weighting!L8+TUM_db1_default_Util!I2*Weighting!L9+TUM_db1_default_Util!J2*Weighting!L10+TUM_db1_default_Util!K2*Weighting!L11+TUM_db1_default_Util!L2*Weighting!L12+TUM_db1_default_Util!M2*Weighting!L13+TUM_db1_default_Util!N2*Weighting!L14+TUM_db1_default_Util!O2*Weighting!L15+TUM_db1_default_Util!P2*Weighting!L16+TUM_db1_default_Util!Q2*Weighting!L17</f>
        <v>-6.0392445902807417</v>
      </c>
      <c r="M2" s="6">
        <f>+TUM_db1_default_Util!B2*Weighting!M2+TUM_db1_default_Util!C2*Weighting!M3+TUM_db1_default_Util!D2*Weighting!M4+TUM_db1_default_Util!E2*Weighting!M5+TUM_db1_default_Util!F2*Weighting!M6+TUM_db1_default_Util!G2*Weighting!M7+TUM_db1_default_Util!H2*Weighting!M8+TUM_db1_default_Util!I2*Weighting!M9+TUM_db1_default_Util!J2*Weighting!M10+TUM_db1_default_Util!K2*Weighting!M11+TUM_db1_default_Util!L2*Weighting!M12+TUM_db1_default_Util!M2*Weighting!M13+TUM_db1_default_Util!N2*Weighting!M14+TUM_db1_default_Util!O2*Weighting!M15+TUM_db1_default_Util!P2*Weighting!M16+TUM_db1_default_Util!Q2*Weighting!M17</f>
        <v>-0.41225016409867288</v>
      </c>
      <c r="N2" s="6">
        <f>+TUM_db1_default_Util!B2*Weighting!N2+TUM_db1_default_Util!C2*Weighting!N3+TUM_db1_default_Util!D2*Weighting!N4+TUM_db1_default_Util!E2*Weighting!N5+TUM_db1_default_Util!F2*Weighting!N6+TUM_db1_default_Util!G2*Weighting!N7+TUM_db1_default_Util!H2*Weighting!N8+TUM_db1_default_Util!I2*Weighting!N9+TUM_db1_default_Util!J2*Weighting!N10+TUM_db1_default_Util!K2*Weighting!N11+TUM_db1_default_Util!L2*Weighting!N12+TUM_db1_default_Util!M2*Weighting!N13+TUM_db1_default_Util!N2*Weighting!N14+TUM_db1_default_Util!O2*Weighting!N15+TUM_db1_default_Util!P2*Weighting!N16+TUM_db1_default_Util!Q2*Weighting!N17</f>
        <v>-130.32424063600547</v>
      </c>
      <c r="O2" s="6">
        <f>+TUM_db1_default_Util!B2*Weighting!O2+TUM_db1_default_Util!C2*Weighting!O3+TUM_db1_default_Util!D2*Weighting!O4+TUM_db1_default_Util!E2*Weighting!O5+TUM_db1_default_Util!F2*Weighting!O6+TUM_db1_default_Util!G2*Weighting!O7+TUM_db1_default_Util!H2*Weighting!O8+TUM_db1_default_Util!I2*Weighting!O9+TUM_db1_default_Util!J2*Weighting!O10+TUM_db1_default_Util!K2*Weighting!O11+TUM_db1_default_Util!L2*Weighting!O12+TUM_db1_default_Util!M2*Weighting!O13+TUM_db1_default_Util!N2*Weighting!O14+TUM_db1_default_Util!O2*Weighting!O15+TUM_db1_default_Util!P2*Weighting!O16+TUM_db1_default_Util!Q2*Weighting!O17</f>
        <v>-206.59314725045144</v>
      </c>
      <c r="P2" s="6">
        <f>+TUM_db1_default_Util!B2*Weighting!P2+TUM_db1_default_Util!C2*Weighting!P3+TUM_db1_default_Util!D2*Weighting!P4+TUM_db1_default_Util!E2*Weighting!P5+TUM_db1_default_Util!F2*Weighting!P6+TUM_db1_default_Util!G2*Weighting!P7+TUM_db1_default_Util!H2*Weighting!P8+TUM_db1_default_Util!I2*Weighting!P9+TUM_db1_default_Util!J2*Weighting!P10+TUM_db1_default_Util!K2*Weighting!P11+TUM_db1_default_Util!L2*Weighting!P12+TUM_db1_default_Util!M2*Weighting!P13+TUM_db1_default_Util!N2*Weighting!P14+TUM_db1_default_Util!O2*Weighting!P15+TUM_db1_default_Util!P2*Weighting!P16+TUM_db1_default_Util!Q2*Weighting!P17</f>
        <v>-11.906562441272071</v>
      </c>
      <c r="Q2" s="6">
        <f>+TUM_db1_default_Util!B2*Weighting!Q2+TUM_db1_default_Util!C2*Weighting!Q3+TUM_db1_default_Util!D2*Weighting!Q4+TUM_db1_default_Util!E2*Weighting!Q5+TUM_db1_default_Util!F2*Weighting!Q6+TUM_db1_default_Util!G2*Weighting!Q7+TUM_db1_default_Util!H2*Weighting!Q8+TUM_db1_default_Util!I2*Weighting!Q9+TUM_db1_default_Util!J2*Weighting!Q10+TUM_db1_default_Util!K2*Weighting!Q11+TUM_db1_default_Util!L2*Weighting!Q12+TUM_db1_default_Util!M2*Weighting!Q13+TUM_db1_default_Util!N2*Weighting!Q14+TUM_db1_default_Util!O2*Weighting!Q15+TUM_db1_default_Util!P2*Weighting!Q16+TUM_db1_default_Util!Q2*Weighting!Q17</f>
        <v>-0.79283161840397098</v>
      </c>
      <c r="R2" s="6">
        <f>+TUM_db1_default_Util!B2*Weighting!R2+TUM_db1_default_Util!C2*Weighting!R3+TUM_db1_default_Util!D2*Weighting!R4+TUM_db1_default_Util!E2*Weighting!R5+TUM_db1_default_Util!F2*Weighting!R6+TUM_db1_default_Util!G2*Weighting!R7+TUM_db1_default_Util!H2*Weighting!R8+TUM_db1_default_Util!I2*Weighting!R9+TUM_db1_default_Util!J2*Weighting!R10+TUM_db1_default_Util!K2*Weighting!R11+TUM_db1_default_Util!L2*Weighting!R12+TUM_db1_default_Util!M2*Weighting!R13+TUM_db1_default_Util!N2*Weighting!R14+TUM_db1_default_Util!O2*Weighting!R15+TUM_db1_default_Util!P2*Weighting!R16+TUM_db1_default_Util!Q2*Weighting!R17</f>
        <v>-12.265299856661578</v>
      </c>
      <c r="S2" s="6">
        <f>+TUM_db1_default_Util!B2*Weighting!S2+TUM_db1_default_Util!C2*Weighting!S3+TUM_db1_default_Util!D2*Weighting!S4+TUM_db1_default_Util!E2*Weighting!S5+TUM_db1_default_Util!F2*Weighting!S6+TUM_db1_default_Util!G2*Weighting!S7+TUM_db1_default_Util!H2*Weighting!S8+TUM_db1_default_Util!I2*Weighting!S9+TUM_db1_default_Util!J2*Weighting!S10+TUM_db1_default_Util!K2*Weighting!S11+TUM_db1_default_Util!L2*Weighting!S12+TUM_db1_default_Util!M2*Weighting!S13+TUM_db1_default_Util!N2*Weighting!S14+TUM_db1_default_Util!O2*Weighting!S15+TUM_db1_default_Util!P2*Weighting!S16+TUM_db1_default_Util!Q2*Weighting!S17</f>
        <v>-19.985465183149888</v>
      </c>
      <c r="T2" s="6">
        <f>+TUM_db1_default_Util!B2*Weighting!T2+TUM_db1_default_Util!C2*Weighting!T3+TUM_db1_default_Util!D2*Weighting!T4+TUM_db1_default_Util!E2*Weighting!T5+TUM_db1_default_Util!F2*Weighting!T6+TUM_db1_default_Util!G2*Weighting!T7+TUM_db1_default_Util!H2*Weighting!T8+TUM_db1_default_Util!I2*Weighting!T9+TUM_db1_default_Util!J2*Weighting!T10+TUM_db1_default_Util!K2*Weighting!T11+TUM_db1_default_Util!L2*Weighting!T12+TUM_db1_default_Util!M2*Weighting!T13+TUM_db1_default_Util!N2*Weighting!T14+TUM_db1_default_Util!O2*Weighting!T15+TUM_db1_default_Util!P2*Weighting!T16+TUM_db1_default_Util!Q2*Weighting!T17</f>
        <v>-25.648519104479647</v>
      </c>
      <c r="U2" s="6">
        <f>+TUM_db1_default_Util!B2*Weighting!U2+TUM_db1_default_Util!C2*Weighting!U3+TUM_db1_default_Util!D2*Weighting!U4+TUM_db1_default_Util!E2*Weighting!U5+TUM_db1_default_Util!F2*Weighting!U6+TUM_db1_default_Util!G2*Weighting!U7+TUM_db1_default_Util!H2*Weighting!U8+TUM_db1_default_Util!I2*Weighting!U9+TUM_db1_default_Util!J2*Weighting!U10+TUM_db1_default_Util!K2*Weighting!U11+TUM_db1_default_Util!L2*Weighting!U12+TUM_db1_default_Util!M2*Weighting!U13+TUM_db1_default_Util!N2*Weighting!U14+TUM_db1_default_Util!O2*Weighting!U15+TUM_db1_default_Util!P2*Weighting!U16+TUM_db1_default_Util!Q2*Weighting!U17</f>
        <v>-33.591307129413458</v>
      </c>
      <c r="V2" s="6">
        <f>+TUM_db1_default_Util!B2*Weighting!V2+TUM_db1_default_Util!C2*Weighting!V3+TUM_db1_default_Util!D2*Weighting!V4+TUM_db1_default_Util!E2*Weighting!V5+TUM_db1_default_Util!F2*Weighting!V6+TUM_db1_default_Util!G2*Weighting!V7+TUM_db1_default_Util!H2*Weighting!V8+TUM_db1_default_Util!I2*Weighting!V9+TUM_db1_default_Util!J2*Weighting!V10+TUM_db1_default_Util!K2*Weighting!V11+TUM_db1_default_Util!L2*Weighting!V12+TUM_db1_default_Util!M2*Weighting!V13+TUM_db1_default_Util!N2*Weighting!V14+TUM_db1_default_Util!O2*Weighting!V15+TUM_db1_default_Util!P2*Weighting!V16+TUM_db1_default_Util!Q2*Weighting!V17</f>
        <v>-29.96039053922463</v>
      </c>
      <c r="W2" s="6">
        <f>+TUM_db1_default_Util!B2*Weighting!W2+TUM_db1_default_Util!C2*Weighting!W3+TUM_db1_default_Util!D2*Weighting!W4+TUM_db1_default_Util!E2*Weighting!W5+TUM_db1_default_Util!F2*Weighting!W6+TUM_db1_default_Util!G2*Weighting!W7+TUM_db1_default_Util!H2*Weighting!W8+TUM_db1_default_Util!I2*Weighting!W9+TUM_db1_default_Util!J2*Weighting!W10+TUM_db1_default_Util!K2*Weighting!W11+TUM_db1_default_Util!L2*Weighting!W12+TUM_db1_default_Util!M2*Weighting!W13+TUM_db1_default_Util!N2*Weighting!W14+TUM_db1_default_Util!O2*Weighting!W15+TUM_db1_default_Util!P2*Weighting!W16+TUM_db1_default_Util!Q2*Weighting!W17</f>
        <v>-205.40675241558827</v>
      </c>
      <c r="X2" s="6">
        <f>+TUM_db1_default_Util!B2*Weighting!X2+TUM_db1_default_Util!C2*Weighting!X3+TUM_db1_default_Util!D2*Weighting!X4+TUM_db1_default_Util!E2*Weighting!X5+TUM_db1_default_Util!F2*Weighting!X6+TUM_db1_default_Util!G2*Weighting!X7+TUM_db1_default_Util!H2*Weighting!X8+TUM_db1_default_Util!I2*Weighting!X9+TUM_db1_default_Util!J2*Weighting!X10+TUM_db1_default_Util!K2*Weighting!X11+TUM_db1_default_Util!L2*Weighting!X12+TUM_db1_default_Util!M2*Weighting!X13+TUM_db1_default_Util!N2*Weighting!X14+TUM_db1_default_Util!O2*Weighting!X15+TUM_db1_default_Util!P2*Weighting!X16+TUM_db1_default_Util!Q2*Weighting!X17</f>
        <v>-17.412035586792509</v>
      </c>
      <c r="Y2" s="6">
        <f>+TUM_db1_default_Util!B2*Weighting!Y2+TUM_db1_default_Util!C2*Weighting!Y3+TUM_db1_default_Util!D2*Weighting!Y4+TUM_db1_default_Util!E2*Weighting!Y5+TUM_db1_default_Util!F2*Weighting!Y6+TUM_db1_default_Util!G2*Weighting!Y7+TUM_db1_default_Util!H2*Weighting!Y8+TUM_db1_default_Util!I2*Weighting!Y9+TUM_db1_default_Util!J2*Weighting!Y10+TUM_db1_default_Util!K2*Weighting!Y11+TUM_db1_default_Util!L2*Weighting!Y12+TUM_db1_default_Util!M2*Weighting!Y13+TUM_db1_default_Util!N2*Weighting!Y14+TUM_db1_default_Util!O2*Weighting!Y15+TUM_db1_default_Util!P2*Weighting!Y16+TUM_db1_default_Util!Q2*Weighting!Y17</f>
        <v>-154.76658854862265</v>
      </c>
      <c r="Z2" s="6">
        <f>+TUM_db1_default_Util!B2*Weighting!Z2+TUM_db1_default_Util!C2*Weighting!Z3+TUM_db1_default_Util!D2*Weighting!Z4+TUM_db1_default_Util!E2*Weighting!Z5+TUM_db1_default_Util!F2*Weighting!Z6+TUM_db1_default_Util!G2*Weighting!Z7+TUM_db1_default_Util!H2*Weighting!Z8+TUM_db1_default_Util!I2*Weighting!Z9+TUM_db1_default_Util!J2*Weighting!Z10+TUM_db1_default_Util!K2*Weighting!Z11+TUM_db1_default_Util!L2*Weighting!Z12+TUM_db1_default_Util!M2*Weighting!Z13+TUM_db1_default_Util!N2*Weighting!Z14+TUM_db1_default_Util!O2*Weighting!Z15+TUM_db1_default_Util!P2*Weighting!Z16+TUM_db1_default_Util!Q2*Weighting!Z17</f>
        <v>-14.973705810434128</v>
      </c>
      <c r="AA2" s="6">
        <f>+TUM_db1_default_Util!B2*Weighting!AA2+TUM_db1_default_Util!C2*Weighting!AA3+TUM_db1_default_Util!D2*Weighting!AA4+TUM_db1_default_Util!E2*Weighting!AA5+TUM_db1_default_Util!F2*Weighting!AA6+TUM_db1_default_Util!G2*Weighting!AA7+TUM_db1_default_Util!H2*Weighting!AA8+TUM_db1_default_Util!I2*Weighting!AA9+TUM_db1_default_Util!J2*Weighting!AA10+TUM_db1_default_Util!K2*Weighting!AA11+TUM_db1_default_Util!L2*Weighting!AA12+TUM_db1_default_Util!M2*Weighting!AA13+TUM_db1_default_Util!N2*Weighting!AA14+TUM_db1_default_Util!O2*Weighting!AA15+TUM_db1_default_Util!P2*Weighting!AA16+TUM_db1_default_Util!Q2*Weighting!AA17</f>
        <v>-12.068799439277687</v>
      </c>
    </row>
    <row r="3" spans="1:27" x14ac:dyDescent="0.35">
      <c r="A3" s="5" t="s">
        <v>2</v>
      </c>
      <c r="B3" s="6">
        <f ca="1">+TUM_db1_default_Util!B3*Weighting!B2+TUM_db1_default_Util!C3*Weighting!B3+TUM_db1_default_Util!D3*Weighting!B4+TUM_db1_default_Util!E3*Weighting!B5+TUM_db1_default_Util!F3*Weighting!B6+TUM_db1_default_Util!G3*Weighting!B7+TUM_db1_default_Util!H3*Weighting!B8+TUM_db1_default_Util!I3*Weighting!B9+TUM_db1_default_Util!J3*Weighting!B10+TUM_db1_default_Util!K3*Weighting!B11+TUM_db1_default_Util!L3*Weighting!B12+TUM_db1_default_Util!M3*Weighting!B13+TUM_db1_default_Util!N3*Weighting!B14+TUM_db1_default_Util!O3*Weighting!B15+TUM_db1_default_Util!P3*Weighting!B16+TUM_db1_default_Util!Q3*Weighting!B17</f>
        <v>0.34921590626242244</v>
      </c>
      <c r="C3" s="6">
        <f ca="1">+TUM_db1_default_Util!B3*Weighting!C2+TUM_db1_default_Util!C3*Weighting!C3+TUM_db1_default_Util!D3*Weighting!C4+TUM_db1_default_Util!E3*Weighting!C5+TUM_db1_default_Util!F3*Weighting!C6+TUM_db1_default_Util!G3*Weighting!C7+TUM_db1_default_Util!H3*Weighting!C8+TUM_db1_default_Util!I3*Weighting!C9+TUM_db1_default_Util!J3*Weighting!C10+TUM_db1_default_Util!K3*Weighting!C11+TUM_db1_default_Util!L3*Weighting!C12+TUM_db1_default_Util!M3*Weighting!C13+TUM_db1_default_Util!N3*Weighting!C14+TUM_db1_default_Util!O3*Weighting!C15+TUM_db1_default_Util!P3*Weighting!C16+TUM_db1_default_Util!Q3*Weighting!C17</f>
        <v>0.29929970731326883</v>
      </c>
      <c r="D3" s="6">
        <f ca="1">+TUM_db1_default_Util!B3*Weighting!D2+TUM_db1_default_Util!C3*Weighting!D3+TUM_db1_default_Util!D3*Weighting!D4+TUM_db1_default_Util!E3*Weighting!D5+TUM_db1_default_Util!F3*Weighting!D6+TUM_db1_default_Util!G3*Weighting!D7+TUM_db1_default_Util!H3*Weighting!D8+TUM_db1_default_Util!I3*Weighting!D9+TUM_db1_default_Util!J3*Weighting!D10+TUM_db1_default_Util!K3*Weighting!D11+TUM_db1_default_Util!L3*Weighting!D12+TUM_db1_default_Util!M3*Weighting!D13+TUM_db1_default_Util!N3*Weighting!D14+TUM_db1_default_Util!O3*Weighting!D15+TUM_db1_default_Util!P3*Weighting!D16+TUM_db1_default_Util!Q3*Weighting!D17</f>
        <v>0.34579276700335432</v>
      </c>
      <c r="E3" s="6">
        <f ca="1">+TUM_db1_default_Util!B3*Weighting!E2+TUM_db1_default_Util!C3*Weighting!E3+TUM_db1_default_Util!D3*Weighting!E4+TUM_db1_default_Util!E3*Weighting!E5+TUM_db1_default_Util!F3*Weighting!E6+TUM_db1_default_Util!G3*Weighting!E7+TUM_db1_default_Util!H3*Weighting!E8+TUM_db1_default_Util!I3*Weighting!E9+TUM_db1_default_Util!J3*Weighting!E10+TUM_db1_default_Util!K3*Weighting!E11+TUM_db1_default_Util!L3*Weighting!E12+TUM_db1_default_Util!M3*Weighting!E13+TUM_db1_default_Util!N3*Weighting!E14+TUM_db1_default_Util!O3*Weighting!E15+TUM_db1_default_Util!P3*Weighting!E16+TUM_db1_default_Util!Q3*Weighting!E17</f>
        <v>0.50148098301677457</v>
      </c>
      <c r="F3" s="6">
        <f ca="1">+TUM_db1_default_Util!B3*Weighting!F2+TUM_db1_default_Util!C3*Weighting!F3+TUM_db1_default_Util!D3*Weighting!F4+TUM_db1_default_Util!E3*Weighting!F5+TUM_db1_default_Util!F3*Weighting!F6+TUM_db1_default_Util!G3*Weighting!F7+TUM_db1_default_Util!H3*Weighting!F8+TUM_db1_default_Util!I3*Weighting!F9+TUM_db1_default_Util!J3*Weighting!F10+TUM_db1_default_Util!K3*Weighting!F11+TUM_db1_default_Util!L3*Weighting!F12+TUM_db1_default_Util!M3*Weighting!F13+TUM_db1_default_Util!N3*Weighting!F14+TUM_db1_default_Util!O3*Weighting!F15+TUM_db1_default_Util!P3*Weighting!F16+TUM_db1_default_Util!Q3*Weighting!F17</f>
        <v>0.33501118115258355</v>
      </c>
      <c r="G3" s="6">
        <f>+TUM_db1_default_Util!B3*Weighting!G2+TUM_db1_default_Util!C3*Weighting!G3+TUM_db1_default_Util!D3*Weighting!G4+TUM_db1_default_Util!E3*Weighting!G5+TUM_db1_default_Util!F3*Weighting!G6+TUM_db1_default_Util!G3*Weighting!G7+TUM_db1_default_Util!H3*Weighting!G8+TUM_db1_default_Util!I3*Weighting!G9+TUM_db1_default_Util!J3*Weighting!G10+TUM_db1_default_Util!K3*Weighting!G11+TUM_db1_default_Util!L3*Weighting!G12+TUM_db1_default_Util!M3*Weighting!G13+TUM_db1_default_Util!N3*Weighting!G14+TUM_db1_default_Util!O3*Weighting!G15+TUM_db1_default_Util!P3*Weighting!G16+TUM_db1_default_Util!Q3*Weighting!G17</f>
        <v>0.16377074532058669</v>
      </c>
      <c r="H3" s="6">
        <f>+TUM_db1_default_Util!B3*Weighting!H2+TUM_db1_default_Util!C3*Weighting!H3+TUM_db1_default_Util!D3*Weighting!H4+TUM_db1_default_Util!E3*Weighting!H5+TUM_db1_default_Util!F3*Weighting!H6+TUM_db1_default_Util!G3*Weighting!H7+TUM_db1_default_Util!H3*Weighting!H8+TUM_db1_default_Util!I3*Weighting!H9+TUM_db1_default_Util!J3*Weighting!H10+TUM_db1_default_Util!K3*Weighting!H11+TUM_db1_default_Util!L3*Weighting!H12+TUM_db1_default_Util!M3*Weighting!H13+TUM_db1_default_Util!N3*Weighting!H14+TUM_db1_default_Util!O3*Weighting!H15+TUM_db1_default_Util!P3*Weighting!H16+TUM_db1_default_Util!Q3*Weighting!H17</f>
        <v>0.14823907370675235</v>
      </c>
      <c r="I3" s="6">
        <f>+TUM_db1_default_Util!B3*Weighting!I2+TUM_db1_default_Util!C3*Weighting!I3+TUM_db1_default_Util!D3*Weighting!I4+TUM_db1_default_Util!E3*Weighting!I5+TUM_db1_default_Util!F3*Weighting!I6+TUM_db1_default_Util!G3*Weighting!I7+TUM_db1_default_Util!H3*Weighting!I8+TUM_db1_default_Util!I3*Weighting!I9+TUM_db1_default_Util!J3*Weighting!I10+TUM_db1_default_Util!K3*Weighting!I11+TUM_db1_default_Util!L3*Weighting!I12+TUM_db1_default_Util!M3*Weighting!I13+TUM_db1_default_Util!N3*Weighting!I14+TUM_db1_default_Util!O3*Weighting!I15+TUM_db1_default_Util!P3*Weighting!I16+TUM_db1_default_Util!Q3*Weighting!I17</f>
        <v>0.16160003056654193</v>
      </c>
      <c r="J3" s="6">
        <f>+TUM_db1_default_Util!B3*Weighting!J2+TUM_db1_default_Util!C3*Weighting!J3+TUM_db1_default_Util!D3*Weighting!J4+TUM_db1_default_Util!E3*Weighting!J5+TUM_db1_default_Util!F3*Weighting!J6+TUM_db1_default_Util!G3*Weighting!J7+TUM_db1_default_Util!H3*Weighting!J8+TUM_db1_default_Util!I3*Weighting!J9+TUM_db1_default_Util!J3*Weighting!J10+TUM_db1_default_Util!K3*Weighting!J11+TUM_db1_default_Util!L3*Weighting!J12+TUM_db1_default_Util!M3*Weighting!J13+TUM_db1_default_Util!N3*Weighting!J14+TUM_db1_default_Util!O3*Weighting!J15+TUM_db1_default_Util!P3*Weighting!J16+TUM_db1_default_Util!Q3*Weighting!J17</f>
        <v>0.2134546352511465</v>
      </c>
      <c r="K3" s="6">
        <f>+TUM_db1_default_Util!B3*Weighting!K2+TUM_db1_default_Util!C3*Weighting!K3+TUM_db1_default_Util!D3*Weighting!K4+TUM_db1_default_Util!E3*Weighting!K5+TUM_db1_default_Util!F3*Weighting!K6+TUM_db1_default_Util!G3*Weighting!K7+TUM_db1_default_Util!H3*Weighting!K8+TUM_db1_default_Util!I3*Weighting!K9+TUM_db1_default_Util!J3*Weighting!K10+TUM_db1_default_Util!K3*Weighting!K11+TUM_db1_default_Util!L3*Weighting!K12+TUM_db1_default_Util!M3*Weighting!K13+TUM_db1_default_Util!N3*Weighting!K14+TUM_db1_default_Util!O3*Weighting!K15+TUM_db1_default_Util!P3*Weighting!K16+TUM_db1_default_Util!Q3*Weighting!K17</f>
        <v>0.14478088885854348</v>
      </c>
      <c r="L3" s="6">
        <f>+TUM_db1_default_Util!B3*Weighting!L2+TUM_db1_default_Util!C3*Weighting!L3+TUM_db1_default_Util!D3*Weighting!L4+TUM_db1_default_Util!E3*Weighting!L5+TUM_db1_default_Util!F3*Weighting!L6+TUM_db1_default_Util!G3*Weighting!L7+TUM_db1_default_Util!H3*Weighting!L8+TUM_db1_default_Util!I3*Weighting!L9+TUM_db1_default_Util!J3*Weighting!L10+TUM_db1_default_Util!K3*Weighting!L11+TUM_db1_default_Util!L3*Weighting!L12+TUM_db1_default_Util!M3*Weighting!L13+TUM_db1_default_Util!N3*Weighting!L14+TUM_db1_default_Util!O3*Weighting!L15+TUM_db1_default_Util!P3*Weighting!L16+TUM_db1_default_Util!Q3*Weighting!L17</f>
        <v>8.8854081505228319E-2</v>
      </c>
      <c r="M3" s="6">
        <f>+TUM_db1_default_Util!B3*Weighting!M2+TUM_db1_default_Util!C3*Weighting!M3+TUM_db1_default_Util!D3*Weighting!M4+TUM_db1_default_Util!E3*Weighting!M5+TUM_db1_default_Util!F3*Weighting!M6+TUM_db1_default_Util!G3*Weighting!M7+TUM_db1_default_Util!H3*Weighting!M8+TUM_db1_default_Util!I3*Weighting!M9+TUM_db1_default_Util!J3*Weighting!M10+TUM_db1_default_Util!K3*Weighting!M11+TUM_db1_default_Util!L3*Weighting!M12+TUM_db1_default_Util!M3*Weighting!M13+TUM_db1_default_Util!N3*Weighting!M14+TUM_db1_default_Util!O3*Weighting!M15+TUM_db1_default_Util!P3*Weighting!M16+TUM_db1_default_Util!Q3*Weighting!M17</f>
        <v>7.1829707829873315E-3</v>
      </c>
      <c r="N3" s="6">
        <f>+TUM_db1_default_Util!B3*Weighting!N2+TUM_db1_default_Util!C3*Weighting!N3+TUM_db1_default_Util!D3*Weighting!N4+TUM_db1_default_Util!E3*Weighting!N5+TUM_db1_default_Util!F3*Weighting!N6+TUM_db1_default_Util!G3*Weighting!N7+TUM_db1_default_Util!H3*Weighting!N8+TUM_db1_default_Util!I3*Weighting!N9+TUM_db1_default_Util!J3*Weighting!N10+TUM_db1_default_Util!K3*Weighting!N11+TUM_db1_default_Util!L3*Weighting!N12+TUM_db1_default_Util!M3*Weighting!N13+TUM_db1_default_Util!N3*Weighting!N14+TUM_db1_default_Util!O3*Weighting!N15+TUM_db1_default_Util!P3*Weighting!N16+TUM_db1_default_Util!Q3*Weighting!N17</f>
        <v>0.55532685624578471</v>
      </c>
      <c r="O3" s="6">
        <f>+TUM_db1_default_Util!B3*Weighting!O2+TUM_db1_default_Util!C3*Weighting!O3+TUM_db1_default_Util!D3*Weighting!O4+TUM_db1_default_Util!E3*Weighting!O5+TUM_db1_default_Util!F3*Weighting!O6+TUM_db1_default_Util!G3*Weighting!O7+TUM_db1_default_Util!H3*Weighting!O8+TUM_db1_default_Util!I3*Weighting!O9+TUM_db1_default_Util!J3*Weighting!O10+TUM_db1_default_Util!K3*Weighting!O11+TUM_db1_default_Util!L3*Weighting!O12+TUM_db1_default_Util!M3*Weighting!O13+TUM_db1_default_Util!N3*Weighting!O14+TUM_db1_default_Util!O3*Weighting!O15+TUM_db1_default_Util!P3*Weighting!O16+TUM_db1_default_Util!Q3*Weighting!O17</f>
        <v>0.51179381162011184</v>
      </c>
      <c r="P3" s="6">
        <f>+TUM_db1_default_Util!B3*Weighting!P2+TUM_db1_default_Util!C3*Weighting!P3+TUM_db1_default_Util!D3*Weighting!P4+TUM_db1_default_Util!E3*Weighting!P5+TUM_db1_default_Util!F3*Weighting!P6+TUM_db1_default_Util!G3*Weighting!P7+TUM_db1_default_Util!H3*Weighting!P8+TUM_db1_default_Util!I3*Weighting!P9+TUM_db1_default_Util!J3*Weighting!P10+TUM_db1_default_Util!K3*Weighting!P11+TUM_db1_default_Util!L3*Weighting!P12+TUM_db1_default_Util!M3*Weighting!P13+TUM_db1_default_Util!N3*Weighting!P14+TUM_db1_default_Util!O3*Weighting!P15+TUM_db1_default_Util!P3*Weighting!P16+TUM_db1_default_Util!Q3*Weighting!P17</f>
        <v>0.19834977524632172</v>
      </c>
      <c r="Q3" s="6">
        <f>+TUM_db1_default_Util!B3*Weighting!Q2+TUM_db1_default_Util!C3*Weighting!Q3+TUM_db1_default_Util!D3*Weighting!Q4+TUM_db1_default_Util!E3*Weighting!Q5+TUM_db1_default_Util!F3*Weighting!Q6+TUM_db1_default_Util!G3*Weighting!Q7+TUM_db1_default_Util!H3*Weighting!Q8+TUM_db1_default_Util!I3*Weighting!Q9+TUM_db1_default_Util!J3*Weighting!Q10+TUM_db1_default_Util!K3*Weighting!Q11+TUM_db1_default_Util!L3*Weighting!Q12+TUM_db1_default_Util!M3*Weighting!Q13+TUM_db1_default_Util!N3*Weighting!Q14+TUM_db1_default_Util!O3*Weighting!Q15+TUM_db1_default_Util!P3*Weighting!Q16+TUM_db1_default_Util!Q3*Weighting!Q17</f>
        <v>1.4674673361108375E-2</v>
      </c>
      <c r="R3" s="6">
        <f>+TUM_db1_default_Util!B3*Weighting!R2+TUM_db1_default_Util!C3*Weighting!R3+TUM_db1_default_Util!D3*Weighting!R4+TUM_db1_default_Util!E3*Weighting!R5+TUM_db1_default_Util!F3*Weighting!R6+TUM_db1_default_Util!G3*Weighting!R7+TUM_db1_default_Util!H3*Weighting!R8+TUM_db1_default_Util!I3*Weighting!R9+TUM_db1_default_Util!J3*Weighting!R10+TUM_db1_default_Util!K3*Weighting!R11+TUM_db1_default_Util!L3*Weighting!R12+TUM_db1_default_Util!M3*Weighting!R13+TUM_db1_default_Util!N3*Weighting!R14+TUM_db1_default_Util!O3*Weighting!R15+TUM_db1_default_Util!P3*Weighting!R16+TUM_db1_default_Util!Q3*Weighting!R17</f>
        <v>8.903729973262707E-2</v>
      </c>
      <c r="S3" s="6">
        <f>+TUM_db1_default_Util!B3*Weighting!S2+TUM_db1_default_Util!C3*Weighting!S3+TUM_db1_default_Util!D3*Weighting!S4+TUM_db1_default_Util!E3*Weighting!S5+TUM_db1_default_Util!F3*Weighting!S6+TUM_db1_default_Util!G3*Weighting!S7+TUM_db1_default_Util!H3*Weighting!S8+TUM_db1_default_Util!I3*Weighting!S9+TUM_db1_default_Util!J3*Weighting!S10+TUM_db1_default_Util!K3*Weighting!S11+TUM_db1_default_Util!L3*Weighting!S12+TUM_db1_default_Util!M3*Weighting!S13+TUM_db1_default_Util!N3*Weighting!S14+TUM_db1_default_Util!O3*Weighting!S15+TUM_db1_default_Util!P3*Weighting!S16+TUM_db1_default_Util!Q3*Weighting!S17</f>
        <v>6.0864395878928092E-2</v>
      </c>
      <c r="T3" s="6">
        <f>+TUM_db1_default_Util!B3*Weighting!T2+TUM_db1_default_Util!C3*Weighting!T3+TUM_db1_default_Util!D3*Weighting!T4+TUM_db1_default_Util!E3*Weighting!T5+TUM_db1_default_Util!F3*Weighting!T6+TUM_db1_default_Util!G3*Weighting!T7+TUM_db1_default_Util!H3*Weighting!T8+TUM_db1_default_Util!I3*Weighting!T9+TUM_db1_default_Util!J3*Weighting!T10+TUM_db1_default_Util!K3*Weighting!T11+TUM_db1_default_Util!L3*Weighting!T12+TUM_db1_default_Util!M3*Weighting!T13+TUM_db1_default_Util!N3*Weighting!T14+TUM_db1_default_Util!O3*Weighting!T15+TUM_db1_default_Util!P3*Weighting!T16+TUM_db1_default_Util!Q3*Weighting!T17</f>
        <v>6.4047429433064823E-2</v>
      </c>
      <c r="U3" s="6">
        <f>+TUM_db1_default_Util!B3*Weighting!U2+TUM_db1_default_Util!C3*Weighting!U3+TUM_db1_default_Util!D3*Weighting!U4+TUM_db1_default_Util!E3*Weighting!U5+TUM_db1_default_Util!F3*Weighting!U6+TUM_db1_default_Util!G3*Weighting!U7+TUM_db1_default_Util!H3*Weighting!U8+TUM_db1_default_Util!I3*Weighting!U9+TUM_db1_default_Util!J3*Weighting!U10+TUM_db1_default_Util!K3*Weighting!U11+TUM_db1_default_Util!L3*Weighting!U12+TUM_db1_default_Util!M3*Weighting!U13+TUM_db1_default_Util!N3*Weighting!U14+TUM_db1_default_Util!O3*Weighting!U15+TUM_db1_default_Util!P3*Weighting!U16+TUM_db1_default_Util!Q3*Weighting!U17</f>
        <v>8.1335687612690399E-3</v>
      </c>
      <c r="V3" s="6">
        <f>+TUM_db1_default_Util!B3*Weighting!V2+TUM_db1_default_Util!C3*Weighting!V3+TUM_db1_default_Util!D3*Weighting!V4+TUM_db1_default_Util!E3*Weighting!V5+TUM_db1_default_Util!F3*Weighting!V6+TUM_db1_default_Util!G3*Weighting!V7+TUM_db1_default_Util!H3*Weighting!V8+TUM_db1_default_Util!I3*Weighting!V9+TUM_db1_default_Util!J3*Weighting!V10+TUM_db1_default_Util!K3*Weighting!V11+TUM_db1_default_Util!L3*Weighting!V12+TUM_db1_default_Util!M3*Weighting!V13+TUM_db1_default_Util!N3*Weighting!V14+TUM_db1_default_Util!O3*Weighting!V15+TUM_db1_default_Util!P3*Weighting!V16+TUM_db1_default_Util!Q3*Weighting!V17</f>
        <v>3.6135375850741669E-2</v>
      </c>
      <c r="W3" s="6">
        <f>+TUM_db1_default_Util!B3*Weighting!W2+TUM_db1_default_Util!C3*Weighting!W3+TUM_db1_default_Util!D3*Weighting!W4+TUM_db1_default_Util!E3*Weighting!W5+TUM_db1_default_Util!F3*Weighting!W6+TUM_db1_default_Util!G3*Weighting!W7+TUM_db1_default_Util!H3*Weighting!W8+TUM_db1_default_Util!I3*Weighting!W9+TUM_db1_default_Util!J3*Weighting!W10+TUM_db1_default_Util!K3*Weighting!W11+TUM_db1_default_Util!L3*Weighting!W12+TUM_db1_default_Util!M3*Weighting!W13+TUM_db1_default_Util!N3*Weighting!W14+TUM_db1_default_Util!O3*Weighting!W15+TUM_db1_default_Util!P3*Weighting!W16+TUM_db1_default_Util!Q3*Weighting!W17</f>
        <v>0.63278360712978143</v>
      </c>
      <c r="X3" s="6">
        <f>+TUM_db1_default_Util!B3*Weighting!X2+TUM_db1_default_Util!C3*Weighting!X3+TUM_db1_default_Util!D3*Weighting!X4+TUM_db1_default_Util!E3*Weighting!X5+TUM_db1_default_Util!F3*Weighting!X6+TUM_db1_default_Util!G3*Weighting!X7+TUM_db1_default_Util!H3*Weighting!X8+TUM_db1_default_Util!I3*Weighting!X9+TUM_db1_default_Util!J3*Weighting!X10+TUM_db1_default_Util!K3*Weighting!X11+TUM_db1_default_Util!L3*Weighting!X12+TUM_db1_default_Util!M3*Weighting!X13+TUM_db1_default_Util!N3*Weighting!X14+TUM_db1_default_Util!O3*Weighting!X15+TUM_db1_default_Util!P3*Weighting!X16+TUM_db1_default_Util!Q3*Weighting!X17</f>
        <v>1.3950421813089238E-2</v>
      </c>
      <c r="Y3" s="6">
        <f>+TUM_db1_default_Util!B3*Weighting!Y2+TUM_db1_default_Util!C3*Weighting!Y3+TUM_db1_default_Util!D3*Weighting!Y4+TUM_db1_default_Util!E3*Weighting!Y5+TUM_db1_default_Util!F3*Weighting!Y6+TUM_db1_default_Util!G3*Weighting!Y7+TUM_db1_default_Util!H3*Weighting!Y8+TUM_db1_default_Util!I3*Weighting!Y9+TUM_db1_default_Util!J3*Weighting!Y10+TUM_db1_default_Util!K3*Weighting!Y11+TUM_db1_default_Util!L3*Weighting!Y12+TUM_db1_default_Util!M3*Weighting!Y13+TUM_db1_default_Util!N3*Weighting!Y14+TUM_db1_default_Util!O3*Weighting!Y15+TUM_db1_default_Util!P3*Weighting!Y16+TUM_db1_default_Util!Q3*Weighting!Y17</f>
        <v>7.9199839067638708E-3</v>
      </c>
      <c r="Z3" s="6">
        <f>+TUM_db1_default_Util!B3*Weighting!Z2+TUM_db1_default_Util!C3*Weighting!Z3+TUM_db1_default_Util!D3*Weighting!Z4+TUM_db1_default_Util!E3*Weighting!Z5+TUM_db1_default_Util!F3*Weighting!Z6+TUM_db1_default_Util!G3*Weighting!Z7+TUM_db1_default_Util!H3*Weighting!Z8+TUM_db1_default_Util!I3*Weighting!Z9+TUM_db1_default_Util!J3*Weighting!Z10+TUM_db1_default_Util!K3*Weighting!Z11+TUM_db1_default_Util!L3*Weighting!Z12+TUM_db1_default_Util!M3*Weighting!Z13+TUM_db1_default_Util!N3*Weighting!Z14+TUM_db1_default_Util!O3*Weighting!Z15+TUM_db1_default_Util!P3*Weighting!Z16+TUM_db1_default_Util!Q3*Weighting!Z17</f>
        <v>0.14673925179282912</v>
      </c>
      <c r="AA3" s="6">
        <f>+TUM_db1_default_Util!B3*Weighting!AA2+TUM_db1_default_Util!C3*Weighting!AA3+TUM_db1_default_Util!D3*Weighting!AA4+TUM_db1_default_Util!E3*Weighting!AA5+TUM_db1_default_Util!F3*Weighting!AA6+TUM_db1_default_Util!G3*Weighting!AA7+TUM_db1_default_Util!H3*Weighting!AA8+TUM_db1_default_Util!I3*Weighting!AA9+TUM_db1_default_Util!J3*Weighting!AA10+TUM_db1_default_Util!K3*Weighting!AA11+TUM_db1_default_Util!L3*Weighting!AA12+TUM_db1_default_Util!M3*Weighting!AA13+TUM_db1_default_Util!N3*Weighting!AA14+TUM_db1_default_Util!O3*Weighting!AA15+TUM_db1_default_Util!P3*Weighting!AA16+TUM_db1_default_Util!Q3*Weighting!AA17</f>
        <v>0.18453842206875051</v>
      </c>
    </row>
    <row r="4" spans="1:27" x14ac:dyDescent="0.35">
      <c r="A4" s="5" t="s">
        <v>3</v>
      </c>
      <c r="B4" s="6">
        <f ca="1">+TUM_db1_default_Util!B4*Weighting!B2+TUM_db1_default_Util!C4*Weighting!B3+TUM_db1_default_Util!D4*Weighting!B4+TUM_db1_default_Util!E4*Weighting!B5+TUM_db1_default_Util!F4*Weighting!B6+TUM_db1_default_Util!G4*Weighting!B7+TUM_db1_default_Util!H4*Weighting!B8+TUM_db1_default_Util!I4*Weighting!B9+TUM_db1_default_Util!J4*Weighting!B10+TUM_db1_default_Util!K4*Weighting!B11+TUM_db1_default_Util!L4*Weighting!B12+TUM_db1_default_Util!M4*Weighting!B13+TUM_db1_default_Util!N4*Weighting!B14+TUM_db1_default_Util!O4*Weighting!B15+TUM_db1_default_Util!P4*Weighting!B16+TUM_db1_default_Util!Q4*Weighting!B17</f>
        <v>2.8222081858113111</v>
      </c>
      <c r="C4" s="6">
        <f ca="1">+TUM_db1_default_Util!B4*Weighting!C2+TUM_db1_default_Util!C4*Weighting!C3+TUM_db1_default_Util!D4*Weighting!C4+TUM_db1_default_Util!E4*Weighting!C5+TUM_db1_default_Util!F4*Weighting!C6+TUM_db1_default_Util!G4*Weighting!C7+TUM_db1_default_Util!H4*Weighting!C8+TUM_db1_default_Util!I4*Weighting!C9+TUM_db1_default_Util!J4*Weighting!C10+TUM_db1_default_Util!K4*Weighting!C11+TUM_db1_default_Util!L4*Weighting!C12+TUM_db1_default_Util!M4*Weighting!C13+TUM_db1_default_Util!N4*Weighting!C14+TUM_db1_default_Util!O4*Weighting!C15+TUM_db1_default_Util!P4*Weighting!C16+TUM_db1_default_Util!Q4*Weighting!C17</f>
        <v>1.8947966220887837</v>
      </c>
      <c r="D4" s="6">
        <f ca="1">+TUM_db1_default_Util!B4*Weighting!D2+TUM_db1_default_Util!C4*Weighting!D3+TUM_db1_default_Util!D4*Weighting!D4+TUM_db1_default_Util!E4*Weighting!D5+TUM_db1_default_Util!F4*Weighting!D6+TUM_db1_default_Util!G4*Weighting!D7+TUM_db1_default_Util!H4*Weighting!D8+TUM_db1_default_Util!I4*Weighting!D9+TUM_db1_default_Util!J4*Weighting!D10+TUM_db1_default_Util!K4*Weighting!D11+TUM_db1_default_Util!L4*Weighting!D12+TUM_db1_default_Util!M4*Weighting!D13+TUM_db1_default_Util!N4*Weighting!D14+TUM_db1_default_Util!O4*Weighting!D15+TUM_db1_default_Util!P4*Weighting!D16+TUM_db1_default_Util!Q4*Weighting!D17</f>
        <v>2.8844265153218589</v>
      </c>
      <c r="E4" s="6">
        <f ca="1">+TUM_db1_default_Util!B4*Weighting!E2+TUM_db1_default_Util!C4*Weighting!E3+TUM_db1_default_Util!D4*Weighting!E4+TUM_db1_default_Util!E4*Weighting!E5+TUM_db1_default_Util!F4*Weighting!E6+TUM_db1_default_Util!G4*Weighting!E7+TUM_db1_default_Util!H4*Weighting!E8+TUM_db1_default_Util!I4*Weighting!E9+TUM_db1_default_Util!J4*Weighting!E10+TUM_db1_default_Util!K4*Weighting!E11+TUM_db1_default_Util!L4*Weighting!E12+TUM_db1_default_Util!M4*Weighting!E13+TUM_db1_default_Util!N4*Weighting!E14+TUM_db1_default_Util!O4*Weighting!E15+TUM_db1_default_Util!P4*Weighting!E16+TUM_db1_default_Util!Q4*Weighting!E17</f>
        <v>1.0532756732322999</v>
      </c>
      <c r="F4" s="6">
        <f ca="1">+TUM_db1_default_Util!B4*Weighting!F2+TUM_db1_default_Util!C4*Weighting!F3+TUM_db1_default_Util!D4*Weighting!F4+TUM_db1_default_Util!E4*Weighting!F5+TUM_db1_default_Util!F4*Weighting!F6+TUM_db1_default_Util!G4*Weighting!F7+TUM_db1_default_Util!H4*Weighting!F8+TUM_db1_default_Util!I4*Weighting!F9+TUM_db1_default_Util!J4*Weighting!F10+TUM_db1_default_Util!K4*Weighting!F11+TUM_db1_default_Util!L4*Weighting!F12+TUM_db1_default_Util!M4*Weighting!F13+TUM_db1_default_Util!N4*Weighting!F14+TUM_db1_default_Util!O4*Weighting!F15+TUM_db1_default_Util!P4*Weighting!F16+TUM_db1_default_Util!Q4*Weighting!F17</f>
        <v>2.9136350117794088</v>
      </c>
      <c r="G4" s="6">
        <f>+TUM_db1_default_Util!B4*Weighting!G2+TUM_db1_default_Util!C4*Weighting!G3+TUM_db1_default_Util!D4*Weighting!G4+TUM_db1_default_Util!E4*Weighting!G5+TUM_db1_default_Util!F4*Weighting!G6+TUM_db1_default_Util!G4*Weighting!G7+TUM_db1_default_Util!H4*Weighting!G8+TUM_db1_default_Util!I4*Weighting!G9+TUM_db1_default_Util!J4*Weighting!G10+TUM_db1_default_Util!K4*Weighting!G11+TUM_db1_default_Util!L4*Weighting!G12+TUM_db1_default_Util!M4*Weighting!G13+TUM_db1_default_Util!N4*Weighting!G14+TUM_db1_default_Util!O4*Weighting!G15+TUM_db1_default_Util!P4*Weighting!G16+TUM_db1_default_Util!Q4*Weighting!G17</f>
        <v>1.9895165216005222</v>
      </c>
      <c r="H4" s="6">
        <f>+TUM_db1_default_Util!B4*Weighting!H2+TUM_db1_default_Util!C4*Weighting!H3+TUM_db1_default_Util!D4*Weighting!H4+TUM_db1_default_Util!E4*Weighting!H5+TUM_db1_default_Util!F4*Weighting!H6+TUM_db1_default_Util!G4*Weighting!H7+TUM_db1_default_Util!H4*Weighting!H8+TUM_db1_default_Util!I4*Weighting!H9+TUM_db1_default_Util!J4*Weighting!H10+TUM_db1_default_Util!K4*Weighting!H11+TUM_db1_default_Util!L4*Weighting!H12+TUM_db1_default_Util!M4*Weighting!H13+TUM_db1_default_Util!N4*Weighting!H14+TUM_db1_default_Util!O4*Weighting!H15+TUM_db1_default_Util!P4*Weighting!H16+TUM_db1_default_Util!Q4*Weighting!H17</f>
        <v>2.0890485540327055</v>
      </c>
      <c r="I4" s="6">
        <f>+TUM_db1_default_Util!B4*Weighting!I2+TUM_db1_default_Util!C4*Weighting!I3+TUM_db1_default_Util!D4*Weighting!I4+TUM_db1_default_Util!E4*Weighting!I5+TUM_db1_default_Util!F4*Weighting!I6+TUM_db1_default_Util!G4*Weighting!I7+TUM_db1_default_Util!H4*Weighting!I8+TUM_db1_default_Util!I4*Weighting!I9+TUM_db1_default_Util!J4*Weighting!I10+TUM_db1_default_Util!K4*Weighting!I11+TUM_db1_default_Util!L4*Weighting!I12+TUM_db1_default_Util!M4*Weighting!I13+TUM_db1_default_Util!N4*Weighting!I14+TUM_db1_default_Util!O4*Weighting!I15+TUM_db1_default_Util!P4*Weighting!I16+TUM_db1_default_Util!Q4*Weighting!I17</f>
        <v>2.047608222192332</v>
      </c>
      <c r="J4" s="6">
        <f>+TUM_db1_default_Util!B4*Weighting!J2+TUM_db1_default_Util!C4*Weighting!J3+TUM_db1_default_Util!D4*Weighting!J4+TUM_db1_default_Util!E4*Weighting!J5+TUM_db1_default_Util!F4*Weighting!J6+TUM_db1_default_Util!G4*Weighting!J7+TUM_db1_default_Util!H4*Weighting!J8+TUM_db1_default_Util!I4*Weighting!J9+TUM_db1_default_Util!J4*Weighting!J10+TUM_db1_default_Util!K4*Weighting!J11+TUM_db1_default_Util!L4*Weighting!J12+TUM_db1_default_Util!M4*Weighting!J13+TUM_db1_default_Util!N4*Weighting!J14+TUM_db1_default_Util!O4*Weighting!J15+TUM_db1_default_Util!P4*Weighting!J16+TUM_db1_default_Util!Q4*Weighting!J17</f>
        <v>1.5044930358730175</v>
      </c>
      <c r="K4" s="6">
        <f>+TUM_db1_default_Util!B4*Weighting!K2+TUM_db1_default_Util!C4*Weighting!K3+TUM_db1_default_Util!D4*Weighting!K4+TUM_db1_default_Util!E4*Weighting!K5+TUM_db1_default_Util!F4*Weighting!K6+TUM_db1_default_Util!G4*Weighting!K7+TUM_db1_default_Util!H4*Weighting!K8+TUM_db1_default_Util!I4*Weighting!K9+TUM_db1_default_Util!J4*Weighting!K10+TUM_db1_default_Util!K4*Weighting!K11+TUM_db1_default_Util!L4*Weighting!K12+TUM_db1_default_Util!M4*Weighting!K13+TUM_db1_default_Util!N4*Weighting!K14+TUM_db1_default_Util!O4*Weighting!K15+TUM_db1_default_Util!P4*Weighting!K16+TUM_db1_default_Util!Q4*Weighting!K17</f>
        <v>2.0793810944847375</v>
      </c>
      <c r="L4" s="6">
        <f>+TUM_db1_default_Util!B4*Weighting!L2+TUM_db1_default_Util!C4*Weighting!L3+TUM_db1_default_Util!D4*Weighting!L4+TUM_db1_default_Util!E4*Weighting!L5+TUM_db1_default_Util!F4*Weighting!L6+TUM_db1_default_Util!G4*Weighting!L7+TUM_db1_default_Util!H4*Weighting!L8+TUM_db1_default_Util!I4*Weighting!L9+TUM_db1_default_Util!J4*Weighting!L10+TUM_db1_default_Util!K4*Weighting!L11+TUM_db1_default_Util!L4*Weighting!L12+TUM_db1_default_Util!M4*Weighting!L13+TUM_db1_default_Util!N4*Weighting!L14+TUM_db1_default_Util!O4*Weighting!L15+TUM_db1_default_Util!P4*Weighting!L16+TUM_db1_default_Util!Q4*Weighting!L17</f>
        <v>3.5407278936458608</v>
      </c>
      <c r="M4" s="6">
        <f>+TUM_db1_default_Util!B4*Weighting!M2+TUM_db1_default_Util!C4*Weighting!M3+TUM_db1_default_Util!D4*Weighting!M4+TUM_db1_default_Util!E4*Weighting!M5+TUM_db1_default_Util!F4*Weighting!M6+TUM_db1_default_Util!G4*Weighting!M7+TUM_db1_default_Util!H4*Weighting!M8+TUM_db1_default_Util!I4*Weighting!M9+TUM_db1_default_Util!J4*Weighting!M10+TUM_db1_default_Util!K4*Weighting!M11+TUM_db1_default_Util!L4*Weighting!M12+TUM_db1_default_Util!M4*Weighting!M13+TUM_db1_default_Util!N4*Weighting!M14+TUM_db1_default_Util!O4*Weighting!M15+TUM_db1_default_Util!P4*Weighting!M16+TUM_db1_default_Util!Q4*Weighting!M17</f>
        <v>5.8050489017240615E-2</v>
      </c>
      <c r="N4" s="6">
        <f>+TUM_db1_default_Util!B4*Weighting!N2+TUM_db1_default_Util!C4*Weighting!N3+TUM_db1_default_Util!D4*Weighting!N4+TUM_db1_default_Util!E4*Weighting!N5+TUM_db1_default_Util!F4*Weighting!N6+TUM_db1_default_Util!G4*Weighting!N7+TUM_db1_default_Util!H4*Weighting!N8+TUM_db1_default_Util!I4*Weighting!N9+TUM_db1_default_Util!J4*Weighting!N10+TUM_db1_default_Util!K4*Weighting!N11+TUM_db1_default_Util!L4*Weighting!N12+TUM_db1_default_Util!M4*Weighting!N13+TUM_db1_default_Util!N4*Weighting!N14+TUM_db1_default_Util!O4*Weighting!N15+TUM_db1_default_Util!P4*Weighting!N16+TUM_db1_default_Util!Q4*Weighting!N17</f>
        <v>5.3839679367053419</v>
      </c>
      <c r="O4" s="6">
        <f>+TUM_db1_default_Util!B4*Weighting!O2+TUM_db1_default_Util!C4*Weighting!O3+TUM_db1_default_Util!D4*Weighting!O4+TUM_db1_default_Util!E4*Weighting!O5+TUM_db1_default_Util!F4*Weighting!O6+TUM_db1_default_Util!G4*Weighting!O7+TUM_db1_default_Util!H4*Weighting!O8+TUM_db1_default_Util!I4*Weighting!O9+TUM_db1_default_Util!J4*Weighting!O10+TUM_db1_default_Util!K4*Weighting!O11+TUM_db1_default_Util!L4*Weighting!O12+TUM_db1_default_Util!M4*Weighting!O13+TUM_db1_default_Util!N4*Weighting!O14+TUM_db1_default_Util!O4*Weighting!O15+TUM_db1_default_Util!P4*Weighting!O16+TUM_db1_default_Util!Q4*Weighting!O17</f>
        <v>5.0061767212538868</v>
      </c>
      <c r="P4" s="6">
        <f>+TUM_db1_default_Util!B4*Weighting!P2+TUM_db1_default_Util!C4*Weighting!P3+TUM_db1_default_Util!D4*Weighting!P4+TUM_db1_default_Util!E4*Weighting!P5+TUM_db1_default_Util!F4*Weighting!P6+TUM_db1_default_Util!G4*Weighting!P7+TUM_db1_default_Util!H4*Weighting!P8+TUM_db1_default_Util!I4*Weighting!P9+TUM_db1_default_Util!J4*Weighting!P10+TUM_db1_default_Util!K4*Weighting!P11+TUM_db1_default_Util!L4*Weighting!P12+TUM_db1_default_Util!M4*Weighting!P13+TUM_db1_default_Util!N4*Weighting!P14+TUM_db1_default_Util!O4*Weighting!P15+TUM_db1_default_Util!P4*Weighting!P16+TUM_db1_default_Util!Q4*Weighting!P17</f>
        <v>3.8170782430014234</v>
      </c>
      <c r="Q4" s="6">
        <f>+TUM_db1_default_Util!B4*Weighting!Q2+TUM_db1_default_Util!C4*Weighting!Q3+TUM_db1_default_Util!D4*Weighting!Q4+TUM_db1_default_Util!E4*Weighting!Q5+TUM_db1_default_Util!F4*Weighting!Q6+TUM_db1_default_Util!G4*Weighting!Q7+TUM_db1_default_Util!H4*Weighting!Q8+TUM_db1_default_Util!I4*Weighting!Q9+TUM_db1_default_Util!J4*Weighting!Q10+TUM_db1_default_Util!K4*Weighting!Q11+TUM_db1_default_Util!L4*Weighting!Q12+TUM_db1_default_Util!M4*Weighting!Q13+TUM_db1_default_Util!N4*Weighting!Q14+TUM_db1_default_Util!O4*Weighting!Q15+TUM_db1_default_Util!P4*Weighting!Q16+TUM_db1_default_Util!Q4*Weighting!Q17</f>
        <v>0.2371289310401532</v>
      </c>
      <c r="R4" s="6">
        <f>+TUM_db1_default_Util!B4*Weighting!R2+TUM_db1_default_Util!C4*Weighting!R3+TUM_db1_default_Util!D4*Weighting!R4+TUM_db1_default_Util!E4*Weighting!R5+TUM_db1_default_Util!F4*Weighting!R6+TUM_db1_default_Util!G4*Weighting!R7+TUM_db1_default_Util!H4*Weighting!R8+TUM_db1_default_Util!I4*Weighting!R9+TUM_db1_default_Util!J4*Weighting!R10+TUM_db1_default_Util!K4*Weighting!R11+TUM_db1_default_Util!L4*Weighting!R12+TUM_db1_default_Util!M4*Weighting!R13+TUM_db1_default_Util!N4*Weighting!R14+TUM_db1_default_Util!O4*Weighting!R15+TUM_db1_default_Util!P4*Weighting!R16+TUM_db1_default_Util!Q4*Weighting!R17</f>
        <v>0.85862576489806153</v>
      </c>
      <c r="S4" s="6">
        <f>+TUM_db1_default_Util!B4*Weighting!S2+TUM_db1_default_Util!C4*Weighting!S3+TUM_db1_default_Util!D4*Weighting!S4+TUM_db1_default_Util!E4*Weighting!S5+TUM_db1_default_Util!F4*Weighting!S6+TUM_db1_default_Util!G4*Weighting!S7+TUM_db1_default_Util!H4*Weighting!S8+TUM_db1_default_Util!I4*Weighting!S9+TUM_db1_default_Util!J4*Weighting!S10+TUM_db1_default_Util!K4*Weighting!S11+TUM_db1_default_Util!L4*Weighting!S12+TUM_db1_default_Util!M4*Weighting!S13+TUM_db1_default_Util!N4*Weighting!S14+TUM_db1_default_Util!O4*Weighting!S15+TUM_db1_default_Util!P4*Weighting!S16+TUM_db1_default_Util!Q4*Weighting!S17</f>
        <v>3.4099530159431954</v>
      </c>
      <c r="T4" s="6">
        <f>+TUM_db1_default_Util!B4*Weighting!T2+TUM_db1_default_Util!C4*Weighting!T3+TUM_db1_default_Util!D4*Weighting!T4+TUM_db1_default_Util!E4*Weighting!T5+TUM_db1_default_Util!F4*Weighting!T6+TUM_db1_default_Util!G4*Weighting!T7+TUM_db1_default_Util!H4*Weighting!T8+TUM_db1_default_Util!I4*Weighting!T9+TUM_db1_default_Util!J4*Weighting!T10+TUM_db1_default_Util!K4*Weighting!T11+TUM_db1_default_Util!L4*Weighting!T12+TUM_db1_default_Util!M4*Weighting!T13+TUM_db1_default_Util!N4*Weighting!T14+TUM_db1_default_Util!O4*Weighting!T15+TUM_db1_default_Util!P4*Weighting!T16+TUM_db1_default_Util!Q4*Weighting!T17</f>
        <v>4.5531761054270339</v>
      </c>
      <c r="U4" s="6">
        <f>+TUM_db1_default_Util!B4*Weighting!U2+TUM_db1_default_Util!C4*Weighting!U3+TUM_db1_default_Util!D4*Weighting!U4+TUM_db1_default_Util!E4*Weighting!U5+TUM_db1_default_Util!F4*Weighting!U6+TUM_db1_default_Util!G4*Weighting!U7+TUM_db1_default_Util!H4*Weighting!U8+TUM_db1_default_Util!I4*Weighting!U9+TUM_db1_default_Util!J4*Weighting!U10+TUM_db1_default_Util!K4*Weighting!U11+TUM_db1_default_Util!L4*Weighting!U12+TUM_db1_default_Util!M4*Weighting!U13+TUM_db1_default_Util!N4*Weighting!U14+TUM_db1_default_Util!O4*Weighting!U15+TUM_db1_default_Util!P4*Weighting!U16+TUM_db1_default_Util!Q4*Weighting!U17</f>
        <v>0.11468521567290228</v>
      </c>
      <c r="V4" s="6">
        <f>+TUM_db1_default_Util!B4*Weighting!V2+TUM_db1_default_Util!C4*Weighting!V3+TUM_db1_default_Util!D4*Weighting!V4+TUM_db1_default_Util!E4*Weighting!V5+TUM_db1_default_Util!F4*Weighting!V6+TUM_db1_default_Util!G4*Weighting!V7+TUM_db1_default_Util!H4*Weighting!V8+TUM_db1_default_Util!I4*Weighting!V9+TUM_db1_default_Util!J4*Weighting!V10+TUM_db1_default_Util!K4*Weighting!V11+TUM_db1_default_Util!L4*Weighting!V12+TUM_db1_default_Util!M4*Weighting!V13+TUM_db1_default_Util!N4*Weighting!V14+TUM_db1_default_Util!O4*Weighting!V15+TUM_db1_default_Util!P4*Weighting!V16+TUM_db1_default_Util!Q4*Weighting!V17</f>
        <v>0.4560981747772378</v>
      </c>
      <c r="W4" s="6">
        <f>+TUM_db1_default_Util!B4*Weighting!W2+TUM_db1_default_Util!C4*Weighting!W3+TUM_db1_default_Util!D4*Weighting!W4+TUM_db1_default_Util!E4*Weighting!W5+TUM_db1_default_Util!F4*Weighting!W6+TUM_db1_default_Util!G4*Weighting!W7+TUM_db1_default_Util!H4*Weighting!W8+TUM_db1_default_Util!I4*Weighting!W9+TUM_db1_default_Util!J4*Weighting!W10+TUM_db1_default_Util!K4*Weighting!W11+TUM_db1_default_Util!L4*Weighting!W12+TUM_db1_default_Util!M4*Weighting!W13+TUM_db1_default_Util!N4*Weighting!W14+TUM_db1_default_Util!O4*Weighting!W15+TUM_db1_default_Util!P4*Weighting!W16+TUM_db1_default_Util!Q4*Weighting!W17</f>
        <v>0.90761743779144421</v>
      </c>
      <c r="X4" s="6">
        <f>+TUM_db1_default_Util!B4*Weighting!X2+TUM_db1_default_Util!C4*Weighting!X3+TUM_db1_default_Util!D4*Weighting!X4+TUM_db1_default_Util!E4*Weighting!X5+TUM_db1_default_Util!F4*Weighting!X6+TUM_db1_default_Util!G4*Weighting!X7+TUM_db1_default_Util!H4*Weighting!X8+TUM_db1_default_Util!I4*Weighting!X9+TUM_db1_default_Util!J4*Weighting!X10+TUM_db1_default_Util!K4*Weighting!X11+TUM_db1_default_Util!L4*Weighting!X12+TUM_db1_default_Util!M4*Weighting!X13+TUM_db1_default_Util!N4*Weighting!X14+TUM_db1_default_Util!O4*Weighting!X15+TUM_db1_default_Util!P4*Weighting!X16+TUM_db1_default_Util!Q4*Weighting!X17</f>
        <v>0.19531813883401949</v>
      </c>
      <c r="Y4" s="6">
        <f>+TUM_db1_default_Util!B4*Weighting!Y2+TUM_db1_default_Util!C4*Weighting!Y3+TUM_db1_default_Util!D4*Weighting!Y4+TUM_db1_default_Util!E4*Weighting!Y5+TUM_db1_default_Util!F4*Weighting!Y6+TUM_db1_default_Util!G4*Weighting!Y7+TUM_db1_default_Util!H4*Weighting!Y8+TUM_db1_default_Util!I4*Weighting!Y9+TUM_db1_default_Util!J4*Weighting!Y10+TUM_db1_default_Util!K4*Weighting!Y11+TUM_db1_default_Util!L4*Weighting!Y12+TUM_db1_default_Util!M4*Weighting!Y13+TUM_db1_default_Util!N4*Weighting!Y14+TUM_db1_default_Util!O4*Weighting!Y15+TUM_db1_default_Util!P4*Weighting!Y16+TUM_db1_default_Util!Q4*Weighting!Y17</f>
        <v>0.14731329094617851</v>
      </c>
      <c r="Z4" s="6">
        <f>+TUM_db1_default_Util!B4*Weighting!Z2+TUM_db1_default_Util!C4*Weighting!Z3+TUM_db1_default_Util!D4*Weighting!Z4+TUM_db1_default_Util!E4*Weighting!Z5+TUM_db1_default_Util!F4*Weighting!Z6+TUM_db1_default_Util!G4*Weighting!Z7+TUM_db1_default_Util!H4*Weighting!Z8+TUM_db1_default_Util!I4*Weighting!Z9+TUM_db1_default_Util!J4*Weighting!Z10+TUM_db1_default_Util!K4*Weighting!Z11+TUM_db1_default_Util!L4*Weighting!Z12+TUM_db1_default_Util!M4*Weighting!Z13+TUM_db1_default_Util!N4*Weighting!Z14+TUM_db1_default_Util!O4*Weighting!Z15+TUM_db1_default_Util!P4*Weighting!Z16+TUM_db1_default_Util!Q4*Weighting!Z17</f>
        <v>1.1942275606037256</v>
      </c>
      <c r="AA4" s="6">
        <f>+TUM_db1_default_Util!B4*Weighting!AA2+TUM_db1_default_Util!C4*Weighting!AA3+TUM_db1_default_Util!D4*Weighting!AA4+TUM_db1_default_Util!E4*Weighting!AA5+TUM_db1_default_Util!F4*Weighting!AA6+TUM_db1_default_Util!G4*Weighting!AA7+TUM_db1_default_Util!H4*Weighting!AA8+TUM_db1_default_Util!I4*Weighting!AA9+TUM_db1_default_Util!J4*Weighting!AA10+TUM_db1_default_Util!K4*Weighting!AA11+TUM_db1_default_Util!L4*Weighting!AA12+TUM_db1_default_Util!M4*Weighting!AA13+TUM_db1_default_Util!N4*Weighting!AA14+TUM_db1_default_Util!O4*Weighting!AA15+TUM_db1_default_Util!P4*Weighting!AA16+TUM_db1_default_Util!Q4*Weighting!AA17</f>
        <v>1.9521194260506485</v>
      </c>
    </row>
    <row r="5" spans="1:27" x14ac:dyDescent="0.35">
      <c r="A5" s="5" t="s">
        <v>4</v>
      </c>
      <c r="B5" s="6">
        <f ca="1">+TUM_db1_default_Util!B5*Weighting!B2+TUM_db1_default_Util!C5*Weighting!B3+TUM_db1_default_Util!D5*Weighting!B4+TUM_db1_default_Util!E5*Weighting!B5+TUM_db1_default_Util!F5*Weighting!B6+TUM_db1_default_Util!G5*Weighting!B7+TUM_db1_default_Util!H5*Weighting!B8+TUM_db1_default_Util!I5*Weighting!B9+TUM_db1_default_Util!J5*Weighting!B10+TUM_db1_default_Util!K5*Weighting!B11+TUM_db1_default_Util!L5*Weighting!B12+TUM_db1_default_Util!M5*Weighting!B13+TUM_db1_default_Util!N5*Weighting!B14+TUM_db1_default_Util!O5*Weighting!B15+TUM_db1_default_Util!P5*Weighting!B16+TUM_db1_default_Util!Q5*Weighting!B17</f>
        <v>-140.06685912758638</v>
      </c>
      <c r="C5" s="6">
        <f ca="1">+TUM_db1_default_Util!B5*Weighting!C2+TUM_db1_default_Util!C5*Weighting!C3+TUM_db1_default_Util!D5*Weighting!C4+TUM_db1_default_Util!E5*Weighting!C5+TUM_db1_default_Util!F5*Weighting!C6+TUM_db1_default_Util!G5*Weighting!C7+TUM_db1_default_Util!H5*Weighting!C8+TUM_db1_default_Util!I5*Weighting!C9+TUM_db1_default_Util!J5*Weighting!C10+TUM_db1_default_Util!K5*Weighting!C11+TUM_db1_default_Util!L5*Weighting!C12+TUM_db1_default_Util!M5*Weighting!C13+TUM_db1_default_Util!N5*Weighting!C14+TUM_db1_default_Util!O5*Weighting!C15+TUM_db1_default_Util!P5*Weighting!C16+TUM_db1_default_Util!Q5*Weighting!C17</f>
        <v>-135.29308190426929</v>
      </c>
      <c r="D5" s="6">
        <f ca="1">+TUM_db1_default_Util!B5*Weighting!D2+TUM_db1_default_Util!C5*Weighting!D3+TUM_db1_default_Util!D5*Weighting!D4+TUM_db1_default_Util!E5*Weighting!D5+TUM_db1_default_Util!F5*Weighting!D6+TUM_db1_default_Util!G5*Weighting!D7+TUM_db1_default_Util!H5*Weighting!D8+TUM_db1_default_Util!I5*Weighting!D9+TUM_db1_default_Util!J5*Weighting!D10+TUM_db1_default_Util!K5*Weighting!D11+TUM_db1_default_Util!L5*Weighting!D12+TUM_db1_default_Util!M5*Weighting!D13+TUM_db1_default_Util!N5*Weighting!D14+TUM_db1_default_Util!O5*Weighting!D15+TUM_db1_default_Util!P5*Weighting!D16+TUM_db1_default_Util!Q5*Weighting!D17</f>
        <v>-136.7070609741634</v>
      </c>
      <c r="E5" s="6">
        <f ca="1">+TUM_db1_default_Util!B5*Weighting!E2+TUM_db1_default_Util!C5*Weighting!E3+TUM_db1_default_Util!D5*Weighting!E4+TUM_db1_default_Util!E5*Weighting!E5+TUM_db1_default_Util!F5*Weighting!E6+TUM_db1_default_Util!G5*Weighting!E7+TUM_db1_default_Util!H5*Weighting!E8+TUM_db1_default_Util!I5*Weighting!E9+TUM_db1_default_Util!J5*Weighting!E10+TUM_db1_default_Util!K5*Weighting!E11+TUM_db1_default_Util!L5*Weighting!E12+TUM_db1_default_Util!M5*Weighting!E13+TUM_db1_default_Util!N5*Weighting!E14+TUM_db1_default_Util!O5*Weighting!E15+TUM_db1_default_Util!P5*Weighting!E16+TUM_db1_default_Util!Q5*Weighting!E17</f>
        <v>-167.44954993287482</v>
      </c>
      <c r="F5" s="6">
        <f ca="1">+TUM_db1_default_Util!B5*Weighting!F2+TUM_db1_default_Util!C5*Weighting!F3+TUM_db1_default_Util!D5*Weighting!F4+TUM_db1_default_Util!E5*Weighting!F5+TUM_db1_default_Util!F5*Weighting!F6+TUM_db1_default_Util!G5*Weighting!F7+TUM_db1_default_Util!H5*Weighting!F8+TUM_db1_default_Util!I5*Weighting!F9+TUM_db1_default_Util!J5*Weighting!F10+TUM_db1_default_Util!K5*Weighting!F11+TUM_db1_default_Util!L5*Weighting!F12+TUM_db1_default_Util!M5*Weighting!F13+TUM_db1_default_Util!N5*Weighting!F14+TUM_db1_default_Util!O5*Weighting!F15+TUM_db1_default_Util!P5*Weighting!F16+TUM_db1_default_Util!Q5*Weighting!F17</f>
        <v>-128.45370817727689</v>
      </c>
      <c r="G5" s="6">
        <f>+TUM_db1_default_Util!B5*Weighting!G2+TUM_db1_default_Util!C5*Weighting!G3+TUM_db1_default_Util!D5*Weighting!G4+TUM_db1_default_Util!E5*Weighting!G5+TUM_db1_default_Util!F5*Weighting!G6+TUM_db1_default_Util!G5*Weighting!G7+TUM_db1_default_Util!H5*Weighting!G8+TUM_db1_default_Util!I5*Weighting!G9+TUM_db1_default_Util!J5*Weighting!G10+TUM_db1_default_Util!K5*Weighting!G11+TUM_db1_default_Util!L5*Weighting!G12+TUM_db1_default_Util!M5*Weighting!G13+TUM_db1_default_Util!N5*Weighting!G14+TUM_db1_default_Util!O5*Weighting!G15+TUM_db1_default_Util!P5*Weighting!G16+TUM_db1_default_Util!Q5*Weighting!G17</f>
        <v>-57.287483536555918</v>
      </c>
      <c r="H5" s="6">
        <f>+TUM_db1_default_Util!B5*Weighting!H2+TUM_db1_default_Util!C5*Weighting!H3+TUM_db1_default_Util!D5*Weighting!H4+TUM_db1_default_Util!E5*Weighting!H5+TUM_db1_default_Util!F5*Weighting!H6+TUM_db1_default_Util!G5*Weighting!H7+TUM_db1_default_Util!H5*Weighting!H8+TUM_db1_default_Util!I5*Weighting!H9+TUM_db1_default_Util!J5*Weighting!H10+TUM_db1_default_Util!K5*Weighting!H11+TUM_db1_default_Util!L5*Weighting!H12+TUM_db1_default_Util!M5*Weighting!H13+TUM_db1_default_Util!N5*Weighting!H14+TUM_db1_default_Util!O5*Weighting!H15+TUM_db1_default_Util!P5*Weighting!H16+TUM_db1_default_Util!Q5*Weighting!H17</f>
        <v>-47.772141823034573</v>
      </c>
      <c r="I5" s="6">
        <f>+TUM_db1_default_Util!B5*Weighting!I2+TUM_db1_default_Util!C5*Weighting!I3+TUM_db1_default_Util!D5*Weighting!I4+TUM_db1_default_Util!E5*Weighting!I5+TUM_db1_default_Util!F5*Weighting!I6+TUM_db1_default_Util!G5*Weighting!I7+TUM_db1_default_Util!H5*Weighting!I8+TUM_db1_default_Util!I5*Weighting!I9+TUM_db1_default_Util!J5*Weighting!I10+TUM_db1_default_Util!K5*Weighting!I11+TUM_db1_default_Util!L5*Weighting!I12+TUM_db1_default_Util!M5*Weighting!I13+TUM_db1_default_Util!N5*Weighting!I14+TUM_db1_default_Util!O5*Weighting!I15+TUM_db1_default_Util!P5*Weighting!I16+TUM_db1_default_Util!Q5*Weighting!I17</f>
        <v>-55.279587529685735</v>
      </c>
      <c r="J5" s="6">
        <f>+TUM_db1_default_Util!B5*Weighting!J2+TUM_db1_default_Util!C5*Weighting!J3+TUM_db1_default_Util!D5*Weighting!J4+TUM_db1_default_Util!E5*Weighting!J5+TUM_db1_default_Util!F5*Weighting!J6+TUM_db1_default_Util!G5*Weighting!J7+TUM_db1_default_Util!H5*Weighting!J8+TUM_db1_default_Util!I5*Weighting!J9+TUM_db1_default_Util!J5*Weighting!J10+TUM_db1_default_Util!K5*Weighting!J11+TUM_db1_default_Util!L5*Weighting!J12+TUM_db1_default_Util!M5*Weighting!J13+TUM_db1_default_Util!N5*Weighting!J14+TUM_db1_default_Util!O5*Weighting!J15+TUM_db1_default_Util!P5*Weighting!J16+TUM_db1_default_Util!Q5*Weighting!J17</f>
        <v>-64.428839362635173</v>
      </c>
      <c r="K5" s="6">
        <f>+TUM_db1_default_Util!B5*Weighting!K2+TUM_db1_default_Util!C5*Weighting!K3+TUM_db1_default_Util!D5*Weighting!K4+TUM_db1_default_Util!E5*Weighting!K5+TUM_db1_default_Util!F5*Weighting!K6+TUM_db1_default_Util!G5*Weighting!K7+TUM_db1_default_Util!H5*Weighting!K8+TUM_db1_default_Util!I5*Weighting!K9+TUM_db1_default_Util!J5*Weighting!K10+TUM_db1_default_Util!K5*Weighting!K11+TUM_db1_default_Util!L5*Weighting!K12+TUM_db1_default_Util!M5*Weighting!K13+TUM_db1_default_Util!N5*Weighting!K14+TUM_db1_default_Util!O5*Weighting!K15+TUM_db1_default_Util!P5*Weighting!K16+TUM_db1_default_Util!Q5*Weighting!K17</f>
        <v>-43.651652288094837</v>
      </c>
      <c r="L5" s="6">
        <f>+TUM_db1_default_Util!B5*Weighting!L2+TUM_db1_default_Util!C5*Weighting!L3+TUM_db1_default_Util!D5*Weighting!L4+TUM_db1_default_Util!E5*Weighting!L5+TUM_db1_default_Util!F5*Weighting!L6+TUM_db1_default_Util!G5*Weighting!L7+TUM_db1_default_Util!H5*Weighting!L8+TUM_db1_default_Util!I5*Weighting!L9+TUM_db1_default_Util!J5*Weighting!L10+TUM_db1_default_Util!K5*Weighting!L11+TUM_db1_default_Util!L5*Weighting!L12+TUM_db1_default_Util!M5*Weighting!L13+TUM_db1_default_Util!N5*Weighting!L14+TUM_db1_default_Util!O5*Weighting!L15+TUM_db1_default_Util!P5*Weighting!L16+TUM_db1_default_Util!Q5*Weighting!L17</f>
        <v>-9.6688265654318304</v>
      </c>
      <c r="M5" s="6">
        <f>+TUM_db1_default_Util!B5*Weighting!M2+TUM_db1_default_Util!C5*Weighting!M3+TUM_db1_default_Util!D5*Weighting!M4+TUM_db1_default_Util!E5*Weighting!M5+TUM_db1_default_Util!F5*Weighting!M6+TUM_db1_default_Util!G5*Weighting!M7+TUM_db1_default_Util!H5*Weighting!M8+TUM_db1_default_Util!I5*Weighting!M9+TUM_db1_default_Util!J5*Weighting!M10+TUM_db1_default_Util!K5*Weighting!M11+TUM_db1_default_Util!L5*Weighting!M12+TUM_db1_default_Util!M5*Weighting!M13+TUM_db1_default_Util!N5*Weighting!M14+TUM_db1_default_Util!O5*Weighting!M15+TUM_db1_default_Util!P5*Weighting!M16+TUM_db1_default_Util!Q5*Weighting!M17</f>
        <v>-0.47748362389890092</v>
      </c>
      <c r="N5" s="6">
        <f>+TUM_db1_default_Util!B5*Weighting!N2+TUM_db1_default_Util!C5*Weighting!N3+TUM_db1_default_Util!D5*Weighting!N4+TUM_db1_default_Util!E5*Weighting!N5+TUM_db1_default_Util!F5*Weighting!N6+TUM_db1_default_Util!G5*Weighting!N7+TUM_db1_default_Util!H5*Weighting!N8+TUM_db1_default_Util!I5*Weighting!N9+TUM_db1_default_Util!J5*Weighting!N10+TUM_db1_default_Util!K5*Weighting!N11+TUM_db1_default_Util!L5*Weighting!N12+TUM_db1_default_Util!M5*Weighting!N13+TUM_db1_default_Util!N5*Weighting!N14+TUM_db1_default_Util!O5*Weighting!N15+TUM_db1_default_Util!P5*Weighting!N16+TUM_db1_default_Util!Q5*Weighting!N17</f>
        <v>-136.2635354289566</v>
      </c>
      <c r="O5" s="6">
        <f>+TUM_db1_default_Util!B5*Weighting!O2+TUM_db1_default_Util!C5*Weighting!O3+TUM_db1_default_Util!D5*Weighting!O4+TUM_db1_default_Util!E5*Weighting!O5+TUM_db1_default_Util!F5*Weighting!O6+TUM_db1_default_Util!G5*Weighting!O7+TUM_db1_default_Util!H5*Weighting!O8+TUM_db1_default_Util!I5*Weighting!O9+TUM_db1_default_Util!J5*Weighting!O10+TUM_db1_default_Util!K5*Weighting!O11+TUM_db1_default_Util!L5*Weighting!O12+TUM_db1_default_Util!M5*Weighting!O13+TUM_db1_default_Util!N5*Weighting!O14+TUM_db1_default_Util!O5*Weighting!O15+TUM_db1_default_Util!P5*Weighting!O16+TUM_db1_default_Util!Q5*Weighting!O17</f>
        <v>-212.11111778332543</v>
      </c>
      <c r="P5" s="6">
        <f>+TUM_db1_default_Util!B5*Weighting!P2+TUM_db1_default_Util!C5*Weighting!P3+TUM_db1_default_Util!D5*Weighting!P4+TUM_db1_default_Util!E5*Weighting!P5+TUM_db1_default_Util!F5*Weighting!P6+TUM_db1_default_Util!G5*Weighting!P7+TUM_db1_default_Util!H5*Weighting!P8+TUM_db1_default_Util!I5*Weighting!P9+TUM_db1_default_Util!J5*Weighting!P10+TUM_db1_default_Util!K5*Weighting!P11+TUM_db1_default_Util!L5*Weighting!P12+TUM_db1_default_Util!M5*Weighting!P13+TUM_db1_default_Util!N5*Weighting!P14+TUM_db1_default_Util!O5*Weighting!P15+TUM_db1_default_Util!P5*Weighting!P16+TUM_db1_default_Util!Q5*Weighting!P17</f>
        <v>-15.921990459519815</v>
      </c>
      <c r="Q5" s="6">
        <f>+TUM_db1_default_Util!B5*Weighting!Q2+TUM_db1_default_Util!C5*Weighting!Q3+TUM_db1_default_Util!D5*Weighting!Q4+TUM_db1_default_Util!E5*Weighting!Q5+TUM_db1_default_Util!F5*Weighting!Q6+TUM_db1_default_Util!G5*Weighting!Q7+TUM_db1_default_Util!H5*Weighting!Q8+TUM_db1_default_Util!I5*Weighting!Q9+TUM_db1_default_Util!J5*Weighting!Q10+TUM_db1_default_Util!K5*Weighting!Q11+TUM_db1_default_Util!L5*Weighting!Q12+TUM_db1_default_Util!M5*Weighting!Q13+TUM_db1_default_Util!N5*Weighting!Q14+TUM_db1_default_Util!O5*Weighting!Q15+TUM_db1_default_Util!P5*Weighting!Q16+TUM_db1_default_Util!Q5*Weighting!Q17</f>
        <v>-1.0446352228052325</v>
      </c>
      <c r="R5" s="6">
        <f>+TUM_db1_default_Util!B5*Weighting!R2+TUM_db1_default_Util!C5*Weighting!R3+TUM_db1_default_Util!D5*Weighting!R4+TUM_db1_default_Util!E5*Weighting!R5+TUM_db1_default_Util!F5*Weighting!R6+TUM_db1_default_Util!G5*Weighting!R7+TUM_db1_default_Util!H5*Weighting!R8+TUM_db1_default_Util!I5*Weighting!R9+TUM_db1_default_Util!J5*Weighting!R10+TUM_db1_default_Util!K5*Weighting!R11+TUM_db1_default_Util!L5*Weighting!R12+TUM_db1_default_Util!M5*Weighting!R13+TUM_db1_default_Util!N5*Weighting!R14+TUM_db1_default_Util!O5*Weighting!R15+TUM_db1_default_Util!P5*Weighting!R16+TUM_db1_default_Util!Q5*Weighting!R17</f>
        <v>-13.212962921292267</v>
      </c>
      <c r="S5" s="6">
        <f>+TUM_db1_default_Util!B5*Weighting!S2+TUM_db1_default_Util!C5*Weighting!S3+TUM_db1_default_Util!D5*Weighting!S4+TUM_db1_default_Util!E5*Weighting!S5+TUM_db1_default_Util!F5*Weighting!S6+TUM_db1_default_Util!G5*Weighting!S7+TUM_db1_default_Util!H5*Weighting!S8+TUM_db1_default_Util!I5*Weighting!S9+TUM_db1_default_Util!J5*Weighting!S10+TUM_db1_default_Util!K5*Weighting!S11+TUM_db1_default_Util!L5*Weighting!S12+TUM_db1_default_Util!M5*Weighting!S13+TUM_db1_default_Util!N5*Weighting!S14+TUM_db1_default_Util!O5*Weighting!S15+TUM_db1_default_Util!P5*Weighting!S16+TUM_db1_default_Util!Q5*Weighting!S17</f>
        <v>-23.456282594972009</v>
      </c>
      <c r="T5" s="6">
        <f>+TUM_db1_default_Util!B5*Weighting!T2+TUM_db1_default_Util!C5*Weighting!T3+TUM_db1_default_Util!D5*Weighting!T4+TUM_db1_default_Util!E5*Weighting!T5+TUM_db1_default_Util!F5*Weighting!T6+TUM_db1_default_Util!G5*Weighting!T7+TUM_db1_default_Util!H5*Weighting!T8+TUM_db1_default_Util!I5*Weighting!T9+TUM_db1_default_Util!J5*Weighting!T10+TUM_db1_default_Util!K5*Weighting!T11+TUM_db1_default_Util!L5*Weighting!T12+TUM_db1_default_Util!M5*Weighting!T13+TUM_db1_default_Util!N5*Weighting!T14+TUM_db1_default_Util!O5*Weighting!T15+TUM_db1_default_Util!P5*Weighting!T16+TUM_db1_default_Util!Q5*Weighting!T17</f>
        <v>-30.265742639339745</v>
      </c>
      <c r="U5" s="6">
        <f>+TUM_db1_default_Util!B5*Weighting!U2+TUM_db1_default_Util!C5*Weighting!U3+TUM_db1_default_Util!D5*Weighting!U4+TUM_db1_default_Util!E5*Weighting!U5+TUM_db1_default_Util!F5*Weighting!U6+TUM_db1_default_Util!G5*Weighting!U7+TUM_db1_default_Util!H5*Weighting!U8+TUM_db1_default_Util!I5*Weighting!U9+TUM_db1_default_Util!J5*Weighting!U10+TUM_db1_default_Util!K5*Weighting!U11+TUM_db1_default_Util!L5*Weighting!U12+TUM_db1_default_Util!M5*Weighting!U13+TUM_db1_default_Util!N5*Weighting!U14+TUM_db1_default_Util!O5*Weighting!U15+TUM_db1_default_Util!P5*Weighting!U16+TUM_db1_default_Util!Q5*Weighting!U17</f>
        <v>-33.714125913847631</v>
      </c>
      <c r="V5" s="6">
        <f>+TUM_db1_default_Util!B5*Weighting!V2+TUM_db1_default_Util!C5*Weighting!V3+TUM_db1_default_Util!D5*Weighting!V4+TUM_db1_default_Util!E5*Weighting!V5+TUM_db1_default_Util!F5*Weighting!V6+TUM_db1_default_Util!G5*Weighting!V7+TUM_db1_default_Util!H5*Weighting!V8+TUM_db1_default_Util!I5*Weighting!V9+TUM_db1_default_Util!J5*Weighting!V10+TUM_db1_default_Util!K5*Weighting!V11+TUM_db1_default_Util!L5*Weighting!V12+TUM_db1_default_Util!M5*Weighting!V13+TUM_db1_default_Util!N5*Weighting!V14+TUM_db1_default_Util!O5*Weighting!V15+TUM_db1_default_Util!P5*Weighting!V16+TUM_db1_default_Util!Q5*Weighting!V17</f>
        <v>-30.452624089852609</v>
      </c>
      <c r="W5" s="6">
        <f>+TUM_db1_default_Util!B5*Weighting!W2+TUM_db1_default_Util!C5*Weighting!W3+TUM_db1_default_Util!D5*Weighting!W4+TUM_db1_default_Util!E5*Weighting!W5+TUM_db1_default_Util!F5*Weighting!W6+TUM_db1_default_Util!G5*Weighting!W7+TUM_db1_default_Util!H5*Weighting!W8+TUM_db1_default_Util!I5*Weighting!W9+TUM_db1_default_Util!J5*Weighting!W10+TUM_db1_default_Util!K5*Weighting!W11+TUM_db1_default_Util!L5*Weighting!W12+TUM_db1_default_Util!M5*Weighting!W13+TUM_db1_default_Util!N5*Weighting!W14+TUM_db1_default_Util!O5*Weighting!W15+TUM_db1_default_Util!P5*Weighting!W16+TUM_db1_default_Util!Q5*Weighting!W17</f>
        <v>-206.9471534605095</v>
      </c>
      <c r="X5" s="6">
        <f>+TUM_db1_default_Util!B5*Weighting!X2+TUM_db1_default_Util!C5*Weighting!X3+TUM_db1_default_Util!D5*Weighting!X4+TUM_db1_default_Util!E5*Weighting!X5+TUM_db1_default_Util!F5*Weighting!X6+TUM_db1_default_Util!G5*Weighting!X7+TUM_db1_default_Util!H5*Weighting!X8+TUM_db1_default_Util!I5*Weighting!X9+TUM_db1_default_Util!J5*Weighting!X10+TUM_db1_default_Util!K5*Weighting!X11+TUM_db1_default_Util!L5*Weighting!X12+TUM_db1_default_Util!M5*Weighting!X13+TUM_db1_default_Util!N5*Weighting!X14+TUM_db1_default_Util!O5*Weighting!X15+TUM_db1_default_Util!P5*Weighting!X16+TUM_db1_default_Util!Q5*Weighting!X17</f>
        <v>-17.62130414743962</v>
      </c>
      <c r="Y5" s="6">
        <f>+TUM_db1_default_Util!B5*Weighting!Y2+TUM_db1_default_Util!C5*Weighting!Y3+TUM_db1_default_Util!D5*Weighting!Y4+TUM_db1_default_Util!E5*Weighting!Y5+TUM_db1_default_Util!F5*Weighting!Y6+TUM_db1_default_Util!G5*Weighting!Y7+TUM_db1_default_Util!H5*Weighting!Y8+TUM_db1_default_Util!I5*Weighting!Y9+TUM_db1_default_Util!J5*Weighting!Y10+TUM_db1_default_Util!K5*Weighting!Y11+TUM_db1_default_Util!L5*Weighting!Y12+TUM_db1_default_Util!M5*Weighting!Y13+TUM_db1_default_Util!N5*Weighting!Y14+TUM_db1_default_Util!O5*Weighting!Y15+TUM_db1_default_Util!P5*Weighting!Y16+TUM_db1_default_Util!Q5*Weighting!Y17</f>
        <v>-154.9218218234756</v>
      </c>
      <c r="Z5" s="6">
        <f>+TUM_db1_default_Util!B5*Weighting!Z2+TUM_db1_default_Util!C5*Weighting!Z3+TUM_db1_default_Util!D5*Weighting!Z4+TUM_db1_default_Util!E5*Weighting!Z5+TUM_db1_default_Util!F5*Weighting!Z6+TUM_db1_default_Util!G5*Weighting!Z7+TUM_db1_default_Util!H5*Weighting!Z8+TUM_db1_default_Util!I5*Weighting!Z9+TUM_db1_default_Util!J5*Weighting!Z10+TUM_db1_default_Util!K5*Weighting!Z11+TUM_db1_default_Util!L5*Weighting!Z12+TUM_db1_default_Util!M5*Weighting!Z13+TUM_db1_default_Util!N5*Weighting!Z14+TUM_db1_default_Util!O5*Weighting!Z15+TUM_db1_default_Util!P5*Weighting!Z16+TUM_db1_default_Util!Q5*Weighting!Z17</f>
        <v>-16.314672622830685</v>
      </c>
      <c r="AA5" s="6">
        <f>+TUM_db1_default_Util!B5*Weighting!AA2+TUM_db1_default_Util!C5*Weighting!AA3+TUM_db1_default_Util!D5*Weighting!AA4+TUM_db1_default_Util!E5*Weighting!AA5+TUM_db1_default_Util!F5*Weighting!AA6+TUM_db1_default_Util!G5*Weighting!AA7+TUM_db1_default_Util!H5*Weighting!AA8+TUM_db1_default_Util!I5*Weighting!AA9+TUM_db1_default_Util!J5*Weighting!AA10+TUM_db1_default_Util!K5*Weighting!AA11+TUM_db1_default_Util!L5*Weighting!AA12+TUM_db1_default_Util!M5*Weighting!AA13+TUM_db1_default_Util!N5*Weighting!AA14+TUM_db1_default_Util!O5*Weighting!AA15+TUM_db1_default_Util!P5*Weighting!AA16+TUM_db1_default_Util!Q5*Weighting!AA17</f>
        <v>-14.205457287397087</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default_Mat!B2*Weighting!B2+TUM_db1_default_Mat!C2*Weighting!B3+TUM_db1_default_Mat!D2*Weighting!B4+TUM_db1_default_Mat!E2*Weighting!B5+TUM_db1_default_Mat!F2*Weighting!B6+TUM_db1_default_Mat!G2*Weighting!B7+TUM_db1_default_Mat!H2*Weighting!B8+TUM_db1_default_Mat!I2*Weighting!B9+TUM_db1_default_Mat!J2*Weighting!B10+TUM_db1_default_Mat!K2*Weighting!B11+TUM_db1_default_Mat!L2*Weighting!B12+TUM_db1_default_Mat!M2*Weighting!B13+TUM_db1_default_Mat!N2*Weighting!B14+TUM_db1_default_Mat!O2*Weighting!B15+TUM_db1_default_Mat!P2*Weighting!B16+TUM_db1_default_Mat!Q2*Weighting!B17</f>
        <v>700.33429563793197</v>
      </c>
      <c r="C2" s="6">
        <f ca="1">+TUM_db1_default_Mat!B2*Weighting!C2+TUM_db1_default_Mat!C2*Weighting!C3+TUM_db1_default_Mat!D2*Weighting!C4+TUM_db1_default_Mat!E2*Weighting!C5+TUM_db1_default_Mat!F2*Weighting!C6+TUM_db1_default_Mat!G2*Weighting!C7+TUM_db1_default_Mat!H2*Weighting!C8+TUM_db1_default_Mat!I2*Weighting!C9+TUM_db1_default_Mat!J2*Weighting!C10+TUM_db1_default_Mat!K2*Weighting!C11+TUM_db1_default_Mat!L2*Weighting!C12+TUM_db1_default_Mat!M2*Weighting!C13+TUM_db1_default_Mat!N2*Weighting!C14+TUM_db1_default_Mat!O2*Weighting!C15+TUM_db1_default_Mat!P2*Weighting!C16+TUM_db1_default_Mat!Q2*Weighting!C17</f>
        <v>676.46540952134649</v>
      </c>
      <c r="D2" s="6">
        <f ca="1">+TUM_db1_default_Mat!B2*Weighting!D2+TUM_db1_default_Mat!C2*Weighting!D3+TUM_db1_default_Mat!D2*Weighting!D4+TUM_db1_default_Mat!E2*Weighting!D5+TUM_db1_default_Mat!F2*Weighting!D6+TUM_db1_default_Mat!G2*Weighting!D7+TUM_db1_default_Mat!H2*Weighting!D8+TUM_db1_default_Mat!I2*Weighting!D9+TUM_db1_default_Mat!J2*Weighting!D10+TUM_db1_default_Mat!K2*Weighting!D11+TUM_db1_default_Mat!L2*Weighting!D12+TUM_db1_default_Mat!M2*Weighting!D13+TUM_db1_default_Mat!N2*Weighting!D14+TUM_db1_default_Mat!O2*Weighting!D15+TUM_db1_default_Mat!P2*Weighting!D16+TUM_db1_default_Mat!Q2*Weighting!D17</f>
        <v>683.53530487081696</v>
      </c>
      <c r="E2" s="6">
        <f ca="1">+TUM_db1_default_Mat!B2*Weighting!E2+TUM_db1_default_Mat!C2*Weighting!E3+TUM_db1_default_Mat!D2*Weighting!E4+TUM_db1_default_Mat!E2*Weighting!E5+TUM_db1_default_Mat!F2*Weighting!E6+TUM_db1_default_Mat!G2*Weighting!E7+TUM_db1_default_Mat!H2*Weighting!E8+TUM_db1_default_Mat!I2*Weighting!E9+TUM_db1_default_Mat!J2*Weighting!E10+TUM_db1_default_Mat!K2*Weighting!E11+TUM_db1_default_Mat!L2*Weighting!E12+TUM_db1_default_Mat!M2*Weighting!E13+TUM_db1_default_Mat!N2*Weighting!E14+TUM_db1_default_Mat!O2*Weighting!E15+TUM_db1_default_Mat!P2*Weighting!E16+TUM_db1_default_Mat!Q2*Weighting!E17</f>
        <v>837.24774966437406</v>
      </c>
      <c r="F2" s="6">
        <f ca="1">+TUM_db1_default_Mat!B2*Weighting!F2+TUM_db1_default_Mat!C2*Weighting!F3+TUM_db1_default_Mat!D2*Weighting!F4+TUM_db1_default_Mat!E2*Weighting!F5+TUM_db1_default_Mat!F2*Weighting!F6+TUM_db1_default_Mat!G2*Weighting!F7+TUM_db1_default_Mat!H2*Weighting!F8+TUM_db1_default_Mat!I2*Weighting!F9+TUM_db1_default_Mat!J2*Weighting!F10+TUM_db1_default_Mat!K2*Weighting!F11+TUM_db1_default_Mat!L2*Weighting!F12+TUM_db1_default_Mat!M2*Weighting!F13+TUM_db1_default_Mat!N2*Weighting!F14+TUM_db1_default_Mat!O2*Weighting!F15+TUM_db1_default_Mat!P2*Weighting!F16+TUM_db1_default_Mat!Q2*Weighting!F17</f>
        <v>642.26854088638447</v>
      </c>
      <c r="G2" s="6">
        <f>+TUM_db1_default_Mat!B2*Weighting!G2+TUM_db1_default_Mat!C2*Weighting!G3+TUM_db1_default_Mat!D2*Weighting!G4+TUM_db1_default_Mat!E2*Weighting!G5+TUM_db1_default_Mat!F2*Weighting!G6+TUM_db1_default_Mat!G2*Weighting!G7+TUM_db1_default_Mat!H2*Weighting!G8+TUM_db1_default_Mat!I2*Weighting!G9+TUM_db1_default_Mat!J2*Weighting!G10+TUM_db1_default_Mat!K2*Weighting!G11+TUM_db1_default_Mat!L2*Weighting!G12+TUM_db1_default_Mat!M2*Weighting!G13+TUM_db1_default_Mat!N2*Weighting!G14+TUM_db1_default_Mat!O2*Weighting!G15+TUM_db1_default_Mat!P2*Weighting!G16+TUM_db1_default_Mat!Q2*Weighting!G17</f>
        <v>286.43741768277954</v>
      </c>
      <c r="H2" s="6">
        <f>+TUM_db1_default_Mat!B2*Weighting!H2+TUM_db1_default_Mat!C2*Weighting!H3+TUM_db1_default_Mat!D2*Weighting!H4+TUM_db1_default_Mat!E2*Weighting!H5+TUM_db1_default_Mat!F2*Weighting!H6+TUM_db1_default_Mat!G2*Weighting!H7+TUM_db1_default_Mat!H2*Weighting!H8+TUM_db1_default_Mat!I2*Weighting!H9+TUM_db1_default_Mat!J2*Weighting!H10+TUM_db1_default_Mat!K2*Weighting!H11+TUM_db1_default_Mat!L2*Weighting!H12+TUM_db1_default_Mat!M2*Weighting!H13+TUM_db1_default_Mat!N2*Weighting!H14+TUM_db1_default_Mat!O2*Weighting!H15+TUM_db1_default_Mat!P2*Weighting!H16+TUM_db1_default_Mat!Q2*Weighting!H17</f>
        <v>238.86070911517288</v>
      </c>
      <c r="I2" s="6">
        <f>+TUM_db1_default_Mat!B2*Weighting!I2+TUM_db1_default_Mat!C2*Weighting!I3+TUM_db1_default_Mat!D2*Weighting!I4+TUM_db1_default_Mat!E2*Weighting!I5+TUM_db1_default_Mat!F2*Weighting!I6+TUM_db1_default_Mat!G2*Weighting!I7+TUM_db1_default_Mat!H2*Weighting!I8+TUM_db1_default_Mat!I2*Weighting!I9+TUM_db1_default_Mat!J2*Weighting!I10+TUM_db1_default_Mat!K2*Weighting!I11+TUM_db1_default_Mat!L2*Weighting!I12+TUM_db1_default_Mat!M2*Weighting!I13+TUM_db1_default_Mat!N2*Weighting!I14+TUM_db1_default_Mat!O2*Weighting!I15+TUM_db1_default_Mat!P2*Weighting!I16+TUM_db1_default_Mat!Q2*Weighting!I17</f>
        <v>276.39793764842875</v>
      </c>
      <c r="J2" s="6">
        <f>+TUM_db1_default_Mat!B2*Weighting!J2+TUM_db1_default_Mat!C2*Weighting!J3+TUM_db1_default_Mat!D2*Weighting!J4+TUM_db1_default_Mat!E2*Weighting!J5+TUM_db1_default_Mat!F2*Weighting!J6+TUM_db1_default_Mat!G2*Weighting!J7+TUM_db1_default_Mat!H2*Weighting!J8+TUM_db1_default_Mat!I2*Weighting!J9+TUM_db1_default_Mat!J2*Weighting!J10+TUM_db1_default_Mat!K2*Weighting!J11+TUM_db1_default_Mat!L2*Weighting!J12+TUM_db1_default_Mat!M2*Weighting!J13+TUM_db1_default_Mat!N2*Weighting!J14+TUM_db1_default_Mat!O2*Weighting!J15+TUM_db1_default_Mat!P2*Weighting!J16+TUM_db1_default_Mat!Q2*Weighting!J17</f>
        <v>322.14419681317588</v>
      </c>
      <c r="K2" s="6">
        <f>+TUM_db1_default_Mat!B2*Weighting!K2+TUM_db1_default_Mat!C2*Weighting!K3+TUM_db1_default_Mat!D2*Weighting!K4+TUM_db1_default_Mat!E2*Weighting!K5+TUM_db1_default_Mat!F2*Weighting!K6+TUM_db1_default_Mat!G2*Weighting!K7+TUM_db1_default_Mat!H2*Weighting!K8+TUM_db1_default_Mat!I2*Weighting!K9+TUM_db1_default_Mat!J2*Weighting!K10+TUM_db1_default_Mat!K2*Weighting!K11+TUM_db1_default_Mat!L2*Weighting!K12+TUM_db1_default_Mat!M2*Weighting!K13+TUM_db1_default_Mat!N2*Weighting!K14+TUM_db1_default_Mat!O2*Weighting!K15+TUM_db1_default_Mat!P2*Weighting!K16+TUM_db1_default_Mat!Q2*Weighting!K17</f>
        <v>218.25826144047414</v>
      </c>
      <c r="L2" s="6">
        <f>+TUM_db1_default_Mat!B2*Weighting!L2+TUM_db1_default_Mat!C2*Weighting!L3+TUM_db1_default_Mat!D2*Weighting!L4+TUM_db1_default_Mat!E2*Weighting!L5+TUM_db1_default_Mat!F2*Weighting!L6+TUM_db1_default_Mat!G2*Weighting!L7+TUM_db1_default_Mat!H2*Weighting!L8+TUM_db1_default_Mat!I2*Weighting!L9+TUM_db1_default_Mat!J2*Weighting!L10+TUM_db1_default_Mat!K2*Weighting!L11+TUM_db1_default_Mat!L2*Weighting!L12+TUM_db1_default_Mat!M2*Weighting!L13+TUM_db1_default_Mat!N2*Weighting!L14+TUM_db1_default_Mat!O2*Weighting!L15+TUM_db1_default_Mat!P2*Weighting!L16+TUM_db1_default_Mat!Q2*Weighting!L17</f>
        <v>48.344132827159143</v>
      </c>
      <c r="M2" s="6">
        <f>+TUM_db1_default_Mat!B2*Weighting!M2+TUM_db1_default_Mat!C2*Weighting!M3+TUM_db1_default_Mat!D2*Weighting!M4+TUM_db1_default_Mat!E2*Weighting!M5+TUM_db1_default_Mat!F2*Weighting!M6+TUM_db1_default_Mat!G2*Weighting!M7+TUM_db1_default_Mat!H2*Weighting!M8+TUM_db1_default_Mat!I2*Weighting!M9+TUM_db1_default_Mat!J2*Weighting!M10+TUM_db1_default_Mat!K2*Weighting!M11+TUM_db1_default_Mat!L2*Weighting!M12+TUM_db1_default_Mat!M2*Weighting!M13+TUM_db1_default_Mat!N2*Weighting!M14+TUM_db1_default_Mat!O2*Weighting!M15+TUM_db1_default_Mat!P2*Weighting!M16+TUM_db1_default_Mat!Q2*Weighting!M17</f>
        <v>2.3874181194945043</v>
      </c>
      <c r="N2" s="6">
        <f>+TUM_db1_default_Mat!B2*Weighting!N2+TUM_db1_default_Mat!C2*Weighting!N3+TUM_db1_default_Mat!D2*Weighting!N4+TUM_db1_default_Mat!E2*Weighting!N5+TUM_db1_default_Mat!F2*Weighting!N6+TUM_db1_default_Mat!G2*Weighting!N7+TUM_db1_default_Mat!H2*Weighting!N8+TUM_db1_default_Mat!I2*Weighting!N9+TUM_db1_default_Mat!J2*Weighting!N10+TUM_db1_default_Mat!K2*Weighting!N11+TUM_db1_default_Mat!L2*Weighting!N12+TUM_db1_default_Mat!M2*Weighting!N13+TUM_db1_default_Mat!N2*Weighting!N14+TUM_db1_default_Mat!O2*Weighting!N15+TUM_db1_default_Mat!P2*Weighting!N16+TUM_db1_default_Mat!Q2*Weighting!N17</f>
        <v>681.31767714478303</v>
      </c>
      <c r="O2" s="6">
        <f>+TUM_db1_default_Mat!B2*Weighting!O2+TUM_db1_default_Mat!C2*Weighting!O3+TUM_db1_default_Mat!D2*Weighting!O4+TUM_db1_default_Mat!E2*Weighting!O5+TUM_db1_default_Mat!F2*Weighting!O6+TUM_db1_default_Mat!G2*Weighting!O7+TUM_db1_default_Mat!H2*Weighting!O8+TUM_db1_default_Mat!I2*Weighting!O9+TUM_db1_default_Mat!J2*Weighting!O10+TUM_db1_default_Mat!K2*Weighting!O11+TUM_db1_default_Mat!L2*Weighting!O12+TUM_db1_default_Mat!M2*Weighting!O13+TUM_db1_default_Mat!N2*Weighting!O14+TUM_db1_default_Mat!O2*Weighting!O15+TUM_db1_default_Mat!P2*Weighting!O16+TUM_db1_default_Mat!Q2*Weighting!O17</f>
        <v>1060.5555889166269</v>
      </c>
      <c r="P2" s="6">
        <f>+TUM_db1_default_Mat!B2*Weighting!P2+TUM_db1_default_Mat!C2*Weighting!P3+TUM_db1_default_Mat!D2*Weighting!P4+TUM_db1_default_Mat!E2*Weighting!P5+TUM_db1_default_Mat!F2*Weighting!P6+TUM_db1_default_Mat!G2*Weighting!P7+TUM_db1_default_Mat!H2*Weighting!P8+TUM_db1_default_Mat!I2*Weighting!P9+TUM_db1_default_Mat!J2*Weighting!P10+TUM_db1_default_Mat!K2*Weighting!P11+TUM_db1_default_Mat!L2*Weighting!P12+TUM_db1_default_Mat!M2*Weighting!P13+TUM_db1_default_Mat!N2*Weighting!P14+TUM_db1_default_Mat!O2*Weighting!P15+TUM_db1_default_Mat!P2*Weighting!P16+TUM_db1_default_Mat!Q2*Weighting!P17</f>
        <v>79.609952297599079</v>
      </c>
      <c r="Q2" s="6">
        <f>+TUM_db1_default_Mat!B2*Weighting!Q2+TUM_db1_default_Mat!C2*Weighting!Q3+TUM_db1_default_Mat!D2*Weighting!Q4+TUM_db1_default_Mat!E2*Weighting!Q5+TUM_db1_default_Mat!F2*Weighting!Q6+TUM_db1_default_Mat!G2*Weighting!Q7+TUM_db1_default_Mat!H2*Weighting!Q8+TUM_db1_default_Mat!I2*Weighting!Q9+TUM_db1_default_Mat!J2*Weighting!Q10+TUM_db1_default_Mat!K2*Weighting!Q11+TUM_db1_default_Mat!L2*Weighting!Q12+TUM_db1_default_Mat!M2*Weighting!Q13+TUM_db1_default_Mat!N2*Weighting!Q14+TUM_db1_default_Mat!O2*Weighting!Q15+TUM_db1_default_Mat!P2*Weighting!Q16+TUM_db1_default_Mat!Q2*Weighting!Q17</f>
        <v>5.2231761140261623</v>
      </c>
      <c r="R2" s="6">
        <f>+TUM_db1_default_Mat!B2*Weighting!R2+TUM_db1_default_Mat!C2*Weighting!R3+TUM_db1_default_Mat!D2*Weighting!R4+TUM_db1_default_Mat!E2*Weighting!R5+TUM_db1_default_Mat!F2*Weighting!R6+TUM_db1_default_Mat!G2*Weighting!R7+TUM_db1_default_Mat!H2*Weighting!R8+TUM_db1_default_Mat!I2*Weighting!R9+TUM_db1_default_Mat!J2*Weighting!R10+TUM_db1_default_Mat!K2*Weighting!R11+TUM_db1_default_Mat!L2*Weighting!R12+TUM_db1_default_Mat!M2*Weighting!R13+TUM_db1_default_Mat!N2*Weighting!R14+TUM_db1_default_Mat!O2*Weighting!R15+TUM_db1_default_Mat!P2*Weighting!R16+TUM_db1_default_Mat!Q2*Weighting!R17</f>
        <v>66.064814606461326</v>
      </c>
      <c r="S2" s="6">
        <f>+TUM_db1_default_Mat!B2*Weighting!S2+TUM_db1_default_Mat!C2*Weighting!S3+TUM_db1_default_Mat!D2*Weighting!S4+TUM_db1_default_Mat!E2*Weighting!S5+TUM_db1_default_Mat!F2*Weighting!S6+TUM_db1_default_Mat!G2*Weighting!S7+TUM_db1_default_Mat!H2*Weighting!S8+TUM_db1_default_Mat!I2*Weighting!S9+TUM_db1_default_Mat!J2*Weighting!S10+TUM_db1_default_Mat!K2*Weighting!S11+TUM_db1_default_Mat!L2*Weighting!S12+TUM_db1_default_Mat!M2*Weighting!S13+TUM_db1_default_Mat!N2*Weighting!S14+TUM_db1_default_Mat!O2*Weighting!S15+TUM_db1_default_Mat!P2*Weighting!S16+TUM_db1_default_Mat!Q2*Weighting!S17</f>
        <v>117.28141297486005</v>
      </c>
      <c r="T2" s="6">
        <f>+TUM_db1_default_Mat!B2*Weighting!T2+TUM_db1_default_Mat!C2*Weighting!T3+TUM_db1_default_Mat!D2*Weighting!T4+TUM_db1_default_Mat!E2*Weighting!T5+TUM_db1_default_Mat!F2*Weighting!T6+TUM_db1_default_Mat!G2*Weighting!T7+TUM_db1_default_Mat!H2*Weighting!T8+TUM_db1_default_Mat!I2*Weighting!T9+TUM_db1_default_Mat!J2*Weighting!T10+TUM_db1_default_Mat!K2*Weighting!T11+TUM_db1_default_Mat!L2*Weighting!T12+TUM_db1_default_Mat!M2*Weighting!T13+TUM_db1_default_Mat!N2*Weighting!T14+TUM_db1_default_Mat!O2*Weighting!T15+TUM_db1_default_Mat!P2*Weighting!T16+TUM_db1_default_Mat!Q2*Weighting!T17</f>
        <v>151.32871319669874</v>
      </c>
      <c r="U2" s="6">
        <f>+TUM_db1_default_Mat!B2*Weighting!U2+TUM_db1_default_Mat!C2*Weighting!U3+TUM_db1_default_Mat!D2*Weighting!U4+TUM_db1_default_Mat!E2*Weighting!U5+TUM_db1_default_Mat!F2*Weighting!U6+TUM_db1_default_Mat!G2*Weighting!U7+TUM_db1_default_Mat!H2*Weighting!U8+TUM_db1_default_Mat!I2*Weighting!U9+TUM_db1_default_Mat!J2*Weighting!U10+TUM_db1_default_Mat!K2*Weighting!U11+TUM_db1_default_Mat!L2*Weighting!U12+TUM_db1_default_Mat!M2*Weighting!U13+TUM_db1_default_Mat!N2*Weighting!U14+TUM_db1_default_Mat!O2*Weighting!U15+TUM_db1_default_Mat!P2*Weighting!U16+TUM_db1_default_Mat!Q2*Weighting!U17</f>
        <v>168.57062956923818</v>
      </c>
      <c r="V2" s="6">
        <f>+TUM_db1_default_Mat!B2*Weighting!V2+TUM_db1_default_Mat!C2*Weighting!V3+TUM_db1_default_Mat!D2*Weighting!V4+TUM_db1_default_Mat!E2*Weighting!V5+TUM_db1_default_Mat!F2*Weighting!V6+TUM_db1_default_Mat!G2*Weighting!V7+TUM_db1_default_Mat!H2*Weighting!V8+TUM_db1_default_Mat!I2*Weighting!V9+TUM_db1_default_Mat!J2*Weighting!V10+TUM_db1_default_Mat!K2*Weighting!V11+TUM_db1_default_Mat!L2*Weighting!V12+TUM_db1_default_Mat!M2*Weighting!V13+TUM_db1_default_Mat!N2*Weighting!V14+TUM_db1_default_Mat!O2*Weighting!V15+TUM_db1_default_Mat!P2*Weighting!V16+TUM_db1_default_Mat!Q2*Weighting!V17</f>
        <v>152.26312044926303</v>
      </c>
      <c r="W2" s="6">
        <f>+TUM_db1_default_Mat!B2*Weighting!W2+TUM_db1_default_Mat!C2*Weighting!W3+TUM_db1_default_Mat!D2*Weighting!W4+TUM_db1_default_Mat!E2*Weighting!W5+TUM_db1_default_Mat!F2*Weighting!W6+TUM_db1_default_Mat!G2*Weighting!W7+TUM_db1_default_Mat!H2*Weighting!W8+TUM_db1_default_Mat!I2*Weighting!W9+TUM_db1_default_Mat!J2*Weighting!W10+TUM_db1_default_Mat!K2*Weighting!W11+TUM_db1_default_Mat!L2*Weighting!W12+TUM_db1_default_Mat!M2*Weighting!W13+TUM_db1_default_Mat!N2*Weighting!W14+TUM_db1_default_Mat!O2*Weighting!W15+TUM_db1_default_Mat!P2*Weighting!W16+TUM_db1_default_Mat!Q2*Weighting!W17</f>
        <v>1034.7357673025474</v>
      </c>
      <c r="X2" s="6">
        <f>+TUM_db1_default_Mat!B2*Weighting!X2+TUM_db1_default_Mat!C2*Weighting!X3+TUM_db1_default_Mat!D2*Weighting!X4+TUM_db1_default_Mat!E2*Weighting!X5+TUM_db1_default_Mat!F2*Weighting!X6+TUM_db1_default_Mat!G2*Weighting!X7+TUM_db1_default_Mat!H2*Weighting!X8+TUM_db1_default_Mat!I2*Weighting!X9+TUM_db1_default_Mat!J2*Weighting!X10+TUM_db1_default_Mat!K2*Weighting!X11+TUM_db1_default_Mat!L2*Weighting!X12+TUM_db1_default_Mat!M2*Weighting!X13+TUM_db1_default_Mat!N2*Weighting!X14+TUM_db1_default_Mat!O2*Weighting!X15+TUM_db1_default_Mat!P2*Weighting!X16+TUM_db1_default_Mat!Q2*Weighting!X17</f>
        <v>88.106520737198124</v>
      </c>
      <c r="Y2" s="6">
        <f>+TUM_db1_default_Mat!B2*Weighting!Y2+TUM_db1_default_Mat!C2*Weighting!Y3+TUM_db1_default_Mat!D2*Weighting!Y4+TUM_db1_default_Mat!E2*Weighting!Y5+TUM_db1_default_Mat!F2*Weighting!Y6+TUM_db1_default_Mat!G2*Weighting!Y7+TUM_db1_default_Mat!H2*Weighting!Y8+TUM_db1_default_Mat!I2*Weighting!Y9+TUM_db1_default_Mat!J2*Weighting!Y10+TUM_db1_default_Mat!K2*Weighting!Y11+TUM_db1_default_Mat!L2*Weighting!Y12+TUM_db1_default_Mat!M2*Weighting!Y13+TUM_db1_default_Mat!N2*Weighting!Y14+TUM_db1_default_Mat!O2*Weighting!Y15+TUM_db1_default_Mat!P2*Weighting!Y16+TUM_db1_default_Mat!Q2*Weighting!Y17</f>
        <v>774.60910911737835</v>
      </c>
      <c r="Z2" s="6">
        <f>+TUM_db1_default_Mat!B2*Weighting!Z2+TUM_db1_default_Mat!C2*Weighting!Z3+TUM_db1_default_Mat!D2*Weighting!Z4+TUM_db1_default_Mat!E2*Weighting!Z5+TUM_db1_default_Mat!F2*Weighting!Z6+TUM_db1_default_Mat!G2*Weighting!Z7+TUM_db1_default_Mat!H2*Weighting!Z8+TUM_db1_default_Mat!I2*Weighting!Z9+TUM_db1_default_Mat!J2*Weighting!Z10+TUM_db1_default_Mat!K2*Weighting!Z11+TUM_db1_default_Mat!L2*Weighting!Z12+TUM_db1_default_Mat!M2*Weighting!Z13+TUM_db1_default_Mat!N2*Weighting!Z14+TUM_db1_default_Mat!O2*Weighting!Z15+TUM_db1_default_Mat!P2*Weighting!Z16+TUM_db1_default_Mat!Q2*Weighting!Z17</f>
        <v>81.573363114153437</v>
      </c>
      <c r="AA2" s="6">
        <f>+TUM_db1_default_Mat!B2*Weighting!AA2+TUM_db1_default_Mat!C2*Weighting!AA3+TUM_db1_default_Mat!D2*Weighting!AA4+TUM_db1_default_Mat!E2*Weighting!AA5+TUM_db1_default_Mat!F2*Weighting!AA6+TUM_db1_default_Mat!G2*Weighting!AA7+TUM_db1_default_Mat!H2*Weighting!AA8+TUM_db1_default_Mat!I2*Weighting!AA9+TUM_db1_default_Mat!J2*Weighting!AA10+TUM_db1_default_Mat!K2*Weighting!AA11+TUM_db1_default_Mat!L2*Weighting!AA12+TUM_db1_default_Mat!M2*Weighting!AA13+TUM_db1_default_Mat!N2*Weighting!AA14+TUM_db1_default_Mat!O2*Weighting!AA15+TUM_db1_default_Mat!P2*Weighting!AA16+TUM_db1_default_Mat!Q2*Weighting!AA17</f>
        <v>71.027286436985449</v>
      </c>
    </row>
    <row r="3" spans="1:27" x14ac:dyDescent="0.35">
      <c r="A3" s="5" t="s">
        <v>2</v>
      </c>
      <c r="B3" s="6">
        <f ca="1">+TUM_db1_default_Mat!B3*Weighting!B2+TUM_db1_default_Mat!C3*Weighting!B3+TUM_db1_default_Mat!D3*Weighting!B4+TUM_db1_default_Mat!E3*Weighting!B5+TUM_db1_default_Mat!F3*Weighting!B6+TUM_db1_default_Mat!G3*Weighting!B7+TUM_db1_default_Mat!H3*Weighting!B8+TUM_db1_default_Mat!I3*Weighting!B9+TUM_db1_default_Mat!J3*Weighting!B10+TUM_db1_default_Mat!K3*Weighting!B11+TUM_db1_default_Mat!L3*Weighting!B12+TUM_db1_default_Mat!M3*Weighting!B13+TUM_db1_default_Mat!N3*Weighting!B14+TUM_db1_default_Mat!O3*Weighting!B15+TUM_db1_default_Mat!P3*Weighting!B16+TUM_db1_default_Mat!Q3*Weighting!B17</f>
        <v>280.13371825517271</v>
      </c>
      <c r="C3" s="6">
        <f ca="1">+TUM_db1_default_Mat!B3*Weighting!C2+TUM_db1_default_Mat!C3*Weighting!C3+TUM_db1_default_Mat!D3*Weighting!C4+TUM_db1_default_Mat!E3*Weighting!C5+TUM_db1_default_Mat!F3*Weighting!C6+TUM_db1_default_Mat!G3*Weighting!C7+TUM_db1_default_Mat!H3*Weighting!C8+TUM_db1_default_Mat!I3*Weighting!C9+TUM_db1_default_Mat!J3*Weighting!C10+TUM_db1_default_Mat!K3*Weighting!C11+TUM_db1_default_Mat!L3*Weighting!C12+TUM_db1_default_Mat!M3*Weighting!C13+TUM_db1_default_Mat!N3*Weighting!C14+TUM_db1_default_Mat!O3*Weighting!C15+TUM_db1_default_Mat!P3*Weighting!C16+TUM_db1_default_Mat!Q3*Weighting!C17</f>
        <v>270.58616380853857</v>
      </c>
      <c r="D3" s="6">
        <f ca="1">+TUM_db1_default_Mat!B3*Weighting!D2+TUM_db1_default_Mat!C3*Weighting!D3+TUM_db1_default_Mat!D3*Weighting!D4+TUM_db1_default_Mat!E3*Weighting!D5+TUM_db1_default_Mat!F3*Weighting!D6+TUM_db1_default_Mat!G3*Weighting!D7+TUM_db1_default_Mat!H3*Weighting!D8+TUM_db1_default_Mat!I3*Weighting!D9+TUM_db1_default_Mat!J3*Weighting!D10+TUM_db1_default_Mat!K3*Weighting!D11+TUM_db1_default_Mat!L3*Weighting!D12+TUM_db1_default_Mat!M3*Weighting!D13+TUM_db1_default_Mat!N3*Weighting!D14+TUM_db1_default_Mat!O3*Weighting!D15+TUM_db1_default_Mat!P3*Weighting!D16+TUM_db1_default_Mat!Q3*Weighting!D17</f>
        <v>273.41412194832674</v>
      </c>
      <c r="E3" s="6">
        <f ca="1">+TUM_db1_default_Mat!B3*Weighting!E2+TUM_db1_default_Mat!C3*Weighting!E3+TUM_db1_default_Mat!D3*Weighting!E4+TUM_db1_default_Mat!E3*Weighting!E5+TUM_db1_default_Mat!F3*Weighting!E6+TUM_db1_default_Mat!G3*Weighting!E7+TUM_db1_default_Mat!H3*Weighting!E8+TUM_db1_default_Mat!I3*Weighting!E9+TUM_db1_default_Mat!J3*Weighting!E10+TUM_db1_default_Mat!K3*Weighting!E11+TUM_db1_default_Mat!L3*Weighting!E12+TUM_db1_default_Mat!M3*Weighting!E13+TUM_db1_default_Mat!N3*Weighting!E14+TUM_db1_default_Mat!O3*Weighting!E15+TUM_db1_default_Mat!P3*Weighting!E16+TUM_db1_default_Mat!Q3*Weighting!E17</f>
        <v>334.89909986574963</v>
      </c>
      <c r="F3" s="6">
        <f ca="1">+TUM_db1_default_Mat!B3*Weighting!F2+TUM_db1_default_Mat!C3*Weighting!F3+TUM_db1_default_Mat!D3*Weighting!F4+TUM_db1_default_Mat!E3*Weighting!F5+TUM_db1_default_Mat!F3*Weighting!F6+TUM_db1_default_Mat!G3*Weighting!F7+TUM_db1_default_Mat!H3*Weighting!F8+TUM_db1_default_Mat!I3*Weighting!F9+TUM_db1_default_Mat!J3*Weighting!F10+TUM_db1_default_Mat!K3*Weighting!F11+TUM_db1_default_Mat!L3*Weighting!F12+TUM_db1_default_Mat!M3*Weighting!F13+TUM_db1_default_Mat!N3*Weighting!F14+TUM_db1_default_Mat!O3*Weighting!F15+TUM_db1_default_Mat!P3*Weighting!F16+TUM_db1_default_Mat!Q3*Weighting!F17</f>
        <v>256.90741635455379</v>
      </c>
      <c r="G3" s="6">
        <f>+TUM_db1_default_Mat!B3*Weighting!G2+TUM_db1_default_Mat!C3*Weighting!G3+TUM_db1_default_Mat!D3*Weighting!G4+TUM_db1_default_Mat!E3*Weighting!G5+TUM_db1_default_Mat!F3*Weighting!G6+TUM_db1_default_Mat!G3*Weighting!G7+TUM_db1_default_Mat!H3*Weighting!G8+TUM_db1_default_Mat!I3*Weighting!G9+TUM_db1_default_Mat!J3*Weighting!G10+TUM_db1_default_Mat!K3*Weighting!G11+TUM_db1_default_Mat!L3*Weighting!G12+TUM_db1_default_Mat!M3*Weighting!G13+TUM_db1_default_Mat!N3*Weighting!G14+TUM_db1_default_Mat!O3*Weighting!G15+TUM_db1_default_Mat!P3*Weighting!G16+TUM_db1_default_Mat!Q3*Weighting!G17</f>
        <v>114.57496707311182</v>
      </c>
      <c r="H3" s="6">
        <f>+TUM_db1_default_Mat!B3*Weighting!H2+TUM_db1_default_Mat!C3*Weighting!H3+TUM_db1_default_Mat!D3*Weighting!H4+TUM_db1_default_Mat!E3*Weighting!H5+TUM_db1_default_Mat!F3*Weighting!H6+TUM_db1_default_Mat!G3*Weighting!H7+TUM_db1_default_Mat!H3*Weighting!H8+TUM_db1_default_Mat!I3*Weighting!H9+TUM_db1_default_Mat!J3*Weighting!H10+TUM_db1_default_Mat!K3*Weighting!H11+TUM_db1_default_Mat!L3*Weighting!H12+TUM_db1_default_Mat!M3*Weighting!H13+TUM_db1_default_Mat!N3*Weighting!H14+TUM_db1_default_Mat!O3*Weighting!H15+TUM_db1_default_Mat!P3*Weighting!H16+TUM_db1_default_Mat!Q3*Weighting!H17</f>
        <v>95.544283646069147</v>
      </c>
      <c r="I3" s="6">
        <f>+TUM_db1_default_Mat!B3*Weighting!I2+TUM_db1_default_Mat!C3*Weighting!I3+TUM_db1_default_Mat!D3*Weighting!I4+TUM_db1_default_Mat!E3*Weighting!I5+TUM_db1_default_Mat!F3*Weighting!I6+TUM_db1_default_Mat!G3*Weighting!I7+TUM_db1_default_Mat!H3*Weighting!I8+TUM_db1_default_Mat!I3*Weighting!I9+TUM_db1_default_Mat!J3*Weighting!I10+TUM_db1_default_Mat!K3*Weighting!I11+TUM_db1_default_Mat!L3*Weighting!I12+TUM_db1_default_Mat!M3*Weighting!I13+TUM_db1_default_Mat!N3*Weighting!I14+TUM_db1_default_Mat!O3*Weighting!I15+TUM_db1_default_Mat!P3*Weighting!I16+TUM_db1_default_Mat!Q3*Weighting!I17</f>
        <v>110.55917505937146</v>
      </c>
      <c r="J3" s="6">
        <f>+TUM_db1_default_Mat!B3*Weighting!J2+TUM_db1_default_Mat!C3*Weighting!J3+TUM_db1_default_Mat!D3*Weighting!J4+TUM_db1_default_Mat!E3*Weighting!J5+TUM_db1_default_Mat!F3*Weighting!J6+TUM_db1_default_Mat!G3*Weighting!J7+TUM_db1_default_Mat!H3*Weighting!J8+TUM_db1_default_Mat!I3*Weighting!J9+TUM_db1_default_Mat!J3*Weighting!J10+TUM_db1_default_Mat!K3*Weighting!J11+TUM_db1_default_Mat!L3*Weighting!J12+TUM_db1_default_Mat!M3*Weighting!J13+TUM_db1_default_Mat!N3*Weighting!J14+TUM_db1_default_Mat!O3*Weighting!J15+TUM_db1_default_Mat!P3*Weighting!J16+TUM_db1_default_Mat!Q3*Weighting!J17</f>
        <v>128.85767872527032</v>
      </c>
      <c r="K3" s="6">
        <f>+TUM_db1_default_Mat!B3*Weighting!K2+TUM_db1_default_Mat!C3*Weighting!K3+TUM_db1_default_Mat!D3*Weighting!K4+TUM_db1_default_Mat!E3*Weighting!K5+TUM_db1_default_Mat!F3*Weighting!K6+TUM_db1_default_Mat!G3*Weighting!K7+TUM_db1_default_Mat!H3*Weighting!K8+TUM_db1_default_Mat!I3*Weighting!K9+TUM_db1_default_Mat!J3*Weighting!K10+TUM_db1_default_Mat!K3*Weighting!K11+TUM_db1_default_Mat!L3*Weighting!K12+TUM_db1_default_Mat!M3*Weighting!K13+TUM_db1_default_Mat!N3*Weighting!K14+TUM_db1_default_Mat!O3*Weighting!K15+TUM_db1_default_Mat!P3*Weighting!K16+TUM_db1_default_Mat!Q3*Weighting!K17</f>
        <v>87.30330457618966</v>
      </c>
      <c r="L3" s="6">
        <f>+TUM_db1_default_Mat!B3*Weighting!L2+TUM_db1_default_Mat!C3*Weighting!L3+TUM_db1_default_Mat!D3*Weighting!L4+TUM_db1_default_Mat!E3*Weighting!L5+TUM_db1_default_Mat!F3*Weighting!L6+TUM_db1_default_Mat!G3*Weighting!L7+TUM_db1_default_Mat!H3*Weighting!L8+TUM_db1_default_Mat!I3*Weighting!L9+TUM_db1_default_Mat!J3*Weighting!L10+TUM_db1_default_Mat!K3*Weighting!L11+TUM_db1_default_Mat!L3*Weighting!L12+TUM_db1_default_Mat!M3*Weighting!L13+TUM_db1_default_Mat!N3*Weighting!L14+TUM_db1_default_Mat!O3*Weighting!L15+TUM_db1_default_Mat!P3*Weighting!L16+TUM_db1_default_Mat!Q3*Weighting!L17</f>
        <v>19.337653130863657</v>
      </c>
      <c r="M3" s="6">
        <f>+TUM_db1_default_Mat!B3*Weighting!M2+TUM_db1_default_Mat!C3*Weighting!M3+TUM_db1_default_Mat!D3*Weighting!M4+TUM_db1_default_Mat!E3*Weighting!M5+TUM_db1_default_Mat!F3*Weighting!M6+TUM_db1_default_Mat!G3*Weighting!M7+TUM_db1_default_Mat!H3*Weighting!M8+TUM_db1_default_Mat!I3*Weighting!M9+TUM_db1_default_Mat!J3*Weighting!M10+TUM_db1_default_Mat!K3*Weighting!M11+TUM_db1_default_Mat!L3*Weighting!M12+TUM_db1_default_Mat!M3*Weighting!M13+TUM_db1_default_Mat!N3*Weighting!M14+TUM_db1_default_Mat!O3*Weighting!M15+TUM_db1_default_Mat!P3*Weighting!M16+TUM_db1_default_Mat!Q3*Weighting!M17</f>
        <v>0.95496724779780162</v>
      </c>
      <c r="N3" s="6">
        <f>+TUM_db1_default_Mat!B3*Weighting!N2+TUM_db1_default_Mat!C3*Weighting!N3+TUM_db1_default_Mat!D3*Weighting!N4+TUM_db1_default_Mat!E3*Weighting!N5+TUM_db1_default_Mat!F3*Weighting!N6+TUM_db1_default_Mat!G3*Weighting!N7+TUM_db1_default_Mat!H3*Weighting!N8+TUM_db1_default_Mat!I3*Weighting!N9+TUM_db1_default_Mat!J3*Weighting!N10+TUM_db1_default_Mat!K3*Weighting!N11+TUM_db1_default_Mat!L3*Weighting!N12+TUM_db1_default_Mat!M3*Weighting!N13+TUM_db1_default_Mat!N3*Weighting!N14+TUM_db1_default_Mat!O3*Weighting!N15+TUM_db1_default_Mat!P3*Weighting!N16+TUM_db1_default_Mat!Q3*Weighting!N17</f>
        <v>272.52707085791315</v>
      </c>
      <c r="O3" s="6">
        <f>+TUM_db1_default_Mat!B3*Weighting!O2+TUM_db1_default_Mat!C3*Weighting!O3+TUM_db1_default_Mat!D3*Weighting!O4+TUM_db1_default_Mat!E3*Weighting!O5+TUM_db1_default_Mat!F3*Weighting!O6+TUM_db1_default_Mat!G3*Weighting!O7+TUM_db1_default_Mat!H3*Weighting!O8+TUM_db1_default_Mat!I3*Weighting!O9+TUM_db1_default_Mat!J3*Weighting!O10+TUM_db1_default_Mat!K3*Weighting!O11+TUM_db1_default_Mat!L3*Weighting!O12+TUM_db1_default_Mat!M3*Weighting!O13+TUM_db1_default_Mat!N3*Weighting!O14+TUM_db1_default_Mat!O3*Weighting!O15+TUM_db1_default_Mat!P3*Weighting!O16+TUM_db1_default_Mat!Q3*Weighting!O17</f>
        <v>424.2222355666508</v>
      </c>
      <c r="P3" s="6">
        <f>+TUM_db1_default_Mat!B3*Weighting!P2+TUM_db1_default_Mat!C3*Weighting!P3+TUM_db1_default_Mat!D3*Weighting!P4+TUM_db1_default_Mat!E3*Weighting!P5+TUM_db1_default_Mat!F3*Weighting!P6+TUM_db1_default_Mat!G3*Weighting!P7+TUM_db1_default_Mat!H3*Weighting!P8+TUM_db1_default_Mat!I3*Weighting!P9+TUM_db1_default_Mat!J3*Weighting!P10+TUM_db1_default_Mat!K3*Weighting!P11+TUM_db1_default_Mat!L3*Weighting!P12+TUM_db1_default_Mat!M3*Weighting!P13+TUM_db1_default_Mat!N3*Weighting!P14+TUM_db1_default_Mat!O3*Weighting!P15+TUM_db1_default_Mat!P3*Weighting!P16+TUM_db1_default_Mat!Q3*Weighting!P17</f>
        <v>31.843980919039627</v>
      </c>
      <c r="Q3" s="6">
        <f>+TUM_db1_default_Mat!B3*Weighting!Q2+TUM_db1_default_Mat!C3*Weighting!Q3+TUM_db1_default_Mat!D3*Weighting!Q4+TUM_db1_default_Mat!E3*Weighting!Q5+TUM_db1_default_Mat!F3*Weighting!Q6+TUM_db1_default_Mat!G3*Weighting!Q7+TUM_db1_default_Mat!H3*Weighting!Q8+TUM_db1_default_Mat!I3*Weighting!Q9+TUM_db1_default_Mat!J3*Weighting!Q10+TUM_db1_default_Mat!K3*Weighting!Q11+TUM_db1_default_Mat!L3*Weighting!Q12+TUM_db1_default_Mat!M3*Weighting!Q13+TUM_db1_default_Mat!N3*Weighting!Q14+TUM_db1_default_Mat!O3*Weighting!Q15+TUM_db1_default_Mat!P3*Weighting!Q16+TUM_db1_default_Mat!Q3*Weighting!Q17</f>
        <v>2.0892704456104649</v>
      </c>
      <c r="R3" s="6">
        <f>+TUM_db1_default_Mat!B3*Weighting!R2+TUM_db1_default_Mat!C3*Weighting!R3+TUM_db1_default_Mat!D3*Weighting!R4+TUM_db1_default_Mat!E3*Weighting!R5+TUM_db1_default_Mat!F3*Weighting!R6+TUM_db1_default_Mat!G3*Weighting!R7+TUM_db1_default_Mat!H3*Weighting!R8+TUM_db1_default_Mat!I3*Weighting!R9+TUM_db1_default_Mat!J3*Weighting!R10+TUM_db1_default_Mat!K3*Weighting!R11+TUM_db1_default_Mat!L3*Weighting!R12+TUM_db1_default_Mat!M3*Weighting!R13+TUM_db1_default_Mat!N3*Weighting!R14+TUM_db1_default_Mat!O3*Weighting!R15+TUM_db1_default_Mat!P3*Weighting!R16+TUM_db1_default_Mat!Q3*Weighting!R17</f>
        <v>26.42592584258453</v>
      </c>
      <c r="S3" s="6">
        <f>+TUM_db1_default_Mat!B3*Weighting!S2+TUM_db1_default_Mat!C3*Weighting!S3+TUM_db1_default_Mat!D3*Weighting!S4+TUM_db1_default_Mat!E3*Weighting!S5+TUM_db1_default_Mat!F3*Weighting!S6+TUM_db1_default_Mat!G3*Weighting!S7+TUM_db1_default_Mat!H3*Weighting!S8+TUM_db1_default_Mat!I3*Weighting!S9+TUM_db1_default_Mat!J3*Weighting!S10+TUM_db1_default_Mat!K3*Weighting!S11+TUM_db1_default_Mat!L3*Weighting!S12+TUM_db1_default_Mat!M3*Weighting!S13+TUM_db1_default_Mat!N3*Weighting!S14+TUM_db1_default_Mat!O3*Weighting!S15+TUM_db1_default_Mat!P3*Weighting!S16+TUM_db1_default_Mat!Q3*Weighting!S17</f>
        <v>46.912565189944019</v>
      </c>
      <c r="T3" s="6">
        <f>+TUM_db1_default_Mat!B3*Weighting!T2+TUM_db1_default_Mat!C3*Weighting!T3+TUM_db1_default_Mat!D3*Weighting!T4+TUM_db1_default_Mat!E3*Weighting!T5+TUM_db1_default_Mat!F3*Weighting!T6+TUM_db1_default_Mat!G3*Weighting!T7+TUM_db1_default_Mat!H3*Weighting!T8+TUM_db1_default_Mat!I3*Weighting!T9+TUM_db1_default_Mat!J3*Weighting!T10+TUM_db1_default_Mat!K3*Weighting!T11+TUM_db1_default_Mat!L3*Weighting!T12+TUM_db1_default_Mat!M3*Weighting!T13+TUM_db1_default_Mat!N3*Weighting!T14+TUM_db1_default_Mat!O3*Weighting!T15+TUM_db1_default_Mat!P3*Weighting!T16+TUM_db1_default_Mat!Q3*Weighting!T17</f>
        <v>60.53148527867949</v>
      </c>
      <c r="U3" s="6">
        <f>+TUM_db1_default_Mat!B3*Weighting!U2+TUM_db1_default_Mat!C3*Weighting!U3+TUM_db1_default_Mat!D3*Weighting!U4+TUM_db1_default_Mat!E3*Weighting!U5+TUM_db1_default_Mat!F3*Weighting!U6+TUM_db1_default_Mat!G3*Weighting!U7+TUM_db1_default_Mat!H3*Weighting!U8+TUM_db1_default_Mat!I3*Weighting!U9+TUM_db1_default_Mat!J3*Weighting!U10+TUM_db1_default_Mat!K3*Weighting!U11+TUM_db1_default_Mat!L3*Weighting!U12+TUM_db1_default_Mat!M3*Weighting!U13+TUM_db1_default_Mat!N3*Weighting!U14+TUM_db1_default_Mat!O3*Weighting!U15+TUM_db1_default_Mat!P3*Weighting!U16+TUM_db1_default_Mat!Q3*Weighting!U17</f>
        <v>67.428251827695277</v>
      </c>
      <c r="V3" s="6">
        <f>+TUM_db1_default_Mat!B3*Weighting!V2+TUM_db1_default_Mat!C3*Weighting!V3+TUM_db1_default_Mat!D3*Weighting!V4+TUM_db1_default_Mat!E3*Weighting!V5+TUM_db1_default_Mat!F3*Weighting!V6+TUM_db1_default_Mat!G3*Weighting!V7+TUM_db1_default_Mat!H3*Weighting!V8+TUM_db1_default_Mat!I3*Weighting!V9+TUM_db1_default_Mat!J3*Weighting!V10+TUM_db1_default_Mat!K3*Weighting!V11+TUM_db1_default_Mat!L3*Weighting!V12+TUM_db1_default_Mat!M3*Weighting!V13+TUM_db1_default_Mat!N3*Weighting!V14+TUM_db1_default_Mat!O3*Weighting!V15+TUM_db1_default_Mat!P3*Weighting!V16+TUM_db1_default_Mat!Q3*Weighting!V17</f>
        <v>60.905248179705211</v>
      </c>
      <c r="W3" s="6">
        <f>+TUM_db1_default_Mat!B3*Weighting!W2+TUM_db1_default_Mat!C3*Weighting!W3+TUM_db1_default_Mat!D3*Weighting!W4+TUM_db1_default_Mat!E3*Weighting!W5+TUM_db1_default_Mat!F3*Weighting!W6+TUM_db1_default_Mat!G3*Weighting!W7+TUM_db1_default_Mat!H3*Weighting!W8+TUM_db1_default_Mat!I3*Weighting!W9+TUM_db1_default_Mat!J3*Weighting!W10+TUM_db1_default_Mat!K3*Weighting!W11+TUM_db1_default_Mat!L3*Weighting!W12+TUM_db1_default_Mat!M3*Weighting!W13+TUM_db1_default_Mat!N3*Weighting!W14+TUM_db1_default_Mat!O3*Weighting!W15+TUM_db1_default_Mat!P3*Weighting!W16+TUM_db1_default_Mat!Q3*Weighting!W17</f>
        <v>413.89430692101894</v>
      </c>
      <c r="X3" s="6">
        <f>+TUM_db1_default_Mat!B3*Weighting!X2+TUM_db1_default_Mat!C3*Weighting!X3+TUM_db1_default_Mat!D3*Weighting!X4+TUM_db1_default_Mat!E3*Weighting!X5+TUM_db1_default_Mat!F3*Weighting!X6+TUM_db1_default_Mat!G3*Weighting!X7+TUM_db1_default_Mat!H3*Weighting!X8+TUM_db1_default_Mat!I3*Weighting!X9+TUM_db1_default_Mat!J3*Weighting!X10+TUM_db1_default_Mat!K3*Weighting!X11+TUM_db1_default_Mat!L3*Weighting!X12+TUM_db1_default_Mat!M3*Weighting!X13+TUM_db1_default_Mat!N3*Weighting!X14+TUM_db1_default_Mat!O3*Weighting!X15+TUM_db1_default_Mat!P3*Weighting!X16+TUM_db1_default_Mat!Q3*Weighting!X17</f>
        <v>35.242608294879247</v>
      </c>
      <c r="Y3" s="6">
        <f>+TUM_db1_default_Mat!B3*Weighting!Y2+TUM_db1_default_Mat!C3*Weighting!Y3+TUM_db1_default_Mat!D3*Weighting!Y4+TUM_db1_default_Mat!E3*Weighting!Y5+TUM_db1_default_Mat!F3*Weighting!Y6+TUM_db1_default_Mat!G3*Weighting!Y7+TUM_db1_default_Mat!H3*Weighting!Y8+TUM_db1_default_Mat!I3*Weighting!Y9+TUM_db1_default_Mat!J3*Weighting!Y10+TUM_db1_default_Mat!K3*Weighting!Y11+TUM_db1_default_Mat!L3*Weighting!Y12+TUM_db1_default_Mat!M3*Weighting!Y13+TUM_db1_default_Mat!N3*Weighting!Y14+TUM_db1_default_Mat!O3*Weighting!Y15+TUM_db1_default_Mat!P3*Weighting!Y16+TUM_db1_default_Mat!Q3*Weighting!Y17</f>
        <v>309.84364364695125</v>
      </c>
      <c r="Z3" s="6">
        <f>+TUM_db1_default_Mat!B3*Weighting!Z2+TUM_db1_default_Mat!C3*Weighting!Z3+TUM_db1_default_Mat!D3*Weighting!Z4+TUM_db1_default_Mat!E3*Weighting!Z5+TUM_db1_default_Mat!F3*Weighting!Z6+TUM_db1_default_Mat!G3*Weighting!Z7+TUM_db1_default_Mat!H3*Weighting!Z8+TUM_db1_default_Mat!I3*Weighting!Z9+TUM_db1_default_Mat!J3*Weighting!Z10+TUM_db1_default_Mat!K3*Weighting!Z11+TUM_db1_default_Mat!L3*Weighting!Z12+TUM_db1_default_Mat!M3*Weighting!Z13+TUM_db1_default_Mat!N3*Weighting!Z14+TUM_db1_default_Mat!O3*Weighting!Z15+TUM_db1_default_Mat!P3*Weighting!Z16+TUM_db1_default_Mat!Q3*Weighting!Z17</f>
        <v>32.629345245661369</v>
      </c>
      <c r="AA3" s="6">
        <f>+TUM_db1_default_Mat!B3*Weighting!AA2+TUM_db1_default_Mat!C3*Weighting!AA3+TUM_db1_default_Mat!D3*Weighting!AA4+TUM_db1_default_Mat!E3*Weighting!AA5+TUM_db1_default_Mat!F3*Weighting!AA6+TUM_db1_default_Mat!G3*Weighting!AA7+TUM_db1_default_Mat!H3*Weighting!AA8+TUM_db1_default_Mat!I3*Weighting!AA9+TUM_db1_default_Mat!J3*Weighting!AA10+TUM_db1_default_Mat!K3*Weighting!AA11+TUM_db1_default_Mat!L3*Weighting!AA12+TUM_db1_default_Mat!M3*Weighting!AA13+TUM_db1_default_Mat!N3*Weighting!AA14+TUM_db1_default_Mat!O3*Weighting!AA15+TUM_db1_default_Mat!P3*Weighting!AA16+TUM_db1_default_Mat!Q3*Weighting!AA17</f>
        <v>28.410914574794177</v>
      </c>
    </row>
    <row r="4" spans="1:27" x14ac:dyDescent="0.35">
      <c r="A4" s="5" t="s">
        <v>3</v>
      </c>
      <c r="B4" s="6">
        <f ca="1">+TUM_db1_default_Mat!B4*Weighting!B2+TUM_db1_default_Mat!C4*Weighting!B3+TUM_db1_default_Mat!D4*Weighting!B4+TUM_db1_default_Mat!E4*Weighting!B5+TUM_db1_default_Mat!F4*Weighting!B6+TUM_db1_default_Mat!G4*Weighting!B7+TUM_db1_default_Mat!H4*Weighting!B8+TUM_db1_default_Mat!I4*Weighting!B9+TUM_db1_default_Mat!J4*Weighting!B10+TUM_db1_default_Mat!K4*Weighting!B11+TUM_db1_default_Mat!L4*Weighting!B12+TUM_db1_default_Mat!M4*Weighting!B13+TUM_db1_default_Mat!N4*Weighting!B14+TUM_db1_default_Mat!O4*Weighting!B15+TUM_db1_default_Mat!P4*Weighting!B16+TUM_db1_default_Mat!Q4*Weighting!B17</f>
        <v>280.13371825517271</v>
      </c>
      <c r="C4" s="6">
        <f ca="1">+TUM_db1_default_Mat!B4*Weighting!C2+TUM_db1_default_Mat!C4*Weighting!C3+TUM_db1_default_Mat!D4*Weighting!C4+TUM_db1_default_Mat!E4*Weighting!C5+TUM_db1_default_Mat!F4*Weighting!C6+TUM_db1_default_Mat!G4*Weighting!C7+TUM_db1_default_Mat!H4*Weighting!C8+TUM_db1_default_Mat!I4*Weighting!C9+TUM_db1_default_Mat!J4*Weighting!C10+TUM_db1_default_Mat!K4*Weighting!C11+TUM_db1_default_Mat!L4*Weighting!C12+TUM_db1_default_Mat!M4*Weighting!C13+TUM_db1_default_Mat!N4*Weighting!C14+TUM_db1_default_Mat!O4*Weighting!C15+TUM_db1_default_Mat!P4*Weighting!C16+TUM_db1_default_Mat!Q4*Weighting!C17</f>
        <v>270.58616380853857</v>
      </c>
      <c r="D4" s="6">
        <f ca="1">+TUM_db1_default_Mat!B4*Weighting!D2+TUM_db1_default_Mat!C4*Weighting!D3+TUM_db1_default_Mat!D4*Weighting!D4+TUM_db1_default_Mat!E4*Weighting!D5+TUM_db1_default_Mat!F4*Weighting!D6+TUM_db1_default_Mat!G4*Weighting!D7+TUM_db1_default_Mat!H4*Weighting!D8+TUM_db1_default_Mat!I4*Weighting!D9+TUM_db1_default_Mat!J4*Weighting!D10+TUM_db1_default_Mat!K4*Weighting!D11+TUM_db1_default_Mat!L4*Weighting!D12+TUM_db1_default_Mat!M4*Weighting!D13+TUM_db1_default_Mat!N4*Weighting!D14+TUM_db1_default_Mat!O4*Weighting!D15+TUM_db1_default_Mat!P4*Weighting!D16+TUM_db1_default_Mat!Q4*Weighting!D17</f>
        <v>273.41412194832674</v>
      </c>
      <c r="E4" s="6">
        <f ca="1">+TUM_db1_default_Mat!B4*Weighting!E2+TUM_db1_default_Mat!C4*Weighting!E3+TUM_db1_default_Mat!D4*Weighting!E4+TUM_db1_default_Mat!E4*Weighting!E5+TUM_db1_default_Mat!F4*Weighting!E6+TUM_db1_default_Mat!G4*Weighting!E7+TUM_db1_default_Mat!H4*Weighting!E8+TUM_db1_default_Mat!I4*Weighting!E9+TUM_db1_default_Mat!J4*Weighting!E10+TUM_db1_default_Mat!K4*Weighting!E11+TUM_db1_default_Mat!L4*Weighting!E12+TUM_db1_default_Mat!M4*Weighting!E13+TUM_db1_default_Mat!N4*Weighting!E14+TUM_db1_default_Mat!O4*Weighting!E15+TUM_db1_default_Mat!P4*Weighting!E16+TUM_db1_default_Mat!Q4*Weighting!E17</f>
        <v>334.89909986574963</v>
      </c>
      <c r="F4" s="6">
        <f ca="1">+TUM_db1_default_Mat!B4*Weighting!F2+TUM_db1_default_Mat!C4*Weighting!F3+TUM_db1_default_Mat!D4*Weighting!F4+TUM_db1_default_Mat!E4*Weighting!F5+TUM_db1_default_Mat!F4*Weighting!F6+TUM_db1_default_Mat!G4*Weighting!F7+TUM_db1_default_Mat!H4*Weighting!F8+TUM_db1_default_Mat!I4*Weighting!F9+TUM_db1_default_Mat!J4*Weighting!F10+TUM_db1_default_Mat!K4*Weighting!F11+TUM_db1_default_Mat!L4*Weighting!F12+TUM_db1_default_Mat!M4*Weighting!F13+TUM_db1_default_Mat!N4*Weighting!F14+TUM_db1_default_Mat!O4*Weighting!F15+TUM_db1_default_Mat!P4*Weighting!F16+TUM_db1_default_Mat!Q4*Weighting!F17</f>
        <v>256.90741635455379</v>
      </c>
      <c r="G4" s="6">
        <f>+TUM_db1_default_Mat!B4*Weighting!G2+TUM_db1_default_Mat!C4*Weighting!G3+TUM_db1_default_Mat!D4*Weighting!G4+TUM_db1_default_Mat!E4*Weighting!G5+TUM_db1_default_Mat!F4*Weighting!G6+TUM_db1_default_Mat!G4*Weighting!G7+TUM_db1_default_Mat!H4*Weighting!G8+TUM_db1_default_Mat!I4*Weighting!G9+TUM_db1_default_Mat!J4*Weighting!G10+TUM_db1_default_Mat!K4*Weighting!G11+TUM_db1_default_Mat!L4*Weighting!G12+TUM_db1_default_Mat!M4*Weighting!G13+TUM_db1_default_Mat!N4*Weighting!G14+TUM_db1_default_Mat!O4*Weighting!G15+TUM_db1_default_Mat!P4*Weighting!G16+TUM_db1_default_Mat!Q4*Weighting!G17</f>
        <v>114.57496707311182</v>
      </c>
      <c r="H4" s="6">
        <f>+TUM_db1_default_Mat!B4*Weighting!H2+TUM_db1_default_Mat!C4*Weighting!H3+TUM_db1_default_Mat!D4*Weighting!H4+TUM_db1_default_Mat!E4*Weighting!H5+TUM_db1_default_Mat!F4*Weighting!H6+TUM_db1_default_Mat!G4*Weighting!H7+TUM_db1_default_Mat!H4*Weighting!H8+TUM_db1_default_Mat!I4*Weighting!H9+TUM_db1_default_Mat!J4*Weighting!H10+TUM_db1_default_Mat!K4*Weighting!H11+TUM_db1_default_Mat!L4*Weighting!H12+TUM_db1_default_Mat!M4*Weighting!H13+TUM_db1_default_Mat!N4*Weighting!H14+TUM_db1_default_Mat!O4*Weighting!H15+TUM_db1_default_Mat!P4*Weighting!H16+TUM_db1_default_Mat!Q4*Weighting!H17</f>
        <v>95.544283646069147</v>
      </c>
      <c r="I4" s="6">
        <f>+TUM_db1_default_Mat!B4*Weighting!I2+TUM_db1_default_Mat!C4*Weighting!I3+TUM_db1_default_Mat!D4*Weighting!I4+TUM_db1_default_Mat!E4*Weighting!I5+TUM_db1_default_Mat!F4*Weighting!I6+TUM_db1_default_Mat!G4*Weighting!I7+TUM_db1_default_Mat!H4*Weighting!I8+TUM_db1_default_Mat!I4*Weighting!I9+TUM_db1_default_Mat!J4*Weighting!I10+TUM_db1_default_Mat!K4*Weighting!I11+TUM_db1_default_Mat!L4*Weighting!I12+TUM_db1_default_Mat!M4*Weighting!I13+TUM_db1_default_Mat!N4*Weighting!I14+TUM_db1_default_Mat!O4*Weighting!I15+TUM_db1_default_Mat!P4*Weighting!I16+TUM_db1_default_Mat!Q4*Weighting!I17</f>
        <v>110.55917505937146</v>
      </c>
      <c r="J4" s="6">
        <f>+TUM_db1_default_Mat!B4*Weighting!J2+TUM_db1_default_Mat!C4*Weighting!J3+TUM_db1_default_Mat!D4*Weighting!J4+TUM_db1_default_Mat!E4*Weighting!J5+TUM_db1_default_Mat!F4*Weighting!J6+TUM_db1_default_Mat!G4*Weighting!J7+TUM_db1_default_Mat!H4*Weighting!J8+TUM_db1_default_Mat!I4*Weighting!J9+TUM_db1_default_Mat!J4*Weighting!J10+TUM_db1_default_Mat!K4*Weighting!J11+TUM_db1_default_Mat!L4*Weighting!J12+TUM_db1_default_Mat!M4*Weighting!J13+TUM_db1_default_Mat!N4*Weighting!J14+TUM_db1_default_Mat!O4*Weighting!J15+TUM_db1_default_Mat!P4*Weighting!J16+TUM_db1_default_Mat!Q4*Weighting!J17</f>
        <v>128.85767872527032</v>
      </c>
      <c r="K4" s="6">
        <f>+TUM_db1_default_Mat!B4*Weighting!K2+TUM_db1_default_Mat!C4*Weighting!K3+TUM_db1_default_Mat!D4*Weighting!K4+TUM_db1_default_Mat!E4*Weighting!K5+TUM_db1_default_Mat!F4*Weighting!K6+TUM_db1_default_Mat!G4*Weighting!K7+TUM_db1_default_Mat!H4*Weighting!K8+TUM_db1_default_Mat!I4*Weighting!K9+TUM_db1_default_Mat!J4*Weighting!K10+TUM_db1_default_Mat!K4*Weighting!K11+TUM_db1_default_Mat!L4*Weighting!K12+TUM_db1_default_Mat!M4*Weighting!K13+TUM_db1_default_Mat!N4*Weighting!K14+TUM_db1_default_Mat!O4*Weighting!K15+TUM_db1_default_Mat!P4*Weighting!K16+TUM_db1_default_Mat!Q4*Weighting!K17</f>
        <v>87.30330457618966</v>
      </c>
      <c r="L4" s="6">
        <f>+TUM_db1_default_Mat!B4*Weighting!L2+TUM_db1_default_Mat!C4*Weighting!L3+TUM_db1_default_Mat!D4*Weighting!L4+TUM_db1_default_Mat!E4*Weighting!L5+TUM_db1_default_Mat!F4*Weighting!L6+TUM_db1_default_Mat!G4*Weighting!L7+TUM_db1_default_Mat!H4*Weighting!L8+TUM_db1_default_Mat!I4*Weighting!L9+TUM_db1_default_Mat!J4*Weighting!L10+TUM_db1_default_Mat!K4*Weighting!L11+TUM_db1_default_Mat!L4*Weighting!L12+TUM_db1_default_Mat!M4*Weighting!L13+TUM_db1_default_Mat!N4*Weighting!L14+TUM_db1_default_Mat!O4*Weighting!L15+TUM_db1_default_Mat!P4*Weighting!L16+TUM_db1_default_Mat!Q4*Weighting!L17</f>
        <v>19.337653130863657</v>
      </c>
      <c r="M4" s="6">
        <f>+TUM_db1_default_Mat!B4*Weighting!M2+TUM_db1_default_Mat!C4*Weighting!M3+TUM_db1_default_Mat!D4*Weighting!M4+TUM_db1_default_Mat!E4*Weighting!M5+TUM_db1_default_Mat!F4*Weighting!M6+TUM_db1_default_Mat!G4*Weighting!M7+TUM_db1_default_Mat!H4*Weighting!M8+TUM_db1_default_Mat!I4*Weighting!M9+TUM_db1_default_Mat!J4*Weighting!M10+TUM_db1_default_Mat!K4*Weighting!M11+TUM_db1_default_Mat!L4*Weighting!M12+TUM_db1_default_Mat!M4*Weighting!M13+TUM_db1_default_Mat!N4*Weighting!M14+TUM_db1_default_Mat!O4*Weighting!M15+TUM_db1_default_Mat!P4*Weighting!M16+TUM_db1_default_Mat!Q4*Weighting!M17</f>
        <v>0.95496724779780162</v>
      </c>
      <c r="N4" s="6">
        <f>+TUM_db1_default_Mat!B4*Weighting!N2+TUM_db1_default_Mat!C4*Weighting!N3+TUM_db1_default_Mat!D4*Weighting!N4+TUM_db1_default_Mat!E4*Weighting!N5+TUM_db1_default_Mat!F4*Weighting!N6+TUM_db1_default_Mat!G4*Weighting!N7+TUM_db1_default_Mat!H4*Weighting!N8+TUM_db1_default_Mat!I4*Weighting!N9+TUM_db1_default_Mat!J4*Weighting!N10+TUM_db1_default_Mat!K4*Weighting!N11+TUM_db1_default_Mat!L4*Weighting!N12+TUM_db1_default_Mat!M4*Weighting!N13+TUM_db1_default_Mat!N4*Weighting!N14+TUM_db1_default_Mat!O4*Weighting!N15+TUM_db1_default_Mat!P4*Weighting!N16+TUM_db1_default_Mat!Q4*Weighting!N17</f>
        <v>272.52707085791315</v>
      </c>
      <c r="O4" s="6">
        <f>+TUM_db1_default_Mat!B4*Weighting!O2+TUM_db1_default_Mat!C4*Weighting!O3+TUM_db1_default_Mat!D4*Weighting!O4+TUM_db1_default_Mat!E4*Weighting!O5+TUM_db1_default_Mat!F4*Weighting!O6+TUM_db1_default_Mat!G4*Weighting!O7+TUM_db1_default_Mat!H4*Weighting!O8+TUM_db1_default_Mat!I4*Weighting!O9+TUM_db1_default_Mat!J4*Weighting!O10+TUM_db1_default_Mat!K4*Weighting!O11+TUM_db1_default_Mat!L4*Weighting!O12+TUM_db1_default_Mat!M4*Weighting!O13+TUM_db1_default_Mat!N4*Weighting!O14+TUM_db1_default_Mat!O4*Weighting!O15+TUM_db1_default_Mat!P4*Weighting!O16+TUM_db1_default_Mat!Q4*Weighting!O17</f>
        <v>424.2222355666508</v>
      </c>
      <c r="P4" s="6">
        <f>+TUM_db1_default_Mat!B4*Weighting!P2+TUM_db1_default_Mat!C4*Weighting!P3+TUM_db1_default_Mat!D4*Weighting!P4+TUM_db1_default_Mat!E4*Weighting!P5+TUM_db1_default_Mat!F4*Weighting!P6+TUM_db1_default_Mat!G4*Weighting!P7+TUM_db1_default_Mat!H4*Weighting!P8+TUM_db1_default_Mat!I4*Weighting!P9+TUM_db1_default_Mat!J4*Weighting!P10+TUM_db1_default_Mat!K4*Weighting!P11+TUM_db1_default_Mat!L4*Weighting!P12+TUM_db1_default_Mat!M4*Weighting!P13+TUM_db1_default_Mat!N4*Weighting!P14+TUM_db1_default_Mat!O4*Weighting!P15+TUM_db1_default_Mat!P4*Weighting!P16+TUM_db1_default_Mat!Q4*Weighting!P17</f>
        <v>31.843980919039627</v>
      </c>
      <c r="Q4" s="6">
        <f>+TUM_db1_default_Mat!B4*Weighting!Q2+TUM_db1_default_Mat!C4*Weighting!Q3+TUM_db1_default_Mat!D4*Weighting!Q4+TUM_db1_default_Mat!E4*Weighting!Q5+TUM_db1_default_Mat!F4*Weighting!Q6+TUM_db1_default_Mat!G4*Weighting!Q7+TUM_db1_default_Mat!H4*Weighting!Q8+TUM_db1_default_Mat!I4*Weighting!Q9+TUM_db1_default_Mat!J4*Weighting!Q10+TUM_db1_default_Mat!K4*Weighting!Q11+TUM_db1_default_Mat!L4*Weighting!Q12+TUM_db1_default_Mat!M4*Weighting!Q13+TUM_db1_default_Mat!N4*Weighting!Q14+TUM_db1_default_Mat!O4*Weighting!Q15+TUM_db1_default_Mat!P4*Weighting!Q16+TUM_db1_default_Mat!Q4*Weighting!Q17</f>
        <v>2.0892704456104649</v>
      </c>
      <c r="R4" s="6">
        <f>+TUM_db1_default_Mat!B4*Weighting!R2+TUM_db1_default_Mat!C4*Weighting!R3+TUM_db1_default_Mat!D4*Weighting!R4+TUM_db1_default_Mat!E4*Weighting!R5+TUM_db1_default_Mat!F4*Weighting!R6+TUM_db1_default_Mat!G4*Weighting!R7+TUM_db1_default_Mat!H4*Weighting!R8+TUM_db1_default_Mat!I4*Weighting!R9+TUM_db1_default_Mat!J4*Weighting!R10+TUM_db1_default_Mat!K4*Weighting!R11+TUM_db1_default_Mat!L4*Weighting!R12+TUM_db1_default_Mat!M4*Weighting!R13+TUM_db1_default_Mat!N4*Weighting!R14+TUM_db1_default_Mat!O4*Weighting!R15+TUM_db1_default_Mat!P4*Weighting!R16+TUM_db1_default_Mat!Q4*Weighting!R17</f>
        <v>26.42592584258453</v>
      </c>
      <c r="S4" s="6">
        <f>+TUM_db1_default_Mat!B4*Weighting!S2+TUM_db1_default_Mat!C4*Weighting!S3+TUM_db1_default_Mat!D4*Weighting!S4+TUM_db1_default_Mat!E4*Weighting!S5+TUM_db1_default_Mat!F4*Weighting!S6+TUM_db1_default_Mat!G4*Weighting!S7+TUM_db1_default_Mat!H4*Weighting!S8+TUM_db1_default_Mat!I4*Weighting!S9+TUM_db1_default_Mat!J4*Weighting!S10+TUM_db1_default_Mat!K4*Weighting!S11+TUM_db1_default_Mat!L4*Weighting!S12+TUM_db1_default_Mat!M4*Weighting!S13+TUM_db1_default_Mat!N4*Weighting!S14+TUM_db1_default_Mat!O4*Weighting!S15+TUM_db1_default_Mat!P4*Weighting!S16+TUM_db1_default_Mat!Q4*Weighting!S17</f>
        <v>46.912565189944019</v>
      </c>
      <c r="T4" s="6">
        <f>+TUM_db1_default_Mat!B4*Weighting!T2+TUM_db1_default_Mat!C4*Weighting!T3+TUM_db1_default_Mat!D4*Weighting!T4+TUM_db1_default_Mat!E4*Weighting!T5+TUM_db1_default_Mat!F4*Weighting!T6+TUM_db1_default_Mat!G4*Weighting!T7+TUM_db1_default_Mat!H4*Weighting!T8+TUM_db1_default_Mat!I4*Weighting!T9+TUM_db1_default_Mat!J4*Weighting!T10+TUM_db1_default_Mat!K4*Weighting!T11+TUM_db1_default_Mat!L4*Weighting!T12+TUM_db1_default_Mat!M4*Weighting!T13+TUM_db1_default_Mat!N4*Weighting!T14+TUM_db1_default_Mat!O4*Weighting!T15+TUM_db1_default_Mat!P4*Weighting!T16+TUM_db1_default_Mat!Q4*Weighting!T17</f>
        <v>60.53148527867949</v>
      </c>
      <c r="U4" s="6">
        <f>+TUM_db1_default_Mat!B4*Weighting!U2+TUM_db1_default_Mat!C4*Weighting!U3+TUM_db1_default_Mat!D4*Weighting!U4+TUM_db1_default_Mat!E4*Weighting!U5+TUM_db1_default_Mat!F4*Weighting!U6+TUM_db1_default_Mat!G4*Weighting!U7+TUM_db1_default_Mat!H4*Weighting!U8+TUM_db1_default_Mat!I4*Weighting!U9+TUM_db1_default_Mat!J4*Weighting!U10+TUM_db1_default_Mat!K4*Weighting!U11+TUM_db1_default_Mat!L4*Weighting!U12+TUM_db1_default_Mat!M4*Weighting!U13+TUM_db1_default_Mat!N4*Weighting!U14+TUM_db1_default_Mat!O4*Weighting!U15+TUM_db1_default_Mat!P4*Weighting!U16+TUM_db1_default_Mat!Q4*Weighting!U17</f>
        <v>67.428251827695277</v>
      </c>
      <c r="V4" s="6">
        <f>+TUM_db1_default_Mat!B4*Weighting!V2+TUM_db1_default_Mat!C4*Weighting!V3+TUM_db1_default_Mat!D4*Weighting!V4+TUM_db1_default_Mat!E4*Weighting!V5+TUM_db1_default_Mat!F4*Weighting!V6+TUM_db1_default_Mat!G4*Weighting!V7+TUM_db1_default_Mat!H4*Weighting!V8+TUM_db1_default_Mat!I4*Weighting!V9+TUM_db1_default_Mat!J4*Weighting!V10+TUM_db1_default_Mat!K4*Weighting!V11+TUM_db1_default_Mat!L4*Weighting!V12+TUM_db1_default_Mat!M4*Weighting!V13+TUM_db1_default_Mat!N4*Weighting!V14+TUM_db1_default_Mat!O4*Weighting!V15+TUM_db1_default_Mat!P4*Weighting!V16+TUM_db1_default_Mat!Q4*Weighting!V17</f>
        <v>60.905248179705211</v>
      </c>
      <c r="W4" s="6">
        <f>+TUM_db1_default_Mat!B4*Weighting!W2+TUM_db1_default_Mat!C4*Weighting!W3+TUM_db1_default_Mat!D4*Weighting!W4+TUM_db1_default_Mat!E4*Weighting!W5+TUM_db1_default_Mat!F4*Weighting!W6+TUM_db1_default_Mat!G4*Weighting!W7+TUM_db1_default_Mat!H4*Weighting!W8+TUM_db1_default_Mat!I4*Weighting!W9+TUM_db1_default_Mat!J4*Weighting!W10+TUM_db1_default_Mat!K4*Weighting!W11+TUM_db1_default_Mat!L4*Weighting!W12+TUM_db1_default_Mat!M4*Weighting!W13+TUM_db1_default_Mat!N4*Weighting!W14+TUM_db1_default_Mat!O4*Weighting!W15+TUM_db1_default_Mat!P4*Weighting!W16+TUM_db1_default_Mat!Q4*Weighting!W17</f>
        <v>413.89430692101894</v>
      </c>
      <c r="X4" s="6">
        <f>+TUM_db1_default_Mat!B4*Weighting!X2+TUM_db1_default_Mat!C4*Weighting!X3+TUM_db1_default_Mat!D4*Weighting!X4+TUM_db1_default_Mat!E4*Weighting!X5+TUM_db1_default_Mat!F4*Weighting!X6+TUM_db1_default_Mat!G4*Weighting!X7+TUM_db1_default_Mat!H4*Weighting!X8+TUM_db1_default_Mat!I4*Weighting!X9+TUM_db1_default_Mat!J4*Weighting!X10+TUM_db1_default_Mat!K4*Weighting!X11+TUM_db1_default_Mat!L4*Weighting!X12+TUM_db1_default_Mat!M4*Weighting!X13+TUM_db1_default_Mat!N4*Weighting!X14+TUM_db1_default_Mat!O4*Weighting!X15+TUM_db1_default_Mat!P4*Weighting!X16+TUM_db1_default_Mat!Q4*Weighting!X17</f>
        <v>35.242608294879247</v>
      </c>
      <c r="Y4" s="6">
        <f>+TUM_db1_default_Mat!B4*Weighting!Y2+TUM_db1_default_Mat!C4*Weighting!Y3+TUM_db1_default_Mat!D4*Weighting!Y4+TUM_db1_default_Mat!E4*Weighting!Y5+TUM_db1_default_Mat!F4*Weighting!Y6+TUM_db1_default_Mat!G4*Weighting!Y7+TUM_db1_default_Mat!H4*Weighting!Y8+TUM_db1_default_Mat!I4*Weighting!Y9+TUM_db1_default_Mat!J4*Weighting!Y10+TUM_db1_default_Mat!K4*Weighting!Y11+TUM_db1_default_Mat!L4*Weighting!Y12+TUM_db1_default_Mat!M4*Weighting!Y13+TUM_db1_default_Mat!N4*Weighting!Y14+TUM_db1_default_Mat!O4*Weighting!Y15+TUM_db1_default_Mat!P4*Weighting!Y16+TUM_db1_default_Mat!Q4*Weighting!Y17</f>
        <v>309.84364364695125</v>
      </c>
      <c r="Z4" s="6">
        <f>+TUM_db1_default_Mat!B4*Weighting!Z2+TUM_db1_default_Mat!C4*Weighting!Z3+TUM_db1_default_Mat!D4*Weighting!Z4+TUM_db1_default_Mat!E4*Weighting!Z5+TUM_db1_default_Mat!F4*Weighting!Z6+TUM_db1_default_Mat!G4*Weighting!Z7+TUM_db1_default_Mat!H4*Weighting!Z8+TUM_db1_default_Mat!I4*Weighting!Z9+TUM_db1_default_Mat!J4*Weighting!Z10+TUM_db1_default_Mat!K4*Weighting!Z11+TUM_db1_default_Mat!L4*Weighting!Z12+TUM_db1_default_Mat!M4*Weighting!Z13+TUM_db1_default_Mat!N4*Weighting!Z14+TUM_db1_default_Mat!O4*Weighting!Z15+TUM_db1_default_Mat!P4*Weighting!Z16+TUM_db1_default_Mat!Q4*Weighting!Z17</f>
        <v>32.629345245661369</v>
      </c>
      <c r="AA4" s="6">
        <f>+TUM_db1_default_Mat!B4*Weighting!AA2+TUM_db1_default_Mat!C4*Weighting!AA3+TUM_db1_default_Mat!D4*Weighting!AA4+TUM_db1_default_Mat!E4*Weighting!AA5+TUM_db1_default_Mat!F4*Weighting!AA6+TUM_db1_default_Mat!G4*Weighting!AA7+TUM_db1_default_Mat!H4*Weighting!AA8+TUM_db1_default_Mat!I4*Weighting!AA9+TUM_db1_default_Mat!J4*Weighting!AA10+TUM_db1_default_Mat!K4*Weighting!AA11+TUM_db1_default_Mat!L4*Weighting!AA12+TUM_db1_default_Mat!M4*Weighting!AA13+TUM_db1_default_Mat!N4*Weighting!AA14+TUM_db1_default_Mat!O4*Weighting!AA15+TUM_db1_default_Mat!P4*Weighting!AA16+TUM_db1_default_Mat!Q4*Weighting!AA17</f>
        <v>28.410914574794177</v>
      </c>
    </row>
    <row r="5" spans="1:27" x14ac:dyDescent="0.35">
      <c r="A5" s="5" t="s">
        <v>4</v>
      </c>
      <c r="B5" s="6">
        <f ca="1">+TUM_db1_default_Mat!B5*Weighting!B2+TUM_db1_default_Mat!C5*Weighting!B3+TUM_db1_default_Mat!D5*Weighting!B4+TUM_db1_default_Mat!E5*Weighting!B5+TUM_db1_default_Mat!F5*Weighting!B6+TUM_db1_default_Mat!G5*Weighting!B7+TUM_db1_default_Mat!H5*Weighting!B8+TUM_db1_default_Mat!I5*Weighting!B9+TUM_db1_default_Mat!J5*Weighting!B10+TUM_db1_default_Mat!K5*Weighting!B11+TUM_db1_default_Mat!L5*Weighting!B12+TUM_db1_default_Mat!M5*Weighting!B13+TUM_db1_default_Mat!N5*Weighting!B14+TUM_db1_default_Mat!O5*Weighting!B15+TUM_db1_default_Mat!P5*Weighting!B16+TUM_db1_default_Mat!Q5*Weighting!B17</f>
        <v>140.06685912758635</v>
      </c>
      <c r="C5" s="6">
        <f ca="1">+TUM_db1_default_Mat!B5*Weighting!C2+TUM_db1_default_Mat!C5*Weighting!C3+TUM_db1_default_Mat!D5*Weighting!C4+TUM_db1_default_Mat!E5*Weighting!C5+TUM_db1_default_Mat!F5*Weighting!C6+TUM_db1_default_Mat!G5*Weighting!C7+TUM_db1_default_Mat!H5*Weighting!C8+TUM_db1_default_Mat!I5*Weighting!C9+TUM_db1_default_Mat!J5*Weighting!C10+TUM_db1_default_Mat!K5*Weighting!C11+TUM_db1_default_Mat!L5*Weighting!C12+TUM_db1_default_Mat!M5*Weighting!C13+TUM_db1_default_Mat!N5*Weighting!C14+TUM_db1_default_Mat!O5*Weighting!C15+TUM_db1_default_Mat!P5*Weighting!C16+TUM_db1_default_Mat!Q5*Weighting!C17</f>
        <v>135.29308190426929</v>
      </c>
      <c r="D5" s="6">
        <f ca="1">+TUM_db1_default_Mat!B5*Weighting!D2+TUM_db1_default_Mat!C5*Weighting!D3+TUM_db1_default_Mat!D5*Weighting!D4+TUM_db1_default_Mat!E5*Weighting!D5+TUM_db1_default_Mat!F5*Weighting!D6+TUM_db1_default_Mat!G5*Weighting!D7+TUM_db1_default_Mat!H5*Weighting!D8+TUM_db1_default_Mat!I5*Weighting!D9+TUM_db1_default_Mat!J5*Weighting!D10+TUM_db1_default_Mat!K5*Weighting!D11+TUM_db1_default_Mat!L5*Weighting!D12+TUM_db1_default_Mat!M5*Weighting!D13+TUM_db1_default_Mat!N5*Weighting!D14+TUM_db1_default_Mat!O5*Weighting!D15+TUM_db1_default_Mat!P5*Weighting!D16+TUM_db1_default_Mat!Q5*Weighting!D17</f>
        <v>136.70706097416337</v>
      </c>
      <c r="E5" s="6">
        <f ca="1">+TUM_db1_default_Mat!B5*Weighting!E2+TUM_db1_default_Mat!C5*Weighting!E3+TUM_db1_default_Mat!D5*Weighting!E4+TUM_db1_default_Mat!E5*Weighting!E5+TUM_db1_default_Mat!F5*Weighting!E6+TUM_db1_default_Mat!G5*Weighting!E7+TUM_db1_default_Mat!H5*Weighting!E8+TUM_db1_default_Mat!I5*Weighting!E9+TUM_db1_default_Mat!J5*Weighting!E10+TUM_db1_default_Mat!K5*Weighting!E11+TUM_db1_default_Mat!L5*Weighting!E12+TUM_db1_default_Mat!M5*Weighting!E13+TUM_db1_default_Mat!N5*Weighting!E14+TUM_db1_default_Mat!O5*Weighting!E15+TUM_db1_default_Mat!P5*Weighting!E16+TUM_db1_default_Mat!Q5*Weighting!E17</f>
        <v>167.44954993287482</v>
      </c>
      <c r="F5" s="6">
        <f ca="1">+TUM_db1_default_Mat!B5*Weighting!F2+TUM_db1_default_Mat!C5*Weighting!F3+TUM_db1_default_Mat!D5*Weighting!F4+TUM_db1_default_Mat!E5*Weighting!F5+TUM_db1_default_Mat!F5*Weighting!F6+TUM_db1_default_Mat!G5*Weighting!F7+TUM_db1_default_Mat!H5*Weighting!F8+TUM_db1_default_Mat!I5*Weighting!F9+TUM_db1_default_Mat!J5*Weighting!F10+TUM_db1_default_Mat!K5*Weighting!F11+TUM_db1_default_Mat!L5*Weighting!F12+TUM_db1_default_Mat!M5*Weighting!F13+TUM_db1_default_Mat!N5*Weighting!F14+TUM_db1_default_Mat!O5*Weighting!F15+TUM_db1_default_Mat!P5*Weighting!F16+TUM_db1_default_Mat!Q5*Weighting!F17</f>
        <v>128.45370817727689</v>
      </c>
      <c r="G5" s="6">
        <f>+TUM_db1_default_Mat!B5*Weighting!G2+TUM_db1_default_Mat!C5*Weighting!G3+TUM_db1_default_Mat!D5*Weighting!G4+TUM_db1_default_Mat!E5*Weighting!G5+TUM_db1_default_Mat!F5*Weighting!G6+TUM_db1_default_Mat!G5*Weighting!G7+TUM_db1_default_Mat!H5*Weighting!G8+TUM_db1_default_Mat!I5*Weighting!G9+TUM_db1_default_Mat!J5*Weighting!G10+TUM_db1_default_Mat!K5*Weighting!G11+TUM_db1_default_Mat!L5*Weighting!G12+TUM_db1_default_Mat!M5*Weighting!G13+TUM_db1_default_Mat!N5*Weighting!G14+TUM_db1_default_Mat!O5*Weighting!G15+TUM_db1_default_Mat!P5*Weighting!G16+TUM_db1_default_Mat!Q5*Weighting!G17</f>
        <v>57.287483536555911</v>
      </c>
      <c r="H5" s="6">
        <f>+TUM_db1_default_Mat!B5*Weighting!H2+TUM_db1_default_Mat!C5*Weighting!H3+TUM_db1_default_Mat!D5*Weighting!H4+TUM_db1_default_Mat!E5*Weighting!H5+TUM_db1_default_Mat!F5*Weighting!H6+TUM_db1_default_Mat!G5*Weighting!H7+TUM_db1_default_Mat!H5*Weighting!H8+TUM_db1_default_Mat!I5*Weighting!H9+TUM_db1_default_Mat!J5*Weighting!H10+TUM_db1_default_Mat!K5*Weighting!H11+TUM_db1_default_Mat!L5*Weighting!H12+TUM_db1_default_Mat!M5*Weighting!H13+TUM_db1_default_Mat!N5*Weighting!H14+TUM_db1_default_Mat!O5*Weighting!H15+TUM_db1_default_Mat!P5*Weighting!H16+TUM_db1_default_Mat!Q5*Weighting!H17</f>
        <v>47.772141823034573</v>
      </c>
      <c r="I5" s="6">
        <f>+TUM_db1_default_Mat!B5*Weighting!I2+TUM_db1_default_Mat!C5*Weighting!I3+TUM_db1_default_Mat!D5*Weighting!I4+TUM_db1_default_Mat!E5*Weighting!I5+TUM_db1_default_Mat!F5*Weighting!I6+TUM_db1_default_Mat!G5*Weighting!I7+TUM_db1_default_Mat!H5*Weighting!I8+TUM_db1_default_Mat!I5*Weighting!I9+TUM_db1_default_Mat!J5*Weighting!I10+TUM_db1_default_Mat!K5*Weighting!I11+TUM_db1_default_Mat!L5*Weighting!I12+TUM_db1_default_Mat!M5*Weighting!I13+TUM_db1_default_Mat!N5*Weighting!I14+TUM_db1_default_Mat!O5*Weighting!I15+TUM_db1_default_Mat!P5*Weighting!I16+TUM_db1_default_Mat!Q5*Weighting!I17</f>
        <v>55.279587529685728</v>
      </c>
      <c r="J5" s="6">
        <f>+TUM_db1_default_Mat!B5*Weighting!J2+TUM_db1_default_Mat!C5*Weighting!J3+TUM_db1_default_Mat!D5*Weighting!J4+TUM_db1_default_Mat!E5*Weighting!J5+TUM_db1_default_Mat!F5*Weighting!J6+TUM_db1_default_Mat!G5*Weighting!J7+TUM_db1_default_Mat!H5*Weighting!J8+TUM_db1_default_Mat!I5*Weighting!J9+TUM_db1_default_Mat!J5*Weighting!J10+TUM_db1_default_Mat!K5*Weighting!J11+TUM_db1_default_Mat!L5*Weighting!J12+TUM_db1_default_Mat!M5*Weighting!J13+TUM_db1_default_Mat!N5*Weighting!J14+TUM_db1_default_Mat!O5*Weighting!J15+TUM_db1_default_Mat!P5*Weighting!J16+TUM_db1_default_Mat!Q5*Weighting!J17</f>
        <v>64.428839362635159</v>
      </c>
      <c r="K5" s="6">
        <f>+TUM_db1_default_Mat!B5*Weighting!K2+TUM_db1_default_Mat!C5*Weighting!K3+TUM_db1_default_Mat!D5*Weighting!K4+TUM_db1_default_Mat!E5*Weighting!K5+TUM_db1_default_Mat!F5*Weighting!K6+TUM_db1_default_Mat!G5*Weighting!K7+TUM_db1_default_Mat!H5*Weighting!K8+TUM_db1_default_Mat!I5*Weighting!K9+TUM_db1_default_Mat!J5*Weighting!K10+TUM_db1_default_Mat!K5*Weighting!K11+TUM_db1_default_Mat!L5*Weighting!K12+TUM_db1_default_Mat!M5*Weighting!K13+TUM_db1_default_Mat!N5*Weighting!K14+TUM_db1_default_Mat!O5*Weighting!K15+TUM_db1_default_Mat!P5*Weighting!K16+TUM_db1_default_Mat!Q5*Weighting!K17</f>
        <v>43.65165228809483</v>
      </c>
      <c r="L5" s="6">
        <f>+TUM_db1_default_Mat!B5*Weighting!L2+TUM_db1_default_Mat!C5*Weighting!L3+TUM_db1_default_Mat!D5*Weighting!L4+TUM_db1_default_Mat!E5*Weighting!L5+TUM_db1_default_Mat!F5*Weighting!L6+TUM_db1_default_Mat!G5*Weighting!L7+TUM_db1_default_Mat!H5*Weighting!L8+TUM_db1_default_Mat!I5*Weighting!L9+TUM_db1_default_Mat!J5*Weighting!L10+TUM_db1_default_Mat!K5*Weighting!L11+TUM_db1_default_Mat!L5*Weighting!L12+TUM_db1_default_Mat!M5*Weighting!L13+TUM_db1_default_Mat!N5*Weighting!L14+TUM_db1_default_Mat!O5*Weighting!L15+TUM_db1_default_Mat!P5*Weighting!L16+TUM_db1_default_Mat!Q5*Weighting!L17</f>
        <v>9.6688265654318286</v>
      </c>
      <c r="M5" s="6">
        <f>+TUM_db1_default_Mat!B5*Weighting!M2+TUM_db1_default_Mat!C5*Weighting!M3+TUM_db1_default_Mat!D5*Weighting!M4+TUM_db1_default_Mat!E5*Weighting!M5+TUM_db1_default_Mat!F5*Weighting!M6+TUM_db1_default_Mat!G5*Weighting!M7+TUM_db1_default_Mat!H5*Weighting!M8+TUM_db1_default_Mat!I5*Weighting!M9+TUM_db1_default_Mat!J5*Weighting!M10+TUM_db1_default_Mat!K5*Weighting!M11+TUM_db1_default_Mat!L5*Weighting!M12+TUM_db1_default_Mat!M5*Weighting!M13+TUM_db1_default_Mat!N5*Weighting!M14+TUM_db1_default_Mat!O5*Weighting!M15+TUM_db1_default_Mat!P5*Weighting!M16+TUM_db1_default_Mat!Q5*Weighting!M17</f>
        <v>0.47748362389890081</v>
      </c>
      <c r="N5" s="6">
        <f>+TUM_db1_default_Mat!B5*Weighting!N2+TUM_db1_default_Mat!C5*Weighting!N3+TUM_db1_default_Mat!D5*Weighting!N4+TUM_db1_default_Mat!E5*Weighting!N5+TUM_db1_default_Mat!F5*Weighting!N6+TUM_db1_default_Mat!G5*Weighting!N7+TUM_db1_default_Mat!H5*Weighting!N8+TUM_db1_default_Mat!I5*Weighting!N9+TUM_db1_default_Mat!J5*Weighting!N10+TUM_db1_default_Mat!K5*Weighting!N11+TUM_db1_default_Mat!L5*Weighting!N12+TUM_db1_default_Mat!M5*Weighting!N13+TUM_db1_default_Mat!N5*Weighting!N14+TUM_db1_default_Mat!O5*Weighting!N15+TUM_db1_default_Mat!P5*Weighting!N16+TUM_db1_default_Mat!Q5*Weighting!N17</f>
        <v>136.26353542895657</v>
      </c>
      <c r="O5" s="6">
        <f>+TUM_db1_default_Mat!B5*Weighting!O2+TUM_db1_default_Mat!C5*Weighting!O3+TUM_db1_default_Mat!D5*Weighting!O4+TUM_db1_default_Mat!E5*Weighting!O5+TUM_db1_default_Mat!F5*Weighting!O6+TUM_db1_default_Mat!G5*Weighting!O7+TUM_db1_default_Mat!H5*Weighting!O8+TUM_db1_default_Mat!I5*Weighting!O9+TUM_db1_default_Mat!J5*Weighting!O10+TUM_db1_default_Mat!K5*Weighting!O11+TUM_db1_default_Mat!L5*Weighting!O12+TUM_db1_default_Mat!M5*Weighting!O13+TUM_db1_default_Mat!N5*Weighting!O14+TUM_db1_default_Mat!O5*Weighting!O15+TUM_db1_default_Mat!P5*Weighting!O16+TUM_db1_default_Mat!Q5*Weighting!O17</f>
        <v>212.1111177833254</v>
      </c>
      <c r="P5" s="6">
        <f>+TUM_db1_default_Mat!B5*Weighting!P2+TUM_db1_default_Mat!C5*Weighting!P3+TUM_db1_default_Mat!D5*Weighting!P4+TUM_db1_default_Mat!E5*Weighting!P5+TUM_db1_default_Mat!F5*Weighting!P6+TUM_db1_default_Mat!G5*Weighting!P7+TUM_db1_default_Mat!H5*Weighting!P8+TUM_db1_default_Mat!I5*Weighting!P9+TUM_db1_default_Mat!J5*Weighting!P10+TUM_db1_default_Mat!K5*Weighting!P11+TUM_db1_default_Mat!L5*Weighting!P12+TUM_db1_default_Mat!M5*Weighting!P13+TUM_db1_default_Mat!N5*Weighting!P14+TUM_db1_default_Mat!O5*Weighting!P15+TUM_db1_default_Mat!P5*Weighting!P16+TUM_db1_default_Mat!Q5*Weighting!P17</f>
        <v>15.921990459519813</v>
      </c>
      <c r="Q5" s="6">
        <f>+TUM_db1_default_Mat!B5*Weighting!Q2+TUM_db1_default_Mat!C5*Weighting!Q3+TUM_db1_default_Mat!D5*Weighting!Q4+TUM_db1_default_Mat!E5*Weighting!Q5+TUM_db1_default_Mat!F5*Weighting!Q6+TUM_db1_default_Mat!G5*Weighting!Q7+TUM_db1_default_Mat!H5*Weighting!Q8+TUM_db1_default_Mat!I5*Weighting!Q9+TUM_db1_default_Mat!J5*Weighting!Q10+TUM_db1_default_Mat!K5*Weighting!Q11+TUM_db1_default_Mat!L5*Weighting!Q12+TUM_db1_default_Mat!M5*Weighting!Q13+TUM_db1_default_Mat!N5*Weighting!Q14+TUM_db1_default_Mat!O5*Weighting!Q15+TUM_db1_default_Mat!P5*Weighting!Q16+TUM_db1_default_Mat!Q5*Weighting!Q17</f>
        <v>1.0446352228052325</v>
      </c>
      <c r="R5" s="6">
        <f>+TUM_db1_default_Mat!B5*Weighting!R2+TUM_db1_default_Mat!C5*Weighting!R3+TUM_db1_default_Mat!D5*Weighting!R4+TUM_db1_default_Mat!E5*Weighting!R5+TUM_db1_default_Mat!F5*Weighting!R6+TUM_db1_default_Mat!G5*Weighting!R7+TUM_db1_default_Mat!H5*Weighting!R8+TUM_db1_default_Mat!I5*Weighting!R9+TUM_db1_default_Mat!J5*Weighting!R10+TUM_db1_default_Mat!K5*Weighting!R11+TUM_db1_default_Mat!L5*Weighting!R12+TUM_db1_default_Mat!M5*Weighting!R13+TUM_db1_default_Mat!N5*Weighting!R14+TUM_db1_default_Mat!O5*Weighting!R15+TUM_db1_default_Mat!P5*Weighting!R16+TUM_db1_default_Mat!Q5*Weighting!R17</f>
        <v>13.212962921292265</v>
      </c>
      <c r="S5" s="6">
        <f>+TUM_db1_default_Mat!B5*Weighting!S2+TUM_db1_default_Mat!C5*Weighting!S3+TUM_db1_default_Mat!D5*Weighting!S4+TUM_db1_default_Mat!E5*Weighting!S5+TUM_db1_default_Mat!F5*Weighting!S6+TUM_db1_default_Mat!G5*Weighting!S7+TUM_db1_default_Mat!H5*Weighting!S8+TUM_db1_default_Mat!I5*Weighting!S9+TUM_db1_default_Mat!J5*Weighting!S10+TUM_db1_default_Mat!K5*Weighting!S11+TUM_db1_default_Mat!L5*Weighting!S12+TUM_db1_default_Mat!M5*Weighting!S13+TUM_db1_default_Mat!N5*Weighting!S14+TUM_db1_default_Mat!O5*Weighting!S15+TUM_db1_default_Mat!P5*Weighting!S16+TUM_db1_default_Mat!Q5*Weighting!S17</f>
        <v>23.456282594972009</v>
      </c>
      <c r="T5" s="6">
        <f>+TUM_db1_default_Mat!B5*Weighting!T2+TUM_db1_default_Mat!C5*Weighting!T3+TUM_db1_default_Mat!D5*Weighting!T4+TUM_db1_default_Mat!E5*Weighting!T5+TUM_db1_default_Mat!F5*Weighting!T6+TUM_db1_default_Mat!G5*Weighting!T7+TUM_db1_default_Mat!H5*Weighting!T8+TUM_db1_default_Mat!I5*Weighting!T9+TUM_db1_default_Mat!J5*Weighting!T10+TUM_db1_default_Mat!K5*Weighting!T11+TUM_db1_default_Mat!L5*Weighting!T12+TUM_db1_default_Mat!M5*Weighting!T13+TUM_db1_default_Mat!N5*Weighting!T14+TUM_db1_default_Mat!O5*Weighting!T15+TUM_db1_default_Mat!P5*Weighting!T16+TUM_db1_default_Mat!Q5*Weighting!T17</f>
        <v>30.265742639339745</v>
      </c>
      <c r="U5" s="6">
        <f>+TUM_db1_default_Mat!B5*Weighting!U2+TUM_db1_default_Mat!C5*Weighting!U3+TUM_db1_default_Mat!D5*Weighting!U4+TUM_db1_default_Mat!E5*Weighting!U5+TUM_db1_default_Mat!F5*Weighting!U6+TUM_db1_default_Mat!G5*Weighting!U7+TUM_db1_default_Mat!H5*Weighting!U8+TUM_db1_default_Mat!I5*Weighting!U9+TUM_db1_default_Mat!J5*Weighting!U10+TUM_db1_default_Mat!K5*Weighting!U11+TUM_db1_default_Mat!L5*Weighting!U12+TUM_db1_default_Mat!M5*Weighting!U13+TUM_db1_default_Mat!N5*Weighting!U14+TUM_db1_default_Mat!O5*Weighting!U15+TUM_db1_default_Mat!P5*Weighting!U16+TUM_db1_default_Mat!Q5*Weighting!U17</f>
        <v>33.714125913847639</v>
      </c>
      <c r="V5" s="6">
        <f>+TUM_db1_default_Mat!B5*Weighting!V2+TUM_db1_default_Mat!C5*Weighting!V3+TUM_db1_default_Mat!D5*Weighting!V4+TUM_db1_default_Mat!E5*Weighting!V5+TUM_db1_default_Mat!F5*Weighting!V6+TUM_db1_default_Mat!G5*Weighting!V7+TUM_db1_default_Mat!H5*Weighting!V8+TUM_db1_default_Mat!I5*Weighting!V9+TUM_db1_default_Mat!J5*Weighting!V10+TUM_db1_default_Mat!K5*Weighting!V11+TUM_db1_default_Mat!L5*Weighting!V12+TUM_db1_default_Mat!M5*Weighting!V13+TUM_db1_default_Mat!N5*Weighting!V14+TUM_db1_default_Mat!O5*Weighting!V15+TUM_db1_default_Mat!P5*Weighting!V16+TUM_db1_default_Mat!Q5*Weighting!V17</f>
        <v>30.452624089852605</v>
      </c>
      <c r="W5" s="6">
        <f>+TUM_db1_default_Mat!B5*Weighting!W2+TUM_db1_default_Mat!C5*Weighting!W3+TUM_db1_default_Mat!D5*Weighting!W4+TUM_db1_default_Mat!E5*Weighting!W5+TUM_db1_default_Mat!F5*Weighting!W6+TUM_db1_default_Mat!G5*Weighting!W7+TUM_db1_default_Mat!H5*Weighting!W8+TUM_db1_default_Mat!I5*Weighting!W9+TUM_db1_default_Mat!J5*Weighting!W10+TUM_db1_default_Mat!K5*Weighting!W11+TUM_db1_default_Mat!L5*Weighting!W12+TUM_db1_default_Mat!M5*Weighting!W13+TUM_db1_default_Mat!N5*Weighting!W14+TUM_db1_default_Mat!O5*Weighting!W15+TUM_db1_default_Mat!P5*Weighting!W16+TUM_db1_default_Mat!Q5*Weighting!W17</f>
        <v>206.94715346050947</v>
      </c>
      <c r="X5" s="6">
        <f>+TUM_db1_default_Mat!B5*Weighting!X2+TUM_db1_default_Mat!C5*Weighting!X3+TUM_db1_default_Mat!D5*Weighting!X4+TUM_db1_default_Mat!E5*Weighting!X5+TUM_db1_default_Mat!F5*Weighting!X6+TUM_db1_default_Mat!G5*Weighting!X7+TUM_db1_default_Mat!H5*Weighting!X8+TUM_db1_default_Mat!I5*Weighting!X9+TUM_db1_default_Mat!J5*Weighting!X10+TUM_db1_default_Mat!K5*Weighting!X11+TUM_db1_default_Mat!L5*Weighting!X12+TUM_db1_default_Mat!M5*Weighting!X13+TUM_db1_default_Mat!N5*Weighting!X14+TUM_db1_default_Mat!O5*Weighting!X15+TUM_db1_default_Mat!P5*Weighting!X16+TUM_db1_default_Mat!Q5*Weighting!X17</f>
        <v>17.621304147439623</v>
      </c>
      <c r="Y5" s="6">
        <f>+TUM_db1_default_Mat!B5*Weighting!Y2+TUM_db1_default_Mat!C5*Weighting!Y3+TUM_db1_default_Mat!D5*Weighting!Y4+TUM_db1_default_Mat!E5*Weighting!Y5+TUM_db1_default_Mat!F5*Weighting!Y6+TUM_db1_default_Mat!G5*Weighting!Y7+TUM_db1_default_Mat!H5*Weighting!Y8+TUM_db1_default_Mat!I5*Weighting!Y9+TUM_db1_default_Mat!J5*Weighting!Y10+TUM_db1_default_Mat!K5*Weighting!Y11+TUM_db1_default_Mat!L5*Weighting!Y12+TUM_db1_default_Mat!M5*Weighting!Y13+TUM_db1_default_Mat!N5*Weighting!Y14+TUM_db1_default_Mat!O5*Weighting!Y15+TUM_db1_default_Mat!P5*Weighting!Y16+TUM_db1_default_Mat!Q5*Weighting!Y17</f>
        <v>154.92182182347563</v>
      </c>
      <c r="Z5" s="6">
        <f>+TUM_db1_default_Mat!B5*Weighting!Z2+TUM_db1_default_Mat!C5*Weighting!Z3+TUM_db1_default_Mat!D5*Weighting!Z4+TUM_db1_default_Mat!E5*Weighting!Z5+TUM_db1_default_Mat!F5*Weighting!Z6+TUM_db1_default_Mat!G5*Weighting!Z7+TUM_db1_default_Mat!H5*Weighting!Z8+TUM_db1_default_Mat!I5*Weighting!Z9+TUM_db1_default_Mat!J5*Weighting!Z10+TUM_db1_default_Mat!K5*Weighting!Z11+TUM_db1_default_Mat!L5*Weighting!Z12+TUM_db1_default_Mat!M5*Weighting!Z13+TUM_db1_default_Mat!N5*Weighting!Z14+TUM_db1_default_Mat!O5*Weighting!Z15+TUM_db1_default_Mat!P5*Weighting!Z16+TUM_db1_default_Mat!Q5*Weighting!Z17</f>
        <v>16.314672622830685</v>
      </c>
      <c r="AA5" s="6">
        <f>+TUM_db1_default_Mat!B5*Weighting!AA2+TUM_db1_default_Mat!C5*Weighting!AA3+TUM_db1_default_Mat!D5*Weighting!AA4+TUM_db1_default_Mat!E5*Weighting!AA5+TUM_db1_default_Mat!F5*Weighting!AA6+TUM_db1_default_Mat!G5*Weighting!AA7+TUM_db1_default_Mat!H5*Weighting!AA8+TUM_db1_default_Mat!I5*Weighting!AA9+TUM_db1_default_Mat!J5*Weighting!AA10+TUM_db1_default_Mat!K5*Weighting!AA11+TUM_db1_default_Mat!L5*Weighting!AA12+TUM_db1_default_Mat!M5*Weighting!AA13+TUM_db1_default_Mat!N5*Weighting!AA14+TUM_db1_default_Mat!O5*Weighting!AA15+TUM_db1_default_Mat!P5*Weighting!AA16+TUM_db1_default_Mat!Q5*Weighting!AA17</f>
        <v>14.205457287397088</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1_Treatm!B2*Weighting!B2+TUM_db1_S1_Treatm!C2*Weighting!B3+TUM_db1_S1_Treatm!D2*Weighting!B4+TUM_db1_S1_Treatm!E2*Weighting!B5+TUM_db1_S1_Treatm!F2*Weighting!B6+TUM_db1_S1_Treatm!G2*Weighting!B7+TUM_db1_S1_Treatm!H2*Weighting!B8+TUM_db1_S1_Treatm!I2*Weighting!B9+TUM_db1_S1_Treatm!J2*Weighting!B10+TUM_db1_S1_Treatm!K2*Weighting!B11+TUM_db1_S1_Treatm!L2*Weighting!B12+TUM_db1_S1_Treatm!M2*Weighting!B13+TUM_db1_S1_Treatm!N2*Weighting!B14+TUM_db1_S1_Treatm!O2*Weighting!B15+TUM_db1_S1_Treatm!P2*Weighting!B16+TUM_db1_S1_Treatm!Q2*Weighting!B17</f>
        <v>7.0918322048534366</v>
      </c>
      <c r="C2" s="6">
        <f ca="1">+TUM_db1_S1_Treatm!B2*Weighting!C2+TUM_db1_S1_Treatm!C2*Weighting!C3+TUM_db1_S1_Treatm!D2*Weighting!C4+TUM_db1_S1_Treatm!E2*Weighting!C5+TUM_db1_S1_Treatm!F2*Weighting!C6+TUM_db1_S1_Treatm!G2*Weighting!C7+TUM_db1_S1_Treatm!H2*Weighting!C8+TUM_db1_S1_Treatm!I2*Weighting!C9+TUM_db1_S1_Treatm!J2*Weighting!C10+TUM_db1_S1_Treatm!K2*Weighting!C11+TUM_db1_S1_Treatm!L2*Weighting!C12+TUM_db1_S1_Treatm!M2*Weighting!C13+TUM_db1_S1_Treatm!N2*Weighting!C14+TUM_db1_S1_Treatm!O2*Weighting!C15+TUM_db1_S1_Treatm!P2*Weighting!C16+TUM_db1_S1_Treatm!Q2*Weighting!C17</f>
        <v>5.345854430777691</v>
      </c>
      <c r="D2" s="6">
        <f ca="1">+TUM_db1_S1_Treatm!B2*Weighting!D2+TUM_db1_S1_Treatm!C2*Weighting!D3+TUM_db1_S1_Treatm!D2*Weighting!D4+TUM_db1_S1_Treatm!E2*Weighting!D5+TUM_db1_S1_Treatm!F2*Weighting!D6+TUM_db1_S1_Treatm!G2*Weighting!D7+TUM_db1_S1_Treatm!H2*Weighting!D8+TUM_db1_S1_Treatm!I2*Weighting!D9+TUM_db1_S1_Treatm!J2*Weighting!D10+TUM_db1_S1_Treatm!K2*Weighting!D11+TUM_db1_S1_Treatm!L2*Weighting!D12+TUM_db1_S1_Treatm!M2*Weighting!D13+TUM_db1_S1_Treatm!N2*Weighting!D14+TUM_db1_S1_Treatm!O2*Weighting!D15+TUM_db1_S1_Treatm!P2*Weighting!D16+TUM_db1_S1_Treatm!Q2*Weighting!D17</f>
        <v>6.9393796433320363</v>
      </c>
      <c r="E2" s="6">
        <f ca="1">+TUM_db1_S1_Treatm!B2*Weighting!E2+TUM_db1_S1_Treatm!C2*Weighting!E3+TUM_db1_S1_Treatm!D2*Weighting!E4+TUM_db1_S1_Treatm!E2*Weighting!E5+TUM_db1_S1_Treatm!F2*Weighting!E6+TUM_db1_S1_Treatm!G2*Weighting!E7+TUM_db1_S1_Treatm!H2*Weighting!E8+TUM_db1_S1_Treatm!I2*Weighting!E9+TUM_db1_S1_Treatm!J2*Weighting!E10+TUM_db1_S1_Treatm!K2*Weighting!E11+TUM_db1_S1_Treatm!L2*Weighting!E12+TUM_db1_S1_Treatm!M2*Weighting!E13+TUM_db1_S1_Treatm!N2*Weighting!E14+TUM_db1_S1_Treatm!O2*Weighting!E15+TUM_db1_S1_Treatm!P2*Weighting!E16+TUM_db1_S1_Treatm!Q2*Weighting!E17</f>
        <v>12.040189639781294</v>
      </c>
      <c r="F2" s="6">
        <f ca="1">+TUM_db1_S1_Treatm!B2*Weighting!F2+TUM_db1_S1_Treatm!C2*Weighting!F3+TUM_db1_S1_Treatm!D2*Weighting!F4+TUM_db1_S1_Treatm!E2*Weighting!F5+TUM_db1_S1_Treatm!F2*Weighting!F6+TUM_db1_S1_Treatm!G2*Weighting!F7+TUM_db1_S1_Treatm!H2*Weighting!F8+TUM_db1_S1_Treatm!I2*Weighting!F9+TUM_db1_S1_Treatm!J2*Weighting!F10+TUM_db1_S1_Treatm!K2*Weighting!F11+TUM_db1_S1_Treatm!L2*Weighting!F12+TUM_db1_S1_Treatm!M2*Weighting!F13+TUM_db1_S1_Treatm!N2*Weighting!F14+TUM_db1_S1_Treatm!O2*Weighting!F15+TUM_db1_S1_Treatm!P2*Weighting!F16+TUM_db1_S1_Treatm!Q2*Weighting!F17</f>
        <v>5.971651225608233</v>
      </c>
      <c r="G2" s="6">
        <f>+TUM_db1_S1_Treatm!B2*Weighting!G2+TUM_db1_S1_Treatm!C2*Weighting!G3+TUM_db1_S1_Treatm!D2*Weighting!G4+TUM_db1_S1_Treatm!E2*Weighting!G5+TUM_db1_S1_Treatm!F2*Weighting!G6+TUM_db1_S1_Treatm!G2*Weighting!G7+TUM_db1_S1_Treatm!H2*Weighting!G8+TUM_db1_S1_Treatm!I2*Weighting!G9+TUM_db1_S1_Treatm!J2*Weighting!G10+TUM_db1_S1_Treatm!K2*Weighting!G11+TUM_db1_S1_Treatm!L2*Weighting!G12+TUM_db1_S1_Treatm!M2*Weighting!G13+TUM_db1_S1_Treatm!N2*Weighting!G14+TUM_db1_S1_Treatm!O2*Weighting!G15+TUM_db1_S1_Treatm!P2*Weighting!G16+TUM_db1_S1_Treatm!Q2*Weighting!G17</f>
        <v>2.2052225935059786</v>
      </c>
      <c r="H2" s="6">
        <f>+TUM_db1_S1_Treatm!B2*Weighting!H2+TUM_db1_S1_Treatm!C2*Weighting!H3+TUM_db1_S1_Treatm!D2*Weighting!H4+TUM_db1_S1_Treatm!E2*Weighting!H5+TUM_db1_S1_Treatm!F2*Weighting!H6+TUM_db1_S1_Treatm!G2*Weighting!H7+TUM_db1_S1_Treatm!H2*Weighting!H8+TUM_db1_S1_Treatm!I2*Weighting!H9+TUM_db1_S1_Treatm!J2*Weighting!H10+TUM_db1_S1_Treatm!K2*Weighting!H11+TUM_db1_S1_Treatm!L2*Weighting!H12+TUM_db1_S1_Treatm!M2*Weighting!H13+TUM_db1_S1_Treatm!N2*Weighting!H14+TUM_db1_S1_Treatm!O2*Weighting!H15+TUM_db1_S1_Treatm!P2*Weighting!H16+TUM_db1_S1_Treatm!Q2*Weighting!H17</f>
        <v>1.5149639201472378</v>
      </c>
      <c r="I2" s="6">
        <f>+TUM_db1_S1_Treatm!B2*Weighting!I2+TUM_db1_S1_Treatm!C2*Weighting!I3+TUM_db1_S1_Treatm!D2*Weighting!I4+TUM_db1_S1_Treatm!E2*Weighting!I5+TUM_db1_S1_Treatm!F2*Weighting!I6+TUM_db1_S1_Treatm!G2*Weighting!I7+TUM_db1_S1_Treatm!H2*Weighting!I8+TUM_db1_S1_Treatm!I2*Weighting!I9+TUM_db1_S1_Treatm!J2*Weighting!I10+TUM_db1_S1_Treatm!K2*Weighting!I11+TUM_db1_S1_Treatm!L2*Weighting!I12+TUM_db1_S1_Treatm!M2*Weighting!I13+TUM_db1_S1_Treatm!N2*Weighting!I14+TUM_db1_S1_Treatm!O2*Weighting!I15+TUM_db1_S1_Treatm!P2*Weighting!I16+TUM_db1_S1_Treatm!Q2*Weighting!I17</f>
        <v>1.8826668991522584</v>
      </c>
      <c r="J2" s="6">
        <f>+TUM_db1_S1_Treatm!B2*Weighting!J2+TUM_db1_S1_Treatm!C2*Weighting!J3+TUM_db1_S1_Treatm!D2*Weighting!J4+TUM_db1_S1_Treatm!E2*Weighting!J5+TUM_db1_S1_Treatm!F2*Weighting!J6+TUM_db1_S1_Treatm!G2*Weighting!J7+TUM_db1_S1_Treatm!H2*Weighting!J8+TUM_db1_S1_Treatm!I2*Weighting!J9+TUM_db1_S1_Treatm!J2*Weighting!J10+TUM_db1_S1_Treatm!K2*Weighting!J11+TUM_db1_S1_Treatm!L2*Weighting!J12+TUM_db1_S1_Treatm!M2*Weighting!J13+TUM_db1_S1_Treatm!N2*Weighting!J14+TUM_db1_S1_Treatm!O2*Weighting!J15+TUM_db1_S1_Treatm!P2*Weighting!J16+TUM_db1_S1_Treatm!Q2*Weighting!J17</f>
        <v>5.5932307678495476</v>
      </c>
      <c r="K2" s="6">
        <f>+TUM_db1_S1_Treatm!B2*Weighting!K2+TUM_db1_S1_Treatm!C2*Weighting!K3+TUM_db1_S1_Treatm!D2*Weighting!K4+TUM_db1_S1_Treatm!E2*Weighting!K5+TUM_db1_S1_Treatm!F2*Weighting!K6+TUM_db1_S1_Treatm!G2*Weighting!K7+TUM_db1_S1_Treatm!H2*Weighting!K8+TUM_db1_S1_Treatm!I2*Weighting!K9+TUM_db1_S1_Treatm!J2*Weighting!K10+TUM_db1_S1_Treatm!K2*Weighting!K11+TUM_db1_S1_Treatm!L2*Weighting!K12+TUM_db1_S1_Treatm!M2*Weighting!K13+TUM_db1_S1_Treatm!N2*Weighting!K14+TUM_db1_S1_Treatm!O2*Weighting!K15+TUM_db1_S1_Treatm!P2*Weighting!K16+TUM_db1_S1_Treatm!Q2*Weighting!K17</f>
        <v>1.022698078505651</v>
      </c>
      <c r="L2" s="6">
        <f>+TUM_db1_S1_Treatm!B2*Weighting!L2+TUM_db1_S1_Treatm!C2*Weighting!L3+TUM_db1_S1_Treatm!D2*Weighting!L4+TUM_db1_S1_Treatm!E2*Weighting!L5+TUM_db1_S1_Treatm!F2*Weighting!L6+TUM_db1_S1_Treatm!G2*Weighting!L7+TUM_db1_S1_Treatm!H2*Weighting!L8+TUM_db1_S1_Treatm!I2*Weighting!L9+TUM_db1_S1_Treatm!J2*Weighting!L10+TUM_db1_S1_Treatm!K2*Weighting!L11+TUM_db1_S1_Treatm!L2*Weighting!L12+TUM_db1_S1_Treatm!M2*Weighting!L13+TUM_db1_S1_Treatm!N2*Weighting!L14+TUM_db1_S1_Treatm!O2*Weighting!L15+TUM_db1_S1_Treatm!P2*Weighting!L16+TUM_db1_S1_Treatm!Q2*Weighting!L17</f>
        <v>-2.3889581327319203</v>
      </c>
      <c r="M2" s="6">
        <f>+TUM_db1_S1_Treatm!B2*Weighting!M2+TUM_db1_S1_Treatm!C2*Weighting!M3+TUM_db1_S1_Treatm!D2*Weighting!M4+TUM_db1_S1_Treatm!E2*Weighting!M5+TUM_db1_S1_Treatm!F2*Weighting!M6+TUM_db1_S1_Treatm!G2*Weighting!M7+TUM_db1_S1_Treatm!H2*Weighting!M8+TUM_db1_S1_Treatm!I2*Weighting!M9+TUM_db1_S1_Treatm!J2*Weighting!M10+TUM_db1_S1_Treatm!K2*Weighting!M11+TUM_db1_S1_Treatm!L2*Weighting!M12+TUM_db1_S1_Treatm!M2*Weighting!M13+TUM_db1_S1_Treatm!N2*Weighting!M14+TUM_db1_S1_Treatm!O2*Weighting!M15+TUM_db1_S1_Treatm!P2*Weighting!M16+TUM_db1_S1_Treatm!Q2*Weighting!M17</f>
        <v>0.52553030813170587</v>
      </c>
      <c r="N2" s="6">
        <f>+TUM_db1_S1_Treatm!B2*Weighting!N2+TUM_db1_S1_Treatm!C2*Weighting!N3+TUM_db1_S1_Treatm!D2*Weighting!N4+TUM_db1_S1_Treatm!E2*Weighting!N5+TUM_db1_S1_Treatm!F2*Weighting!N6+TUM_db1_S1_Treatm!G2*Weighting!N7+TUM_db1_S1_Treatm!H2*Weighting!N8+TUM_db1_S1_Treatm!I2*Weighting!N9+TUM_db1_S1_Treatm!J2*Weighting!N10+TUM_db1_S1_Treatm!K2*Weighting!N11+TUM_db1_S1_Treatm!L2*Weighting!N12+TUM_db1_S1_Treatm!M2*Weighting!N13+TUM_db1_S1_Treatm!N2*Weighting!N14+TUM_db1_S1_Treatm!O2*Weighting!N15+TUM_db1_S1_Treatm!P2*Weighting!N16+TUM_db1_S1_Treatm!Q2*Weighting!N17</f>
        <v>26.412958501468708</v>
      </c>
      <c r="O2" s="6">
        <f>+TUM_db1_S1_Treatm!B2*Weighting!O2+TUM_db1_S1_Treatm!C2*Weighting!O3+TUM_db1_S1_Treatm!D2*Weighting!O4+TUM_db1_S1_Treatm!E2*Weighting!O5+TUM_db1_S1_Treatm!F2*Weighting!O6+TUM_db1_S1_Treatm!G2*Weighting!O7+TUM_db1_S1_Treatm!H2*Weighting!O8+TUM_db1_S1_Treatm!I2*Weighting!O9+TUM_db1_S1_Treatm!J2*Weighting!O10+TUM_db1_S1_Treatm!K2*Weighting!O11+TUM_db1_S1_Treatm!L2*Weighting!O12+TUM_db1_S1_Treatm!M2*Weighting!O13+TUM_db1_S1_Treatm!N2*Weighting!O14+TUM_db1_S1_Treatm!O2*Weighting!O15+TUM_db1_S1_Treatm!P2*Weighting!O16+TUM_db1_S1_Treatm!Q2*Weighting!O17</f>
        <v>6.4224824679129142</v>
      </c>
      <c r="P2" s="6">
        <f>+TUM_db1_S1_Treatm!B2*Weighting!P2+TUM_db1_S1_Treatm!C2*Weighting!P3+TUM_db1_S1_Treatm!D2*Weighting!P4+TUM_db1_S1_Treatm!E2*Weighting!P5+TUM_db1_S1_Treatm!F2*Weighting!P6+TUM_db1_S1_Treatm!G2*Weighting!P7+TUM_db1_S1_Treatm!H2*Weighting!P8+TUM_db1_S1_Treatm!I2*Weighting!P9+TUM_db1_S1_Treatm!J2*Weighting!P10+TUM_db1_S1_Treatm!K2*Weighting!P11+TUM_db1_S1_Treatm!L2*Weighting!P12+TUM_db1_S1_Treatm!M2*Weighting!P13+TUM_db1_S1_Treatm!N2*Weighting!P14+TUM_db1_S1_Treatm!O2*Weighting!P15+TUM_db1_S1_Treatm!P2*Weighting!P16+TUM_db1_S1_Treatm!Q2*Weighting!P17</f>
        <v>-5.5268986464080196</v>
      </c>
      <c r="Q2" s="6">
        <f>+TUM_db1_S1_Treatm!B2*Weighting!Q2+TUM_db1_S1_Treatm!C2*Weighting!Q3+TUM_db1_S1_Treatm!D2*Weighting!Q4+TUM_db1_S1_Treatm!E2*Weighting!Q5+TUM_db1_S1_Treatm!F2*Weighting!Q6+TUM_db1_S1_Treatm!G2*Weighting!Q7+TUM_db1_S1_Treatm!H2*Weighting!Q8+TUM_db1_S1_Treatm!I2*Weighting!Q9+TUM_db1_S1_Treatm!J2*Weighting!Q10+TUM_db1_S1_Treatm!K2*Weighting!Q11+TUM_db1_S1_Treatm!L2*Weighting!Q12+TUM_db1_S1_Treatm!M2*Weighting!Q13+TUM_db1_S1_Treatm!N2*Weighting!Q14+TUM_db1_S1_Treatm!O2*Weighting!Q15+TUM_db1_S1_Treatm!P2*Weighting!Q16+TUM_db1_S1_Treatm!Q2*Weighting!Q17</f>
        <v>0.78969998138835584</v>
      </c>
      <c r="R2" s="6">
        <f>+TUM_db1_S1_Treatm!B2*Weighting!R2+TUM_db1_S1_Treatm!C2*Weighting!R3+TUM_db1_S1_Treatm!D2*Weighting!R4+TUM_db1_S1_Treatm!E2*Weighting!R5+TUM_db1_S1_Treatm!F2*Weighting!R6+TUM_db1_S1_Treatm!G2*Weighting!R7+TUM_db1_S1_Treatm!H2*Weighting!R8+TUM_db1_S1_Treatm!I2*Weighting!R9+TUM_db1_S1_Treatm!J2*Weighting!R10+TUM_db1_S1_Treatm!K2*Weighting!R11+TUM_db1_S1_Treatm!L2*Weighting!R12+TUM_db1_S1_Treatm!M2*Weighting!R13+TUM_db1_S1_Treatm!N2*Weighting!R14+TUM_db1_S1_Treatm!O2*Weighting!R15+TUM_db1_S1_Treatm!P2*Weighting!R16+TUM_db1_S1_Treatm!Q2*Weighting!R17</f>
        <v>7.8829443829117247</v>
      </c>
      <c r="S2" s="6">
        <f>+TUM_db1_S1_Treatm!B2*Weighting!S2+TUM_db1_S1_Treatm!C2*Weighting!S3+TUM_db1_S1_Treatm!D2*Weighting!S4+TUM_db1_S1_Treatm!E2*Weighting!S5+TUM_db1_S1_Treatm!F2*Weighting!S6+TUM_db1_S1_Treatm!G2*Weighting!S7+TUM_db1_S1_Treatm!H2*Weighting!S8+TUM_db1_S1_Treatm!I2*Weighting!S9+TUM_db1_S1_Treatm!J2*Weighting!S10+TUM_db1_S1_Treatm!K2*Weighting!S11+TUM_db1_S1_Treatm!L2*Weighting!S12+TUM_db1_S1_Treatm!M2*Weighting!S13+TUM_db1_S1_Treatm!N2*Weighting!S14+TUM_db1_S1_Treatm!O2*Weighting!S15+TUM_db1_S1_Treatm!P2*Weighting!S16+TUM_db1_S1_Treatm!Q2*Weighting!S17</f>
        <v>-17.724811989016015</v>
      </c>
      <c r="T2" s="6">
        <f>+TUM_db1_S1_Treatm!B2*Weighting!T2+TUM_db1_S1_Treatm!C2*Weighting!T3+TUM_db1_S1_Treatm!D2*Weighting!T4+TUM_db1_S1_Treatm!E2*Weighting!T5+TUM_db1_S1_Treatm!F2*Weighting!T6+TUM_db1_S1_Treatm!G2*Weighting!T7+TUM_db1_S1_Treatm!H2*Weighting!T8+TUM_db1_S1_Treatm!I2*Weighting!T9+TUM_db1_S1_Treatm!J2*Weighting!T10+TUM_db1_S1_Treatm!K2*Weighting!T11+TUM_db1_S1_Treatm!L2*Weighting!T12+TUM_db1_S1_Treatm!M2*Weighting!T13+TUM_db1_S1_Treatm!N2*Weighting!T14+TUM_db1_S1_Treatm!O2*Weighting!T15+TUM_db1_S1_Treatm!P2*Weighting!T16+TUM_db1_S1_Treatm!Q2*Weighting!T17</f>
        <v>-26.162696255822901</v>
      </c>
      <c r="U2" s="6">
        <f>+TUM_db1_S1_Treatm!B2*Weighting!U2+TUM_db1_S1_Treatm!C2*Weighting!U3+TUM_db1_S1_Treatm!D2*Weighting!U4+TUM_db1_S1_Treatm!E2*Weighting!U5+TUM_db1_S1_Treatm!F2*Weighting!U6+TUM_db1_S1_Treatm!G2*Weighting!U7+TUM_db1_S1_Treatm!H2*Weighting!U8+TUM_db1_S1_Treatm!I2*Weighting!U9+TUM_db1_S1_Treatm!J2*Weighting!U10+TUM_db1_S1_Treatm!K2*Weighting!U11+TUM_db1_S1_Treatm!L2*Weighting!U12+TUM_db1_S1_Treatm!M2*Weighting!U13+TUM_db1_S1_Treatm!N2*Weighting!U14+TUM_db1_S1_Treatm!O2*Weighting!U15+TUM_db1_S1_Treatm!P2*Weighting!U16+TUM_db1_S1_Treatm!Q2*Weighting!U17</f>
        <v>0.29771056781904548</v>
      </c>
      <c r="V2" s="6">
        <f>+TUM_db1_S1_Treatm!B2*Weighting!V2+TUM_db1_S1_Treatm!C2*Weighting!V3+TUM_db1_S1_Treatm!D2*Weighting!V4+TUM_db1_S1_Treatm!E2*Weighting!V5+TUM_db1_S1_Treatm!F2*Weighting!V6+TUM_db1_S1_Treatm!G2*Weighting!V7+TUM_db1_S1_Treatm!H2*Weighting!V8+TUM_db1_S1_Treatm!I2*Weighting!V9+TUM_db1_S1_Treatm!J2*Weighting!V10+TUM_db1_S1_Treatm!K2*Weighting!V11+TUM_db1_S1_Treatm!L2*Weighting!V12+TUM_db1_S1_Treatm!M2*Weighting!V13+TUM_db1_S1_Treatm!N2*Weighting!V14+TUM_db1_S1_Treatm!O2*Weighting!V15+TUM_db1_S1_Treatm!P2*Weighting!V16+TUM_db1_S1_Treatm!Q2*Weighting!V17</f>
        <v>1.7190949360136649</v>
      </c>
      <c r="W2" s="6">
        <f>+TUM_db1_S1_Treatm!B2*Weighting!W2+TUM_db1_S1_Treatm!C2*Weighting!W3+TUM_db1_S1_Treatm!D2*Weighting!W4+TUM_db1_S1_Treatm!E2*Weighting!W5+TUM_db1_S1_Treatm!F2*Weighting!W6+TUM_db1_S1_Treatm!G2*Weighting!W7+TUM_db1_S1_Treatm!H2*Weighting!W8+TUM_db1_S1_Treatm!I2*Weighting!W9+TUM_db1_S1_Treatm!J2*Weighting!W10+TUM_db1_S1_Treatm!K2*Weighting!W11+TUM_db1_S1_Treatm!L2*Weighting!W12+TUM_db1_S1_Treatm!M2*Weighting!W13+TUM_db1_S1_Treatm!N2*Weighting!W14+TUM_db1_S1_Treatm!O2*Weighting!W15+TUM_db1_S1_Treatm!P2*Weighting!W16+TUM_db1_S1_Treatm!Q2*Weighting!W17</f>
        <v>15.581057566397334</v>
      </c>
      <c r="X2" s="6">
        <f>+TUM_db1_S1_Treatm!B2*Weighting!X2+TUM_db1_S1_Treatm!C2*Weighting!X3+TUM_db1_S1_Treatm!D2*Weighting!X4+TUM_db1_S1_Treatm!E2*Weighting!X5+TUM_db1_S1_Treatm!F2*Weighting!X6+TUM_db1_S1_Treatm!G2*Weighting!X7+TUM_db1_S1_Treatm!H2*Weighting!X8+TUM_db1_S1_Treatm!I2*Weighting!X9+TUM_db1_S1_Treatm!J2*Weighting!X10+TUM_db1_S1_Treatm!K2*Weighting!X11+TUM_db1_S1_Treatm!L2*Weighting!X12+TUM_db1_S1_Treatm!M2*Weighting!X13+TUM_db1_S1_Treatm!N2*Weighting!X14+TUM_db1_S1_Treatm!O2*Weighting!X15+TUM_db1_S1_Treatm!P2*Weighting!X16+TUM_db1_S1_Treatm!Q2*Weighting!X17</f>
        <v>0.24170163734871153</v>
      </c>
      <c r="Y2" s="6">
        <f>+TUM_db1_S1_Treatm!B2*Weighting!Y2+TUM_db1_S1_Treatm!C2*Weighting!Y3+TUM_db1_S1_Treatm!D2*Weighting!Y4+TUM_db1_S1_Treatm!E2*Weighting!Y5+TUM_db1_S1_Treatm!F2*Weighting!Y6+TUM_db1_S1_Treatm!G2*Weighting!Y7+TUM_db1_S1_Treatm!H2*Weighting!Y8+TUM_db1_S1_Treatm!I2*Weighting!Y9+TUM_db1_S1_Treatm!J2*Weighting!Y10+TUM_db1_S1_Treatm!K2*Weighting!Y11+TUM_db1_S1_Treatm!L2*Weighting!Y12+TUM_db1_S1_Treatm!M2*Weighting!Y13+TUM_db1_S1_Treatm!N2*Weighting!Y14+TUM_db1_S1_Treatm!O2*Weighting!Y15+TUM_db1_S1_Treatm!P2*Weighting!Y16+TUM_db1_S1_Treatm!Q2*Weighting!Y17</f>
        <v>-1.9433460054415264E-2</v>
      </c>
      <c r="Z2" s="6">
        <f>+TUM_db1_S1_Treatm!B2*Weighting!Z2+TUM_db1_S1_Treatm!C2*Weighting!Z3+TUM_db1_S1_Treatm!D2*Weighting!Z4+TUM_db1_S1_Treatm!E2*Weighting!Z5+TUM_db1_S1_Treatm!F2*Weighting!Z6+TUM_db1_S1_Treatm!G2*Weighting!Z7+TUM_db1_S1_Treatm!H2*Weighting!Z8+TUM_db1_S1_Treatm!I2*Weighting!Z9+TUM_db1_S1_Treatm!J2*Weighting!Z10+TUM_db1_S1_Treatm!K2*Weighting!Z11+TUM_db1_S1_Treatm!L2*Weighting!Z12+TUM_db1_S1_Treatm!M2*Weighting!Z13+TUM_db1_S1_Treatm!N2*Weighting!Z14+TUM_db1_S1_Treatm!O2*Weighting!Z15+TUM_db1_S1_Treatm!P2*Weighting!Z16+TUM_db1_S1_Treatm!Q2*Weighting!Z17</f>
        <v>14.620893054106006</v>
      </c>
      <c r="AA2" s="6">
        <f>+TUM_db1_S1_Treatm!B2*Weighting!AA2+TUM_db1_S1_Treatm!C2*Weighting!AA3+TUM_db1_S1_Treatm!D2*Weighting!AA4+TUM_db1_S1_Treatm!E2*Weighting!AA5+TUM_db1_S1_Treatm!F2*Weighting!AA6+TUM_db1_S1_Treatm!G2*Weighting!AA7+TUM_db1_S1_Treatm!H2*Weighting!AA8+TUM_db1_S1_Treatm!I2*Weighting!AA9+TUM_db1_S1_Treatm!J2*Weighting!AA10+TUM_db1_S1_Treatm!K2*Weighting!AA11+TUM_db1_S1_Treatm!L2*Weighting!AA12+TUM_db1_S1_Treatm!M2*Weighting!AA13+TUM_db1_S1_Treatm!N2*Weighting!AA14+TUM_db1_S1_Treatm!O2*Weighting!AA15+TUM_db1_S1_Treatm!P2*Weighting!AA16+TUM_db1_S1_Treatm!Q2*Weighting!AA17</f>
        <v>12.612286576630755</v>
      </c>
    </row>
    <row r="3" spans="1:27" x14ac:dyDescent="0.35">
      <c r="A3" s="5" t="s">
        <v>2</v>
      </c>
      <c r="B3" s="6">
        <f ca="1">+TUM_db1_S1_Treatm!B3*Weighting!B2+TUM_db1_S1_Treatm!C3*Weighting!B3+TUM_db1_S1_Treatm!D3*Weighting!B4+TUM_db1_S1_Treatm!E3*Weighting!B5+TUM_db1_S1_Treatm!F3*Weighting!B6+TUM_db1_S1_Treatm!G3*Weighting!B7+TUM_db1_S1_Treatm!H3*Weighting!B8+TUM_db1_S1_Treatm!I3*Weighting!B9+TUM_db1_S1_Treatm!J3*Weighting!B10+TUM_db1_S1_Treatm!K3*Weighting!B11+TUM_db1_S1_Treatm!L3*Weighting!B12+TUM_db1_S1_Treatm!M3*Weighting!B13+TUM_db1_S1_Treatm!N3*Weighting!B14+TUM_db1_S1_Treatm!O3*Weighting!B15+TUM_db1_S1_Treatm!P3*Weighting!B16+TUM_db1_S1_Treatm!Q3*Weighting!B17</f>
        <v>-7.7811306783097018</v>
      </c>
      <c r="C3" s="6">
        <f ca="1">+TUM_db1_S1_Treatm!B3*Weighting!C2+TUM_db1_S1_Treatm!C3*Weighting!C3+TUM_db1_S1_Treatm!D3*Weighting!C4+TUM_db1_S1_Treatm!E3*Weighting!C5+TUM_db1_S1_Treatm!F3*Weighting!C6+TUM_db1_S1_Treatm!G3*Weighting!C7+TUM_db1_S1_Treatm!H3*Weighting!C8+TUM_db1_S1_Treatm!I3*Weighting!C9+TUM_db1_S1_Treatm!J3*Weighting!C10+TUM_db1_S1_Treatm!K3*Weighting!C11+TUM_db1_S1_Treatm!L3*Weighting!C12+TUM_db1_S1_Treatm!M3*Weighting!C13+TUM_db1_S1_Treatm!N3*Weighting!C14+TUM_db1_S1_Treatm!O3*Weighting!C15+TUM_db1_S1_Treatm!P3*Weighting!C16+TUM_db1_S1_Treatm!Q3*Weighting!C17</f>
        <v>-5.3585480617696968</v>
      </c>
      <c r="D3" s="6">
        <f ca="1">+TUM_db1_S1_Treatm!B3*Weighting!D2+TUM_db1_S1_Treatm!C3*Weighting!D3+TUM_db1_S1_Treatm!D3*Weighting!D4+TUM_db1_S1_Treatm!E3*Weighting!D5+TUM_db1_S1_Treatm!F3*Weighting!D6+TUM_db1_S1_Treatm!G3*Weighting!D7+TUM_db1_S1_Treatm!H3*Weighting!D8+TUM_db1_S1_Treatm!I3*Weighting!D9+TUM_db1_S1_Treatm!J3*Weighting!D10+TUM_db1_S1_Treatm!K3*Weighting!D11+TUM_db1_S1_Treatm!L3*Weighting!D12+TUM_db1_S1_Treatm!M3*Weighting!D13+TUM_db1_S1_Treatm!N3*Weighting!D14+TUM_db1_S1_Treatm!O3*Weighting!D15+TUM_db1_S1_Treatm!P3*Weighting!D16+TUM_db1_S1_Treatm!Q3*Weighting!D17</f>
        <v>-8.2645323835663245</v>
      </c>
      <c r="E3" s="6">
        <f ca="1">+TUM_db1_S1_Treatm!B3*Weighting!E2+TUM_db1_S1_Treatm!C3*Weighting!E3+TUM_db1_S1_Treatm!D3*Weighting!E4+TUM_db1_S1_Treatm!E3*Weighting!E5+TUM_db1_S1_Treatm!F3*Weighting!E6+TUM_db1_S1_Treatm!G3*Weighting!E7+TUM_db1_S1_Treatm!H3*Weighting!E8+TUM_db1_S1_Treatm!I3*Weighting!E9+TUM_db1_S1_Treatm!J3*Weighting!E10+TUM_db1_S1_Treatm!K3*Weighting!E11+TUM_db1_S1_Treatm!L3*Weighting!E12+TUM_db1_S1_Treatm!M3*Weighting!E13+TUM_db1_S1_Treatm!N3*Weighting!E14+TUM_db1_S1_Treatm!O3*Weighting!E15+TUM_db1_S1_Treatm!P3*Weighting!E16+TUM_db1_S1_Treatm!Q3*Weighting!E17</f>
        <v>-1.5600075837790246</v>
      </c>
      <c r="F3" s="6">
        <f ca="1">+TUM_db1_S1_Treatm!B3*Weighting!F2+TUM_db1_S1_Treatm!C3*Weighting!F3+TUM_db1_S1_Treatm!D3*Weighting!F4+TUM_db1_S1_Treatm!E3*Weighting!F5+TUM_db1_S1_Treatm!F3*Weighting!F6+TUM_db1_S1_Treatm!G3*Weighting!F7+TUM_db1_S1_Treatm!H3*Weighting!F8+TUM_db1_S1_Treatm!I3*Weighting!F9+TUM_db1_S1_Treatm!J3*Weighting!F10+TUM_db1_S1_Treatm!K3*Weighting!F11+TUM_db1_S1_Treatm!L3*Weighting!F12+TUM_db1_S1_Treatm!M3*Weighting!F13+TUM_db1_S1_Treatm!N3*Weighting!F14+TUM_db1_S1_Treatm!O3*Weighting!F15+TUM_db1_S1_Treatm!P3*Weighting!F16+TUM_db1_S1_Treatm!Q3*Weighting!F17</f>
        <v>-8.174772177721163</v>
      </c>
      <c r="G3" s="6">
        <f>+TUM_db1_S1_Treatm!B3*Weighting!G2+TUM_db1_S1_Treatm!C3*Weighting!G3+TUM_db1_S1_Treatm!D3*Weighting!G4+TUM_db1_S1_Treatm!E3*Weighting!G5+TUM_db1_S1_Treatm!F3*Weighting!G6+TUM_db1_S1_Treatm!G3*Weighting!G7+TUM_db1_S1_Treatm!H3*Weighting!G8+TUM_db1_S1_Treatm!I3*Weighting!G9+TUM_db1_S1_Treatm!J3*Weighting!G10+TUM_db1_S1_Treatm!K3*Weighting!G11+TUM_db1_S1_Treatm!L3*Weighting!G12+TUM_db1_S1_Treatm!M3*Weighting!G13+TUM_db1_S1_Treatm!N3*Weighting!G14+TUM_db1_S1_Treatm!O3*Weighting!G15+TUM_db1_S1_Treatm!P3*Weighting!G16+TUM_db1_S1_Treatm!Q3*Weighting!G17</f>
        <v>-5.8631591866993107</v>
      </c>
      <c r="H3" s="6">
        <f>+TUM_db1_S1_Treatm!B3*Weighting!H2+TUM_db1_S1_Treatm!C3*Weighting!H3+TUM_db1_S1_Treatm!D3*Weighting!H4+TUM_db1_S1_Treatm!E3*Weighting!H5+TUM_db1_S1_Treatm!F3*Weighting!H6+TUM_db1_S1_Treatm!G3*Weighting!H7+TUM_db1_S1_Treatm!H3*Weighting!H8+TUM_db1_S1_Treatm!I3*Weighting!H9+TUM_db1_S1_Treatm!J3*Weighting!H10+TUM_db1_S1_Treatm!K3*Weighting!H11+TUM_db1_S1_Treatm!L3*Weighting!H12+TUM_db1_S1_Treatm!M3*Weighting!H13+TUM_db1_S1_Treatm!N3*Weighting!H14+TUM_db1_S1_Treatm!O3*Weighting!H15+TUM_db1_S1_Treatm!P3*Weighting!H16+TUM_db1_S1_Treatm!Q3*Weighting!H17</f>
        <v>-4.7327145316384049</v>
      </c>
      <c r="I3" s="6">
        <f>+TUM_db1_S1_Treatm!B3*Weighting!I2+TUM_db1_S1_Treatm!C3*Weighting!I3+TUM_db1_S1_Treatm!D3*Weighting!I4+TUM_db1_S1_Treatm!E3*Weighting!I5+TUM_db1_S1_Treatm!F3*Weighting!I6+TUM_db1_S1_Treatm!G3*Weighting!I7+TUM_db1_S1_Treatm!H3*Weighting!I8+TUM_db1_S1_Treatm!I3*Weighting!I9+TUM_db1_S1_Treatm!J3*Weighting!I10+TUM_db1_S1_Treatm!K3*Weighting!I11+TUM_db1_S1_Treatm!L3*Weighting!I12+TUM_db1_S1_Treatm!M3*Weighting!I13+TUM_db1_S1_Treatm!N3*Weighting!I14+TUM_db1_S1_Treatm!O3*Weighting!I15+TUM_db1_S1_Treatm!P3*Weighting!I16+TUM_db1_S1_Treatm!Q3*Weighting!I17</f>
        <v>-6.1673389385924349</v>
      </c>
      <c r="J3" s="6">
        <f>+TUM_db1_S1_Treatm!B3*Weighting!J2+TUM_db1_S1_Treatm!C3*Weighting!J3+TUM_db1_S1_Treatm!D3*Weighting!J4+TUM_db1_S1_Treatm!E3*Weighting!J5+TUM_db1_S1_Treatm!F3*Weighting!J6+TUM_db1_S1_Treatm!G3*Weighting!J7+TUM_db1_S1_Treatm!H3*Weighting!J8+TUM_db1_S1_Treatm!I3*Weighting!J9+TUM_db1_S1_Treatm!J3*Weighting!J10+TUM_db1_S1_Treatm!K3*Weighting!J11+TUM_db1_S1_Treatm!L3*Weighting!J12+TUM_db1_S1_Treatm!M3*Weighting!J13+TUM_db1_S1_Treatm!N3*Weighting!J14+TUM_db1_S1_Treatm!O3*Weighting!J15+TUM_db1_S1_Treatm!P3*Weighting!J16+TUM_db1_S1_Treatm!Q3*Weighting!J17</f>
        <v>-1.3585596252737415</v>
      </c>
      <c r="K3" s="6">
        <f>+TUM_db1_S1_Treatm!B3*Weighting!K2+TUM_db1_S1_Treatm!C3*Weighting!K3+TUM_db1_S1_Treatm!D3*Weighting!K4+TUM_db1_S1_Treatm!E3*Weighting!K5+TUM_db1_S1_Treatm!F3*Weighting!K6+TUM_db1_S1_Treatm!G3*Weighting!K7+TUM_db1_S1_Treatm!H3*Weighting!K8+TUM_db1_S1_Treatm!I3*Weighting!K9+TUM_db1_S1_Treatm!J3*Weighting!K10+TUM_db1_S1_Treatm!K3*Weighting!K11+TUM_db1_S1_Treatm!L3*Weighting!K12+TUM_db1_S1_Treatm!M3*Weighting!K13+TUM_db1_S1_Treatm!N3*Weighting!K14+TUM_db1_S1_Treatm!O3*Weighting!K15+TUM_db1_S1_Treatm!P3*Weighting!K16+TUM_db1_S1_Treatm!Q3*Weighting!K17</f>
        <v>-5.5957598975008942</v>
      </c>
      <c r="L3" s="6">
        <f>+TUM_db1_S1_Treatm!B3*Weighting!L2+TUM_db1_S1_Treatm!C3*Weighting!L3+TUM_db1_S1_Treatm!D3*Weighting!L4+TUM_db1_S1_Treatm!E3*Weighting!L5+TUM_db1_S1_Treatm!F3*Weighting!L6+TUM_db1_S1_Treatm!G3*Weighting!L7+TUM_db1_S1_Treatm!H3*Weighting!L8+TUM_db1_S1_Treatm!I3*Weighting!L9+TUM_db1_S1_Treatm!J3*Weighting!L10+TUM_db1_S1_Treatm!K3*Weighting!L11+TUM_db1_S1_Treatm!L3*Weighting!L12+TUM_db1_S1_Treatm!M3*Weighting!L13+TUM_db1_S1_Treatm!N3*Weighting!L14+TUM_db1_S1_Treatm!O3*Weighting!L15+TUM_db1_S1_Treatm!P3*Weighting!L16+TUM_db1_S1_Treatm!Q3*Weighting!L17</f>
        <v>-2.9384323089036757</v>
      </c>
      <c r="M3" s="6">
        <f>+TUM_db1_S1_Treatm!B3*Weighting!M2+TUM_db1_S1_Treatm!C3*Weighting!M3+TUM_db1_S1_Treatm!D3*Weighting!M4+TUM_db1_S1_Treatm!E3*Weighting!M5+TUM_db1_S1_Treatm!F3*Weighting!M6+TUM_db1_S1_Treatm!G3*Weighting!M7+TUM_db1_S1_Treatm!H3*Weighting!M8+TUM_db1_S1_Treatm!I3*Weighting!M9+TUM_db1_S1_Treatm!J3*Weighting!M10+TUM_db1_S1_Treatm!K3*Weighting!M11+TUM_db1_S1_Treatm!L3*Weighting!M12+TUM_db1_S1_Treatm!M3*Weighting!M13+TUM_db1_S1_Treatm!N3*Weighting!M14+TUM_db1_S1_Treatm!O3*Weighting!M15+TUM_db1_S1_Treatm!P3*Weighting!M16+TUM_db1_S1_Treatm!Q3*Weighting!M17</f>
        <v>-5.2721277003245567E-3</v>
      </c>
      <c r="N3" s="6">
        <f>+TUM_db1_S1_Treatm!B3*Weighting!N2+TUM_db1_S1_Treatm!C3*Weighting!N3+TUM_db1_S1_Treatm!D3*Weighting!N4+TUM_db1_S1_Treatm!E3*Weighting!N5+TUM_db1_S1_Treatm!F3*Weighting!N6+TUM_db1_S1_Treatm!G3*Weighting!N7+TUM_db1_S1_Treatm!H3*Weighting!N8+TUM_db1_S1_Treatm!I3*Weighting!N9+TUM_db1_S1_Treatm!J3*Weighting!N10+TUM_db1_S1_Treatm!K3*Weighting!N11+TUM_db1_S1_Treatm!L3*Weighting!N12+TUM_db1_S1_Treatm!M3*Weighting!N13+TUM_db1_S1_Treatm!N3*Weighting!N14+TUM_db1_S1_Treatm!O3*Weighting!N15+TUM_db1_S1_Treatm!P3*Weighting!N16+TUM_db1_S1_Treatm!Q3*Weighting!N17</f>
        <v>-21.630872657407728</v>
      </c>
      <c r="O3" s="6">
        <f>+TUM_db1_S1_Treatm!B3*Weighting!O2+TUM_db1_S1_Treatm!C3*Weighting!O3+TUM_db1_S1_Treatm!D3*Weighting!O4+TUM_db1_S1_Treatm!E3*Weighting!O5+TUM_db1_S1_Treatm!F3*Weighting!O6+TUM_db1_S1_Treatm!G3*Weighting!O7+TUM_db1_S1_Treatm!H3*Weighting!O8+TUM_db1_S1_Treatm!I3*Weighting!O9+TUM_db1_S1_Treatm!J3*Weighting!O10+TUM_db1_S1_Treatm!K3*Weighting!O11+TUM_db1_S1_Treatm!L3*Weighting!O12+TUM_db1_S1_Treatm!M3*Weighting!O13+TUM_db1_S1_Treatm!N3*Weighting!O14+TUM_db1_S1_Treatm!O3*Weighting!O15+TUM_db1_S1_Treatm!P3*Weighting!O16+TUM_db1_S1_Treatm!Q3*Weighting!O17</f>
        <v>-2.3148673440932899</v>
      </c>
      <c r="P3" s="6">
        <f>+TUM_db1_S1_Treatm!B3*Weighting!P2+TUM_db1_S1_Treatm!C3*Weighting!P3+TUM_db1_S1_Treatm!D3*Weighting!P4+TUM_db1_S1_Treatm!E3*Weighting!P5+TUM_db1_S1_Treatm!F3*Weighting!P6+TUM_db1_S1_Treatm!G3*Weighting!P7+TUM_db1_S1_Treatm!H3*Weighting!P8+TUM_db1_S1_Treatm!I3*Weighting!P9+TUM_db1_S1_Treatm!J3*Weighting!P10+TUM_db1_S1_Treatm!K3*Weighting!P11+TUM_db1_S1_Treatm!L3*Weighting!P12+TUM_db1_S1_Treatm!M3*Weighting!P13+TUM_db1_S1_Treatm!N3*Weighting!P14+TUM_db1_S1_Treatm!O3*Weighting!P15+TUM_db1_S1_Treatm!P3*Weighting!P16+TUM_db1_S1_Treatm!Q3*Weighting!P17</f>
        <v>-7.7795843374300508</v>
      </c>
      <c r="Q3" s="6">
        <f>+TUM_db1_S1_Treatm!B3*Weighting!Q2+TUM_db1_S1_Treatm!C3*Weighting!Q3+TUM_db1_S1_Treatm!D3*Weighting!Q4+TUM_db1_S1_Treatm!E3*Weighting!Q5+TUM_db1_S1_Treatm!F3*Weighting!Q6+TUM_db1_S1_Treatm!G3*Weighting!Q7+TUM_db1_S1_Treatm!H3*Weighting!Q8+TUM_db1_S1_Treatm!I3*Weighting!Q9+TUM_db1_S1_Treatm!J3*Weighting!Q10+TUM_db1_S1_Treatm!K3*Weighting!Q11+TUM_db1_S1_Treatm!L3*Weighting!Q12+TUM_db1_S1_Treatm!M3*Weighting!Q13+TUM_db1_S1_Treatm!N3*Weighting!Q14+TUM_db1_S1_Treatm!O3*Weighting!Q15+TUM_db1_S1_Treatm!P3*Weighting!Q16+TUM_db1_S1_Treatm!Q3*Weighting!Q17</f>
        <v>-0.21340026222441205</v>
      </c>
      <c r="R3" s="6">
        <f>+TUM_db1_S1_Treatm!B3*Weighting!R2+TUM_db1_S1_Treatm!C3*Weighting!R3+TUM_db1_S1_Treatm!D3*Weighting!R4+TUM_db1_S1_Treatm!E3*Weighting!R5+TUM_db1_S1_Treatm!F3*Weighting!R6+TUM_db1_S1_Treatm!G3*Weighting!R7+TUM_db1_S1_Treatm!H3*Weighting!R8+TUM_db1_S1_Treatm!I3*Weighting!R9+TUM_db1_S1_Treatm!J3*Weighting!R10+TUM_db1_S1_Treatm!K3*Weighting!R11+TUM_db1_S1_Treatm!L3*Weighting!R12+TUM_db1_S1_Treatm!M3*Weighting!R13+TUM_db1_S1_Treatm!N3*Weighting!R14+TUM_db1_S1_Treatm!O3*Weighting!R15+TUM_db1_S1_Treatm!P3*Weighting!R16+TUM_db1_S1_Treatm!Q3*Weighting!R17</f>
        <v>0.7971795536618993</v>
      </c>
      <c r="S3" s="6">
        <f>+TUM_db1_S1_Treatm!B3*Weighting!S2+TUM_db1_S1_Treatm!C3*Weighting!S3+TUM_db1_S1_Treatm!D3*Weighting!S4+TUM_db1_S1_Treatm!E3*Weighting!S5+TUM_db1_S1_Treatm!F3*Weighting!S6+TUM_db1_S1_Treatm!G3*Weighting!S7+TUM_db1_S1_Treatm!H3*Weighting!S8+TUM_db1_S1_Treatm!I3*Weighting!S9+TUM_db1_S1_Treatm!J3*Weighting!S10+TUM_db1_S1_Treatm!K3*Weighting!S11+TUM_db1_S1_Treatm!L3*Weighting!S12+TUM_db1_S1_Treatm!M3*Weighting!S13+TUM_db1_S1_Treatm!N3*Weighting!S14+TUM_db1_S1_Treatm!O3*Weighting!S15+TUM_db1_S1_Treatm!P3*Weighting!S16+TUM_db1_S1_Treatm!Q3*Weighting!S17</f>
        <v>-22.590801886094997</v>
      </c>
      <c r="T3" s="6">
        <f>+TUM_db1_S1_Treatm!B3*Weighting!T2+TUM_db1_S1_Treatm!C3*Weighting!T3+TUM_db1_S1_Treatm!D3*Weighting!T4+TUM_db1_S1_Treatm!E3*Weighting!T5+TUM_db1_S1_Treatm!F3*Weighting!T6+TUM_db1_S1_Treatm!G3*Weighting!T7+TUM_db1_S1_Treatm!H3*Weighting!T8+TUM_db1_S1_Treatm!I3*Weighting!T9+TUM_db1_S1_Treatm!J3*Weighting!T10+TUM_db1_S1_Treatm!K3*Weighting!T11+TUM_db1_S1_Treatm!L3*Weighting!T12+TUM_db1_S1_Treatm!M3*Weighting!T13+TUM_db1_S1_Treatm!N3*Weighting!T14+TUM_db1_S1_Treatm!O3*Weighting!T15+TUM_db1_S1_Treatm!P3*Weighting!T16+TUM_db1_S1_Treatm!Q3*Weighting!T17</f>
        <v>-31.411883181337156</v>
      </c>
      <c r="U3" s="6">
        <f>+TUM_db1_S1_Treatm!B3*Weighting!U2+TUM_db1_S1_Treatm!C3*Weighting!U3+TUM_db1_S1_Treatm!D3*Weighting!U4+TUM_db1_S1_Treatm!E3*Weighting!U5+TUM_db1_S1_Treatm!F3*Weighting!U6+TUM_db1_S1_Treatm!G3*Weighting!U7+TUM_db1_S1_Treatm!H3*Weighting!U8+TUM_db1_S1_Treatm!I3*Weighting!U9+TUM_db1_S1_Treatm!J3*Weighting!U10+TUM_db1_S1_Treatm!K3*Weighting!U11+TUM_db1_S1_Treatm!L3*Weighting!U12+TUM_db1_S1_Treatm!M3*Weighting!U13+TUM_db1_S1_Treatm!N3*Weighting!U14+TUM_db1_S1_Treatm!O3*Weighting!U15+TUM_db1_S1_Treatm!P3*Weighting!U16+TUM_db1_S1_Treatm!Q3*Weighting!U17</f>
        <v>-0.32088605462581177</v>
      </c>
      <c r="V3" s="6">
        <f>+TUM_db1_S1_Treatm!B3*Weighting!V2+TUM_db1_S1_Treatm!C3*Weighting!V3+TUM_db1_S1_Treatm!D3*Weighting!V4+TUM_db1_S1_Treatm!E3*Weighting!V5+TUM_db1_S1_Treatm!F3*Weighting!V6+TUM_db1_S1_Treatm!G3*Weighting!V7+TUM_db1_S1_Treatm!H3*Weighting!V8+TUM_db1_S1_Treatm!I3*Weighting!V9+TUM_db1_S1_Treatm!J3*Weighting!V10+TUM_db1_S1_Treatm!K3*Weighting!V11+TUM_db1_S1_Treatm!L3*Weighting!V12+TUM_db1_S1_Treatm!M3*Weighting!V13+TUM_db1_S1_Treatm!N3*Weighting!V14+TUM_db1_S1_Treatm!O3*Weighting!V15+TUM_db1_S1_Treatm!P3*Weighting!V16+TUM_db1_S1_Treatm!Q3*Weighting!V17</f>
        <v>-1.1366071315139963</v>
      </c>
      <c r="W3" s="6">
        <f>+TUM_db1_S1_Treatm!B3*Weighting!W2+TUM_db1_S1_Treatm!C3*Weighting!W3+TUM_db1_S1_Treatm!D3*Weighting!W4+TUM_db1_S1_Treatm!E3*Weighting!W5+TUM_db1_S1_Treatm!F3*Weighting!W6+TUM_db1_S1_Treatm!G3*Weighting!W7+TUM_db1_S1_Treatm!H3*Weighting!W8+TUM_db1_S1_Treatm!I3*Weighting!W9+TUM_db1_S1_Treatm!J3*Weighting!W10+TUM_db1_S1_Treatm!K3*Weighting!W11+TUM_db1_S1_Treatm!L3*Weighting!W12+TUM_db1_S1_Treatm!M3*Weighting!W13+TUM_db1_S1_Treatm!N3*Weighting!W14+TUM_db1_S1_Treatm!O3*Weighting!W15+TUM_db1_S1_Treatm!P3*Weighting!W16+TUM_db1_S1_Treatm!Q3*Weighting!W17</f>
        <v>-1.2194309528977614</v>
      </c>
      <c r="X3" s="6">
        <f>+TUM_db1_S1_Treatm!B3*Weighting!X2+TUM_db1_S1_Treatm!C3*Weighting!X3+TUM_db1_S1_Treatm!D3*Weighting!X4+TUM_db1_S1_Treatm!E3*Weighting!X5+TUM_db1_S1_Treatm!F3*Weighting!X6+TUM_db1_S1_Treatm!G3*Weighting!X7+TUM_db1_S1_Treatm!H3*Weighting!X8+TUM_db1_S1_Treatm!I3*Weighting!X9+TUM_db1_S1_Treatm!J3*Weighting!X10+TUM_db1_S1_Treatm!K3*Weighting!X11+TUM_db1_S1_Treatm!L3*Weighting!X12+TUM_db1_S1_Treatm!M3*Weighting!X13+TUM_db1_S1_Treatm!N3*Weighting!X14+TUM_db1_S1_Treatm!O3*Weighting!X15+TUM_db1_S1_Treatm!P3*Weighting!X16+TUM_db1_S1_Treatm!Q3*Weighting!X17</f>
        <v>-0.17296882458193613</v>
      </c>
      <c r="Y3" s="6">
        <f>+TUM_db1_S1_Treatm!B3*Weighting!Y2+TUM_db1_S1_Treatm!C3*Weighting!Y3+TUM_db1_S1_Treatm!D3*Weighting!Y4+TUM_db1_S1_Treatm!E3*Weighting!Y5+TUM_db1_S1_Treatm!F3*Weighting!Y6+TUM_db1_S1_Treatm!G3*Weighting!Y7+TUM_db1_S1_Treatm!H3*Weighting!Y8+TUM_db1_S1_Treatm!I3*Weighting!Y9+TUM_db1_S1_Treatm!J3*Weighting!Y10+TUM_db1_S1_Treatm!K3*Weighting!Y11+TUM_db1_S1_Treatm!L3*Weighting!Y12+TUM_db1_S1_Treatm!M3*Weighting!Y13+TUM_db1_S1_Treatm!N3*Weighting!Y14+TUM_db1_S1_Treatm!O3*Weighting!Y15+TUM_db1_S1_Treatm!P3*Weighting!Y16+TUM_db1_S1_Treatm!Q3*Weighting!Y17</f>
        <v>-0.63500933940012294</v>
      </c>
      <c r="Z3" s="6">
        <f>+TUM_db1_S1_Treatm!B3*Weighting!Z2+TUM_db1_S1_Treatm!C3*Weighting!Z3+TUM_db1_S1_Treatm!D3*Weighting!Z4+TUM_db1_S1_Treatm!E3*Weighting!Z5+TUM_db1_S1_Treatm!F3*Weighting!Z6+TUM_db1_S1_Treatm!G3*Weighting!Z7+TUM_db1_S1_Treatm!H3*Weighting!Z8+TUM_db1_S1_Treatm!I3*Weighting!Z9+TUM_db1_S1_Treatm!J3*Weighting!Z10+TUM_db1_S1_Treatm!K3*Weighting!Z11+TUM_db1_S1_Treatm!L3*Weighting!Z12+TUM_db1_S1_Treatm!M3*Weighting!Z13+TUM_db1_S1_Treatm!N3*Weighting!Z14+TUM_db1_S1_Treatm!O3*Weighting!Z15+TUM_db1_S1_Treatm!P3*Weighting!Z16+TUM_db1_S1_Treatm!Q3*Weighting!Z17</f>
        <v>-1.0934569108169829</v>
      </c>
      <c r="AA3" s="6">
        <f>+TUM_db1_S1_Treatm!B3*Weighting!AA2+TUM_db1_S1_Treatm!C3*Weighting!AA3+TUM_db1_S1_Treatm!D3*Weighting!AA4+TUM_db1_S1_Treatm!E3*Weighting!AA5+TUM_db1_S1_Treatm!F3*Weighting!AA6+TUM_db1_S1_Treatm!G3*Weighting!AA7+TUM_db1_S1_Treatm!H3*Weighting!AA8+TUM_db1_S1_Treatm!I3*Weighting!AA9+TUM_db1_S1_Treatm!J3*Weighting!AA10+TUM_db1_S1_Treatm!K3*Weighting!AA11+TUM_db1_S1_Treatm!L3*Weighting!AA12+TUM_db1_S1_Treatm!M3*Weighting!AA13+TUM_db1_S1_Treatm!N3*Weighting!AA14+TUM_db1_S1_Treatm!O3*Weighting!AA15+TUM_db1_S1_Treatm!P3*Weighting!AA16+TUM_db1_S1_Treatm!Q3*Weighting!AA17</f>
        <v>-1.1442532218225889</v>
      </c>
    </row>
    <row r="4" spans="1:27" x14ac:dyDescent="0.35">
      <c r="A4" s="5" t="s">
        <v>3</v>
      </c>
      <c r="B4" s="6">
        <f ca="1">+TUM_db1_S1_Treatm!B4*Weighting!B2+TUM_db1_S1_Treatm!C4*Weighting!B3+TUM_db1_S1_Treatm!D4*Weighting!B4+TUM_db1_S1_Treatm!E4*Weighting!B5+TUM_db1_S1_Treatm!F4*Weighting!B6+TUM_db1_S1_Treatm!G4*Weighting!B7+TUM_db1_S1_Treatm!H4*Weighting!B8+TUM_db1_S1_Treatm!I4*Weighting!B9+TUM_db1_S1_Treatm!J4*Weighting!B10+TUM_db1_S1_Treatm!K4*Weighting!B11+TUM_db1_S1_Treatm!L4*Weighting!B12+TUM_db1_S1_Treatm!M4*Weighting!B13+TUM_db1_S1_Treatm!N4*Weighting!B14+TUM_db1_S1_Treatm!O4*Weighting!B15+TUM_db1_S1_Treatm!P4*Weighting!B16+TUM_db1_S1_Treatm!Q4*Weighting!B17</f>
        <v>-3.1357859890782147</v>
      </c>
      <c r="C4" s="6">
        <f ca="1">+TUM_db1_S1_Treatm!B4*Weighting!C2+TUM_db1_S1_Treatm!C4*Weighting!C3+TUM_db1_S1_Treatm!D4*Weighting!C4+TUM_db1_S1_Treatm!E4*Weighting!C5+TUM_db1_S1_Treatm!F4*Weighting!C6+TUM_db1_S1_Treatm!G4*Weighting!C7+TUM_db1_S1_Treatm!H4*Weighting!C8+TUM_db1_S1_Treatm!I4*Weighting!C9+TUM_db1_S1_Treatm!J4*Weighting!C10+TUM_db1_S1_Treatm!K4*Weighting!C11+TUM_db1_S1_Treatm!L4*Weighting!C12+TUM_db1_S1_Treatm!M4*Weighting!C13+TUM_db1_S1_Treatm!N4*Weighting!C14+TUM_db1_S1_Treatm!O4*Weighting!C15+TUM_db1_S1_Treatm!P4*Weighting!C16+TUM_db1_S1_Treatm!Q4*Weighting!C17</f>
        <v>-1.5767694840972977</v>
      </c>
      <c r="D4" s="6">
        <f ca="1">+TUM_db1_S1_Treatm!B4*Weighting!D2+TUM_db1_S1_Treatm!C4*Weighting!D3+TUM_db1_S1_Treatm!D4*Weighting!D4+TUM_db1_S1_Treatm!E4*Weighting!D5+TUM_db1_S1_Treatm!F4*Weighting!D6+TUM_db1_S1_Treatm!G4*Weighting!D7+TUM_db1_S1_Treatm!H4*Weighting!D8+TUM_db1_S1_Treatm!I4*Weighting!D9+TUM_db1_S1_Treatm!J4*Weighting!D10+TUM_db1_S1_Treatm!K4*Weighting!D11+TUM_db1_S1_Treatm!L4*Weighting!D12+TUM_db1_S1_Treatm!M4*Weighting!D13+TUM_db1_S1_Treatm!N4*Weighting!D14+TUM_db1_S1_Treatm!O4*Weighting!D15+TUM_db1_S1_Treatm!P4*Weighting!D16+TUM_db1_S1_Treatm!Q4*Weighting!D17</f>
        <v>-3.2281548891746406</v>
      </c>
      <c r="E4" s="6">
        <f ca="1">+TUM_db1_S1_Treatm!B4*Weighting!E2+TUM_db1_S1_Treatm!C4*Weighting!E3+TUM_db1_S1_Treatm!D4*Weighting!E4+TUM_db1_S1_Treatm!E4*Weighting!E5+TUM_db1_S1_Treatm!F4*Weighting!E6+TUM_db1_S1_Treatm!G4*Weighting!E7+TUM_db1_S1_Treatm!H4*Weighting!E8+TUM_db1_S1_Treatm!I4*Weighting!E9+TUM_db1_S1_Treatm!J4*Weighting!E10+TUM_db1_S1_Treatm!K4*Weighting!E11+TUM_db1_S1_Treatm!L4*Weighting!E12+TUM_db1_S1_Treatm!M4*Weighting!E13+TUM_db1_S1_Treatm!N4*Weighting!E14+TUM_db1_S1_Treatm!O4*Weighting!E15+TUM_db1_S1_Treatm!P4*Weighting!E16+TUM_db1_S1_Treatm!Q4*Weighting!E17</f>
        <v>-6.4620060418580011E-2</v>
      </c>
      <c r="F4" s="6">
        <f ca="1">+TUM_db1_S1_Treatm!B4*Weighting!F2+TUM_db1_S1_Treatm!C4*Weighting!F3+TUM_db1_S1_Treatm!D4*Weighting!F4+TUM_db1_S1_Treatm!E4*Weighting!F5+TUM_db1_S1_Treatm!F4*Weighting!F6+TUM_db1_S1_Treatm!G4*Weighting!F7+TUM_db1_S1_Treatm!H4*Weighting!F8+TUM_db1_S1_Treatm!I4*Weighting!F9+TUM_db1_S1_Treatm!J4*Weighting!F10+TUM_db1_S1_Treatm!K4*Weighting!F11+TUM_db1_S1_Treatm!L4*Weighting!F12+TUM_db1_S1_Treatm!M4*Weighting!F13+TUM_db1_S1_Treatm!N4*Weighting!F14+TUM_db1_S1_Treatm!O4*Weighting!F15+TUM_db1_S1_Treatm!P4*Weighting!F16+TUM_db1_S1_Treatm!Q4*Weighting!F17</f>
        <v>-3.0850327439000931</v>
      </c>
      <c r="G4" s="6">
        <f>+TUM_db1_S1_Treatm!B4*Weighting!G2+TUM_db1_S1_Treatm!C4*Weighting!G3+TUM_db1_S1_Treatm!D4*Weighting!G4+TUM_db1_S1_Treatm!E4*Weighting!G5+TUM_db1_S1_Treatm!F4*Weighting!G6+TUM_db1_S1_Treatm!G4*Weighting!G7+TUM_db1_S1_Treatm!H4*Weighting!G8+TUM_db1_S1_Treatm!I4*Weighting!G9+TUM_db1_S1_Treatm!J4*Weighting!G10+TUM_db1_S1_Treatm!K4*Weighting!G11+TUM_db1_S1_Treatm!L4*Weighting!G12+TUM_db1_S1_Treatm!M4*Weighting!G13+TUM_db1_S1_Treatm!N4*Weighting!G14+TUM_db1_S1_Treatm!O4*Weighting!G15+TUM_db1_S1_Treatm!P4*Weighting!G16+TUM_db1_S1_Treatm!Q4*Weighting!G17</f>
        <v>-1.4769841465916791</v>
      </c>
      <c r="H4" s="6">
        <f>+TUM_db1_S1_Treatm!B4*Weighting!H2+TUM_db1_S1_Treatm!C4*Weighting!H3+TUM_db1_S1_Treatm!D4*Weighting!H4+TUM_db1_S1_Treatm!E4*Weighting!H5+TUM_db1_S1_Treatm!F4*Weighting!H6+TUM_db1_S1_Treatm!G4*Weighting!H7+TUM_db1_S1_Treatm!H4*Weighting!H8+TUM_db1_S1_Treatm!I4*Weighting!H9+TUM_db1_S1_Treatm!J4*Weighting!H10+TUM_db1_S1_Treatm!K4*Weighting!H11+TUM_db1_S1_Treatm!L4*Weighting!H12+TUM_db1_S1_Treatm!M4*Weighting!H13+TUM_db1_S1_Treatm!N4*Weighting!H14+TUM_db1_S1_Treatm!O4*Weighting!H15+TUM_db1_S1_Treatm!P4*Weighting!H16+TUM_db1_S1_Treatm!Q4*Weighting!H17</f>
        <v>-1.8178773107953872</v>
      </c>
      <c r="I4" s="6">
        <f>+TUM_db1_S1_Treatm!B4*Weighting!I2+TUM_db1_S1_Treatm!C4*Weighting!I3+TUM_db1_S1_Treatm!D4*Weighting!I4+TUM_db1_S1_Treatm!E4*Weighting!I5+TUM_db1_S1_Treatm!F4*Weighting!I6+TUM_db1_S1_Treatm!G4*Weighting!I7+TUM_db1_S1_Treatm!H4*Weighting!I8+TUM_db1_S1_Treatm!I4*Weighting!I9+TUM_db1_S1_Treatm!J4*Weighting!I10+TUM_db1_S1_Treatm!K4*Weighting!I11+TUM_db1_S1_Treatm!L4*Weighting!I12+TUM_db1_S1_Treatm!M4*Weighting!I13+TUM_db1_S1_Treatm!N4*Weighting!I14+TUM_db1_S1_Treatm!O4*Weighting!I15+TUM_db1_S1_Treatm!P4*Weighting!I16+TUM_db1_S1_Treatm!Q4*Weighting!I17</f>
        <v>-1.5049783517600628</v>
      </c>
      <c r="J4" s="6">
        <f>+TUM_db1_S1_Treatm!B4*Weighting!J2+TUM_db1_S1_Treatm!C4*Weighting!J3+TUM_db1_S1_Treatm!D4*Weighting!J4+TUM_db1_S1_Treatm!E4*Weighting!J5+TUM_db1_S1_Treatm!F4*Weighting!J6+TUM_db1_S1_Treatm!G4*Weighting!J7+TUM_db1_S1_Treatm!H4*Weighting!J8+TUM_db1_S1_Treatm!I4*Weighting!J9+TUM_db1_S1_Treatm!J4*Weighting!J10+TUM_db1_S1_Treatm!K4*Weighting!J11+TUM_db1_S1_Treatm!L4*Weighting!J12+TUM_db1_S1_Treatm!M4*Weighting!J13+TUM_db1_S1_Treatm!N4*Weighting!J14+TUM_db1_S1_Treatm!O4*Weighting!J15+TUM_db1_S1_Treatm!P4*Weighting!J16+TUM_db1_S1_Treatm!Q4*Weighting!J17</f>
        <v>-1.3156526823963166</v>
      </c>
      <c r="K4" s="6">
        <f>+TUM_db1_S1_Treatm!B4*Weighting!K2+TUM_db1_S1_Treatm!C4*Weighting!K3+TUM_db1_S1_Treatm!D4*Weighting!K4+TUM_db1_S1_Treatm!E4*Weighting!K5+TUM_db1_S1_Treatm!F4*Weighting!K6+TUM_db1_S1_Treatm!G4*Weighting!K7+TUM_db1_S1_Treatm!H4*Weighting!K8+TUM_db1_S1_Treatm!I4*Weighting!K9+TUM_db1_S1_Treatm!J4*Weighting!K10+TUM_db1_S1_Treatm!K4*Weighting!K11+TUM_db1_S1_Treatm!L4*Weighting!K12+TUM_db1_S1_Treatm!M4*Weighting!K13+TUM_db1_S1_Treatm!N4*Weighting!K14+TUM_db1_S1_Treatm!O4*Weighting!K15+TUM_db1_S1_Treatm!P4*Weighting!K16+TUM_db1_S1_Treatm!Q4*Weighting!K17</f>
        <v>-1.5931456818781156</v>
      </c>
      <c r="L4" s="6">
        <f>+TUM_db1_S1_Treatm!B4*Weighting!L2+TUM_db1_S1_Treatm!C4*Weighting!L3+TUM_db1_S1_Treatm!D4*Weighting!L4+TUM_db1_S1_Treatm!E4*Weighting!L5+TUM_db1_S1_Treatm!F4*Weighting!L6+TUM_db1_S1_Treatm!G4*Weighting!L7+TUM_db1_S1_Treatm!H4*Weighting!L8+TUM_db1_S1_Treatm!I4*Weighting!L9+TUM_db1_S1_Treatm!J4*Weighting!L10+TUM_db1_S1_Treatm!K4*Weighting!L11+TUM_db1_S1_Treatm!L4*Weighting!L12+TUM_db1_S1_Treatm!M4*Weighting!L13+TUM_db1_S1_Treatm!N4*Weighting!L14+TUM_db1_S1_Treatm!O4*Weighting!L15+TUM_db1_S1_Treatm!P4*Weighting!L16+TUM_db1_S1_Treatm!Q4*Weighting!L17</f>
        <v>-6.5628086594279651</v>
      </c>
      <c r="M4" s="6">
        <f>+TUM_db1_S1_Treatm!B4*Weighting!M2+TUM_db1_S1_Treatm!C4*Weighting!M3+TUM_db1_S1_Treatm!D4*Weighting!M4+TUM_db1_S1_Treatm!E4*Weighting!M5+TUM_db1_S1_Treatm!F4*Weighting!M6+TUM_db1_S1_Treatm!G4*Weighting!M7+TUM_db1_S1_Treatm!H4*Weighting!M8+TUM_db1_S1_Treatm!I4*Weighting!M9+TUM_db1_S1_Treatm!J4*Weighting!M10+TUM_db1_S1_Treatm!K4*Weighting!M11+TUM_db1_S1_Treatm!L4*Weighting!M12+TUM_db1_S1_Treatm!M4*Weighting!M13+TUM_db1_S1_Treatm!N4*Weighting!M14+TUM_db1_S1_Treatm!O4*Weighting!M15+TUM_db1_S1_Treatm!P4*Weighting!M16+TUM_db1_S1_Treatm!Q4*Weighting!M17</f>
        <v>7.9304590947157708E-3</v>
      </c>
      <c r="N4" s="6">
        <f>+TUM_db1_S1_Treatm!B4*Weighting!N2+TUM_db1_S1_Treatm!C4*Weighting!N3+TUM_db1_S1_Treatm!D4*Weighting!N4+TUM_db1_S1_Treatm!E4*Weighting!N5+TUM_db1_S1_Treatm!F4*Weighting!N6+TUM_db1_S1_Treatm!G4*Weighting!N7+TUM_db1_S1_Treatm!H4*Weighting!N8+TUM_db1_S1_Treatm!I4*Weighting!N9+TUM_db1_S1_Treatm!J4*Weighting!N10+TUM_db1_S1_Treatm!K4*Weighting!N11+TUM_db1_S1_Treatm!L4*Weighting!N12+TUM_db1_S1_Treatm!M4*Weighting!N13+TUM_db1_S1_Treatm!N4*Weighting!N14+TUM_db1_S1_Treatm!O4*Weighting!N15+TUM_db1_S1_Treatm!P4*Weighting!N16+TUM_db1_S1_Treatm!Q4*Weighting!N17</f>
        <v>-11.536326729172233</v>
      </c>
      <c r="O4" s="6">
        <f>+TUM_db1_S1_Treatm!B4*Weighting!O2+TUM_db1_S1_Treatm!C4*Weighting!O3+TUM_db1_S1_Treatm!D4*Weighting!O4+TUM_db1_S1_Treatm!E4*Weighting!O5+TUM_db1_S1_Treatm!F4*Weighting!O6+TUM_db1_S1_Treatm!G4*Weighting!O7+TUM_db1_S1_Treatm!H4*Weighting!O8+TUM_db1_S1_Treatm!I4*Weighting!O9+TUM_db1_S1_Treatm!J4*Weighting!O10+TUM_db1_S1_Treatm!K4*Weighting!O11+TUM_db1_S1_Treatm!L4*Weighting!O12+TUM_db1_S1_Treatm!M4*Weighting!O13+TUM_db1_S1_Treatm!N4*Weighting!O14+TUM_db1_S1_Treatm!O4*Weighting!O15+TUM_db1_S1_Treatm!P4*Weighting!O16+TUM_db1_S1_Treatm!Q4*Weighting!O17</f>
        <v>-5.0501882192203533</v>
      </c>
      <c r="P4" s="6">
        <f>+TUM_db1_S1_Treatm!B4*Weighting!P2+TUM_db1_S1_Treatm!C4*Weighting!P3+TUM_db1_S1_Treatm!D4*Weighting!P4+TUM_db1_S1_Treatm!E4*Weighting!P5+TUM_db1_S1_Treatm!F4*Weighting!P6+TUM_db1_S1_Treatm!G4*Weighting!P7+TUM_db1_S1_Treatm!H4*Weighting!P8+TUM_db1_S1_Treatm!I4*Weighting!P9+TUM_db1_S1_Treatm!J4*Weighting!P10+TUM_db1_S1_Treatm!K4*Weighting!P11+TUM_db1_S1_Treatm!L4*Weighting!P12+TUM_db1_S1_Treatm!M4*Weighting!P13+TUM_db1_S1_Treatm!N4*Weighting!P14+TUM_db1_S1_Treatm!O4*Weighting!P15+TUM_db1_S1_Treatm!P4*Weighting!P16+TUM_db1_S1_Treatm!Q4*Weighting!P17</f>
        <v>-1.370047230530187</v>
      </c>
      <c r="Q4" s="6">
        <f>+TUM_db1_S1_Treatm!B4*Weighting!Q2+TUM_db1_S1_Treatm!C4*Weighting!Q3+TUM_db1_S1_Treatm!D4*Weighting!Q4+TUM_db1_S1_Treatm!E4*Weighting!Q5+TUM_db1_S1_Treatm!F4*Weighting!Q6+TUM_db1_S1_Treatm!G4*Weighting!Q7+TUM_db1_S1_Treatm!H4*Weighting!Q8+TUM_db1_S1_Treatm!I4*Weighting!Q9+TUM_db1_S1_Treatm!J4*Weighting!Q10+TUM_db1_S1_Treatm!K4*Weighting!Q11+TUM_db1_S1_Treatm!L4*Weighting!Q12+TUM_db1_S1_Treatm!M4*Weighting!Q13+TUM_db1_S1_Treatm!N4*Weighting!Q14+TUM_db1_S1_Treatm!O4*Weighting!Q15+TUM_db1_S1_Treatm!P4*Weighting!Q16+TUM_db1_S1_Treatm!Q4*Weighting!Q17</f>
        <v>-4.5776583548290062E-2</v>
      </c>
      <c r="R4" s="6">
        <f>+TUM_db1_S1_Treatm!B4*Weighting!R2+TUM_db1_S1_Treatm!C4*Weighting!R3+TUM_db1_S1_Treatm!D4*Weighting!R4+TUM_db1_S1_Treatm!E4*Weighting!R5+TUM_db1_S1_Treatm!F4*Weighting!R6+TUM_db1_S1_Treatm!G4*Weighting!R7+TUM_db1_S1_Treatm!H4*Weighting!R8+TUM_db1_S1_Treatm!I4*Weighting!R9+TUM_db1_S1_Treatm!J4*Weighting!R10+TUM_db1_S1_Treatm!K4*Weighting!R11+TUM_db1_S1_Treatm!L4*Weighting!R12+TUM_db1_S1_Treatm!M4*Weighting!R13+TUM_db1_S1_Treatm!N4*Weighting!R14+TUM_db1_S1_Treatm!O4*Weighting!R15+TUM_db1_S1_Treatm!P4*Weighting!R16+TUM_db1_S1_Treatm!Q4*Weighting!R17</f>
        <v>0.71677823117108774</v>
      </c>
      <c r="S4" s="6">
        <f>+TUM_db1_S1_Treatm!B4*Weighting!S2+TUM_db1_S1_Treatm!C4*Weighting!S3+TUM_db1_S1_Treatm!D4*Weighting!S4+TUM_db1_S1_Treatm!E4*Weighting!S5+TUM_db1_S1_Treatm!F4*Weighting!S6+TUM_db1_S1_Treatm!G4*Weighting!S7+TUM_db1_S1_Treatm!H4*Weighting!S8+TUM_db1_S1_Treatm!I4*Weighting!S9+TUM_db1_S1_Treatm!J4*Weighting!S10+TUM_db1_S1_Treatm!K4*Weighting!S11+TUM_db1_S1_Treatm!L4*Weighting!S12+TUM_db1_S1_Treatm!M4*Weighting!S13+TUM_db1_S1_Treatm!N4*Weighting!S14+TUM_db1_S1_Treatm!O4*Weighting!S15+TUM_db1_S1_Treatm!P4*Weighting!S16+TUM_db1_S1_Treatm!Q4*Weighting!S17</f>
        <v>0.29822311988192052</v>
      </c>
      <c r="T4" s="6">
        <f>+TUM_db1_S1_Treatm!B4*Weighting!T2+TUM_db1_S1_Treatm!C4*Weighting!T3+TUM_db1_S1_Treatm!D4*Weighting!T4+TUM_db1_S1_Treatm!E4*Weighting!T5+TUM_db1_S1_Treatm!F4*Weighting!T6+TUM_db1_S1_Treatm!G4*Weighting!T7+TUM_db1_S1_Treatm!H4*Weighting!T8+TUM_db1_S1_Treatm!I4*Weighting!T9+TUM_db1_S1_Treatm!J4*Weighting!T10+TUM_db1_S1_Treatm!K4*Weighting!T11+TUM_db1_S1_Treatm!L4*Weighting!T12+TUM_db1_S1_Treatm!M4*Weighting!T13+TUM_db1_S1_Treatm!N4*Weighting!T14+TUM_db1_S1_Treatm!O4*Weighting!T15+TUM_db1_S1_Treatm!P4*Weighting!T16+TUM_db1_S1_Treatm!Q4*Weighting!T17</f>
        <v>0.63923779023236538</v>
      </c>
      <c r="U4" s="6">
        <f>+TUM_db1_S1_Treatm!B4*Weighting!U2+TUM_db1_S1_Treatm!C4*Weighting!U3+TUM_db1_S1_Treatm!D4*Weighting!U4+TUM_db1_S1_Treatm!E4*Weighting!U5+TUM_db1_S1_Treatm!F4*Weighting!U6+TUM_db1_S1_Treatm!G4*Weighting!U7+TUM_db1_S1_Treatm!H4*Weighting!U8+TUM_db1_S1_Treatm!I4*Weighting!U9+TUM_db1_S1_Treatm!J4*Weighting!U10+TUM_db1_S1_Treatm!K4*Weighting!U11+TUM_db1_S1_Treatm!L4*Weighting!U12+TUM_db1_S1_Treatm!M4*Weighting!U13+TUM_db1_S1_Treatm!N4*Weighting!U14+TUM_db1_S1_Treatm!O4*Weighting!U15+TUM_db1_S1_Treatm!P4*Weighting!U16+TUM_db1_S1_Treatm!Q4*Weighting!U17</f>
        <v>-0.29370133635524071</v>
      </c>
      <c r="V4" s="6">
        <f>+TUM_db1_S1_Treatm!B4*Weighting!V2+TUM_db1_S1_Treatm!C4*Weighting!V3+TUM_db1_S1_Treatm!D4*Weighting!V4+TUM_db1_S1_Treatm!E4*Weighting!V5+TUM_db1_S1_Treatm!F4*Weighting!V6+TUM_db1_S1_Treatm!G4*Weighting!V7+TUM_db1_S1_Treatm!H4*Weighting!V8+TUM_db1_S1_Treatm!I4*Weighting!V9+TUM_db1_S1_Treatm!J4*Weighting!V10+TUM_db1_S1_Treatm!K4*Weighting!V11+TUM_db1_S1_Treatm!L4*Weighting!V12+TUM_db1_S1_Treatm!M4*Weighting!V13+TUM_db1_S1_Treatm!N4*Weighting!V14+TUM_db1_S1_Treatm!O4*Weighting!V15+TUM_db1_S1_Treatm!P4*Weighting!V16+TUM_db1_S1_Treatm!Q4*Weighting!V17</f>
        <v>0.26114302556587166</v>
      </c>
      <c r="W4" s="6">
        <f>+TUM_db1_S1_Treatm!B4*Weighting!W2+TUM_db1_S1_Treatm!C4*Weighting!W3+TUM_db1_S1_Treatm!D4*Weighting!W4+TUM_db1_S1_Treatm!E4*Weighting!W5+TUM_db1_S1_Treatm!F4*Weighting!W6+TUM_db1_S1_Treatm!G4*Weighting!W7+TUM_db1_S1_Treatm!H4*Weighting!W8+TUM_db1_S1_Treatm!I4*Weighting!W9+TUM_db1_S1_Treatm!J4*Weighting!W10+TUM_db1_S1_Treatm!K4*Weighting!W11+TUM_db1_S1_Treatm!L4*Weighting!W12+TUM_db1_S1_Treatm!M4*Weighting!W13+TUM_db1_S1_Treatm!N4*Weighting!W14+TUM_db1_S1_Treatm!O4*Weighting!W15+TUM_db1_S1_Treatm!P4*Weighting!W16+TUM_db1_S1_Treatm!Q4*Weighting!W17</f>
        <v>0.39408841034398689</v>
      </c>
      <c r="X4" s="6">
        <f>+TUM_db1_S1_Treatm!B4*Weighting!X2+TUM_db1_S1_Treatm!C4*Weighting!X3+TUM_db1_S1_Treatm!D4*Weighting!X4+TUM_db1_S1_Treatm!E4*Weighting!X5+TUM_db1_S1_Treatm!F4*Weighting!X6+TUM_db1_S1_Treatm!G4*Weighting!X7+TUM_db1_S1_Treatm!H4*Weighting!X8+TUM_db1_S1_Treatm!I4*Weighting!X9+TUM_db1_S1_Treatm!J4*Weighting!X10+TUM_db1_S1_Treatm!K4*Weighting!X11+TUM_db1_S1_Treatm!L4*Weighting!X12+TUM_db1_S1_Treatm!M4*Weighting!X13+TUM_db1_S1_Treatm!N4*Weighting!X14+TUM_db1_S1_Treatm!O4*Weighting!X15+TUM_db1_S1_Treatm!P4*Weighting!X16+TUM_db1_S1_Treatm!Q4*Weighting!X17</f>
        <v>-8.1735109680937015E-2</v>
      </c>
      <c r="Y4" s="6">
        <f>+TUM_db1_S1_Treatm!B4*Weighting!Y2+TUM_db1_S1_Treatm!C4*Weighting!Y3+TUM_db1_S1_Treatm!D4*Weighting!Y4+TUM_db1_S1_Treatm!E4*Weighting!Y5+TUM_db1_S1_Treatm!F4*Weighting!Y6+TUM_db1_S1_Treatm!G4*Weighting!Y7+TUM_db1_S1_Treatm!H4*Weighting!Y8+TUM_db1_S1_Treatm!I4*Weighting!Y9+TUM_db1_S1_Treatm!J4*Weighting!Y10+TUM_db1_S1_Treatm!K4*Weighting!Y11+TUM_db1_S1_Treatm!L4*Weighting!Y12+TUM_db1_S1_Treatm!M4*Weighting!Y13+TUM_db1_S1_Treatm!N4*Weighting!Y14+TUM_db1_S1_Treatm!O4*Weighting!Y15+TUM_db1_S1_Treatm!P4*Weighting!Y16+TUM_db1_S1_Treatm!Q4*Weighting!Y17</f>
        <v>-0.11747402056503917</v>
      </c>
      <c r="Z4" s="6">
        <f>+TUM_db1_S1_Treatm!B4*Weighting!Z2+TUM_db1_S1_Treatm!C4*Weighting!Z3+TUM_db1_S1_Treatm!D4*Weighting!Z4+TUM_db1_S1_Treatm!E4*Weighting!Z5+TUM_db1_S1_Treatm!F4*Weighting!Z6+TUM_db1_S1_Treatm!G4*Weighting!Z7+TUM_db1_S1_Treatm!H4*Weighting!Z8+TUM_db1_S1_Treatm!I4*Weighting!Z9+TUM_db1_S1_Treatm!J4*Weighting!Z10+TUM_db1_S1_Treatm!K4*Weighting!Z11+TUM_db1_S1_Treatm!L4*Weighting!Z12+TUM_db1_S1_Treatm!M4*Weighting!Z13+TUM_db1_S1_Treatm!N4*Weighting!Z14+TUM_db1_S1_Treatm!O4*Weighting!Z15+TUM_db1_S1_Treatm!P4*Weighting!Z16+TUM_db1_S1_Treatm!Q4*Weighting!Z17</f>
        <v>-0.76458057689287773</v>
      </c>
      <c r="AA4" s="6">
        <f>+TUM_db1_S1_Treatm!B4*Weighting!AA2+TUM_db1_S1_Treatm!C4*Weighting!AA3+TUM_db1_S1_Treatm!D4*Weighting!AA4+TUM_db1_S1_Treatm!E4*Weighting!AA5+TUM_db1_S1_Treatm!F4*Weighting!AA6+TUM_db1_S1_Treatm!G4*Weighting!AA7+TUM_db1_S1_Treatm!H4*Weighting!AA8+TUM_db1_S1_Treatm!I4*Weighting!AA9+TUM_db1_S1_Treatm!J4*Weighting!AA10+TUM_db1_S1_Treatm!K4*Weighting!AA11+TUM_db1_S1_Treatm!L4*Weighting!AA12+TUM_db1_S1_Treatm!M4*Weighting!AA13+TUM_db1_S1_Treatm!N4*Weighting!AA14+TUM_db1_S1_Treatm!O4*Weighting!AA15+TUM_db1_S1_Treatm!P4*Weighting!AA16+TUM_db1_S1_Treatm!Q4*Weighting!AA17</f>
        <v>-0.12650891636369122</v>
      </c>
    </row>
    <row r="5" spans="1:27" x14ac:dyDescent="0.35">
      <c r="A5" s="5" t="s">
        <v>4</v>
      </c>
      <c r="B5" s="6">
        <f ca="1">+TUM_db1_S1_Treatm!B5*Weighting!B2+TUM_db1_S1_Treatm!C5*Weighting!B3+TUM_db1_S1_Treatm!D5*Weighting!B4+TUM_db1_S1_Treatm!E5*Weighting!B5+TUM_db1_S1_Treatm!F5*Weighting!B6+TUM_db1_S1_Treatm!G5*Weighting!B7+TUM_db1_S1_Treatm!H5*Weighting!B8+TUM_db1_S1_Treatm!I5*Weighting!B9+TUM_db1_S1_Treatm!J5*Weighting!B10+TUM_db1_S1_Treatm!K5*Weighting!B11+TUM_db1_S1_Treatm!L5*Weighting!B12+TUM_db1_S1_Treatm!M5*Weighting!B13+TUM_db1_S1_Treatm!N5*Weighting!B14+TUM_db1_S1_Treatm!O5*Weighting!B15+TUM_db1_S1_Treatm!P5*Weighting!B16+TUM_db1_S1_Treatm!Q5*Weighting!B17</f>
        <v>18.008748872241348</v>
      </c>
      <c r="C5" s="6">
        <f ca="1">+TUM_db1_S1_Treatm!B5*Weighting!C2+TUM_db1_S1_Treatm!C5*Weighting!C3+TUM_db1_S1_Treatm!D5*Weighting!C4+TUM_db1_S1_Treatm!E5*Weighting!C5+TUM_db1_S1_Treatm!F5*Weighting!C6+TUM_db1_S1_Treatm!G5*Weighting!C7+TUM_db1_S1_Treatm!H5*Weighting!C8+TUM_db1_S1_Treatm!I5*Weighting!C9+TUM_db1_S1_Treatm!J5*Weighting!C10+TUM_db1_S1_Treatm!K5*Weighting!C11+TUM_db1_S1_Treatm!L5*Weighting!C12+TUM_db1_S1_Treatm!M5*Weighting!C13+TUM_db1_S1_Treatm!N5*Weighting!C14+TUM_db1_S1_Treatm!O5*Weighting!C15+TUM_db1_S1_Treatm!P5*Weighting!C16+TUM_db1_S1_Treatm!Q5*Weighting!C17</f>
        <v>12.281171976644687</v>
      </c>
      <c r="D5" s="6">
        <f ca="1">+TUM_db1_S1_Treatm!B5*Weighting!D2+TUM_db1_S1_Treatm!C5*Weighting!D3+TUM_db1_S1_Treatm!D5*Weighting!D4+TUM_db1_S1_Treatm!E5*Weighting!D5+TUM_db1_S1_Treatm!F5*Weighting!D6+TUM_db1_S1_Treatm!G5*Weighting!D7+TUM_db1_S1_Treatm!H5*Weighting!D8+TUM_db1_S1_Treatm!I5*Weighting!D9+TUM_db1_S1_Treatm!J5*Weighting!D10+TUM_db1_S1_Treatm!K5*Weighting!D11+TUM_db1_S1_Treatm!L5*Weighting!D12+TUM_db1_S1_Treatm!M5*Weighting!D13+TUM_db1_S1_Treatm!N5*Weighting!D14+TUM_db1_S1_Treatm!O5*Weighting!D15+TUM_db1_S1_Treatm!P5*Weighting!D16+TUM_db1_S1_Treatm!Q5*Weighting!D17</f>
        <v>18.432066916072994</v>
      </c>
      <c r="E5" s="6">
        <f ca="1">+TUM_db1_S1_Treatm!B5*Weighting!E2+TUM_db1_S1_Treatm!C5*Weighting!E3+TUM_db1_S1_Treatm!D5*Weighting!E4+TUM_db1_S1_Treatm!E5*Weighting!E5+TUM_db1_S1_Treatm!F5*Weighting!E6+TUM_db1_S1_Treatm!G5*Weighting!E7+TUM_db1_S1_Treatm!H5*Weighting!E8+TUM_db1_S1_Treatm!I5*Weighting!E9+TUM_db1_S1_Treatm!J5*Weighting!E10+TUM_db1_S1_Treatm!K5*Weighting!E11+TUM_db1_S1_Treatm!L5*Weighting!E12+TUM_db1_S1_Treatm!M5*Weighting!E13+TUM_db1_S1_Treatm!N5*Weighting!E14+TUM_db1_S1_Treatm!O5*Weighting!E15+TUM_db1_S1_Treatm!P5*Weighting!E16+TUM_db1_S1_Treatm!Q5*Weighting!E17</f>
        <v>13.664817283978886</v>
      </c>
      <c r="F5" s="6">
        <f ca="1">+TUM_db1_S1_Treatm!B5*Weighting!F2+TUM_db1_S1_Treatm!C5*Weighting!F3+TUM_db1_S1_Treatm!D5*Weighting!F4+TUM_db1_S1_Treatm!E5*Weighting!F5+TUM_db1_S1_Treatm!F5*Weighting!F6+TUM_db1_S1_Treatm!G5*Weighting!F7+TUM_db1_S1_Treatm!H5*Weighting!F8+TUM_db1_S1_Treatm!I5*Weighting!F9+TUM_db1_S1_Treatm!J5*Weighting!F10+TUM_db1_S1_Treatm!K5*Weighting!F11+TUM_db1_S1_Treatm!L5*Weighting!F12+TUM_db1_S1_Treatm!M5*Weighting!F13+TUM_db1_S1_Treatm!N5*Weighting!F14+TUM_db1_S1_Treatm!O5*Weighting!F15+TUM_db1_S1_Treatm!P5*Weighting!F16+TUM_db1_S1_Treatm!Q5*Weighting!F17</f>
        <v>17.231456147229483</v>
      </c>
      <c r="G5" s="6">
        <f>+TUM_db1_S1_Treatm!B5*Weighting!G2+TUM_db1_S1_Treatm!C5*Weighting!G3+TUM_db1_S1_Treatm!D5*Weighting!G4+TUM_db1_S1_Treatm!E5*Weighting!G5+TUM_db1_S1_Treatm!F5*Weighting!G6+TUM_db1_S1_Treatm!G5*Weighting!G7+TUM_db1_S1_Treatm!H5*Weighting!G8+TUM_db1_S1_Treatm!I5*Weighting!G9+TUM_db1_S1_Treatm!J5*Weighting!G10+TUM_db1_S1_Treatm!K5*Weighting!G11+TUM_db1_S1_Treatm!L5*Weighting!G12+TUM_db1_S1_Treatm!M5*Weighting!G13+TUM_db1_S1_Treatm!N5*Weighting!G14+TUM_db1_S1_Treatm!O5*Weighting!G15+TUM_db1_S1_Treatm!P5*Weighting!G16+TUM_db1_S1_Treatm!Q5*Weighting!G17</f>
        <v>9.5453659267969648</v>
      </c>
      <c r="H5" s="6">
        <f>+TUM_db1_S1_Treatm!B5*Weighting!H2+TUM_db1_S1_Treatm!C5*Weighting!H3+TUM_db1_S1_Treatm!D5*Weighting!H4+TUM_db1_S1_Treatm!E5*Weighting!H5+TUM_db1_S1_Treatm!F5*Weighting!H6+TUM_db1_S1_Treatm!G5*Weighting!H7+TUM_db1_S1_Treatm!H5*Weighting!H8+TUM_db1_S1_Treatm!I5*Weighting!H9+TUM_db1_S1_Treatm!J5*Weighting!H10+TUM_db1_S1_Treatm!K5*Weighting!H11+TUM_db1_S1_Treatm!L5*Weighting!H12+TUM_db1_S1_Treatm!M5*Weighting!H13+TUM_db1_S1_Treatm!N5*Weighting!H14+TUM_db1_S1_Treatm!O5*Weighting!H15+TUM_db1_S1_Treatm!P5*Weighting!H16+TUM_db1_S1_Treatm!Q5*Weighting!H17</f>
        <v>8.065555762581031</v>
      </c>
      <c r="I5" s="6">
        <f>+TUM_db1_S1_Treatm!B5*Weighting!I2+TUM_db1_S1_Treatm!C5*Weighting!I3+TUM_db1_S1_Treatm!D5*Weighting!I4+TUM_db1_S1_Treatm!E5*Weighting!I5+TUM_db1_S1_Treatm!F5*Weighting!I6+TUM_db1_S1_Treatm!G5*Weighting!I7+TUM_db1_S1_Treatm!H5*Weighting!I8+TUM_db1_S1_Treatm!I5*Weighting!I9+TUM_db1_S1_Treatm!J5*Weighting!I10+TUM_db1_S1_Treatm!K5*Weighting!I11+TUM_db1_S1_Treatm!L5*Weighting!I12+TUM_db1_S1_Treatm!M5*Weighting!I13+TUM_db1_S1_Treatm!N5*Weighting!I14+TUM_db1_S1_Treatm!O5*Weighting!I15+TUM_db1_S1_Treatm!P5*Weighting!I16+TUM_db1_S1_Treatm!Q5*Weighting!I17</f>
        <v>9.554984189504756</v>
      </c>
      <c r="J5" s="6">
        <f>+TUM_db1_S1_Treatm!B5*Weighting!J2+TUM_db1_S1_Treatm!C5*Weighting!J3+TUM_db1_S1_Treatm!D5*Weighting!J4+TUM_db1_S1_Treatm!E5*Weighting!J5+TUM_db1_S1_Treatm!F5*Weighting!J6+TUM_db1_S1_Treatm!G5*Weighting!J7+TUM_db1_S1_Treatm!H5*Weighting!J8+TUM_db1_S1_Treatm!I5*Weighting!J9+TUM_db1_S1_Treatm!J5*Weighting!J10+TUM_db1_S1_Treatm!K5*Weighting!J11+TUM_db1_S1_Treatm!L5*Weighting!J12+TUM_db1_S1_Treatm!M5*Weighting!J13+TUM_db1_S1_Treatm!N5*Weighting!J14+TUM_db1_S1_Treatm!O5*Weighting!J15+TUM_db1_S1_Treatm!P5*Weighting!J16+TUM_db1_S1_Treatm!Q5*Weighting!J17</f>
        <v>8.2674430755196013</v>
      </c>
      <c r="K5" s="6">
        <f>+TUM_db1_S1_Treatm!B5*Weighting!K2+TUM_db1_S1_Treatm!C5*Weighting!K3+TUM_db1_S1_Treatm!D5*Weighting!K4+TUM_db1_S1_Treatm!E5*Weighting!K5+TUM_db1_S1_Treatm!F5*Weighting!K6+TUM_db1_S1_Treatm!G5*Weighting!K7+TUM_db1_S1_Treatm!H5*Weighting!K8+TUM_db1_S1_Treatm!I5*Weighting!K9+TUM_db1_S1_Treatm!J5*Weighting!K10+TUM_db1_S1_Treatm!K5*Weighting!K11+TUM_db1_S1_Treatm!L5*Weighting!K12+TUM_db1_S1_Treatm!M5*Weighting!K13+TUM_db1_S1_Treatm!N5*Weighting!K14+TUM_db1_S1_Treatm!O5*Weighting!K15+TUM_db1_S1_Treatm!P5*Weighting!K16+TUM_db1_S1_Treatm!Q5*Weighting!K17</f>
        <v>8.2116036578846607</v>
      </c>
      <c r="L5" s="6">
        <f>+TUM_db1_S1_Treatm!B5*Weighting!L2+TUM_db1_S1_Treatm!C5*Weighting!L3+TUM_db1_S1_Treatm!D5*Weighting!L4+TUM_db1_S1_Treatm!E5*Weighting!L5+TUM_db1_S1_Treatm!F5*Weighting!L6+TUM_db1_S1_Treatm!G5*Weighting!L7+TUM_db1_S1_Treatm!H5*Weighting!L8+TUM_db1_S1_Treatm!I5*Weighting!L9+TUM_db1_S1_Treatm!J5*Weighting!L10+TUM_db1_S1_Treatm!K5*Weighting!L11+TUM_db1_S1_Treatm!L5*Weighting!L12+TUM_db1_S1_Treatm!M5*Weighting!L13+TUM_db1_S1_Treatm!N5*Weighting!L14+TUM_db1_S1_Treatm!O5*Weighting!L15+TUM_db1_S1_Treatm!P5*Weighting!L16+TUM_db1_S1_Treatm!Q5*Weighting!L17</f>
        <v>7.1122828355997205</v>
      </c>
      <c r="M5" s="6">
        <f>+TUM_db1_S1_Treatm!B5*Weighting!M2+TUM_db1_S1_Treatm!C5*Weighting!M3+TUM_db1_S1_Treatm!D5*Weighting!M4+TUM_db1_S1_Treatm!E5*Weighting!M5+TUM_db1_S1_Treatm!F5*Weighting!M6+TUM_db1_S1_Treatm!G5*Weighting!M7+TUM_db1_S1_Treatm!H5*Weighting!M8+TUM_db1_S1_Treatm!I5*Weighting!M9+TUM_db1_S1_Treatm!J5*Weighting!M10+TUM_db1_S1_Treatm!K5*Weighting!M11+TUM_db1_S1_Treatm!L5*Weighting!M12+TUM_db1_S1_Treatm!M5*Weighting!M13+TUM_db1_S1_Treatm!N5*Weighting!M14+TUM_db1_S1_Treatm!O5*Weighting!M15+TUM_db1_S1_Treatm!P5*Weighting!M16+TUM_db1_S1_Treatm!Q5*Weighting!M17</f>
        <v>0.52287197673731467</v>
      </c>
      <c r="N5" s="6">
        <f>+TUM_db1_S1_Treatm!B5*Weighting!N2+TUM_db1_S1_Treatm!C5*Weighting!N3+TUM_db1_S1_Treatm!D5*Weighting!N4+TUM_db1_S1_Treatm!E5*Weighting!N5+TUM_db1_S1_Treatm!F5*Weighting!N6+TUM_db1_S1_Treatm!G5*Weighting!N7+TUM_db1_S1_Treatm!H5*Weighting!N8+TUM_db1_S1_Treatm!I5*Weighting!N9+TUM_db1_S1_Treatm!J5*Weighting!N10+TUM_db1_S1_Treatm!K5*Weighting!N11+TUM_db1_S1_Treatm!L5*Weighting!N12+TUM_db1_S1_Treatm!M5*Weighting!N13+TUM_db1_S1_Treatm!N5*Weighting!N14+TUM_db1_S1_Treatm!O5*Weighting!N15+TUM_db1_S1_Treatm!P5*Weighting!N16+TUM_db1_S1_Treatm!Q5*Weighting!N17</f>
        <v>59.580157888048674</v>
      </c>
      <c r="O5" s="6">
        <f>+TUM_db1_S1_Treatm!B5*Weighting!O2+TUM_db1_S1_Treatm!C5*Weighting!O3+TUM_db1_S1_Treatm!D5*Weighting!O4+TUM_db1_S1_Treatm!E5*Weighting!O5+TUM_db1_S1_Treatm!F5*Weighting!O6+TUM_db1_S1_Treatm!G5*Weighting!O7+TUM_db1_S1_Treatm!H5*Weighting!O8+TUM_db1_S1_Treatm!I5*Weighting!O9+TUM_db1_S1_Treatm!J5*Weighting!O10+TUM_db1_S1_Treatm!K5*Weighting!O11+TUM_db1_S1_Treatm!L5*Weighting!O12+TUM_db1_S1_Treatm!M5*Weighting!O13+TUM_db1_S1_Treatm!N5*Weighting!O14+TUM_db1_S1_Treatm!O5*Weighting!O15+TUM_db1_S1_Treatm!P5*Weighting!O16+TUM_db1_S1_Treatm!Q5*Weighting!O17</f>
        <v>13.787538031226518</v>
      </c>
      <c r="P5" s="6">
        <f>+TUM_db1_S1_Treatm!B5*Weighting!P2+TUM_db1_S1_Treatm!C5*Weighting!P3+TUM_db1_S1_Treatm!D5*Weighting!P4+TUM_db1_S1_Treatm!E5*Weighting!P5+TUM_db1_S1_Treatm!F5*Weighting!P6+TUM_db1_S1_Treatm!G5*Weighting!P7+TUM_db1_S1_Treatm!H5*Weighting!P8+TUM_db1_S1_Treatm!I5*Weighting!P9+TUM_db1_S1_Treatm!J5*Weighting!P10+TUM_db1_S1_Treatm!K5*Weighting!P11+TUM_db1_S1_Treatm!L5*Weighting!P12+TUM_db1_S1_Treatm!M5*Weighting!P13+TUM_db1_S1_Treatm!N5*Weighting!P14+TUM_db1_S1_Treatm!O5*Weighting!P15+TUM_db1_S1_Treatm!P5*Weighting!P16+TUM_db1_S1_Treatm!Q5*Weighting!P17</f>
        <v>3.6227329215522222</v>
      </c>
      <c r="Q5" s="6">
        <f>+TUM_db1_S1_Treatm!B5*Weighting!Q2+TUM_db1_S1_Treatm!C5*Weighting!Q3+TUM_db1_S1_Treatm!D5*Weighting!Q4+TUM_db1_S1_Treatm!E5*Weighting!Q5+TUM_db1_S1_Treatm!F5*Weighting!Q6+TUM_db1_S1_Treatm!G5*Weighting!Q7+TUM_db1_S1_Treatm!H5*Weighting!Q8+TUM_db1_S1_Treatm!I5*Weighting!Q9+TUM_db1_S1_Treatm!J5*Weighting!Q10+TUM_db1_S1_Treatm!K5*Weighting!Q11+TUM_db1_S1_Treatm!L5*Weighting!Q12+TUM_db1_S1_Treatm!M5*Weighting!Q13+TUM_db1_S1_Treatm!N5*Weighting!Q14+TUM_db1_S1_Treatm!O5*Weighting!Q15+TUM_db1_S1_Treatm!P5*Weighting!Q16+TUM_db1_S1_Treatm!Q5*Weighting!Q17</f>
        <v>1.0488768271610578</v>
      </c>
      <c r="R5" s="6">
        <f>+TUM_db1_S1_Treatm!B5*Weighting!R2+TUM_db1_S1_Treatm!C5*Weighting!R3+TUM_db1_S1_Treatm!D5*Weighting!R4+TUM_db1_S1_Treatm!E5*Weighting!R5+TUM_db1_S1_Treatm!F5*Weighting!R6+TUM_db1_S1_Treatm!G5*Weighting!R7+TUM_db1_S1_Treatm!H5*Weighting!R8+TUM_db1_S1_Treatm!I5*Weighting!R9+TUM_db1_S1_Treatm!J5*Weighting!R10+TUM_db1_S1_Treatm!K5*Weighting!R11+TUM_db1_S1_Treatm!L5*Weighting!R12+TUM_db1_S1_Treatm!M5*Weighting!R13+TUM_db1_S1_Treatm!N5*Weighting!R14+TUM_db1_S1_Treatm!O5*Weighting!R15+TUM_db1_S1_Treatm!P5*Weighting!R16+TUM_db1_S1_Treatm!Q5*Weighting!R17</f>
        <v>6.368986598078739</v>
      </c>
      <c r="S5" s="6">
        <f>+TUM_db1_S1_Treatm!B5*Weighting!S2+TUM_db1_S1_Treatm!C5*Weighting!S3+TUM_db1_S1_Treatm!D5*Weighting!S4+TUM_db1_S1_Treatm!E5*Weighting!S5+TUM_db1_S1_Treatm!F5*Weighting!S6+TUM_db1_S1_Treatm!G5*Weighting!S7+TUM_db1_S1_Treatm!H5*Weighting!S8+TUM_db1_S1_Treatm!I5*Weighting!S9+TUM_db1_S1_Treatm!J5*Weighting!S10+TUM_db1_S1_Treatm!K5*Weighting!S11+TUM_db1_S1_Treatm!L5*Weighting!S12+TUM_db1_S1_Treatm!M5*Weighting!S13+TUM_db1_S1_Treatm!N5*Weighting!S14+TUM_db1_S1_Treatm!O5*Weighting!S15+TUM_db1_S1_Treatm!P5*Weighting!S16+TUM_db1_S1_Treatm!Q5*Weighting!S17</f>
        <v>4.5677667771970611</v>
      </c>
      <c r="T5" s="6">
        <f>+TUM_db1_S1_Treatm!B5*Weighting!T2+TUM_db1_S1_Treatm!C5*Weighting!T3+TUM_db1_S1_Treatm!D5*Weighting!T4+TUM_db1_S1_Treatm!E5*Weighting!T5+TUM_db1_S1_Treatm!F5*Weighting!T6+TUM_db1_S1_Treatm!G5*Weighting!T7+TUM_db1_S1_Treatm!H5*Weighting!T8+TUM_db1_S1_Treatm!I5*Weighting!T9+TUM_db1_S1_Treatm!J5*Weighting!T10+TUM_db1_S1_Treatm!K5*Weighting!T11+TUM_db1_S1_Treatm!L5*Weighting!T12+TUM_db1_S1_Treatm!M5*Weighting!T13+TUM_db1_S1_Treatm!N5*Weighting!T14+TUM_db1_S1_Treatm!O5*Weighting!T15+TUM_db1_S1_Treatm!P5*Weighting!T16+TUM_db1_S1_Treatm!Q5*Weighting!T17</f>
        <v>4.6099491352818873</v>
      </c>
      <c r="U5" s="6">
        <f>+TUM_db1_S1_Treatm!B5*Weighting!U2+TUM_db1_S1_Treatm!C5*Weighting!U3+TUM_db1_S1_Treatm!D5*Weighting!U4+TUM_db1_S1_Treatm!E5*Weighting!U5+TUM_db1_S1_Treatm!F5*Weighting!U6+TUM_db1_S1_Treatm!G5*Weighting!U7+TUM_db1_S1_Treatm!H5*Weighting!U8+TUM_db1_S1_Treatm!I5*Weighting!U9+TUM_db1_S1_Treatm!J5*Weighting!U10+TUM_db1_S1_Treatm!K5*Weighting!U11+TUM_db1_S1_Treatm!L5*Weighting!U12+TUM_db1_S1_Treatm!M5*Weighting!U13+TUM_db1_S1_Treatm!N5*Weighting!U14+TUM_db1_S1_Treatm!O5*Weighting!U15+TUM_db1_S1_Treatm!P5*Weighting!U16+TUM_db1_S1_Treatm!Q5*Weighting!U17</f>
        <v>0.91229795880008879</v>
      </c>
      <c r="V5" s="6">
        <f>+TUM_db1_S1_Treatm!B5*Weighting!V2+TUM_db1_S1_Treatm!C5*Weighting!V3+TUM_db1_S1_Treatm!D5*Weighting!V4+TUM_db1_S1_Treatm!E5*Weighting!V5+TUM_db1_S1_Treatm!F5*Weighting!V6+TUM_db1_S1_Treatm!G5*Weighting!V7+TUM_db1_S1_Treatm!H5*Weighting!V8+TUM_db1_S1_Treatm!I5*Weighting!V9+TUM_db1_S1_Treatm!J5*Weighting!V10+TUM_db1_S1_Treatm!K5*Weighting!V11+TUM_db1_S1_Treatm!L5*Weighting!V12+TUM_db1_S1_Treatm!M5*Weighting!V13+TUM_db1_S1_Treatm!N5*Weighting!V14+TUM_db1_S1_Treatm!O5*Weighting!V15+TUM_db1_S1_Treatm!P5*Weighting!V16+TUM_db1_S1_Treatm!Q5*Weighting!V17</f>
        <v>2.5945590419617837</v>
      </c>
      <c r="W5" s="6">
        <f>+TUM_db1_S1_Treatm!B5*Weighting!W2+TUM_db1_S1_Treatm!C5*Weighting!W3+TUM_db1_S1_Treatm!D5*Weighting!W4+TUM_db1_S1_Treatm!E5*Weighting!W5+TUM_db1_S1_Treatm!F5*Weighting!W6+TUM_db1_S1_Treatm!G5*Weighting!W7+TUM_db1_S1_Treatm!H5*Weighting!W8+TUM_db1_S1_Treatm!I5*Weighting!W9+TUM_db1_S1_Treatm!J5*Weighting!W10+TUM_db1_S1_Treatm!K5*Weighting!W11+TUM_db1_S1_Treatm!L5*Weighting!W12+TUM_db1_S1_Treatm!M5*Weighting!W13+TUM_db1_S1_Treatm!N5*Weighting!W14+TUM_db1_S1_Treatm!O5*Weighting!W15+TUM_db1_S1_Treatm!P5*Weighting!W16+TUM_db1_S1_Treatm!Q5*Weighting!W17</f>
        <v>16.40640010895109</v>
      </c>
      <c r="X5" s="6">
        <f>+TUM_db1_S1_Treatm!B5*Weighting!X2+TUM_db1_S1_Treatm!C5*Weighting!X3+TUM_db1_S1_Treatm!D5*Weighting!X4+TUM_db1_S1_Treatm!E5*Weighting!X5+TUM_db1_S1_Treatm!F5*Weighting!X6+TUM_db1_S1_Treatm!G5*Weighting!X7+TUM_db1_S1_Treatm!H5*Weighting!X8+TUM_db1_S1_Treatm!I5*Weighting!X9+TUM_db1_S1_Treatm!J5*Weighting!X10+TUM_db1_S1_Treatm!K5*Weighting!X11+TUM_db1_S1_Treatm!L5*Weighting!X12+TUM_db1_S1_Treatm!M5*Weighting!X13+TUM_db1_S1_Treatm!N5*Weighting!X14+TUM_db1_S1_Treatm!O5*Weighting!X15+TUM_db1_S1_Treatm!P5*Weighting!X16+TUM_db1_S1_Treatm!Q5*Weighting!X17</f>
        <v>0.49640557161158938</v>
      </c>
      <c r="Y5" s="6">
        <f>+TUM_db1_S1_Treatm!B5*Weighting!Y2+TUM_db1_S1_Treatm!C5*Weighting!Y3+TUM_db1_S1_Treatm!D5*Weighting!Y4+TUM_db1_S1_Treatm!E5*Weighting!Y5+TUM_db1_S1_Treatm!F5*Weighting!Y6+TUM_db1_S1_Treatm!G5*Weighting!Y7+TUM_db1_S1_Treatm!H5*Weighting!Y8+TUM_db1_S1_Treatm!I5*Weighting!Y9+TUM_db1_S1_Treatm!J5*Weighting!Y10+TUM_db1_S1_Treatm!K5*Weighting!Y11+TUM_db1_S1_Treatm!L5*Weighting!Y12+TUM_db1_S1_Treatm!M5*Weighting!Y13+TUM_db1_S1_Treatm!N5*Weighting!Y14+TUM_db1_S1_Treatm!O5*Weighting!Y15+TUM_db1_S1_Treatm!P5*Weighting!Y16+TUM_db1_S1_Treatm!Q5*Weighting!Y17</f>
        <v>0.73304989991078173</v>
      </c>
      <c r="Z5" s="6">
        <f>+TUM_db1_S1_Treatm!B5*Weighting!Z2+TUM_db1_S1_Treatm!C5*Weighting!Z3+TUM_db1_S1_Treatm!D5*Weighting!Z4+TUM_db1_S1_Treatm!E5*Weighting!Z5+TUM_db1_S1_Treatm!F5*Weighting!Z6+TUM_db1_S1_Treatm!G5*Weighting!Z7+TUM_db1_S1_Treatm!H5*Weighting!Z8+TUM_db1_S1_Treatm!I5*Weighting!Z9+TUM_db1_S1_Treatm!J5*Weighting!Z10+TUM_db1_S1_Treatm!K5*Weighting!Z11+TUM_db1_S1_Treatm!L5*Weighting!Z12+TUM_db1_S1_Treatm!M5*Weighting!Z13+TUM_db1_S1_Treatm!N5*Weighting!Z14+TUM_db1_S1_Treatm!O5*Weighting!Z15+TUM_db1_S1_Treatm!P5*Weighting!Z16+TUM_db1_S1_Treatm!Q5*Weighting!Z17</f>
        <v>16.47893054181587</v>
      </c>
      <c r="AA5" s="6">
        <f>+TUM_db1_S1_Treatm!B5*Weighting!AA2+TUM_db1_S1_Treatm!C5*Weighting!AA3+TUM_db1_S1_Treatm!D5*Weighting!AA4+TUM_db1_S1_Treatm!E5*Weighting!AA5+TUM_db1_S1_Treatm!F5*Weighting!AA6+TUM_db1_S1_Treatm!G5*Weighting!AA7+TUM_db1_S1_Treatm!H5*Weighting!AA8+TUM_db1_S1_Treatm!I5*Weighting!AA9+TUM_db1_S1_Treatm!J5*Weighting!AA10+TUM_db1_S1_Treatm!K5*Weighting!AA11+TUM_db1_S1_Treatm!L5*Weighting!AA12+TUM_db1_S1_Treatm!M5*Weighting!AA13+TUM_db1_S1_Treatm!N5*Weighting!AA14+TUM_db1_S1_Treatm!O5*Weighting!AA15+TUM_db1_S1_Treatm!P5*Weighting!AA16+TUM_db1_S1_Treatm!Q5*Weighting!AA17</f>
        <v>13.883048714817036</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1_Util!B2*Weighting!B2+TUM_db1_S1_Util!C2*Weighting!B3+TUM_db1_S1_Util!D2*Weighting!B4+TUM_db1_S1_Util!E2*Weighting!B5+TUM_db1_S1_Util!F2*Weighting!B6+TUM_db1_S1_Util!G2*Weighting!B7+TUM_db1_S1_Util!H2*Weighting!B8+TUM_db1_S1_Util!I2*Weighting!B9+TUM_db1_S1_Util!J2*Weighting!B10+TUM_db1_S1_Util!K2*Weighting!B11+TUM_db1_S1_Util!L2*Weighting!B12+TUM_db1_S1_Util!M2*Weighting!B13+TUM_db1_S1_Util!N2*Weighting!B14+TUM_db1_S1_Util!O2*Weighting!B15+TUM_db1_S1_Util!P2*Weighting!B16+TUM_db1_S1_Util!Q2*Weighting!B17</f>
        <v>-136.89543503551266</v>
      </c>
      <c r="C2" s="6">
        <f ca="1">+TUM_db1_S1_Util!B2*Weighting!C2+TUM_db1_S1_Util!C2*Weighting!C3+TUM_db1_S1_Util!D2*Weighting!C4+TUM_db1_S1_Util!E2*Weighting!C5+TUM_db1_S1_Util!F2*Weighting!C6+TUM_db1_S1_Util!G2*Weighting!C7+TUM_db1_S1_Util!H2*Weighting!C8+TUM_db1_S1_Util!I2*Weighting!C9+TUM_db1_S1_Util!J2*Weighting!C10+TUM_db1_S1_Util!K2*Weighting!C11+TUM_db1_S1_Util!L2*Weighting!C12+TUM_db1_S1_Util!M2*Weighting!C13+TUM_db1_S1_Util!N2*Weighting!C14+TUM_db1_S1_Util!O2*Weighting!C15+TUM_db1_S1_Util!P2*Weighting!C16+TUM_db1_S1_Util!Q2*Weighting!C17</f>
        <v>-133.09898557486727</v>
      </c>
      <c r="D2" s="6">
        <f ca="1">+TUM_db1_S1_Util!B2*Weighting!D2+TUM_db1_S1_Util!C2*Weighting!D3+TUM_db1_S1_Util!D2*Weighting!D4+TUM_db1_S1_Util!E2*Weighting!D5+TUM_db1_S1_Util!F2*Weighting!D6+TUM_db1_S1_Util!G2*Weighting!D7+TUM_db1_S1_Util!H2*Weighting!D8+TUM_db1_S1_Util!I2*Weighting!D9+TUM_db1_S1_Util!J2*Weighting!D10+TUM_db1_S1_Util!K2*Weighting!D11+TUM_db1_S1_Util!L2*Weighting!D12+TUM_db1_S1_Util!M2*Weighting!D13+TUM_db1_S1_Util!N2*Weighting!D14+TUM_db1_S1_Util!O2*Weighting!D15+TUM_db1_S1_Util!P2*Weighting!D16+TUM_db1_S1_Util!Q2*Weighting!D17</f>
        <v>-133.47684169183816</v>
      </c>
      <c r="E2" s="6">
        <f ca="1">+TUM_db1_S1_Util!B2*Weighting!E2+TUM_db1_S1_Util!C2*Weighting!E3+TUM_db1_S1_Util!D2*Weighting!E4+TUM_db1_S1_Util!E2*Weighting!E5+TUM_db1_S1_Util!F2*Weighting!E6+TUM_db1_S1_Util!G2*Weighting!E7+TUM_db1_S1_Util!H2*Weighting!E8+TUM_db1_S1_Util!I2*Weighting!E9+TUM_db1_S1_Util!J2*Weighting!E10+TUM_db1_S1_Util!K2*Weighting!E11+TUM_db1_S1_Util!L2*Weighting!E12+TUM_db1_S1_Util!M2*Weighting!E13+TUM_db1_S1_Util!N2*Weighting!E14+TUM_db1_S1_Util!O2*Weighting!E15+TUM_db1_S1_Util!P2*Weighting!E16+TUM_db1_S1_Util!Q2*Weighting!E17</f>
        <v>-165.89479327662576</v>
      </c>
      <c r="F2" s="6">
        <f ca="1">+TUM_db1_S1_Util!B2*Weighting!F2+TUM_db1_S1_Util!C2*Weighting!F3+TUM_db1_S1_Util!D2*Weighting!F4+TUM_db1_S1_Util!E2*Weighting!F5+TUM_db1_S1_Util!F2*Weighting!F6+TUM_db1_S1_Util!G2*Weighting!F7+TUM_db1_S1_Util!H2*Weighting!F8+TUM_db1_S1_Util!I2*Weighting!F9+TUM_db1_S1_Util!J2*Weighting!F10+TUM_db1_S1_Util!K2*Weighting!F11+TUM_db1_S1_Util!L2*Weighting!F12+TUM_db1_S1_Util!M2*Weighting!F13+TUM_db1_S1_Util!N2*Weighting!F14+TUM_db1_S1_Util!O2*Weighting!F15+TUM_db1_S1_Util!P2*Weighting!F16+TUM_db1_S1_Util!Q2*Weighting!F17</f>
        <v>-125.20506198434491</v>
      </c>
      <c r="G2" s="6">
        <f>+TUM_db1_S1_Util!B2*Weighting!G2+TUM_db1_S1_Util!C2*Weighting!G3+TUM_db1_S1_Util!D2*Weighting!G4+TUM_db1_S1_Util!E2*Weighting!G5+TUM_db1_S1_Util!F2*Weighting!G6+TUM_db1_S1_Util!G2*Weighting!G7+TUM_db1_S1_Util!H2*Weighting!G8+TUM_db1_S1_Util!I2*Weighting!G9+TUM_db1_S1_Util!J2*Weighting!G10+TUM_db1_S1_Util!K2*Weighting!G11+TUM_db1_S1_Util!L2*Weighting!G12+TUM_db1_S1_Util!M2*Weighting!G13+TUM_db1_S1_Util!N2*Weighting!G14+TUM_db1_S1_Util!O2*Weighting!G15+TUM_db1_S1_Util!P2*Weighting!G16+TUM_db1_S1_Util!Q2*Weighting!G17</f>
        <v>-55.134196269634792</v>
      </c>
      <c r="H2" s="6">
        <f>+TUM_db1_S1_Util!B2*Weighting!H2+TUM_db1_S1_Util!C2*Weighting!H3+TUM_db1_S1_Util!D2*Weighting!H4+TUM_db1_S1_Util!E2*Weighting!H5+TUM_db1_S1_Util!F2*Weighting!H6+TUM_db1_S1_Util!G2*Weighting!H7+TUM_db1_S1_Util!H2*Weighting!H8+TUM_db1_S1_Util!I2*Weighting!H9+TUM_db1_S1_Util!J2*Weighting!H10+TUM_db1_S1_Util!K2*Weighting!H11+TUM_db1_S1_Util!L2*Weighting!H12+TUM_db1_S1_Util!M2*Weighting!H13+TUM_db1_S1_Util!N2*Weighting!H14+TUM_db1_S1_Util!O2*Weighting!H15+TUM_db1_S1_Util!P2*Weighting!H16+TUM_db1_S1_Util!Q2*Weighting!H17</f>
        <v>-45.534854195295125</v>
      </c>
      <c r="I2" s="6">
        <f>+TUM_db1_S1_Util!B2*Weighting!I2+TUM_db1_S1_Util!C2*Weighting!I3+TUM_db1_S1_Util!D2*Weighting!I4+TUM_db1_S1_Util!E2*Weighting!I5+TUM_db1_S1_Util!F2*Weighting!I6+TUM_db1_S1_Util!G2*Weighting!I7+TUM_db1_S1_Util!H2*Weighting!I8+TUM_db1_S1_Util!I2*Weighting!I9+TUM_db1_S1_Util!J2*Weighting!I10+TUM_db1_S1_Util!K2*Weighting!I11+TUM_db1_S1_Util!L2*Weighting!I12+TUM_db1_S1_Util!M2*Weighting!I13+TUM_db1_S1_Util!N2*Weighting!I14+TUM_db1_S1_Util!O2*Weighting!I15+TUM_db1_S1_Util!P2*Weighting!I16+TUM_db1_S1_Util!Q2*Weighting!I17</f>
        <v>-53.070379276926857</v>
      </c>
      <c r="J2" s="6">
        <f>+TUM_db1_S1_Util!B2*Weighting!J2+TUM_db1_S1_Util!C2*Weighting!J3+TUM_db1_S1_Util!D2*Weighting!J4+TUM_db1_S1_Util!E2*Weighting!J5+TUM_db1_S1_Util!F2*Weighting!J6+TUM_db1_S1_Util!G2*Weighting!J7+TUM_db1_S1_Util!H2*Weighting!J8+TUM_db1_S1_Util!I2*Weighting!J9+TUM_db1_S1_Util!J2*Weighting!J10+TUM_db1_S1_Util!K2*Weighting!J11+TUM_db1_S1_Util!L2*Weighting!J12+TUM_db1_S1_Util!M2*Weighting!J13+TUM_db1_S1_Util!N2*Weighting!J14+TUM_db1_S1_Util!O2*Weighting!J15+TUM_db1_S1_Util!P2*Weighting!J16+TUM_db1_S1_Util!Q2*Weighting!J17</f>
        <v>-62.710891691511002</v>
      </c>
      <c r="K2" s="6">
        <f>+TUM_db1_S1_Util!B2*Weighting!K2+TUM_db1_S1_Util!C2*Weighting!K3+TUM_db1_S1_Util!D2*Weighting!K4+TUM_db1_S1_Util!E2*Weighting!K5+TUM_db1_S1_Util!F2*Weighting!K6+TUM_db1_S1_Util!G2*Weighting!K7+TUM_db1_S1_Util!H2*Weighting!K8+TUM_db1_S1_Util!I2*Weighting!K9+TUM_db1_S1_Util!J2*Weighting!K10+TUM_db1_S1_Util!K2*Weighting!K11+TUM_db1_S1_Util!L2*Weighting!K12+TUM_db1_S1_Util!M2*Weighting!K13+TUM_db1_S1_Util!N2*Weighting!K14+TUM_db1_S1_Util!O2*Weighting!K15+TUM_db1_S1_Util!P2*Weighting!K16+TUM_db1_S1_Util!Q2*Weighting!K17</f>
        <v>-41.427490304751551</v>
      </c>
      <c r="L2" s="6">
        <f>+TUM_db1_S1_Util!B2*Weighting!L2+TUM_db1_S1_Util!C2*Weighting!L3+TUM_db1_S1_Util!D2*Weighting!L4+TUM_db1_S1_Util!E2*Weighting!L5+TUM_db1_S1_Util!F2*Weighting!L6+TUM_db1_S1_Util!G2*Weighting!L7+TUM_db1_S1_Util!H2*Weighting!L8+TUM_db1_S1_Util!I2*Weighting!L9+TUM_db1_S1_Util!J2*Weighting!L10+TUM_db1_S1_Util!K2*Weighting!L11+TUM_db1_S1_Util!L2*Weighting!L12+TUM_db1_S1_Util!M2*Weighting!L13+TUM_db1_S1_Util!N2*Weighting!L14+TUM_db1_S1_Util!O2*Weighting!L15+TUM_db1_S1_Util!P2*Weighting!L16+TUM_db1_S1_Util!Q2*Weighting!L17</f>
        <v>-6.0392445902807417</v>
      </c>
      <c r="M2" s="6">
        <f>+TUM_db1_S1_Util!B2*Weighting!M2+TUM_db1_S1_Util!C2*Weighting!M3+TUM_db1_S1_Util!D2*Weighting!M4+TUM_db1_S1_Util!E2*Weighting!M5+TUM_db1_S1_Util!F2*Weighting!M6+TUM_db1_S1_Util!G2*Weighting!M7+TUM_db1_S1_Util!H2*Weighting!M8+TUM_db1_S1_Util!I2*Weighting!M9+TUM_db1_S1_Util!J2*Weighting!M10+TUM_db1_S1_Util!K2*Weighting!M11+TUM_db1_S1_Util!L2*Weighting!M12+TUM_db1_S1_Util!M2*Weighting!M13+TUM_db1_S1_Util!N2*Weighting!M14+TUM_db1_S1_Util!O2*Weighting!M15+TUM_db1_S1_Util!P2*Weighting!M16+TUM_db1_S1_Util!Q2*Weighting!M17</f>
        <v>-0.41225016409867288</v>
      </c>
      <c r="N2" s="6">
        <f>+TUM_db1_S1_Util!B2*Weighting!N2+TUM_db1_S1_Util!C2*Weighting!N3+TUM_db1_S1_Util!D2*Weighting!N4+TUM_db1_S1_Util!E2*Weighting!N5+TUM_db1_S1_Util!F2*Weighting!N6+TUM_db1_S1_Util!G2*Weighting!N7+TUM_db1_S1_Util!H2*Weighting!N8+TUM_db1_S1_Util!I2*Weighting!N9+TUM_db1_S1_Util!J2*Weighting!N10+TUM_db1_S1_Util!K2*Weighting!N11+TUM_db1_S1_Util!L2*Weighting!N12+TUM_db1_S1_Util!M2*Weighting!N13+TUM_db1_S1_Util!N2*Weighting!N14+TUM_db1_S1_Util!O2*Weighting!N15+TUM_db1_S1_Util!P2*Weighting!N16+TUM_db1_S1_Util!Q2*Weighting!N17</f>
        <v>-130.32424063600547</v>
      </c>
      <c r="O2" s="6">
        <f>+TUM_db1_S1_Util!B2*Weighting!O2+TUM_db1_S1_Util!C2*Weighting!O3+TUM_db1_S1_Util!D2*Weighting!O4+TUM_db1_S1_Util!E2*Weighting!O5+TUM_db1_S1_Util!F2*Weighting!O6+TUM_db1_S1_Util!G2*Weighting!O7+TUM_db1_S1_Util!H2*Weighting!O8+TUM_db1_S1_Util!I2*Weighting!O9+TUM_db1_S1_Util!J2*Weighting!O10+TUM_db1_S1_Util!K2*Weighting!O11+TUM_db1_S1_Util!L2*Weighting!O12+TUM_db1_S1_Util!M2*Weighting!O13+TUM_db1_S1_Util!N2*Weighting!O14+TUM_db1_S1_Util!O2*Weighting!O15+TUM_db1_S1_Util!P2*Weighting!O16+TUM_db1_S1_Util!Q2*Weighting!O17</f>
        <v>-206.59314725045144</v>
      </c>
      <c r="P2" s="6">
        <f>+TUM_db1_S1_Util!B2*Weighting!P2+TUM_db1_S1_Util!C2*Weighting!P3+TUM_db1_S1_Util!D2*Weighting!P4+TUM_db1_S1_Util!E2*Weighting!P5+TUM_db1_S1_Util!F2*Weighting!P6+TUM_db1_S1_Util!G2*Weighting!P7+TUM_db1_S1_Util!H2*Weighting!P8+TUM_db1_S1_Util!I2*Weighting!P9+TUM_db1_S1_Util!J2*Weighting!P10+TUM_db1_S1_Util!K2*Weighting!P11+TUM_db1_S1_Util!L2*Weighting!P12+TUM_db1_S1_Util!M2*Weighting!P13+TUM_db1_S1_Util!N2*Weighting!P14+TUM_db1_S1_Util!O2*Weighting!P15+TUM_db1_S1_Util!P2*Weighting!P16+TUM_db1_S1_Util!Q2*Weighting!P17</f>
        <v>-11.906562441272071</v>
      </c>
      <c r="Q2" s="6">
        <f>+TUM_db1_S1_Util!B2*Weighting!Q2+TUM_db1_S1_Util!C2*Weighting!Q3+TUM_db1_S1_Util!D2*Weighting!Q4+TUM_db1_S1_Util!E2*Weighting!Q5+TUM_db1_S1_Util!F2*Weighting!Q6+TUM_db1_S1_Util!G2*Weighting!Q7+TUM_db1_S1_Util!H2*Weighting!Q8+TUM_db1_S1_Util!I2*Weighting!Q9+TUM_db1_S1_Util!J2*Weighting!Q10+TUM_db1_S1_Util!K2*Weighting!Q11+TUM_db1_S1_Util!L2*Weighting!Q12+TUM_db1_S1_Util!M2*Weighting!Q13+TUM_db1_S1_Util!N2*Weighting!Q14+TUM_db1_S1_Util!O2*Weighting!Q15+TUM_db1_S1_Util!P2*Weighting!Q16+TUM_db1_S1_Util!Q2*Weighting!Q17</f>
        <v>-0.79283161840397098</v>
      </c>
      <c r="R2" s="6">
        <f>+TUM_db1_S1_Util!B2*Weighting!R2+TUM_db1_S1_Util!C2*Weighting!R3+TUM_db1_S1_Util!D2*Weighting!R4+TUM_db1_S1_Util!E2*Weighting!R5+TUM_db1_S1_Util!F2*Weighting!R6+TUM_db1_S1_Util!G2*Weighting!R7+TUM_db1_S1_Util!H2*Weighting!R8+TUM_db1_S1_Util!I2*Weighting!R9+TUM_db1_S1_Util!J2*Weighting!R10+TUM_db1_S1_Util!K2*Weighting!R11+TUM_db1_S1_Util!L2*Weighting!R12+TUM_db1_S1_Util!M2*Weighting!R13+TUM_db1_S1_Util!N2*Weighting!R14+TUM_db1_S1_Util!O2*Weighting!R15+TUM_db1_S1_Util!P2*Weighting!R16+TUM_db1_S1_Util!Q2*Weighting!R17</f>
        <v>-12.265299856661578</v>
      </c>
      <c r="S2" s="6">
        <f>+TUM_db1_S1_Util!B2*Weighting!S2+TUM_db1_S1_Util!C2*Weighting!S3+TUM_db1_S1_Util!D2*Weighting!S4+TUM_db1_S1_Util!E2*Weighting!S5+TUM_db1_S1_Util!F2*Weighting!S6+TUM_db1_S1_Util!G2*Weighting!S7+TUM_db1_S1_Util!H2*Weighting!S8+TUM_db1_S1_Util!I2*Weighting!S9+TUM_db1_S1_Util!J2*Weighting!S10+TUM_db1_S1_Util!K2*Weighting!S11+TUM_db1_S1_Util!L2*Weighting!S12+TUM_db1_S1_Util!M2*Weighting!S13+TUM_db1_S1_Util!N2*Weighting!S14+TUM_db1_S1_Util!O2*Weighting!S15+TUM_db1_S1_Util!P2*Weighting!S16+TUM_db1_S1_Util!Q2*Weighting!S17</f>
        <v>-19.985465183149888</v>
      </c>
      <c r="T2" s="6">
        <f>+TUM_db1_S1_Util!B2*Weighting!T2+TUM_db1_S1_Util!C2*Weighting!T3+TUM_db1_S1_Util!D2*Weighting!T4+TUM_db1_S1_Util!E2*Weighting!T5+TUM_db1_S1_Util!F2*Weighting!T6+TUM_db1_S1_Util!G2*Weighting!T7+TUM_db1_S1_Util!H2*Weighting!T8+TUM_db1_S1_Util!I2*Weighting!T9+TUM_db1_S1_Util!J2*Weighting!T10+TUM_db1_S1_Util!K2*Weighting!T11+TUM_db1_S1_Util!L2*Weighting!T12+TUM_db1_S1_Util!M2*Weighting!T13+TUM_db1_S1_Util!N2*Weighting!T14+TUM_db1_S1_Util!O2*Weighting!T15+TUM_db1_S1_Util!P2*Weighting!T16+TUM_db1_S1_Util!Q2*Weighting!T17</f>
        <v>-25.648519104479647</v>
      </c>
      <c r="U2" s="6">
        <f>+TUM_db1_S1_Util!B2*Weighting!U2+TUM_db1_S1_Util!C2*Weighting!U3+TUM_db1_S1_Util!D2*Weighting!U4+TUM_db1_S1_Util!E2*Weighting!U5+TUM_db1_S1_Util!F2*Weighting!U6+TUM_db1_S1_Util!G2*Weighting!U7+TUM_db1_S1_Util!H2*Weighting!U8+TUM_db1_S1_Util!I2*Weighting!U9+TUM_db1_S1_Util!J2*Weighting!U10+TUM_db1_S1_Util!K2*Weighting!U11+TUM_db1_S1_Util!L2*Weighting!U12+TUM_db1_S1_Util!M2*Weighting!U13+TUM_db1_S1_Util!N2*Weighting!U14+TUM_db1_S1_Util!O2*Weighting!U15+TUM_db1_S1_Util!P2*Weighting!U16+TUM_db1_S1_Util!Q2*Weighting!U17</f>
        <v>-33.591307129413458</v>
      </c>
      <c r="V2" s="6">
        <f>+TUM_db1_S1_Util!B2*Weighting!V2+TUM_db1_S1_Util!C2*Weighting!V3+TUM_db1_S1_Util!D2*Weighting!V4+TUM_db1_S1_Util!E2*Weighting!V5+TUM_db1_S1_Util!F2*Weighting!V6+TUM_db1_S1_Util!G2*Weighting!V7+TUM_db1_S1_Util!H2*Weighting!V8+TUM_db1_S1_Util!I2*Weighting!V9+TUM_db1_S1_Util!J2*Weighting!V10+TUM_db1_S1_Util!K2*Weighting!V11+TUM_db1_S1_Util!L2*Weighting!V12+TUM_db1_S1_Util!M2*Weighting!V13+TUM_db1_S1_Util!N2*Weighting!V14+TUM_db1_S1_Util!O2*Weighting!V15+TUM_db1_S1_Util!P2*Weighting!V16+TUM_db1_S1_Util!Q2*Weighting!V17</f>
        <v>-29.96039053922463</v>
      </c>
      <c r="W2" s="6">
        <f>+TUM_db1_S1_Util!B2*Weighting!W2+TUM_db1_S1_Util!C2*Weighting!W3+TUM_db1_S1_Util!D2*Weighting!W4+TUM_db1_S1_Util!E2*Weighting!W5+TUM_db1_S1_Util!F2*Weighting!W6+TUM_db1_S1_Util!G2*Weighting!W7+TUM_db1_S1_Util!H2*Weighting!W8+TUM_db1_S1_Util!I2*Weighting!W9+TUM_db1_S1_Util!J2*Weighting!W10+TUM_db1_S1_Util!K2*Weighting!W11+TUM_db1_S1_Util!L2*Weighting!W12+TUM_db1_S1_Util!M2*Weighting!W13+TUM_db1_S1_Util!N2*Weighting!W14+TUM_db1_S1_Util!O2*Weighting!W15+TUM_db1_S1_Util!P2*Weighting!W16+TUM_db1_S1_Util!Q2*Weighting!W17</f>
        <v>-205.40675241558827</v>
      </c>
      <c r="X2" s="6">
        <f>+TUM_db1_S1_Util!B2*Weighting!X2+TUM_db1_S1_Util!C2*Weighting!X3+TUM_db1_S1_Util!D2*Weighting!X4+TUM_db1_S1_Util!E2*Weighting!X5+TUM_db1_S1_Util!F2*Weighting!X6+TUM_db1_S1_Util!G2*Weighting!X7+TUM_db1_S1_Util!H2*Weighting!X8+TUM_db1_S1_Util!I2*Weighting!X9+TUM_db1_S1_Util!J2*Weighting!X10+TUM_db1_S1_Util!K2*Weighting!X11+TUM_db1_S1_Util!L2*Weighting!X12+TUM_db1_S1_Util!M2*Weighting!X13+TUM_db1_S1_Util!N2*Weighting!X14+TUM_db1_S1_Util!O2*Weighting!X15+TUM_db1_S1_Util!P2*Weighting!X16+TUM_db1_S1_Util!Q2*Weighting!X17</f>
        <v>-17.412035586792509</v>
      </c>
      <c r="Y2" s="6">
        <f>+TUM_db1_S1_Util!B2*Weighting!Y2+TUM_db1_S1_Util!C2*Weighting!Y3+TUM_db1_S1_Util!D2*Weighting!Y4+TUM_db1_S1_Util!E2*Weighting!Y5+TUM_db1_S1_Util!F2*Weighting!Y6+TUM_db1_S1_Util!G2*Weighting!Y7+TUM_db1_S1_Util!H2*Weighting!Y8+TUM_db1_S1_Util!I2*Weighting!Y9+TUM_db1_S1_Util!J2*Weighting!Y10+TUM_db1_S1_Util!K2*Weighting!Y11+TUM_db1_S1_Util!L2*Weighting!Y12+TUM_db1_S1_Util!M2*Weighting!Y13+TUM_db1_S1_Util!N2*Weighting!Y14+TUM_db1_S1_Util!O2*Weighting!Y15+TUM_db1_S1_Util!P2*Weighting!Y16+TUM_db1_S1_Util!Q2*Weighting!Y17</f>
        <v>-154.76658854862265</v>
      </c>
      <c r="Z2" s="6">
        <f>+TUM_db1_S1_Util!B2*Weighting!Z2+TUM_db1_S1_Util!C2*Weighting!Z3+TUM_db1_S1_Util!D2*Weighting!Z4+TUM_db1_S1_Util!E2*Weighting!Z5+TUM_db1_S1_Util!F2*Weighting!Z6+TUM_db1_S1_Util!G2*Weighting!Z7+TUM_db1_S1_Util!H2*Weighting!Z8+TUM_db1_S1_Util!I2*Weighting!Z9+TUM_db1_S1_Util!J2*Weighting!Z10+TUM_db1_S1_Util!K2*Weighting!Z11+TUM_db1_S1_Util!L2*Weighting!Z12+TUM_db1_S1_Util!M2*Weighting!Z13+TUM_db1_S1_Util!N2*Weighting!Z14+TUM_db1_S1_Util!O2*Weighting!Z15+TUM_db1_S1_Util!P2*Weighting!Z16+TUM_db1_S1_Util!Q2*Weighting!Z17</f>
        <v>-14.973705810434128</v>
      </c>
      <c r="AA2" s="6">
        <f>+TUM_db1_S1_Util!B2*Weighting!AA2+TUM_db1_S1_Util!C2*Weighting!AA3+TUM_db1_S1_Util!D2*Weighting!AA4+TUM_db1_S1_Util!E2*Weighting!AA5+TUM_db1_S1_Util!F2*Weighting!AA6+TUM_db1_S1_Util!G2*Weighting!AA7+TUM_db1_S1_Util!H2*Weighting!AA8+TUM_db1_S1_Util!I2*Weighting!AA9+TUM_db1_S1_Util!J2*Weighting!AA10+TUM_db1_S1_Util!K2*Weighting!AA11+TUM_db1_S1_Util!L2*Weighting!AA12+TUM_db1_S1_Util!M2*Weighting!AA13+TUM_db1_S1_Util!N2*Weighting!AA14+TUM_db1_S1_Util!O2*Weighting!AA15+TUM_db1_S1_Util!P2*Weighting!AA16+TUM_db1_S1_Util!Q2*Weighting!AA17</f>
        <v>-12.068799439277687</v>
      </c>
    </row>
    <row r="3" spans="1:27" x14ac:dyDescent="0.35">
      <c r="A3" s="5" t="s">
        <v>2</v>
      </c>
      <c r="B3" s="6">
        <f ca="1">+TUM_db1_S1_Util!B3*Weighting!B2+TUM_db1_S1_Util!C3*Weighting!B3+TUM_db1_S1_Util!D3*Weighting!B4+TUM_db1_S1_Util!E3*Weighting!B5+TUM_db1_S1_Util!F3*Weighting!B6+TUM_db1_S1_Util!G3*Weighting!B7+TUM_db1_S1_Util!H3*Weighting!B8+TUM_db1_S1_Util!I3*Weighting!B9+TUM_db1_S1_Util!J3*Weighting!B10+TUM_db1_S1_Util!K3*Weighting!B11+TUM_db1_S1_Util!L3*Weighting!B12+TUM_db1_S1_Util!M3*Weighting!B13+TUM_db1_S1_Util!N3*Weighting!B14+TUM_db1_S1_Util!O3*Weighting!B15+TUM_db1_S1_Util!P3*Weighting!B16+TUM_db1_S1_Util!Q3*Weighting!B17</f>
        <v>0.34921590626242244</v>
      </c>
      <c r="C3" s="6">
        <f ca="1">+TUM_db1_S1_Util!B3*Weighting!C2+TUM_db1_S1_Util!C3*Weighting!C3+TUM_db1_S1_Util!D3*Weighting!C4+TUM_db1_S1_Util!E3*Weighting!C5+TUM_db1_S1_Util!F3*Weighting!C6+TUM_db1_S1_Util!G3*Weighting!C7+TUM_db1_S1_Util!H3*Weighting!C8+TUM_db1_S1_Util!I3*Weighting!C9+TUM_db1_S1_Util!J3*Weighting!C10+TUM_db1_S1_Util!K3*Weighting!C11+TUM_db1_S1_Util!L3*Weighting!C12+TUM_db1_S1_Util!M3*Weighting!C13+TUM_db1_S1_Util!N3*Weighting!C14+TUM_db1_S1_Util!O3*Weighting!C15+TUM_db1_S1_Util!P3*Weighting!C16+TUM_db1_S1_Util!Q3*Weighting!C17</f>
        <v>0.29929970731326883</v>
      </c>
      <c r="D3" s="6">
        <f ca="1">+TUM_db1_S1_Util!B3*Weighting!D2+TUM_db1_S1_Util!C3*Weighting!D3+TUM_db1_S1_Util!D3*Weighting!D4+TUM_db1_S1_Util!E3*Weighting!D5+TUM_db1_S1_Util!F3*Weighting!D6+TUM_db1_S1_Util!G3*Weighting!D7+TUM_db1_S1_Util!H3*Weighting!D8+TUM_db1_S1_Util!I3*Weighting!D9+TUM_db1_S1_Util!J3*Weighting!D10+TUM_db1_S1_Util!K3*Weighting!D11+TUM_db1_S1_Util!L3*Weighting!D12+TUM_db1_S1_Util!M3*Weighting!D13+TUM_db1_S1_Util!N3*Weighting!D14+TUM_db1_S1_Util!O3*Weighting!D15+TUM_db1_S1_Util!P3*Weighting!D16+TUM_db1_S1_Util!Q3*Weighting!D17</f>
        <v>0.34579276700335432</v>
      </c>
      <c r="E3" s="6">
        <f ca="1">+TUM_db1_S1_Util!B3*Weighting!E2+TUM_db1_S1_Util!C3*Weighting!E3+TUM_db1_S1_Util!D3*Weighting!E4+TUM_db1_S1_Util!E3*Weighting!E5+TUM_db1_S1_Util!F3*Weighting!E6+TUM_db1_S1_Util!G3*Weighting!E7+TUM_db1_S1_Util!H3*Weighting!E8+TUM_db1_S1_Util!I3*Weighting!E9+TUM_db1_S1_Util!J3*Weighting!E10+TUM_db1_S1_Util!K3*Weighting!E11+TUM_db1_S1_Util!L3*Weighting!E12+TUM_db1_S1_Util!M3*Weighting!E13+TUM_db1_S1_Util!N3*Weighting!E14+TUM_db1_S1_Util!O3*Weighting!E15+TUM_db1_S1_Util!P3*Weighting!E16+TUM_db1_S1_Util!Q3*Weighting!E17</f>
        <v>0.50148098301677457</v>
      </c>
      <c r="F3" s="6">
        <f ca="1">+TUM_db1_S1_Util!B3*Weighting!F2+TUM_db1_S1_Util!C3*Weighting!F3+TUM_db1_S1_Util!D3*Weighting!F4+TUM_db1_S1_Util!E3*Weighting!F5+TUM_db1_S1_Util!F3*Weighting!F6+TUM_db1_S1_Util!G3*Weighting!F7+TUM_db1_S1_Util!H3*Weighting!F8+TUM_db1_S1_Util!I3*Weighting!F9+TUM_db1_S1_Util!J3*Weighting!F10+TUM_db1_S1_Util!K3*Weighting!F11+TUM_db1_S1_Util!L3*Weighting!F12+TUM_db1_S1_Util!M3*Weighting!F13+TUM_db1_S1_Util!N3*Weighting!F14+TUM_db1_S1_Util!O3*Weighting!F15+TUM_db1_S1_Util!P3*Weighting!F16+TUM_db1_S1_Util!Q3*Weighting!F17</f>
        <v>0.33501118115258355</v>
      </c>
      <c r="G3" s="6">
        <f>+TUM_db1_S1_Util!B3*Weighting!G2+TUM_db1_S1_Util!C3*Weighting!G3+TUM_db1_S1_Util!D3*Weighting!G4+TUM_db1_S1_Util!E3*Weighting!G5+TUM_db1_S1_Util!F3*Weighting!G6+TUM_db1_S1_Util!G3*Weighting!G7+TUM_db1_S1_Util!H3*Weighting!G8+TUM_db1_S1_Util!I3*Weighting!G9+TUM_db1_S1_Util!J3*Weighting!G10+TUM_db1_S1_Util!K3*Weighting!G11+TUM_db1_S1_Util!L3*Weighting!G12+TUM_db1_S1_Util!M3*Weighting!G13+TUM_db1_S1_Util!N3*Weighting!G14+TUM_db1_S1_Util!O3*Weighting!G15+TUM_db1_S1_Util!P3*Weighting!G16+TUM_db1_S1_Util!Q3*Weighting!G17</f>
        <v>0.16377074532058669</v>
      </c>
      <c r="H3" s="6">
        <f>+TUM_db1_S1_Util!B3*Weighting!H2+TUM_db1_S1_Util!C3*Weighting!H3+TUM_db1_S1_Util!D3*Weighting!H4+TUM_db1_S1_Util!E3*Weighting!H5+TUM_db1_S1_Util!F3*Weighting!H6+TUM_db1_S1_Util!G3*Weighting!H7+TUM_db1_S1_Util!H3*Weighting!H8+TUM_db1_S1_Util!I3*Weighting!H9+TUM_db1_S1_Util!J3*Weighting!H10+TUM_db1_S1_Util!K3*Weighting!H11+TUM_db1_S1_Util!L3*Weighting!H12+TUM_db1_S1_Util!M3*Weighting!H13+TUM_db1_S1_Util!N3*Weighting!H14+TUM_db1_S1_Util!O3*Weighting!H15+TUM_db1_S1_Util!P3*Weighting!H16+TUM_db1_S1_Util!Q3*Weighting!H17</f>
        <v>0.14823907370675235</v>
      </c>
      <c r="I3" s="6">
        <f>+TUM_db1_S1_Util!B3*Weighting!I2+TUM_db1_S1_Util!C3*Weighting!I3+TUM_db1_S1_Util!D3*Weighting!I4+TUM_db1_S1_Util!E3*Weighting!I5+TUM_db1_S1_Util!F3*Weighting!I6+TUM_db1_S1_Util!G3*Weighting!I7+TUM_db1_S1_Util!H3*Weighting!I8+TUM_db1_S1_Util!I3*Weighting!I9+TUM_db1_S1_Util!J3*Weighting!I10+TUM_db1_S1_Util!K3*Weighting!I11+TUM_db1_S1_Util!L3*Weighting!I12+TUM_db1_S1_Util!M3*Weighting!I13+TUM_db1_S1_Util!N3*Weighting!I14+TUM_db1_S1_Util!O3*Weighting!I15+TUM_db1_S1_Util!P3*Weighting!I16+TUM_db1_S1_Util!Q3*Weighting!I17</f>
        <v>0.16160003056654193</v>
      </c>
      <c r="J3" s="6">
        <f>+TUM_db1_S1_Util!B3*Weighting!J2+TUM_db1_S1_Util!C3*Weighting!J3+TUM_db1_S1_Util!D3*Weighting!J4+TUM_db1_S1_Util!E3*Weighting!J5+TUM_db1_S1_Util!F3*Weighting!J6+TUM_db1_S1_Util!G3*Weighting!J7+TUM_db1_S1_Util!H3*Weighting!J8+TUM_db1_S1_Util!I3*Weighting!J9+TUM_db1_S1_Util!J3*Weighting!J10+TUM_db1_S1_Util!K3*Weighting!J11+TUM_db1_S1_Util!L3*Weighting!J12+TUM_db1_S1_Util!M3*Weighting!J13+TUM_db1_S1_Util!N3*Weighting!J14+TUM_db1_S1_Util!O3*Weighting!J15+TUM_db1_S1_Util!P3*Weighting!J16+TUM_db1_S1_Util!Q3*Weighting!J17</f>
        <v>0.2134546352511465</v>
      </c>
      <c r="K3" s="6">
        <f>+TUM_db1_S1_Util!B3*Weighting!K2+TUM_db1_S1_Util!C3*Weighting!K3+TUM_db1_S1_Util!D3*Weighting!K4+TUM_db1_S1_Util!E3*Weighting!K5+TUM_db1_S1_Util!F3*Weighting!K6+TUM_db1_S1_Util!G3*Weighting!K7+TUM_db1_S1_Util!H3*Weighting!K8+TUM_db1_S1_Util!I3*Weighting!K9+TUM_db1_S1_Util!J3*Weighting!K10+TUM_db1_S1_Util!K3*Weighting!K11+TUM_db1_S1_Util!L3*Weighting!K12+TUM_db1_S1_Util!M3*Weighting!K13+TUM_db1_S1_Util!N3*Weighting!K14+TUM_db1_S1_Util!O3*Weighting!K15+TUM_db1_S1_Util!P3*Weighting!K16+TUM_db1_S1_Util!Q3*Weighting!K17</f>
        <v>0.14478088885854348</v>
      </c>
      <c r="L3" s="6">
        <f>+TUM_db1_S1_Util!B3*Weighting!L2+TUM_db1_S1_Util!C3*Weighting!L3+TUM_db1_S1_Util!D3*Weighting!L4+TUM_db1_S1_Util!E3*Weighting!L5+TUM_db1_S1_Util!F3*Weighting!L6+TUM_db1_S1_Util!G3*Weighting!L7+TUM_db1_S1_Util!H3*Weighting!L8+TUM_db1_S1_Util!I3*Weighting!L9+TUM_db1_S1_Util!J3*Weighting!L10+TUM_db1_S1_Util!K3*Weighting!L11+TUM_db1_S1_Util!L3*Weighting!L12+TUM_db1_S1_Util!M3*Weighting!L13+TUM_db1_S1_Util!N3*Weighting!L14+TUM_db1_S1_Util!O3*Weighting!L15+TUM_db1_S1_Util!P3*Weighting!L16+TUM_db1_S1_Util!Q3*Weighting!L17</f>
        <v>8.8854081505228319E-2</v>
      </c>
      <c r="M3" s="6">
        <f>+TUM_db1_S1_Util!B3*Weighting!M2+TUM_db1_S1_Util!C3*Weighting!M3+TUM_db1_S1_Util!D3*Weighting!M4+TUM_db1_S1_Util!E3*Weighting!M5+TUM_db1_S1_Util!F3*Weighting!M6+TUM_db1_S1_Util!G3*Weighting!M7+TUM_db1_S1_Util!H3*Weighting!M8+TUM_db1_S1_Util!I3*Weighting!M9+TUM_db1_S1_Util!J3*Weighting!M10+TUM_db1_S1_Util!K3*Weighting!M11+TUM_db1_S1_Util!L3*Weighting!M12+TUM_db1_S1_Util!M3*Weighting!M13+TUM_db1_S1_Util!N3*Weighting!M14+TUM_db1_S1_Util!O3*Weighting!M15+TUM_db1_S1_Util!P3*Weighting!M16+TUM_db1_S1_Util!Q3*Weighting!M17</f>
        <v>7.1829707829873315E-3</v>
      </c>
      <c r="N3" s="6">
        <f>+TUM_db1_S1_Util!B3*Weighting!N2+TUM_db1_S1_Util!C3*Weighting!N3+TUM_db1_S1_Util!D3*Weighting!N4+TUM_db1_S1_Util!E3*Weighting!N5+TUM_db1_S1_Util!F3*Weighting!N6+TUM_db1_S1_Util!G3*Weighting!N7+TUM_db1_S1_Util!H3*Weighting!N8+TUM_db1_S1_Util!I3*Weighting!N9+TUM_db1_S1_Util!J3*Weighting!N10+TUM_db1_S1_Util!K3*Weighting!N11+TUM_db1_S1_Util!L3*Weighting!N12+TUM_db1_S1_Util!M3*Weighting!N13+TUM_db1_S1_Util!N3*Weighting!N14+TUM_db1_S1_Util!O3*Weighting!N15+TUM_db1_S1_Util!P3*Weighting!N16+TUM_db1_S1_Util!Q3*Weighting!N17</f>
        <v>0.55532685624578471</v>
      </c>
      <c r="O3" s="6">
        <f>+TUM_db1_S1_Util!B3*Weighting!O2+TUM_db1_S1_Util!C3*Weighting!O3+TUM_db1_S1_Util!D3*Weighting!O4+TUM_db1_S1_Util!E3*Weighting!O5+TUM_db1_S1_Util!F3*Weighting!O6+TUM_db1_S1_Util!G3*Weighting!O7+TUM_db1_S1_Util!H3*Weighting!O8+TUM_db1_S1_Util!I3*Weighting!O9+TUM_db1_S1_Util!J3*Weighting!O10+TUM_db1_S1_Util!K3*Weighting!O11+TUM_db1_S1_Util!L3*Weighting!O12+TUM_db1_S1_Util!M3*Weighting!O13+TUM_db1_S1_Util!N3*Weighting!O14+TUM_db1_S1_Util!O3*Weighting!O15+TUM_db1_S1_Util!P3*Weighting!O16+TUM_db1_S1_Util!Q3*Weighting!O17</f>
        <v>0.51179381162011184</v>
      </c>
      <c r="P3" s="6">
        <f>+TUM_db1_S1_Util!B3*Weighting!P2+TUM_db1_S1_Util!C3*Weighting!P3+TUM_db1_S1_Util!D3*Weighting!P4+TUM_db1_S1_Util!E3*Weighting!P5+TUM_db1_S1_Util!F3*Weighting!P6+TUM_db1_S1_Util!G3*Weighting!P7+TUM_db1_S1_Util!H3*Weighting!P8+TUM_db1_S1_Util!I3*Weighting!P9+TUM_db1_S1_Util!J3*Weighting!P10+TUM_db1_S1_Util!K3*Weighting!P11+TUM_db1_S1_Util!L3*Weighting!P12+TUM_db1_S1_Util!M3*Weighting!P13+TUM_db1_S1_Util!N3*Weighting!P14+TUM_db1_S1_Util!O3*Weighting!P15+TUM_db1_S1_Util!P3*Weighting!P16+TUM_db1_S1_Util!Q3*Weighting!P17</f>
        <v>0.19834977524632172</v>
      </c>
      <c r="Q3" s="6">
        <f>+TUM_db1_S1_Util!B3*Weighting!Q2+TUM_db1_S1_Util!C3*Weighting!Q3+TUM_db1_S1_Util!D3*Weighting!Q4+TUM_db1_S1_Util!E3*Weighting!Q5+TUM_db1_S1_Util!F3*Weighting!Q6+TUM_db1_S1_Util!G3*Weighting!Q7+TUM_db1_S1_Util!H3*Weighting!Q8+TUM_db1_S1_Util!I3*Weighting!Q9+TUM_db1_S1_Util!J3*Weighting!Q10+TUM_db1_S1_Util!K3*Weighting!Q11+TUM_db1_S1_Util!L3*Weighting!Q12+TUM_db1_S1_Util!M3*Weighting!Q13+TUM_db1_S1_Util!N3*Weighting!Q14+TUM_db1_S1_Util!O3*Weighting!Q15+TUM_db1_S1_Util!P3*Weighting!Q16+TUM_db1_S1_Util!Q3*Weighting!Q17</f>
        <v>1.4674673361108375E-2</v>
      </c>
      <c r="R3" s="6">
        <f>+TUM_db1_S1_Util!B3*Weighting!R2+TUM_db1_S1_Util!C3*Weighting!R3+TUM_db1_S1_Util!D3*Weighting!R4+TUM_db1_S1_Util!E3*Weighting!R5+TUM_db1_S1_Util!F3*Weighting!R6+TUM_db1_S1_Util!G3*Weighting!R7+TUM_db1_S1_Util!H3*Weighting!R8+TUM_db1_S1_Util!I3*Weighting!R9+TUM_db1_S1_Util!J3*Weighting!R10+TUM_db1_S1_Util!K3*Weighting!R11+TUM_db1_S1_Util!L3*Weighting!R12+TUM_db1_S1_Util!M3*Weighting!R13+TUM_db1_S1_Util!N3*Weighting!R14+TUM_db1_S1_Util!O3*Weighting!R15+TUM_db1_S1_Util!P3*Weighting!R16+TUM_db1_S1_Util!Q3*Weighting!R17</f>
        <v>8.903729973262707E-2</v>
      </c>
      <c r="S3" s="6">
        <f>+TUM_db1_S1_Util!B3*Weighting!S2+TUM_db1_S1_Util!C3*Weighting!S3+TUM_db1_S1_Util!D3*Weighting!S4+TUM_db1_S1_Util!E3*Weighting!S5+TUM_db1_S1_Util!F3*Weighting!S6+TUM_db1_S1_Util!G3*Weighting!S7+TUM_db1_S1_Util!H3*Weighting!S8+TUM_db1_S1_Util!I3*Weighting!S9+TUM_db1_S1_Util!J3*Weighting!S10+TUM_db1_S1_Util!K3*Weighting!S11+TUM_db1_S1_Util!L3*Weighting!S12+TUM_db1_S1_Util!M3*Weighting!S13+TUM_db1_S1_Util!N3*Weighting!S14+TUM_db1_S1_Util!O3*Weighting!S15+TUM_db1_S1_Util!P3*Weighting!S16+TUM_db1_S1_Util!Q3*Weighting!S17</f>
        <v>6.0864395878928092E-2</v>
      </c>
      <c r="T3" s="6">
        <f>+TUM_db1_S1_Util!B3*Weighting!T2+TUM_db1_S1_Util!C3*Weighting!T3+TUM_db1_S1_Util!D3*Weighting!T4+TUM_db1_S1_Util!E3*Weighting!T5+TUM_db1_S1_Util!F3*Weighting!T6+TUM_db1_S1_Util!G3*Weighting!T7+TUM_db1_S1_Util!H3*Weighting!T8+TUM_db1_S1_Util!I3*Weighting!T9+TUM_db1_S1_Util!J3*Weighting!T10+TUM_db1_S1_Util!K3*Weighting!T11+TUM_db1_S1_Util!L3*Weighting!T12+TUM_db1_S1_Util!M3*Weighting!T13+TUM_db1_S1_Util!N3*Weighting!T14+TUM_db1_S1_Util!O3*Weighting!T15+TUM_db1_S1_Util!P3*Weighting!T16+TUM_db1_S1_Util!Q3*Weighting!T17</f>
        <v>6.4047429433064823E-2</v>
      </c>
      <c r="U3" s="6">
        <f>+TUM_db1_S1_Util!B3*Weighting!U2+TUM_db1_S1_Util!C3*Weighting!U3+TUM_db1_S1_Util!D3*Weighting!U4+TUM_db1_S1_Util!E3*Weighting!U5+TUM_db1_S1_Util!F3*Weighting!U6+TUM_db1_S1_Util!G3*Weighting!U7+TUM_db1_S1_Util!H3*Weighting!U8+TUM_db1_S1_Util!I3*Weighting!U9+TUM_db1_S1_Util!J3*Weighting!U10+TUM_db1_S1_Util!K3*Weighting!U11+TUM_db1_S1_Util!L3*Weighting!U12+TUM_db1_S1_Util!M3*Weighting!U13+TUM_db1_S1_Util!N3*Weighting!U14+TUM_db1_S1_Util!O3*Weighting!U15+TUM_db1_S1_Util!P3*Weighting!U16+TUM_db1_S1_Util!Q3*Weighting!U17</f>
        <v>8.1335687612690399E-3</v>
      </c>
      <c r="V3" s="6">
        <f>+TUM_db1_S1_Util!B3*Weighting!V2+TUM_db1_S1_Util!C3*Weighting!V3+TUM_db1_S1_Util!D3*Weighting!V4+TUM_db1_S1_Util!E3*Weighting!V5+TUM_db1_S1_Util!F3*Weighting!V6+TUM_db1_S1_Util!G3*Weighting!V7+TUM_db1_S1_Util!H3*Weighting!V8+TUM_db1_S1_Util!I3*Weighting!V9+TUM_db1_S1_Util!J3*Weighting!V10+TUM_db1_S1_Util!K3*Weighting!V11+TUM_db1_S1_Util!L3*Weighting!V12+TUM_db1_S1_Util!M3*Weighting!V13+TUM_db1_S1_Util!N3*Weighting!V14+TUM_db1_S1_Util!O3*Weighting!V15+TUM_db1_S1_Util!P3*Weighting!V16+TUM_db1_S1_Util!Q3*Weighting!V17</f>
        <v>3.6135375850741669E-2</v>
      </c>
      <c r="W3" s="6">
        <f>+TUM_db1_S1_Util!B3*Weighting!W2+TUM_db1_S1_Util!C3*Weighting!W3+TUM_db1_S1_Util!D3*Weighting!W4+TUM_db1_S1_Util!E3*Weighting!W5+TUM_db1_S1_Util!F3*Weighting!W6+TUM_db1_S1_Util!G3*Weighting!W7+TUM_db1_S1_Util!H3*Weighting!W8+TUM_db1_S1_Util!I3*Weighting!W9+TUM_db1_S1_Util!J3*Weighting!W10+TUM_db1_S1_Util!K3*Weighting!W11+TUM_db1_S1_Util!L3*Weighting!W12+TUM_db1_S1_Util!M3*Weighting!W13+TUM_db1_S1_Util!N3*Weighting!W14+TUM_db1_S1_Util!O3*Weighting!W15+TUM_db1_S1_Util!P3*Weighting!W16+TUM_db1_S1_Util!Q3*Weighting!W17</f>
        <v>0.63278360712978143</v>
      </c>
      <c r="X3" s="6">
        <f>+TUM_db1_S1_Util!B3*Weighting!X2+TUM_db1_S1_Util!C3*Weighting!X3+TUM_db1_S1_Util!D3*Weighting!X4+TUM_db1_S1_Util!E3*Weighting!X5+TUM_db1_S1_Util!F3*Weighting!X6+TUM_db1_S1_Util!G3*Weighting!X7+TUM_db1_S1_Util!H3*Weighting!X8+TUM_db1_S1_Util!I3*Weighting!X9+TUM_db1_S1_Util!J3*Weighting!X10+TUM_db1_S1_Util!K3*Weighting!X11+TUM_db1_S1_Util!L3*Weighting!X12+TUM_db1_S1_Util!M3*Weighting!X13+TUM_db1_S1_Util!N3*Weighting!X14+TUM_db1_S1_Util!O3*Weighting!X15+TUM_db1_S1_Util!P3*Weighting!X16+TUM_db1_S1_Util!Q3*Weighting!X17</f>
        <v>1.3950421813089238E-2</v>
      </c>
      <c r="Y3" s="6">
        <f>+TUM_db1_S1_Util!B3*Weighting!Y2+TUM_db1_S1_Util!C3*Weighting!Y3+TUM_db1_S1_Util!D3*Weighting!Y4+TUM_db1_S1_Util!E3*Weighting!Y5+TUM_db1_S1_Util!F3*Weighting!Y6+TUM_db1_S1_Util!G3*Weighting!Y7+TUM_db1_S1_Util!H3*Weighting!Y8+TUM_db1_S1_Util!I3*Weighting!Y9+TUM_db1_S1_Util!J3*Weighting!Y10+TUM_db1_S1_Util!K3*Weighting!Y11+TUM_db1_S1_Util!L3*Weighting!Y12+TUM_db1_S1_Util!M3*Weighting!Y13+TUM_db1_S1_Util!N3*Weighting!Y14+TUM_db1_S1_Util!O3*Weighting!Y15+TUM_db1_S1_Util!P3*Weighting!Y16+TUM_db1_S1_Util!Q3*Weighting!Y17</f>
        <v>7.9199839067638708E-3</v>
      </c>
      <c r="Z3" s="6">
        <f>+TUM_db1_S1_Util!B3*Weighting!Z2+TUM_db1_S1_Util!C3*Weighting!Z3+TUM_db1_S1_Util!D3*Weighting!Z4+TUM_db1_S1_Util!E3*Weighting!Z5+TUM_db1_S1_Util!F3*Weighting!Z6+TUM_db1_S1_Util!G3*Weighting!Z7+TUM_db1_S1_Util!H3*Weighting!Z8+TUM_db1_S1_Util!I3*Weighting!Z9+TUM_db1_S1_Util!J3*Weighting!Z10+TUM_db1_S1_Util!K3*Weighting!Z11+TUM_db1_S1_Util!L3*Weighting!Z12+TUM_db1_S1_Util!M3*Weighting!Z13+TUM_db1_S1_Util!N3*Weighting!Z14+TUM_db1_S1_Util!O3*Weighting!Z15+TUM_db1_S1_Util!P3*Weighting!Z16+TUM_db1_S1_Util!Q3*Weighting!Z17</f>
        <v>0.14673925179282912</v>
      </c>
      <c r="AA3" s="6">
        <f>+TUM_db1_S1_Util!B3*Weighting!AA2+TUM_db1_S1_Util!C3*Weighting!AA3+TUM_db1_S1_Util!D3*Weighting!AA4+TUM_db1_S1_Util!E3*Weighting!AA5+TUM_db1_S1_Util!F3*Weighting!AA6+TUM_db1_S1_Util!G3*Weighting!AA7+TUM_db1_S1_Util!H3*Weighting!AA8+TUM_db1_S1_Util!I3*Weighting!AA9+TUM_db1_S1_Util!J3*Weighting!AA10+TUM_db1_S1_Util!K3*Weighting!AA11+TUM_db1_S1_Util!L3*Weighting!AA12+TUM_db1_S1_Util!M3*Weighting!AA13+TUM_db1_S1_Util!N3*Weighting!AA14+TUM_db1_S1_Util!O3*Weighting!AA15+TUM_db1_S1_Util!P3*Weighting!AA16+TUM_db1_S1_Util!Q3*Weighting!AA17</f>
        <v>0.18453842206875051</v>
      </c>
    </row>
    <row r="4" spans="1:27" x14ac:dyDescent="0.35">
      <c r="A4" s="5" t="s">
        <v>3</v>
      </c>
      <c r="B4" s="6">
        <f ca="1">+TUM_db1_S1_Util!B4*Weighting!B2+TUM_db1_S1_Util!C4*Weighting!B3+TUM_db1_S1_Util!D4*Weighting!B4+TUM_db1_S1_Util!E4*Weighting!B5+TUM_db1_S1_Util!F4*Weighting!B6+TUM_db1_S1_Util!G4*Weighting!B7+TUM_db1_S1_Util!H4*Weighting!B8+TUM_db1_S1_Util!I4*Weighting!B9+TUM_db1_S1_Util!J4*Weighting!B10+TUM_db1_S1_Util!K4*Weighting!B11+TUM_db1_S1_Util!L4*Weighting!B12+TUM_db1_S1_Util!M4*Weighting!B13+TUM_db1_S1_Util!N4*Weighting!B14+TUM_db1_S1_Util!O4*Weighting!B15+TUM_db1_S1_Util!P4*Weighting!B16+TUM_db1_S1_Util!Q4*Weighting!B17</f>
        <v>2.8222081858113111</v>
      </c>
      <c r="C4" s="6">
        <f ca="1">+TUM_db1_S1_Util!B4*Weighting!C2+TUM_db1_S1_Util!C4*Weighting!C3+TUM_db1_S1_Util!D4*Weighting!C4+TUM_db1_S1_Util!E4*Weighting!C5+TUM_db1_S1_Util!F4*Weighting!C6+TUM_db1_S1_Util!G4*Weighting!C7+TUM_db1_S1_Util!H4*Weighting!C8+TUM_db1_S1_Util!I4*Weighting!C9+TUM_db1_S1_Util!J4*Weighting!C10+TUM_db1_S1_Util!K4*Weighting!C11+TUM_db1_S1_Util!L4*Weighting!C12+TUM_db1_S1_Util!M4*Weighting!C13+TUM_db1_S1_Util!N4*Weighting!C14+TUM_db1_S1_Util!O4*Weighting!C15+TUM_db1_S1_Util!P4*Weighting!C16+TUM_db1_S1_Util!Q4*Weighting!C17</f>
        <v>1.8947966220887837</v>
      </c>
      <c r="D4" s="6">
        <f ca="1">+TUM_db1_S1_Util!B4*Weighting!D2+TUM_db1_S1_Util!C4*Weighting!D3+TUM_db1_S1_Util!D4*Weighting!D4+TUM_db1_S1_Util!E4*Weighting!D5+TUM_db1_S1_Util!F4*Weighting!D6+TUM_db1_S1_Util!G4*Weighting!D7+TUM_db1_S1_Util!H4*Weighting!D8+TUM_db1_S1_Util!I4*Weighting!D9+TUM_db1_S1_Util!J4*Weighting!D10+TUM_db1_S1_Util!K4*Weighting!D11+TUM_db1_S1_Util!L4*Weighting!D12+TUM_db1_S1_Util!M4*Weighting!D13+TUM_db1_S1_Util!N4*Weighting!D14+TUM_db1_S1_Util!O4*Weighting!D15+TUM_db1_S1_Util!P4*Weighting!D16+TUM_db1_S1_Util!Q4*Weighting!D17</f>
        <v>2.8844265153218589</v>
      </c>
      <c r="E4" s="6">
        <f ca="1">+TUM_db1_S1_Util!B4*Weighting!E2+TUM_db1_S1_Util!C4*Weighting!E3+TUM_db1_S1_Util!D4*Weighting!E4+TUM_db1_S1_Util!E4*Weighting!E5+TUM_db1_S1_Util!F4*Weighting!E6+TUM_db1_S1_Util!G4*Weighting!E7+TUM_db1_S1_Util!H4*Weighting!E8+TUM_db1_S1_Util!I4*Weighting!E9+TUM_db1_S1_Util!J4*Weighting!E10+TUM_db1_S1_Util!K4*Weighting!E11+TUM_db1_S1_Util!L4*Weighting!E12+TUM_db1_S1_Util!M4*Weighting!E13+TUM_db1_S1_Util!N4*Weighting!E14+TUM_db1_S1_Util!O4*Weighting!E15+TUM_db1_S1_Util!P4*Weighting!E16+TUM_db1_S1_Util!Q4*Weighting!E17</f>
        <v>1.0532756732322999</v>
      </c>
      <c r="F4" s="6">
        <f ca="1">+TUM_db1_S1_Util!B4*Weighting!F2+TUM_db1_S1_Util!C4*Weighting!F3+TUM_db1_S1_Util!D4*Weighting!F4+TUM_db1_S1_Util!E4*Weighting!F5+TUM_db1_S1_Util!F4*Weighting!F6+TUM_db1_S1_Util!G4*Weighting!F7+TUM_db1_S1_Util!H4*Weighting!F8+TUM_db1_S1_Util!I4*Weighting!F9+TUM_db1_S1_Util!J4*Weighting!F10+TUM_db1_S1_Util!K4*Weighting!F11+TUM_db1_S1_Util!L4*Weighting!F12+TUM_db1_S1_Util!M4*Weighting!F13+TUM_db1_S1_Util!N4*Weighting!F14+TUM_db1_S1_Util!O4*Weighting!F15+TUM_db1_S1_Util!P4*Weighting!F16+TUM_db1_S1_Util!Q4*Weighting!F17</f>
        <v>2.9136350117794088</v>
      </c>
      <c r="G4" s="6">
        <f>+TUM_db1_S1_Util!B4*Weighting!G2+TUM_db1_S1_Util!C4*Weighting!G3+TUM_db1_S1_Util!D4*Weighting!G4+TUM_db1_S1_Util!E4*Weighting!G5+TUM_db1_S1_Util!F4*Weighting!G6+TUM_db1_S1_Util!G4*Weighting!G7+TUM_db1_S1_Util!H4*Weighting!G8+TUM_db1_S1_Util!I4*Weighting!G9+TUM_db1_S1_Util!J4*Weighting!G10+TUM_db1_S1_Util!K4*Weighting!G11+TUM_db1_S1_Util!L4*Weighting!G12+TUM_db1_S1_Util!M4*Weighting!G13+TUM_db1_S1_Util!N4*Weighting!G14+TUM_db1_S1_Util!O4*Weighting!G15+TUM_db1_S1_Util!P4*Weighting!G16+TUM_db1_S1_Util!Q4*Weighting!G17</f>
        <v>1.9895165216005222</v>
      </c>
      <c r="H4" s="6">
        <f>+TUM_db1_S1_Util!B4*Weighting!H2+TUM_db1_S1_Util!C4*Weighting!H3+TUM_db1_S1_Util!D4*Weighting!H4+TUM_db1_S1_Util!E4*Weighting!H5+TUM_db1_S1_Util!F4*Weighting!H6+TUM_db1_S1_Util!G4*Weighting!H7+TUM_db1_S1_Util!H4*Weighting!H8+TUM_db1_S1_Util!I4*Weighting!H9+TUM_db1_S1_Util!J4*Weighting!H10+TUM_db1_S1_Util!K4*Weighting!H11+TUM_db1_S1_Util!L4*Weighting!H12+TUM_db1_S1_Util!M4*Weighting!H13+TUM_db1_S1_Util!N4*Weighting!H14+TUM_db1_S1_Util!O4*Weighting!H15+TUM_db1_S1_Util!P4*Weighting!H16+TUM_db1_S1_Util!Q4*Weighting!H17</f>
        <v>2.0890485540327055</v>
      </c>
      <c r="I4" s="6">
        <f>+TUM_db1_S1_Util!B4*Weighting!I2+TUM_db1_S1_Util!C4*Weighting!I3+TUM_db1_S1_Util!D4*Weighting!I4+TUM_db1_S1_Util!E4*Weighting!I5+TUM_db1_S1_Util!F4*Weighting!I6+TUM_db1_S1_Util!G4*Weighting!I7+TUM_db1_S1_Util!H4*Weighting!I8+TUM_db1_S1_Util!I4*Weighting!I9+TUM_db1_S1_Util!J4*Weighting!I10+TUM_db1_S1_Util!K4*Weighting!I11+TUM_db1_S1_Util!L4*Weighting!I12+TUM_db1_S1_Util!M4*Weighting!I13+TUM_db1_S1_Util!N4*Weighting!I14+TUM_db1_S1_Util!O4*Weighting!I15+TUM_db1_S1_Util!P4*Weighting!I16+TUM_db1_S1_Util!Q4*Weighting!I17</f>
        <v>2.047608222192332</v>
      </c>
      <c r="J4" s="6">
        <f>+TUM_db1_S1_Util!B4*Weighting!J2+TUM_db1_S1_Util!C4*Weighting!J3+TUM_db1_S1_Util!D4*Weighting!J4+TUM_db1_S1_Util!E4*Weighting!J5+TUM_db1_S1_Util!F4*Weighting!J6+TUM_db1_S1_Util!G4*Weighting!J7+TUM_db1_S1_Util!H4*Weighting!J8+TUM_db1_S1_Util!I4*Weighting!J9+TUM_db1_S1_Util!J4*Weighting!J10+TUM_db1_S1_Util!K4*Weighting!J11+TUM_db1_S1_Util!L4*Weighting!J12+TUM_db1_S1_Util!M4*Weighting!J13+TUM_db1_S1_Util!N4*Weighting!J14+TUM_db1_S1_Util!O4*Weighting!J15+TUM_db1_S1_Util!P4*Weighting!J16+TUM_db1_S1_Util!Q4*Weighting!J17</f>
        <v>1.5044930358730175</v>
      </c>
      <c r="K4" s="6">
        <f>+TUM_db1_S1_Util!B4*Weighting!K2+TUM_db1_S1_Util!C4*Weighting!K3+TUM_db1_S1_Util!D4*Weighting!K4+TUM_db1_S1_Util!E4*Weighting!K5+TUM_db1_S1_Util!F4*Weighting!K6+TUM_db1_S1_Util!G4*Weighting!K7+TUM_db1_S1_Util!H4*Weighting!K8+TUM_db1_S1_Util!I4*Weighting!K9+TUM_db1_S1_Util!J4*Weighting!K10+TUM_db1_S1_Util!K4*Weighting!K11+TUM_db1_S1_Util!L4*Weighting!K12+TUM_db1_S1_Util!M4*Weighting!K13+TUM_db1_S1_Util!N4*Weighting!K14+TUM_db1_S1_Util!O4*Weighting!K15+TUM_db1_S1_Util!P4*Weighting!K16+TUM_db1_S1_Util!Q4*Weighting!K17</f>
        <v>2.0793810944847375</v>
      </c>
      <c r="L4" s="6">
        <f>+TUM_db1_S1_Util!B4*Weighting!L2+TUM_db1_S1_Util!C4*Weighting!L3+TUM_db1_S1_Util!D4*Weighting!L4+TUM_db1_S1_Util!E4*Weighting!L5+TUM_db1_S1_Util!F4*Weighting!L6+TUM_db1_S1_Util!G4*Weighting!L7+TUM_db1_S1_Util!H4*Weighting!L8+TUM_db1_S1_Util!I4*Weighting!L9+TUM_db1_S1_Util!J4*Weighting!L10+TUM_db1_S1_Util!K4*Weighting!L11+TUM_db1_S1_Util!L4*Weighting!L12+TUM_db1_S1_Util!M4*Weighting!L13+TUM_db1_S1_Util!N4*Weighting!L14+TUM_db1_S1_Util!O4*Weighting!L15+TUM_db1_S1_Util!P4*Weighting!L16+TUM_db1_S1_Util!Q4*Weighting!L17</f>
        <v>3.5407278936458608</v>
      </c>
      <c r="M4" s="6">
        <f>+TUM_db1_S1_Util!B4*Weighting!M2+TUM_db1_S1_Util!C4*Weighting!M3+TUM_db1_S1_Util!D4*Weighting!M4+TUM_db1_S1_Util!E4*Weighting!M5+TUM_db1_S1_Util!F4*Weighting!M6+TUM_db1_S1_Util!G4*Weighting!M7+TUM_db1_S1_Util!H4*Weighting!M8+TUM_db1_S1_Util!I4*Weighting!M9+TUM_db1_S1_Util!J4*Weighting!M10+TUM_db1_S1_Util!K4*Weighting!M11+TUM_db1_S1_Util!L4*Weighting!M12+TUM_db1_S1_Util!M4*Weighting!M13+TUM_db1_S1_Util!N4*Weighting!M14+TUM_db1_S1_Util!O4*Weighting!M15+TUM_db1_S1_Util!P4*Weighting!M16+TUM_db1_S1_Util!Q4*Weighting!M17</f>
        <v>5.8050489017240615E-2</v>
      </c>
      <c r="N4" s="6">
        <f>+TUM_db1_S1_Util!B4*Weighting!N2+TUM_db1_S1_Util!C4*Weighting!N3+TUM_db1_S1_Util!D4*Weighting!N4+TUM_db1_S1_Util!E4*Weighting!N5+TUM_db1_S1_Util!F4*Weighting!N6+TUM_db1_S1_Util!G4*Weighting!N7+TUM_db1_S1_Util!H4*Weighting!N8+TUM_db1_S1_Util!I4*Weighting!N9+TUM_db1_S1_Util!J4*Weighting!N10+TUM_db1_S1_Util!K4*Weighting!N11+TUM_db1_S1_Util!L4*Weighting!N12+TUM_db1_S1_Util!M4*Weighting!N13+TUM_db1_S1_Util!N4*Weighting!N14+TUM_db1_S1_Util!O4*Weighting!N15+TUM_db1_S1_Util!P4*Weighting!N16+TUM_db1_S1_Util!Q4*Weighting!N17</f>
        <v>5.3839679367053419</v>
      </c>
      <c r="O4" s="6">
        <f>+TUM_db1_S1_Util!B4*Weighting!O2+TUM_db1_S1_Util!C4*Weighting!O3+TUM_db1_S1_Util!D4*Weighting!O4+TUM_db1_S1_Util!E4*Weighting!O5+TUM_db1_S1_Util!F4*Weighting!O6+TUM_db1_S1_Util!G4*Weighting!O7+TUM_db1_S1_Util!H4*Weighting!O8+TUM_db1_S1_Util!I4*Weighting!O9+TUM_db1_S1_Util!J4*Weighting!O10+TUM_db1_S1_Util!K4*Weighting!O11+TUM_db1_S1_Util!L4*Weighting!O12+TUM_db1_S1_Util!M4*Weighting!O13+TUM_db1_S1_Util!N4*Weighting!O14+TUM_db1_S1_Util!O4*Weighting!O15+TUM_db1_S1_Util!P4*Weighting!O16+TUM_db1_S1_Util!Q4*Weighting!O17</f>
        <v>5.0061767212538868</v>
      </c>
      <c r="P4" s="6">
        <f>+TUM_db1_S1_Util!B4*Weighting!P2+TUM_db1_S1_Util!C4*Weighting!P3+TUM_db1_S1_Util!D4*Weighting!P4+TUM_db1_S1_Util!E4*Weighting!P5+TUM_db1_S1_Util!F4*Weighting!P6+TUM_db1_S1_Util!G4*Weighting!P7+TUM_db1_S1_Util!H4*Weighting!P8+TUM_db1_S1_Util!I4*Weighting!P9+TUM_db1_S1_Util!J4*Weighting!P10+TUM_db1_S1_Util!K4*Weighting!P11+TUM_db1_S1_Util!L4*Weighting!P12+TUM_db1_S1_Util!M4*Weighting!P13+TUM_db1_S1_Util!N4*Weighting!P14+TUM_db1_S1_Util!O4*Weighting!P15+TUM_db1_S1_Util!P4*Weighting!P16+TUM_db1_S1_Util!Q4*Weighting!P17</f>
        <v>3.8170782430014234</v>
      </c>
      <c r="Q4" s="6">
        <f>+TUM_db1_S1_Util!B4*Weighting!Q2+TUM_db1_S1_Util!C4*Weighting!Q3+TUM_db1_S1_Util!D4*Weighting!Q4+TUM_db1_S1_Util!E4*Weighting!Q5+TUM_db1_S1_Util!F4*Weighting!Q6+TUM_db1_S1_Util!G4*Weighting!Q7+TUM_db1_S1_Util!H4*Weighting!Q8+TUM_db1_S1_Util!I4*Weighting!Q9+TUM_db1_S1_Util!J4*Weighting!Q10+TUM_db1_S1_Util!K4*Weighting!Q11+TUM_db1_S1_Util!L4*Weighting!Q12+TUM_db1_S1_Util!M4*Weighting!Q13+TUM_db1_S1_Util!N4*Weighting!Q14+TUM_db1_S1_Util!O4*Weighting!Q15+TUM_db1_S1_Util!P4*Weighting!Q16+TUM_db1_S1_Util!Q4*Weighting!Q17</f>
        <v>0.2371289310401532</v>
      </c>
      <c r="R4" s="6">
        <f>+TUM_db1_S1_Util!B4*Weighting!R2+TUM_db1_S1_Util!C4*Weighting!R3+TUM_db1_S1_Util!D4*Weighting!R4+TUM_db1_S1_Util!E4*Weighting!R5+TUM_db1_S1_Util!F4*Weighting!R6+TUM_db1_S1_Util!G4*Weighting!R7+TUM_db1_S1_Util!H4*Weighting!R8+TUM_db1_S1_Util!I4*Weighting!R9+TUM_db1_S1_Util!J4*Weighting!R10+TUM_db1_S1_Util!K4*Weighting!R11+TUM_db1_S1_Util!L4*Weighting!R12+TUM_db1_S1_Util!M4*Weighting!R13+TUM_db1_S1_Util!N4*Weighting!R14+TUM_db1_S1_Util!O4*Weighting!R15+TUM_db1_S1_Util!P4*Weighting!R16+TUM_db1_S1_Util!Q4*Weighting!R17</f>
        <v>0.85862576489806153</v>
      </c>
      <c r="S4" s="6">
        <f>+TUM_db1_S1_Util!B4*Weighting!S2+TUM_db1_S1_Util!C4*Weighting!S3+TUM_db1_S1_Util!D4*Weighting!S4+TUM_db1_S1_Util!E4*Weighting!S5+TUM_db1_S1_Util!F4*Weighting!S6+TUM_db1_S1_Util!G4*Weighting!S7+TUM_db1_S1_Util!H4*Weighting!S8+TUM_db1_S1_Util!I4*Weighting!S9+TUM_db1_S1_Util!J4*Weighting!S10+TUM_db1_S1_Util!K4*Weighting!S11+TUM_db1_S1_Util!L4*Weighting!S12+TUM_db1_S1_Util!M4*Weighting!S13+TUM_db1_S1_Util!N4*Weighting!S14+TUM_db1_S1_Util!O4*Weighting!S15+TUM_db1_S1_Util!P4*Weighting!S16+TUM_db1_S1_Util!Q4*Weighting!S17</f>
        <v>3.4099530159431954</v>
      </c>
      <c r="T4" s="6">
        <f>+TUM_db1_S1_Util!B4*Weighting!T2+TUM_db1_S1_Util!C4*Weighting!T3+TUM_db1_S1_Util!D4*Weighting!T4+TUM_db1_S1_Util!E4*Weighting!T5+TUM_db1_S1_Util!F4*Weighting!T6+TUM_db1_S1_Util!G4*Weighting!T7+TUM_db1_S1_Util!H4*Weighting!T8+TUM_db1_S1_Util!I4*Weighting!T9+TUM_db1_S1_Util!J4*Weighting!T10+TUM_db1_S1_Util!K4*Weighting!T11+TUM_db1_S1_Util!L4*Weighting!T12+TUM_db1_S1_Util!M4*Weighting!T13+TUM_db1_S1_Util!N4*Weighting!T14+TUM_db1_S1_Util!O4*Weighting!T15+TUM_db1_S1_Util!P4*Weighting!T16+TUM_db1_S1_Util!Q4*Weighting!T17</f>
        <v>4.5531761054270339</v>
      </c>
      <c r="U4" s="6">
        <f>+TUM_db1_S1_Util!B4*Weighting!U2+TUM_db1_S1_Util!C4*Weighting!U3+TUM_db1_S1_Util!D4*Weighting!U4+TUM_db1_S1_Util!E4*Weighting!U5+TUM_db1_S1_Util!F4*Weighting!U6+TUM_db1_S1_Util!G4*Weighting!U7+TUM_db1_S1_Util!H4*Weighting!U8+TUM_db1_S1_Util!I4*Weighting!U9+TUM_db1_S1_Util!J4*Weighting!U10+TUM_db1_S1_Util!K4*Weighting!U11+TUM_db1_S1_Util!L4*Weighting!U12+TUM_db1_S1_Util!M4*Weighting!U13+TUM_db1_S1_Util!N4*Weighting!U14+TUM_db1_S1_Util!O4*Weighting!U15+TUM_db1_S1_Util!P4*Weighting!U16+TUM_db1_S1_Util!Q4*Weighting!U17</f>
        <v>0.11468521567290228</v>
      </c>
      <c r="V4" s="6">
        <f>+TUM_db1_S1_Util!B4*Weighting!V2+TUM_db1_S1_Util!C4*Weighting!V3+TUM_db1_S1_Util!D4*Weighting!V4+TUM_db1_S1_Util!E4*Weighting!V5+TUM_db1_S1_Util!F4*Weighting!V6+TUM_db1_S1_Util!G4*Weighting!V7+TUM_db1_S1_Util!H4*Weighting!V8+TUM_db1_S1_Util!I4*Weighting!V9+TUM_db1_S1_Util!J4*Weighting!V10+TUM_db1_S1_Util!K4*Weighting!V11+TUM_db1_S1_Util!L4*Weighting!V12+TUM_db1_S1_Util!M4*Weighting!V13+TUM_db1_S1_Util!N4*Weighting!V14+TUM_db1_S1_Util!O4*Weighting!V15+TUM_db1_S1_Util!P4*Weighting!V16+TUM_db1_S1_Util!Q4*Weighting!V17</f>
        <v>0.4560981747772378</v>
      </c>
      <c r="W4" s="6">
        <f>+TUM_db1_S1_Util!B4*Weighting!W2+TUM_db1_S1_Util!C4*Weighting!W3+TUM_db1_S1_Util!D4*Weighting!W4+TUM_db1_S1_Util!E4*Weighting!W5+TUM_db1_S1_Util!F4*Weighting!W6+TUM_db1_S1_Util!G4*Weighting!W7+TUM_db1_S1_Util!H4*Weighting!W8+TUM_db1_S1_Util!I4*Weighting!W9+TUM_db1_S1_Util!J4*Weighting!W10+TUM_db1_S1_Util!K4*Weighting!W11+TUM_db1_S1_Util!L4*Weighting!W12+TUM_db1_S1_Util!M4*Weighting!W13+TUM_db1_S1_Util!N4*Weighting!W14+TUM_db1_S1_Util!O4*Weighting!W15+TUM_db1_S1_Util!P4*Weighting!W16+TUM_db1_S1_Util!Q4*Weighting!W17</f>
        <v>0.90761743779144421</v>
      </c>
      <c r="X4" s="6">
        <f>+TUM_db1_S1_Util!B4*Weighting!X2+TUM_db1_S1_Util!C4*Weighting!X3+TUM_db1_S1_Util!D4*Weighting!X4+TUM_db1_S1_Util!E4*Weighting!X5+TUM_db1_S1_Util!F4*Weighting!X6+TUM_db1_S1_Util!G4*Weighting!X7+TUM_db1_S1_Util!H4*Weighting!X8+TUM_db1_S1_Util!I4*Weighting!X9+TUM_db1_S1_Util!J4*Weighting!X10+TUM_db1_S1_Util!K4*Weighting!X11+TUM_db1_S1_Util!L4*Weighting!X12+TUM_db1_S1_Util!M4*Weighting!X13+TUM_db1_S1_Util!N4*Weighting!X14+TUM_db1_S1_Util!O4*Weighting!X15+TUM_db1_S1_Util!P4*Weighting!X16+TUM_db1_S1_Util!Q4*Weighting!X17</f>
        <v>0.19531813883401949</v>
      </c>
      <c r="Y4" s="6">
        <f>+TUM_db1_S1_Util!B4*Weighting!Y2+TUM_db1_S1_Util!C4*Weighting!Y3+TUM_db1_S1_Util!D4*Weighting!Y4+TUM_db1_S1_Util!E4*Weighting!Y5+TUM_db1_S1_Util!F4*Weighting!Y6+TUM_db1_S1_Util!G4*Weighting!Y7+TUM_db1_S1_Util!H4*Weighting!Y8+TUM_db1_S1_Util!I4*Weighting!Y9+TUM_db1_S1_Util!J4*Weighting!Y10+TUM_db1_S1_Util!K4*Weighting!Y11+TUM_db1_S1_Util!L4*Weighting!Y12+TUM_db1_S1_Util!M4*Weighting!Y13+TUM_db1_S1_Util!N4*Weighting!Y14+TUM_db1_S1_Util!O4*Weighting!Y15+TUM_db1_S1_Util!P4*Weighting!Y16+TUM_db1_S1_Util!Q4*Weighting!Y17</f>
        <v>0.14731329094617851</v>
      </c>
      <c r="Z4" s="6">
        <f>+TUM_db1_S1_Util!B4*Weighting!Z2+TUM_db1_S1_Util!C4*Weighting!Z3+TUM_db1_S1_Util!D4*Weighting!Z4+TUM_db1_S1_Util!E4*Weighting!Z5+TUM_db1_S1_Util!F4*Weighting!Z6+TUM_db1_S1_Util!G4*Weighting!Z7+TUM_db1_S1_Util!H4*Weighting!Z8+TUM_db1_S1_Util!I4*Weighting!Z9+TUM_db1_S1_Util!J4*Weighting!Z10+TUM_db1_S1_Util!K4*Weighting!Z11+TUM_db1_S1_Util!L4*Weighting!Z12+TUM_db1_S1_Util!M4*Weighting!Z13+TUM_db1_S1_Util!N4*Weighting!Z14+TUM_db1_S1_Util!O4*Weighting!Z15+TUM_db1_S1_Util!P4*Weighting!Z16+TUM_db1_S1_Util!Q4*Weighting!Z17</f>
        <v>1.1942275606037256</v>
      </c>
      <c r="AA4" s="6">
        <f>+TUM_db1_S1_Util!B4*Weighting!AA2+TUM_db1_S1_Util!C4*Weighting!AA3+TUM_db1_S1_Util!D4*Weighting!AA4+TUM_db1_S1_Util!E4*Weighting!AA5+TUM_db1_S1_Util!F4*Weighting!AA6+TUM_db1_S1_Util!G4*Weighting!AA7+TUM_db1_S1_Util!H4*Weighting!AA8+TUM_db1_S1_Util!I4*Weighting!AA9+TUM_db1_S1_Util!J4*Weighting!AA10+TUM_db1_S1_Util!K4*Weighting!AA11+TUM_db1_S1_Util!L4*Weighting!AA12+TUM_db1_S1_Util!M4*Weighting!AA13+TUM_db1_S1_Util!N4*Weighting!AA14+TUM_db1_S1_Util!O4*Weighting!AA15+TUM_db1_S1_Util!P4*Weighting!AA16+TUM_db1_S1_Util!Q4*Weighting!AA17</f>
        <v>1.9521194260506485</v>
      </c>
    </row>
    <row r="5" spans="1:27" x14ac:dyDescent="0.35">
      <c r="A5" s="5" t="s">
        <v>4</v>
      </c>
      <c r="B5" s="6">
        <f ca="1">+TUM_db1_S1_Util!B5*Weighting!B2+TUM_db1_S1_Util!C5*Weighting!B3+TUM_db1_S1_Util!D5*Weighting!B4+TUM_db1_S1_Util!E5*Weighting!B5+TUM_db1_S1_Util!F5*Weighting!B6+TUM_db1_S1_Util!G5*Weighting!B7+TUM_db1_S1_Util!H5*Weighting!B8+TUM_db1_S1_Util!I5*Weighting!B9+TUM_db1_S1_Util!J5*Weighting!B10+TUM_db1_S1_Util!K5*Weighting!B11+TUM_db1_S1_Util!L5*Weighting!B12+TUM_db1_S1_Util!M5*Weighting!B13+TUM_db1_S1_Util!N5*Weighting!B14+TUM_db1_S1_Util!O5*Weighting!B15+TUM_db1_S1_Util!P5*Weighting!B16+TUM_db1_S1_Util!Q5*Weighting!B17</f>
        <v>-140.06685912758638</v>
      </c>
      <c r="C5" s="6">
        <f ca="1">+TUM_db1_S1_Util!B5*Weighting!C2+TUM_db1_S1_Util!C5*Weighting!C3+TUM_db1_S1_Util!D5*Weighting!C4+TUM_db1_S1_Util!E5*Weighting!C5+TUM_db1_S1_Util!F5*Weighting!C6+TUM_db1_S1_Util!G5*Weighting!C7+TUM_db1_S1_Util!H5*Weighting!C8+TUM_db1_S1_Util!I5*Weighting!C9+TUM_db1_S1_Util!J5*Weighting!C10+TUM_db1_S1_Util!K5*Weighting!C11+TUM_db1_S1_Util!L5*Weighting!C12+TUM_db1_S1_Util!M5*Weighting!C13+TUM_db1_S1_Util!N5*Weighting!C14+TUM_db1_S1_Util!O5*Weighting!C15+TUM_db1_S1_Util!P5*Weighting!C16+TUM_db1_S1_Util!Q5*Weighting!C17</f>
        <v>-135.29308190426929</v>
      </c>
      <c r="D5" s="6">
        <f ca="1">+TUM_db1_S1_Util!B5*Weighting!D2+TUM_db1_S1_Util!C5*Weighting!D3+TUM_db1_S1_Util!D5*Weighting!D4+TUM_db1_S1_Util!E5*Weighting!D5+TUM_db1_S1_Util!F5*Weighting!D6+TUM_db1_S1_Util!G5*Weighting!D7+TUM_db1_S1_Util!H5*Weighting!D8+TUM_db1_S1_Util!I5*Weighting!D9+TUM_db1_S1_Util!J5*Weighting!D10+TUM_db1_S1_Util!K5*Weighting!D11+TUM_db1_S1_Util!L5*Weighting!D12+TUM_db1_S1_Util!M5*Weighting!D13+TUM_db1_S1_Util!N5*Weighting!D14+TUM_db1_S1_Util!O5*Weighting!D15+TUM_db1_S1_Util!P5*Weighting!D16+TUM_db1_S1_Util!Q5*Weighting!D17</f>
        <v>-136.7070609741634</v>
      </c>
      <c r="E5" s="6">
        <f ca="1">+TUM_db1_S1_Util!B5*Weighting!E2+TUM_db1_S1_Util!C5*Weighting!E3+TUM_db1_S1_Util!D5*Weighting!E4+TUM_db1_S1_Util!E5*Weighting!E5+TUM_db1_S1_Util!F5*Weighting!E6+TUM_db1_S1_Util!G5*Weighting!E7+TUM_db1_S1_Util!H5*Weighting!E8+TUM_db1_S1_Util!I5*Weighting!E9+TUM_db1_S1_Util!J5*Weighting!E10+TUM_db1_S1_Util!K5*Weighting!E11+TUM_db1_S1_Util!L5*Weighting!E12+TUM_db1_S1_Util!M5*Weighting!E13+TUM_db1_S1_Util!N5*Weighting!E14+TUM_db1_S1_Util!O5*Weighting!E15+TUM_db1_S1_Util!P5*Weighting!E16+TUM_db1_S1_Util!Q5*Weighting!E17</f>
        <v>-167.44954993287482</v>
      </c>
      <c r="F5" s="6">
        <f ca="1">+TUM_db1_S1_Util!B5*Weighting!F2+TUM_db1_S1_Util!C5*Weighting!F3+TUM_db1_S1_Util!D5*Weighting!F4+TUM_db1_S1_Util!E5*Weighting!F5+TUM_db1_S1_Util!F5*Weighting!F6+TUM_db1_S1_Util!G5*Weighting!F7+TUM_db1_S1_Util!H5*Weighting!F8+TUM_db1_S1_Util!I5*Weighting!F9+TUM_db1_S1_Util!J5*Weighting!F10+TUM_db1_S1_Util!K5*Weighting!F11+TUM_db1_S1_Util!L5*Weighting!F12+TUM_db1_S1_Util!M5*Weighting!F13+TUM_db1_S1_Util!N5*Weighting!F14+TUM_db1_S1_Util!O5*Weighting!F15+TUM_db1_S1_Util!P5*Weighting!F16+TUM_db1_S1_Util!Q5*Weighting!F17</f>
        <v>-128.45370817727689</v>
      </c>
      <c r="G5" s="6">
        <f>+TUM_db1_S1_Util!B5*Weighting!G2+TUM_db1_S1_Util!C5*Weighting!G3+TUM_db1_S1_Util!D5*Weighting!G4+TUM_db1_S1_Util!E5*Weighting!G5+TUM_db1_S1_Util!F5*Weighting!G6+TUM_db1_S1_Util!G5*Weighting!G7+TUM_db1_S1_Util!H5*Weighting!G8+TUM_db1_S1_Util!I5*Weighting!G9+TUM_db1_S1_Util!J5*Weighting!G10+TUM_db1_S1_Util!K5*Weighting!G11+TUM_db1_S1_Util!L5*Weighting!G12+TUM_db1_S1_Util!M5*Weighting!G13+TUM_db1_S1_Util!N5*Weighting!G14+TUM_db1_S1_Util!O5*Weighting!G15+TUM_db1_S1_Util!P5*Weighting!G16+TUM_db1_S1_Util!Q5*Weighting!G17</f>
        <v>-57.287483536555918</v>
      </c>
      <c r="H5" s="6">
        <f>+TUM_db1_S1_Util!B5*Weighting!H2+TUM_db1_S1_Util!C5*Weighting!H3+TUM_db1_S1_Util!D5*Weighting!H4+TUM_db1_S1_Util!E5*Weighting!H5+TUM_db1_S1_Util!F5*Weighting!H6+TUM_db1_S1_Util!G5*Weighting!H7+TUM_db1_S1_Util!H5*Weighting!H8+TUM_db1_S1_Util!I5*Weighting!H9+TUM_db1_S1_Util!J5*Weighting!H10+TUM_db1_S1_Util!K5*Weighting!H11+TUM_db1_S1_Util!L5*Weighting!H12+TUM_db1_S1_Util!M5*Weighting!H13+TUM_db1_S1_Util!N5*Weighting!H14+TUM_db1_S1_Util!O5*Weighting!H15+TUM_db1_S1_Util!P5*Weighting!H16+TUM_db1_S1_Util!Q5*Weighting!H17</f>
        <v>-47.772141823034573</v>
      </c>
      <c r="I5" s="6">
        <f>+TUM_db1_S1_Util!B5*Weighting!I2+TUM_db1_S1_Util!C5*Weighting!I3+TUM_db1_S1_Util!D5*Weighting!I4+TUM_db1_S1_Util!E5*Weighting!I5+TUM_db1_S1_Util!F5*Weighting!I6+TUM_db1_S1_Util!G5*Weighting!I7+TUM_db1_S1_Util!H5*Weighting!I8+TUM_db1_S1_Util!I5*Weighting!I9+TUM_db1_S1_Util!J5*Weighting!I10+TUM_db1_S1_Util!K5*Weighting!I11+TUM_db1_S1_Util!L5*Weighting!I12+TUM_db1_S1_Util!M5*Weighting!I13+TUM_db1_S1_Util!N5*Weighting!I14+TUM_db1_S1_Util!O5*Weighting!I15+TUM_db1_S1_Util!P5*Weighting!I16+TUM_db1_S1_Util!Q5*Weighting!I17</f>
        <v>-55.279587529685735</v>
      </c>
      <c r="J5" s="6">
        <f>+TUM_db1_S1_Util!B5*Weighting!J2+TUM_db1_S1_Util!C5*Weighting!J3+TUM_db1_S1_Util!D5*Weighting!J4+TUM_db1_S1_Util!E5*Weighting!J5+TUM_db1_S1_Util!F5*Weighting!J6+TUM_db1_S1_Util!G5*Weighting!J7+TUM_db1_S1_Util!H5*Weighting!J8+TUM_db1_S1_Util!I5*Weighting!J9+TUM_db1_S1_Util!J5*Weighting!J10+TUM_db1_S1_Util!K5*Weighting!J11+TUM_db1_S1_Util!L5*Weighting!J12+TUM_db1_S1_Util!M5*Weighting!J13+TUM_db1_S1_Util!N5*Weighting!J14+TUM_db1_S1_Util!O5*Weighting!J15+TUM_db1_S1_Util!P5*Weighting!J16+TUM_db1_S1_Util!Q5*Weighting!J17</f>
        <v>-64.428839362635173</v>
      </c>
      <c r="K5" s="6">
        <f>+TUM_db1_S1_Util!B5*Weighting!K2+TUM_db1_S1_Util!C5*Weighting!K3+TUM_db1_S1_Util!D5*Weighting!K4+TUM_db1_S1_Util!E5*Weighting!K5+TUM_db1_S1_Util!F5*Weighting!K6+TUM_db1_S1_Util!G5*Weighting!K7+TUM_db1_S1_Util!H5*Weighting!K8+TUM_db1_S1_Util!I5*Weighting!K9+TUM_db1_S1_Util!J5*Weighting!K10+TUM_db1_S1_Util!K5*Weighting!K11+TUM_db1_S1_Util!L5*Weighting!K12+TUM_db1_S1_Util!M5*Weighting!K13+TUM_db1_S1_Util!N5*Weighting!K14+TUM_db1_S1_Util!O5*Weighting!K15+TUM_db1_S1_Util!P5*Weighting!K16+TUM_db1_S1_Util!Q5*Weighting!K17</f>
        <v>-43.651652288094837</v>
      </c>
      <c r="L5" s="6">
        <f>+TUM_db1_S1_Util!B5*Weighting!L2+TUM_db1_S1_Util!C5*Weighting!L3+TUM_db1_S1_Util!D5*Weighting!L4+TUM_db1_S1_Util!E5*Weighting!L5+TUM_db1_S1_Util!F5*Weighting!L6+TUM_db1_S1_Util!G5*Weighting!L7+TUM_db1_S1_Util!H5*Weighting!L8+TUM_db1_S1_Util!I5*Weighting!L9+TUM_db1_S1_Util!J5*Weighting!L10+TUM_db1_S1_Util!K5*Weighting!L11+TUM_db1_S1_Util!L5*Weighting!L12+TUM_db1_S1_Util!M5*Weighting!L13+TUM_db1_S1_Util!N5*Weighting!L14+TUM_db1_S1_Util!O5*Weighting!L15+TUM_db1_S1_Util!P5*Weighting!L16+TUM_db1_S1_Util!Q5*Weighting!L17</f>
        <v>-9.6688265654318304</v>
      </c>
      <c r="M5" s="6">
        <f>+TUM_db1_S1_Util!B5*Weighting!M2+TUM_db1_S1_Util!C5*Weighting!M3+TUM_db1_S1_Util!D5*Weighting!M4+TUM_db1_S1_Util!E5*Weighting!M5+TUM_db1_S1_Util!F5*Weighting!M6+TUM_db1_S1_Util!G5*Weighting!M7+TUM_db1_S1_Util!H5*Weighting!M8+TUM_db1_S1_Util!I5*Weighting!M9+TUM_db1_S1_Util!J5*Weighting!M10+TUM_db1_S1_Util!K5*Weighting!M11+TUM_db1_S1_Util!L5*Weighting!M12+TUM_db1_S1_Util!M5*Weighting!M13+TUM_db1_S1_Util!N5*Weighting!M14+TUM_db1_S1_Util!O5*Weighting!M15+TUM_db1_S1_Util!P5*Weighting!M16+TUM_db1_S1_Util!Q5*Weighting!M17</f>
        <v>-0.47748362389890092</v>
      </c>
      <c r="N5" s="6">
        <f>+TUM_db1_S1_Util!B5*Weighting!N2+TUM_db1_S1_Util!C5*Weighting!N3+TUM_db1_S1_Util!D5*Weighting!N4+TUM_db1_S1_Util!E5*Weighting!N5+TUM_db1_S1_Util!F5*Weighting!N6+TUM_db1_S1_Util!G5*Weighting!N7+TUM_db1_S1_Util!H5*Weighting!N8+TUM_db1_S1_Util!I5*Weighting!N9+TUM_db1_S1_Util!J5*Weighting!N10+TUM_db1_S1_Util!K5*Weighting!N11+TUM_db1_S1_Util!L5*Weighting!N12+TUM_db1_S1_Util!M5*Weighting!N13+TUM_db1_S1_Util!N5*Weighting!N14+TUM_db1_S1_Util!O5*Weighting!N15+TUM_db1_S1_Util!P5*Weighting!N16+TUM_db1_S1_Util!Q5*Weighting!N17</f>
        <v>-136.2635354289566</v>
      </c>
      <c r="O5" s="6">
        <f>+TUM_db1_S1_Util!B5*Weighting!O2+TUM_db1_S1_Util!C5*Weighting!O3+TUM_db1_S1_Util!D5*Weighting!O4+TUM_db1_S1_Util!E5*Weighting!O5+TUM_db1_S1_Util!F5*Weighting!O6+TUM_db1_S1_Util!G5*Weighting!O7+TUM_db1_S1_Util!H5*Weighting!O8+TUM_db1_S1_Util!I5*Weighting!O9+TUM_db1_S1_Util!J5*Weighting!O10+TUM_db1_S1_Util!K5*Weighting!O11+TUM_db1_S1_Util!L5*Weighting!O12+TUM_db1_S1_Util!M5*Weighting!O13+TUM_db1_S1_Util!N5*Weighting!O14+TUM_db1_S1_Util!O5*Weighting!O15+TUM_db1_S1_Util!P5*Weighting!O16+TUM_db1_S1_Util!Q5*Weighting!O17</f>
        <v>-212.11111778332543</v>
      </c>
      <c r="P5" s="6">
        <f>+TUM_db1_S1_Util!B5*Weighting!P2+TUM_db1_S1_Util!C5*Weighting!P3+TUM_db1_S1_Util!D5*Weighting!P4+TUM_db1_S1_Util!E5*Weighting!P5+TUM_db1_S1_Util!F5*Weighting!P6+TUM_db1_S1_Util!G5*Weighting!P7+TUM_db1_S1_Util!H5*Weighting!P8+TUM_db1_S1_Util!I5*Weighting!P9+TUM_db1_S1_Util!J5*Weighting!P10+TUM_db1_S1_Util!K5*Weighting!P11+TUM_db1_S1_Util!L5*Weighting!P12+TUM_db1_S1_Util!M5*Weighting!P13+TUM_db1_S1_Util!N5*Weighting!P14+TUM_db1_S1_Util!O5*Weighting!P15+TUM_db1_S1_Util!P5*Weighting!P16+TUM_db1_S1_Util!Q5*Weighting!P17</f>
        <v>-15.921990459519815</v>
      </c>
      <c r="Q5" s="6">
        <f>+TUM_db1_S1_Util!B5*Weighting!Q2+TUM_db1_S1_Util!C5*Weighting!Q3+TUM_db1_S1_Util!D5*Weighting!Q4+TUM_db1_S1_Util!E5*Weighting!Q5+TUM_db1_S1_Util!F5*Weighting!Q6+TUM_db1_S1_Util!G5*Weighting!Q7+TUM_db1_S1_Util!H5*Weighting!Q8+TUM_db1_S1_Util!I5*Weighting!Q9+TUM_db1_S1_Util!J5*Weighting!Q10+TUM_db1_S1_Util!K5*Weighting!Q11+TUM_db1_S1_Util!L5*Weighting!Q12+TUM_db1_S1_Util!M5*Weighting!Q13+TUM_db1_S1_Util!N5*Weighting!Q14+TUM_db1_S1_Util!O5*Weighting!Q15+TUM_db1_S1_Util!P5*Weighting!Q16+TUM_db1_S1_Util!Q5*Weighting!Q17</f>
        <v>-1.0446352228052325</v>
      </c>
      <c r="R5" s="6">
        <f>+TUM_db1_S1_Util!B5*Weighting!R2+TUM_db1_S1_Util!C5*Weighting!R3+TUM_db1_S1_Util!D5*Weighting!R4+TUM_db1_S1_Util!E5*Weighting!R5+TUM_db1_S1_Util!F5*Weighting!R6+TUM_db1_S1_Util!G5*Weighting!R7+TUM_db1_S1_Util!H5*Weighting!R8+TUM_db1_S1_Util!I5*Weighting!R9+TUM_db1_S1_Util!J5*Weighting!R10+TUM_db1_S1_Util!K5*Weighting!R11+TUM_db1_S1_Util!L5*Weighting!R12+TUM_db1_S1_Util!M5*Weighting!R13+TUM_db1_S1_Util!N5*Weighting!R14+TUM_db1_S1_Util!O5*Weighting!R15+TUM_db1_S1_Util!P5*Weighting!R16+TUM_db1_S1_Util!Q5*Weighting!R17</f>
        <v>-13.212962921292267</v>
      </c>
      <c r="S5" s="6">
        <f>+TUM_db1_S1_Util!B5*Weighting!S2+TUM_db1_S1_Util!C5*Weighting!S3+TUM_db1_S1_Util!D5*Weighting!S4+TUM_db1_S1_Util!E5*Weighting!S5+TUM_db1_S1_Util!F5*Weighting!S6+TUM_db1_S1_Util!G5*Weighting!S7+TUM_db1_S1_Util!H5*Weighting!S8+TUM_db1_S1_Util!I5*Weighting!S9+TUM_db1_S1_Util!J5*Weighting!S10+TUM_db1_S1_Util!K5*Weighting!S11+TUM_db1_S1_Util!L5*Weighting!S12+TUM_db1_S1_Util!M5*Weighting!S13+TUM_db1_S1_Util!N5*Weighting!S14+TUM_db1_S1_Util!O5*Weighting!S15+TUM_db1_S1_Util!P5*Weighting!S16+TUM_db1_S1_Util!Q5*Weighting!S17</f>
        <v>-23.456282594972009</v>
      </c>
      <c r="T5" s="6">
        <f>+TUM_db1_S1_Util!B5*Weighting!T2+TUM_db1_S1_Util!C5*Weighting!T3+TUM_db1_S1_Util!D5*Weighting!T4+TUM_db1_S1_Util!E5*Weighting!T5+TUM_db1_S1_Util!F5*Weighting!T6+TUM_db1_S1_Util!G5*Weighting!T7+TUM_db1_S1_Util!H5*Weighting!T8+TUM_db1_S1_Util!I5*Weighting!T9+TUM_db1_S1_Util!J5*Weighting!T10+TUM_db1_S1_Util!K5*Weighting!T11+TUM_db1_S1_Util!L5*Weighting!T12+TUM_db1_S1_Util!M5*Weighting!T13+TUM_db1_S1_Util!N5*Weighting!T14+TUM_db1_S1_Util!O5*Weighting!T15+TUM_db1_S1_Util!P5*Weighting!T16+TUM_db1_S1_Util!Q5*Weighting!T17</f>
        <v>-30.265742639339745</v>
      </c>
      <c r="U5" s="6">
        <f>+TUM_db1_S1_Util!B5*Weighting!U2+TUM_db1_S1_Util!C5*Weighting!U3+TUM_db1_S1_Util!D5*Weighting!U4+TUM_db1_S1_Util!E5*Weighting!U5+TUM_db1_S1_Util!F5*Weighting!U6+TUM_db1_S1_Util!G5*Weighting!U7+TUM_db1_S1_Util!H5*Weighting!U8+TUM_db1_S1_Util!I5*Weighting!U9+TUM_db1_S1_Util!J5*Weighting!U10+TUM_db1_S1_Util!K5*Weighting!U11+TUM_db1_S1_Util!L5*Weighting!U12+TUM_db1_S1_Util!M5*Weighting!U13+TUM_db1_S1_Util!N5*Weighting!U14+TUM_db1_S1_Util!O5*Weighting!U15+TUM_db1_S1_Util!P5*Weighting!U16+TUM_db1_S1_Util!Q5*Weighting!U17</f>
        <v>-33.714125913847631</v>
      </c>
      <c r="V5" s="6">
        <f>+TUM_db1_S1_Util!B5*Weighting!V2+TUM_db1_S1_Util!C5*Weighting!V3+TUM_db1_S1_Util!D5*Weighting!V4+TUM_db1_S1_Util!E5*Weighting!V5+TUM_db1_S1_Util!F5*Weighting!V6+TUM_db1_S1_Util!G5*Weighting!V7+TUM_db1_S1_Util!H5*Weighting!V8+TUM_db1_S1_Util!I5*Weighting!V9+TUM_db1_S1_Util!J5*Weighting!V10+TUM_db1_S1_Util!K5*Weighting!V11+TUM_db1_S1_Util!L5*Weighting!V12+TUM_db1_S1_Util!M5*Weighting!V13+TUM_db1_S1_Util!N5*Weighting!V14+TUM_db1_S1_Util!O5*Weighting!V15+TUM_db1_S1_Util!P5*Weighting!V16+TUM_db1_S1_Util!Q5*Weighting!V17</f>
        <v>-30.452624089852609</v>
      </c>
      <c r="W5" s="6">
        <f>+TUM_db1_S1_Util!B5*Weighting!W2+TUM_db1_S1_Util!C5*Weighting!W3+TUM_db1_S1_Util!D5*Weighting!W4+TUM_db1_S1_Util!E5*Weighting!W5+TUM_db1_S1_Util!F5*Weighting!W6+TUM_db1_S1_Util!G5*Weighting!W7+TUM_db1_S1_Util!H5*Weighting!W8+TUM_db1_S1_Util!I5*Weighting!W9+TUM_db1_S1_Util!J5*Weighting!W10+TUM_db1_S1_Util!K5*Weighting!W11+TUM_db1_S1_Util!L5*Weighting!W12+TUM_db1_S1_Util!M5*Weighting!W13+TUM_db1_S1_Util!N5*Weighting!W14+TUM_db1_S1_Util!O5*Weighting!W15+TUM_db1_S1_Util!P5*Weighting!W16+TUM_db1_S1_Util!Q5*Weighting!W17</f>
        <v>-206.9471534605095</v>
      </c>
      <c r="X5" s="6">
        <f>+TUM_db1_S1_Util!B5*Weighting!X2+TUM_db1_S1_Util!C5*Weighting!X3+TUM_db1_S1_Util!D5*Weighting!X4+TUM_db1_S1_Util!E5*Weighting!X5+TUM_db1_S1_Util!F5*Weighting!X6+TUM_db1_S1_Util!G5*Weighting!X7+TUM_db1_S1_Util!H5*Weighting!X8+TUM_db1_S1_Util!I5*Weighting!X9+TUM_db1_S1_Util!J5*Weighting!X10+TUM_db1_S1_Util!K5*Weighting!X11+TUM_db1_S1_Util!L5*Weighting!X12+TUM_db1_S1_Util!M5*Weighting!X13+TUM_db1_S1_Util!N5*Weighting!X14+TUM_db1_S1_Util!O5*Weighting!X15+TUM_db1_S1_Util!P5*Weighting!X16+TUM_db1_S1_Util!Q5*Weighting!X17</f>
        <v>-17.62130414743962</v>
      </c>
      <c r="Y5" s="6">
        <f>+TUM_db1_S1_Util!B5*Weighting!Y2+TUM_db1_S1_Util!C5*Weighting!Y3+TUM_db1_S1_Util!D5*Weighting!Y4+TUM_db1_S1_Util!E5*Weighting!Y5+TUM_db1_S1_Util!F5*Weighting!Y6+TUM_db1_S1_Util!G5*Weighting!Y7+TUM_db1_S1_Util!H5*Weighting!Y8+TUM_db1_S1_Util!I5*Weighting!Y9+TUM_db1_S1_Util!J5*Weighting!Y10+TUM_db1_S1_Util!K5*Weighting!Y11+TUM_db1_S1_Util!L5*Weighting!Y12+TUM_db1_S1_Util!M5*Weighting!Y13+TUM_db1_S1_Util!N5*Weighting!Y14+TUM_db1_S1_Util!O5*Weighting!Y15+TUM_db1_S1_Util!P5*Weighting!Y16+TUM_db1_S1_Util!Q5*Weighting!Y17</f>
        <v>-154.9218218234756</v>
      </c>
      <c r="Z5" s="6">
        <f>+TUM_db1_S1_Util!B5*Weighting!Z2+TUM_db1_S1_Util!C5*Weighting!Z3+TUM_db1_S1_Util!D5*Weighting!Z4+TUM_db1_S1_Util!E5*Weighting!Z5+TUM_db1_S1_Util!F5*Weighting!Z6+TUM_db1_S1_Util!G5*Weighting!Z7+TUM_db1_S1_Util!H5*Weighting!Z8+TUM_db1_S1_Util!I5*Weighting!Z9+TUM_db1_S1_Util!J5*Weighting!Z10+TUM_db1_S1_Util!K5*Weighting!Z11+TUM_db1_S1_Util!L5*Weighting!Z12+TUM_db1_S1_Util!M5*Weighting!Z13+TUM_db1_S1_Util!N5*Weighting!Z14+TUM_db1_S1_Util!O5*Weighting!Z15+TUM_db1_S1_Util!P5*Weighting!Z16+TUM_db1_S1_Util!Q5*Weighting!Z17</f>
        <v>-16.314672622830685</v>
      </c>
      <c r="AA5" s="6">
        <f>+TUM_db1_S1_Util!B5*Weighting!AA2+TUM_db1_S1_Util!C5*Weighting!AA3+TUM_db1_S1_Util!D5*Weighting!AA4+TUM_db1_S1_Util!E5*Weighting!AA5+TUM_db1_S1_Util!F5*Weighting!AA6+TUM_db1_S1_Util!G5*Weighting!AA7+TUM_db1_S1_Util!H5*Weighting!AA8+TUM_db1_S1_Util!I5*Weighting!AA9+TUM_db1_S1_Util!J5*Weighting!AA10+TUM_db1_S1_Util!K5*Weighting!AA11+TUM_db1_S1_Util!L5*Weighting!AA12+TUM_db1_S1_Util!M5*Weighting!AA13+TUM_db1_S1_Util!N5*Weighting!AA14+TUM_db1_S1_Util!O5*Weighting!AA15+TUM_db1_S1_Util!P5*Weighting!AA16+TUM_db1_S1_Util!Q5*Weighting!AA17</f>
        <v>-14.205457287397087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1_Mat!B2*Weighting!B2+TUM_db1_S1_Mat!C2*Weighting!B3+TUM_db1_S1_Mat!D2*Weighting!B4+TUM_db1_S1_Mat!E2*Weighting!B5+TUM_db1_S1_Mat!F2*Weighting!B6+TUM_db1_S1_Mat!G2*Weighting!B7+TUM_db1_S1_Mat!H2*Weighting!B8+TUM_db1_S1_Mat!I2*Weighting!B9+TUM_db1_S1_Mat!J2*Weighting!B10+TUM_db1_S1_Mat!K2*Weighting!B11+TUM_db1_S1_Mat!L2*Weighting!B12+TUM_db1_S1_Mat!M2*Weighting!B13+TUM_db1_S1_Mat!N2*Weighting!B14+TUM_db1_S1_Mat!O2*Weighting!B15+TUM_db1_S1_Mat!P2*Weighting!B16+TUM_db1_S1_Mat!Q2*Weighting!B17</f>
        <v>700.33429563793197</v>
      </c>
      <c r="C2" s="6">
        <f ca="1">+TUM_db1_S1_Mat!B2*Weighting!C2+TUM_db1_S1_Mat!C2*Weighting!C3+TUM_db1_S1_Mat!D2*Weighting!C4+TUM_db1_S1_Mat!E2*Weighting!C5+TUM_db1_S1_Mat!F2*Weighting!C6+TUM_db1_S1_Mat!G2*Weighting!C7+TUM_db1_S1_Mat!H2*Weighting!C8+TUM_db1_S1_Mat!I2*Weighting!C9+TUM_db1_S1_Mat!J2*Weighting!C10+TUM_db1_S1_Mat!K2*Weighting!C11+TUM_db1_S1_Mat!L2*Weighting!C12+TUM_db1_S1_Mat!M2*Weighting!C13+TUM_db1_S1_Mat!N2*Weighting!C14+TUM_db1_S1_Mat!O2*Weighting!C15+TUM_db1_S1_Mat!P2*Weighting!C16+TUM_db1_S1_Mat!Q2*Weighting!C17</f>
        <v>676.46540952134649</v>
      </c>
      <c r="D2" s="6">
        <f ca="1">+TUM_db1_S1_Mat!B2*Weighting!D2+TUM_db1_S1_Mat!C2*Weighting!D3+TUM_db1_S1_Mat!D2*Weighting!D4+TUM_db1_S1_Mat!E2*Weighting!D5+TUM_db1_S1_Mat!F2*Weighting!D6+TUM_db1_S1_Mat!G2*Weighting!D7+TUM_db1_S1_Mat!H2*Weighting!D8+TUM_db1_S1_Mat!I2*Weighting!D9+TUM_db1_S1_Mat!J2*Weighting!D10+TUM_db1_S1_Mat!K2*Weighting!D11+TUM_db1_S1_Mat!L2*Weighting!D12+TUM_db1_S1_Mat!M2*Weighting!D13+TUM_db1_S1_Mat!N2*Weighting!D14+TUM_db1_S1_Mat!O2*Weighting!D15+TUM_db1_S1_Mat!P2*Weighting!D16+TUM_db1_S1_Mat!Q2*Weighting!D17</f>
        <v>683.53530487081696</v>
      </c>
      <c r="E2" s="6">
        <f ca="1">+TUM_db1_S1_Mat!B2*Weighting!E2+TUM_db1_S1_Mat!C2*Weighting!E3+TUM_db1_S1_Mat!D2*Weighting!E4+TUM_db1_S1_Mat!E2*Weighting!E5+TUM_db1_S1_Mat!F2*Weighting!E6+TUM_db1_S1_Mat!G2*Weighting!E7+TUM_db1_S1_Mat!H2*Weighting!E8+TUM_db1_S1_Mat!I2*Weighting!E9+TUM_db1_S1_Mat!J2*Weighting!E10+TUM_db1_S1_Mat!K2*Weighting!E11+TUM_db1_S1_Mat!L2*Weighting!E12+TUM_db1_S1_Mat!M2*Weighting!E13+TUM_db1_S1_Mat!N2*Weighting!E14+TUM_db1_S1_Mat!O2*Weighting!E15+TUM_db1_S1_Mat!P2*Weighting!E16+TUM_db1_S1_Mat!Q2*Weighting!E17</f>
        <v>837.24774966437406</v>
      </c>
      <c r="F2" s="6">
        <f ca="1">+TUM_db1_S1_Mat!B2*Weighting!F2+TUM_db1_S1_Mat!C2*Weighting!F3+TUM_db1_S1_Mat!D2*Weighting!F4+TUM_db1_S1_Mat!E2*Weighting!F5+TUM_db1_S1_Mat!F2*Weighting!F6+TUM_db1_S1_Mat!G2*Weighting!F7+TUM_db1_S1_Mat!H2*Weighting!F8+TUM_db1_S1_Mat!I2*Weighting!F9+TUM_db1_S1_Mat!J2*Weighting!F10+TUM_db1_S1_Mat!K2*Weighting!F11+TUM_db1_S1_Mat!L2*Weighting!F12+TUM_db1_S1_Mat!M2*Weighting!F13+TUM_db1_S1_Mat!N2*Weighting!F14+TUM_db1_S1_Mat!O2*Weighting!F15+TUM_db1_S1_Mat!P2*Weighting!F16+TUM_db1_S1_Mat!Q2*Weighting!F17</f>
        <v>642.26854088638447</v>
      </c>
      <c r="G2" s="6">
        <f>+TUM_db1_S1_Mat!B2*Weighting!G2+TUM_db1_S1_Mat!C2*Weighting!G3+TUM_db1_S1_Mat!D2*Weighting!G4+TUM_db1_S1_Mat!E2*Weighting!G5+TUM_db1_S1_Mat!F2*Weighting!G6+TUM_db1_S1_Mat!G2*Weighting!G7+TUM_db1_S1_Mat!H2*Weighting!G8+TUM_db1_S1_Mat!I2*Weighting!G9+TUM_db1_S1_Mat!J2*Weighting!G10+TUM_db1_S1_Mat!K2*Weighting!G11+TUM_db1_S1_Mat!L2*Weighting!G12+TUM_db1_S1_Mat!M2*Weighting!G13+TUM_db1_S1_Mat!N2*Weighting!G14+TUM_db1_S1_Mat!O2*Weighting!G15+TUM_db1_S1_Mat!P2*Weighting!G16+TUM_db1_S1_Mat!Q2*Weighting!G17</f>
        <v>286.43741768277954</v>
      </c>
      <c r="H2" s="6">
        <f>+TUM_db1_S1_Mat!B2*Weighting!H2+TUM_db1_S1_Mat!C2*Weighting!H3+TUM_db1_S1_Mat!D2*Weighting!H4+TUM_db1_S1_Mat!E2*Weighting!H5+TUM_db1_S1_Mat!F2*Weighting!H6+TUM_db1_S1_Mat!G2*Weighting!H7+TUM_db1_S1_Mat!H2*Weighting!H8+TUM_db1_S1_Mat!I2*Weighting!H9+TUM_db1_S1_Mat!J2*Weighting!H10+TUM_db1_S1_Mat!K2*Weighting!H11+TUM_db1_S1_Mat!L2*Weighting!H12+TUM_db1_S1_Mat!M2*Weighting!H13+TUM_db1_S1_Mat!N2*Weighting!H14+TUM_db1_S1_Mat!O2*Weighting!H15+TUM_db1_S1_Mat!P2*Weighting!H16+TUM_db1_S1_Mat!Q2*Weighting!H17</f>
        <v>238.86070911517288</v>
      </c>
      <c r="I2" s="6">
        <f>+TUM_db1_S1_Mat!B2*Weighting!I2+TUM_db1_S1_Mat!C2*Weighting!I3+TUM_db1_S1_Mat!D2*Weighting!I4+TUM_db1_S1_Mat!E2*Weighting!I5+TUM_db1_S1_Mat!F2*Weighting!I6+TUM_db1_S1_Mat!G2*Weighting!I7+TUM_db1_S1_Mat!H2*Weighting!I8+TUM_db1_S1_Mat!I2*Weighting!I9+TUM_db1_S1_Mat!J2*Weighting!I10+TUM_db1_S1_Mat!K2*Weighting!I11+TUM_db1_S1_Mat!L2*Weighting!I12+TUM_db1_S1_Mat!M2*Weighting!I13+TUM_db1_S1_Mat!N2*Weighting!I14+TUM_db1_S1_Mat!O2*Weighting!I15+TUM_db1_S1_Mat!P2*Weighting!I16+TUM_db1_S1_Mat!Q2*Weighting!I17</f>
        <v>276.39793764842875</v>
      </c>
      <c r="J2" s="6">
        <f>+TUM_db1_S1_Mat!B2*Weighting!J2+TUM_db1_S1_Mat!C2*Weighting!J3+TUM_db1_S1_Mat!D2*Weighting!J4+TUM_db1_S1_Mat!E2*Weighting!J5+TUM_db1_S1_Mat!F2*Weighting!J6+TUM_db1_S1_Mat!G2*Weighting!J7+TUM_db1_S1_Mat!H2*Weighting!J8+TUM_db1_S1_Mat!I2*Weighting!J9+TUM_db1_S1_Mat!J2*Weighting!J10+TUM_db1_S1_Mat!K2*Weighting!J11+TUM_db1_S1_Mat!L2*Weighting!J12+TUM_db1_S1_Mat!M2*Weighting!J13+TUM_db1_S1_Mat!N2*Weighting!J14+TUM_db1_S1_Mat!O2*Weighting!J15+TUM_db1_S1_Mat!P2*Weighting!J16+TUM_db1_S1_Mat!Q2*Weighting!J17</f>
        <v>322.14419681317588</v>
      </c>
      <c r="K2" s="6">
        <f>+TUM_db1_S1_Mat!B2*Weighting!K2+TUM_db1_S1_Mat!C2*Weighting!K3+TUM_db1_S1_Mat!D2*Weighting!K4+TUM_db1_S1_Mat!E2*Weighting!K5+TUM_db1_S1_Mat!F2*Weighting!K6+TUM_db1_S1_Mat!G2*Weighting!K7+TUM_db1_S1_Mat!H2*Weighting!K8+TUM_db1_S1_Mat!I2*Weighting!K9+TUM_db1_S1_Mat!J2*Weighting!K10+TUM_db1_S1_Mat!K2*Weighting!K11+TUM_db1_S1_Mat!L2*Weighting!K12+TUM_db1_S1_Mat!M2*Weighting!K13+TUM_db1_S1_Mat!N2*Weighting!K14+TUM_db1_S1_Mat!O2*Weighting!K15+TUM_db1_S1_Mat!P2*Weighting!K16+TUM_db1_S1_Mat!Q2*Weighting!K17</f>
        <v>218.25826144047414</v>
      </c>
      <c r="L2" s="6">
        <f>+TUM_db1_S1_Mat!B2*Weighting!L2+TUM_db1_S1_Mat!C2*Weighting!L3+TUM_db1_S1_Mat!D2*Weighting!L4+TUM_db1_S1_Mat!E2*Weighting!L5+TUM_db1_S1_Mat!F2*Weighting!L6+TUM_db1_S1_Mat!G2*Weighting!L7+TUM_db1_S1_Mat!H2*Weighting!L8+TUM_db1_S1_Mat!I2*Weighting!L9+TUM_db1_S1_Mat!J2*Weighting!L10+TUM_db1_S1_Mat!K2*Weighting!L11+TUM_db1_S1_Mat!L2*Weighting!L12+TUM_db1_S1_Mat!M2*Weighting!L13+TUM_db1_S1_Mat!N2*Weighting!L14+TUM_db1_S1_Mat!O2*Weighting!L15+TUM_db1_S1_Mat!P2*Weighting!L16+TUM_db1_S1_Mat!Q2*Weighting!L17</f>
        <v>48.344132827159143</v>
      </c>
      <c r="M2" s="6">
        <f>+TUM_db1_S1_Mat!B2*Weighting!M2+TUM_db1_S1_Mat!C2*Weighting!M3+TUM_db1_S1_Mat!D2*Weighting!M4+TUM_db1_S1_Mat!E2*Weighting!M5+TUM_db1_S1_Mat!F2*Weighting!M6+TUM_db1_S1_Mat!G2*Weighting!M7+TUM_db1_S1_Mat!H2*Weighting!M8+TUM_db1_S1_Mat!I2*Weighting!M9+TUM_db1_S1_Mat!J2*Weighting!M10+TUM_db1_S1_Mat!K2*Weighting!M11+TUM_db1_S1_Mat!L2*Weighting!M12+TUM_db1_S1_Mat!M2*Weighting!M13+TUM_db1_S1_Mat!N2*Weighting!M14+TUM_db1_S1_Mat!O2*Weighting!M15+TUM_db1_S1_Mat!P2*Weighting!M16+TUM_db1_S1_Mat!Q2*Weighting!M17</f>
        <v>2.3874181194945043</v>
      </c>
      <c r="N2" s="6">
        <f>+TUM_db1_S1_Mat!B2*Weighting!N2+TUM_db1_S1_Mat!C2*Weighting!N3+TUM_db1_S1_Mat!D2*Weighting!N4+TUM_db1_S1_Mat!E2*Weighting!N5+TUM_db1_S1_Mat!F2*Weighting!N6+TUM_db1_S1_Mat!G2*Weighting!N7+TUM_db1_S1_Mat!H2*Weighting!N8+TUM_db1_S1_Mat!I2*Weighting!N9+TUM_db1_S1_Mat!J2*Weighting!N10+TUM_db1_S1_Mat!K2*Weighting!N11+TUM_db1_S1_Mat!L2*Weighting!N12+TUM_db1_S1_Mat!M2*Weighting!N13+TUM_db1_S1_Mat!N2*Weighting!N14+TUM_db1_S1_Mat!O2*Weighting!N15+TUM_db1_S1_Mat!P2*Weighting!N16+TUM_db1_S1_Mat!Q2*Weighting!N17</f>
        <v>681.31767714478303</v>
      </c>
      <c r="O2" s="6">
        <f>+TUM_db1_S1_Mat!B2*Weighting!O2+TUM_db1_S1_Mat!C2*Weighting!O3+TUM_db1_S1_Mat!D2*Weighting!O4+TUM_db1_S1_Mat!E2*Weighting!O5+TUM_db1_S1_Mat!F2*Weighting!O6+TUM_db1_S1_Mat!G2*Weighting!O7+TUM_db1_S1_Mat!H2*Weighting!O8+TUM_db1_S1_Mat!I2*Weighting!O9+TUM_db1_S1_Mat!J2*Weighting!O10+TUM_db1_S1_Mat!K2*Weighting!O11+TUM_db1_S1_Mat!L2*Weighting!O12+TUM_db1_S1_Mat!M2*Weighting!O13+TUM_db1_S1_Mat!N2*Weighting!O14+TUM_db1_S1_Mat!O2*Weighting!O15+TUM_db1_S1_Mat!P2*Weighting!O16+TUM_db1_S1_Mat!Q2*Weighting!O17</f>
        <v>1060.5555889166269</v>
      </c>
      <c r="P2" s="6">
        <f>+TUM_db1_S1_Mat!B2*Weighting!P2+TUM_db1_S1_Mat!C2*Weighting!P3+TUM_db1_S1_Mat!D2*Weighting!P4+TUM_db1_S1_Mat!E2*Weighting!P5+TUM_db1_S1_Mat!F2*Weighting!P6+TUM_db1_S1_Mat!G2*Weighting!P7+TUM_db1_S1_Mat!H2*Weighting!P8+TUM_db1_S1_Mat!I2*Weighting!P9+TUM_db1_S1_Mat!J2*Weighting!P10+TUM_db1_S1_Mat!K2*Weighting!P11+TUM_db1_S1_Mat!L2*Weighting!P12+TUM_db1_S1_Mat!M2*Weighting!P13+TUM_db1_S1_Mat!N2*Weighting!P14+TUM_db1_S1_Mat!O2*Weighting!P15+TUM_db1_S1_Mat!P2*Weighting!P16+TUM_db1_S1_Mat!Q2*Weighting!P17</f>
        <v>79.609952297599079</v>
      </c>
      <c r="Q2" s="6">
        <f>+TUM_db1_S1_Mat!B2*Weighting!Q2+TUM_db1_S1_Mat!C2*Weighting!Q3+TUM_db1_S1_Mat!D2*Weighting!Q4+TUM_db1_S1_Mat!E2*Weighting!Q5+TUM_db1_S1_Mat!F2*Weighting!Q6+TUM_db1_S1_Mat!G2*Weighting!Q7+TUM_db1_S1_Mat!H2*Weighting!Q8+TUM_db1_S1_Mat!I2*Weighting!Q9+TUM_db1_S1_Mat!J2*Weighting!Q10+TUM_db1_S1_Mat!K2*Weighting!Q11+TUM_db1_S1_Mat!L2*Weighting!Q12+TUM_db1_S1_Mat!M2*Weighting!Q13+TUM_db1_S1_Mat!N2*Weighting!Q14+TUM_db1_S1_Mat!O2*Weighting!Q15+TUM_db1_S1_Mat!P2*Weighting!Q16+TUM_db1_S1_Mat!Q2*Weighting!Q17</f>
        <v>5.2231761140261623</v>
      </c>
      <c r="R2" s="6">
        <f>+TUM_db1_S1_Mat!B2*Weighting!R2+TUM_db1_S1_Mat!C2*Weighting!R3+TUM_db1_S1_Mat!D2*Weighting!R4+TUM_db1_S1_Mat!E2*Weighting!R5+TUM_db1_S1_Mat!F2*Weighting!R6+TUM_db1_S1_Mat!G2*Weighting!R7+TUM_db1_S1_Mat!H2*Weighting!R8+TUM_db1_S1_Mat!I2*Weighting!R9+TUM_db1_S1_Mat!J2*Weighting!R10+TUM_db1_S1_Mat!K2*Weighting!R11+TUM_db1_S1_Mat!L2*Weighting!R12+TUM_db1_S1_Mat!M2*Weighting!R13+TUM_db1_S1_Mat!N2*Weighting!R14+TUM_db1_S1_Mat!O2*Weighting!R15+TUM_db1_S1_Mat!P2*Weighting!R16+TUM_db1_S1_Mat!Q2*Weighting!R17</f>
        <v>66.064814606461326</v>
      </c>
      <c r="S2" s="6">
        <f>+TUM_db1_S1_Mat!B2*Weighting!S2+TUM_db1_S1_Mat!C2*Weighting!S3+TUM_db1_S1_Mat!D2*Weighting!S4+TUM_db1_S1_Mat!E2*Weighting!S5+TUM_db1_S1_Mat!F2*Weighting!S6+TUM_db1_S1_Mat!G2*Weighting!S7+TUM_db1_S1_Mat!H2*Weighting!S8+TUM_db1_S1_Mat!I2*Weighting!S9+TUM_db1_S1_Mat!J2*Weighting!S10+TUM_db1_S1_Mat!K2*Weighting!S11+TUM_db1_S1_Mat!L2*Weighting!S12+TUM_db1_S1_Mat!M2*Weighting!S13+TUM_db1_S1_Mat!N2*Weighting!S14+TUM_db1_S1_Mat!O2*Weighting!S15+TUM_db1_S1_Mat!P2*Weighting!S16+TUM_db1_S1_Mat!Q2*Weighting!S17</f>
        <v>117.28141297486005</v>
      </c>
      <c r="T2" s="6">
        <f>+TUM_db1_S1_Mat!B2*Weighting!T2+TUM_db1_S1_Mat!C2*Weighting!T3+TUM_db1_S1_Mat!D2*Weighting!T4+TUM_db1_S1_Mat!E2*Weighting!T5+TUM_db1_S1_Mat!F2*Weighting!T6+TUM_db1_S1_Mat!G2*Weighting!T7+TUM_db1_S1_Mat!H2*Weighting!T8+TUM_db1_S1_Mat!I2*Weighting!T9+TUM_db1_S1_Mat!J2*Weighting!T10+TUM_db1_S1_Mat!K2*Weighting!T11+TUM_db1_S1_Mat!L2*Weighting!T12+TUM_db1_S1_Mat!M2*Weighting!T13+TUM_db1_S1_Mat!N2*Weighting!T14+TUM_db1_S1_Mat!O2*Weighting!T15+TUM_db1_S1_Mat!P2*Weighting!T16+TUM_db1_S1_Mat!Q2*Weighting!T17</f>
        <v>151.32871319669874</v>
      </c>
      <c r="U2" s="6">
        <f>+TUM_db1_S1_Mat!B2*Weighting!U2+TUM_db1_S1_Mat!C2*Weighting!U3+TUM_db1_S1_Mat!D2*Weighting!U4+TUM_db1_S1_Mat!E2*Weighting!U5+TUM_db1_S1_Mat!F2*Weighting!U6+TUM_db1_S1_Mat!G2*Weighting!U7+TUM_db1_S1_Mat!H2*Weighting!U8+TUM_db1_S1_Mat!I2*Weighting!U9+TUM_db1_S1_Mat!J2*Weighting!U10+TUM_db1_S1_Mat!K2*Weighting!U11+TUM_db1_S1_Mat!L2*Weighting!U12+TUM_db1_S1_Mat!M2*Weighting!U13+TUM_db1_S1_Mat!N2*Weighting!U14+TUM_db1_S1_Mat!O2*Weighting!U15+TUM_db1_S1_Mat!P2*Weighting!U16+TUM_db1_S1_Mat!Q2*Weighting!U17</f>
        <v>168.57062956923818</v>
      </c>
      <c r="V2" s="6">
        <f>+TUM_db1_S1_Mat!B2*Weighting!V2+TUM_db1_S1_Mat!C2*Weighting!V3+TUM_db1_S1_Mat!D2*Weighting!V4+TUM_db1_S1_Mat!E2*Weighting!V5+TUM_db1_S1_Mat!F2*Weighting!V6+TUM_db1_S1_Mat!G2*Weighting!V7+TUM_db1_S1_Mat!H2*Weighting!V8+TUM_db1_S1_Mat!I2*Weighting!V9+TUM_db1_S1_Mat!J2*Weighting!V10+TUM_db1_S1_Mat!K2*Weighting!V11+TUM_db1_S1_Mat!L2*Weighting!V12+TUM_db1_S1_Mat!M2*Weighting!V13+TUM_db1_S1_Mat!N2*Weighting!V14+TUM_db1_S1_Mat!O2*Weighting!V15+TUM_db1_S1_Mat!P2*Weighting!V16+TUM_db1_S1_Mat!Q2*Weighting!V17</f>
        <v>152.26312044926303</v>
      </c>
      <c r="W2" s="6">
        <f>+TUM_db1_S1_Mat!B2*Weighting!W2+TUM_db1_S1_Mat!C2*Weighting!W3+TUM_db1_S1_Mat!D2*Weighting!W4+TUM_db1_S1_Mat!E2*Weighting!W5+TUM_db1_S1_Mat!F2*Weighting!W6+TUM_db1_S1_Mat!G2*Weighting!W7+TUM_db1_S1_Mat!H2*Weighting!W8+TUM_db1_S1_Mat!I2*Weighting!W9+TUM_db1_S1_Mat!J2*Weighting!W10+TUM_db1_S1_Mat!K2*Weighting!W11+TUM_db1_S1_Mat!L2*Weighting!W12+TUM_db1_S1_Mat!M2*Weighting!W13+TUM_db1_S1_Mat!N2*Weighting!W14+TUM_db1_S1_Mat!O2*Weighting!W15+TUM_db1_S1_Mat!P2*Weighting!W16+TUM_db1_S1_Mat!Q2*Weighting!W17</f>
        <v>1034.7357673025474</v>
      </c>
      <c r="X2" s="6">
        <f>+TUM_db1_S1_Mat!B2*Weighting!X2+TUM_db1_S1_Mat!C2*Weighting!X3+TUM_db1_S1_Mat!D2*Weighting!X4+TUM_db1_S1_Mat!E2*Weighting!X5+TUM_db1_S1_Mat!F2*Weighting!X6+TUM_db1_S1_Mat!G2*Weighting!X7+TUM_db1_S1_Mat!H2*Weighting!X8+TUM_db1_S1_Mat!I2*Weighting!X9+TUM_db1_S1_Mat!J2*Weighting!X10+TUM_db1_S1_Mat!K2*Weighting!X11+TUM_db1_S1_Mat!L2*Weighting!X12+TUM_db1_S1_Mat!M2*Weighting!X13+TUM_db1_S1_Mat!N2*Weighting!X14+TUM_db1_S1_Mat!O2*Weighting!X15+TUM_db1_S1_Mat!P2*Weighting!X16+TUM_db1_S1_Mat!Q2*Weighting!X17</f>
        <v>88.106520737198124</v>
      </c>
      <c r="Y2" s="6">
        <f>+TUM_db1_S1_Mat!B2*Weighting!Y2+TUM_db1_S1_Mat!C2*Weighting!Y3+TUM_db1_S1_Mat!D2*Weighting!Y4+TUM_db1_S1_Mat!E2*Weighting!Y5+TUM_db1_S1_Mat!F2*Weighting!Y6+TUM_db1_S1_Mat!G2*Weighting!Y7+TUM_db1_S1_Mat!H2*Weighting!Y8+TUM_db1_S1_Mat!I2*Weighting!Y9+TUM_db1_S1_Mat!J2*Weighting!Y10+TUM_db1_S1_Mat!K2*Weighting!Y11+TUM_db1_S1_Mat!L2*Weighting!Y12+TUM_db1_S1_Mat!M2*Weighting!Y13+TUM_db1_S1_Mat!N2*Weighting!Y14+TUM_db1_S1_Mat!O2*Weighting!Y15+TUM_db1_S1_Mat!P2*Weighting!Y16+TUM_db1_S1_Mat!Q2*Weighting!Y17</f>
        <v>774.60910911737835</v>
      </c>
      <c r="Z2" s="6">
        <f>+TUM_db1_S1_Mat!B2*Weighting!Z2+TUM_db1_S1_Mat!C2*Weighting!Z3+TUM_db1_S1_Mat!D2*Weighting!Z4+TUM_db1_S1_Mat!E2*Weighting!Z5+TUM_db1_S1_Mat!F2*Weighting!Z6+TUM_db1_S1_Mat!G2*Weighting!Z7+TUM_db1_S1_Mat!H2*Weighting!Z8+TUM_db1_S1_Mat!I2*Weighting!Z9+TUM_db1_S1_Mat!J2*Weighting!Z10+TUM_db1_S1_Mat!K2*Weighting!Z11+TUM_db1_S1_Mat!L2*Weighting!Z12+TUM_db1_S1_Mat!M2*Weighting!Z13+TUM_db1_S1_Mat!N2*Weighting!Z14+TUM_db1_S1_Mat!O2*Weighting!Z15+TUM_db1_S1_Mat!P2*Weighting!Z16+TUM_db1_S1_Mat!Q2*Weighting!Z17</f>
        <v>81.573363114153437</v>
      </c>
      <c r="AA2" s="6">
        <f>+TUM_db1_S1_Mat!B2*Weighting!AA2+TUM_db1_S1_Mat!C2*Weighting!AA3+TUM_db1_S1_Mat!D2*Weighting!AA4+TUM_db1_S1_Mat!E2*Weighting!AA5+TUM_db1_S1_Mat!F2*Weighting!AA6+TUM_db1_S1_Mat!G2*Weighting!AA7+TUM_db1_S1_Mat!H2*Weighting!AA8+TUM_db1_S1_Mat!I2*Weighting!AA9+TUM_db1_S1_Mat!J2*Weighting!AA10+TUM_db1_S1_Mat!K2*Weighting!AA11+TUM_db1_S1_Mat!L2*Weighting!AA12+TUM_db1_S1_Mat!M2*Weighting!AA13+TUM_db1_S1_Mat!N2*Weighting!AA14+TUM_db1_S1_Mat!O2*Weighting!AA15+TUM_db1_S1_Mat!P2*Weighting!AA16+TUM_db1_S1_Mat!Q2*Weighting!AA17</f>
        <v>71.027286436985449</v>
      </c>
    </row>
    <row r="3" spans="1:27" x14ac:dyDescent="0.35">
      <c r="A3" s="5" t="s">
        <v>2</v>
      </c>
      <c r="B3" s="6">
        <f ca="1">+TUM_db1_S1_Mat!B3*Weighting!B2+TUM_db1_S1_Mat!C3*Weighting!B3+TUM_db1_S1_Mat!D3*Weighting!B4+TUM_db1_S1_Mat!E3*Weighting!B5+TUM_db1_S1_Mat!F3*Weighting!B6+TUM_db1_S1_Mat!G3*Weighting!B7+TUM_db1_S1_Mat!H3*Weighting!B8+TUM_db1_S1_Mat!I3*Weighting!B9+TUM_db1_S1_Mat!J3*Weighting!B10+TUM_db1_S1_Mat!K3*Weighting!B11+TUM_db1_S1_Mat!L3*Weighting!B12+TUM_db1_S1_Mat!M3*Weighting!B13+TUM_db1_S1_Mat!N3*Weighting!B14+TUM_db1_S1_Mat!O3*Weighting!B15+TUM_db1_S1_Mat!P3*Weighting!B16+TUM_db1_S1_Mat!Q3*Weighting!B17</f>
        <v>280.13371825517271</v>
      </c>
      <c r="C3" s="6">
        <f ca="1">+TUM_db1_S1_Mat!B3*Weighting!C2+TUM_db1_S1_Mat!C3*Weighting!C3+TUM_db1_S1_Mat!D3*Weighting!C4+TUM_db1_S1_Mat!E3*Weighting!C5+TUM_db1_S1_Mat!F3*Weighting!C6+TUM_db1_S1_Mat!G3*Weighting!C7+TUM_db1_S1_Mat!H3*Weighting!C8+TUM_db1_S1_Mat!I3*Weighting!C9+TUM_db1_S1_Mat!J3*Weighting!C10+TUM_db1_S1_Mat!K3*Weighting!C11+TUM_db1_S1_Mat!L3*Weighting!C12+TUM_db1_S1_Mat!M3*Weighting!C13+TUM_db1_S1_Mat!N3*Weighting!C14+TUM_db1_S1_Mat!O3*Weighting!C15+TUM_db1_S1_Mat!P3*Weighting!C16+TUM_db1_S1_Mat!Q3*Weighting!C17</f>
        <v>270.58616380853857</v>
      </c>
      <c r="D3" s="6">
        <f ca="1">+TUM_db1_S1_Mat!B3*Weighting!D2+TUM_db1_S1_Mat!C3*Weighting!D3+TUM_db1_S1_Mat!D3*Weighting!D4+TUM_db1_S1_Mat!E3*Weighting!D5+TUM_db1_S1_Mat!F3*Weighting!D6+TUM_db1_S1_Mat!G3*Weighting!D7+TUM_db1_S1_Mat!H3*Weighting!D8+TUM_db1_S1_Mat!I3*Weighting!D9+TUM_db1_S1_Mat!J3*Weighting!D10+TUM_db1_S1_Mat!K3*Weighting!D11+TUM_db1_S1_Mat!L3*Weighting!D12+TUM_db1_S1_Mat!M3*Weighting!D13+TUM_db1_S1_Mat!N3*Weighting!D14+TUM_db1_S1_Mat!O3*Weighting!D15+TUM_db1_S1_Mat!P3*Weighting!D16+TUM_db1_S1_Mat!Q3*Weighting!D17</f>
        <v>273.41412194832674</v>
      </c>
      <c r="E3" s="6">
        <f ca="1">+TUM_db1_S1_Mat!B3*Weighting!E2+TUM_db1_S1_Mat!C3*Weighting!E3+TUM_db1_S1_Mat!D3*Weighting!E4+TUM_db1_S1_Mat!E3*Weighting!E5+TUM_db1_S1_Mat!F3*Weighting!E6+TUM_db1_S1_Mat!G3*Weighting!E7+TUM_db1_S1_Mat!H3*Weighting!E8+TUM_db1_S1_Mat!I3*Weighting!E9+TUM_db1_S1_Mat!J3*Weighting!E10+TUM_db1_S1_Mat!K3*Weighting!E11+TUM_db1_S1_Mat!L3*Weighting!E12+TUM_db1_S1_Mat!M3*Weighting!E13+TUM_db1_S1_Mat!N3*Weighting!E14+TUM_db1_S1_Mat!O3*Weighting!E15+TUM_db1_S1_Mat!P3*Weighting!E16+TUM_db1_S1_Mat!Q3*Weighting!E17</f>
        <v>334.89909986574963</v>
      </c>
      <c r="F3" s="6">
        <f ca="1">+TUM_db1_S1_Mat!B3*Weighting!F2+TUM_db1_S1_Mat!C3*Weighting!F3+TUM_db1_S1_Mat!D3*Weighting!F4+TUM_db1_S1_Mat!E3*Weighting!F5+TUM_db1_S1_Mat!F3*Weighting!F6+TUM_db1_S1_Mat!G3*Weighting!F7+TUM_db1_S1_Mat!H3*Weighting!F8+TUM_db1_S1_Mat!I3*Weighting!F9+TUM_db1_S1_Mat!J3*Weighting!F10+TUM_db1_S1_Mat!K3*Weighting!F11+TUM_db1_S1_Mat!L3*Weighting!F12+TUM_db1_S1_Mat!M3*Weighting!F13+TUM_db1_S1_Mat!N3*Weighting!F14+TUM_db1_S1_Mat!O3*Weighting!F15+TUM_db1_S1_Mat!P3*Weighting!F16+TUM_db1_S1_Mat!Q3*Weighting!F17</f>
        <v>256.90741635455379</v>
      </c>
      <c r="G3" s="6">
        <f>+TUM_db1_S1_Mat!B3*Weighting!G2+TUM_db1_S1_Mat!C3*Weighting!G3+TUM_db1_S1_Mat!D3*Weighting!G4+TUM_db1_S1_Mat!E3*Weighting!G5+TUM_db1_S1_Mat!F3*Weighting!G6+TUM_db1_S1_Mat!G3*Weighting!G7+TUM_db1_S1_Mat!H3*Weighting!G8+TUM_db1_S1_Mat!I3*Weighting!G9+TUM_db1_S1_Mat!J3*Weighting!G10+TUM_db1_S1_Mat!K3*Weighting!G11+TUM_db1_S1_Mat!L3*Weighting!G12+TUM_db1_S1_Mat!M3*Weighting!G13+TUM_db1_S1_Mat!N3*Weighting!G14+TUM_db1_S1_Mat!O3*Weighting!G15+TUM_db1_S1_Mat!P3*Weighting!G16+TUM_db1_S1_Mat!Q3*Weighting!G17</f>
        <v>114.57496707311182</v>
      </c>
      <c r="H3" s="6">
        <f>+TUM_db1_S1_Mat!B3*Weighting!H2+TUM_db1_S1_Mat!C3*Weighting!H3+TUM_db1_S1_Mat!D3*Weighting!H4+TUM_db1_S1_Mat!E3*Weighting!H5+TUM_db1_S1_Mat!F3*Weighting!H6+TUM_db1_S1_Mat!G3*Weighting!H7+TUM_db1_S1_Mat!H3*Weighting!H8+TUM_db1_S1_Mat!I3*Weighting!H9+TUM_db1_S1_Mat!J3*Weighting!H10+TUM_db1_S1_Mat!K3*Weighting!H11+TUM_db1_S1_Mat!L3*Weighting!H12+TUM_db1_S1_Mat!M3*Weighting!H13+TUM_db1_S1_Mat!N3*Weighting!H14+TUM_db1_S1_Mat!O3*Weighting!H15+TUM_db1_S1_Mat!P3*Weighting!H16+TUM_db1_S1_Mat!Q3*Weighting!H17</f>
        <v>95.544283646069147</v>
      </c>
      <c r="I3" s="6">
        <f>+TUM_db1_S1_Mat!B3*Weighting!I2+TUM_db1_S1_Mat!C3*Weighting!I3+TUM_db1_S1_Mat!D3*Weighting!I4+TUM_db1_S1_Mat!E3*Weighting!I5+TUM_db1_S1_Mat!F3*Weighting!I6+TUM_db1_S1_Mat!G3*Weighting!I7+TUM_db1_S1_Mat!H3*Weighting!I8+TUM_db1_S1_Mat!I3*Weighting!I9+TUM_db1_S1_Mat!J3*Weighting!I10+TUM_db1_S1_Mat!K3*Weighting!I11+TUM_db1_S1_Mat!L3*Weighting!I12+TUM_db1_S1_Mat!M3*Weighting!I13+TUM_db1_S1_Mat!N3*Weighting!I14+TUM_db1_S1_Mat!O3*Weighting!I15+TUM_db1_S1_Mat!P3*Weighting!I16+TUM_db1_S1_Mat!Q3*Weighting!I17</f>
        <v>110.55917505937146</v>
      </c>
      <c r="J3" s="6">
        <f>+TUM_db1_S1_Mat!B3*Weighting!J2+TUM_db1_S1_Mat!C3*Weighting!J3+TUM_db1_S1_Mat!D3*Weighting!J4+TUM_db1_S1_Mat!E3*Weighting!J5+TUM_db1_S1_Mat!F3*Weighting!J6+TUM_db1_S1_Mat!G3*Weighting!J7+TUM_db1_S1_Mat!H3*Weighting!J8+TUM_db1_S1_Mat!I3*Weighting!J9+TUM_db1_S1_Mat!J3*Weighting!J10+TUM_db1_S1_Mat!K3*Weighting!J11+TUM_db1_S1_Mat!L3*Weighting!J12+TUM_db1_S1_Mat!M3*Weighting!J13+TUM_db1_S1_Mat!N3*Weighting!J14+TUM_db1_S1_Mat!O3*Weighting!J15+TUM_db1_S1_Mat!P3*Weighting!J16+TUM_db1_S1_Mat!Q3*Weighting!J17</f>
        <v>128.85767872527032</v>
      </c>
      <c r="K3" s="6">
        <f>+TUM_db1_S1_Mat!B3*Weighting!K2+TUM_db1_S1_Mat!C3*Weighting!K3+TUM_db1_S1_Mat!D3*Weighting!K4+TUM_db1_S1_Mat!E3*Weighting!K5+TUM_db1_S1_Mat!F3*Weighting!K6+TUM_db1_S1_Mat!G3*Weighting!K7+TUM_db1_S1_Mat!H3*Weighting!K8+TUM_db1_S1_Mat!I3*Weighting!K9+TUM_db1_S1_Mat!J3*Weighting!K10+TUM_db1_S1_Mat!K3*Weighting!K11+TUM_db1_S1_Mat!L3*Weighting!K12+TUM_db1_S1_Mat!M3*Weighting!K13+TUM_db1_S1_Mat!N3*Weighting!K14+TUM_db1_S1_Mat!O3*Weighting!K15+TUM_db1_S1_Mat!P3*Weighting!K16+TUM_db1_S1_Mat!Q3*Weighting!K17</f>
        <v>87.30330457618966</v>
      </c>
      <c r="L3" s="6">
        <f>+TUM_db1_S1_Mat!B3*Weighting!L2+TUM_db1_S1_Mat!C3*Weighting!L3+TUM_db1_S1_Mat!D3*Weighting!L4+TUM_db1_S1_Mat!E3*Weighting!L5+TUM_db1_S1_Mat!F3*Weighting!L6+TUM_db1_S1_Mat!G3*Weighting!L7+TUM_db1_S1_Mat!H3*Weighting!L8+TUM_db1_S1_Mat!I3*Weighting!L9+TUM_db1_S1_Mat!J3*Weighting!L10+TUM_db1_S1_Mat!K3*Weighting!L11+TUM_db1_S1_Mat!L3*Weighting!L12+TUM_db1_S1_Mat!M3*Weighting!L13+TUM_db1_S1_Mat!N3*Weighting!L14+TUM_db1_S1_Mat!O3*Weighting!L15+TUM_db1_S1_Mat!P3*Weighting!L16+TUM_db1_S1_Mat!Q3*Weighting!L17</f>
        <v>19.337653130863657</v>
      </c>
      <c r="M3" s="6">
        <f>+TUM_db1_S1_Mat!B3*Weighting!M2+TUM_db1_S1_Mat!C3*Weighting!M3+TUM_db1_S1_Mat!D3*Weighting!M4+TUM_db1_S1_Mat!E3*Weighting!M5+TUM_db1_S1_Mat!F3*Weighting!M6+TUM_db1_S1_Mat!G3*Weighting!M7+TUM_db1_S1_Mat!H3*Weighting!M8+TUM_db1_S1_Mat!I3*Weighting!M9+TUM_db1_S1_Mat!J3*Weighting!M10+TUM_db1_S1_Mat!K3*Weighting!M11+TUM_db1_S1_Mat!L3*Weighting!M12+TUM_db1_S1_Mat!M3*Weighting!M13+TUM_db1_S1_Mat!N3*Weighting!M14+TUM_db1_S1_Mat!O3*Weighting!M15+TUM_db1_S1_Mat!P3*Weighting!M16+TUM_db1_S1_Mat!Q3*Weighting!M17</f>
        <v>0.95496724779780162</v>
      </c>
      <c r="N3" s="6">
        <f>+TUM_db1_S1_Mat!B3*Weighting!N2+TUM_db1_S1_Mat!C3*Weighting!N3+TUM_db1_S1_Mat!D3*Weighting!N4+TUM_db1_S1_Mat!E3*Weighting!N5+TUM_db1_S1_Mat!F3*Weighting!N6+TUM_db1_S1_Mat!G3*Weighting!N7+TUM_db1_S1_Mat!H3*Weighting!N8+TUM_db1_S1_Mat!I3*Weighting!N9+TUM_db1_S1_Mat!J3*Weighting!N10+TUM_db1_S1_Mat!K3*Weighting!N11+TUM_db1_S1_Mat!L3*Weighting!N12+TUM_db1_S1_Mat!M3*Weighting!N13+TUM_db1_S1_Mat!N3*Weighting!N14+TUM_db1_S1_Mat!O3*Weighting!N15+TUM_db1_S1_Mat!P3*Weighting!N16+TUM_db1_S1_Mat!Q3*Weighting!N17</f>
        <v>272.52707085791315</v>
      </c>
      <c r="O3" s="6">
        <f>+TUM_db1_S1_Mat!B3*Weighting!O2+TUM_db1_S1_Mat!C3*Weighting!O3+TUM_db1_S1_Mat!D3*Weighting!O4+TUM_db1_S1_Mat!E3*Weighting!O5+TUM_db1_S1_Mat!F3*Weighting!O6+TUM_db1_S1_Mat!G3*Weighting!O7+TUM_db1_S1_Mat!H3*Weighting!O8+TUM_db1_S1_Mat!I3*Weighting!O9+TUM_db1_S1_Mat!J3*Weighting!O10+TUM_db1_S1_Mat!K3*Weighting!O11+TUM_db1_S1_Mat!L3*Weighting!O12+TUM_db1_S1_Mat!M3*Weighting!O13+TUM_db1_S1_Mat!N3*Weighting!O14+TUM_db1_S1_Mat!O3*Weighting!O15+TUM_db1_S1_Mat!P3*Weighting!O16+TUM_db1_S1_Mat!Q3*Weighting!O17</f>
        <v>424.2222355666508</v>
      </c>
      <c r="P3" s="6">
        <f>+TUM_db1_S1_Mat!B3*Weighting!P2+TUM_db1_S1_Mat!C3*Weighting!P3+TUM_db1_S1_Mat!D3*Weighting!P4+TUM_db1_S1_Mat!E3*Weighting!P5+TUM_db1_S1_Mat!F3*Weighting!P6+TUM_db1_S1_Mat!G3*Weighting!P7+TUM_db1_S1_Mat!H3*Weighting!P8+TUM_db1_S1_Mat!I3*Weighting!P9+TUM_db1_S1_Mat!J3*Weighting!P10+TUM_db1_S1_Mat!K3*Weighting!P11+TUM_db1_S1_Mat!L3*Weighting!P12+TUM_db1_S1_Mat!M3*Weighting!P13+TUM_db1_S1_Mat!N3*Weighting!P14+TUM_db1_S1_Mat!O3*Weighting!P15+TUM_db1_S1_Mat!P3*Weighting!P16+TUM_db1_S1_Mat!Q3*Weighting!P17</f>
        <v>31.843980919039627</v>
      </c>
      <c r="Q3" s="6">
        <f>+TUM_db1_S1_Mat!B3*Weighting!Q2+TUM_db1_S1_Mat!C3*Weighting!Q3+TUM_db1_S1_Mat!D3*Weighting!Q4+TUM_db1_S1_Mat!E3*Weighting!Q5+TUM_db1_S1_Mat!F3*Weighting!Q6+TUM_db1_S1_Mat!G3*Weighting!Q7+TUM_db1_S1_Mat!H3*Weighting!Q8+TUM_db1_S1_Mat!I3*Weighting!Q9+TUM_db1_S1_Mat!J3*Weighting!Q10+TUM_db1_S1_Mat!K3*Weighting!Q11+TUM_db1_S1_Mat!L3*Weighting!Q12+TUM_db1_S1_Mat!M3*Weighting!Q13+TUM_db1_S1_Mat!N3*Weighting!Q14+TUM_db1_S1_Mat!O3*Weighting!Q15+TUM_db1_S1_Mat!P3*Weighting!Q16+TUM_db1_S1_Mat!Q3*Weighting!Q17</f>
        <v>2.0892704456104649</v>
      </c>
      <c r="R3" s="6">
        <f>+TUM_db1_S1_Mat!B3*Weighting!R2+TUM_db1_S1_Mat!C3*Weighting!R3+TUM_db1_S1_Mat!D3*Weighting!R4+TUM_db1_S1_Mat!E3*Weighting!R5+TUM_db1_S1_Mat!F3*Weighting!R6+TUM_db1_S1_Mat!G3*Weighting!R7+TUM_db1_S1_Mat!H3*Weighting!R8+TUM_db1_S1_Mat!I3*Weighting!R9+TUM_db1_S1_Mat!J3*Weighting!R10+TUM_db1_S1_Mat!K3*Weighting!R11+TUM_db1_S1_Mat!L3*Weighting!R12+TUM_db1_S1_Mat!M3*Weighting!R13+TUM_db1_S1_Mat!N3*Weighting!R14+TUM_db1_S1_Mat!O3*Weighting!R15+TUM_db1_S1_Mat!P3*Weighting!R16+TUM_db1_S1_Mat!Q3*Weighting!R17</f>
        <v>26.42592584258453</v>
      </c>
      <c r="S3" s="6">
        <f>+TUM_db1_S1_Mat!B3*Weighting!S2+TUM_db1_S1_Mat!C3*Weighting!S3+TUM_db1_S1_Mat!D3*Weighting!S4+TUM_db1_S1_Mat!E3*Weighting!S5+TUM_db1_S1_Mat!F3*Weighting!S6+TUM_db1_S1_Mat!G3*Weighting!S7+TUM_db1_S1_Mat!H3*Weighting!S8+TUM_db1_S1_Mat!I3*Weighting!S9+TUM_db1_S1_Mat!J3*Weighting!S10+TUM_db1_S1_Mat!K3*Weighting!S11+TUM_db1_S1_Mat!L3*Weighting!S12+TUM_db1_S1_Mat!M3*Weighting!S13+TUM_db1_S1_Mat!N3*Weighting!S14+TUM_db1_S1_Mat!O3*Weighting!S15+TUM_db1_S1_Mat!P3*Weighting!S16+TUM_db1_S1_Mat!Q3*Weighting!S17</f>
        <v>46.912565189944019</v>
      </c>
      <c r="T3" s="6">
        <f>+TUM_db1_S1_Mat!B3*Weighting!T2+TUM_db1_S1_Mat!C3*Weighting!T3+TUM_db1_S1_Mat!D3*Weighting!T4+TUM_db1_S1_Mat!E3*Weighting!T5+TUM_db1_S1_Mat!F3*Weighting!T6+TUM_db1_S1_Mat!G3*Weighting!T7+TUM_db1_S1_Mat!H3*Weighting!T8+TUM_db1_S1_Mat!I3*Weighting!T9+TUM_db1_S1_Mat!J3*Weighting!T10+TUM_db1_S1_Mat!K3*Weighting!T11+TUM_db1_S1_Mat!L3*Weighting!T12+TUM_db1_S1_Mat!M3*Weighting!T13+TUM_db1_S1_Mat!N3*Weighting!T14+TUM_db1_S1_Mat!O3*Weighting!T15+TUM_db1_S1_Mat!P3*Weighting!T16+TUM_db1_S1_Mat!Q3*Weighting!T17</f>
        <v>60.53148527867949</v>
      </c>
      <c r="U3" s="6">
        <f>+TUM_db1_S1_Mat!B3*Weighting!U2+TUM_db1_S1_Mat!C3*Weighting!U3+TUM_db1_S1_Mat!D3*Weighting!U4+TUM_db1_S1_Mat!E3*Weighting!U5+TUM_db1_S1_Mat!F3*Weighting!U6+TUM_db1_S1_Mat!G3*Weighting!U7+TUM_db1_S1_Mat!H3*Weighting!U8+TUM_db1_S1_Mat!I3*Weighting!U9+TUM_db1_S1_Mat!J3*Weighting!U10+TUM_db1_S1_Mat!K3*Weighting!U11+TUM_db1_S1_Mat!L3*Weighting!U12+TUM_db1_S1_Mat!M3*Weighting!U13+TUM_db1_S1_Mat!N3*Weighting!U14+TUM_db1_S1_Mat!O3*Weighting!U15+TUM_db1_S1_Mat!P3*Weighting!U16+TUM_db1_S1_Mat!Q3*Weighting!U17</f>
        <v>67.428251827695277</v>
      </c>
      <c r="V3" s="6">
        <f>+TUM_db1_S1_Mat!B3*Weighting!V2+TUM_db1_S1_Mat!C3*Weighting!V3+TUM_db1_S1_Mat!D3*Weighting!V4+TUM_db1_S1_Mat!E3*Weighting!V5+TUM_db1_S1_Mat!F3*Weighting!V6+TUM_db1_S1_Mat!G3*Weighting!V7+TUM_db1_S1_Mat!H3*Weighting!V8+TUM_db1_S1_Mat!I3*Weighting!V9+TUM_db1_S1_Mat!J3*Weighting!V10+TUM_db1_S1_Mat!K3*Weighting!V11+TUM_db1_S1_Mat!L3*Weighting!V12+TUM_db1_S1_Mat!M3*Weighting!V13+TUM_db1_S1_Mat!N3*Weighting!V14+TUM_db1_S1_Mat!O3*Weighting!V15+TUM_db1_S1_Mat!P3*Weighting!V16+TUM_db1_S1_Mat!Q3*Weighting!V17</f>
        <v>60.905248179705211</v>
      </c>
      <c r="W3" s="6">
        <f>+TUM_db1_S1_Mat!B3*Weighting!W2+TUM_db1_S1_Mat!C3*Weighting!W3+TUM_db1_S1_Mat!D3*Weighting!W4+TUM_db1_S1_Mat!E3*Weighting!W5+TUM_db1_S1_Mat!F3*Weighting!W6+TUM_db1_S1_Mat!G3*Weighting!W7+TUM_db1_S1_Mat!H3*Weighting!W8+TUM_db1_S1_Mat!I3*Weighting!W9+TUM_db1_S1_Mat!J3*Weighting!W10+TUM_db1_S1_Mat!K3*Weighting!W11+TUM_db1_S1_Mat!L3*Weighting!W12+TUM_db1_S1_Mat!M3*Weighting!W13+TUM_db1_S1_Mat!N3*Weighting!W14+TUM_db1_S1_Mat!O3*Weighting!W15+TUM_db1_S1_Mat!P3*Weighting!W16+TUM_db1_S1_Mat!Q3*Weighting!W17</f>
        <v>413.89430692101894</v>
      </c>
      <c r="X3" s="6">
        <f>+TUM_db1_S1_Mat!B3*Weighting!X2+TUM_db1_S1_Mat!C3*Weighting!X3+TUM_db1_S1_Mat!D3*Weighting!X4+TUM_db1_S1_Mat!E3*Weighting!X5+TUM_db1_S1_Mat!F3*Weighting!X6+TUM_db1_S1_Mat!G3*Weighting!X7+TUM_db1_S1_Mat!H3*Weighting!X8+TUM_db1_S1_Mat!I3*Weighting!X9+TUM_db1_S1_Mat!J3*Weighting!X10+TUM_db1_S1_Mat!K3*Weighting!X11+TUM_db1_S1_Mat!L3*Weighting!X12+TUM_db1_S1_Mat!M3*Weighting!X13+TUM_db1_S1_Mat!N3*Weighting!X14+TUM_db1_S1_Mat!O3*Weighting!X15+TUM_db1_S1_Mat!P3*Weighting!X16+TUM_db1_S1_Mat!Q3*Weighting!X17</f>
        <v>35.242608294879247</v>
      </c>
      <c r="Y3" s="6">
        <f>+TUM_db1_S1_Mat!B3*Weighting!Y2+TUM_db1_S1_Mat!C3*Weighting!Y3+TUM_db1_S1_Mat!D3*Weighting!Y4+TUM_db1_S1_Mat!E3*Weighting!Y5+TUM_db1_S1_Mat!F3*Weighting!Y6+TUM_db1_S1_Mat!G3*Weighting!Y7+TUM_db1_S1_Mat!H3*Weighting!Y8+TUM_db1_S1_Mat!I3*Weighting!Y9+TUM_db1_S1_Mat!J3*Weighting!Y10+TUM_db1_S1_Mat!K3*Weighting!Y11+TUM_db1_S1_Mat!L3*Weighting!Y12+TUM_db1_S1_Mat!M3*Weighting!Y13+TUM_db1_S1_Mat!N3*Weighting!Y14+TUM_db1_S1_Mat!O3*Weighting!Y15+TUM_db1_S1_Mat!P3*Weighting!Y16+TUM_db1_S1_Mat!Q3*Weighting!Y17</f>
        <v>309.84364364695125</v>
      </c>
      <c r="Z3" s="6">
        <f>+TUM_db1_S1_Mat!B3*Weighting!Z2+TUM_db1_S1_Mat!C3*Weighting!Z3+TUM_db1_S1_Mat!D3*Weighting!Z4+TUM_db1_S1_Mat!E3*Weighting!Z5+TUM_db1_S1_Mat!F3*Weighting!Z6+TUM_db1_S1_Mat!G3*Weighting!Z7+TUM_db1_S1_Mat!H3*Weighting!Z8+TUM_db1_S1_Mat!I3*Weighting!Z9+TUM_db1_S1_Mat!J3*Weighting!Z10+TUM_db1_S1_Mat!K3*Weighting!Z11+TUM_db1_S1_Mat!L3*Weighting!Z12+TUM_db1_S1_Mat!M3*Weighting!Z13+TUM_db1_S1_Mat!N3*Weighting!Z14+TUM_db1_S1_Mat!O3*Weighting!Z15+TUM_db1_S1_Mat!P3*Weighting!Z16+TUM_db1_S1_Mat!Q3*Weighting!Z17</f>
        <v>32.629345245661369</v>
      </c>
      <c r="AA3" s="6">
        <f>+TUM_db1_S1_Mat!B3*Weighting!AA2+TUM_db1_S1_Mat!C3*Weighting!AA3+TUM_db1_S1_Mat!D3*Weighting!AA4+TUM_db1_S1_Mat!E3*Weighting!AA5+TUM_db1_S1_Mat!F3*Weighting!AA6+TUM_db1_S1_Mat!G3*Weighting!AA7+TUM_db1_S1_Mat!H3*Weighting!AA8+TUM_db1_S1_Mat!I3*Weighting!AA9+TUM_db1_S1_Mat!J3*Weighting!AA10+TUM_db1_S1_Mat!K3*Weighting!AA11+TUM_db1_S1_Mat!L3*Weighting!AA12+TUM_db1_S1_Mat!M3*Weighting!AA13+TUM_db1_S1_Mat!N3*Weighting!AA14+TUM_db1_S1_Mat!O3*Weighting!AA15+TUM_db1_S1_Mat!P3*Weighting!AA16+TUM_db1_S1_Mat!Q3*Weighting!AA17</f>
        <v>28.410914574794177</v>
      </c>
    </row>
    <row r="4" spans="1:27" x14ac:dyDescent="0.35">
      <c r="A4" s="5" t="s">
        <v>3</v>
      </c>
      <c r="B4" s="6">
        <f ca="1">+TUM_db1_S1_Mat!B4*Weighting!B2+TUM_db1_S1_Mat!C4*Weighting!B3+TUM_db1_S1_Mat!D4*Weighting!B4+TUM_db1_S1_Mat!E4*Weighting!B5+TUM_db1_S1_Mat!F4*Weighting!B6+TUM_db1_S1_Mat!G4*Weighting!B7+TUM_db1_S1_Mat!H4*Weighting!B8+TUM_db1_S1_Mat!I4*Weighting!B9+TUM_db1_S1_Mat!J4*Weighting!B10+TUM_db1_S1_Mat!K4*Weighting!B11+TUM_db1_S1_Mat!L4*Weighting!B12+TUM_db1_S1_Mat!M4*Weighting!B13+TUM_db1_S1_Mat!N4*Weighting!B14+TUM_db1_S1_Mat!O4*Weighting!B15+TUM_db1_S1_Mat!P4*Weighting!B16+TUM_db1_S1_Mat!Q4*Weighting!B17</f>
        <v>280.13371825517271</v>
      </c>
      <c r="C4" s="6">
        <f ca="1">+TUM_db1_S1_Mat!B4*Weighting!C2+TUM_db1_S1_Mat!C4*Weighting!C3+TUM_db1_S1_Mat!D4*Weighting!C4+TUM_db1_S1_Mat!E4*Weighting!C5+TUM_db1_S1_Mat!F4*Weighting!C6+TUM_db1_S1_Mat!G4*Weighting!C7+TUM_db1_S1_Mat!H4*Weighting!C8+TUM_db1_S1_Mat!I4*Weighting!C9+TUM_db1_S1_Mat!J4*Weighting!C10+TUM_db1_S1_Mat!K4*Weighting!C11+TUM_db1_S1_Mat!L4*Weighting!C12+TUM_db1_S1_Mat!M4*Weighting!C13+TUM_db1_S1_Mat!N4*Weighting!C14+TUM_db1_S1_Mat!O4*Weighting!C15+TUM_db1_S1_Mat!P4*Weighting!C16+TUM_db1_S1_Mat!Q4*Weighting!C17</f>
        <v>270.58616380853857</v>
      </c>
      <c r="D4" s="6">
        <f ca="1">+TUM_db1_S1_Mat!B4*Weighting!D2+TUM_db1_S1_Mat!C4*Weighting!D3+TUM_db1_S1_Mat!D4*Weighting!D4+TUM_db1_S1_Mat!E4*Weighting!D5+TUM_db1_S1_Mat!F4*Weighting!D6+TUM_db1_S1_Mat!G4*Weighting!D7+TUM_db1_S1_Mat!H4*Weighting!D8+TUM_db1_S1_Mat!I4*Weighting!D9+TUM_db1_S1_Mat!J4*Weighting!D10+TUM_db1_S1_Mat!K4*Weighting!D11+TUM_db1_S1_Mat!L4*Weighting!D12+TUM_db1_S1_Mat!M4*Weighting!D13+TUM_db1_S1_Mat!N4*Weighting!D14+TUM_db1_S1_Mat!O4*Weighting!D15+TUM_db1_S1_Mat!P4*Weighting!D16+TUM_db1_S1_Mat!Q4*Weighting!D17</f>
        <v>273.41412194832674</v>
      </c>
      <c r="E4" s="6">
        <f ca="1">+TUM_db1_S1_Mat!B4*Weighting!E2+TUM_db1_S1_Mat!C4*Weighting!E3+TUM_db1_S1_Mat!D4*Weighting!E4+TUM_db1_S1_Mat!E4*Weighting!E5+TUM_db1_S1_Mat!F4*Weighting!E6+TUM_db1_S1_Mat!G4*Weighting!E7+TUM_db1_S1_Mat!H4*Weighting!E8+TUM_db1_S1_Mat!I4*Weighting!E9+TUM_db1_S1_Mat!J4*Weighting!E10+TUM_db1_S1_Mat!K4*Weighting!E11+TUM_db1_S1_Mat!L4*Weighting!E12+TUM_db1_S1_Mat!M4*Weighting!E13+TUM_db1_S1_Mat!N4*Weighting!E14+TUM_db1_S1_Mat!O4*Weighting!E15+TUM_db1_S1_Mat!P4*Weighting!E16+TUM_db1_S1_Mat!Q4*Weighting!E17</f>
        <v>334.89909986574963</v>
      </c>
      <c r="F4" s="6">
        <f ca="1">+TUM_db1_S1_Mat!B4*Weighting!F2+TUM_db1_S1_Mat!C4*Weighting!F3+TUM_db1_S1_Mat!D4*Weighting!F4+TUM_db1_S1_Mat!E4*Weighting!F5+TUM_db1_S1_Mat!F4*Weighting!F6+TUM_db1_S1_Mat!G4*Weighting!F7+TUM_db1_S1_Mat!H4*Weighting!F8+TUM_db1_S1_Mat!I4*Weighting!F9+TUM_db1_S1_Mat!J4*Weighting!F10+TUM_db1_S1_Mat!K4*Weighting!F11+TUM_db1_S1_Mat!L4*Weighting!F12+TUM_db1_S1_Mat!M4*Weighting!F13+TUM_db1_S1_Mat!N4*Weighting!F14+TUM_db1_S1_Mat!O4*Weighting!F15+TUM_db1_S1_Mat!P4*Weighting!F16+TUM_db1_S1_Mat!Q4*Weighting!F17</f>
        <v>256.90741635455379</v>
      </c>
      <c r="G4" s="6">
        <f>+TUM_db1_S1_Mat!B4*Weighting!G2+TUM_db1_S1_Mat!C4*Weighting!G3+TUM_db1_S1_Mat!D4*Weighting!G4+TUM_db1_S1_Mat!E4*Weighting!G5+TUM_db1_S1_Mat!F4*Weighting!G6+TUM_db1_S1_Mat!G4*Weighting!G7+TUM_db1_S1_Mat!H4*Weighting!G8+TUM_db1_S1_Mat!I4*Weighting!G9+TUM_db1_S1_Mat!J4*Weighting!G10+TUM_db1_S1_Mat!K4*Weighting!G11+TUM_db1_S1_Mat!L4*Weighting!G12+TUM_db1_S1_Mat!M4*Weighting!G13+TUM_db1_S1_Mat!N4*Weighting!G14+TUM_db1_S1_Mat!O4*Weighting!G15+TUM_db1_S1_Mat!P4*Weighting!G16+TUM_db1_S1_Mat!Q4*Weighting!G17</f>
        <v>114.57496707311182</v>
      </c>
      <c r="H4" s="6">
        <f>+TUM_db1_S1_Mat!B4*Weighting!H2+TUM_db1_S1_Mat!C4*Weighting!H3+TUM_db1_S1_Mat!D4*Weighting!H4+TUM_db1_S1_Mat!E4*Weighting!H5+TUM_db1_S1_Mat!F4*Weighting!H6+TUM_db1_S1_Mat!G4*Weighting!H7+TUM_db1_S1_Mat!H4*Weighting!H8+TUM_db1_S1_Mat!I4*Weighting!H9+TUM_db1_S1_Mat!J4*Weighting!H10+TUM_db1_S1_Mat!K4*Weighting!H11+TUM_db1_S1_Mat!L4*Weighting!H12+TUM_db1_S1_Mat!M4*Weighting!H13+TUM_db1_S1_Mat!N4*Weighting!H14+TUM_db1_S1_Mat!O4*Weighting!H15+TUM_db1_S1_Mat!P4*Weighting!H16+TUM_db1_S1_Mat!Q4*Weighting!H17</f>
        <v>95.544283646069147</v>
      </c>
      <c r="I4" s="6">
        <f>+TUM_db1_S1_Mat!B4*Weighting!I2+TUM_db1_S1_Mat!C4*Weighting!I3+TUM_db1_S1_Mat!D4*Weighting!I4+TUM_db1_S1_Mat!E4*Weighting!I5+TUM_db1_S1_Mat!F4*Weighting!I6+TUM_db1_S1_Mat!G4*Weighting!I7+TUM_db1_S1_Mat!H4*Weighting!I8+TUM_db1_S1_Mat!I4*Weighting!I9+TUM_db1_S1_Mat!J4*Weighting!I10+TUM_db1_S1_Mat!K4*Weighting!I11+TUM_db1_S1_Mat!L4*Weighting!I12+TUM_db1_S1_Mat!M4*Weighting!I13+TUM_db1_S1_Mat!N4*Weighting!I14+TUM_db1_S1_Mat!O4*Weighting!I15+TUM_db1_S1_Mat!P4*Weighting!I16+TUM_db1_S1_Mat!Q4*Weighting!I17</f>
        <v>110.55917505937146</v>
      </c>
      <c r="J4" s="6">
        <f>+TUM_db1_S1_Mat!B4*Weighting!J2+TUM_db1_S1_Mat!C4*Weighting!J3+TUM_db1_S1_Mat!D4*Weighting!J4+TUM_db1_S1_Mat!E4*Weighting!J5+TUM_db1_S1_Mat!F4*Weighting!J6+TUM_db1_S1_Mat!G4*Weighting!J7+TUM_db1_S1_Mat!H4*Weighting!J8+TUM_db1_S1_Mat!I4*Weighting!J9+TUM_db1_S1_Mat!J4*Weighting!J10+TUM_db1_S1_Mat!K4*Weighting!J11+TUM_db1_S1_Mat!L4*Weighting!J12+TUM_db1_S1_Mat!M4*Weighting!J13+TUM_db1_S1_Mat!N4*Weighting!J14+TUM_db1_S1_Mat!O4*Weighting!J15+TUM_db1_S1_Mat!P4*Weighting!J16+TUM_db1_S1_Mat!Q4*Weighting!J17</f>
        <v>128.85767872527032</v>
      </c>
      <c r="K4" s="6">
        <f>+TUM_db1_S1_Mat!B4*Weighting!K2+TUM_db1_S1_Mat!C4*Weighting!K3+TUM_db1_S1_Mat!D4*Weighting!K4+TUM_db1_S1_Mat!E4*Weighting!K5+TUM_db1_S1_Mat!F4*Weighting!K6+TUM_db1_S1_Mat!G4*Weighting!K7+TUM_db1_S1_Mat!H4*Weighting!K8+TUM_db1_S1_Mat!I4*Weighting!K9+TUM_db1_S1_Mat!J4*Weighting!K10+TUM_db1_S1_Mat!K4*Weighting!K11+TUM_db1_S1_Mat!L4*Weighting!K12+TUM_db1_S1_Mat!M4*Weighting!K13+TUM_db1_S1_Mat!N4*Weighting!K14+TUM_db1_S1_Mat!O4*Weighting!K15+TUM_db1_S1_Mat!P4*Weighting!K16+TUM_db1_S1_Mat!Q4*Weighting!K17</f>
        <v>87.30330457618966</v>
      </c>
      <c r="L4" s="6">
        <f>+TUM_db1_S1_Mat!B4*Weighting!L2+TUM_db1_S1_Mat!C4*Weighting!L3+TUM_db1_S1_Mat!D4*Weighting!L4+TUM_db1_S1_Mat!E4*Weighting!L5+TUM_db1_S1_Mat!F4*Weighting!L6+TUM_db1_S1_Mat!G4*Weighting!L7+TUM_db1_S1_Mat!H4*Weighting!L8+TUM_db1_S1_Mat!I4*Weighting!L9+TUM_db1_S1_Mat!J4*Weighting!L10+TUM_db1_S1_Mat!K4*Weighting!L11+TUM_db1_S1_Mat!L4*Weighting!L12+TUM_db1_S1_Mat!M4*Weighting!L13+TUM_db1_S1_Mat!N4*Weighting!L14+TUM_db1_S1_Mat!O4*Weighting!L15+TUM_db1_S1_Mat!P4*Weighting!L16+TUM_db1_S1_Mat!Q4*Weighting!L17</f>
        <v>19.337653130863657</v>
      </c>
      <c r="M4" s="6">
        <f>+TUM_db1_S1_Mat!B4*Weighting!M2+TUM_db1_S1_Mat!C4*Weighting!M3+TUM_db1_S1_Mat!D4*Weighting!M4+TUM_db1_S1_Mat!E4*Weighting!M5+TUM_db1_S1_Mat!F4*Weighting!M6+TUM_db1_S1_Mat!G4*Weighting!M7+TUM_db1_S1_Mat!H4*Weighting!M8+TUM_db1_S1_Mat!I4*Weighting!M9+TUM_db1_S1_Mat!J4*Weighting!M10+TUM_db1_S1_Mat!K4*Weighting!M11+TUM_db1_S1_Mat!L4*Weighting!M12+TUM_db1_S1_Mat!M4*Weighting!M13+TUM_db1_S1_Mat!N4*Weighting!M14+TUM_db1_S1_Mat!O4*Weighting!M15+TUM_db1_S1_Mat!P4*Weighting!M16+TUM_db1_S1_Mat!Q4*Weighting!M17</f>
        <v>0.95496724779780162</v>
      </c>
      <c r="N4" s="6">
        <f>+TUM_db1_S1_Mat!B4*Weighting!N2+TUM_db1_S1_Mat!C4*Weighting!N3+TUM_db1_S1_Mat!D4*Weighting!N4+TUM_db1_S1_Mat!E4*Weighting!N5+TUM_db1_S1_Mat!F4*Weighting!N6+TUM_db1_S1_Mat!G4*Weighting!N7+TUM_db1_S1_Mat!H4*Weighting!N8+TUM_db1_S1_Mat!I4*Weighting!N9+TUM_db1_S1_Mat!J4*Weighting!N10+TUM_db1_S1_Mat!K4*Weighting!N11+TUM_db1_S1_Mat!L4*Weighting!N12+TUM_db1_S1_Mat!M4*Weighting!N13+TUM_db1_S1_Mat!N4*Weighting!N14+TUM_db1_S1_Mat!O4*Weighting!N15+TUM_db1_S1_Mat!P4*Weighting!N16+TUM_db1_S1_Mat!Q4*Weighting!N17</f>
        <v>272.52707085791315</v>
      </c>
      <c r="O4" s="6">
        <f>+TUM_db1_S1_Mat!B4*Weighting!O2+TUM_db1_S1_Mat!C4*Weighting!O3+TUM_db1_S1_Mat!D4*Weighting!O4+TUM_db1_S1_Mat!E4*Weighting!O5+TUM_db1_S1_Mat!F4*Weighting!O6+TUM_db1_S1_Mat!G4*Weighting!O7+TUM_db1_S1_Mat!H4*Weighting!O8+TUM_db1_S1_Mat!I4*Weighting!O9+TUM_db1_S1_Mat!J4*Weighting!O10+TUM_db1_S1_Mat!K4*Weighting!O11+TUM_db1_S1_Mat!L4*Weighting!O12+TUM_db1_S1_Mat!M4*Weighting!O13+TUM_db1_S1_Mat!N4*Weighting!O14+TUM_db1_S1_Mat!O4*Weighting!O15+TUM_db1_S1_Mat!P4*Weighting!O16+TUM_db1_S1_Mat!Q4*Weighting!O17</f>
        <v>424.2222355666508</v>
      </c>
      <c r="P4" s="6">
        <f>+TUM_db1_S1_Mat!B4*Weighting!P2+TUM_db1_S1_Mat!C4*Weighting!P3+TUM_db1_S1_Mat!D4*Weighting!P4+TUM_db1_S1_Mat!E4*Weighting!P5+TUM_db1_S1_Mat!F4*Weighting!P6+TUM_db1_S1_Mat!G4*Weighting!P7+TUM_db1_S1_Mat!H4*Weighting!P8+TUM_db1_S1_Mat!I4*Weighting!P9+TUM_db1_S1_Mat!J4*Weighting!P10+TUM_db1_S1_Mat!K4*Weighting!P11+TUM_db1_S1_Mat!L4*Weighting!P12+TUM_db1_S1_Mat!M4*Weighting!P13+TUM_db1_S1_Mat!N4*Weighting!P14+TUM_db1_S1_Mat!O4*Weighting!P15+TUM_db1_S1_Mat!P4*Weighting!P16+TUM_db1_S1_Mat!Q4*Weighting!P17</f>
        <v>31.843980919039627</v>
      </c>
      <c r="Q4" s="6">
        <f>+TUM_db1_S1_Mat!B4*Weighting!Q2+TUM_db1_S1_Mat!C4*Weighting!Q3+TUM_db1_S1_Mat!D4*Weighting!Q4+TUM_db1_S1_Mat!E4*Weighting!Q5+TUM_db1_S1_Mat!F4*Weighting!Q6+TUM_db1_S1_Mat!G4*Weighting!Q7+TUM_db1_S1_Mat!H4*Weighting!Q8+TUM_db1_S1_Mat!I4*Weighting!Q9+TUM_db1_S1_Mat!J4*Weighting!Q10+TUM_db1_S1_Mat!K4*Weighting!Q11+TUM_db1_S1_Mat!L4*Weighting!Q12+TUM_db1_S1_Mat!M4*Weighting!Q13+TUM_db1_S1_Mat!N4*Weighting!Q14+TUM_db1_S1_Mat!O4*Weighting!Q15+TUM_db1_S1_Mat!P4*Weighting!Q16+TUM_db1_S1_Mat!Q4*Weighting!Q17</f>
        <v>2.0892704456104649</v>
      </c>
      <c r="R4" s="6">
        <f>+TUM_db1_S1_Mat!B4*Weighting!R2+TUM_db1_S1_Mat!C4*Weighting!R3+TUM_db1_S1_Mat!D4*Weighting!R4+TUM_db1_S1_Mat!E4*Weighting!R5+TUM_db1_S1_Mat!F4*Weighting!R6+TUM_db1_S1_Mat!G4*Weighting!R7+TUM_db1_S1_Mat!H4*Weighting!R8+TUM_db1_S1_Mat!I4*Weighting!R9+TUM_db1_S1_Mat!J4*Weighting!R10+TUM_db1_S1_Mat!K4*Weighting!R11+TUM_db1_S1_Mat!L4*Weighting!R12+TUM_db1_S1_Mat!M4*Weighting!R13+TUM_db1_S1_Mat!N4*Weighting!R14+TUM_db1_S1_Mat!O4*Weighting!R15+TUM_db1_S1_Mat!P4*Weighting!R16+TUM_db1_S1_Mat!Q4*Weighting!R17</f>
        <v>26.42592584258453</v>
      </c>
      <c r="S4" s="6">
        <f>+TUM_db1_S1_Mat!B4*Weighting!S2+TUM_db1_S1_Mat!C4*Weighting!S3+TUM_db1_S1_Mat!D4*Weighting!S4+TUM_db1_S1_Mat!E4*Weighting!S5+TUM_db1_S1_Mat!F4*Weighting!S6+TUM_db1_S1_Mat!G4*Weighting!S7+TUM_db1_S1_Mat!H4*Weighting!S8+TUM_db1_S1_Mat!I4*Weighting!S9+TUM_db1_S1_Mat!J4*Weighting!S10+TUM_db1_S1_Mat!K4*Weighting!S11+TUM_db1_S1_Mat!L4*Weighting!S12+TUM_db1_S1_Mat!M4*Weighting!S13+TUM_db1_S1_Mat!N4*Weighting!S14+TUM_db1_S1_Mat!O4*Weighting!S15+TUM_db1_S1_Mat!P4*Weighting!S16+TUM_db1_S1_Mat!Q4*Weighting!S17</f>
        <v>46.912565189944019</v>
      </c>
      <c r="T4" s="6">
        <f>+TUM_db1_S1_Mat!B4*Weighting!T2+TUM_db1_S1_Mat!C4*Weighting!T3+TUM_db1_S1_Mat!D4*Weighting!T4+TUM_db1_S1_Mat!E4*Weighting!T5+TUM_db1_S1_Mat!F4*Weighting!T6+TUM_db1_S1_Mat!G4*Weighting!T7+TUM_db1_S1_Mat!H4*Weighting!T8+TUM_db1_S1_Mat!I4*Weighting!T9+TUM_db1_S1_Mat!J4*Weighting!T10+TUM_db1_S1_Mat!K4*Weighting!T11+TUM_db1_S1_Mat!L4*Weighting!T12+TUM_db1_S1_Mat!M4*Weighting!T13+TUM_db1_S1_Mat!N4*Weighting!T14+TUM_db1_S1_Mat!O4*Weighting!T15+TUM_db1_S1_Mat!P4*Weighting!T16+TUM_db1_S1_Mat!Q4*Weighting!T17</f>
        <v>60.53148527867949</v>
      </c>
      <c r="U4" s="6">
        <f>+TUM_db1_S1_Mat!B4*Weighting!U2+TUM_db1_S1_Mat!C4*Weighting!U3+TUM_db1_S1_Mat!D4*Weighting!U4+TUM_db1_S1_Mat!E4*Weighting!U5+TUM_db1_S1_Mat!F4*Weighting!U6+TUM_db1_S1_Mat!G4*Weighting!U7+TUM_db1_S1_Mat!H4*Weighting!U8+TUM_db1_S1_Mat!I4*Weighting!U9+TUM_db1_S1_Mat!J4*Weighting!U10+TUM_db1_S1_Mat!K4*Weighting!U11+TUM_db1_S1_Mat!L4*Weighting!U12+TUM_db1_S1_Mat!M4*Weighting!U13+TUM_db1_S1_Mat!N4*Weighting!U14+TUM_db1_S1_Mat!O4*Weighting!U15+TUM_db1_S1_Mat!P4*Weighting!U16+TUM_db1_S1_Mat!Q4*Weighting!U17</f>
        <v>67.428251827695277</v>
      </c>
      <c r="V4" s="6">
        <f>+TUM_db1_S1_Mat!B4*Weighting!V2+TUM_db1_S1_Mat!C4*Weighting!V3+TUM_db1_S1_Mat!D4*Weighting!V4+TUM_db1_S1_Mat!E4*Weighting!V5+TUM_db1_S1_Mat!F4*Weighting!V6+TUM_db1_S1_Mat!G4*Weighting!V7+TUM_db1_S1_Mat!H4*Weighting!V8+TUM_db1_S1_Mat!I4*Weighting!V9+TUM_db1_S1_Mat!J4*Weighting!V10+TUM_db1_S1_Mat!K4*Weighting!V11+TUM_db1_S1_Mat!L4*Weighting!V12+TUM_db1_S1_Mat!M4*Weighting!V13+TUM_db1_S1_Mat!N4*Weighting!V14+TUM_db1_S1_Mat!O4*Weighting!V15+TUM_db1_S1_Mat!P4*Weighting!V16+TUM_db1_S1_Mat!Q4*Weighting!V17</f>
        <v>60.905248179705211</v>
      </c>
      <c r="W4" s="6">
        <f>+TUM_db1_S1_Mat!B4*Weighting!W2+TUM_db1_S1_Mat!C4*Weighting!W3+TUM_db1_S1_Mat!D4*Weighting!W4+TUM_db1_S1_Mat!E4*Weighting!W5+TUM_db1_S1_Mat!F4*Weighting!W6+TUM_db1_S1_Mat!G4*Weighting!W7+TUM_db1_S1_Mat!H4*Weighting!W8+TUM_db1_S1_Mat!I4*Weighting!W9+TUM_db1_S1_Mat!J4*Weighting!W10+TUM_db1_S1_Mat!K4*Weighting!W11+TUM_db1_S1_Mat!L4*Weighting!W12+TUM_db1_S1_Mat!M4*Weighting!W13+TUM_db1_S1_Mat!N4*Weighting!W14+TUM_db1_S1_Mat!O4*Weighting!W15+TUM_db1_S1_Mat!P4*Weighting!W16+TUM_db1_S1_Mat!Q4*Weighting!W17</f>
        <v>413.89430692101894</v>
      </c>
      <c r="X4" s="6">
        <f>+TUM_db1_S1_Mat!B4*Weighting!X2+TUM_db1_S1_Mat!C4*Weighting!X3+TUM_db1_S1_Mat!D4*Weighting!X4+TUM_db1_S1_Mat!E4*Weighting!X5+TUM_db1_S1_Mat!F4*Weighting!X6+TUM_db1_S1_Mat!G4*Weighting!X7+TUM_db1_S1_Mat!H4*Weighting!X8+TUM_db1_S1_Mat!I4*Weighting!X9+TUM_db1_S1_Mat!J4*Weighting!X10+TUM_db1_S1_Mat!K4*Weighting!X11+TUM_db1_S1_Mat!L4*Weighting!X12+TUM_db1_S1_Mat!M4*Weighting!X13+TUM_db1_S1_Mat!N4*Weighting!X14+TUM_db1_S1_Mat!O4*Weighting!X15+TUM_db1_S1_Mat!P4*Weighting!X16+TUM_db1_S1_Mat!Q4*Weighting!X17</f>
        <v>35.242608294879247</v>
      </c>
      <c r="Y4" s="6">
        <f>+TUM_db1_S1_Mat!B4*Weighting!Y2+TUM_db1_S1_Mat!C4*Weighting!Y3+TUM_db1_S1_Mat!D4*Weighting!Y4+TUM_db1_S1_Mat!E4*Weighting!Y5+TUM_db1_S1_Mat!F4*Weighting!Y6+TUM_db1_S1_Mat!G4*Weighting!Y7+TUM_db1_S1_Mat!H4*Weighting!Y8+TUM_db1_S1_Mat!I4*Weighting!Y9+TUM_db1_S1_Mat!J4*Weighting!Y10+TUM_db1_S1_Mat!K4*Weighting!Y11+TUM_db1_S1_Mat!L4*Weighting!Y12+TUM_db1_S1_Mat!M4*Weighting!Y13+TUM_db1_S1_Mat!N4*Weighting!Y14+TUM_db1_S1_Mat!O4*Weighting!Y15+TUM_db1_S1_Mat!P4*Weighting!Y16+TUM_db1_S1_Mat!Q4*Weighting!Y17</f>
        <v>309.84364364695125</v>
      </c>
      <c r="Z4" s="6">
        <f>+TUM_db1_S1_Mat!B4*Weighting!Z2+TUM_db1_S1_Mat!C4*Weighting!Z3+TUM_db1_S1_Mat!D4*Weighting!Z4+TUM_db1_S1_Mat!E4*Weighting!Z5+TUM_db1_S1_Mat!F4*Weighting!Z6+TUM_db1_S1_Mat!G4*Weighting!Z7+TUM_db1_S1_Mat!H4*Weighting!Z8+TUM_db1_S1_Mat!I4*Weighting!Z9+TUM_db1_S1_Mat!J4*Weighting!Z10+TUM_db1_S1_Mat!K4*Weighting!Z11+TUM_db1_S1_Mat!L4*Weighting!Z12+TUM_db1_S1_Mat!M4*Weighting!Z13+TUM_db1_S1_Mat!N4*Weighting!Z14+TUM_db1_S1_Mat!O4*Weighting!Z15+TUM_db1_S1_Mat!P4*Weighting!Z16+TUM_db1_S1_Mat!Q4*Weighting!Z17</f>
        <v>32.629345245661369</v>
      </c>
      <c r="AA4" s="6">
        <f>+TUM_db1_S1_Mat!B4*Weighting!AA2+TUM_db1_S1_Mat!C4*Weighting!AA3+TUM_db1_S1_Mat!D4*Weighting!AA4+TUM_db1_S1_Mat!E4*Weighting!AA5+TUM_db1_S1_Mat!F4*Weighting!AA6+TUM_db1_S1_Mat!G4*Weighting!AA7+TUM_db1_S1_Mat!H4*Weighting!AA8+TUM_db1_S1_Mat!I4*Weighting!AA9+TUM_db1_S1_Mat!J4*Weighting!AA10+TUM_db1_S1_Mat!K4*Weighting!AA11+TUM_db1_S1_Mat!L4*Weighting!AA12+TUM_db1_S1_Mat!M4*Weighting!AA13+TUM_db1_S1_Mat!N4*Weighting!AA14+TUM_db1_S1_Mat!O4*Weighting!AA15+TUM_db1_S1_Mat!P4*Weighting!AA16+TUM_db1_S1_Mat!Q4*Weighting!AA17</f>
        <v>28.410914574794177</v>
      </c>
    </row>
    <row r="5" spans="1:27" x14ac:dyDescent="0.35">
      <c r="A5" s="5" t="s">
        <v>4</v>
      </c>
      <c r="B5" s="6">
        <f ca="1">+TUM_db1_S1_Mat!B5*Weighting!B2+TUM_db1_S1_Mat!C5*Weighting!B3+TUM_db1_S1_Mat!D5*Weighting!B4+TUM_db1_S1_Mat!E5*Weighting!B5+TUM_db1_S1_Mat!F5*Weighting!B6+TUM_db1_S1_Mat!G5*Weighting!B7+TUM_db1_S1_Mat!H5*Weighting!B8+TUM_db1_S1_Mat!I5*Weighting!B9+TUM_db1_S1_Mat!J5*Weighting!B10+TUM_db1_S1_Mat!K5*Weighting!B11+TUM_db1_S1_Mat!L5*Weighting!B12+TUM_db1_S1_Mat!M5*Weighting!B13+TUM_db1_S1_Mat!N5*Weighting!B14+TUM_db1_S1_Mat!O5*Weighting!B15+TUM_db1_S1_Mat!P5*Weighting!B16+TUM_db1_S1_Mat!Q5*Weighting!B17</f>
        <v>140.06685912758635</v>
      </c>
      <c r="C5" s="6">
        <f ca="1">+TUM_db1_S1_Mat!B5*Weighting!C2+TUM_db1_S1_Mat!C5*Weighting!C3+TUM_db1_S1_Mat!D5*Weighting!C4+TUM_db1_S1_Mat!E5*Weighting!C5+TUM_db1_S1_Mat!F5*Weighting!C6+TUM_db1_S1_Mat!G5*Weighting!C7+TUM_db1_S1_Mat!H5*Weighting!C8+TUM_db1_S1_Mat!I5*Weighting!C9+TUM_db1_S1_Mat!J5*Weighting!C10+TUM_db1_S1_Mat!K5*Weighting!C11+TUM_db1_S1_Mat!L5*Weighting!C12+TUM_db1_S1_Mat!M5*Weighting!C13+TUM_db1_S1_Mat!N5*Weighting!C14+TUM_db1_S1_Mat!O5*Weighting!C15+TUM_db1_S1_Mat!P5*Weighting!C16+TUM_db1_S1_Mat!Q5*Weighting!C17</f>
        <v>135.29308190426929</v>
      </c>
      <c r="D5" s="6">
        <f ca="1">+TUM_db1_S1_Mat!B5*Weighting!D2+TUM_db1_S1_Mat!C5*Weighting!D3+TUM_db1_S1_Mat!D5*Weighting!D4+TUM_db1_S1_Mat!E5*Weighting!D5+TUM_db1_S1_Mat!F5*Weighting!D6+TUM_db1_S1_Mat!G5*Weighting!D7+TUM_db1_S1_Mat!H5*Weighting!D8+TUM_db1_S1_Mat!I5*Weighting!D9+TUM_db1_S1_Mat!J5*Weighting!D10+TUM_db1_S1_Mat!K5*Weighting!D11+TUM_db1_S1_Mat!L5*Weighting!D12+TUM_db1_S1_Mat!M5*Weighting!D13+TUM_db1_S1_Mat!N5*Weighting!D14+TUM_db1_S1_Mat!O5*Weighting!D15+TUM_db1_S1_Mat!P5*Weighting!D16+TUM_db1_S1_Mat!Q5*Weighting!D17</f>
        <v>136.70706097416337</v>
      </c>
      <c r="E5" s="6">
        <f ca="1">+TUM_db1_S1_Mat!B5*Weighting!E2+TUM_db1_S1_Mat!C5*Weighting!E3+TUM_db1_S1_Mat!D5*Weighting!E4+TUM_db1_S1_Mat!E5*Weighting!E5+TUM_db1_S1_Mat!F5*Weighting!E6+TUM_db1_S1_Mat!G5*Weighting!E7+TUM_db1_S1_Mat!H5*Weighting!E8+TUM_db1_S1_Mat!I5*Weighting!E9+TUM_db1_S1_Mat!J5*Weighting!E10+TUM_db1_S1_Mat!K5*Weighting!E11+TUM_db1_S1_Mat!L5*Weighting!E12+TUM_db1_S1_Mat!M5*Weighting!E13+TUM_db1_S1_Mat!N5*Weighting!E14+TUM_db1_S1_Mat!O5*Weighting!E15+TUM_db1_S1_Mat!P5*Weighting!E16+TUM_db1_S1_Mat!Q5*Weighting!E17</f>
        <v>167.44954993287482</v>
      </c>
      <c r="F5" s="6">
        <f ca="1">+TUM_db1_S1_Mat!B5*Weighting!F2+TUM_db1_S1_Mat!C5*Weighting!F3+TUM_db1_S1_Mat!D5*Weighting!F4+TUM_db1_S1_Mat!E5*Weighting!F5+TUM_db1_S1_Mat!F5*Weighting!F6+TUM_db1_S1_Mat!G5*Weighting!F7+TUM_db1_S1_Mat!H5*Weighting!F8+TUM_db1_S1_Mat!I5*Weighting!F9+TUM_db1_S1_Mat!J5*Weighting!F10+TUM_db1_S1_Mat!K5*Weighting!F11+TUM_db1_S1_Mat!L5*Weighting!F12+TUM_db1_S1_Mat!M5*Weighting!F13+TUM_db1_S1_Mat!N5*Weighting!F14+TUM_db1_S1_Mat!O5*Weighting!F15+TUM_db1_S1_Mat!P5*Weighting!F16+TUM_db1_S1_Mat!Q5*Weighting!F17</f>
        <v>128.45370817727689</v>
      </c>
      <c r="G5" s="6">
        <f>+TUM_db1_S1_Mat!B5*Weighting!G2+TUM_db1_S1_Mat!C5*Weighting!G3+TUM_db1_S1_Mat!D5*Weighting!G4+TUM_db1_S1_Mat!E5*Weighting!G5+TUM_db1_S1_Mat!F5*Weighting!G6+TUM_db1_S1_Mat!G5*Weighting!G7+TUM_db1_S1_Mat!H5*Weighting!G8+TUM_db1_S1_Mat!I5*Weighting!G9+TUM_db1_S1_Mat!J5*Weighting!G10+TUM_db1_S1_Mat!K5*Weighting!G11+TUM_db1_S1_Mat!L5*Weighting!G12+TUM_db1_S1_Mat!M5*Weighting!G13+TUM_db1_S1_Mat!N5*Weighting!G14+TUM_db1_S1_Mat!O5*Weighting!G15+TUM_db1_S1_Mat!P5*Weighting!G16+TUM_db1_S1_Mat!Q5*Weighting!G17</f>
        <v>57.287483536555911</v>
      </c>
      <c r="H5" s="6">
        <f>+TUM_db1_S1_Mat!B5*Weighting!H2+TUM_db1_S1_Mat!C5*Weighting!H3+TUM_db1_S1_Mat!D5*Weighting!H4+TUM_db1_S1_Mat!E5*Weighting!H5+TUM_db1_S1_Mat!F5*Weighting!H6+TUM_db1_S1_Mat!G5*Weighting!H7+TUM_db1_S1_Mat!H5*Weighting!H8+TUM_db1_S1_Mat!I5*Weighting!H9+TUM_db1_S1_Mat!J5*Weighting!H10+TUM_db1_S1_Mat!K5*Weighting!H11+TUM_db1_S1_Mat!L5*Weighting!H12+TUM_db1_S1_Mat!M5*Weighting!H13+TUM_db1_S1_Mat!N5*Weighting!H14+TUM_db1_S1_Mat!O5*Weighting!H15+TUM_db1_S1_Mat!P5*Weighting!H16+TUM_db1_S1_Mat!Q5*Weighting!H17</f>
        <v>47.772141823034573</v>
      </c>
      <c r="I5" s="6">
        <f>+TUM_db1_S1_Mat!B5*Weighting!I2+TUM_db1_S1_Mat!C5*Weighting!I3+TUM_db1_S1_Mat!D5*Weighting!I4+TUM_db1_S1_Mat!E5*Weighting!I5+TUM_db1_S1_Mat!F5*Weighting!I6+TUM_db1_S1_Mat!G5*Weighting!I7+TUM_db1_S1_Mat!H5*Weighting!I8+TUM_db1_S1_Mat!I5*Weighting!I9+TUM_db1_S1_Mat!J5*Weighting!I10+TUM_db1_S1_Mat!K5*Weighting!I11+TUM_db1_S1_Mat!L5*Weighting!I12+TUM_db1_S1_Mat!M5*Weighting!I13+TUM_db1_S1_Mat!N5*Weighting!I14+TUM_db1_S1_Mat!O5*Weighting!I15+TUM_db1_S1_Mat!P5*Weighting!I16+TUM_db1_S1_Mat!Q5*Weighting!I17</f>
        <v>55.279587529685728</v>
      </c>
      <c r="J5" s="6">
        <f>+TUM_db1_S1_Mat!B5*Weighting!J2+TUM_db1_S1_Mat!C5*Weighting!J3+TUM_db1_S1_Mat!D5*Weighting!J4+TUM_db1_S1_Mat!E5*Weighting!J5+TUM_db1_S1_Mat!F5*Weighting!J6+TUM_db1_S1_Mat!G5*Weighting!J7+TUM_db1_S1_Mat!H5*Weighting!J8+TUM_db1_S1_Mat!I5*Weighting!J9+TUM_db1_S1_Mat!J5*Weighting!J10+TUM_db1_S1_Mat!K5*Weighting!J11+TUM_db1_S1_Mat!L5*Weighting!J12+TUM_db1_S1_Mat!M5*Weighting!J13+TUM_db1_S1_Mat!N5*Weighting!J14+TUM_db1_S1_Mat!O5*Weighting!J15+TUM_db1_S1_Mat!P5*Weighting!J16+TUM_db1_S1_Mat!Q5*Weighting!J17</f>
        <v>64.428839362635159</v>
      </c>
      <c r="K5" s="6">
        <f>+TUM_db1_S1_Mat!B5*Weighting!K2+TUM_db1_S1_Mat!C5*Weighting!K3+TUM_db1_S1_Mat!D5*Weighting!K4+TUM_db1_S1_Mat!E5*Weighting!K5+TUM_db1_S1_Mat!F5*Weighting!K6+TUM_db1_S1_Mat!G5*Weighting!K7+TUM_db1_S1_Mat!H5*Weighting!K8+TUM_db1_S1_Mat!I5*Weighting!K9+TUM_db1_S1_Mat!J5*Weighting!K10+TUM_db1_S1_Mat!K5*Weighting!K11+TUM_db1_S1_Mat!L5*Weighting!K12+TUM_db1_S1_Mat!M5*Weighting!K13+TUM_db1_S1_Mat!N5*Weighting!K14+TUM_db1_S1_Mat!O5*Weighting!K15+TUM_db1_S1_Mat!P5*Weighting!K16+TUM_db1_S1_Mat!Q5*Weighting!K17</f>
        <v>43.65165228809483</v>
      </c>
      <c r="L5" s="6">
        <f>+TUM_db1_S1_Mat!B5*Weighting!L2+TUM_db1_S1_Mat!C5*Weighting!L3+TUM_db1_S1_Mat!D5*Weighting!L4+TUM_db1_S1_Mat!E5*Weighting!L5+TUM_db1_S1_Mat!F5*Weighting!L6+TUM_db1_S1_Mat!G5*Weighting!L7+TUM_db1_S1_Mat!H5*Weighting!L8+TUM_db1_S1_Mat!I5*Weighting!L9+TUM_db1_S1_Mat!J5*Weighting!L10+TUM_db1_S1_Mat!K5*Weighting!L11+TUM_db1_S1_Mat!L5*Weighting!L12+TUM_db1_S1_Mat!M5*Weighting!L13+TUM_db1_S1_Mat!N5*Weighting!L14+TUM_db1_S1_Mat!O5*Weighting!L15+TUM_db1_S1_Mat!P5*Weighting!L16+TUM_db1_S1_Mat!Q5*Weighting!L17</f>
        <v>9.6688265654318286</v>
      </c>
      <c r="M5" s="6">
        <f>+TUM_db1_S1_Mat!B5*Weighting!M2+TUM_db1_S1_Mat!C5*Weighting!M3+TUM_db1_S1_Mat!D5*Weighting!M4+TUM_db1_S1_Mat!E5*Weighting!M5+TUM_db1_S1_Mat!F5*Weighting!M6+TUM_db1_S1_Mat!G5*Weighting!M7+TUM_db1_S1_Mat!H5*Weighting!M8+TUM_db1_S1_Mat!I5*Weighting!M9+TUM_db1_S1_Mat!J5*Weighting!M10+TUM_db1_S1_Mat!K5*Weighting!M11+TUM_db1_S1_Mat!L5*Weighting!M12+TUM_db1_S1_Mat!M5*Weighting!M13+TUM_db1_S1_Mat!N5*Weighting!M14+TUM_db1_S1_Mat!O5*Weighting!M15+TUM_db1_S1_Mat!P5*Weighting!M16+TUM_db1_S1_Mat!Q5*Weighting!M17</f>
        <v>0.47748362389890081</v>
      </c>
      <c r="N5" s="6">
        <f>+TUM_db1_S1_Mat!B5*Weighting!N2+TUM_db1_S1_Mat!C5*Weighting!N3+TUM_db1_S1_Mat!D5*Weighting!N4+TUM_db1_S1_Mat!E5*Weighting!N5+TUM_db1_S1_Mat!F5*Weighting!N6+TUM_db1_S1_Mat!G5*Weighting!N7+TUM_db1_S1_Mat!H5*Weighting!N8+TUM_db1_S1_Mat!I5*Weighting!N9+TUM_db1_S1_Mat!J5*Weighting!N10+TUM_db1_S1_Mat!K5*Weighting!N11+TUM_db1_S1_Mat!L5*Weighting!N12+TUM_db1_S1_Mat!M5*Weighting!N13+TUM_db1_S1_Mat!N5*Weighting!N14+TUM_db1_S1_Mat!O5*Weighting!N15+TUM_db1_S1_Mat!P5*Weighting!N16+TUM_db1_S1_Mat!Q5*Weighting!N17</f>
        <v>136.26353542895657</v>
      </c>
      <c r="O5" s="6">
        <f>+TUM_db1_S1_Mat!B5*Weighting!O2+TUM_db1_S1_Mat!C5*Weighting!O3+TUM_db1_S1_Mat!D5*Weighting!O4+TUM_db1_S1_Mat!E5*Weighting!O5+TUM_db1_S1_Mat!F5*Weighting!O6+TUM_db1_S1_Mat!G5*Weighting!O7+TUM_db1_S1_Mat!H5*Weighting!O8+TUM_db1_S1_Mat!I5*Weighting!O9+TUM_db1_S1_Mat!J5*Weighting!O10+TUM_db1_S1_Mat!K5*Weighting!O11+TUM_db1_S1_Mat!L5*Weighting!O12+TUM_db1_S1_Mat!M5*Weighting!O13+TUM_db1_S1_Mat!N5*Weighting!O14+TUM_db1_S1_Mat!O5*Weighting!O15+TUM_db1_S1_Mat!P5*Weighting!O16+TUM_db1_S1_Mat!Q5*Weighting!O17</f>
        <v>212.1111177833254</v>
      </c>
      <c r="P5" s="6">
        <f>+TUM_db1_S1_Mat!B5*Weighting!P2+TUM_db1_S1_Mat!C5*Weighting!P3+TUM_db1_S1_Mat!D5*Weighting!P4+TUM_db1_S1_Mat!E5*Weighting!P5+TUM_db1_S1_Mat!F5*Weighting!P6+TUM_db1_S1_Mat!G5*Weighting!P7+TUM_db1_S1_Mat!H5*Weighting!P8+TUM_db1_S1_Mat!I5*Weighting!P9+TUM_db1_S1_Mat!J5*Weighting!P10+TUM_db1_S1_Mat!K5*Weighting!P11+TUM_db1_S1_Mat!L5*Weighting!P12+TUM_db1_S1_Mat!M5*Weighting!P13+TUM_db1_S1_Mat!N5*Weighting!P14+TUM_db1_S1_Mat!O5*Weighting!P15+TUM_db1_S1_Mat!P5*Weighting!P16+TUM_db1_S1_Mat!Q5*Weighting!P17</f>
        <v>15.921990459519813</v>
      </c>
      <c r="Q5" s="6">
        <f>+TUM_db1_S1_Mat!B5*Weighting!Q2+TUM_db1_S1_Mat!C5*Weighting!Q3+TUM_db1_S1_Mat!D5*Weighting!Q4+TUM_db1_S1_Mat!E5*Weighting!Q5+TUM_db1_S1_Mat!F5*Weighting!Q6+TUM_db1_S1_Mat!G5*Weighting!Q7+TUM_db1_S1_Mat!H5*Weighting!Q8+TUM_db1_S1_Mat!I5*Weighting!Q9+TUM_db1_S1_Mat!J5*Weighting!Q10+TUM_db1_S1_Mat!K5*Weighting!Q11+TUM_db1_S1_Mat!L5*Weighting!Q12+TUM_db1_S1_Mat!M5*Weighting!Q13+TUM_db1_S1_Mat!N5*Weighting!Q14+TUM_db1_S1_Mat!O5*Weighting!Q15+TUM_db1_S1_Mat!P5*Weighting!Q16+TUM_db1_S1_Mat!Q5*Weighting!Q17</f>
        <v>1.0446352228052325</v>
      </c>
      <c r="R5" s="6">
        <f>+TUM_db1_S1_Mat!B5*Weighting!R2+TUM_db1_S1_Mat!C5*Weighting!R3+TUM_db1_S1_Mat!D5*Weighting!R4+TUM_db1_S1_Mat!E5*Weighting!R5+TUM_db1_S1_Mat!F5*Weighting!R6+TUM_db1_S1_Mat!G5*Weighting!R7+TUM_db1_S1_Mat!H5*Weighting!R8+TUM_db1_S1_Mat!I5*Weighting!R9+TUM_db1_S1_Mat!J5*Weighting!R10+TUM_db1_S1_Mat!K5*Weighting!R11+TUM_db1_S1_Mat!L5*Weighting!R12+TUM_db1_S1_Mat!M5*Weighting!R13+TUM_db1_S1_Mat!N5*Weighting!R14+TUM_db1_S1_Mat!O5*Weighting!R15+TUM_db1_S1_Mat!P5*Weighting!R16+TUM_db1_S1_Mat!Q5*Weighting!R17</f>
        <v>13.212962921292265</v>
      </c>
      <c r="S5" s="6">
        <f>+TUM_db1_S1_Mat!B5*Weighting!S2+TUM_db1_S1_Mat!C5*Weighting!S3+TUM_db1_S1_Mat!D5*Weighting!S4+TUM_db1_S1_Mat!E5*Weighting!S5+TUM_db1_S1_Mat!F5*Weighting!S6+TUM_db1_S1_Mat!G5*Weighting!S7+TUM_db1_S1_Mat!H5*Weighting!S8+TUM_db1_S1_Mat!I5*Weighting!S9+TUM_db1_S1_Mat!J5*Weighting!S10+TUM_db1_S1_Mat!K5*Weighting!S11+TUM_db1_S1_Mat!L5*Weighting!S12+TUM_db1_S1_Mat!M5*Weighting!S13+TUM_db1_S1_Mat!N5*Weighting!S14+TUM_db1_S1_Mat!O5*Weighting!S15+TUM_db1_S1_Mat!P5*Weighting!S16+TUM_db1_S1_Mat!Q5*Weighting!S17</f>
        <v>23.456282594972009</v>
      </c>
      <c r="T5" s="6">
        <f>+TUM_db1_S1_Mat!B5*Weighting!T2+TUM_db1_S1_Mat!C5*Weighting!T3+TUM_db1_S1_Mat!D5*Weighting!T4+TUM_db1_S1_Mat!E5*Weighting!T5+TUM_db1_S1_Mat!F5*Weighting!T6+TUM_db1_S1_Mat!G5*Weighting!T7+TUM_db1_S1_Mat!H5*Weighting!T8+TUM_db1_S1_Mat!I5*Weighting!T9+TUM_db1_S1_Mat!J5*Weighting!T10+TUM_db1_S1_Mat!K5*Weighting!T11+TUM_db1_S1_Mat!L5*Weighting!T12+TUM_db1_S1_Mat!M5*Weighting!T13+TUM_db1_S1_Mat!N5*Weighting!T14+TUM_db1_S1_Mat!O5*Weighting!T15+TUM_db1_S1_Mat!P5*Weighting!T16+TUM_db1_S1_Mat!Q5*Weighting!T17</f>
        <v>30.265742639339745</v>
      </c>
      <c r="U5" s="6">
        <f>+TUM_db1_S1_Mat!B5*Weighting!U2+TUM_db1_S1_Mat!C5*Weighting!U3+TUM_db1_S1_Mat!D5*Weighting!U4+TUM_db1_S1_Mat!E5*Weighting!U5+TUM_db1_S1_Mat!F5*Weighting!U6+TUM_db1_S1_Mat!G5*Weighting!U7+TUM_db1_S1_Mat!H5*Weighting!U8+TUM_db1_S1_Mat!I5*Weighting!U9+TUM_db1_S1_Mat!J5*Weighting!U10+TUM_db1_S1_Mat!K5*Weighting!U11+TUM_db1_S1_Mat!L5*Weighting!U12+TUM_db1_S1_Mat!M5*Weighting!U13+TUM_db1_S1_Mat!N5*Weighting!U14+TUM_db1_S1_Mat!O5*Weighting!U15+TUM_db1_S1_Mat!P5*Weighting!U16+TUM_db1_S1_Mat!Q5*Weighting!U17</f>
        <v>33.714125913847639</v>
      </c>
      <c r="V5" s="6">
        <f>+TUM_db1_S1_Mat!B5*Weighting!V2+TUM_db1_S1_Mat!C5*Weighting!V3+TUM_db1_S1_Mat!D5*Weighting!V4+TUM_db1_S1_Mat!E5*Weighting!V5+TUM_db1_S1_Mat!F5*Weighting!V6+TUM_db1_S1_Mat!G5*Weighting!V7+TUM_db1_S1_Mat!H5*Weighting!V8+TUM_db1_S1_Mat!I5*Weighting!V9+TUM_db1_S1_Mat!J5*Weighting!V10+TUM_db1_S1_Mat!K5*Weighting!V11+TUM_db1_S1_Mat!L5*Weighting!V12+TUM_db1_S1_Mat!M5*Weighting!V13+TUM_db1_S1_Mat!N5*Weighting!V14+TUM_db1_S1_Mat!O5*Weighting!V15+TUM_db1_S1_Mat!P5*Weighting!V16+TUM_db1_S1_Mat!Q5*Weighting!V17</f>
        <v>30.452624089852605</v>
      </c>
      <c r="W5" s="6">
        <f>+TUM_db1_S1_Mat!B5*Weighting!W2+TUM_db1_S1_Mat!C5*Weighting!W3+TUM_db1_S1_Mat!D5*Weighting!W4+TUM_db1_S1_Mat!E5*Weighting!W5+TUM_db1_S1_Mat!F5*Weighting!W6+TUM_db1_S1_Mat!G5*Weighting!W7+TUM_db1_S1_Mat!H5*Weighting!W8+TUM_db1_S1_Mat!I5*Weighting!W9+TUM_db1_S1_Mat!J5*Weighting!W10+TUM_db1_S1_Mat!K5*Weighting!W11+TUM_db1_S1_Mat!L5*Weighting!W12+TUM_db1_S1_Mat!M5*Weighting!W13+TUM_db1_S1_Mat!N5*Weighting!W14+TUM_db1_S1_Mat!O5*Weighting!W15+TUM_db1_S1_Mat!P5*Weighting!W16+TUM_db1_S1_Mat!Q5*Weighting!W17</f>
        <v>206.94715346050947</v>
      </c>
      <c r="X5" s="6">
        <f>+TUM_db1_S1_Mat!B5*Weighting!X2+TUM_db1_S1_Mat!C5*Weighting!X3+TUM_db1_S1_Mat!D5*Weighting!X4+TUM_db1_S1_Mat!E5*Weighting!X5+TUM_db1_S1_Mat!F5*Weighting!X6+TUM_db1_S1_Mat!G5*Weighting!X7+TUM_db1_S1_Mat!H5*Weighting!X8+TUM_db1_S1_Mat!I5*Weighting!X9+TUM_db1_S1_Mat!J5*Weighting!X10+TUM_db1_S1_Mat!K5*Weighting!X11+TUM_db1_S1_Mat!L5*Weighting!X12+TUM_db1_S1_Mat!M5*Weighting!X13+TUM_db1_S1_Mat!N5*Weighting!X14+TUM_db1_S1_Mat!O5*Weighting!X15+TUM_db1_S1_Mat!P5*Weighting!X16+TUM_db1_S1_Mat!Q5*Weighting!X17</f>
        <v>17.621304147439623</v>
      </c>
      <c r="Y5" s="6">
        <f>+TUM_db1_S1_Mat!B5*Weighting!Y2+TUM_db1_S1_Mat!C5*Weighting!Y3+TUM_db1_S1_Mat!D5*Weighting!Y4+TUM_db1_S1_Mat!E5*Weighting!Y5+TUM_db1_S1_Mat!F5*Weighting!Y6+TUM_db1_S1_Mat!G5*Weighting!Y7+TUM_db1_S1_Mat!H5*Weighting!Y8+TUM_db1_S1_Mat!I5*Weighting!Y9+TUM_db1_S1_Mat!J5*Weighting!Y10+TUM_db1_S1_Mat!K5*Weighting!Y11+TUM_db1_S1_Mat!L5*Weighting!Y12+TUM_db1_S1_Mat!M5*Weighting!Y13+TUM_db1_S1_Mat!N5*Weighting!Y14+TUM_db1_S1_Mat!O5*Weighting!Y15+TUM_db1_S1_Mat!P5*Weighting!Y16+TUM_db1_S1_Mat!Q5*Weighting!Y17</f>
        <v>154.92182182347563</v>
      </c>
      <c r="Z5" s="6">
        <f>+TUM_db1_S1_Mat!B5*Weighting!Z2+TUM_db1_S1_Mat!C5*Weighting!Z3+TUM_db1_S1_Mat!D5*Weighting!Z4+TUM_db1_S1_Mat!E5*Weighting!Z5+TUM_db1_S1_Mat!F5*Weighting!Z6+TUM_db1_S1_Mat!G5*Weighting!Z7+TUM_db1_S1_Mat!H5*Weighting!Z8+TUM_db1_S1_Mat!I5*Weighting!Z9+TUM_db1_S1_Mat!J5*Weighting!Z10+TUM_db1_S1_Mat!K5*Weighting!Z11+TUM_db1_S1_Mat!L5*Weighting!Z12+TUM_db1_S1_Mat!M5*Weighting!Z13+TUM_db1_S1_Mat!N5*Weighting!Z14+TUM_db1_S1_Mat!O5*Weighting!Z15+TUM_db1_S1_Mat!P5*Weighting!Z16+TUM_db1_S1_Mat!Q5*Weighting!Z17</f>
        <v>16.314672622830685</v>
      </c>
      <c r="AA5" s="6">
        <f>+TUM_db1_S1_Mat!B5*Weighting!AA2+TUM_db1_S1_Mat!C5*Weighting!AA3+TUM_db1_S1_Mat!D5*Weighting!AA4+TUM_db1_S1_Mat!E5*Weighting!AA5+TUM_db1_S1_Mat!F5*Weighting!AA6+TUM_db1_S1_Mat!G5*Weighting!AA7+TUM_db1_S1_Mat!H5*Weighting!AA8+TUM_db1_S1_Mat!I5*Weighting!AA9+TUM_db1_S1_Mat!J5*Weighting!AA10+TUM_db1_S1_Mat!K5*Weighting!AA11+TUM_db1_S1_Mat!L5*Weighting!AA12+TUM_db1_S1_Mat!M5*Weighting!AA13+TUM_db1_S1_Mat!N5*Weighting!AA14+TUM_db1_S1_Mat!O5*Weighting!AA15+TUM_db1_S1_Mat!P5*Weighting!AA16+TUM_db1_S1_Mat!Q5*Weighting!AA17</f>
        <v>14.205457287397088</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2_Treatm!B2*Weighting!B2+TUM_db1_S2_Treatm!C2*Weighting!B3+TUM_db1_S2_Treatm!D2*Weighting!B4+TUM_db1_S2_Treatm!E2*Weighting!B5+TUM_db1_S2_Treatm!F2*Weighting!B6+TUM_db1_S2_Treatm!G2*Weighting!B7+TUM_db1_S2_Treatm!H2*Weighting!B8+TUM_db1_S2_Treatm!I2*Weighting!B9+TUM_db1_S2_Treatm!J2*Weighting!B10+TUM_db1_S2_Treatm!K2*Weighting!B11+TUM_db1_S2_Treatm!L2*Weighting!B12+TUM_db1_S2_Treatm!M2*Weighting!B13+TUM_db1_S2_Treatm!N2*Weighting!B14+TUM_db1_S2_Treatm!O2*Weighting!B15+TUM_db1_S2_Treatm!P2*Weighting!B16+TUM_db1_S2_Treatm!Q2*Weighting!B17</f>
        <v>-5.4787470314053088</v>
      </c>
      <c r="C2" s="6">
        <f ca="1">+TUM_db1_S2_Treatm!B2*Weighting!C2+TUM_db1_S2_Treatm!C2*Weighting!C3+TUM_db1_S2_Treatm!D2*Weighting!C4+TUM_db1_S2_Treatm!E2*Weighting!C5+TUM_db1_S2_Treatm!F2*Weighting!C6+TUM_db1_S2_Treatm!G2*Weighting!C7+TUM_db1_S2_Treatm!H2*Weighting!C8+TUM_db1_S2_Treatm!I2*Weighting!C9+TUM_db1_S2_Treatm!J2*Weighting!C10+TUM_db1_S2_Treatm!K2*Weighting!C11+TUM_db1_S2_Treatm!L2*Weighting!C12+TUM_db1_S2_Treatm!M2*Weighting!C13+TUM_db1_S2_Treatm!N2*Weighting!C14+TUM_db1_S2_Treatm!O2*Weighting!C15+TUM_db1_S2_Treatm!P2*Weighting!C16+TUM_db1_S2_Treatm!Q2*Weighting!C17</f>
        <v>-3.1545525460961152</v>
      </c>
      <c r="D2" s="6">
        <f ca="1">+TUM_db1_S2_Treatm!B2*Weighting!D2+TUM_db1_S2_Treatm!C2*Weighting!D3+TUM_db1_S2_Treatm!D2*Weighting!D4+TUM_db1_S2_Treatm!E2*Weighting!D5+TUM_db1_S2_Treatm!F2*Weighting!D6+TUM_db1_S2_Treatm!G2*Weighting!D7+TUM_db1_S2_Treatm!H2*Weighting!D8+TUM_db1_S2_Treatm!I2*Weighting!D9+TUM_db1_S2_Treatm!J2*Weighting!D10+TUM_db1_S2_Treatm!K2*Weighting!D11+TUM_db1_S2_Treatm!L2*Weighting!D12+TUM_db1_S2_Treatm!M2*Weighting!D13+TUM_db1_S2_Treatm!N2*Weighting!D14+TUM_db1_S2_Treatm!O2*Weighting!D15+TUM_db1_S2_Treatm!P2*Weighting!D16+TUM_db1_S2_Treatm!Q2*Weighting!D17</f>
        <v>-5.9478314241212598</v>
      </c>
      <c r="E2" s="6">
        <f ca="1">+TUM_db1_S2_Treatm!B2*Weighting!E2+TUM_db1_S2_Treatm!C2*Weighting!E3+TUM_db1_S2_Treatm!D2*Weighting!E4+TUM_db1_S2_Treatm!E2*Weighting!E5+TUM_db1_S2_Treatm!F2*Weighting!E6+TUM_db1_S2_Treatm!G2*Weighting!E7+TUM_db1_S2_Treatm!H2*Weighting!E8+TUM_db1_S2_Treatm!I2*Weighting!E9+TUM_db1_S2_Treatm!J2*Weighting!E10+TUM_db1_S2_Treatm!K2*Weighting!E11+TUM_db1_S2_Treatm!L2*Weighting!E12+TUM_db1_S2_Treatm!M2*Weighting!E13+TUM_db1_S2_Treatm!N2*Weighting!E14+TUM_db1_S2_Treatm!O2*Weighting!E15+TUM_db1_S2_Treatm!P2*Weighting!E16+TUM_db1_S2_Treatm!Q2*Weighting!E17</f>
        <v>2.7356645801506314</v>
      </c>
      <c r="F2" s="6">
        <f ca="1">+TUM_db1_S2_Treatm!B2*Weighting!F2+TUM_db1_S2_Treatm!C2*Weighting!F3+TUM_db1_S2_Treatm!D2*Weighting!F4+TUM_db1_S2_Treatm!E2*Weighting!F5+TUM_db1_S2_Treatm!F2*Weighting!F6+TUM_db1_S2_Treatm!G2*Weighting!F7+TUM_db1_S2_Treatm!H2*Weighting!F8+TUM_db1_S2_Treatm!I2*Weighting!F9+TUM_db1_S2_Treatm!J2*Weighting!F10+TUM_db1_S2_Treatm!K2*Weighting!F11+TUM_db1_S2_Treatm!L2*Weighting!F12+TUM_db1_S2_Treatm!M2*Weighting!F13+TUM_db1_S2_Treatm!N2*Weighting!F14+TUM_db1_S2_Treatm!O2*Weighting!F15+TUM_db1_S2_Treatm!P2*Weighting!F16+TUM_db1_S2_Treatm!Q2*Weighting!F17</f>
        <v>-6.0416229881842503</v>
      </c>
      <c r="G2" s="6">
        <f>+TUM_db1_S2_Treatm!B2*Weighting!G2+TUM_db1_S2_Treatm!C2*Weighting!G3+TUM_db1_S2_Treatm!D2*Weighting!G4+TUM_db1_S2_Treatm!E2*Weighting!G5+TUM_db1_S2_Treatm!F2*Weighting!G6+TUM_db1_S2_Treatm!G2*Weighting!G7+TUM_db1_S2_Treatm!H2*Weighting!G8+TUM_db1_S2_Treatm!I2*Weighting!G9+TUM_db1_S2_Treatm!J2*Weighting!G10+TUM_db1_S2_Treatm!K2*Weighting!G11+TUM_db1_S2_Treatm!L2*Weighting!G12+TUM_db1_S2_Treatm!M2*Weighting!G13+TUM_db1_S2_Treatm!N2*Weighting!G14+TUM_db1_S2_Treatm!O2*Weighting!G15+TUM_db1_S2_Treatm!P2*Weighting!G16+TUM_db1_S2_Treatm!Q2*Weighting!G17</f>
        <v>-4.4289392487652286</v>
      </c>
      <c r="H2" s="6">
        <f>+TUM_db1_S2_Treatm!B2*Weighting!H2+TUM_db1_S2_Treatm!C2*Weighting!H3+TUM_db1_S2_Treatm!D2*Weighting!H4+TUM_db1_S2_Treatm!E2*Weighting!H5+TUM_db1_S2_Treatm!F2*Weighting!H6+TUM_db1_S2_Treatm!G2*Weighting!H7+TUM_db1_S2_Treatm!H2*Weighting!H8+TUM_db1_S2_Treatm!I2*Weighting!H9+TUM_db1_S2_Treatm!J2*Weighting!H10+TUM_db1_S2_Treatm!K2*Weighting!H11+TUM_db1_S2_Treatm!L2*Weighting!H12+TUM_db1_S2_Treatm!M2*Weighting!H13+TUM_db1_S2_Treatm!N2*Weighting!H14+TUM_db1_S2_Treatm!O2*Weighting!H15+TUM_db1_S2_Treatm!P2*Weighting!H16+TUM_db1_S2_Treatm!Q2*Weighting!H17</f>
        <v>-4.0345448786112215</v>
      </c>
      <c r="I2" s="6">
        <f>+TUM_db1_S2_Treatm!B2*Weighting!I2+TUM_db1_S2_Treatm!C2*Weighting!I3+TUM_db1_S2_Treatm!D2*Weighting!I4+TUM_db1_S2_Treatm!E2*Weighting!I5+TUM_db1_S2_Treatm!F2*Weighting!I6+TUM_db1_S2_Treatm!G2*Weighting!I7+TUM_db1_S2_Treatm!H2*Weighting!I8+TUM_db1_S2_Treatm!I2*Weighting!I9+TUM_db1_S2_Treatm!J2*Weighting!I10+TUM_db1_S2_Treatm!K2*Weighting!I11+TUM_db1_S2_Treatm!L2*Weighting!I12+TUM_db1_S2_Treatm!M2*Weighting!I13+TUM_db1_S2_Treatm!N2*Weighting!I14+TUM_db1_S2_Treatm!O2*Weighting!I15+TUM_db1_S2_Treatm!P2*Weighting!I16+TUM_db1_S2_Treatm!Q2*Weighting!I17</f>
        <v>-4.7589105626513168</v>
      </c>
      <c r="J2" s="6">
        <f>+TUM_db1_S2_Treatm!B2*Weighting!J2+TUM_db1_S2_Treatm!C2*Weighting!J3+TUM_db1_S2_Treatm!D2*Weighting!J4+TUM_db1_S2_Treatm!E2*Weighting!J5+TUM_db1_S2_Treatm!F2*Weighting!J6+TUM_db1_S2_Treatm!G2*Weighting!J7+TUM_db1_S2_Treatm!H2*Weighting!J8+TUM_db1_S2_Treatm!I2*Weighting!J9+TUM_db1_S2_Treatm!J2*Weighting!J10+TUM_db1_S2_Treatm!K2*Weighting!J11+TUM_db1_S2_Treatm!L2*Weighting!J12+TUM_db1_S2_Treatm!M2*Weighting!J13+TUM_db1_S2_Treatm!N2*Weighting!J14+TUM_db1_S2_Treatm!O2*Weighting!J15+TUM_db1_S2_Treatm!P2*Weighting!J16+TUM_db1_S2_Treatm!Q2*Weighting!J17</f>
        <v>-1.0078509259119751E-2</v>
      </c>
      <c r="K2" s="6">
        <f>+TUM_db1_S2_Treatm!B2*Weighting!K2+TUM_db1_S2_Treatm!C2*Weighting!K3+TUM_db1_S2_Treatm!D2*Weighting!K4+TUM_db1_S2_Treatm!E2*Weighting!K5+TUM_db1_S2_Treatm!F2*Weighting!K6+TUM_db1_S2_Treatm!G2*Weighting!K7+TUM_db1_S2_Treatm!H2*Weighting!K8+TUM_db1_S2_Treatm!I2*Weighting!K9+TUM_db1_S2_Treatm!J2*Weighting!K10+TUM_db1_S2_Treatm!K2*Weighting!K11+TUM_db1_S2_Treatm!L2*Weighting!K12+TUM_db1_S2_Treatm!M2*Weighting!K13+TUM_db1_S2_Treatm!N2*Weighting!K14+TUM_db1_S2_Treatm!O2*Weighting!K15+TUM_db1_S2_Treatm!P2*Weighting!K16+TUM_db1_S2_Treatm!Q2*Weighting!K17</f>
        <v>-4.652681144424716</v>
      </c>
      <c r="L2" s="6">
        <f>+TUM_db1_S2_Treatm!B2*Weighting!L2+TUM_db1_S2_Treatm!C2*Weighting!L3+TUM_db1_S2_Treatm!D2*Weighting!L4+TUM_db1_S2_Treatm!E2*Weighting!L5+TUM_db1_S2_Treatm!F2*Weighting!L6+TUM_db1_S2_Treatm!G2*Weighting!L7+TUM_db1_S2_Treatm!H2*Weighting!L8+TUM_db1_S2_Treatm!I2*Weighting!L9+TUM_db1_S2_Treatm!J2*Weighting!L10+TUM_db1_S2_Treatm!K2*Weighting!L11+TUM_db1_S2_Treatm!L2*Weighting!L12+TUM_db1_S2_Treatm!M2*Weighting!L13+TUM_db1_S2_Treatm!N2*Weighting!L14+TUM_db1_S2_Treatm!O2*Weighting!L15+TUM_db1_S2_Treatm!P2*Weighting!L16+TUM_db1_S2_Treatm!Q2*Weighting!L17</f>
        <v>-7.1678842469599804</v>
      </c>
      <c r="M2" s="6">
        <f>+TUM_db1_S2_Treatm!B2*Weighting!M2+TUM_db1_S2_Treatm!C2*Weighting!M3+TUM_db1_S2_Treatm!D2*Weighting!M4+TUM_db1_S2_Treatm!E2*Weighting!M5+TUM_db1_S2_Treatm!F2*Weighting!M6+TUM_db1_S2_Treatm!G2*Weighting!M7+TUM_db1_S2_Treatm!H2*Weighting!M8+TUM_db1_S2_Treatm!I2*Weighting!M9+TUM_db1_S2_Treatm!J2*Weighting!M10+TUM_db1_S2_Treatm!K2*Weighting!M11+TUM_db1_S2_Treatm!L2*Weighting!M12+TUM_db1_S2_Treatm!M2*Weighting!M13+TUM_db1_S2_Treatm!N2*Weighting!M14+TUM_db1_S2_Treatm!O2*Weighting!M15+TUM_db1_S2_Treatm!P2*Weighting!M16+TUM_db1_S2_Treatm!Q2*Weighting!M17</f>
        <v>0.17876459647719184</v>
      </c>
      <c r="N2" s="6">
        <f>+TUM_db1_S2_Treatm!B2*Weighting!N2+TUM_db1_S2_Treatm!C2*Weighting!N3+TUM_db1_S2_Treatm!D2*Weighting!N4+TUM_db1_S2_Treatm!E2*Weighting!N5+TUM_db1_S2_Treatm!F2*Weighting!N6+TUM_db1_S2_Treatm!G2*Weighting!N7+TUM_db1_S2_Treatm!H2*Weighting!N8+TUM_db1_S2_Treatm!I2*Weighting!N9+TUM_db1_S2_Treatm!J2*Weighting!N10+TUM_db1_S2_Treatm!K2*Weighting!N11+TUM_db1_S2_Treatm!L2*Weighting!N12+TUM_db1_S2_Treatm!M2*Weighting!N13+TUM_db1_S2_Treatm!N2*Weighting!N14+TUM_db1_S2_Treatm!O2*Weighting!N15+TUM_db1_S2_Treatm!P2*Weighting!N16+TUM_db1_S2_Treatm!Q2*Weighting!N17</f>
        <v>-16.524409634709826</v>
      </c>
      <c r="O2" s="6">
        <f>+TUM_db1_S2_Treatm!B2*Weighting!O2+TUM_db1_S2_Treatm!C2*Weighting!O3+TUM_db1_S2_Treatm!D2*Weighting!O4+TUM_db1_S2_Treatm!E2*Weighting!O5+TUM_db1_S2_Treatm!F2*Weighting!O6+TUM_db1_S2_Treatm!G2*Weighting!O7+TUM_db1_S2_Treatm!H2*Weighting!O8+TUM_db1_S2_Treatm!I2*Weighting!O9+TUM_db1_S2_Treatm!J2*Weighting!O10+TUM_db1_S2_Treatm!K2*Weighting!O11+TUM_db1_S2_Treatm!L2*Weighting!O12+TUM_db1_S2_Treatm!M2*Weighting!O13+TUM_db1_S2_Treatm!N2*Weighting!O14+TUM_db1_S2_Treatm!O2*Weighting!O15+TUM_db1_S2_Treatm!P2*Weighting!O16+TUM_db1_S2_Treatm!Q2*Weighting!O17</f>
        <v>-2.4045384878349978</v>
      </c>
      <c r="P2" s="6">
        <f>+TUM_db1_S2_Treatm!B2*Weighting!P2+TUM_db1_S2_Treatm!C2*Weighting!P3+TUM_db1_S2_Treatm!D2*Weighting!P4+TUM_db1_S2_Treatm!E2*Weighting!P5+TUM_db1_S2_Treatm!F2*Weighting!P6+TUM_db1_S2_Treatm!G2*Weighting!P7+TUM_db1_S2_Treatm!H2*Weighting!P8+TUM_db1_S2_Treatm!I2*Weighting!P9+TUM_db1_S2_Treatm!J2*Weighting!P10+TUM_db1_S2_Treatm!K2*Weighting!P11+TUM_db1_S2_Treatm!L2*Weighting!P12+TUM_db1_S2_Treatm!M2*Weighting!P13+TUM_db1_S2_Treatm!N2*Weighting!P14+TUM_db1_S2_Treatm!O2*Weighting!P15+TUM_db1_S2_Treatm!P2*Weighting!P16+TUM_db1_S2_Treatm!Q2*Weighting!P17</f>
        <v>-7.7652683823135558</v>
      </c>
      <c r="Q2" s="6">
        <f>+TUM_db1_S2_Treatm!B2*Weighting!Q2+TUM_db1_S2_Treatm!C2*Weighting!Q3+TUM_db1_S2_Treatm!D2*Weighting!Q4+TUM_db1_S2_Treatm!E2*Weighting!Q5+TUM_db1_S2_Treatm!F2*Weighting!Q6+TUM_db1_S2_Treatm!G2*Weighting!Q7+TUM_db1_S2_Treatm!H2*Weighting!Q8+TUM_db1_S2_Treatm!I2*Weighting!Q9+TUM_db1_S2_Treatm!J2*Weighting!Q10+TUM_db1_S2_Treatm!K2*Weighting!Q11+TUM_db1_S2_Treatm!L2*Weighting!Q12+TUM_db1_S2_Treatm!M2*Weighting!Q13+TUM_db1_S2_Treatm!N2*Weighting!Q14+TUM_db1_S2_Treatm!O2*Weighting!Q15+TUM_db1_S2_Treatm!P2*Weighting!Q16+TUM_db1_S2_Treatm!Q2*Weighting!Q17</f>
        <v>8.3055658305696056E-2</v>
      </c>
      <c r="R2" s="6">
        <f>+TUM_db1_S2_Treatm!B2*Weighting!R2+TUM_db1_S2_Treatm!C2*Weighting!R3+TUM_db1_S2_Treatm!D2*Weighting!R4+TUM_db1_S2_Treatm!E2*Weighting!R5+TUM_db1_S2_Treatm!F2*Weighting!R6+TUM_db1_S2_Treatm!G2*Weighting!R7+TUM_db1_S2_Treatm!H2*Weighting!R8+TUM_db1_S2_Treatm!I2*Weighting!R9+TUM_db1_S2_Treatm!J2*Weighting!R10+TUM_db1_S2_Treatm!K2*Weighting!R11+TUM_db1_S2_Treatm!L2*Weighting!R12+TUM_db1_S2_Treatm!M2*Weighting!R13+TUM_db1_S2_Treatm!N2*Weighting!R14+TUM_db1_S2_Treatm!O2*Weighting!R15+TUM_db1_S2_Treatm!P2*Weighting!R16+TUM_db1_S2_Treatm!Q2*Weighting!R17</f>
        <v>3.5868951926842776</v>
      </c>
      <c r="S2" s="6">
        <f>+TUM_db1_S2_Treatm!B2*Weighting!S2+TUM_db1_S2_Treatm!C2*Weighting!S3+TUM_db1_S2_Treatm!D2*Weighting!S4+TUM_db1_S2_Treatm!E2*Weighting!S5+TUM_db1_S2_Treatm!F2*Weighting!S6+TUM_db1_S2_Treatm!G2*Weighting!S7+TUM_db1_S2_Treatm!H2*Weighting!S8+TUM_db1_S2_Treatm!I2*Weighting!S9+TUM_db1_S2_Treatm!J2*Weighting!S10+TUM_db1_S2_Treatm!K2*Weighting!S11+TUM_db1_S2_Treatm!L2*Weighting!S12+TUM_db1_S2_Treatm!M2*Weighting!S13+TUM_db1_S2_Treatm!N2*Weighting!S14+TUM_db1_S2_Treatm!O2*Weighting!S15+TUM_db1_S2_Treatm!P2*Weighting!S16+TUM_db1_S2_Treatm!Q2*Weighting!S17</f>
        <v>-20.827661494924133</v>
      </c>
      <c r="T2" s="6">
        <f>+TUM_db1_S2_Treatm!B2*Weighting!T2+TUM_db1_S2_Treatm!C2*Weighting!T3+TUM_db1_S2_Treatm!D2*Weighting!T4+TUM_db1_S2_Treatm!E2*Weighting!T5+TUM_db1_S2_Treatm!F2*Weighting!T6+TUM_db1_S2_Treatm!G2*Weighting!T7+TUM_db1_S2_Treatm!H2*Weighting!T8+TUM_db1_S2_Treatm!I2*Weighting!T9+TUM_db1_S2_Treatm!J2*Weighting!T10+TUM_db1_S2_Treatm!K2*Weighting!T11+TUM_db1_S2_Treatm!L2*Weighting!T12+TUM_db1_S2_Treatm!M2*Weighting!T13+TUM_db1_S2_Treatm!N2*Weighting!T14+TUM_db1_S2_Treatm!O2*Weighting!T15+TUM_db1_S2_Treatm!P2*Weighting!T16+TUM_db1_S2_Treatm!Q2*Weighting!T17</f>
        <v>-29.262720547565486</v>
      </c>
      <c r="U2" s="6">
        <f>+TUM_db1_S2_Treatm!B2*Weighting!U2+TUM_db1_S2_Treatm!C2*Weighting!U3+TUM_db1_S2_Treatm!D2*Weighting!U4+TUM_db1_S2_Treatm!E2*Weighting!U5+TUM_db1_S2_Treatm!F2*Weighting!U6+TUM_db1_S2_Treatm!G2*Weighting!U7+TUM_db1_S2_Treatm!H2*Weighting!U8+TUM_db1_S2_Treatm!I2*Weighting!U9+TUM_db1_S2_Treatm!J2*Weighting!U10+TUM_db1_S2_Treatm!K2*Weighting!U11+TUM_db1_S2_Treatm!L2*Weighting!U12+TUM_db1_S2_Treatm!M2*Weighting!U13+TUM_db1_S2_Treatm!N2*Weighting!U14+TUM_db1_S2_Treatm!O2*Weighting!U15+TUM_db1_S2_Treatm!P2*Weighting!U16+TUM_db1_S2_Treatm!Q2*Weighting!U17</f>
        <v>-0.35904097755056341</v>
      </c>
      <c r="V2" s="6">
        <f>+TUM_db1_S2_Treatm!B2*Weighting!V2+TUM_db1_S2_Treatm!C2*Weighting!V3+TUM_db1_S2_Treatm!D2*Weighting!V4+TUM_db1_S2_Treatm!E2*Weighting!V5+TUM_db1_S2_Treatm!F2*Weighting!V6+TUM_db1_S2_Treatm!G2*Weighting!V7+TUM_db1_S2_Treatm!H2*Weighting!V8+TUM_db1_S2_Treatm!I2*Weighting!V9+TUM_db1_S2_Treatm!J2*Weighting!V10+TUM_db1_S2_Treatm!K2*Weighting!V11+TUM_db1_S2_Treatm!L2*Weighting!V12+TUM_db1_S2_Treatm!M2*Weighting!V13+TUM_db1_S2_Treatm!N2*Weighting!V14+TUM_db1_S2_Treatm!O2*Weighting!V15+TUM_db1_S2_Treatm!P2*Weighting!V16+TUM_db1_S2_Treatm!Q2*Weighting!V17</f>
        <v>-2.3977001571921619E-2</v>
      </c>
      <c r="W2" s="6">
        <f>+TUM_db1_S2_Treatm!B2*Weighting!W2+TUM_db1_S2_Treatm!C2*Weighting!W3+TUM_db1_S2_Treatm!D2*Weighting!W4+TUM_db1_S2_Treatm!E2*Weighting!W5+TUM_db1_S2_Treatm!F2*Weighting!W6+TUM_db1_S2_Treatm!G2*Weighting!W7+TUM_db1_S2_Treatm!H2*Weighting!W8+TUM_db1_S2_Treatm!I2*Weighting!W9+TUM_db1_S2_Treatm!J2*Weighting!W10+TUM_db1_S2_Treatm!K2*Weighting!W11+TUM_db1_S2_Treatm!L2*Weighting!W12+TUM_db1_S2_Treatm!M2*Weighting!W13+TUM_db1_S2_Treatm!N2*Weighting!W14+TUM_db1_S2_Treatm!O2*Weighting!W15+TUM_db1_S2_Treatm!P2*Weighting!W16+TUM_db1_S2_Treatm!Q2*Weighting!W17</f>
        <v>4.4035044391915505</v>
      </c>
      <c r="X2" s="6">
        <f>+TUM_db1_S2_Treatm!B2*Weighting!X2+TUM_db1_S2_Treatm!C2*Weighting!X3+TUM_db1_S2_Treatm!D2*Weighting!X4+TUM_db1_S2_Treatm!E2*Weighting!X5+TUM_db1_S2_Treatm!F2*Weighting!X6+TUM_db1_S2_Treatm!G2*Weighting!X7+TUM_db1_S2_Treatm!H2*Weighting!X8+TUM_db1_S2_Treatm!I2*Weighting!X9+TUM_db1_S2_Treatm!J2*Weighting!X10+TUM_db1_S2_Treatm!K2*Weighting!X11+TUM_db1_S2_Treatm!L2*Weighting!X12+TUM_db1_S2_Treatm!M2*Weighting!X13+TUM_db1_S2_Treatm!N2*Weighting!X14+TUM_db1_S2_Treatm!O2*Weighting!X15+TUM_db1_S2_Treatm!P2*Weighting!X16+TUM_db1_S2_Treatm!Q2*Weighting!X17</f>
        <v>-7.1484091714186349E-2</v>
      </c>
      <c r="Y2" s="6">
        <f>+TUM_db1_S2_Treatm!B2*Weighting!Y2+TUM_db1_S2_Treatm!C2*Weighting!Y3+TUM_db1_S2_Treatm!D2*Weighting!Y4+TUM_db1_S2_Treatm!E2*Weighting!Y5+TUM_db1_S2_Treatm!F2*Weighting!Y6+TUM_db1_S2_Treatm!G2*Weighting!Y7+TUM_db1_S2_Treatm!H2*Weighting!Y8+TUM_db1_S2_Treatm!I2*Weighting!Y9+TUM_db1_S2_Treatm!J2*Weighting!Y10+TUM_db1_S2_Treatm!K2*Weighting!Y11+TUM_db1_S2_Treatm!L2*Weighting!Y12+TUM_db1_S2_Treatm!M2*Weighting!Y13+TUM_db1_S2_Treatm!N2*Weighting!Y14+TUM_db1_S2_Treatm!O2*Weighting!Y15+TUM_db1_S2_Treatm!P2*Weighting!Y16+TUM_db1_S2_Treatm!Q2*Weighting!Y17</f>
        <v>-0.54286085399888862</v>
      </c>
      <c r="Z2" s="6">
        <f>+TUM_db1_S2_Treatm!B2*Weighting!Z2+TUM_db1_S2_Treatm!C2*Weighting!Z3+TUM_db1_S2_Treatm!D2*Weighting!Z4+TUM_db1_S2_Treatm!E2*Weighting!Z5+TUM_db1_S2_Treatm!F2*Weighting!Z6+TUM_db1_S2_Treatm!G2*Weighting!Z7+TUM_db1_S2_Treatm!H2*Weighting!Z8+TUM_db1_S2_Treatm!I2*Weighting!Z9+TUM_db1_S2_Treatm!J2*Weighting!Z10+TUM_db1_S2_Treatm!K2*Weighting!Z11+TUM_db1_S2_Treatm!L2*Weighting!Z12+TUM_db1_S2_Treatm!M2*Weighting!Z13+TUM_db1_S2_Treatm!N2*Weighting!Z14+TUM_db1_S2_Treatm!O2*Weighting!Z15+TUM_db1_S2_Treatm!P2*Weighting!Z16+TUM_db1_S2_Treatm!Q2*Weighting!Z17</f>
        <v>2.556328494018377</v>
      </c>
      <c r="AA2" s="6">
        <f>+TUM_db1_S2_Treatm!B2*Weighting!AA2+TUM_db1_S2_Treatm!C2*Weighting!AA3+TUM_db1_S2_Treatm!D2*Weighting!AA4+TUM_db1_S2_Treatm!E2*Weighting!AA5+TUM_db1_S2_Treatm!F2*Weighting!AA6+TUM_db1_S2_Treatm!G2*Weighting!AA7+TUM_db1_S2_Treatm!H2*Weighting!AA8+TUM_db1_S2_Treatm!I2*Weighting!AA9+TUM_db1_S2_Treatm!J2*Weighting!AA10+TUM_db1_S2_Treatm!K2*Weighting!AA11+TUM_db1_S2_Treatm!L2*Weighting!AA12+TUM_db1_S2_Treatm!M2*Weighting!AA13+TUM_db1_S2_Treatm!N2*Weighting!AA14+TUM_db1_S2_Treatm!O2*Weighting!AA15+TUM_db1_S2_Treatm!P2*Weighting!AA16+TUM_db1_S2_Treatm!Q2*Weighting!AA17</f>
        <v>3.2782693582227793</v>
      </c>
    </row>
    <row r="3" spans="1:27" x14ac:dyDescent="0.35">
      <c r="A3" s="5" t="s">
        <v>2</v>
      </c>
      <c r="B3" s="6">
        <f ca="1">+TUM_db1_S2_Treatm!B3*Weighting!B2+TUM_db1_S2_Treatm!C3*Weighting!B3+TUM_db1_S2_Treatm!D3*Weighting!B4+TUM_db1_S2_Treatm!E3*Weighting!B5+TUM_db1_S2_Treatm!F3*Weighting!B6+TUM_db1_S2_Treatm!G3*Weighting!B7+TUM_db1_S2_Treatm!H3*Weighting!B8+TUM_db1_S2_Treatm!I3*Weighting!B9+TUM_db1_S2_Treatm!J3*Weighting!B10+TUM_db1_S2_Treatm!K3*Weighting!B11+TUM_db1_S2_Treatm!L3*Weighting!B12+TUM_db1_S2_Treatm!M3*Weighting!B13+TUM_db1_S2_Treatm!N3*Weighting!B14+TUM_db1_S2_Treatm!O3*Weighting!B15+TUM_db1_S2_Treatm!P3*Weighting!B16+TUM_db1_S2_Treatm!Q3*Weighting!B17</f>
        <v>-6.8451482603874299</v>
      </c>
      <c r="C3" s="6">
        <f ca="1">+TUM_db1_S2_Treatm!B3*Weighting!C2+TUM_db1_S2_Treatm!C3*Weighting!C3+TUM_db1_S2_Treatm!D3*Weighting!C4+TUM_db1_S2_Treatm!E3*Weighting!C5+TUM_db1_S2_Treatm!F3*Weighting!C6+TUM_db1_S2_Treatm!G3*Weighting!C7+TUM_db1_S2_Treatm!H3*Weighting!C8+TUM_db1_S2_Treatm!I3*Weighting!C9+TUM_db1_S2_Treatm!J3*Weighting!C10+TUM_db1_S2_Treatm!K3*Weighting!C11+TUM_db1_S2_Treatm!L3*Weighting!C12+TUM_db1_S2_Treatm!M3*Weighting!C13+TUM_db1_S2_Treatm!N3*Weighting!C14+TUM_db1_S2_Treatm!O3*Weighting!C15+TUM_db1_S2_Treatm!P3*Weighting!C16+TUM_db1_S2_Treatm!Q3*Weighting!C17</f>
        <v>-4.6480760561599803</v>
      </c>
      <c r="D3" s="6">
        <f ca="1">+TUM_db1_S2_Treatm!B3*Weighting!D2+TUM_db1_S2_Treatm!C3*Weighting!D3+TUM_db1_S2_Treatm!D3*Weighting!D4+TUM_db1_S2_Treatm!E3*Weighting!D5+TUM_db1_S2_Treatm!F3*Weighting!D6+TUM_db1_S2_Treatm!G3*Weighting!D7+TUM_db1_S2_Treatm!H3*Weighting!D8+TUM_db1_S2_Treatm!I3*Weighting!D9+TUM_db1_S2_Treatm!J3*Weighting!D10+TUM_db1_S2_Treatm!K3*Weighting!D11+TUM_db1_S2_Treatm!L3*Weighting!D12+TUM_db1_S2_Treatm!M3*Weighting!D13+TUM_db1_S2_Treatm!N3*Weighting!D14+TUM_db1_S2_Treatm!O3*Weighting!D15+TUM_db1_S2_Treatm!P3*Weighting!D16+TUM_db1_S2_Treatm!Q3*Weighting!D17</f>
        <v>-7.3276932639648669</v>
      </c>
      <c r="E3" s="6">
        <f ca="1">+TUM_db1_S2_Treatm!B3*Weighting!E2+TUM_db1_S2_Treatm!C3*Weighting!E3+TUM_db1_S2_Treatm!D3*Weighting!E4+TUM_db1_S2_Treatm!E3*Weighting!E5+TUM_db1_S2_Treatm!F3*Weighting!E6+TUM_db1_S2_Treatm!G3*Weighting!E7+TUM_db1_S2_Treatm!H3*Weighting!E8+TUM_db1_S2_Treatm!I3*Weighting!E9+TUM_db1_S2_Treatm!J3*Weighting!E10+TUM_db1_S2_Treatm!K3*Weighting!E11+TUM_db1_S2_Treatm!L3*Weighting!E12+TUM_db1_S2_Treatm!M3*Weighting!E13+TUM_db1_S2_Treatm!N3*Weighting!E14+TUM_db1_S2_Treatm!O3*Weighting!E15+TUM_db1_S2_Treatm!P3*Weighting!E16+TUM_db1_S2_Treatm!Q3*Weighting!E17</f>
        <v>-0.61591968042548739</v>
      </c>
      <c r="F3" s="6">
        <f ca="1">+TUM_db1_S2_Treatm!B3*Weighting!F2+TUM_db1_S2_Treatm!C3*Weighting!F3+TUM_db1_S2_Treatm!D3*Weighting!F4+TUM_db1_S2_Treatm!E3*Weighting!F5+TUM_db1_S2_Treatm!F3*Weighting!F6+TUM_db1_S2_Treatm!G3*Weighting!F7+TUM_db1_S2_Treatm!H3*Weighting!F8+TUM_db1_S2_Treatm!I3*Weighting!F9+TUM_db1_S2_Treatm!J3*Weighting!F10+TUM_db1_S2_Treatm!K3*Weighting!F11+TUM_db1_S2_Treatm!L3*Weighting!F12+TUM_db1_S2_Treatm!M3*Weighting!F13+TUM_db1_S2_Treatm!N3*Weighting!F14+TUM_db1_S2_Treatm!O3*Weighting!F15+TUM_db1_S2_Treatm!P3*Weighting!F16+TUM_db1_S2_Treatm!Q3*Weighting!F17</f>
        <v>-7.2644542810915267</v>
      </c>
      <c r="G3" s="6">
        <f>+TUM_db1_S2_Treatm!B3*Weighting!G2+TUM_db1_S2_Treatm!C3*Weighting!G3+TUM_db1_S2_Treatm!D3*Weighting!G4+TUM_db1_S2_Treatm!E3*Weighting!G5+TUM_db1_S2_Treatm!F3*Weighting!G6+TUM_db1_S2_Treatm!G3*Weighting!G7+TUM_db1_S2_Treatm!H3*Weighting!G8+TUM_db1_S2_Treatm!I3*Weighting!G9+TUM_db1_S2_Treatm!J3*Weighting!G10+TUM_db1_S2_Treatm!K3*Weighting!G11+TUM_db1_S2_Treatm!L3*Weighting!G12+TUM_db1_S2_Treatm!M3*Weighting!G13+TUM_db1_S2_Treatm!N3*Weighting!G14+TUM_db1_S2_Treatm!O3*Weighting!G15+TUM_db1_S2_Treatm!P3*Weighting!G16+TUM_db1_S2_Treatm!Q3*Weighting!G17</f>
        <v>-5.3382965838727898</v>
      </c>
      <c r="H3" s="6">
        <f>+TUM_db1_S2_Treatm!B3*Weighting!H2+TUM_db1_S2_Treatm!C3*Weighting!H3+TUM_db1_S2_Treatm!D3*Weighting!H4+TUM_db1_S2_Treatm!E3*Weighting!H5+TUM_db1_S2_Treatm!F3*Weighting!H6+TUM_db1_S2_Treatm!G3*Weighting!H7+TUM_db1_S2_Treatm!H3*Weighting!H8+TUM_db1_S2_Treatm!I3*Weighting!H9+TUM_db1_S2_Treatm!J3*Weighting!H10+TUM_db1_S2_Treatm!K3*Weighting!H11+TUM_db1_S2_Treatm!L3*Weighting!H12+TUM_db1_S2_Treatm!M3*Weighting!H13+TUM_db1_S2_Treatm!N3*Weighting!H14+TUM_db1_S2_Treatm!O3*Weighting!H15+TUM_db1_S2_Treatm!P3*Weighting!H16+TUM_db1_S2_Treatm!Q3*Weighting!H17</f>
        <v>-4.2330565084610887</v>
      </c>
      <c r="I3" s="6">
        <f>+TUM_db1_S2_Treatm!B3*Weighting!I2+TUM_db1_S2_Treatm!C3*Weighting!I3+TUM_db1_S2_Treatm!D3*Weighting!I4+TUM_db1_S2_Treatm!E3*Weighting!I5+TUM_db1_S2_Treatm!F3*Weighting!I6+TUM_db1_S2_Treatm!G3*Weighting!I7+TUM_db1_S2_Treatm!H3*Weighting!I8+TUM_db1_S2_Treatm!I3*Weighting!I9+TUM_db1_S2_Treatm!J3*Weighting!I10+TUM_db1_S2_Treatm!K3*Weighting!I11+TUM_db1_S2_Treatm!L3*Weighting!I12+TUM_db1_S2_Treatm!M3*Weighting!I13+TUM_db1_S2_Treatm!N3*Weighting!I14+TUM_db1_S2_Treatm!O3*Weighting!I15+TUM_db1_S2_Treatm!P3*Weighting!I16+TUM_db1_S2_Treatm!Q3*Weighting!I17</f>
        <v>-5.6426782582674431</v>
      </c>
      <c r="J3" s="6">
        <f>+TUM_db1_S2_Treatm!B3*Weighting!J2+TUM_db1_S2_Treatm!C3*Weighting!J3+TUM_db1_S2_Treatm!D3*Weighting!J4+TUM_db1_S2_Treatm!E3*Weighting!J5+TUM_db1_S2_Treatm!F3*Weighting!J6+TUM_db1_S2_Treatm!G3*Weighting!J7+TUM_db1_S2_Treatm!H3*Weighting!J8+TUM_db1_S2_Treatm!I3*Weighting!J9+TUM_db1_S2_Treatm!J3*Weighting!J10+TUM_db1_S2_Treatm!K3*Weighting!J11+TUM_db1_S2_Treatm!L3*Weighting!J12+TUM_db1_S2_Treatm!M3*Weighting!J13+TUM_db1_S2_Treatm!N3*Weighting!J14+TUM_db1_S2_Treatm!O3*Weighting!J15+TUM_db1_S2_Treatm!P3*Weighting!J16+TUM_db1_S2_Treatm!Q3*Weighting!J17</f>
        <v>-0.76128659574269608</v>
      </c>
      <c r="K3" s="6">
        <f>+TUM_db1_S2_Treatm!B3*Weighting!K2+TUM_db1_S2_Treatm!C3*Weighting!K3+TUM_db1_S2_Treatm!D3*Weighting!K4+TUM_db1_S2_Treatm!E3*Weighting!K5+TUM_db1_S2_Treatm!F3*Weighting!K6+TUM_db1_S2_Treatm!G3*Weighting!K7+TUM_db1_S2_Treatm!H3*Weighting!K8+TUM_db1_S2_Treatm!I3*Weighting!K9+TUM_db1_S2_Treatm!J3*Weighting!K10+TUM_db1_S2_Treatm!K3*Weighting!K11+TUM_db1_S2_Treatm!L3*Weighting!K12+TUM_db1_S2_Treatm!M3*Weighting!K13+TUM_db1_S2_Treatm!N3*Weighting!K14+TUM_db1_S2_Treatm!O3*Weighting!K15+TUM_db1_S2_Treatm!P3*Weighting!K16+TUM_db1_S2_Treatm!Q3*Weighting!K17</f>
        <v>-5.1124363770177661</v>
      </c>
      <c r="L3" s="6">
        <f>+TUM_db1_S2_Treatm!B3*Weighting!L2+TUM_db1_S2_Treatm!C3*Weighting!L3+TUM_db1_S2_Treatm!D3*Weighting!L4+TUM_db1_S2_Treatm!E3*Weighting!L5+TUM_db1_S2_Treatm!F3*Weighting!L6+TUM_db1_S2_Treatm!G3*Weighting!L7+TUM_db1_S2_Treatm!H3*Weighting!L8+TUM_db1_S2_Treatm!I3*Weighting!L9+TUM_db1_S2_Treatm!J3*Weighting!L10+TUM_db1_S2_Treatm!K3*Weighting!L11+TUM_db1_S2_Treatm!L3*Weighting!L12+TUM_db1_S2_Treatm!M3*Weighting!L13+TUM_db1_S2_Treatm!N3*Weighting!L14+TUM_db1_S2_Treatm!O3*Weighting!L15+TUM_db1_S2_Treatm!P3*Weighting!L16+TUM_db1_S2_Treatm!Q3*Weighting!L17</f>
        <v>-2.383146296431947</v>
      </c>
      <c r="M3" s="6">
        <f>+TUM_db1_S2_Treatm!B3*Weighting!M2+TUM_db1_S2_Treatm!C3*Weighting!M3+TUM_db1_S2_Treatm!D3*Weighting!M4+TUM_db1_S2_Treatm!E3*Weighting!M5+TUM_db1_S2_Treatm!F3*Weighting!M6+TUM_db1_S2_Treatm!G3*Weighting!M7+TUM_db1_S2_Treatm!H3*Weighting!M8+TUM_db1_S2_Treatm!I3*Weighting!M9+TUM_db1_S2_Treatm!J3*Weighting!M10+TUM_db1_S2_Treatm!K3*Weighting!M11+TUM_db1_S2_Treatm!L3*Weighting!M12+TUM_db1_S2_Treatm!M3*Weighting!M13+TUM_db1_S2_Treatm!N3*Weighting!M14+TUM_db1_S2_Treatm!O3*Weighting!M15+TUM_db1_S2_Treatm!P3*Weighting!M16+TUM_db1_S2_Treatm!Q3*Weighting!M17</f>
        <v>4.0116143198147505E-2</v>
      </c>
      <c r="N3" s="6">
        <f>+TUM_db1_S2_Treatm!B3*Weighting!N2+TUM_db1_S2_Treatm!C3*Weighting!N3+TUM_db1_S2_Treatm!D3*Weighting!N4+TUM_db1_S2_Treatm!E3*Weighting!N5+TUM_db1_S2_Treatm!F3*Weighting!N6+TUM_db1_S2_Treatm!G3*Weighting!N7+TUM_db1_S2_Treatm!H3*Weighting!N8+TUM_db1_S2_Treatm!I3*Weighting!N9+TUM_db1_S2_Treatm!J3*Weighting!N10+TUM_db1_S2_Treatm!K3*Weighting!N11+TUM_db1_S2_Treatm!L3*Weighting!N12+TUM_db1_S2_Treatm!M3*Weighting!N13+TUM_db1_S2_Treatm!N3*Weighting!N14+TUM_db1_S2_Treatm!O3*Weighting!N15+TUM_db1_S2_Treatm!P3*Weighting!N16+TUM_db1_S2_Treatm!Q3*Weighting!N17</f>
        <v>-19.883122377549782</v>
      </c>
      <c r="O3" s="6">
        <f>+TUM_db1_S2_Treatm!B3*Weighting!O2+TUM_db1_S2_Treatm!C3*Weighting!O3+TUM_db1_S2_Treatm!D3*Weighting!O4+TUM_db1_S2_Treatm!E3*Weighting!O5+TUM_db1_S2_Treatm!F3*Weighting!O6+TUM_db1_S2_Treatm!G3*Weighting!O7+TUM_db1_S2_Treatm!H3*Weighting!O8+TUM_db1_S2_Treatm!I3*Weighting!O9+TUM_db1_S2_Treatm!J3*Weighting!O10+TUM_db1_S2_Treatm!K3*Weighting!O11+TUM_db1_S2_Treatm!L3*Weighting!O12+TUM_db1_S2_Treatm!M3*Weighting!O13+TUM_db1_S2_Treatm!N3*Weighting!O14+TUM_db1_S2_Treatm!O3*Weighting!O15+TUM_db1_S2_Treatm!P3*Weighting!O16+TUM_db1_S2_Treatm!Q3*Weighting!O17</f>
        <v>-0.80123477642128926</v>
      </c>
      <c r="P3" s="6">
        <f>+TUM_db1_S2_Treatm!B3*Weighting!P2+TUM_db1_S2_Treatm!C3*Weighting!P3+TUM_db1_S2_Treatm!D3*Weighting!P4+TUM_db1_S2_Treatm!E3*Weighting!P5+TUM_db1_S2_Treatm!F3*Weighting!P6+TUM_db1_S2_Treatm!G3*Weighting!P7+TUM_db1_S2_Treatm!H3*Weighting!P8+TUM_db1_S2_Treatm!I3*Weighting!P9+TUM_db1_S2_Treatm!J3*Weighting!P10+TUM_db1_S2_Treatm!K3*Weighting!P11+TUM_db1_S2_Treatm!L3*Weighting!P12+TUM_db1_S2_Treatm!M3*Weighting!P13+TUM_db1_S2_Treatm!N3*Weighting!P14+TUM_db1_S2_Treatm!O3*Weighting!P15+TUM_db1_S2_Treatm!P3*Weighting!P16+TUM_db1_S2_Treatm!Q3*Weighting!P17</f>
        <v>-7.300904382171427</v>
      </c>
      <c r="Q3" s="6">
        <f>+TUM_db1_S2_Treatm!B3*Weighting!Q2+TUM_db1_S2_Treatm!C3*Weighting!Q3+TUM_db1_S2_Treatm!D3*Weighting!Q4+TUM_db1_S2_Treatm!E3*Weighting!Q5+TUM_db1_S2_Treatm!F3*Weighting!Q6+TUM_db1_S2_Treatm!G3*Weighting!Q7+TUM_db1_S2_Treatm!H3*Weighting!Q8+TUM_db1_S2_Treatm!I3*Weighting!Q9+TUM_db1_S2_Treatm!J3*Weighting!Q10+TUM_db1_S2_Treatm!K3*Weighting!Q11+TUM_db1_S2_Treatm!L3*Weighting!Q12+TUM_db1_S2_Treatm!M3*Weighting!Q13+TUM_db1_S2_Treatm!N3*Weighting!Q14+TUM_db1_S2_Treatm!O3*Weighting!Q15+TUM_db1_S2_Treatm!P3*Weighting!Q16+TUM_db1_S2_Treatm!Q3*Weighting!Q17</f>
        <v>-0.13338696493627819</v>
      </c>
      <c r="R3" s="6">
        <f>+TUM_db1_S2_Treatm!B3*Weighting!R2+TUM_db1_S2_Treatm!C3*Weighting!R3+TUM_db1_S2_Treatm!D3*Weighting!R4+TUM_db1_S2_Treatm!E3*Weighting!R5+TUM_db1_S2_Treatm!F3*Weighting!R6+TUM_db1_S2_Treatm!G3*Weighting!R7+TUM_db1_S2_Treatm!H3*Weighting!R8+TUM_db1_S2_Treatm!I3*Weighting!R9+TUM_db1_S2_Treatm!J3*Weighting!R10+TUM_db1_S2_Treatm!K3*Weighting!R11+TUM_db1_S2_Treatm!L3*Weighting!R12+TUM_db1_S2_Treatm!M3*Weighting!R13+TUM_db1_S2_Treatm!N3*Weighting!R14+TUM_db1_S2_Treatm!O3*Weighting!R15+TUM_db1_S2_Treatm!P3*Weighting!R16+TUM_db1_S2_Treatm!Q3*Weighting!R17</f>
        <v>1.2778703119935051</v>
      </c>
      <c r="S3" s="6">
        <f>+TUM_db1_S2_Treatm!B3*Weighting!S2+TUM_db1_S2_Treatm!C3*Weighting!S3+TUM_db1_S2_Treatm!D3*Weighting!S4+TUM_db1_S2_Treatm!E3*Weighting!S5+TUM_db1_S2_Treatm!F3*Weighting!S6+TUM_db1_S2_Treatm!G3*Weighting!S7+TUM_db1_S2_Treatm!H3*Weighting!S8+TUM_db1_S2_Treatm!I3*Weighting!S9+TUM_db1_S2_Treatm!J3*Weighting!S10+TUM_db1_S2_Treatm!K3*Weighting!S11+TUM_db1_S2_Treatm!L3*Weighting!S12+TUM_db1_S2_Treatm!M3*Weighting!S13+TUM_db1_S2_Treatm!N3*Weighting!S14+TUM_db1_S2_Treatm!O3*Weighting!S15+TUM_db1_S2_Treatm!P3*Weighting!S16+TUM_db1_S2_Treatm!Q3*Weighting!S17</f>
        <v>-22.26782630910532</v>
      </c>
      <c r="T3" s="6">
        <f>+TUM_db1_S2_Treatm!B3*Weighting!T2+TUM_db1_S2_Treatm!C3*Weighting!T3+TUM_db1_S2_Treatm!D3*Weighting!T4+TUM_db1_S2_Treatm!E3*Weighting!T5+TUM_db1_S2_Treatm!F3*Weighting!T6+TUM_db1_S2_Treatm!G3*Weighting!T7+TUM_db1_S2_Treatm!H3*Weighting!T8+TUM_db1_S2_Treatm!I3*Weighting!T9+TUM_db1_S2_Treatm!J3*Weighting!T10+TUM_db1_S2_Treatm!K3*Weighting!T11+TUM_db1_S2_Treatm!L3*Weighting!T12+TUM_db1_S2_Treatm!M3*Weighting!T13+TUM_db1_S2_Treatm!N3*Weighting!T14+TUM_db1_S2_Treatm!O3*Weighting!T15+TUM_db1_S2_Treatm!P3*Weighting!T16+TUM_db1_S2_Treatm!Q3*Weighting!T17</f>
        <v>-31.054445621618324</v>
      </c>
      <c r="U3" s="6">
        <f>+TUM_db1_S2_Treatm!B3*Weighting!U2+TUM_db1_S2_Treatm!C3*Weighting!U3+TUM_db1_S2_Treatm!D3*Weighting!U4+TUM_db1_S2_Treatm!E3*Weighting!U5+TUM_db1_S2_Treatm!F3*Weighting!U6+TUM_db1_S2_Treatm!G3*Weighting!U7+TUM_db1_S2_Treatm!H3*Weighting!U8+TUM_db1_S2_Treatm!I3*Weighting!U9+TUM_db1_S2_Treatm!J3*Weighting!U10+TUM_db1_S2_Treatm!K3*Weighting!U11+TUM_db1_S2_Treatm!L3*Weighting!U12+TUM_db1_S2_Treatm!M3*Weighting!U13+TUM_db1_S2_Treatm!N3*Weighting!U14+TUM_db1_S2_Treatm!O3*Weighting!U15+TUM_db1_S2_Treatm!P3*Weighting!U16+TUM_db1_S2_Treatm!Q3*Weighting!U17</f>
        <v>-0.29341413089534063</v>
      </c>
      <c r="V3" s="6">
        <f>+TUM_db1_S2_Treatm!B3*Weighting!V2+TUM_db1_S2_Treatm!C3*Weighting!V3+TUM_db1_S2_Treatm!D3*Weighting!V4+TUM_db1_S2_Treatm!E3*Weighting!V5+TUM_db1_S2_Treatm!F3*Weighting!V6+TUM_db1_S2_Treatm!G3*Weighting!V7+TUM_db1_S2_Treatm!H3*Weighting!V8+TUM_db1_S2_Treatm!I3*Weighting!V9+TUM_db1_S2_Treatm!J3*Weighting!V10+TUM_db1_S2_Treatm!K3*Weighting!V11+TUM_db1_S2_Treatm!L3*Weighting!V12+TUM_db1_S2_Treatm!M3*Weighting!V13+TUM_db1_S2_Treatm!N3*Weighting!V14+TUM_db1_S2_Treatm!O3*Weighting!V15+TUM_db1_S2_Treatm!P3*Weighting!V16+TUM_db1_S2_Treatm!Q3*Weighting!V17</f>
        <v>-0.93375978762823675</v>
      </c>
      <c r="W3" s="6">
        <f>+TUM_db1_S2_Treatm!B3*Weighting!W2+TUM_db1_S2_Treatm!C3*Weighting!W3+TUM_db1_S2_Treatm!D3*Weighting!W4+TUM_db1_S2_Treatm!E3*Weighting!W5+TUM_db1_S2_Treatm!F3*Weighting!W6+TUM_db1_S2_Treatm!G3*Weighting!W7+TUM_db1_S2_Treatm!H3*Weighting!W8+TUM_db1_S2_Treatm!I3*Weighting!W9+TUM_db1_S2_Treatm!J3*Weighting!W10+TUM_db1_S2_Treatm!K3*Weighting!W11+TUM_db1_S2_Treatm!L3*Weighting!W12+TUM_db1_S2_Treatm!M3*Weighting!W13+TUM_db1_S2_Treatm!N3*Weighting!W14+TUM_db1_S2_Treatm!O3*Weighting!W15+TUM_db1_S2_Treatm!P3*Weighting!W16+TUM_db1_S2_Treatm!Q3*Weighting!W17</f>
        <v>-9.21839983901791E-2</v>
      </c>
      <c r="X3" s="6">
        <f>+TUM_db1_S2_Treatm!B3*Weighting!X2+TUM_db1_S2_Treatm!C3*Weighting!X3+TUM_db1_S2_Treatm!D3*Weighting!X4+TUM_db1_S2_Treatm!E3*Weighting!X5+TUM_db1_S2_Treatm!F3*Weighting!X6+TUM_db1_S2_Treatm!G3*Weighting!X7+TUM_db1_S2_Treatm!H3*Weighting!X8+TUM_db1_S2_Treatm!I3*Weighting!X9+TUM_db1_S2_Treatm!J3*Weighting!X10+TUM_db1_S2_Treatm!K3*Weighting!X11+TUM_db1_S2_Treatm!L3*Weighting!X12+TUM_db1_S2_Treatm!M3*Weighting!X13+TUM_db1_S2_Treatm!N3*Weighting!X14+TUM_db1_S2_Treatm!O3*Weighting!X15+TUM_db1_S2_Treatm!P3*Weighting!X16+TUM_db1_S2_Treatm!Q3*Weighting!X17</f>
        <v>-0.11385037493614068</v>
      </c>
      <c r="Y3" s="6">
        <f>+TUM_db1_S2_Treatm!B3*Weighting!Y2+TUM_db1_S2_Treatm!C3*Weighting!Y3+TUM_db1_S2_Treatm!D3*Weighting!Y4+TUM_db1_S2_Treatm!E3*Weighting!Y5+TUM_db1_S2_Treatm!F3*Weighting!Y6+TUM_db1_S2_Treatm!G3*Weighting!Y7+TUM_db1_S2_Treatm!H3*Weighting!Y8+TUM_db1_S2_Treatm!I3*Weighting!Y9+TUM_db1_S2_Treatm!J3*Weighting!Y10+TUM_db1_S2_Treatm!K3*Weighting!Y11+TUM_db1_S2_Treatm!L3*Weighting!Y12+TUM_db1_S2_Treatm!M3*Weighting!Y13+TUM_db1_S2_Treatm!N3*Weighting!Y14+TUM_db1_S2_Treatm!O3*Weighting!Y15+TUM_db1_S2_Treatm!P3*Weighting!Y16+TUM_db1_S2_Treatm!Q3*Weighting!Y17</f>
        <v>-0.60864930841152942</v>
      </c>
      <c r="Z3" s="6">
        <f>+TUM_db1_S2_Treatm!B3*Weighting!Z2+TUM_db1_S2_Treatm!C3*Weighting!Z3+TUM_db1_S2_Treatm!D3*Weighting!Z4+TUM_db1_S2_Treatm!E3*Weighting!Z5+TUM_db1_S2_Treatm!F3*Weighting!Z6+TUM_db1_S2_Treatm!G3*Weighting!Z7+TUM_db1_S2_Treatm!H3*Weighting!Z8+TUM_db1_S2_Treatm!I3*Weighting!Z9+TUM_db1_S2_Treatm!J3*Weighting!Z10+TUM_db1_S2_Treatm!K3*Weighting!Z11+TUM_db1_S2_Treatm!L3*Weighting!Z12+TUM_db1_S2_Treatm!M3*Weighting!Z13+TUM_db1_S2_Treatm!N3*Weighting!Z14+TUM_db1_S2_Treatm!O3*Weighting!Z15+TUM_db1_S2_Treatm!P3*Weighting!Z16+TUM_db1_S2_Treatm!Q3*Weighting!Z17</f>
        <v>-0.79882356454271275</v>
      </c>
      <c r="AA3" s="6">
        <f>+TUM_db1_S2_Treatm!B3*Weighting!AA2+TUM_db1_S2_Treatm!C3*Weighting!AA3+TUM_db1_S2_Treatm!D3*Weighting!AA4+TUM_db1_S2_Treatm!E3*Weighting!AA5+TUM_db1_S2_Treatm!F3*Weighting!AA6+TUM_db1_S2_Treatm!G3*Weighting!AA7+TUM_db1_S2_Treatm!H3*Weighting!AA8+TUM_db1_S2_Treatm!I3*Weighting!AA9+TUM_db1_S2_Treatm!J3*Weighting!AA10+TUM_db1_S2_Treatm!K3*Weighting!AA11+TUM_db1_S2_Treatm!L3*Weighting!AA12+TUM_db1_S2_Treatm!M3*Weighting!AA13+TUM_db1_S2_Treatm!N3*Weighting!AA14+TUM_db1_S2_Treatm!O3*Weighting!AA15+TUM_db1_S2_Treatm!P3*Weighting!AA16+TUM_db1_S2_Treatm!Q3*Weighting!AA17</f>
        <v>-6.5983904117785847E-2</v>
      </c>
    </row>
    <row r="4" spans="1:27" x14ac:dyDescent="0.35">
      <c r="A4" s="5" t="s">
        <v>3</v>
      </c>
      <c r="B4" s="6">
        <f ca="1">+TUM_db1_S2_Treatm!B4*Weighting!B2+TUM_db1_S2_Treatm!C4*Weighting!B3+TUM_db1_S2_Treatm!D4*Weighting!B4+TUM_db1_S2_Treatm!E4*Weighting!B5+TUM_db1_S2_Treatm!F4*Weighting!B6+TUM_db1_S2_Treatm!G4*Weighting!B7+TUM_db1_S2_Treatm!H4*Weighting!B8+TUM_db1_S2_Treatm!I4*Weighting!B9+TUM_db1_S2_Treatm!J4*Weighting!B10+TUM_db1_S2_Treatm!K4*Weighting!B11+TUM_db1_S2_Treatm!L4*Weighting!B12+TUM_db1_S2_Treatm!M4*Weighting!B13+TUM_db1_S2_Treatm!N4*Weighting!B14+TUM_db1_S2_Treatm!O4*Weighting!B15+TUM_db1_S2_Treatm!P4*Weighting!B16+TUM_db1_S2_Treatm!Q4*Weighting!B17</f>
        <v>-3.1357859890782147</v>
      </c>
      <c r="C4" s="6">
        <f ca="1">+TUM_db1_S2_Treatm!B4*Weighting!C2+TUM_db1_S2_Treatm!C4*Weighting!C3+TUM_db1_S2_Treatm!D4*Weighting!C4+TUM_db1_S2_Treatm!E4*Weighting!C5+TUM_db1_S2_Treatm!F4*Weighting!C6+TUM_db1_S2_Treatm!G4*Weighting!C7+TUM_db1_S2_Treatm!H4*Weighting!C8+TUM_db1_S2_Treatm!I4*Weighting!C9+TUM_db1_S2_Treatm!J4*Weighting!C10+TUM_db1_S2_Treatm!K4*Weighting!C11+TUM_db1_S2_Treatm!L4*Weighting!C12+TUM_db1_S2_Treatm!M4*Weighting!C13+TUM_db1_S2_Treatm!N4*Weighting!C14+TUM_db1_S2_Treatm!O4*Weighting!C15+TUM_db1_S2_Treatm!P4*Weighting!C16+TUM_db1_S2_Treatm!Q4*Weighting!C17</f>
        <v>-1.5767694840972977</v>
      </c>
      <c r="D4" s="6">
        <f ca="1">+TUM_db1_S2_Treatm!B4*Weighting!D2+TUM_db1_S2_Treatm!C4*Weighting!D3+TUM_db1_S2_Treatm!D4*Weighting!D4+TUM_db1_S2_Treatm!E4*Weighting!D5+TUM_db1_S2_Treatm!F4*Weighting!D6+TUM_db1_S2_Treatm!G4*Weighting!D7+TUM_db1_S2_Treatm!H4*Weighting!D8+TUM_db1_S2_Treatm!I4*Weighting!D9+TUM_db1_S2_Treatm!J4*Weighting!D10+TUM_db1_S2_Treatm!K4*Weighting!D11+TUM_db1_S2_Treatm!L4*Weighting!D12+TUM_db1_S2_Treatm!M4*Weighting!D13+TUM_db1_S2_Treatm!N4*Weighting!D14+TUM_db1_S2_Treatm!O4*Weighting!D15+TUM_db1_S2_Treatm!P4*Weighting!D16+TUM_db1_S2_Treatm!Q4*Weighting!D17</f>
        <v>-3.2281548891746406</v>
      </c>
      <c r="E4" s="6">
        <f ca="1">+TUM_db1_S2_Treatm!B4*Weighting!E2+TUM_db1_S2_Treatm!C4*Weighting!E3+TUM_db1_S2_Treatm!D4*Weighting!E4+TUM_db1_S2_Treatm!E4*Weighting!E5+TUM_db1_S2_Treatm!F4*Weighting!E6+TUM_db1_S2_Treatm!G4*Weighting!E7+TUM_db1_S2_Treatm!H4*Weighting!E8+TUM_db1_S2_Treatm!I4*Weighting!E9+TUM_db1_S2_Treatm!J4*Weighting!E10+TUM_db1_S2_Treatm!K4*Weighting!E11+TUM_db1_S2_Treatm!L4*Weighting!E12+TUM_db1_S2_Treatm!M4*Weighting!E13+TUM_db1_S2_Treatm!N4*Weighting!E14+TUM_db1_S2_Treatm!O4*Weighting!E15+TUM_db1_S2_Treatm!P4*Weighting!E16+TUM_db1_S2_Treatm!Q4*Weighting!E17</f>
        <v>-6.4620060418580011E-2</v>
      </c>
      <c r="F4" s="6">
        <f ca="1">+TUM_db1_S2_Treatm!B4*Weighting!F2+TUM_db1_S2_Treatm!C4*Weighting!F3+TUM_db1_S2_Treatm!D4*Weighting!F4+TUM_db1_S2_Treatm!E4*Weighting!F5+TUM_db1_S2_Treatm!F4*Weighting!F6+TUM_db1_S2_Treatm!G4*Weighting!F7+TUM_db1_S2_Treatm!H4*Weighting!F8+TUM_db1_S2_Treatm!I4*Weighting!F9+TUM_db1_S2_Treatm!J4*Weighting!F10+TUM_db1_S2_Treatm!K4*Weighting!F11+TUM_db1_S2_Treatm!L4*Weighting!F12+TUM_db1_S2_Treatm!M4*Weighting!F13+TUM_db1_S2_Treatm!N4*Weighting!F14+TUM_db1_S2_Treatm!O4*Weighting!F15+TUM_db1_S2_Treatm!P4*Weighting!F16+TUM_db1_S2_Treatm!Q4*Weighting!F17</f>
        <v>-3.0850327439000931</v>
      </c>
      <c r="G4" s="6">
        <f>+TUM_db1_S2_Treatm!B4*Weighting!G2+TUM_db1_S2_Treatm!C4*Weighting!G3+TUM_db1_S2_Treatm!D4*Weighting!G4+TUM_db1_S2_Treatm!E4*Weighting!G5+TUM_db1_S2_Treatm!F4*Weighting!G6+TUM_db1_S2_Treatm!G4*Weighting!G7+TUM_db1_S2_Treatm!H4*Weighting!G8+TUM_db1_S2_Treatm!I4*Weighting!G9+TUM_db1_S2_Treatm!J4*Weighting!G10+TUM_db1_S2_Treatm!K4*Weighting!G11+TUM_db1_S2_Treatm!L4*Weighting!G12+TUM_db1_S2_Treatm!M4*Weighting!G13+TUM_db1_S2_Treatm!N4*Weighting!G14+TUM_db1_S2_Treatm!O4*Weighting!G15+TUM_db1_S2_Treatm!P4*Weighting!G16+TUM_db1_S2_Treatm!Q4*Weighting!G17</f>
        <v>-1.4769841465916791</v>
      </c>
      <c r="H4" s="6">
        <f>+TUM_db1_S2_Treatm!B4*Weighting!H2+TUM_db1_S2_Treatm!C4*Weighting!H3+TUM_db1_S2_Treatm!D4*Weighting!H4+TUM_db1_S2_Treatm!E4*Weighting!H5+TUM_db1_S2_Treatm!F4*Weighting!H6+TUM_db1_S2_Treatm!G4*Weighting!H7+TUM_db1_S2_Treatm!H4*Weighting!H8+TUM_db1_S2_Treatm!I4*Weighting!H9+TUM_db1_S2_Treatm!J4*Weighting!H10+TUM_db1_S2_Treatm!K4*Weighting!H11+TUM_db1_S2_Treatm!L4*Weighting!H12+TUM_db1_S2_Treatm!M4*Weighting!H13+TUM_db1_S2_Treatm!N4*Weighting!H14+TUM_db1_S2_Treatm!O4*Weighting!H15+TUM_db1_S2_Treatm!P4*Weighting!H16+TUM_db1_S2_Treatm!Q4*Weighting!H17</f>
        <v>-1.8178773107953872</v>
      </c>
      <c r="I4" s="6">
        <f>+TUM_db1_S2_Treatm!B4*Weighting!I2+TUM_db1_S2_Treatm!C4*Weighting!I3+TUM_db1_S2_Treatm!D4*Weighting!I4+TUM_db1_S2_Treatm!E4*Weighting!I5+TUM_db1_S2_Treatm!F4*Weighting!I6+TUM_db1_S2_Treatm!G4*Weighting!I7+TUM_db1_S2_Treatm!H4*Weighting!I8+TUM_db1_S2_Treatm!I4*Weighting!I9+TUM_db1_S2_Treatm!J4*Weighting!I10+TUM_db1_S2_Treatm!K4*Weighting!I11+TUM_db1_S2_Treatm!L4*Weighting!I12+TUM_db1_S2_Treatm!M4*Weighting!I13+TUM_db1_S2_Treatm!N4*Weighting!I14+TUM_db1_S2_Treatm!O4*Weighting!I15+TUM_db1_S2_Treatm!P4*Weighting!I16+TUM_db1_S2_Treatm!Q4*Weighting!I17</f>
        <v>-1.5049783517600628</v>
      </c>
      <c r="J4" s="6">
        <f>+TUM_db1_S2_Treatm!B4*Weighting!J2+TUM_db1_S2_Treatm!C4*Weighting!J3+TUM_db1_S2_Treatm!D4*Weighting!J4+TUM_db1_S2_Treatm!E4*Weighting!J5+TUM_db1_S2_Treatm!F4*Weighting!J6+TUM_db1_S2_Treatm!G4*Weighting!J7+TUM_db1_S2_Treatm!H4*Weighting!J8+TUM_db1_S2_Treatm!I4*Weighting!J9+TUM_db1_S2_Treatm!J4*Weighting!J10+TUM_db1_S2_Treatm!K4*Weighting!J11+TUM_db1_S2_Treatm!L4*Weighting!J12+TUM_db1_S2_Treatm!M4*Weighting!J13+TUM_db1_S2_Treatm!N4*Weighting!J14+TUM_db1_S2_Treatm!O4*Weighting!J15+TUM_db1_S2_Treatm!P4*Weighting!J16+TUM_db1_S2_Treatm!Q4*Weighting!J17</f>
        <v>-1.3156526823963166</v>
      </c>
      <c r="K4" s="6">
        <f>+TUM_db1_S2_Treatm!B4*Weighting!K2+TUM_db1_S2_Treatm!C4*Weighting!K3+TUM_db1_S2_Treatm!D4*Weighting!K4+TUM_db1_S2_Treatm!E4*Weighting!K5+TUM_db1_S2_Treatm!F4*Weighting!K6+TUM_db1_S2_Treatm!G4*Weighting!K7+TUM_db1_S2_Treatm!H4*Weighting!K8+TUM_db1_S2_Treatm!I4*Weighting!K9+TUM_db1_S2_Treatm!J4*Weighting!K10+TUM_db1_S2_Treatm!K4*Weighting!K11+TUM_db1_S2_Treatm!L4*Weighting!K12+TUM_db1_S2_Treatm!M4*Weighting!K13+TUM_db1_S2_Treatm!N4*Weighting!K14+TUM_db1_S2_Treatm!O4*Weighting!K15+TUM_db1_S2_Treatm!P4*Weighting!K16+TUM_db1_S2_Treatm!Q4*Weighting!K17</f>
        <v>-1.5931456818781156</v>
      </c>
      <c r="L4" s="6">
        <f>+TUM_db1_S2_Treatm!B4*Weighting!L2+TUM_db1_S2_Treatm!C4*Weighting!L3+TUM_db1_S2_Treatm!D4*Weighting!L4+TUM_db1_S2_Treatm!E4*Weighting!L5+TUM_db1_S2_Treatm!F4*Weighting!L6+TUM_db1_S2_Treatm!G4*Weighting!L7+TUM_db1_S2_Treatm!H4*Weighting!L8+TUM_db1_S2_Treatm!I4*Weighting!L9+TUM_db1_S2_Treatm!J4*Weighting!L10+TUM_db1_S2_Treatm!K4*Weighting!L11+TUM_db1_S2_Treatm!L4*Weighting!L12+TUM_db1_S2_Treatm!M4*Weighting!L13+TUM_db1_S2_Treatm!N4*Weighting!L14+TUM_db1_S2_Treatm!O4*Weighting!L15+TUM_db1_S2_Treatm!P4*Weighting!L16+TUM_db1_S2_Treatm!Q4*Weighting!L17</f>
        <v>-6.5628086594279651</v>
      </c>
      <c r="M4" s="6">
        <f>+TUM_db1_S2_Treatm!B4*Weighting!M2+TUM_db1_S2_Treatm!C4*Weighting!M3+TUM_db1_S2_Treatm!D4*Weighting!M4+TUM_db1_S2_Treatm!E4*Weighting!M5+TUM_db1_S2_Treatm!F4*Weighting!M6+TUM_db1_S2_Treatm!G4*Weighting!M7+TUM_db1_S2_Treatm!H4*Weighting!M8+TUM_db1_S2_Treatm!I4*Weighting!M9+TUM_db1_S2_Treatm!J4*Weighting!M10+TUM_db1_S2_Treatm!K4*Weighting!M11+TUM_db1_S2_Treatm!L4*Weighting!M12+TUM_db1_S2_Treatm!M4*Weighting!M13+TUM_db1_S2_Treatm!N4*Weighting!M14+TUM_db1_S2_Treatm!O4*Weighting!M15+TUM_db1_S2_Treatm!P4*Weighting!M16+TUM_db1_S2_Treatm!Q4*Weighting!M17</f>
        <v>7.9304590947157708E-3</v>
      </c>
      <c r="N4" s="6">
        <f>+TUM_db1_S2_Treatm!B4*Weighting!N2+TUM_db1_S2_Treatm!C4*Weighting!N3+TUM_db1_S2_Treatm!D4*Weighting!N4+TUM_db1_S2_Treatm!E4*Weighting!N5+TUM_db1_S2_Treatm!F4*Weighting!N6+TUM_db1_S2_Treatm!G4*Weighting!N7+TUM_db1_S2_Treatm!H4*Weighting!N8+TUM_db1_S2_Treatm!I4*Weighting!N9+TUM_db1_S2_Treatm!J4*Weighting!N10+TUM_db1_S2_Treatm!K4*Weighting!N11+TUM_db1_S2_Treatm!L4*Weighting!N12+TUM_db1_S2_Treatm!M4*Weighting!N13+TUM_db1_S2_Treatm!N4*Weighting!N14+TUM_db1_S2_Treatm!O4*Weighting!N15+TUM_db1_S2_Treatm!P4*Weighting!N16+TUM_db1_S2_Treatm!Q4*Weighting!N17</f>
        <v>-11.536326729172233</v>
      </c>
      <c r="O4" s="6">
        <f>+TUM_db1_S2_Treatm!B4*Weighting!O2+TUM_db1_S2_Treatm!C4*Weighting!O3+TUM_db1_S2_Treatm!D4*Weighting!O4+TUM_db1_S2_Treatm!E4*Weighting!O5+TUM_db1_S2_Treatm!F4*Weighting!O6+TUM_db1_S2_Treatm!G4*Weighting!O7+TUM_db1_S2_Treatm!H4*Weighting!O8+TUM_db1_S2_Treatm!I4*Weighting!O9+TUM_db1_S2_Treatm!J4*Weighting!O10+TUM_db1_S2_Treatm!K4*Weighting!O11+TUM_db1_S2_Treatm!L4*Weighting!O12+TUM_db1_S2_Treatm!M4*Weighting!O13+TUM_db1_S2_Treatm!N4*Weighting!O14+TUM_db1_S2_Treatm!O4*Weighting!O15+TUM_db1_S2_Treatm!P4*Weighting!O16+TUM_db1_S2_Treatm!Q4*Weighting!O17</f>
        <v>-5.0501882192203533</v>
      </c>
      <c r="P4" s="6">
        <f>+TUM_db1_S2_Treatm!B4*Weighting!P2+TUM_db1_S2_Treatm!C4*Weighting!P3+TUM_db1_S2_Treatm!D4*Weighting!P4+TUM_db1_S2_Treatm!E4*Weighting!P5+TUM_db1_S2_Treatm!F4*Weighting!P6+TUM_db1_S2_Treatm!G4*Weighting!P7+TUM_db1_S2_Treatm!H4*Weighting!P8+TUM_db1_S2_Treatm!I4*Weighting!P9+TUM_db1_S2_Treatm!J4*Weighting!P10+TUM_db1_S2_Treatm!K4*Weighting!P11+TUM_db1_S2_Treatm!L4*Weighting!P12+TUM_db1_S2_Treatm!M4*Weighting!P13+TUM_db1_S2_Treatm!N4*Weighting!P14+TUM_db1_S2_Treatm!O4*Weighting!P15+TUM_db1_S2_Treatm!P4*Weighting!P16+TUM_db1_S2_Treatm!Q4*Weighting!P17</f>
        <v>-1.370047230530187</v>
      </c>
      <c r="Q4" s="6">
        <f>+TUM_db1_S2_Treatm!B4*Weighting!Q2+TUM_db1_S2_Treatm!C4*Weighting!Q3+TUM_db1_S2_Treatm!D4*Weighting!Q4+TUM_db1_S2_Treatm!E4*Weighting!Q5+TUM_db1_S2_Treatm!F4*Weighting!Q6+TUM_db1_S2_Treatm!G4*Weighting!Q7+TUM_db1_S2_Treatm!H4*Weighting!Q8+TUM_db1_S2_Treatm!I4*Weighting!Q9+TUM_db1_S2_Treatm!J4*Weighting!Q10+TUM_db1_S2_Treatm!K4*Weighting!Q11+TUM_db1_S2_Treatm!L4*Weighting!Q12+TUM_db1_S2_Treatm!M4*Weighting!Q13+TUM_db1_S2_Treatm!N4*Weighting!Q14+TUM_db1_S2_Treatm!O4*Weighting!Q15+TUM_db1_S2_Treatm!P4*Weighting!Q16+TUM_db1_S2_Treatm!Q4*Weighting!Q17</f>
        <v>-4.5776583548290062E-2</v>
      </c>
      <c r="R4" s="6">
        <f>+TUM_db1_S2_Treatm!B4*Weighting!R2+TUM_db1_S2_Treatm!C4*Weighting!R3+TUM_db1_S2_Treatm!D4*Weighting!R4+TUM_db1_S2_Treatm!E4*Weighting!R5+TUM_db1_S2_Treatm!F4*Weighting!R6+TUM_db1_S2_Treatm!G4*Weighting!R7+TUM_db1_S2_Treatm!H4*Weighting!R8+TUM_db1_S2_Treatm!I4*Weighting!R9+TUM_db1_S2_Treatm!J4*Weighting!R10+TUM_db1_S2_Treatm!K4*Weighting!R11+TUM_db1_S2_Treatm!L4*Weighting!R12+TUM_db1_S2_Treatm!M4*Weighting!R13+TUM_db1_S2_Treatm!N4*Weighting!R14+TUM_db1_S2_Treatm!O4*Weighting!R15+TUM_db1_S2_Treatm!P4*Weighting!R16+TUM_db1_S2_Treatm!Q4*Weighting!R17</f>
        <v>0.71677823117108774</v>
      </c>
      <c r="S4" s="6">
        <f>+TUM_db1_S2_Treatm!B4*Weighting!S2+TUM_db1_S2_Treatm!C4*Weighting!S3+TUM_db1_S2_Treatm!D4*Weighting!S4+TUM_db1_S2_Treatm!E4*Weighting!S5+TUM_db1_S2_Treatm!F4*Weighting!S6+TUM_db1_S2_Treatm!G4*Weighting!S7+TUM_db1_S2_Treatm!H4*Weighting!S8+TUM_db1_S2_Treatm!I4*Weighting!S9+TUM_db1_S2_Treatm!J4*Weighting!S10+TUM_db1_S2_Treatm!K4*Weighting!S11+TUM_db1_S2_Treatm!L4*Weighting!S12+TUM_db1_S2_Treatm!M4*Weighting!S13+TUM_db1_S2_Treatm!N4*Weighting!S14+TUM_db1_S2_Treatm!O4*Weighting!S15+TUM_db1_S2_Treatm!P4*Weighting!S16+TUM_db1_S2_Treatm!Q4*Weighting!S17</f>
        <v>0.29822311988192052</v>
      </c>
      <c r="T4" s="6">
        <f>+TUM_db1_S2_Treatm!B4*Weighting!T2+TUM_db1_S2_Treatm!C4*Weighting!T3+TUM_db1_S2_Treatm!D4*Weighting!T4+TUM_db1_S2_Treatm!E4*Weighting!T5+TUM_db1_S2_Treatm!F4*Weighting!T6+TUM_db1_S2_Treatm!G4*Weighting!T7+TUM_db1_S2_Treatm!H4*Weighting!T8+TUM_db1_S2_Treatm!I4*Weighting!T9+TUM_db1_S2_Treatm!J4*Weighting!T10+TUM_db1_S2_Treatm!K4*Weighting!T11+TUM_db1_S2_Treatm!L4*Weighting!T12+TUM_db1_S2_Treatm!M4*Weighting!T13+TUM_db1_S2_Treatm!N4*Weighting!T14+TUM_db1_S2_Treatm!O4*Weighting!T15+TUM_db1_S2_Treatm!P4*Weighting!T16+TUM_db1_S2_Treatm!Q4*Weighting!T17</f>
        <v>0.63923779023236538</v>
      </c>
      <c r="U4" s="6">
        <f>+TUM_db1_S2_Treatm!B4*Weighting!U2+TUM_db1_S2_Treatm!C4*Weighting!U3+TUM_db1_S2_Treatm!D4*Weighting!U4+TUM_db1_S2_Treatm!E4*Weighting!U5+TUM_db1_S2_Treatm!F4*Weighting!U6+TUM_db1_S2_Treatm!G4*Weighting!U7+TUM_db1_S2_Treatm!H4*Weighting!U8+TUM_db1_S2_Treatm!I4*Weighting!U9+TUM_db1_S2_Treatm!J4*Weighting!U10+TUM_db1_S2_Treatm!K4*Weighting!U11+TUM_db1_S2_Treatm!L4*Weighting!U12+TUM_db1_S2_Treatm!M4*Weighting!U13+TUM_db1_S2_Treatm!N4*Weighting!U14+TUM_db1_S2_Treatm!O4*Weighting!U15+TUM_db1_S2_Treatm!P4*Weighting!U16+TUM_db1_S2_Treatm!Q4*Weighting!U17</f>
        <v>-0.29370133635524071</v>
      </c>
      <c r="V4" s="6">
        <f>+TUM_db1_S2_Treatm!B4*Weighting!V2+TUM_db1_S2_Treatm!C4*Weighting!V3+TUM_db1_S2_Treatm!D4*Weighting!V4+TUM_db1_S2_Treatm!E4*Weighting!V5+TUM_db1_S2_Treatm!F4*Weighting!V6+TUM_db1_S2_Treatm!G4*Weighting!V7+TUM_db1_S2_Treatm!H4*Weighting!V8+TUM_db1_S2_Treatm!I4*Weighting!V9+TUM_db1_S2_Treatm!J4*Weighting!V10+TUM_db1_S2_Treatm!K4*Weighting!V11+TUM_db1_S2_Treatm!L4*Weighting!V12+TUM_db1_S2_Treatm!M4*Weighting!V13+TUM_db1_S2_Treatm!N4*Weighting!V14+TUM_db1_S2_Treatm!O4*Weighting!V15+TUM_db1_S2_Treatm!P4*Weighting!V16+TUM_db1_S2_Treatm!Q4*Weighting!V17</f>
        <v>0.26114302556587166</v>
      </c>
      <c r="W4" s="6">
        <f>+TUM_db1_S2_Treatm!B4*Weighting!W2+TUM_db1_S2_Treatm!C4*Weighting!W3+TUM_db1_S2_Treatm!D4*Weighting!W4+TUM_db1_S2_Treatm!E4*Weighting!W5+TUM_db1_S2_Treatm!F4*Weighting!W6+TUM_db1_S2_Treatm!G4*Weighting!W7+TUM_db1_S2_Treatm!H4*Weighting!W8+TUM_db1_S2_Treatm!I4*Weighting!W9+TUM_db1_S2_Treatm!J4*Weighting!W10+TUM_db1_S2_Treatm!K4*Weighting!W11+TUM_db1_S2_Treatm!L4*Weighting!W12+TUM_db1_S2_Treatm!M4*Weighting!W13+TUM_db1_S2_Treatm!N4*Weighting!W14+TUM_db1_S2_Treatm!O4*Weighting!W15+TUM_db1_S2_Treatm!P4*Weighting!W16+TUM_db1_S2_Treatm!Q4*Weighting!W17</f>
        <v>0.39408841034398689</v>
      </c>
      <c r="X4" s="6">
        <f>+TUM_db1_S2_Treatm!B4*Weighting!X2+TUM_db1_S2_Treatm!C4*Weighting!X3+TUM_db1_S2_Treatm!D4*Weighting!X4+TUM_db1_S2_Treatm!E4*Weighting!X5+TUM_db1_S2_Treatm!F4*Weighting!X6+TUM_db1_S2_Treatm!G4*Weighting!X7+TUM_db1_S2_Treatm!H4*Weighting!X8+TUM_db1_S2_Treatm!I4*Weighting!X9+TUM_db1_S2_Treatm!J4*Weighting!X10+TUM_db1_S2_Treatm!K4*Weighting!X11+TUM_db1_S2_Treatm!L4*Weighting!X12+TUM_db1_S2_Treatm!M4*Weighting!X13+TUM_db1_S2_Treatm!N4*Weighting!X14+TUM_db1_S2_Treatm!O4*Weighting!X15+TUM_db1_S2_Treatm!P4*Weighting!X16+TUM_db1_S2_Treatm!Q4*Weighting!X17</f>
        <v>-8.1735109680937015E-2</v>
      </c>
      <c r="Y4" s="6">
        <f>+TUM_db1_S2_Treatm!B4*Weighting!Y2+TUM_db1_S2_Treatm!C4*Weighting!Y3+TUM_db1_S2_Treatm!D4*Weighting!Y4+TUM_db1_S2_Treatm!E4*Weighting!Y5+TUM_db1_S2_Treatm!F4*Weighting!Y6+TUM_db1_S2_Treatm!G4*Weighting!Y7+TUM_db1_S2_Treatm!H4*Weighting!Y8+TUM_db1_S2_Treatm!I4*Weighting!Y9+TUM_db1_S2_Treatm!J4*Weighting!Y10+TUM_db1_S2_Treatm!K4*Weighting!Y11+TUM_db1_S2_Treatm!L4*Weighting!Y12+TUM_db1_S2_Treatm!M4*Weighting!Y13+TUM_db1_S2_Treatm!N4*Weighting!Y14+TUM_db1_S2_Treatm!O4*Weighting!Y15+TUM_db1_S2_Treatm!P4*Weighting!Y16+TUM_db1_S2_Treatm!Q4*Weighting!Y17</f>
        <v>-0.11747402056503917</v>
      </c>
      <c r="Z4" s="6">
        <f>+TUM_db1_S2_Treatm!B4*Weighting!Z2+TUM_db1_S2_Treatm!C4*Weighting!Z3+TUM_db1_S2_Treatm!D4*Weighting!Z4+TUM_db1_S2_Treatm!E4*Weighting!Z5+TUM_db1_S2_Treatm!F4*Weighting!Z6+TUM_db1_S2_Treatm!G4*Weighting!Z7+TUM_db1_S2_Treatm!H4*Weighting!Z8+TUM_db1_S2_Treatm!I4*Weighting!Z9+TUM_db1_S2_Treatm!J4*Weighting!Z10+TUM_db1_S2_Treatm!K4*Weighting!Z11+TUM_db1_S2_Treatm!L4*Weighting!Z12+TUM_db1_S2_Treatm!M4*Weighting!Z13+TUM_db1_S2_Treatm!N4*Weighting!Z14+TUM_db1_S2_Treatm!O4*Weighting!Z15+TUM_db1_S2_Treatm!P4*Weighting!Z16+TUM_db1_S2_Treatm!Q4*Weighting!Z17</f>
        <v>-0.76458057689287773</v>
      </c>
      <c r="AA4" s="6">
        <f>+TUM_db1_S2_Treatm!B4*Weighting!AA2+TUM_db1_S2_Treatm!C4*Weighting!AA3+TUM_db1_S2_Treatm!D4*Weighting!AA4+TUM_db1_S2_Treatm!E4*Weighting!AA5+TUM_db1_S2_Treatm!F4*Weighting!AA6+TUM_db1_S2_Treatm!G4*Weighting!AA7+TUM_db1_S2_Treatm!H4*Weighting!AA8+TUM_db1_S2_Treatm!I4*Weighting!AA9+TUM_db1_S2_Treatm!J4*Weighting!AA10+TUM_db1_S2_Treatm!K4*Weighting!AA11+TUM_db1_S2_Treatm!L4*Weighting!AA12+TUM_db1_S2_Treatm!M4*Weighting!AA13+TUM_db1_S2_Treatm!N4*Weighting!AA14+TUM_db1_S2_Treatm!O4*Weighting!AA15+TUM_db1_S2_Treatm!P4*Weighting!AA16+TUM_db1_S2_Treatm!Q4*Weighting!AA17</f>
        <v>-0.12650891636369122</v>
      </c>
    </row>
    <row r="5" spans="1:27" x14ac:dyDescent="0.35">
      <c r="A5" s="5" t="s">
        <v>4</v>
      </c>
      <c r="B5" s="6">
        <f ca="1">+TUM_db1_S2_Treatm!B5*Weighting!B2+TUM_db1_S2_Treatm!C5*Weighting!B3+TUM_db1_S2_Treatm!D5*Weighting!B4+TUM_db1_S2_Treatm!E5*Weighting!B5+TUM_db1_S2_Treatm!F5*Weighting!B6+TUM_db1_S2_Treatm!G5*Weighting!B7+TUM_db1_S2_Treatm!H5*Weighting!B8+TUM_db1_S2_Treatm!I5*Weighting!B9+TUM_db1_S2_Treatm!J5*Weighting!B10+TUM_db1_S2_Treatm!K5*Weighting!B11+TUM_db1_S2_Treatm!L5*Weighting!B12+TUM_db1_S2_Treatm!M5*Weighting!B13+TUM_db1_S2_Treatm!N5*Weighting!B14+TUM_db1_S2_Treatm!O5*Weighting!B15+TUM_db1_S2_Treatm!P5*Weighting!B16+TUM_db1_S2_Treatm!Q5*Weighting!B17</f>
        <v>4.5021872180603442</v>
      </c>
      <c r="C5" s="6">
        <f ca="1">+TUM_db1_S2_Treatm!B5*Weighting!C2+TUM_db1_S2_Treatm!C5*Weighting!C3+TUM_db1_S2_Treatm!D5*Weighting!C4+TUM_db1_S2_Treatm!E5*Weighting!C5+TUM_db1_S2_Treatm!F5*Weighting!C6+TUM_db1_S2_Treatm!G5*Weighting!C7+TUM_db1_S2_Treatm!H5*Weighting!C8+TUM_db1_S2_Treatm!I5*Weighting!C9+TUM_db1_S2_Treatm!J5*Weighting!C10+TUM_db1_S2_Treatm!K5*Weighting!C11+TUM_db1_S2_Treatm!L5*Weighting!C12+TUM_db1_S2_Treatm!M5*Weighting!C13+TUM_db1_S2_Treatm!N5*Weighting!C14+TUM_db1_S2_Treatm!O5*Weighting!C15+TUM_db1_S2_Treatm!P5*Weighting!C16+TUM_db1_S2_Treatm!Q5*Weighting!C17</f>
        <v>3.0702929941611763</v>
      </c>
      <c r="D5" s="6">
        <f ca="1">+TUM_db1_S2_Treatm!B5*Weighting!D2+TUM_db1_S2_Treatm!C5*Weighting!D3+TUM_db1_S2_Treatm!D5*Weighting!D4+TUM_db1_S2_Treatm!E5*Weighting!D5+TUM_db1_S2_Treatm!F5*Weighting!D6+TUM_db1_S2_Treatm!G5*Weighting!D7+TUM_db1_S2_Treatm!H5*Weighting!D8+TUM_db1_S2_Treatm!I5*Weighting!D9+TUM_db1_S2_Treatm!J5*Weighting!D10+TUM_db1_S2_Treatm!K5*Weighting!D11+TUM_db1_S2_Treatm!L5*Weighting!D12+TUM_db1_S2_Treatm!M5*Weighting!D13+TUM_db1_S2_Treatm!N5*Weighting!D14+TUM_db1_S2_Treatm!O5*Weighting!D15+TUM_db1_S2_Treatm!P5*Weighting!D16+TUM_db1_S2_Treatm!Q5*Weighting!D17</f>
        <v>4.6080167290182548</v>
      </c>
      <c r="E5" s="6">
        <f ca="1">+TUM_db1_S2_Treatm!B5*Weighting!E2+TUM_db1_S2_Treatm!C5*Weighting!E3+TUM_db1_S2_Treatm!D5*Weighting!E4+TUM_db1_S2_Treatm!E5*Weighting!E5+TUM_db1_S2_Treatm!F5*Weighting!E6+TUM_db1_S2_Treatm!G5*Weighting!E7+TUM_db1_S2_Treatm!H5*Weighting!E8+TUM_db1_S2_Treatm!I5*Weighting!E9+TUM_db1_S2_Treatm!J5*Weighting!E10+TUM_db1_S2_Treatm!K5*Weighting!E11+TUM_db1_S2_Treatm!L5*Weighting!E12+TUM_db1_S2_Treatm!M5*Weighting!E13+TUM_db1_S2_Treatm!N5*Weighting!E14+TUM_db1_S2_Treatm!O5*Weighting!E15+TUM_db1_S2_Treatm!P5*Weighting!E16+TUM_db1_S2_Treatm!Q5*Weighting!E17</f>
        <v>3.4162043209947375</v>
      </c>
      <c r="F5" s="6">
        <f ca="1">+TUM_db1_S2_Treatm!B5*Weighting!F2+TUM_db1_S2_Treatm!C5*Weighting!F3+TUM_db1_S2_Treatm!D5*Weighting!F4+TUM_db1_S2_Treatm!E5*Weighting!F5+TUM_db1_S2_Treatm!F5*Weighting!F6+TUM_db1_S2_Treatm!G5*Weighting!F7+TUM_db1_S2_Treatm!H5*Weighting!F8+TUM_db1_S2_Treatm!I5*Weighting!F9+TUM_db1_S2_Treatm!J5*Weighting!F10+TUM_db1_S2_Treatm!K5*Weighting!F11+TUM_db1_S2_Treatm!L5*Weighting!F12+TUM_db1_S2_Treatm!M5*Weighting!F13+TUM_db1_S2_Treatm!N5*Weighting!F14+TUM_db1_S2_Treatm!O5*Weighting!F15+TUM_db1_S2_Treatm!P5*Weighting!F16+TUM_db1_S2_Treatm!Q5*Weighting!F17</f>
        <v>4.3078640368073779</v>
      </c>
      <c r="G5" s="6">
        <f>+TUM_db1_S2_Treatm!B5*Weighting!G2+TUM_db1_S2_Treatm!C5*Weighting!G3+TUM_db1_S2_Treatm!D5*Weighting!G4+TUM_db1_S2_Treatm!E5*Weighting!G5+TUM_db1_S2_Treatm!F5*Weighting!G6+TUM_db1_S2_Treatm!G5*Weighting!G7+TUM_db1_S2_Treatm!H5*Weighting!G8+TUM_db1_S2_Treatm!I5*Weighting!G9+TUM_db1_S2_Treatm!J5*Weighting!G10+TUM_db1_S2_Treatm!K5*Weighting!G11+TUM_db1_S2_Treatm!L5*Weighting!G12+TUM_db1_S2_Treatm!M5*Weighting!G13+TUM_db1_S2_Treatm!N5*Weighting!G14+TUM_db1_S2_Treatm!O5*Weighting!G15+TUM_db1_S2_Treatm!P5*Weighting!G16+TUM_db1_S2_Treatm!Q5*Weighting!G17</f>
        <v>2.3863414816992425</v>
      </c>
      <c r="H5" s="6">
        <f>+TUM_db1_S2_Treatm!B5*Weighting!H2+TUM_db1_S2_Treatm!C5*Weighting!H3+TUM_db1_S2_Treatm!D5*Weighting!H4+TUM_db1_S2_Treatm!E5*Weighting!H5+TUM_db1_S2_Treatm!F5*Weighting!H6+TUM_db1_S2_Treatm!G5*Weighting!H7+TUM_db1_S2_Treatm!H5*Weighting!H8+TUM_db1_S2_Treatm!I5*Weighting!H9+TUM_db1_S2_Treatm!J5*Weighting!H10+TUM_db1_S2_Treatm!K5*Weighting!H11+TUM_db1_S2_Treatm!L5*Weighting!H12+TUM_db1_S2_Treatm!M5*Weighting!H13+TUM_db1_S2_Treatm!N5*Weighting!H14+TUM_db1_S2_Treatm!O5*Weighting!H15+TUM_db1_S2_Treatm!P5*Weighting!H16+TUM_db1_S2_Treatm!Q5*Weighting!H17</f>
        <v>2.0163889406452586</v>
      </c>
      <c r="I5" s="6">
        <f>+TUM_db1_S2_Treatm!B5*Weighting!I2+TUM_db1_S2_Treatm!C5*Weighting!I3+TUM_db1_S2_Treatm!D5*Weighting!I4+TUM_db1_S2_Treatm!E5*Weighting!I5+TUM_db1_S2_Treatm!F5*Weighting!I6+TUM_db1_S2_Treatm!G5*Weighting!I7+TUM_db1_S2_Treatm!H5*Weighting!I8+TUM_db1_S2_Treatm!I5*Weighting!I9+TUM_db1_S2_Treatm!J5*Weighting!I10+TUM_db1_S2_Treatm!K5*Weighting!I11+TUM_db1_S2_Treatm!L5*Weighting!I12+TUM_db1_S2_Treatm!M5*Weighting!I13+TUM_db1_S2_Treatm!N5*Weighting!I14+TUM_db1_S2_Treatm!O5*Weighting!I15+TUM_db1_S2_Treatm!P5*Weighting!I16+TUM_db1_S2_Treatm!Q5*Weighting!I17</f>
        <v>2.3887460473761903</v>
      </c>
      <c r="J5" s="6">
        <f>+TUM_db1_S2_Treatm!B5*Weighting!J2+TUM_db1_S2_Treatm!C5*Weighting!J3+TUM_db1_S2_Treatm!D5*Weighting!J4+TUM_db1_S2_Treatm!E5*Weighting!J5+TUM_db1_S2_Treatm!F5*Weighting!J6+TUM_db1_S2_Treatm!G5*Weighting!J7+TUM_db1_S2_Treatm!H5*Weighting!J8+TUM_db1_S2_Treatm!I5*Weighting!J9+TUM_db1_S2_Treatm!J5*Weighting!J10+TUM_db1_S2_Treatm!K5*Weighting!J11+TUM_db1_S2_Treatm!L5*Weighting!J12+TUM_db1_S2_Treatm!M5*Weighting!J13+TUM_db1_S2_Treatm!N5*Weighting!J14+TUM_db1_S2_Treatm!O5*Weighting!J15+TUM_db1_S2_Treatm!P5*Weighting!J16+TUM_db1_S2_Treatm!Q5*Weighting!J17</f>
        <v>2.0668607688799057</v>
      </c>
      <c r="K5" s="6">
        <f>+TUM_db1_S2_Treatm!B5*Weighting!K2+TUM_db1_S2_Treatm!C5*Weighting!K3+TUM_db1_S2_Treatm!D5*Weighting!K4+TUM_db1_S2_Treatm!E5*Weighting!K5+TUM_db1_S2_Treatm!F5*Weighting!K6+TUM_db1_S2_Treatm!G5*Weighting!K7+TUM_db1_S2_Treatm!H5*Weighting!K8+TUM_db1_S2_Treatm!I5*Weighting!K9+TUM_db1_S2_Treatm!J5*Weighting!K10+TUM_db1_S2_Treatm!K5*Weighting!K11+TUM_db1_S2_Treatm!L5*Weighting!K12+TUM_db1_S2_Treatm!M5*Weighting!K13+TUM_db1_S2_Treatm!N5*Weighting!K14+TUM_db1_S2_Treatm!O5*Weighting!K15+TUM_db1_S2_Treatm!P5*Weighting!K16+TUM_db1_S2_Treatm!Q5*Weighting!K17</f>
        <v>2.052900914471167</v>
      </c>
      <c r="L5" s="6">
        <f>+TUM_db1_S2_Treatm!B5*Weighting!L2+TUM_db1_S2_Treatm!C5*Weighting!L3+TUM_db1_S2_Treatm!D5*Weighting!L4+TUM_db1_S2_Treatm!E5*Weighting!L5+TUM_db1_S2_Treatm!F5*Weighting!L6+TUM_db1_S2_Treatm!G5*Weighting!L7+TUM_db1_S2_Treatm!H5*Weighting!L8+TUM_db1_S2_Treatm!I5*Weighting!L9+TUM_db1_S2_Treatm!J5*Weighting!L10+TUM_db1_S2_Treatm!K5*Weighting!L11+TUM_db1_S2_Treatm!L5*Weighting!L12+TUM_db1_S2_Treatm!M5*Weighting!L13+TUM_db1_S2_Treatm!N5*Weighting!L14+TUM_db1_S2_Treatm!O5*Weighting!L15+TUM_db1_S2_Treatm!P5*Weighting!L16+TUM_db1_S2_Treatm!Q5*Weighting!L17</f>
        <v>1.7780707088999312</v>
      </c>
      <c r="M5" s="6">
        <f>+TUM_db1_S2_Treatm!B5*Weighting!M2+TUM_db1_S2_Treatm!C5*Weighting!M3+TUM_db1_S2_Treatm!D5*Weighting!M4+TUM_db1_S2_Treatm!E5*Weighting!M5+TUM_db1_S2_Treatm!F5*Weighting!M6+TUM_db1_S2_Treatm!G5*Weighting!M7+TUM_db1_S2_Treatm!H5*Weighting!M8+TUM_db1_S2_Treatm!I5*Weighting!M9+TUM_db1_S2_Treatm!J5*Weighting!M10+TUM_db1_S2_Treatm!K5*Weighting!M11+TUM_db1_S2_Treatm!L5*Weighting!M12+TUM_db1_S2_Treatm!M5*Weighting!M13+TUM_db1_S2_Treatm!N5*Weighting!M14+TUM_db1_S2_Treatm!O5*Weighting!M15+TUM_db1_S2_Treatm!P5*Weighting!M16+TUM_db1_S2_Treatm!Q5*Weighting!M17</f>
        <v>0.13071799418432867</v>
      </c>
      <c r="N5" s="6">
        <f>+TUM_db1_S2_Treatm!B5*Weighting!N2+TUM_db1_S2_Treatm!C5*Weighting!N3+TUM_db1_S2_Treatm!D5*Weighting!N4+TUM_db1_S2_Treatm!E5*Weighting!N5+TUM_db1_S2_Treatm!F5*Weighting!N6+TUM_db1_S2_Treatm!G5*Weighting!N7+TUM_db1_S2_Treatm!H5*Weighting!N8+TUM_db1_S2_Treatm!I5*Weighting!N9+TUM_db1_S2_Treatm!J5*Weighting!N10+TUM_db1_S2_Treatm!K5*Weighting!N11+TUM_db1_S2_Treatm!L5*Weighting!N12+TUM_db1_S2_Treatm!M5*Weighting!N13+TUM_db1_S2_Treatm!N5*Weighting!N14+TUM_db1_S2_Treatm!O5*Weighting!N15+TUM_db1_S2_Treatm!P5*Weighting!N16+TUM_db1_S2_Treatm!Q5*Weighting!N17</f>
        <v>14.895039472012201</v>
      </c>
      <c r="O5" s="6">
        <f>+TUM_db1_S2_Treatm!B5*Weighting!O2+TUM_db1_S2_Treatm!C5*Weighting!O3+TUM_db1_S2_Treatm!D5*Weighting!O4+TUM_db1_S2_Treatm!E5*Weighting!O5+TUM_db1_S2_Treatm!F5*Weighting!O6+TUM_db1_S2_Treatm!G5*Weighting!O7+TUM_db1_S2_Treatm!H5*Weighting!O8+TUM_db1_S2_Treatm!I5*Weighting!O9+TUM_db1_S2_Treatm!J5*Weighting!O10+TUM_db1_S2_Treatm!K5*Weighting!O11+TUM_db1_S2_Treatm!L5*Weighting!O12+TUM_db1_S2_Treatm!M5*Weighting!O13+TUM_db1_S2_Treatm!N5*Weighting!O14+TUM_db1_S2_Treatm!O5*Weighting!O15+TUM_db1_S2_Treatm!P5*Weighting!O16+TUM_db1_S2_Treatm!Q5*Weighting!O17</f>
        <v>3.4468845078066295</v>
      </c>
      <c r="P5" s="6">
        <f>+TUM_db1_S2_Treatm!B5*Weighting!P2+TUM_db1_S2_Treatm!C5*Weighting!P3+TUM_db1_S2_Treatm!D5*Weighting!P4+TUM_db1_S2_Treatm!E5*Weighting!P5+TUM_db1_S2_Treatm!F5*Weighting!P6+TUM_db1_S2_Treatm!G5*Weighting!P7+TUM_db1_S2_Treatm!H5*Weighting!P8+TUM_db1_S2_Treatm!I5*Weighting!P9+TUM_db1_S2_Treatm!J5*Weighting!P10+TUM_db1_S2_Treatm!K5*Weighting!P11+TUM_db1_S2_Treatm!L5*Weighting!P12+TUM_db1_S2_Treatm!M5*Weighting!P13+TUM_db1_S2_Treatm!N5*Weighting!P14+TUM_db1_S2_Treatm!O5*Weighting!P15+TUM_db1_S2_Treatm!P5*Weighting!P16+TUM_db1_S2_Treatm!Q5*Weighting!P17</f>
        <v>0.90568323038805687</v>
      </c>
      <c r="Q5" s="6">
        <f>+TUM_db1_S2_Treatm!B5*Weighting!Q2+TUM_db1_S2_Treatm!C5*Weighting!Q3+TUM_db1_S2_Treatm!D5*Weighting!Q4+TUM_db1_S2_Treatm!E5*Weighting!Q5+TUM_db1_S2_Treatm!F5*Weighting!Q6+TUM_db1_S2_Treatm!G5*Weighting!Q7+TUM_db1_S2_Treatm!H5*Weighting!Q8+TUM_db1_S2_Treatm!I5*Weighting!Q9+TUM_db1_S2_Treatm!J5*Weighting!Q10+TUM_db1_S2_Treatm!K5*Weighting!Q11+TUM_db1_S2_Treatm!L5*Weighting!Q12+TUM_db1_S2_Treatm!M5*Weighting!Q13+TUM_db1_S2_Treatm!N5*Weighting!Q14+TUM_db1_S2_Treatm!O5*Weighting!Q15+TUM_db1_S2_Treatm!P5*Weighting!Q16+TUM_db1_S2_Treatm!Q5*Weighting!Q17</f>
        <v>0.26221920679026434</v>
      </c>
      <c r="R5" s="6">
        <f>+TUM_db1_S2_Treatm!B5*Weighting!R2+TUM_db1_S2_Treatm!C5*Weighting!R3+TUM_db1_S2_Treatm!D5*Weighting!R4+TUM_db1_S2_Treatm!E5*Weighting!R5+TUM_db1_S2_Treatm!F5*Weighting!R6+TUM_db1_S2_Treatm!G5*Weighting!R7+TUM_db1_S2_Treatm!H5*Weighting!R8+TUM_db1_S2_Treatm!I5*Weighting!R9+TUM_db1_S2_Treatm!J5*Weighting!R10+TUM_db1_S2_Treatm!K5*Weighting!R11+TUM_db1_S2_Treatm!L5*Weighting!R12+TUM_db1_S2_Treatm!M5*Weighting!R13+TUM_db1_S2_Treatm!N5*Weighting!R14+TUM_db1_S2_Treatm!O5*Weighting!R15+TUM_db1_S2_Treatm!P5*Weighting!R16+TUM_db1_S2_Treatm!Q5*Weighting!R17</f>
        <v>1.5922466495196854</v>
      </c>
      <c r="S5" s="6">
        <f>+TUM_db1_S2_Treatm!B5*Weighting!S2+TUM_db1_S2_Treatm!C5*Weighting!S3+TUM_db1_S2_Treatm!D5*Weighting!S4+TUM_db1_S2_Treatm!E5*Weighting!S5+TUM_db1_S2_Treatm!F5*Weighting!S6+TUM_db1_S2_Treatm!G5*Weighting!S7+TUM_db1_S2_Treatm!H5*Weighting!S8+TUM_db1_S2_Treatm!I5*Weighting!S9+TUM_db1_S2_Treatm!J5*Weighting!S10+TUM_db1_S2_Treatm!K5*Weighting!S11+TUM_db1_S2_Treatm!L5*Weighting!S12+TUM_db1_S2_Treatm!M5*Weighting!S13+TUM_db1_S2_Treatm!N5*Weighting!S14+TUM_db1_S2_Treatm!O5*Weighting!S15+TUM_db1_S2_Treatm!P5*Weighting!S16+TUM_db1_S2_Treatm!Q5*Weighting!S17</f>
        <v>1.1419416942992662</v>
      </c>
      <c r="T5" s="6">
        <f>+TUM_db1_S2_Treatm!B5*Weighting!T2+TUM_db1_S2_Treatm!C5*Weighting!T3+TUM_db1_S2_Treatm!D5*Weighting!T4+TUM_db1_S2_Treatm!E5*Weighting!T5+TUM_db1_S2_Treatm!F5*Weighting!T6+TUM_db1_S2_Treatm!G5*Weighting!T7+TUM_db1_S2_Treatm!H5*Weighting!T8+TUM_db1_S2_Treatm!I5*Weighting!T9+TUM_db1_S2_Treatm!J5*Weighting!T10+TUM_db1_S2_Treatm!K5*Weighting!T11+TUM_db1_S2_Treatm!L5*Weighting!T12+TUM_db1_S2_Treatm!M5*Weighting!T13+TUM_db1_S2_Treatm!N5*Weighting!T14+TUM_db1_S2_Treatm!O5*Weighting!T15+TUM_db1_S2_Treatm!P5*Weighting!T16+TUM_db1_S2_Treatm!Q5*Weighting!T17</f>
        <v>1.1524872838204665</v>
      </c>
      <c r="U5" s="6">
        <f>+TUM_db1_S2_Treatm!B5*Weighting!U2+TUM_db1_S2_Treatm!C5*Weighting!U3+TUM_db1_S2_Treatm!D5*Weighting!U4+TUM_db1_S2_Treatm!E5*Weighting!U5+TUM_db1_S2_Treatm!F5*Weighting!U6+TUM_db1_S2_Treatm!G5*Weighting!U7+TUM_db1_S2_Treatm!H5*Weighting!U8+TUM_db1_S2_Treatm!I5*Weighting!U9+TUM_db1_S2_Treatm!J5*Weighting!U10+TUM_db1_S2_Treatm!K5*Weighting!U11+TUM_db1_S2_Treatm!L5*Weighting!U12+TUM_db1_S2_Treatm!M5*Weighting!U13+TUM_db1_S2_Treatm!N5*Weighting!U14+TUM_db1_S2_Treatm!O5*Weighting!U15+TUM_db1_S2_Treatm!P5*Weighting!U16+TUM_db1_S2_Treatm!Q5*Weighting!U17</f>
        <v>0.22807448970002042</v>
      </c>
      <c r="V5" s="6">
        <f>+TUM_db1_S2_Treatm!B5*Weighting!V2+TUM_db1_S2_Treatm!C5*Weighting!V3+TUM_db1_S2_Treatm!D5*Weighting!V4+TUM_db1_S2_Treatm!E5*Weighting!V5+TUM_db1_S2_Treatm!F5*Weighting!V6+TUM_db1_S2_Treatm!G5*Weighting!V7+TUM_db1_S2_Treatm!H5*Weighting!V8+TUM_db1_S2_Treatm!I5*Weighting!V9+TUM_db1_S2_Treatm!J5*Weighting!V10+TUM_db1_S2_Treatm!K5*Weighting!V11+TUM_db1_S2_Treatm!L5*Weighting!V12+TUM_db1_S2_Treatm!M5*Weighting!V13+TUM_db1_S2_Treatm!N5*Weighting!V14+TUM_db1_S2_Treatm!O5*Weighting!V15+TUM_db1_S2_Treatm!P5*Weighting!V16+TUM_db1_S2_Treatm!Q5*Weighting!V17</f>
        <v>0.64863976049044325</v>
      </c>
      <c r="W5" s="6">
        <f>+TUM_db1_S2_Treatm!B5*Weighting!W2+TUM_db1_S2_Treatm!C5*Weighting!W3+TUM_db1_S2_Treatm!D5*Weighting!W4+TUM_db1_S2_Treatm!E5*Weighting!W5+TUM_db1_S2_Treatm!F5*Weighting!W6+TUM_db1_S2_Treatm!G5*Weighting!W7+TUM_db1_S2_Treatm!H5*Weighting!W8+TUM_db1_S2_Treatm!I5*Weighting!W9+TUM_db1_S2_Treatm!J5*Weighting!W10+TUM_db1_S2_Treatm!K5*Weighting!W11+TUM_db1_S2_Treatm!L5*Weighting!W12+TUM_db1_S2_Treatm!M5*Weighting!W13+TUM_db1_S2_Treatm!N5*Weighting!W14+TUM_db1_S2_Treatm!O5*Weighting!W15+TUM_db1_S2_Treatm!P5*Weighting!W16+TUM_db1_S2_Treatm!Q5*Weighting!W17</f>
        <v>4.1016000272377937</v>
      </c>
      <c r="X5" s="6">
        <f>+TUM_db1_S2_Treatm!B5*Weighting!X2+TUM_db1_S2_Treatm!C5*Weighting!X3+TUM_db1_S2_Treatm!D5*Weighting!X4+TUM_db1_S2_Treatm!E5*Weighting!X5+TUM_db1_S2_Treatm!F5*Weighting!X6+TUM_db1_S2_Treatm!G5*Weighting!X7+TUM_db1_S2_Treatm!H5*Weighting!X8+TUM_db1_S2_Treatm!I5*Weighting!X9+TUM_db1_S2_Treatm!J5*Weighting!X10+TUM_db1_S2_Treatm!K5*Weighting!X11+TUM_db1_S2_Treatm!L5*Weighting!X12+TUM_db1_S2_Treatm!M5*Weighting!X13+TUM_db1_S2_Treatm!N5*Weighting!X14+TUM_db1_S2_Treatm!O5*Weighting!X15+TUM_db1_S2_Treatm!P5*Weighting!X16+TUM_db1_S2_Treatm!Q5*Weighting!X17</f>
        <v>0.12410139290289735</v>
      </c>
      <c r="Y5" s="6">
        <f>+TUM_db1_S2_Treatm!B5*Weighting!Y2+TUM_db1_S2_Treatm!C5*Weighting!Y3+TUM_db1_S2_Treatm!D5*Weighting!Y4+TUM_db1_S2_Treatm!E5*Weighting!Y5+TUM_db1_S2_Treatm!F5*Weighting!Y6+TUM_db1_S2_Treatm!G5*Weighting!Y7+TUM_db1_S2_Treatm!H5*Weighting!Y8+TUM_db1_S2_Treatm!I5*Weighting!Y9+TUM_db1_S2_Treatm!J5*Weighting!Y10+TUM_db1_S2_Treatm!K5*Weighting!Y11+TUM_db1_S2_Treatm!L5*Weighting!Y12+TUM_db1_S2_Treatm!M5*Weighting!Y13+TUM_db1_S2_Treatm!N5*Weighting!Y14+TUM_db1_S2_Treatm!O5*Weighting!Y15+TUM_db1_S2_Treatm!P5*Weighting!Y16+TUM_db1_S2_Treatm!Q5*Weighting!Y17</f>
        <v>0.18326247497768122</v>
      </c>
      <c r="Z5" s="6">
        <f>+TUM_db1_S2_Treatm!B5*Weighting!Z2+TUM_db1_S2_Treatm!C5*Weighting!Z3+TUM_db1_S2_Treatm!D5*Weighting!Z4+TUM_db1_S2_Treatm!E5*Weighting!Z5+TUM_db1_S2_Treatm!F5*Weighting!Z6+TUM_db1_S2_Treatm!G5*Weighting!Z7+TUM_db1_S2_Treatm!H5*Weighting!Z8+TUM_db1_S2_Treatm!I5*Weighting!Z9+TUM_db1_S2_Treatm!J5*Weighting!Z10+TUM_db1_S2_Treatm!K5*Weighting!Z11+TUM_db1_S2_Treatm!L5*Weighting!Z12+TUM_db1_S2_Treatm!M5*Weighting!Z13+TUM_db1_S2_Treatm!N5*Weighting!Z14+TUM_db1_S2_Treatm!O5*Weighting!Z15+TUM_db1_S2_Treatm!P5*Weighting!Z16+TUM_db1_S2_Treatm!Q5*Weighting!Z17</f>
        <v>4.1197326354539676</v>
      </c>
      <c r="AA5" s="6">
        <f>+TUM_db1_S2_Treatm!B5*Weighting!AA2+TUM_db1_S2_Treatm!C5*Weighting!AA3+TUM_db1_S2_Treatm!D5*Weighting!AA4+TUM_db1_S2_Treatm!E5*Weighting!AA5+TUM_db1_S2_Treatm!F5*Weighting!AA6+TUM_db1_S2_Treatm!G5*Weighting!AA7+TUM_db1_S2_Treatm!H5*Weighting!AA8+TUM_db1_S2_Treatm!I5*Weighting!AA9+TUM_db1_S2_Treatm!J5*Weighting!AA10+TUM_db1_S2_Treatm!K5*Weighting!AA11+TUM_db1_S2_Treatm!L5*Weighting!AA12+TUM_db1_S2_Treatm!M5*Weighting!AA13+TUM_db1_S2_Treatm!N5*Weighting!AA14+TUM_db1_S2_Treatm!O5*Weighting!AA15+TUM_db1_S2_Treatm!P5*Weighting!AA16+TUM_db1_S2_Treatm!Q5*Weighting!AA17</f>
        <v>3.4707621787042573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2_Util!B2*Weighting!B2+TUM_db1_S2_Util!C2*Weighting!B3+TUM_db1_S2_Util!D2*Weighting!B4+TUM_db1_S2_Util!E2*Weighting!B5+TUM_db1_S2_Util!F2*Weighting!B6+TUM_db1_S2_Util!G2*Weighting!B7+TUM_db1_S2_Util!H2*Weighting!B8+TUM_db1_S2_Util!I2*Weighting!B9+TUM_db1_S2_Util!J2*Weighting!B10+TUM_db1_S2_Util!K2*Weighting!B11+TUM_db1_S2_Util!L2*Weighting!B12+TUM_db1_S2_Util!M2*Weighting!B13+TUM_db1_S2_Util!N2*Weighting!B14+TUM_db1_S2_Util!O2*Weighting!B15+TUM_db1_S2_Util!P2*Weighting!B16+TUM_db1_S2_Util!Q2*Weighting!B17</f>
        <v>-136.89543503551266</v>
      </c>
      <c r="C2" s="6">
        <f ca="1">+TUM_db1_S2_Util!B2*Weighting!C2+TUM_db1_S2_Util!C2*Weighting!C3+TUM_db1_S2_Util!D2*Weighting!C4+TUM_db1_S2_Util!E2*Weighting!C5+TUM_db1_S2_Util!F2*Weighting!C6+TUM_db1_S2_Util!G2*Weighting!C7+TUM_db1_S2_Util!H2*Weighting!C8+TUM_db1_S2_Util!I2*Weighting!C9+TUM_db1_S2_Util!J2*Weighting!C10+TUM_db1_S2_Util!K2*Weighting!C11+TUM_db1_S2_Util!L2*Weighting!C12+TUM_db1_S2_Util!M2*Weighting!C13+TUM_db1_S2_Util!N2*Weighting!C14+TUM_db1_S2_Util!O2*Weighting!C15+TUM_db1_S2_Util!P2*Weighting!C16+TUM_db1_S2_Util!Q2*Weighting!C17</f>
        <v>-133.09898557486727</v>
      </c>
      <c r="D2" s="6">
        <f ca="1">+TUM_db1_S2_Util!B2*Weighting!D2+TUM_db1_S2_Util!C2*Weighting!D3+TUM_db1_S2_Util!D2*Weighting!D4+TUM_db1_S2_Util!E2*Weighting!D5+TUM_db1_S2_Util!F2*Weighting!D6+TUM_db1_S2_Util!G2*Weighting!D7+TUM_db1_S2_Util!H2*Weighting!D8+TUM_db1_S2_Util!I2*Weighting!D9+TUM_db1_S2_Util!J2*Weighting!D10+TUM_db1_S2_Util!K2*Weighting!D11+TUM_db1_S2_Util!L2*Weighting!D12+TUM_db1_S2_Util!M2*Weighting!D13+TUM_db1_S2_Util!N2*Weighting!D14+TUM_db1_S2_Util!O2*Weighting!D15+TUM_db1_S2_Util!P2*Weighting!D16+TUM_db1_S2_Util!Q2*Weighting!D17</f>
        <v>-133.47684169183816</v>
      </c>
      <c r="E2" s="6">
        <f ca="1">+TUM_db1_S2_Util!B2*Weighting!E2+TUM_db1_S2_Util!C2*Weighting!E3+TUM_db1_S2_Util!D2*Weighting!E4+TUM_db1_S2_Util!E2*Weighting!E5+TUM_db1_S2_Util!F2*Weighting!E6+TUM_db1_S2_Util!G2*Weighting!E7+TUM_db1_S2_Util!H2*Weighting!E8+TUM_db1_S2_Util!I2*Weighting!E9+TUM_db1_S2_Util!J2*Weighting!E10+TUM_db1_S2_Util!K2*Weighting!E11+TUM_db1_S2_Util!L2*Weighting!E12+TUM_db1_S2_Util!M2*Weighting!E13+TUM_db1_S2_Util!N2*Weighting!E14+TUM_db1_S2_Util!O2*Weighting!E15+TUM_db1_S2_Util!P2*Weighting!E16+TUM_db1_S2_Util!Q2*Weighting!E17</f>
        <v>-165.89479327662576</v>
      </c>
      <c r="F2" s="6">
        <f ca="1">+TUM_db1_S2_Util!B2*Weighting!F2+TUM_db1_S2_Util!C2*Weighting!F3+TUM_db1_S2_Util!D2*Weighting!F4+TUM_db1_S2_Util!E2*Weighting!F5+TUM_db1_S2_Util!F2*Weighting!F6+TUM_db1_S2_Util!G2*Weighting!F7+TUM_db1_S2_Util!H2*Weighting!F8+TUM_db1_S2_Util!I2*Weighting!F9+TUM_db1_S2_Util!J2*Weighting!F10+TUM_db1_S2_Util!K2*Weighting!F11+TUM_db1_S2_Util!L2*Weighting!F12+TUM_db1_S2_Util!M2*Weighting!F13+TUM_db1_S2_Util!N2*Weighting!F14+TUM_db1_S2_Util!O2*Weighting!F15+TUM_db1_S2_Util!P2*Weighting!F16+TUM_db1_S2_Util!Q2*Weighting!F17</f>
        <v>-125.20506198434491</v>
      </c>
      <c r="G2" s="6">
        <f>+TUM_db1_S2_Util!B2*Weighting!G2+TUM_db1_S2_Util!C2*Weighting!G3+TUM_db1_S2_Util!D2*Weighting!G4+TUM_db1_S2_Util!E2*Weighting!G5+TUM_db1_S2_Util!F2*Weighting!G6+TUM_db1_S2_Util!G2*Weighting!G7+TUM_db1_S2_Util!H2*Weighting!G8+TUM_db1_S2_Util!I2*Weighting!G9+TUM_db1_S2_Util!J2*Weighting!G10+TUM_db1_S2_Util!K2*Weighting!G11+TUM_db1_S2_Util!L2*Weighting!G12+TUM_db1_S2_Util!M2*Weighting!G13+TUM_db1_S2_Util!N2*Weighting!G14+TUM_db1_S2_Util!O2*Weighting!G15+TUM_db1_S2_Util!P2*Weighting!G16+TUM_db1_S2_Util!Q2*Weighting!G17</f>
        <v>-55.134196269634792</v>
      </c>
      <c r="H2" s="6">
        <f>+TUM_db1_S2_Util!B2*Weighting!H2+TUM_db1_S2_Util!C2*Weighting!H3+TUM_db1_S2_Util!D2*Weighting!H4+TUM_db1_S2_Util!E2*Weighting!H5+TUM_db1_S2_Util!F2*Weighting!H6+TUM_db1_S2_Util!G2*Weighting!H7+TUM_db1_S2_Util!H2*Weighting!H8+TUM_db1_S2_Util!I2*Weighting!H9+TUM_db1_S2_Util!J2*Weighting!H10+TUM_db1_S2_Util!K2*Weighting!H11+TUM_db1_S2_Util!L2*Weighting!H12+TUM_db1_S2_Util!M2*Weighting!H13+TUM_db1_S2_Util!N2*Weighting!H14+TUM_db1_S2_Util!O2*Weighting!H15+TUM_db1_S2_Util!P2*Weighting!H16+TUM_db1_S2_Util!Q2*Weighting!H17</f>
        <v>-45.534854195295125</v>
      </c>
      <c r="I2" s="6">
        <f>+TUM_db1_S2_Util!B2*Weighting!I2+TUM_db1_S2_Util!C2*Weighting!I3+TUM_db1_S2_Util!D2*Weighting!I4+TUM_db1_S2_Util!E2*Weighting!I5+TUM_db1_S2_Util!F2*Weighting!I6+TUM_db1_S2_Util!G2*Weighting!I7+TUM_db1_S2_Util!H2*Weighting!I8+TUM_db1_S2_Util!I2*Weighting!I9+TUM_db1_S2_Util!J2*Weighting!I10+TUM_db1_S2_Util!K2*Weighting!I11+TUM_db1_S2_Util!L2*Weighting!I12+TUM_db1_S2_Util!M2*Weighting!I13+TUM_db1_S2_Util!N2*Weighting!I14+TUM_db1_S2_Util!O2*Weighting!I15+TUM_db1_S2_Util!P2*Weighting!I16+TUM_db1_S2_Util!Q2*Weighting!I17</f>
        <v>-53.070379276926857</v>
      </c>
      <c r="J2" s="6">
        <f>+TUM_db1_S2_Util!B2*Weighting!J2+TUM_db1_S2_Util!C2*Weighting!J3+TUM_db1_S2_Util!D2*Weighting!J4+TUM_db1_S2_Util!E2*Weighting!J5+TUM_db1_S2_Util!F2*Weighting!J6+TUM_db1_S2_Util!G2*Weighting!J7+TUM_db1_S2_Util!H2*Weighting!J8+TUM_db1_S2_Util!I2*Weighting!J9+TUM_db1_S2_Util!J2*Weighting!J10+TUM_db1_S2_Util!K2*Weighting!J11+TUM_db1_S2_Util!L2*Weighting!J12+TUM_db1_S2_Util!M2*Weighting!J13+TUM_db1_S2_Util!N2*Weighting!J14+TUM_db1_S2_Util!O2*Weighting!J15+TUM_db1_S2_Util!P2*Weighting!J16+TUM_db1_S2_Util!Q2*Weighting!J17</f>
        <v>-62.710891691511002</v>
      </c>
      <c r="K2" s="6">
        <f>+TUM_db1_S2_Util!B2*Weighting!K2+TUM_db1_S2_Util!C2*Weighting!K3+TUM_db1_S2_Util!D2*Weighting!K4+TUM_db1_S2_Util!E2*Weighting!K5+TUM_db1_S2_Util!F2*Weighting!K6+TUM_db1_S2_Util!G2*Weighting!K7+TUM_db1_S2_Util!H2*Weighting!K8+TUM_db1_S2_Util!I2*Weighting!K9+TUM_db1_S2_Util!J2*Weighting!K10+TUM_db1_S2_Util!K2*Weighting!K11+TUM_db1_S2_Util!L2*Weighting!K12+TUM_db1_S2_Util!M2*Weighting!K13+TUM_db1_S2_Util!N2*Weighting!K14+TUM_db1_S2_Util!O2*Weighting!K15+TUM_db1_S2_Util!P2*Weighting!K16+TUM_db1_S2_Util!Q2*Weighting!K17</f>
        <v>-41.427490304751551</v>
      </c>
      <c r="L2" s="6">
        <f>+TUM_db1_S2_Util!B2*Weighting!L2+TUM_db1_S2_Util!C2*Weighting!L3+TUM_db1_S2_Util!D2*Weighting!L4+TUM_db1_S2_Util!E2*Weighting!L5+TUM_db1_S2_Util!F2*Weighting!L6+TUM_db1_S2_Util!G2*Weighting!L7+TUM_db1_S2_Util!H2*Weighting!L8+TUM_db1_S2_Util!I2*Weighting!L9+TUM_db1_S2_Util!J2*Weighting!L10+TUM_db1_S2_Util!K2*Weighting!L11+TUM_db1_S2_Util!L2*Weighting!L12+TUM_db1_S2_Util!M2*Weighting!L13+TUM_db1_S2_Util!N2*Weighting!L14+TUM_db1_S2_Util!O2*Weighting!L15+TUM_db1_S2_Util!P2*Weighting!L16+TUM_db1_S2_Util!Q2*Weighting!L17</f>
        <v>-6.0392445902807417</v>
      </c>
      <c r="M2" s="6">
        <f>+TUM_db1_S2_Util!B2*Weighting!M2+TUM_db1_S2_Util!C2*Weighting!M3+TUM_db1_S2_Util!D2*Weighting!M4+TUM_db1_S2_Util!E2*Weighting!M5+TUM_db1_S2_Util!F2*Weighting!M6+TUM_db1_S2_Util!G2*Weighting!M7+TUM_db1_S2_Util!H2*Weighting!M8+TUM_db1_S2_Util!I2*Weighting!M9+TUM_db1_S2_Util!J2*Weighting!M10+TUM_db1_S2_Util!K2*Weighting!M11+TUM_db1_S2_Util!L2*Weighting!M12+TUM_db1_S2_Util!M2*Weighting!M13+TUM_db1_S2_Util!N2*Weighting!M14+TUM_db1_S2_Util!O2*Weighting!M15+TUM_db1_S2_Util!P2*Weighting!M16+TUM_db1_S2_Util!Q2*Weighting!M17</f>
        <v>-0.41225016409867288</v>
      </c>
      <c r="N2" s="6">
        <f>+TUM_db1_S2_Util!B2*Weighting!N2+TUM_db1_S2_Util!C2*Weighting!N3+TUM_db1_S2_Util!D2*Weighting!N4+TUM_db1_S2_Util!E2*Weighting!N5+TUM_db1_S2_Util!F2*Weighting!N6+TUM_db1_S2_Util!G2*Weighting!N7+TUM_db1_S2_Util!H2*Weighting!N8+TUM_db1_S2_Util!I2*Weighting!N9+TUM_db1_S2_Util!J2*Weighting!N10+TUM_db1_S2_Util!K2*Weighting!N11+TUM_db1_S2_Util!L2*Weighting!N12+TUM_db1_S2_Util!M2*Weighting!N13+TUM_db1_S2_Util!N2*Weighting!N14+TUM_db1_S2_Util!O2*Weighting!N15+TUM_db1_S2_Util!P2*Weighting!N16+TUM_db1_S2_Util!Q2*Weighting!N17</f>
        <v>-130.32424063600547</v>
      </c>
      <c r="O2" s="6">
        <f>+TUM_db1_S2_Util!B2*Weighting!O2+TUM_db1_S2_Util!C2*Weighting!O3+TUM_db1_S2_Util!D2*Weighting!O4+TUM_db1_S2_Util!E2*Weighting!O5+TUM_db1_S2_Util!F2*Weighting!O6+TUM_db1_S2_Util!G2*Weighting!O7+TUM_db1_S2_Util!H2*Weighting!O8+TUM_db1_S2_Util!I2*Weighting!O9+TUM_db1_S2_Util!J2*Weighting!O10+TUM_db1_S2_Util!K2*Weighting!O11+TUM_db1_S2_Util!L2*Weighting!O12+TUM_db1_S2_Util!M2*Weighting!O13+TUM_db1_S2_Util!N2*Weighting!O14+TUM_db1_S2_Util!O2*Weighting!O15+TUM_db1_S2_Util!P2*Weighting!O16+TUM_db1_S2_Util!Q2*Weighting!O17</f>
        <v>-206.59314725045144</v>
      </c>
      <c r="P2" s="6">
        <f>+TUM_db1_S2_Util!B2*Weighting!P2+TUM_db1_S2_Util!C2*Weighting!P3+TUM_db1_S2_Util!D2*Weighting!P4+TUM_db1_S2_Util!E2*Weighting!P5+TUM_db1_S2_Util!F2*Weighting!P6+TUM_db1_S2_Util!G2*Weighting!P7+TUM_db1_S2_Util!H2*Weighting!P8+TUM_db1_S2_Util!I2*Weighting!P9+TUM_db1_S2_Util!J2*Weighting!P10+TUM_db1_S2_Util!K2*Weighting!P11+TUM_db1_S2_Util!L2*Weighting!P12+TUM_db1_S2_Util!M2*Weighting!P13+TUM_db1_S2_Util!N2*Weighting!P14+TUM_db1_S2_Util!O2*Weighting!P15+TUM_db1_S2_Util!P2*Weighting!P16+TUM_db1_S2_Util!Q2*Weighting!P17</f>
        <v>-11.906562441272071</v>
      </c>
      <c r="Q2" s="6">
        <f>+TUM_db1_S2_Util!B2*Weighting!Q2+TUM_db1_S2_Util!C2*Weighting!Q3+TUM_db1_S2_Util!D2*Weighting!Q4+TUM_db1_S2_Util!E2*Weighting!Q5+TUM_db1_S2_Util!F2*Weighting!Q6+TUM_db1_S2_Util!G2*Weighting!Q7+TUM_db1_S2_Util!H2*Weighting!Q8+TUM_db1_S2_Util!I2*Weighting!Q9+TUM_db1_S2_Util!J2*Weighting!Q10+TUM_db1_S2_Util!K2*Weighting!Q11+TUM_db1_S2_Util!L2*Weighting!Q12+TUM_db1_S2_Util!M2*Weighting!Q13+TUM_db1_S2_Util!N2*Weighting!Q14+TUM_db1_S2_Util!O2*Weighting!Q15+TUM_db1_S2_Util!P2*Weighting!Q16+TUM_db1_S2_Util!Q2*Weighting!Q17</f>
        <v>-0.79283161840397098</v>
      </c>
      <c r="R2" s="6">
        <f>+TUM_db1_S2_Util!B2*Weighting!R2+TUM_db1_S2_Util!C2*Weighting!R3+TUM_db1_S2_Util!D2*Weighting!R4+TUM_db1_S2_Util!E2*Weighting!R5+TUM_db1_S2_Util!F2*Weighting!R6+TUM_db1_S2_Util!G2*Weighting!R7+TUM_db1_S2_Util!H2*Weighting!R8+TUM_db1_S2_Util!I2*Weighting!R9+TUM_db1_S2_Util!J2*Weighting!R10+TUM_db1_S2_Util!K2*Weighting!R11+TUM_db1_S2_Util!L2*Weighting!R12+TUM_db1_S2_Util!M2*Weighting!R13+TUM_db1_S2_Util!N2*Weighting!R14+TUM_db1_S2_Util!O2*Weighting!R15+TUM_db1_S2_Util!P2*Weighting!R16+TUM_db1_S2_Util!Q2*Weighting!R17</f>
        <v>-12.265299856661578</v>
      </c>
      <c r="S2" s="6">
        <f>+TUM_db1_S2_Util!B2*Weighting!S2+TUM_db1_S2_Util!C2*Weighting!S3+TUM_db1_S2_Util!D2*Weighting!S4+TUM_db1_S2_Util!E2*Weighting!S5+TUM_db1_S2_Util!F2*Weighting!S6+TUM_db1_S2_Util!G2*Weighting!S7+TUM_db1_S2_Util!H2*Weighting!S8+TUM_db1_S2_Util!I2*Weighting!S9+TUM_db1_S2_Util!J2*Weighting!S10+TUM_db1_S2_Util!K2*Weighting!S11+TUM_db1_S2_Util!L2*Weighting!S12+TUM_db1_S2_Util!M2*Weighting!S13+TUM_db1_S2_Util!N2*Weighting!S14+TUM_db1_S2_Util!O2*Weighting!S15+TUM_db1_S2_Util!P2*Weighting!S16+TUM_db1_S2_Util!Q2*Weighting!S17</f>
        <v>-19.985465183149888</v>
      </c>
      <c r="T2" s="6">
        <f>+TUM_db1_S2_Util!B2*Weighting!T2+TUM_db1_S2_Util!C2*Weighting!T3+TUM_db1_S2_Util!D2*Weighting!T4+TUM_db1_S2_Util!E2*Weighting!T5+TUM_db1_S2_Util!F2*Weighting!T6+TUM_db1_S2_Util!G2*Weighting!T7+TUM_db1_S2_Util!H2*Weighting!T8+TUM_db1_S2_Util!I2*Weighting!T9+TUM_db1_S2_Util!J2*Weighting!T10+TUM_db1_S2_Util!K2*Weighting!T11+TUM_db1_S2_Util!L2*Weighting!T12+TUM_db1_S2_Util!M2*Weighting!T13+TUM_db1_S2_Util!N2*Weighting!T14+TUM_db1_S2_Util!O2*Weighting!T15+TUM_db1_S2_Util!P2*Weighting!T16+TUM_db1_S2_Util!Q2*Weighting!T17</f>
        <v>-25.648519104479647</v>
      </c>
      <c r="U2" s="6">
        <f>+TUM_db1_S2_Util!B2*Weighting!U2+TUM_db1_S2_Util!C2*Weighting!U3+TUM_db1_S2_Util!D2*Weighting!U4+TUM_db1_S2_Util!E2*Weighting!U5+TUM_db1_S2_Util!F2*Weighting!U6+TUM_db1_S2_Util!G2*Weighting!U7+TUM_db1_S2_Util!H2*Weighting!U8+TUM_db1_S2_Util!I2*Weighting!U9+TUM_db1_S2_Util!J2*Weighting!U10+TUM_db1_S2_Util!K2*Weighting!U11+TUM_db1_S2_Util!L2*Weighting!U12+TUM_db1_S2_Util!M2*Weighting!U13+TUM_db1_S2_Util!N2*Weighting!U14+TUM_db1_S2_Util!O2*Weighting!U15+TUM_db1_S2_Util!P2*Weighting!U16+TUM_db1_S2_Util!Q2*Weighting!U17</f>
        <v>-33.591307129413458</v>
      </c>
      <c r="V2" s="6">
        <f>+TUM_db1_S2_Util!B2*Weighting!V2+TUM_db1_S2_Util!C2*Weighting!V3+TUM_db1_S2_Util!D2*Weighting!V4+TUM_db1_S2_Util!E2*Weighting!V5+TUM_db1_S2_Util!F2*Weighting!V6+TUM_db1_S2_Util!G2*Weighting!V7+TUM_db1_S2_Util!H2*Weighting!V8+TUM_db1_S2_Util!I2*Weighting!V9+TUM_db1_S2_Util!J2*Weighting!V10+TUM_db1_S2_Util!K2*Weighting!V11+TUM_db1_S2_Util!L2*Weighting!V12+TUM_db1_S2_Util!M2*Weighting!V13+TUM_db1_S2_Util!N2*Weighting!V14+TUM_db1_S2_Util!O2*Weighting!V15+TUM_db1_S2_Util!P2*Weighting!V16+TUM_db1_S2_Util!Q2*Weighting!V17</f>
        <v>-29.96039053922463</v>
      </c>
      <c r="W2" s="6">
        <f>+TUM_db1_S2_Util!B2*Weighting!W2+TUM_db1_S2_Util!C2*Weighting!W3+TUM_db1_S2_Util!D2*Weighting!W4+TUM_db1_S2_Util!E2*Weighting!W5+TUM_db1_S2_Util!F2*Weighting!W6+TUM_db1_S2_Util!G2*Weighting!W7+TUM_db1_S2_Util!H2*Weighting!W8+TUM_db1_S2_Util!I2*Weighting!W9+TUM_db1_S2_Util!J2*Weighting!W10+TUM_db1_S2_Util!K2*Weighting!W11+TUM_db1_S2_Util!L2*Weighting!W12+TUM_db1_S2_Util!M2*Weighting!W13+TUM_db1_S2_Util!N2*Weighting!W14+TUM_db1_S2_Util!O2*Weighting!W15+TUM_db1_S2_Util!P2*Weighting!W16+TUM_db1_S2_Util!Q2*Weighting!W17</f>
        <v>-205.40675241558827</v>
      </c>
      <c r="X2" s="6">
        <f>+TUM_db1_S2_Util!B2*Weighting!X2+TUM_db1_S2_Util!C2*Weighting!X3+TUM_db1_S2_Util!D2*Weighting!X4+TUM_db1_S2_Util!E2*Weighting!X5+TUM_db1_S2_Util!F2*Weighting!X6+TUM_db1_S2_Util!G2*Weighting!X7+TUM_db1_S2_Util!H2*Weighting!X8+TUM_db1_S2_Util!I2*Weighting!X9+TUM_db1_S2_Util!J2*Weighting!X10+TUM_db1_S2_Util!K2*Weighting!X11+TUM_db1_S2_Util!L2*Weighting!X12+TUM_db1_S2_Util!M2*Weighting!X13+TUM_db1_S2_Util!N2*Weighting!X14+TUM_db1_S2_Util!O2*Weighting!X15+TUM_db1_S2_Util!P2*Weighting!X16+TUM_db1_S2_Util!Q2*Weighting!X17</f>
        <v>-17.412035586792509</v>
      </c>
      <c r="Y2" s="6">
        <f>+TUM_db1_S2_Util!B2*Weighting!Y2+TUM_db1_S2_Util!C2*Weighting!Y3+TUM_db1_S2_Util!D2*Weighting!Y4+TUM_db1_S2_Util!E2*Weighting!Y5+TUM_db1_S2_Util!F2*Weighting!Y6+TUM_db1_S2_Util!G2*Weighting!Y7+TUM_db1_S2_Util!H2*Weighting!Y8+TUM_db1_S2_Util!I2*Weighting!Y9+TUM_db1_S2_Util!J2*Weighting!Y10+TUM_db1_S2_Util!K2*Weighting!Y11+TUM_db1_S2_Util!L2*Weighting!Y12+TUM_db1_S2_Util!M2*Weighting!Y13+TUM_db1_S2_Util!N2*Weighting!Y14+TUM_db1_S2_Util!O2*Weighting!Y15+TUM_db1_S2_Util!P2*Weighting!Y16+TUM_db1_S2_Util!Q2*Weighting!Y17</f>
        <v>-154.76658854862265</v>
      </c>
      <c r="Z2" s="6">
        <f>+TUM_db1_S2_Util!B2*Weighting!Z2+TUM_db1_S2_Util!C2*Weighting!Z3+TUM_db1_S2_Util!D2*Weighting!Z4+TUM_db1_S2_Util!E2*Weighting!Z5+TUM_db1_S2_Util!F2*Weighting!Z6+TUM_db1_S2_Util!G2*Weighting!Z7+TUM_db1_S2_Util!H2*Weighting!Z8+TUM_db1_S2_Util!I2*Weighting!Z9+TUM_db1_S2_Util!J2*Weighting!Z10+TUM_db1_S2_Util!K2*Weighting!Z11+TUM_db1_S2_Util!L2*Weighting!Z12+TUM_db1_S2_Util!M2*Weighting!Z13+TUM_db1_S2_Util!N2*Weighting!Z14+TUM_db1_S2_Util!O2*Weighting!Z15+TUM_db1_S2_Util!P2*Weighting!Z16+TUM_db1_S2_Util!Q2*Weighting!Z17</f>
        <v>-14.973705810434128</v>
      </c>
      <c r="AA2" s="6">
        <f>+TUM_db1_S2_Util!B2*Weighting!AA2+TUM_db1_S2_Util!C2*Weighting!AA3+TUM_db1_S2_Util!D2*Weighting!AA4+TUM_db1_S2_Util!E2*Weighting!AA5+TUM_db1_S2_Util!F2*Weighting!AA6+TUM_db1_S2_Util!G2*Weighting!AA7+TUM_db1_S2_Util!H2*Weighting!AA8+TUM_db1_S2_Util!I2*Weighting!AA9+TUM_db1_S2_Util!J2*Weighting!AA10+TUM_db1_S2_Util!K2*Weighting!AA11+TUM_db1_S2_Util!L2*Weighting!AA12+TUM_db1_S2_Util!M2*Weighting!AA13+TUM_db1_S2_Util!N2*Weighting!AA14+TUM_db1_S2_Util!O2*Weighting!AA15+TUM_db1_S2_Util!P2*Weighting!AA16+TUM_db1_S2_Util!Q2*Weighting!AA17</f>
        <v>-12.068799439277687</v>
      </c>
    </row>
    <row r="3" spans="1:27" x14ac:dyDescent="0.35">
      <c r="A3" s="5" t="s">
        <v>2</v>
      </c>
      <c r="B3" s="6">
        <f ca="1">+TUM_db1_S2_Util!B3*Weighting!B2+TUM_db1_S2_Util!C3*Weighting!B3+TUM_db1_S2_Util!D3*Weighting!B4+TUM_db1_S2_Util!E3*Weighting!B5+TUM_db1_S2_Util!F3*Weighting!B6+TUM_db1_S2_Util!G3*Weighting!B7+TUM_db1_S2_Util!H3*Weighting!B8+TUM_db1_S2_Util!I3*Weighting!B9+TUM_db1_S2_Util!J3*Weighting!B10+TUM_db1_S2_Util!K3*Weighting!B11+TUM_db1_S2_Util!L3*Weighting!B12+TUM_db1_S2_Util!M3*Weighting!B13+TUM_db1_S2_Util!N3*Weighting!B14+TUM_db1_S2_Util!O3*Weighting!B15+TUM_db1_S2_Util!P3*Weighting!B16+TUM_db1_S2_Util!Q3*Weighting!B17</f>
        <v>0.34921590626242244</v>
      </c>
      <c r="C3" s="6">
        <f ca="1">+TUM_db1_S2_Util!B3*Weighting!C2+TUM_db1_S2_Util!C3*Weighting!C3+TUM_db1_S2_Util!D3*Weighting!C4+TUM_db1_S2_Util!E3*Weighting!C5+TUM_db1_S2_Util!F3*Weighting!C6+TUM_db1_S2_Util!G3*Weighting!C7+TUM_db1_S2_Util!H3*Weighting!C8+TUM_db1_S2_Util!I3*Weighting!C9+TUM_db1_S2_Util!J3*Weighting!C10+TUM_db1_S2_Util!K3*Weighting!C11+TUM_db1_S2_Util!L3*Weighting!C12+TUM_db1_S2_Util!M3*Weighting!C13+TUM_db1_S2_Util!N3*Weighting!C14+TUM_db1_S2_Util!O3*Weighting!C15+TUM_db1_S2_Util!P3*Weighting!C16+TUM_db1_S2_Util!Q3*Weighting!C17</f>
        <v>0.29929970731326883</v>
      </c>
      <c r="D3" s="6">
        <f ca="1">+TUM_db1_S2_Util!B3*Weighting!D2+TUM_db1_S2_Util!C3*Weighting!D3+TUM_db1_S2_Util!D3*Weighting!D4+TUM_db1_S2_Util!E3*Weighting!D5+TUM_db1_S2_Util!F3*Weighting!D6+TUM_db1_S2_Util!G3*Weighting!D7+TUM_db1_S2_Util!H3*Weighting!D8+TUM_db1_S2_Util!I3*Weighting!D9+TUM_db1_S2_Util!J3*Weighting!D10+TUM_db1_S2_Util!K3*Weighting!D11+TUM_db1_S2_Util!L3*Weighting!D12+TUM_db1_S2_Util!M3*Weighting!D13+TUM_db1_S2_Util!N3*Weighting!D14+TUM_db1_S2_Util!O3*Weighting!D15+TUM_db1_S2_Util!P3*Weighting!D16+TUM_db1_S2_Util!Q3*Weighting!D17</f>
        <v>0.34579276700335432</v>
      </c>
      <c r="E3" s="6">
        <f ca="1">+TUM_db1_S2_Util!B3*Weighting!E2+TUM_db1_S2_Util!C3*Weighting!E3+TUM_db1_S2_Util!D3*Weighting!E4+TUM_db1_S2_Util!E3*Weighting!E5+TUM_db1_S2_Util!F3*Weighting!E6+TUM_db1_S2_Util!G3*Weighting!E7+TUM_db1_S2_Util!H3*Weighting!E8+TUM_db1_S2_Util!I3*Weighting!E9+TUM_db1_S2_Util!J3*Weighting!E10+TUM_db1_S2_Util!K3*Weighting!E11+TUM_db1_S2_Util!L3*Weighting!E12+TUM_db1_S2_Util!M3*Weighting!E13+TUM_db1_S2_Util!N3*Weighting!E14+TUM_db1_S2_Util!O3*Weighting!E15+TUM_db1_S2_Util!P3*Weighting!E16+TUM_db1_S2_Util!Q3*Weighting!E17</f>
        <v>0.50148098301677457</v>
      </c>
      <c r="F3" s="6">
        <f ca="1">+TUM_db1_S2_Util!B3*Weighting!F2+TUM_db1_S2_Util!C3*Weighting!F3+TUM_db1_S2_Util!D3*Weighting!F4+TUM_db1_S2_Util!E3*Weighting!F5+TUM_db1_S2_Util!F3*Weighting!F6+TUM_db1_S2_Util!G3*Weighting!F7+TUM_db1_S2_Util!H3*Weighting!F8+TUM_db1_S2_Util!I3*Weighting!F9+TUM_db1_S2_Util!J3*Weighting!F10+TUM_db1_S2_Util!K3*Weighting!F11+TUM_db1_S2_Util!L3*Weighting!F12+TUM_db1_S2_Util!M3*Weighting!F13+TUM_db1_S2_Util!N3*Weighting!F14+TUM_db1_S2_Util!O3*Weighting!F15+TUM_db1_S2_Util!P3*Weighting!F16+TUM_db1_S2_Util!Q3*Weighting!F17</f>
        <v>0.33501118115258355</v>
      </c>
      <c r="G3" s="6">
        <f>+TUM_db1_S2_Util!B3*Weighting!G2+TUM_db1_S2_Util!C3*Weighting!G3+TUM_db1_S2_Util!D3*Weighting!G4+TUM_db1_S2_Util!E3*Weighting!G5+TUM_db1_S2_Util!F3*Weighting!G6+TUM_db1_S2_Util!G3*Weighting!G7+TUM_db1_S2_Util!H3*Weighting!G8+TUM_db1_S2_Util!I3*Weighting!G9+TUM_db1_S2_Util!J3*Weighting!G10+TUM_db1_S2_Util!K3*Weighting!G11+TUM_db1_S2_Util!L3*Weighting!G12+TUM_db1_S2_Util!M3*Weighting!G13+TUM_db1_S2_Util!N3*Weighting!G14+TUM_db1_S2_Util!O3*Weighting!G15+TUM_db1_S2_Util!P3*Weighting!G16+TUM_db1_S2_Util!Q3*Weighting!G17</f>
        <v>0.16377074532058669</v>
      </c>
      <c r="H3" s="6">
        <f>+TUM_db1_S2_Util!B3*Weighting!H2+TUM_db1_S2_Util!C3*Weighting!H3+TUM_db1_S2_Util!D3*Weighting!H4+TUM_db1_S2_Util!E3*Weighting!H5+TUM_db1_S2_Util!F3*Weighting!H6+TUM_db1_S2_Util!G3*Weighting!H7+TUM_db1_S2_Util!H3*Weighting!H8+TUM_db1_S2_Util!I3*Weighting!H9+TUM_db1_S2_Util!J3*Weighting!H10+TUM_db1_S2_Util!K3*Weighting!H11+TUM_db1_S2_Util!L3*Weighting!H12+TUM_db1_S2_Util!M3*Weighting!H13+TUM_db1_S2_Util!N3*Weighting!H14+TUM_db1_S2_Util!O3*Weighting!H15+TUM_db1_S2_Util!P3*Weighting!H16+TUM_db1_S2_Util!Q3*Weighting!H17</f>
        <v>0.14823907370675235</v>
      </c>
      <c r="I3" s="6">
        <f>+TUM_db1_S2_Util!B3*Weighting!I2+TUM_db1_S2_Util!C3*Weighting!I3+TUM_db1_S2_Util!D3*Weighting!I4+TUM_db1_S2_Util!E3*Weighting!I5+TUM_db1_S2_Util!F3*Weighting!I6+TUM_db1_S2_Util!G3*Weighting!I7+TUM_db1_S2_Util!H3*Weighting!I8+TUM_db1_S2_Util!I3*Weighting!I9+TUM_db1_S2_Util!J3*Weighting!I10+TUM_db1_S2_Util!K3*Weighting!I11+TUM_db1_S2_Util!L3*Weighting!I12+TUM_db1_S2_Util!M3*Weighting!I13+TUM_db1_S2_Util!N3*Weighting!I14+TUM_db1_S2_Util!O3*Weighting!I15+TUM_db1_S2_Util!P3*Weighting!I16+TUM_db1_S2_Util!Q3*Weighting!I17</f>
        <v>0.16160003056654193</v>
      </c>
      <c r="J3" s="6">
        <f>+TUM_db1_S2_Util!B3*Weighting!J2+TUM_db1_S2_Util!C3*Weighting!J3+TUM_db1_S2_Util!D3*Weighting!J4+TUM_db1_S2_Util!E3*Weighting!J5+TUM_db1_S2_Util!F3*Weighting!J6+TUM_db1_S2_Util!G3*Weighting!J7+TUM_db1_S2_Util!H3*Weighting!J8+TUM_db1_S2_Util!I3*Weighting!J9+TUM_db1_S2_Util!J3*Weighting!J10+TUM_db1_S2_Util!K3*Weighting!J11+TUM_db1_S2_Util!L3*Weighting!J12+TUM_db1_S2_Util!M3*Weighting!J13+TUM_db1_S2_Util!N3*Weighting!J14+TUM_db1_S2_Util!O3*Weighting!J15+TUM_db1_S2_Util!P3*Weighting!J16+TUM_db1_S2_Util!Q3*Weighting!J17</f>
        <v>0.2134546352511465</v>
      </c>
      <c r="K3" s="6">
        <f>+TUM_db1_S2_Util!B3*Weighting!K2+TUM_db1_S2_Util!C3*Weighting!K3+TUM_db1_S2_Util!D3*Weighting!K4+TUM_db1_S2_Util!E3*Weighting!K5+TUM_db1_S2_Util!F3*Weighting!K6+TUM_db1_S2_Util!G3*Weighting!K7+TUM_db1_S2_Util!H3*Weighting!K8+TUM_db1_S2_Util!I3*Weighting!K9+TUM_db1_S2_Util!J3*Weighting!K10+TUM_db1_S2_Util!K3*Weighting!K11+TUM_db1_S2_Util!L3*Weighting!K12+TUM_db1_S2_Util!M3*Weighting!K13+TUM_db1_S2_Util!N3*Weighting!K14+TUM_db1_S2_Util!O3*Weighting!K15+TUM_db1_S2_Util!P3*Weighting!K16+TUM_db1_S2_Util!Q3*Weighting!K17</f>
        <v>0.14478088885854348</v>
      </c>
      <c r="L3" s="6">
        <f>+TUM_db1_S2_Util!B3*Weighting!L2+TUM_db1_S2_Util!C3*Weighting!L3+TUM_db1_S2_Util!D3*Weighting!L4+TUM_db1_S2_Util!E3*Weighting!L5+TUM_db1_S2_Util!F3*Weighting!L6+TUM_db1_S2_Util!G3*Weighting!L7+TUM_db1_S2_Util!H3*Weighting!L8+TUM_db1_S2_Util!I3*Weighting!L9+TUM_db1_S2_Util!J3*Weighting!L10+TUM_db1_S2_Util!K3*Weighting!L11+TUM_db1_S2_Util!L3*Weighting!L12+TUM_db1_S2_Util!M3*Weighting!L13+TUM_db1_S2_Util!N3*Weighting!L14+TUM_db1_S2_Util!O3*Weighting!L15+TUM_db1_S2_Util!P3*Weighting!L16+TUM_db1_S2_Util!Q3*Weighting!L17</f>
        <v>8.8854081505228319E-2</v>
      </c>
      <c r="M3" s="6">
        <f>+TUM_db1_S2_Util!B3*Weighting!M2+TUM_db1_S2_Util!C3*Weighting!M3+TUM_db1_S2_Util!D3*Weighting!M4+TUM_db1_S2_Util!E3*Weighting!M5+TUM_db1_S2_Util!F3*Weighting!M6+TUM_db1_S2_Util!G3*Weighting!M7+TUM_db1_S2_Util!H3*Weighting!M8+TUM_db1_S2_Util!I3*Weighting!M9+TUM_db1_S2_Util!J3*Weighting!M10+TUM_db1_S2_Util!K3*Weighting!M11+TUM_db1_S2_Util!L3*Weighting!M12+TUM_db1_S2_Util!M3*Weighting!M13+TUM_db1_S2_Util!N3*Weighting!M14+TUM_db1_S2_Util!O3*Weighting!M15+TUM_db1_S2_Util!P3*Weighting!M16+TUM_db1_S2_Util!Q3*Weighting!M17</f>
        <v>7.1829707829873315E-3</v>
      </c>
      <c r="N3" s="6">
        <f>+TUM_db1_S2_Util!B3*Weighting!N2+TUM_db1_S2_Util!C3*Weighting!N3+TUM_db1_S2_Util!D3*Weighting!N4+TUM_db1_S2_Util!E3*Weighting!N5+TUM_db1_S2_Util!F3*Weighting!N6+TUM_db1_S2_Util!G3*Weighting!N7+TUM_db1_S2_Util!H3*Weighting!N8+TUM_db1_S2_Util!I3*Weighting!N9+TUM_db1_S2_Util!J3*Weighting!N10+TUM_db1_S2_Util!K3*Weighting!N11+TUM_db1_S2_Util!L3*Weighting!N12+TUM_db1_S2_Util!M3*Weighting!N13+TUM_db1_S2_Util!N3*Weighting!N14+TUM_db1_S2_Util!O3*Weighting!N15+TUM_db1_S2_Util!P3*Weighting!N16+TUM_db1_S2_Util!Q3*Weighting!N17</f>
        <v>0.55532685624578471</v>
      </c>
      <c r="O3" s="6">
        <f>+TUM_db1_S2_Util!B3*Weighting!O2+TUM_db1_S2_Util!C3*Weighting!O3+TUM_db1_S2_Util!D3*Weighting!O4+TUM_db1_S2_Util!E3*Weighting!O5+TUM_db1_S2_Util!F3*Weighting!O6+TUM_db1_S2_Util!G3*Weighting!O7+TUM_db1_S2_Util!H3*Weighting!O8+TUM_db1_S2_Util!I3*Weighting!O9+TUM_db1_S2_Util!J3*Weighting!O10+TUM_db1_S2_Util!K3*Weighting!O11+TUM_db1_S2_Util!L3*Weighting!O12+TUM_db1_S2_Util!M3*Weighting!O13+TUM_db1_S2_Util!N3*Weighting!O14+TUM_db1_S2_Util!O3*Weighting!O15+TUM_db1_S2_Util!P3*Weighting!O16+TUM_db1_S2_Util!Q3*Weighting!O17</f>
        <v>0.51179381162011184</v>
      </c>
      <c r="P3" s="6">
        <f>+TUM_db1_S2_Util!B3*Weighting!P2+TUM_db1_S2_Util!C3*Weighting!P3+TUM_db1_S2_Util!D3*Weighting!P4+TUM_db1_S2_Util!E3*Weighting!P5+TUM_db1_S2_Util!F3*Weighting!P6+TUM_db1_S2_Util!G3*Weighting!P7+TUM_db1_S2_Util!H3*Weighting!P8+TUM_db1_S2_Util!I3*Weighting!P9+TUM_db1_S2_Util!J3*Weighting!P10+TUM_db1_S2_Util!K3*Weighting!P11+TUM_db1_S2_Util!L3*Weighting!P12+TUM_db1_S2_Util!M3*Weighting!P13+TUM_db1_S2_Util!N3*Weighting!P14+TUM_db1_S2_Util!O3*Weighting!P15+TUM_db1_S2_Util!P3*Weighting!P16+TUM_db1_S2_Util!Q3*Weighting!P17</f>
        <v>0.19834977524632172</v>
      </c>
      <c r="Q3" s="6">
        <f>+TUM_db1_S2_Util!B3*Weighting!Q2+TUM_db1_S2_Util!C3*Weighting!Q3+TUM_db1_S2_Util!D3*Weighting!Q4+TUM_db1_S2_Util!E3*Weighting!Q5+TUM_db1_S2_Util!F3*Weighting!Q6+TUM_db1_S2_Util!G3*Weighting!Q7+TUM_db1_S2_Util!H3*Weighting!Q8+TUM_db1_S2_Util!I3*Weighting!Q9+TUM_db1_S2_Util!J3*Weighting!Q10+TUM_db1_S2_Util!K3*Weighting!Q11+TUM_db1_S2_Util!L3*Weighting!Q12+TUM_db1_S2_Util!M3*Weighting!Q13+TUM_db1_S2_Util!N3*Weighting!Q14+TUM_db1_S2_Util!O3*Weighting!Q15+TUM_db1_S2_Util!P3*Weighting!Q16+TUM_db1_S2_Util!Q3*Weighting!Q17</f>
        <v>1.4674673361108375E-2</v>
      </c>
      <c r="R3" s="6">
        <f>+TUM_db1_S2_Util!B3*Weighting!R2+TUM_db1_S2_Util!C3*Weighting!R3+TUM_db1_S2_Util!D3*Weighting!R4+TUM_db1_S2_Util!E3*Weighting!R5+TUM_db1_S2_Util!F3*Weighting!R6+TUM_db1_S2_Util!G3*Weighting!R7+TUM_db1_S2_Util!H3*Weighting!R8+TUM_db1_S2_Util!I3*Weighting!R9+TUM_db1_S2_Util!J3*Weighting!R10+TUM_db1_S2_Util!K3*Weighting!R11+TUM_db1_S2_Util!L3*Weighting!R12+TUM_db1_S2_Util!M3*Weighting!R13+TUM_db1_S2_Util!N3*Weighting!R14+TUM_db1_S2_Util!O3*Weighting!R15+TUM_db1_S2_Util!P3*Weighting!R16+TUM_db1_S2_Util!Q3*Weighting!R17</f>
        <v>8.903729973262707E-2</v>
      </c>
      <c r="S3" s="6">
        <f>+TUM_db1_S2_Util!B3*Weighting!S2+TUM_db1_S2_Util!C3*Weighting!S3+TUM_db1_S2_Util!D3*Weighting!S4+TUM_db1_S2_Util!E3*Weighting!S5+TUM_db1_S2_Util!F3*Weighting!S6+TUM_db1_S2_Util!G3*Weighting!S7+TUM_db1_S2_Util!H3*Weighting!S8+TUM_db1_S2_Util!I3*Weighting!S9+TUM_db1_S2_Util!J3*Weighting!S10+TUM_db1_S2_Util!K3*Weighting!S11+TUM_db1_S2_Util!L3*Weighting!S12+TUM_db1_S2_Util!M3*Weighting!S13+TUM_db1_S2_Util!N3*Weighting!S14+TUM_db1_S2_Util!O3*Weighting!S15+TUM_db1_S2_Util!P3*Weighting!S16+TUM_db1_S2_Util!Q3*Weighting!S17</f>
        <v>6.0864395878928092E-2</v>
      </c>
      <c r="T3" s="6">
        <f>+TUM_db1_S2_Util!B3*Weighting!T2+TUM_db1_S2_Util!C3*Weighting!T3+TUM_db1_S2_Util!D3*Weighting!T4+TUM_db1_S2_Util!E3*Weighting!T5+TUM_db1_S2_Util!F3*Weighting!T6+TUM_db1_S2_Util!G3*Weighting!T7+TUM_db1_S2_Util!H3*Weighting!T8+TUM_db1_S2_Util!I3*Weighting!T9+TUM_db1_S2_Util!J3*Weighting!T10+TUM_db1_S2_Util!K3*Weighting!T11+TUM_db1_S2_Util!L3*Weighting!T12+TUM_db1_S2_Util!M3*Weighting!T13+TUM_db1_S2_Util!N3*Weighting!T14+TUM_db1_S2_Util!O3*Weighting!T15+TUM_db1_S2_Util!P3*Weighting!T16+TUM_db1_S2_Util!Q3*Weighting!T17</f>
        <v>6.4047429433064823E-2</v>
      </c>
      <c r="U3" s="6">
        <f>+TUM_db1_S2_Util!B3*Weighting!U2+TUM_db1_S2_Util!C3*Weighting!U3+TUM_db1_S2_Util!D3*Weighting!U4+TUM_db1_S2_Util!E3*Weighting!U5+TUM_db1_S2_Util!F3*Weighting!U6+TUM_db1_S2_Util!G3*Weighting!U7+TUM_db1_S2_Util!H3*Weighting!U8+TUM_db1_S2_Util!I3*Weighting!U9+TUM_db1_S2_Util!J3*Weighting!U10+TUM_db1_S2_Util!K3*Weighting!U11+TUM_db1_S2_Util!L3*Weighting!U12+TUM_db1_S2_Util!M3*Weighting!U13+TUM_db1_S2_Util!N3*Weighting!U14+TUM_db1_S2_Util!O3*Weighting!U15+TUM_db1_S2_Util!P3*Weighting!U16+TUM_db1_S2_Util!Q3*Weighting!U17</f>
        <v>8.1335687612690399E-3</v>
      </c>
      <c r="V3" s="6">
        <f>+TUM_db1_S2_Util!B3*Weighting!V2+TUM_db1_S2_Util!C3*Weighting!V3+TUM_db1_S2_Util!D3*Weighting!V4+TUM_db1_S2_Util!E3*Weighting!V5+TUM_db1_S2_Util!F3*Weighting!V6+TUM_db1_S2_Util!G3*Weighting!V7+TUM_db1_S2_Util!H3*Weighting!V8+TUM_db1_S2_Util!I3*Weighting!V9+TUM_db1_S2_Util!J3*Weighting!V10+TUM_db1_S2_Util!K3*Weighting!V11+TUM_db1_S2_Util!L3*Weighting!V12+TUM_db1_S2_Util!M3*Weighting!V13+TUM_db1_S2_Util!N3*Weighting!V14+TUM_db1_S2_Util!O3*Weighting!V15+TUM_db1_S2_Util!P3*Weighting!V16+TUM_db1_S2_Util!Q3*Weighting!V17</f>
        <v>3.6135375850741669E-2</v>
      </c>
      <c r="W3" s="6">
        <f>+TUM_db1_S2_Util!B3*Weighting!W2+TUM_db1_S2_Util!C3*Weighting!W3+TUM_db1_S2_Util!D3*Weighting!W4+TUM_db1_S2_Util!E3*Weighting!W5+TUM_db1_S2_Util!F3*Weighting!W6+TUM_db1_S2_Util!G3*Weighting!W7+TUM_db1_S2_Util!H3*Weighting!W8+TUM_db1_S2_Util!I3*Weighting!W9+TUM_db1_S2_Util!J3*Weighting!W10+TUM_db1_S2_Util!K3*Weighting!W11+TUM_db1_S2_Util!L3*Weighting!W12+TUM_db1_S2_Util!M3*Weighting!W13+TUM_db1_S2_Util!N3*Weighting!W14+TUM_db1_S2_Util!O3*Weighting!W15+TUM_db1_S2_Util!P3*Weighting!W16+TUM_db1_S2_Util!Q3*Weighting!W17</f>
        <v>0.63278360712978143</v>
      </c>
      <c r="X3" s="6">
        <f>+TUM_db1_S2_Util!B3*Weighting!X2+TUM_db1_S2_Util!C3*Weighting!X3+TUM_db1_S2_Util!D3*Weighting!X4+TUM_db1_S2_Util!E3*Weighting!X5+TUM_db1_S2_Util!F3*Weighting!X6+TUM_db1_S2_Util!G3*Weighting!X7+TUM_db1_S2_Util!H3*Weighting!X8+TUM_db1_S2_Util!I3*Weighting!X9+TUM_db1_S2_Util!J3*Weighting!X10+TUM_db1_S2_Util!K3*Weighting!X11+TUM_db1_S2_Util!L3*Weighting!X12+TUM_db1_S2_Util!M3*Weighting!X13+TUM_db1_S2_Util!N3*Weighting!X14+TUM_db1_S2_Util!O3*Weighting!X15+TUM_db1_S2_Util!P3*Weighting!X16+TUM_db1_S2_Util!Q3*Weighting!X17</f>
        <v>1.3950421813089238E-2</v>
      </c>
      <c r="Y3" s="6">
        <f>+TUM_db1_S2_Util!B3*Weighting!Y2+TUM_db1_S2_Util!C3*Weighting!Y3+TUM_db1_S2_Util!D3*Weighting!Y4+TUM_db1_S2_Util!E3*Weighting!Y5+TUM_db1_S2_Util!F3*Weighting!Y6+TUM_db1_S2_Util!G3*Weighting!Y7+TUM_db1_S2_Util!H3*Weighting!Y8+TUM_db1_S2_Util!I3*Weighting!Y9+TUM_db1_S2_Util!J3*Weighting!Y10+TUM_db1_S2_Util!K3*Weighting!Y11+TUM_db1_S2_Util!L3*Weighting!Y12+TUM_db1_S2_Util!M3*Weighting!Y13+TUM_db1_S2_Util!N3*Weighting!Y14+TUM_db1_S2_Util!O3*Weighting!Y15+TUM_db1_S2_Util!P3*Weighting!Y16+TUM_db1_S2_Util!Q3*Weighting!Y17</f>
        <v>7.9199839067638708E-3</v>
      </c>
      <c r="Z3" s="6">
        <f>+TUM_db1_S2_Util!B3*Weighting!Z2+TUM_db1_S2_Util!C3*Weighting!Z3+TUM_db1_S2_Util!D3*Weighting!Z4+TUM_db1_S2_Util!E3*Weighting!Z5+TUM_db1_S2_Util!F3*Weighting!Z6+TUM_db1_S2_Util!G3*Weighting!Z7+TUM_db1_S2_Util!H3*Weighting!Z8+TUM_db1_S2_Util!I3*Weighting!Z9+TUM_db1_S2_Util!J3*Weighting!Z10+TUM_db1_S2_Util!K3*Weighting!Z11+TUM_db1_S2_Util!L3*Weighting!Z12+TUM_db1_S2_Util!M3*Weighting!Z13+TUM_db1_S2_Util!N3*Weighting!Z14+TUM_db1_S2_Util!O3*Weighting!Z15+TUM_db1_S2_Util!P3*Weighting!Z16+TUM_db1_S2_Util!Q3*Weighting!Z17</f>
        <v>0.14673925179282912</v>
      </c>
      <c r="AA3" s="6">
        <f>+TUM_db1_S2_Util!B3*Weighting!AA2+TUM_db1_S2_Util!C3*Weighting!AA3+TUM_db1_S2_Util!D3*Weighting!AA4+TUM_db1_S2_Util!E3*Weighting!AA5+TUM_db1_S2_Util!F3*Weighting!AA6+TUM_db1_S2_Util!G3*Weighting!AA7+TUM_db1_S2_Util!H3*Weighting!AA8+TUM_db1_S2_Util!I3*Weighting!AA9+TUM_db1_S2_Util!J3*Weighting!AA10+TUM_db1_S2_Util!K3*Weighting!AA11+TUM_db1_S2_Util!L3*Weighting!AA12+TUM_db1_S2_Util!M3*Weighting!AA13+TUM_db1_S2_Util!N3*Weighting!AA14+TUM_db1_S2_Util!O3*Weighting!AA15+TUM_db1_S2_Util!P3*Weighting!AA16+TUM_db1_S2_Util!Q3*Weighting!AA17</f>
        <v>0.18453842206875051</v>
      </c>
    </row>
    <row r="4" spans="1:27" x14ac:dyDescent="0.35">
      <c r="A4" s="5" t="s">
        <v>3</v>
      </c>
      <c r="B4" s="6">
        <f ca="1">+TUM_db1_S2_Util!B4*Weighting!B2+TUM_db1_S2_Util!C4*Weighting!B3+TUM_db1_S2_Util!D4*Weighting!B4+TUM_db1_S2_Util!E4*Weighting!B5+TUM_db1_S2_Util!F4*Weighting!B6+TUM_db1_S2_Util!G4*Weighting!B7+TUM_db1_S2_Util!H4*Weighting!B8+TUM_db1_S2_Util!I4*Weighting!B9+TUM_db1_S2_Util!J4*Weighting!B10+TUM_db1_S2_Util!K4*Weighting!B11+TUM_db1_S2_Util!L4*Weighting!B12+TUM_db1_S2_Util!M4*Weighting!B13+TUM_db1_S2_Util!N4*Weighting!B14+TUM_db1_S2_Util!O4*Weighting!B15+TUM_db1_S2_Util!P4*Weighting!B16+TUM_db1_S2_Util!Q4*Weighting!B17</f>
        <v>2.8222081858113111</v>
      </c>
      <c r="C4" s="6">
        <f ca="1">+TUM_db1_S2_Util!B4*Weighting!C2+TUM_db1_S2_Util!C4*Weighting!C3+TUM_db1_S2_Util!D4*Weighting!C4+TUM_db1_S2_Util!E4*Weighting!C5+TUM_db1_S2_Util!F4*Weighting!C6+TUM_db1_S2_Util!G4*Weighting!C7+TUM_db1_S2_Util!H4*Weighting!C8+TUM_db1_S2_Util!I4*Weighting!C9+TUM_db1_S2_Util!J4*Weighting!C10+TUM_db1_S2_Util!K4*Weighting!C11+TUM_db1_S2_Util!L4*Weighting!C12+TUM_db1_S2_Util!M4*Weighting!C13+TUM_db1_S2_Util!N4*Weighting!C14+TUM_db1_S2_Util!O4*Weighting!C15+TUM_db1_S2_Util!P4*Weighting!C16+TUM_db1_S2_Util!Q4*Weighting!C17</f>
        <v>1.8947966220887837</v>
      </c>
      <c r="D4" s="6">
        <f ca="1">+TUM_db1_S2_Util!B4*Weighting!D2+TUM_db1_S2_Util!C4*Weighting!D3+TUM_db1_S2_Util!D4*Weighting!D4+TUM_db1_S2_Util!E4*Weighting!D5+TUM_db1_S2_Util!F4*Weighting!D6+TUM_db1_S2_Util!G4*Weighting!D7+TUM_db1_S2_Util!H4*Weighting!D8+TUM_db1_S2_Util!I4*Weighting!D9+TUM_db1_S2_Util!J4*Weighting!D10+TUM_db1_S2_Util!K4*Weighting!D11+TUM_db1_S2_Util!L4*Weighting!D12+TUM_db1_S2_Util!M4*Weighting!D13+TUM_db1_S2_Util!N4*Weighting!D14+TUM_db1_S2_Util!O4*Weighting!D15+TUM_db1_S2_Util!P4*Weighting!D16+TUM_db1_S2_Util!Q4*Weighting!D17</f>
        <v>2.8844265153218589</v>
      </c>
      <c r="E4" s="6">
        <f ca="1">+TUM_db1_S2_Util!B4*Weighting!E2+TUM_db1_S2_Util!C4*Weighting!E3+TUM_db1_S2_Util!D4*Weighting!E4+TUM_db1_S2_Util!E4*Weighting!E5+TUM_db1_S2_Util!F4*Weighting!E6+TUM_db1_S2_Util!G4*Weighting!E7+TUM_db1_S2_Util!H4*Weighting!E8+TUM_db1_S2_Util!I4*Weighting!E9+TUM_db1_S2_Util!J4*Weighting!E10+TUM_db1_S2_Util!K4*Weighting!E11+TUM_db1_S2_Util!L4*Weighting!E12+TUM_db1_S2_Util!M4*Weighting!E13+TUM_db1_S2_Util!N4*Weighting!E14+TUM_db1_S2_Util!O4*Weighting!E15+TUM_db1_S2_Util!P4*Weighting!E16+TUM_db1_S2_Util!Q4*Weighting!E17</f>
        <v>1.0532756732322999</v>
      </c>
      <c r="F4" s="6">
        <f ca="1">+TUM_db1_S2_Util!B4*Weighting!F2+TUM_db1_S2_Util!C4*Weighting!F3+TUM_db1_S2_Util!D4*Weighting!F4+TUM_db1_S2_Util!E4*Weighting!F5+TUM_db1_S2_Util!F4*Weighting!F6+TUM_db1_S2_Util!G4*Weighting!F7+TUM_db1_S2_Util!H4*Weighting!F8+TUM_db1_S2_Util!I4*Weighting!F9+TUM_db1_S2_Util!J4*Weighting!F10+TUM_db1_S2_Util!K4*Weighting!F11+TUM_db1_S2_Util!L4*Weighting!F12+TUM_db1_S2_Util!M4*Weighting!F13+TUM_db1_S2_Util!N4*Weighting!F14+TUM_db1_S2_Util!O4*Weighting!F15+TUM_db1_S2_Util!P4*Weighting!F16+TUM_db1_S2_Util!Q4*Weighting!F17</f>
        <v>2.9136350117794088</v>
      </c>
      <c r="G4" s="6">
        <f>+TUM_db1_S2_Util!B4*Weighting!G2+TUM_db1_S2_Util!C4*Weighting!G3+TUM_db1_S2_Util!D4*Weighting!G4+TUM_db1_S2_Util!E4*Weighting!G5+TUM_db1_S2_Util!F4*Weighting!G6+TUM_db1_S2_Util!G4*Weighting!G7+TUM_db1_S2_Util!H4*Weighting!G8+TUM_db1_S2_Util!I4*Weighting!G9+TUM_db1_S2_Util!J4*Weighting!G10+TUM_db1_S2_Util!K4*Weighting!G11+TUM_db1_S2_Util!L4*Weighting!G12+TUM_db1_S2_Util!M4*Weighting!G13+TUM_db1_S2_Util!N4*Weighting!G14+TUM_db1_S2_Util!O4*Weighting!G15+TUM_db1_S2_Util!P4*Weighting!G16+TUM_db1_S2_Util!Q4*Weighting!G17</f>
        <v>1.9895165216005222</v>
      </c>
      <c r="H4" s="6">
        <f>+TUM_db1_S2_Util!B4*Weighting!H2+TUM_db1_S2_Util!C4*Weighting!H3+TUM_db1_S2_Util!D4*Weighting!H4+TUM_db1_S2_Util!E4*Weighting!H5+TUM_db1_S2_Util!F4*Weighting!H6+TUM_db1_S2_Util!G4*Weighting!H7+TUM_db1_S2_Util!H4*Weighting!H8+TUM_db1_S2_Util!I4*Weighting!H9+TUM_db1_S2_Util!J4*Weighting!H10+TUM_db1_S2_Util!K4*Weighting!H11+TUM_db1_S2_Util!L4*Weighting!H12+TUM_db1_S2_Util!M4*Weighting!H13+TUM_db1_S2_Util!N4*Weighting!H14+TUM_db1_S2_Util!O4*Weighting!H15+TUM_db1_S2_Util!P4*Weighting!H16+TUM_db1_S2_Util!Q4*Weighting!H17</f>
        <v>2.0890485540327055</v>
      </c>
      <c r="I4" s="6">
        <f>+TUM_db1_S2_Util!B4*Weighting!I2+TUM_db1_S2_Util!C4*Weighting!I3+TUM_db1_S2_Util!D4*Weighting!I4+TUM_db1_S2_Util!E4*Weighting!I5+TUM_db1_S2_Util!F4*Weighting!I6+TUM_db1_S2_Util!G4*Weighting!I7+TUM_db1_S2_Util!H4*Weighting!I8+TUM_db1_S2_Util!I4*Weighting!I9+TUM_db1_S2_Util!J4*Weighting!I10+TUM_db1_S2_Util!K4*Weighting!I11+TUM_db1_S2_Util!L4*Weighting!I12+TUM_db1_S2_Util!M4*Weighting!I13+TUM_db1_S2_Util!N4*Weighting!I14+TUM_db1_S2_Util!O4*Weighting!I15+TUM_db1_S2_Util!P4*Weighting!I16+TUM_db1_S2_Util!Q4*Weighting!I17</f>
        <v>2.047608222192332</v>
      </c>
      <c r="J4" s="6">
        <f>+TUM_db1_S2_Util!B4*Weighting!J2+TUM_db1_S2_Util!C4*Weighting!J3+TUM_db1_S2_Util!D4*Weighting!J4+TUM_db1_S2_Util!E4*Weighting!J5+TUM_db1_S2_Util!F4*Weighting!J6+TUM_db1_S2_Util!G4*Weighting!J7+TUM_db1_S2_Util!H4*Weighting!J8+TUM_db1_S2_Util!I4*Weighting!J9+TUM_db1_S2_Util!J4*Weighting!J10+TUM_db1_S2_Util!K4*Weighting!J11+TUM_db1_S2_Util!L4*Weighting!J12+TUM_db1_S2_Util!M4*Weighting!J13+TUM_db1_S2_Util!N4*Weighting!J14+TUM_db1_S2_Util!O4*Weighting!J15+TUM_db1_S2_Util!P4*Weighting!J16+TUM_db1_S2_Util!Q4*Weighting!J17</f>
        <v>1.5044930358730175</v>
      </c>
      <c r="K4" s="6">
        <f>+TUM_db1_S2_Util!B4*Weighting!K2+TUM_db1_S2_Util!C4*Weighting!K3+TUM_db1_S2_Util!D4*Weighting!K4+TUM_db1_S2_Util!E4*Weighting!K5+TUM_db1_S2_Util!F4*Weighting!K6+TUM_db1_S2_Util!G4*Weighting!K7+TUM_db1_S2_Util!H4*Weighting!K8+TUM_db1_S2_Util!I4*Weighting!K9+TUM_db1_S2_Util!J4*Weighting!K10+TUM_db1_S2_Util!K4*Weighting!K11+TUM_db1_S2_Util!L4*Weighting!K12+TUM_db1_S2_Util!M4*Weighting!K13+TUM_db1_S2_Util!N4*Weighting!K14+TUM_db1_S2_Util!O4*Weighting!K15+TUM_db1_S2_Util!P4*Weighting!K16+TUM_db1_S2_Util!Q4*Weighting!K17</f>
        <v>2.0793810944847375</v>
      </c>
      <c r="L4" s="6">
        <f>+TUM_db1_S2_Util!B4*Weighting!L2+TUM_db1_S2_Util!C4*Weighting!L3+TUM_db1_S2_Util!D4*Weighting!L4+TUM_db1_S2_Util!E4*Weighting!L5+TUM_db1_S2_Util!F4*Weighting!L6+TUM_db1_S2_Util!G4*Weighting!L7+TUM_db1_S2_Util!H4*Weighting!L8+TUM_db1_S2_Util!I4*Weighting!L9+TUM_db1_S2_Util!J4*Weighting!L10+TUM_db1_S2_Util!K4*Weighting!L11+TUM_db1_S2_Util!L4*Weighting!L12+TUM_db1_S2_Util!M4*Weighting!L13+TUM_db1_S2_Util!N4*Weighting!L14+TUM_db1_S2_Util!O4*Weighting!L15+TUM_db1_S2_Util!P4*Weighting!L16+TUM_db1_S2_Util!Q4*Weighting!L17</f>
        <v>3.5407278936458608</v>
      </c>
      <c r="M4" s="6">
        <f>+TUM_db1_S2_Util!B4*Weighting!M2+TUM_db1_S2_Util!C4*Weighting!M3+TUM_db1_S2_Util!D4*Weighting!M4+TUM_db1_S2_Util!E4*Weighting!M5+TUM_db1_S2_Util!F4*Weighting!M6+TUM_db1_S2_Util!G4*Weighting!M7+TUM_db1_S2_Util!H4*Weighting!M8+TUM_db1_S2_Util!I4*Weighting!M9+TUM_db1_S2_Util!J4*Weighting!M10+TUM_db1_S2_Util!K4*Weighting!M11+TUM_db1_S2_Util!L4*Weighting!M12+TUM_db1_S2_Util!M4*Weighting!M13+TUM_db1_S2_Util!N4*Weighting!M14+TUM_db1_S2_Util!O4*Weighting!M15+TUM_db1_S2_Util!P4*Weighting!M16+TUM_db1_S2_Util!Q4*Weighting!M17</f>
        <v>5.8050489017240615E-2</v>
      </c>
      <c r="N4" s="6">
        <f>+TUM_db1_S2_Util!B4*Weighting!N2+TUM_db1_S2_Util!C4*Weighting!N3+TUM_db1_S2_Util!D4*Weighting!N4+TUM_db1_S2_Util!E4*Weighting!N5+TUM_db1_S2_Util!F4*Weighting!N6+TUM_db1_S2_Util!G4*Weighting!N7+TUM_db1_S2_Util!H4*Weighting!N8+TUM_db1_S2_Util!I4*Weighting!N9+TUM_db1_S2_Util!J4*Weighting!N10+TUM_db1_S2_Util!K4*Weighting!N11+TUM_db1_S2_Util!L4*Weighting!N12+TUM_db1_S2_Util!M4*Weighting!N13+TUM_db1_S2_Util!N4*Weighting!N14+TUM_db1_S2_Util!O4*Weighting!N15+TUM_db1_S2_Util!P4*Weighting!N16+TUM_db1_S2_Util!Q4*Weighting!N17</f>
        <v>5.3839679367053419</v>
      </c>
      <c r="O4" s="6">
        <f>+TUM_db1_S2_Util!B4*Weighting!O2+TUM_db1_S2_Util!C4*Weighting!O3+TUM_db1_S2_Util!D4*Weighting!O4+TUM_db1_S2_Util!E4*Weighting!O5+TUM_db1_S2_Util!F4*Weighting!O6+TUM_db1_S2_Util!G4*Weighting!O7+TUM_db1_S2_Util!H4*Weighting!O8+TUM_db1_S2_Util!I4*Weighting!O9+TUM_db1_S2_Util!J4*Weighting!O10+TUM_db1_S2_Util!K4*Weighting!O11+TUM_db1_S2_Util!L4*Weighting!O12+TUM_db1_S2_Util!M4*Weighting!O13+TUM_db1_S2_Util!N4*Weighting!O14+TUM_db1_S2_Util!O4*Weighting!O15+TUM_db1_S2_Util!P4*Weighting!O16+TUM_db1_S2_Util!Q4*Weighting!O17</f>
        <v>5.0061767212538868</v>
      </c>
      <c r="P4" s="6">
        <f>+TUM_db1_S2_Util!B4*Weighting!P2+TUM_db1_S2_Util!C4*Weighting!P3+TUM_db1_S2_Util!D4*Weighting!P4+TUM_db1_S2_Util!E4*Weighting!P5+TUM_db1_S2_Util!F4*Weighting!P6+TUM_db1_S2_Util!G4*Weighting!P7+TUM_db1_S2_Util!H4*Weighting!P8+TUM_db1_S2_Util!I4*Weighting!P9+TUM_db1_S2_Util!J4*Weighting!P10+TUM_db1_S2_Util!K4*Weighting!P11+TUM_db1_S2_Util!L4*Weighting!P12+TUM_db1_S2_Util!M4*Weighting!P13+TUM_db1_S2_Util!N4*Weighting!P14+TUM_db1_S2_Util!O4*Weighting!P15+TUM_db1_S2_Util!P4*Weighting!P16+TUM_db1_S2_Util!Q4*Weighting!P17</f>
        <v>3.8170782430014234</v>
      </c>
      <c r="Q4" s="6">
        <f>+TUM_db1_S2_Util!B4*Weighting!Q2+TUM_db1_S2_Util!C4*Weighting!Q3+TUM_db1_S2_Util!D4*Weighting!Q4+TUM_db1_S2_Util!E4*Weighting!Q5+TUM_db1_S2_Util!F4*Weighting!Q6+TUM_db1_S2_Util!G4*Weighting!Q7+TUM_db1_S2_Util!H4*Weighting!Q8+TUM_db1_S2_Util!I4*Weighting!Q9+TUM_db1_S2_Util!J4*Weighting!Q10+TUM_db1_S2_Util!K4*Weighting!Q11+TUM_db1_S2_Util!L4*Weighting!Q12+TUM_db1_S2_Util!M4*Weighting!Q13+TUM_db1_S2_Util!N4*Weighting!Q14+TUM_db1_S2_Util!O4*Weighting!Q15+TUM_db1_S2_Util!P4*Weighting!Q16+TUM_db1_S2_Util!Q4*Weighting!Q17</f>
        <v>0.2371289310401532</v>
      </c>
      <c r="R4" s="6">
        <f>+TUM_db1_S2_Util!B4*Weighting!R2+TUM_db1_S2_Util!C4*Weighting!R3+TUM_db1_S2_Util!D4*Weighting!R4+TUM_db1_S2_Util!E4*Weighting!R5+TUM_db1_S2_Util!F4*Weighting!R6+TUM_db1_S2_Util!G4*Weighting!R7+TUM_db1_S2_Util!H4*Weighting!R8+TUM_db1_S2_Util!I4*Weighting!R9+TUM_db1_S2_Util!J4*Weighting!R10+TUM_db1_S2_Util!K4*Weighting!R11+TUM_db1_S2_Util!L4*Weighting!R12+TUM_db1_S2_Util!M4*Weighting!R13+TUM_db1_S2_Util!N4*Weighting!R14+TUM_db1_S2_Util!O4*Weighting!R15+TUM_db1_S2_Util!P4*Weighting!R16+TUM_db1_S2_Util!Q4*Weighting!R17</f>
        <v>0.85862576489806153</v>
      </c>
      <c r="S4" s="6">
        <f>+TUM_db1_S2_Util!B4*Weighting!S2+TUM_db1_S2_Util!C4*Weighting!S3+TUM_db1_S2_Util!D4*Weighting!S4+TUM_db1_S2_Util!E4*Weighting!S5+TUM_db1_S2_Util!F4*Weighting!S6+TUM_db1_S2_Util!G4*Weighting!S7+TUM_db1_S2_Util!H4*Weighting!S8+TUM_db1_S2_Util!I4*Weighting!S9+TUM_db1_S2_Util!J4*Weighting!S10+TUM_db1_S2_Util!K4*Weighting!S11+TUM_db1_S2_Util!L4*Weighting!S12+TUM_db1_S2_Util!M4*Weighting!S13+TUM_db1_S2_Util!N4*Weighting!S14+TUM_db1_S2_Util!O4*Weighting!S15+TUM_db1_S2_Util!P4*Weighting!S16+TUM_db1_S2_Util!Q4*Weighting!S17</f>
        <v>3.4099530159431954</v>
      </c>
      <c r="T4" s="6">
        <f>+TUM_db1_S2_Util!B4*Weighting!T2+TUM_db1_S2_Util!C4*Weighting!T3+TUM_db1_S2_Util!D4*Weighting!T4+TUM_db1_S2_Util!E4*Weighting!T5+TUM_db1_S2_Util!F4*Weighting!T6+TUM_db1_S2_Util!G4*Weighting!T7+TUM_db1_S2_Util!H4*Weighting!T8+TUM_db1_S2_Util!I4*Weighting!T9+TUM_db1_S2_Util!J4*Weighting!T10+TUM_db1_S2_Util!K4*Weighting!T11+TUM_db1_S2_Util!L4*Weighting!T12+TUM_db1_S2_Util!M4*Weighting!T13+TUM_db1_S2_Util!N4*Weighting!T14+TUM_db1_S2_Util!O4*Weighting!T15+TUM_db1_S2_Util!P4*Weighting!T16+TUM_db1_S2_Util!Q4*Weighting!T17</f>
        <v>4.5531761054270339</v>
      </c>
      <c r="U4" s="6">
        <f>+TUM_db1_S2_Util!B4*Weighting!U2+TUM_db1_S2_Util!C4*Weighting!U3+TUM_db1_S2_Util!D4*Weighting!U4+TUM_db1_S2_Util!E4*Weighting!U5+TUM_db1_S2_Util!F4*Weighting!U6+TUM_db1_S2_Util!G4*Weighting!U7+TUM_db1_S2_Util!H4*Weighting!U8+TUM_db1_S2_Util!I4*Weighting!U9+TUM_db1_S2_Util!J4*Weighting!U10+TUM_db1_S2_Util!K4*Weighting!U11+TUM_db1_S2_Util!L4*Weighting!U12+TUM_db1_S2_Util!M4*Weighting!U13+TUM_db1_S2_Util!N4*Weighting!U14+TUM_db1_S2_Util!O4*Weighting!U15+TUM_db1_S2_Util!P4*Weighting!U16+TUM_db1_S2_Util!Q4*Weighting!U17</f>
        <v>0.11468521567290228</v>
      </c>
      <c r="V4" s="6">
        <f>+TUM_db1_S2_Util!B4*Weighting!V2+TUM_db1_S2_Util!C4*Weighting!V3+TUM_db1_S2_Util!D4*Weighting!V4+TUM_db1_S2_Util!E4*Weighting!V5+TUM_db1_S2_Util!F4*Weighting!V6+TUM_db1_S2_Util!G4*Weighting!V7+TUM_db1_S2_Util!H4*Weighting!V8+TUM_db1_S2_Util!I4*Weighting!V9+TUM_db1_S2_Util!J4*Weighting!V10+TUM_db1_S2_Util!K4*Weighting!V11+TUM_db1_S2_Util!L4*Weighting!V12+TUM_db1_S2_Util!M4*Weighting!V13+TUM_db1_S2_Util!N4*Weighting!V14+TUM_db1_S2_Util!O4*Weighting!V15+TUM_db1_S2_Util!P4*Weighting!V16+TUM_db1_S2_Util!Q4*Weighting!V17</f>
        <v>0.4560981747772378</v>
      </c>
      <c r="W4" s="6">
        <f>+TUM_db1_S2_Util!B4*Weighting!W2+TUM_db1_S2_Util!C4*Weighting!W3+TUM_db1_S2_Util!D4*Weighting!W4+TUM_db1_S2_Util!E4*Weighting!W5+TUM_db1_S2_Util!F4*Weighting!W6+TUM_db1_S2_Util!G4*Weighting!W7+TUM_db1_S2_Util!H4*Weighting!W8+TUM_db1_S2_Util!I4*Weighting!W9+TUM_db1_S2_Util!J4*Weighting!W10+TUM_db1_S2_Util!K4*Weighting!W11+TUM_db1_S2_Util!L4*Weighting!W12+TUM_db1_S2_Util!M4*Weighting!W13+TUM_db1_S2_Util!N4*Weighting!W14+TUM_db1_S2_Util!O4*Weighting!W15+TUM_db1_S2_Util!P4*Weighting!W16+TUM_db1_S2_Util!Q4*Weighting!W17</f>
        <v>0.90761743779144421</v>
      </c>
      <c r="X4" s="6">
        <f>+TUM_db1_S2_Util!B4*Weighting!X2+TUM_db1_S2_Util!C4*Weighting!X3+TUM_db1_S2_Util!D4*Weighting!X4+TUM_db1_S2_Util!E4*Weighting!X5+TUM_db1_S2_Util!F4*Weighting!X6+TUM_db1_S2_Util!G4*Weighting!X7+TUM_db1_S2_Util!H4*Weighting!X8+TUM_db1_S2_Util!I4*Weighting!X9+TUM_db1_S2_Util!J4*Weighting!X10+TUM_db1_S2_Util!K4*Weighting!X11+TUM_db1_S2_Util!L4*Weighting!X12+TUM_db1_S2_Util!M4*Weighting!X13+TUM_db1_S2_Util!N4*Weighting!X14+TUM_db1_S2_Util!O4*Weighting!X15+TUM_db1_S2_Util!P4*Weighting!X16+TUM_db1_S2_Util!Q4*Weighting!X17</f>
        <v>0.19531813883401949</v>
      </c>
      <c r="Y4" s="6">
        <f>+TUM_db1_S2_Util!B4*Weighting!Y2+TUM_db1_S2_Util!C4*Weighting!Y3+TUM_db1_S2_Util!D4*Weighting!Y4+TUM_db1_S2_Util!E4*Weighting!Y5+TUM_db1_S2_Util!F4*Weighting!Y6+TUM_db1_S2_Util!G4*Weighting!Y7+TUM_db1_S2_Util!H4*Weighting!Y8+TUM_db1_S2_Util!I4*Weighting!Y9+TUM_db1_S2_Util!J4*Weighting!Y10+TUM_db1_S2_Util!K4*Weighting!Y11+TUM_db1_S2_Util!L4*Weighting!Y12+TUM_db1_S2_Util!M4*Weighting!Y13+TUM_db1_S2_Util!N4*Weighting!Y14+TUM_db1_S2_Util!O4*Weighting!Y15+TUM_db1_S2_Util!P4*Weighting!Y16+TUM_db1_S2_Util!Q4*Weighting!Y17</f>
        <v>0.14731329094617851</v>
      </c>
      <c r="Z4" s="6">
        <f>+TUM_db1_S2_Util!B4*Weighting!Z2+TUM_db1_S2_Util!C4*Weighting!Z3+TUM_db1_S2_Util!D4*Weighting!Z4+TUM_db1_S2_Util!E4*Weighting!Z5+TUM_db1_S2_Util!F4*Weighting!Z6+TUM_db1_S2_Util!G4*Weighting!Z7+TUM_db1_S2_Util!H4*Weighting!Z8+TUM_db1_S2_Util!I4*Weighting!Z9+TUM_db1_S2_Util!J4*Weighting!Z10+TUM_db1_S2_Util!K4*Weighting!Z11+TUM_db1_S2_Util!L4*Weighting!Z12+TUM_db1_S2_Util!M4*Weighting!Z13+TUM_db1_S2_Util!N4*Weighting!Z14+TUM_db1_S2_Util!O4*Weighting!Z15+TUM_db1_S2_Util!P4*Weighting!Z16+TUM_db1_S2_Util!Q4*Weighting!Z17</f>
        <v>1.1942275606037256</v>
      </c>
      <c r="AA4" s="6">
        <f>+TUM_db1_S2_Util!B4*Weighting!AA2+TUM_db1_S2_Util!C4*Weighting!AA3+TUM_db1_S2_Util!D4*Weighting!AA4+TUM_db1_S2_Util!E4*Weighting!AA5+TUM_db1_S2_Util!F4*Weighting!AA6+TUM_db1_S2_Util!G4*Weighting!AA7+TUM_db1_S2_Util!H4*Weighting!AA8+TUM_db1_S2_Util!I4*Weighting!AA9+TUM_db1_S2_Util!J4*Weighting!AA10+TUM_db1_S2_Util!K4*Weighting!AA11+TUM_db1_S2_Util!L4*Weighting!AA12+TUM_db1_S2_Util!M4*Weighting!AA13+TUM_db1_S2_Util!N4*Weighting!AA14+TUM_db1_S2_Util!O4*Weighting!AA15+TUM_db1_S2_Util!P4*Weighting!AA16+TUM_db1_S2_Util!Q4*Weighting!AA17</f>
        <v>1.9521194260506485</v>
      </c>
    </row>
    <row r="5" spans="1:27" x14ac:dyDescent="0.35">
      <c r="A5" s="5" t="s">
        <v>4</v>
      </c>
      <c r="B5" s="6">
        <f ca="1">+TUM_db1_S2_Util!B5*Weighting!B2+TUM_db1_S2_Util!C5*Weighting!B3+TUM_db1_S2_Util!D5*Weighting!B4+TUM_db1_S2_Util!E5*Weighting!B5+TUM_db1_S2_Util!F5*Weighting!B6+TUM_db1_S2_Util!G5*Weighting!B7+TUM_db1_S2_Util!H5*Weighting!B8+TUM_db1_S2_Util!I5*Weighting!B9+TUM_db1_S2_Util!J5*Weighting!B10+TUM_db1_S2_Util!K5*Weighting!B11+TUM_db1_S2_Util!L5*Weighting!B12+TUM_db1_S2_Util!M5*Weighting!B13+TUM_db1_S2_Util!N5*Weighting!B14+TUM_db1_S2_Util!O5*Weighting!B15+TUM_db1_S2_Util!P5*Weighting!B16+TUM_db1_S2_Util!Q5*Weighting!B17</f>
        <v>-140.06685912758638</v>
      </c>
      <c r="C5" s="6">
        <f ca="1">+TUM_db1_S2_Util!B5*Weighting!C2+TUM_db1_S2_Util!C5*Weighting!C3+TUM_db1_S2_Util!D5*Weighting!C4+TUM_db1_S2_Util!E5*Weighting!C5+TUM_db1_S2_Util!F5*Weighting!C6+TUM_db1_S2_Util!G5*Weighting!C7+TUM_db1_S2_Util!H5*Weighting!C8+TUM_db1_S2_Util!I5*Weighting!C9+TUM_db1_S2_Util!J5*Weighting!C10+TUM_db1_S2_Util!K5*Weighting!C11+TUM_db1_S2_Util!L5*Weighting!C12+TUM_db1_S2_Util!M5*Weighting!C13+TUM_db1_S2_Util!N5*Weighting!C14+TUM_db1_S2_Util!O5*Weighting!C15+TUM_db1_S2_Util!P5*Weighting!C16+TUM_db1_S2_Util!Q5*Weighting!C17</f>
        <v>-135.29308190426929</v>
      </c>
      <c r="D5" s="6">
        <f ca="1">+TUM_db1_S2_Util!B5*Weighting!D2+TUM_db1_S2_Util!C5*Weighting!D3+TUM_db1_S2_Util!D5*Weighting!D4+TUM_db1_S2_Util!E5*Weighting!D5+TUM_db1_S2_Util!F5*Weighting!D6+TUM_db1_S2_Util!G5*Weighting!D7+TUM_db1_S2_Util!H5*Weighting!D8+TUM_db1_S2_Util!I5*Weighting!D9+TUM_db1_S2_Util!J5*Weighting!D10+TUM_db1_S2_Util!K5*Weighting!D11+TUM_db1_S2_Util!L5*Weighting!D12+TUM_db1_S2_Util!M5*Weighting!D13+TUM_db1_S2_Util!N5*Weighting!D14+TUM_db1_S2_Util!O5*Weighting!D15+TUM_db1_S2_Util!P5*Weighting!D16+TUM_db1_S2_Util!Q5*Weighting!D17</f>
        <v>-136.7070609741634</v>
      </c>
      <c r="E5" s="6">
        <f ca="1">+TUM_db1_S2_Util!B5*Weighting!E2+TUM_db1_S2_Util!C5*Weighting!E3+TUM_db1_S2_Util!D5*Weighting!E4+TUM_db1_S2_Util!E5*Weighting!E5+TUM_db1_S2_Util!F5*Weighting!E6+TUM_db1_S2_Util!G5*Weighting!E7+TUM_db1_S2_Util!H5*Weighting!E8+TUM_db1_S2_Util!I5*Weighting!E9+TUM_db1_S2_Util!J5*Weighting!E10+TUM_db1_S2_Util!K5*Weighting!E11+TUM_db1_S2_Util!L5*Weighting!E12+TUM_db1_S2_Util!M5*Weighting!E13+TUM_db1_S2_Util!N5*Weighting!E14+TUM_db1_S2_Util!O5*Weighting!E15+TUM_db1_S2_Util!P5*Weighting!E16+TUM_db1_S2_Util!Q5*Weighting!E17</f>
        <v>-167.44954993287482</v>
      </c>
      <c r="F5" s="6">
        <f ca="1">+TUM_db1_S2_Util!B5*Weighting!F2+TUM_db1_S2_Util!C5*Weighting!F3+TUM_db1_S2_Util!D5*Weighting!F4+TUM_db1_S2_Util!E5*Weighting!F5+TUM_db1_S2_Util!F5*Weighting!F6+TUM_db1_S2_Util!G5*Weighting!F7+TUM_db1_S2_Util!H5*Weighting!F8+TUM_db1_S2_Util!I5*Weighting!F9+TUM_db1_S2_Util!J5*Weighting!F10+TUM_db1_S2_Util!K5*Weighting!F11+TUM_db1_S2_Util!L5*Weighting!F12+TUM_db1_S2_Util!M5*Weighting!F13+TUM_db1_S2_Util!N5*Weighting!F14+TUM_db1_S2_Util!O5*Weighting!F15+TUM_db1_S2_Util!P5*Weighting!F16+TUM_db1_S2_Util!Q5*Weighting!F17</f>
        <v>-128.45370817727689</v>
      </c>
      <c r="G5" s="6">
        <f>+TUM_db1_S2_Util!B5*Weighting!G2+TUM_db1_S2_Util!C5*Weighting!G3+TUM_db1_S2_Util!D5*Weighting!G4+TUM_db1_S2_Util!E5*Weighting!G5+TUM_db1_S2_Util!F5*Weighting!G6+TUM_db1_S2_Util!G5*Weighting!G7+TUM_db1_S2_Util!H5*Weighting!G8+TUM_db1_S2_Util!I5*Weighting!G9+TUM_db1_S2_Util!J5*Weighting!G10+TUM_db1_S2_Util!K5*Weighting!G11+TUM_db1_S2_Util!L5*Weighting!G12+TUM_db1_S2_Util!M5*Weighting!G13+TUM_db1_S2_Util!N5*Weighting!G14+TUM_db1_S2_Util!O5*Weighting!G15+TUM_db1_S2_Util!P5*Weighting!G16+TUM_db1_S2_Util!Q5*Weighting!G17</f>
        <v>-57.287483536555918</v>
      </c>
      <c r="H5" s="6">
        <f>+TUM_db1_S2_Util!B5*Weighting!H2+TUM_db1_S2_Util!C5*Weighting!H3+TUM_db1_S2_Util!D5*Weighting!H4+TUM_db1_S2_Util!E5*Weighting!H5+TUM_db1_S2_Util!F5*Weighting!H6+TUM_db1_S2_Util!G5*Weighting!H7+TUM_db1_S2_Util!H5*Weighting!H8+TUM_db1_S2_Util!I5*Weighting!H9+TUM_db1_S2_Util!J5*Weighting!H10+TUM_db1_S2_Util!K5*Weighting!H11+TUM_db1_S2_Util!L5*Weighting!H12+TUM_db1_S2_Util!M5*Weighting!H13+TUM_db1_S2_Util!N5*Weighting!H14+TUM_db1_S2_Util!O5*Weighting!H15+TUM_db1_S2_Util!P5*Weighting!H16+TUM_db1_S2_Util!Q5*Weighting!H17</f>
        <v>-47.772141823034573</v>
      </c>
      <c r="I5" s="6">
        <f>+TUM_db1_S2_Util!B5*Weighting!I2+TUM_db1_S2_Util!C5*Weighting!I3+TUM_db1_S2_Util!D5*Weighting!I4+TUM_db1_S2_Util!E5*Weighting!I5+TUM_db1_S2_Util!F5*Weighting!I6+TUM_db1_S2_Util!G5*Weighting!I7+TUM_db1_S2_Util!H5*Weighting!I8+TUM_db1_S2_Util!I5*Weighting!I9+TUM_db1_S2_Util!J5*Weighting!I10+TUM_db1_S2_Util!K5*Weighting!I11+TUM_db1_S2_Util!L5*Weighting!I12+TUM_db1_S2_Util!M5*Weighting!I13+TUM_db1_S2_Util!N5*Weighting!I14+TUM_db1_S2_Util!O5*Weighting!I15+TUM_db1_S2_Util!P5*Weighting!I16+TUM_db1_S2_Util!Q5*Weighting!I17</f>
        <v>-55.279587529685735</v>
      </c>
      <c r="J5" s="6">
        <f>+TUM_db1_S2_Util!B5*Weighting!J2+TUM_db1_S2_Util!C5*Weighting!J3+TUM_db1_S2_Util!D5*Weighting!J4+TUM_db1_S2_Util!E5*Weighting!J5+TUM_db1_S2_Util!F5*Weighting!J6+TUM_db1_S2_Util!G5*Weighting!J7+TUM_db1_S2_Util!H5*Weighting!J8+TUM_db1_S2_Util!I5*Weighting!J9+TUM_db1_S2_Util!J5*Weighting!J10+TUM_db1_S2_Util!K5*Weighting!J11+TUM_db1_S2_Util!L5*Weighting!J12+TUM_db1_S2_Util!M5*Weighting!J13+TUM_db1_S2_Util!N5*Weighting!J14+TUM_db1_S2_Util!O5*Weighting!J15+TUM_db1_S2_Util!P5*Weighting!J16+TUM_db1_S2_Util!Q5*Weighting!J17</f>
        <v>-64.428839362635173</v>
      </c>
      <c r="K5" s="6">
        <f>+TUM_db1_S2_Util!B5*Weighting!K2+TUM_db1_S2_Util!C5*Weighting!K3+TUM_db1_S2_Util!D5*Weighting!K4+TUM_db1_S2_Util!E5*Weighting!K5+TUM_db1_S2_Util!F5*Weighting!K6+TUM_db1_S2_Util!G5*Weighting!K7+TUM_db1_S2_Util!H5*Weighting!K8+TUM_db1_S2_Util!I5*Weighting!K9+TUM_db1_S2_Util!J5*Weighting!K10+TUM_db1_S2_Util!K5*Weighting!K11+TUM_db1_S2_Util!L5*Weighting!K12+TUM_db1_S2_Util!M5*Weighting!K13+TUM_db1_S2_Util!N5*Weighting!K14+TUM_db1_S2_Util!O5*Weighting!K15+TUM_db1_S2_Util!P5*Weighting!K16+TUM_db1_S2_Util!Q5*Weighting!K17</f>
        <v>-43.651652288094837</v>
      </c>
      <c r="L5" s="6">
        <f>+TUM_db1_S2_Util!B5*Weighting!L2+TUM_db1_S2_Util!C5*Weighting!L3+TUM_db1_S2_Util!D5*Weighting!L4+TUM_db1_S2_Util!E5*Weighting!L5+TUM_db1_S2_Util!F5*Weighting!L6+TUM_db1_S2_Util!G5*Weighting!L7+TUM_db1_S2_Util!H5*Weighting!L8+TUM_db1_S2_Util!I5*Weighting!L9+TUM_db1_S2_Util!J5*Weighting!L10+TUM_db1_S2_Util!K5*Weighting!L11+TUM_db1_S2_Util!L5*Weighting!L12+TUM_db1_S2_Util!M5*Weighting!L13+TUM_db1_S2_Util!N5*Weighting!L14+TUM_db1_S2_Util!O5*Weighting!L15+TUM_db1_S2_Util!P5*Weighting!L16+TUM_db1_S2_Util!Q5*Weighting!L17</f>
        <v>-9.6688265654318304</v>
      </c>
      <c r="M5" s="6">
        <f>+TUM_db1_S2_Util!B5*Weighting!M2+TUM_db1_S2_Util!C5*Weighting!M3+TUM_db1_S2_Util!D5*Weighting!M4+TUM_db1_S2_Util!E5*Weighting!M5+TUM_db1_S2_Util!F5*Weighting!M6+TUM_db1_S2_Util!G5*Weighting!M7+TUM_db1_S2_Util!H5*Weighting!M8+TUM_db1_S2_Util!I5*Weighting!M9+TUM_db1_S2_Util!J5*Weighting!M10+TUM_db1_S2_Util!K5*Weighting!M11+TUM_db1_S2_Util!L5*Weighting!M12+TUM_db1_S2_Util!M5*Weighting!M13+TUM_db1_S2_Util!N5*Weighting!M14+TUM_db1_S2_Util!O5*Weighting!M15+TUM_db1_S2_Util!P5*Weighting!M16+TUM_db1_S2_Util!Q5*Weighting!M17</f>
        <v>-0.47748362389890092</v>
      </c>
      <c r="N5" s="6">
        <f>+TUM_db1_S2_Util!B5*Weighting!N2+TUM_db1_S2_Util!C5*Weighting!N3+TUM_db1_S2_Util!D5*Weighting!N4+TUM_db1_S2_Util!E5*Weighting!N5+TUM_db1_S2_Util!F5*Weighting!N6+TUM_db1_S2_Util!G5*Weighting!N7+TUM_db1_S2_Util!H5*Weighting!N8+TUM_db1_S2_Util!I5*Weighting!N9+TUM_db1_S2_Util!J5*Weighting!N10+TUM_db1_S2_Util!K5*Weighting!N11+TUM_db1_S2_Util!L5*Weighting!N12+TUM_db1_S2_Util!M5*Weighting!N13+TUM_db1_S2_Util!N5*Weighting!N14+TUM_db1_S2_Util!O5*Weighting!N15+TUM_db1_S2_Util!P5*Weighting!N16+TUM_db1_S2_Util!Q5*Weighting!N17</f>
        <v>-136.2635354289566</v>
      </c>
      <c r="O5" s="6">
        <f>+TUM_db1_S2_Util!B5*Weighting!O2+TUM_db1_S2_Util!C5*Weighting!O3+TUM_db1_S2_Util!D5*Weighting!O4+TUM_db1_S2_Util!E5*Weighting!O5+TUM_db1_S2_Util!F5*Weighting!O6+TUM_db1_S2_Util!G5*Weighting!O7+TUM_db1_S2_Util!H5*Weighting!O8+TUM_db1_S2_Util!I5*Weighting!O9+TUM_db1_S2_Util!J5*Weighting!O10+TUM_db1_S2_Util!K5*Weighting!O11+TUM_db1_S2_Util!L5*Weighting!O12+TUM_db1_S2_Util!M5*Weighting!O13+TUM_db1_S2_Util!N5*Weighting!O14+TUM_db1_S2_Util!O5*Weighting!O15+TUM_db1_S2_Util!P5*Weighting!O16+TUM_db1_S2_Util!Q5*Weighting!O17</f>
        <v>-212.11111778332543</v>
      </c>
      <c r="P5" s="6">
        <f>+TUM_db1_S2_Util!B5*Weighting!P2+TUM_db1_S2_Util!C5*Weighting!P3+TUM_db1_S2_Util!D5*Weighting!P4+TUM_db1_S2_Util!E5*Weighting!P5+TUM_db1_S2_Util!F5*Weighting!P6+TUM_db1_S2_Util!G5*Weighting!P7+TUM_db1_S2_Util!H5*Weighting!P8+TUM_db1_S2_Util!I5*Weighting!P9+TUM_db1_S2_Util!J5*Weighting!P10+TUM_db1_S2_Util!K5*Weighting!P11+TUM_db1_S2_Util!L5*Weighting!P12+TUM_db1_S2_Util!M5*Weighting!P13+TUM_db1_S2_Util!N5*Weighting!P14+TUM_db1_S2_Util!O5*Weighting!P15+TUM_db1_S2_Util!P5*Weighting!P16+TUM_db1_S2_Util!Q5*Weighting!P17</f>
        <v>-15.921990459519815</v>
      </c>
      <c r="Q5" s="6">
        <f>+TUM_db1_S2_Util!B5*Weighting!Q2+TUM_db1_S2_Util!C5*Weighting!Q3+TUM_db1_S2_Util!D5*Weighting!Q4+TUM_db1_S2_Util!E5*Weighting!Q5+TUM_db1_S2_Util!F5*Weighting!Q6+TUM_db1_S2_Util!G5*Weighting!Q7+TUM_db1_S2_Util!H5*Weighting!Q8+TUM_db1_S2_Util!I5*Weighting!Q9+TUM_db1_S2_Util!J5*Weighting!Q10+TUM_db1_S2_Util!K5*Weighting!Q11+TUM_db1_S2_Util!L5*Weighting!Q12+TUM_db1_S2_Util!M5*Weighting!Q13+TUM_db1_S2_Util!N5*Weighting!Q14+TUM_db1_S2_Util!O5*Weighting!Q15+TUM_db1_S2_Util!P5*Weighting!Q16+TUM_db1_S2_Util!Q5*Weighting!Q17</f>
        <v>-1.0446352228052325</v>
      </c>
      <c r="R5" s="6">
        <f>+TUM_db1_S2_Util!B5*Weighting!R2+TUM_db1_S2_Util!C5*Weighting!R3+TUM_db1_S2_Util!D5*Weighting!R4+TUM_db1_S2_Util!E5*Weighting!R5+TUM_db1_S2_Util!F5*Weighting!R6+TUM_db1_S2_Util!G5*Weighting!R7+TUM_db1_S2_Util!H5*Weighting!R8+TUM_db1_S2_Util!I5*Weighting!R9+TUM_db1_S2_Util!J5*Weighting!R10+TUM_db1_S2_Util!K5*Weighting!R11+TUM_db1_S2_Util!L5*Weighting!R12+TUM_db1_S2_Util!M5*Weighting!R13+TUM_db1_S2_Util!N5*Weighting!R14+TUM_db1_S2_Util!O5*Weighting!R15+TUM_db1_S2_Util!P5*Weighting!R16+TUM_db1_S2_Util!Q5*Weighting!R17</f>
        <v>-13.212962921292267</v>
      </c>
      <c r="S5" s="6">
        <f>+TUM_db1_S2_Util!B5*Weighting!S2+TUM_db1_S2_Util!C5*Weighting!S3+TUM_db1_S2_Util!D5*Weighting!S4+TUM_db1_S2_Util!E5*Weighting!S5+TUM_db1_S2_Util!F5*Weighting!S6+TUM_db1_S2_Util!G5*Weighting!S7+TUM_db1_S2_Util!H5*Weighting!S8+TUM_db1_S2_Util!I5*Weighting!S9+TUM_db1_S2_Util!J5*Weighting!S10+TUM_db1_S2_Util!K5*Weighting!S11+TUM_db1_S2_Util!L5*Weighting!S12+TUM_db1_S2_Util!M5*Weighting!S13+TUM_db1_S2_Util!N5*Weighting!S14+TUM_db1_S2_Util!O5*Weighting!S15+TUM_db1_S2_Util!P5*Weighting!S16+TUM_db1_S2_Util!Q5*Weighting!S17</f>
        <v>-23.456282594972009</v>
      </c>
      <c r="T5" s="6">
        <f>+TUM_db1_S2_Util!B5*Weighting!T2+TUM_db1_S2_Util!C5*Weighting!T3+TUM_db1_S2_Util!D5*Weighting!T4+TUM_db1_S2_Util!E5*Weighting!T5+TUM_db1_S2_Util!F5*Weighting!T6+TUM_db1_S2_Util!G5*Weighting!T7+TUM_db1_S2_Util!H5*Weighting!T8+TUM_db1_S2_Util!I5*Weighting!T9+TUM_db1_S2_Util!J5*Weighting!T10+TUM_db1_S2_Util!K5*Weighting!T11+TUM_db1_S2_Util!L5*Weighting!T12+TUM_db1_S2_Util!M5*Weighting!T13+TUM_db1_S2_Util!N5*Weighting!T14+TUM_db1_S2_Util!O5*Weighting!T15+TUM_db1_S2_Util!P5*Weighting!T16+TUM_db1_S2_Util!Q5*Weighting!T17</f>
        <v>-30.265742639339745</v>
      </c>
      <c r="U5" s="6">
        <f>+TUM_db1_S2_Util!B5*Weighting!U2+TUM_db1_S2_Util!C5*Weighting!U3+TUM_db1_S2_Util!D5*Weighting!U4+TUM_db1_S2_Util!E5*Weighting!U5+TUM_db1_S2_Util!F5*Weighting!U6+TUM_db1_S2_Util!G5*Weighting!U7+TUM_db1_S2_Util!H5*Weighting!U8+TUM_db1_S2_Util!I5*Weighting!U9+TUM_db1_S2_Util!J5*Weighting!U10+TUM_db1_S2_Util!K5*Weighting!U11+TUM_db1_S2_Util!L5*Weighting!U12+TUM_db1_S2_Util!M5*Weighting!U13+TUM_db1_S2_Util!N5*Weighting!U14+TUM_db1_S2_Util!O5*Weighting!U15+TUM_db1_S2_Util!P5*Weighting!U16+TUM_db1_S2_Util!Q5*Weighting!U17</f>
        <v>-33.714125913847631</v>
      </c>
      <c r="V5" s="6">
        <f>+TUM_db1_S2_Util!B5*Weighting!V2+TUM_db1_S2_Util!C5*Weighting!V3+TUM_db1_S2_Util!D5*Weighting!V4+TUM_db1_S2_Util!E5*Weighting!V5+TUM_db1_S2_Util!F5*Weighting!V6+TUM_db1_S2_Util!G5*Weighting!V7+TUM_db1_S2_Util!H5*Weighting!V8+TUM_db1_S2_Util!I5*Weighting!V9+TUM_db1_S2_Util!J5*Weighting!V10+TUM_db1_S2_Util!K5*Weighting!V11+TUM_db1_S2_Util!L5*Weighting!V12+TUM_db1_S2_Util!M5*Weighting!V13+TUM_db1_S2_Util!N5*Weighting!V14+TUM_db1_S2_Util!O5*Weighting!V15+TUM_db1_S2_Util!P5*Weighting!V16+TUM_db1_S2_Util!Q5*Weighting!V17</f>
        <v>-30.452624089852609</v>
      </c>
      <c r="W5" s="6">
        <f>+TUM_db1_S2_Util!B5*Weighting!W2+TUM_db1_S2_Util!C5*Weighting!W3+TUM_db1_S2_Util!D5*Weighting!W4+TUM_db1_S2_Util!E5*Weighting!W5+TUM_db1_S2_Util!F5*Weighting!W6+TUM_db1_S2_Util!G5*Weighting!W7+TUM_db1_S2_Util!H5*Weighting!W8+TUM_db1_S2_Util!I5*Weighting!W9+TUM_db1_S2_Util!J5*Weighting!W10+TUM_db1_S2_Util!K5*Weighting!W11+TUM_db1_S2_Util!L5*Weighting!W12+TUM_db1_S2_Util!M5*Weighting!W13+TUM_db1_S2_Util!N5*Weighting!W14+TUM_db1_S2_Util!O5*Weighting!W15+TUM_db1_S2_Util!P5*Weighting!W16+TUM_db1_S2_Util!Q5*Weighting!W17</f>
        <v>-206.9471534605095</v>
      </c>
      <c r="X5" s="6">
        <f>+TUM_db1_S2_Util!B5*Weighting!X2+TUM_db1_S2_Util!C5*Weighting!X3+TUM_db1_S2_Util!D5*Weighting!X4+TUM_db1_S2_Util!E5*Weighting!X5+TUM_db1_S2_Util!F5*Weighting!X6+TUM_db1_S2_Util!G5*Weighting!X7+TUM_db1_S2_Util!H5*Weighting!X8+TUM_db1_S2_Util!I5*Weighting!X9+TUM_db1_S2_Util!J5*Weighting!X10+TUM_db1_S2_Util!K5*Weighting!X11+TUM_db1_S2_Util!L5*Weighting!X12+TUM_db1_S2_Util!M5*Weighting!X13+TUM_db1_S2_Util!N5*Weighting!X14+TUM_db1_S2_Util!O5*Weighting!X15+TUM_db1_S2_Util!P5*Weighting!X16+TUM_db1_S2_Util!Q5*Weighting!X17</f>
        <v>-17.62130414743962</v>
      </c>
      <c r="Y5" s="6">
        <f>+TUM_db1_S2_Util!B5*Weighting!Y2+TUM_db1_S2_Util!C5*Weighting!Y3+TUM_db1_S2_Util!D5*Weighting!Y4+TUM_db1_S2_Util!E5*Weighting!Y5+TUM_db1_S2_Util!F5*Weighting!Y6+TUM_db1_S2_Util!G5*Weighting!Y7+TUM_db1_S2_Util!H5*Weighting!Y8+TUM_db1_S2_Util!I5*Weighting!Y9+TUM_db1_S2_Util!J5*Weighting!Y10+TUM_db1_S2_Util!K5*Weighting!Y11+TUM_db1_S2_Util!L5*Weighting!Y12+TUM_db1_S2_Util!M5*Weighting!Y13+TUM_db1_S2_Util!N5*Weighting!Y14+TUM_db1_S2_Util!O5*Weighting!Y15+TUM_db1_S2_Util!P5*Weighting!Y16+TUM_db1_S2_Util!Q5*Weighting!Y17</f>
        <v>-154.9218218234756</v>
      </c>
      <c r="Z5" s="6">
        <f>+TUM_db1_S2_Util!B5*Weighting!Z2+TUM_db1_S2_Util!C5*Weighting!Z3+TUM_db1_S2_Util!D5*Weighting!Z4+TUM_db1_S2_Util!E5*Weighting!Z5+TUM_db1_S2_Util!F5*Weighting!Z6+TUM_db1_S2_Util!G5*Weighting!Z7+TUM_db1_S2_Util!H5*Weighting!Z8+TUM_db1_S2_Util!I5*Weighting!Z9+TUM_db1_S2_Util!J5*Weighting!Z10+TUM_db1_S2_Util!K5*Weighting!Z11+TUM_db1_S2_Util!L5*Weighting!Z12+TUM_db1_S2_Util!M5*Weighting!Z13+TUM_db1_S2_Util!N5*Weighting!Z14+TUM_db1_S2_Util!O5*Weighting!Z15+TUM_db1_S2_Util!P5*Weighting!Z16+TUM_db1_S2_Util!Q5*Weighting!Z17</f>
        <v>-16.314672622830685</v>
      </c>
      <c r="AA5" s="6">
        <f>+TUM_db1_S2_Util!B5*Weighting!AA2+TUM_db1_S2_Util!C5*Weighting!AA3+TUM_db1_S2_Util!D5*Weighting!AA4+TUM_db1_S2_Util!E5*Weighting!AA5+TUM_db1_S2_Util!F5*Weighting!AA6+TUM_db1_S2_Util!G5*Weighting!AA7+TUM_db1_S2_Util!H5*Weighting!AA8+TUM_db1_S2_Util!I5*Weighting!AA9+TUM_db1_S2_Util!J5*Weighting!AA10+TUM_db1_S2_Util!K5*Weighting!AA11+TUM_db1_S2_Util!L5*Weighting!AA12+TUM_db1_S2_Util!M5*Weighting!AA13+TUM_db1_S2_Util!N5*Weighting!AA14+TUM_db1_S2_Util!O5*Weighting!AA15+TUM_db1_S2_Util!P5*Weighting!AA16+TUM_db1_S2_Util!Q5*Weighting!AA17</f>
        <v>-14.205457287397087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2_Mat!B2*Weighting!B2+TUM_db1_S2_Mat!C2*Weighting!B3+TUM_db1_S2_Mat!D2*Weighting!B4+TUM_db1_S2_Mat!E2*Weighting!B5+TUM_db1_S2_Mat!F2*Weighting!B6+TUM_db1_S2_Mat!G2*Weighting!B7+TUM_db1_S2_Mat!H2*Weighting!B8+TUM_db1_S2_Mat!I2*Weighting!B9+TUM_db1_S2_Mat!J2*Weighting!B10+TUM_db1_S2_Mat!K2*Weighting!B11+TUM_db1_S2_Mat!L2*Weighting!B12+TUM_db1_S2_Mat!M2*Weighting!B13+TUM_db1_S2_Mat!N2*Weighting!B14+TUM_db1_S2_Mat!O2*Weighting!B15+TUM_db1_S2_Mat!P2*Weighting!B16+TUM_db1_S2_Mat!Q2*Weighting!B17</f>
        <v>700.33429563793197</v>
      </c>
      <c r="C2" s="6">
        <f ca="1">+TUM_db1_S2_Mat!B2*Weighting!C2+TUM_db1_S2_Mat!C2*Weighting!C3+TUM_db1_S2_Mat!D2*Weighting!C4+TUM_db1_S2_Mat!E2*Weighting!C5+TUM_db1_S2_Mat!F2*Weighting!C6+TUM_db1_S2_Mat!G2*Weighting!C7+TUM_db1_S2_Mat!H2*Weighting!C8+TUM_db1_S2_Mat!I2*Weighting!C9+TUM_db1_S2_Mat!J2*Weighting!C10+TUM_db1_S2_Mat!K2*Weighting!C11+TUM_db1_S2_Mat!L2*Weighting!C12+TUM_db1_S2_Mat!M2*Weighting!C13+TUM_db1_S2_Mat!N2*Weighting!C14+TUM_db1_S2_Mat!O2*Weighting!C15+TUM_db1_S2_Mat!P2*Weighting!C16+TUM_db1_S2_Mat!Q2*Weighting!C17</f>
        <v>676.46540952134649</v>
      </c>
      <c r="D2" s="6">
        <f ca="1">+TUM_db1_S2_Mat!B2*Weighting!D2+TUM_db1_S2_Mat!C2*Weighting!D3+TUM_db1_S2_Mat!D2*Weighting!D4+TUM_db1_S2_Mat!E2*Weighting!D5+TUM_db1_S2_Mat!F2*Weighting!D6+TUM_db1_S2_Mat!G2*Weighting!D7+TUM_db1_S2_Mat!H2*Weighting!D8+TUM_db1_S2_Mat!I2*Weighting!D9+TUM_db1_S2_Mat!J2*Weighting!D10+TUM_db1_S2_Mat!K2*Weighting!D11+TUM_db1_S2_Mat!L2*Weighting!D12+TUM_db1_S2_Mat!M2*Weighting!D13+TUM_db1_S2_Mat!N2*Weighting!D14+TUM_db1_S2_Mat!O2*Weighting!D15+TUM_db1_S2_Mat!P2*Weighting!D16+TUM_db1_S2_Mat!Q2*Weighting!D17</f>
        <v>683.53530487081696</v>
      </c>
      <c r="E2" s="6">
        <f ca="1">+TUM_db1_S2_Mat!B2*Weighting!E2+TUM_db1_S2_Mat!C2*Weighting!E3+TUM_db1_S2_Mat!D2*Weighting!E4+TUM_db1_S2_Mat!E2*Weighting!E5+TUM_db1_S2_Mat!F2*Weighting!E6+TUM_db1_S2_Mat!G2*Weighting!E7+TUM_db1_S2_Mat!H2*Weighting!E8+TUM_db1_S2_Mat!I2*Weighting!E9+TUM_db1_S2_Mat!J2*Weighting!E10+TUM_db1_S2_Mat!K2*Weighting!E11+TUM_db1_S2_Mat!L2*Weighting!E12+TUM_db1_S2_Mat!M2*Weighting!E13+TUM_db1_S2_Mat!N2*Weighting!E14+TUM_db1_S2_Mat!O2*Weighting!E15+TUM_db1_S2_Mat!P2*Weighting!E16+TUM_db1_S2_Mat!Q2*Weighting!E17</f>
        <v>837.24774966437406</v>
      </c>
      <c r="F2" s="6">
        <f ca="1">+TUM_db1_S2_Mat!B2*Weighting!F2+TUM_db1_S2_Mat!C2*Weighting!F3+TUM_db1_S2_Mat!D2*Weighting!F4+TUM_db1_S2_Mat!E2*Weighting!F5+TUM_db1_S2_Mat!F2*Weighting!F6+TUM_db1_S2_Mat!G2*Weighting!F7+TUM_db1_S2_Mat!H2*Weighting!F8+TUM_db1_S2_Mat!I2*Weighting!F9+TUM_db1_S2_Mat!J2*Weighting!F10+TUM_db1_S2_Mat!K2*Weighting!F11+TUM_db1_S2_Mat!L2*Weighting!F12+TUM_db1_S2_Mat!M2*Weighting!F13+TUM_db1_S2_Mat!N2*Weighting!F14+TUM_db1_S2_Mat!O2*Weighting!F15+TUM_db1_S2_Mat!P2*Weighting!F16+TUM_db1_S2_Mat!Q2*Weighting!F17</f>
        <v>642.26854088638447</v>
      </c>
      <c r="G2" s="6">
        <f>+TUM_db1_S2_Mat!B2*Weighting!G2+TUM_db1_S2_Mat!C2*Weighting!G3+TUM_db1_S2_Mat!D2*Weighting!G4+TUM_db1_S2_Mat!E2*Weighting!G5+TUM_db1_S2_Mat!F2*Weighting!G6+TUM_db1_S2_Mat!G2*Weighting!G7+TUM_db1_S2_Mat!H2*Weighting!G8+TUM_db1_S2_Mat!I2*Weighting!G9+TUM_db1_S2_Mat!J2*Weighting!G10+TUM_db1_S2_Mat!K2*Weighting!G11+TUM_db1_S2_Mat!L2*Weighting!G12+TUM_db1_S2_Mat!M2*Weighting!G13+TUM_db1_S2_Mat!N2*Weighting!G14+TUM_db1_S2_Mat!O2*Weighting!G15+TUM_db1_S2_Mat!P2*Weighting!G16+TUM_db1_S2_Mat!Q2*Weighting!G17</f>
        <v>286.43741768277954</v>
      </c>
      <c r="H2" s="6">
        <f>+TUM_db1_S2_Mat!B2*Weighting!H2+TUM_db1_S2_Mat!C2*Weighting!H3+TUM_db1_S2_Mat!D2*Weighting!H4+TUM_db1_S2_Mat!E2*Weighting!H5+TUM_db1_S2_Mat!F2*Weighting!H6+TUM_db1_S2_Mat!G2*Weighting!H7+TUM_db1_S2_Mat!H2*Weighting!H8+TUM_db1_S2_Mat!I2*Weighting!H9+TUM_db1_S2_Mat!J2*Weighting!H10+TUM_db1_S2_Mat!K2*Weighting!H11+TUM_db1_S2_Mat!L2*Weighting!H12+TUM_db1_S2_Mat!M2*Weighting!H13+TUM_db1_S2_Mat!N2*Weighting!H14+TUM_db1_S2_Mat!O2*Weighting!H15+TUM_db1_S2_Mat!P2*Weighting!H16+TUM_db1_S2_Mat!Q2*Weighting!H17</f>
        <v>238.86070911517288</v>
      </c>
      <c r="I2" s="6">
        <f>+TUM_db1_S2_Mat!B2*Weighting!I2+TUM_db1_S2_Mat!C2*Weighting!I3+TUM_db1_S2_Mat!D2*Weighting!I4+TUM_db1_S2_Mat!E2*Weighting!I5+TUM_db1_S2_Mat!F2*Weighting!I6+TUM_db1_S2_Mat!G2*Weighting!I7+TUM_db1_S2_Mat!H2*Weighting!I8+TUM_db1_S2_Mat!I2*Weighting!I9+TUM_db1_S2_Mat!J2*Weighting!I10+TUM_db1_S2_Mat!K2*Weighting!I11+TUM_db1_S2_Mat!L2*Weighting!I12+TUM_db1_S2_Mat!M2*Weighting!I13+TUM_db1_S2_Mat!N2*Weighting!I14+TUM_db1_S2_Mat!O2*Weighting!I15+TUM_db1_S2_Mat!P2*Weighting!I16+TUM_db1_S2_Mat!Q2*Weighting!I17</f>
        <v>276.39793764842875</v>
      </c>
      <c r="J2" s="6">
        <f>+TUM_db1_S2_Mat!B2*Weighting!J2+TUM_db1_S2_Mat!C2*Weighting!J3+TUM_db1_S2_Mat!D2*Weighting!J4+TUM_db1_S2_Mat!E2*Weighting!J5+TUM_db1_S2_Mat!F2*Weighting!J6+TUM_db1_S2_Mat!G2*Weighting!J7+TUM_db1_S2_Mat!H2*Weighting!J8+TUM_db1_S2_Mat!I2*Weighting!J9+TUM_db1_S2_Mat!J2*Weighting!J10+TUM_db1_S2_Mat!K2*Weighting!J11+TUM_db1_S2_Mat!L2*Weighting!J12+TUM_db1_S2_Mat!M2*Weighting!J13+TUM_db1_S2_Mat!N2*Weighting!J14+TUM_db1_S2_Mat!O2*Weighting!J15+TUM_db1_S2_Mat!P2*Weighting!J16+TUM_db1_S2_Mat!Q2*Weighting!J17</f>
        <v>322.14419681317588</v>
      </c>
      <c r="K2" s="6">
        <f>+TUM_db1_S2_Mat!B2*Weighting!K2+TUM_db1_S2_Mat!C2*Weighting!K3+TUM_db1_S2_Mat!D2*Weighting!K4+TUM_db1_S2_Mat!E2*Weighting!K5+TUM_db1_S2_Mat!F2*Weighting!K6+TUM_db1_S2_Mat!G2*Weighting!K7+TUM_db1_S2_Mat!H2*Weighting!K8+TUM_db1_S2_Mat!I2*Weighting!K9+TUM_db1_S2_Mat!J2*Weighting!K10+TUM_db1_S2_Mat!K2*Weighting!K11+TUM_db1_S2_Mat!L2*Weighting!K12+TUM_db1_S2_Mat!M2*Weighting!K13+TUM_db1_S2_Mat!N2*Weighting!K14+TUM_db1_S2_Mat!O2*Weighting!K15+TUM_db1_S2_Mat!P2*Weighting!K16+TUM_db1_S2_Mat!Q2*Weighting!K17</f>
        <v>218.25826144047414</v>
      </c>
      <c r="L2" s="6">
        <f>+TUM_db1_S2_Mat!B2*Weighting!L2+TUM_db1_S2_Mat!C2*Weighting!L3+TUM_db1_S2_Mat!D2*Weighting!L4+TUM_db1_S2_Mat!E2*Weighting!L5+TUM_db1_S2_Mat!F2*Weighting!L6+TUM_db1_S2_Mat!G2*Weighting!L7+TUM_db1_S2_Mat!H2*Weighting!L8+TUM_db1_S2_Mat!I2*Weighting!L9+TUM_db1_S2_Mat!J2*Weighting!L10+TUM_db1_S2_Mat!K2*Weighting!L11+TUM_db1_S2_Mat!L2*Weighting!L12+TUM_db1_S2_Mat!M2*Weighting!L13+TUM_db1_S2_Mat!N2*Weighting!L14+TUM_db1_S2_Mat!O2*Weighting!L15+TUM_db1_S2_Mat!P2*Weighting!L16+TUM_db1_S2_Mat!Q2*Weighting!L17</f>
        <v>48.344132827159143</v>
      </c>
      <c r="M2" s="6">
        <f>+TUM_db1_S2_Mat!B2*Weighting!M2+TUM_db1_S2_Mat!C2*Weighting!M3+TUM_db1_S2_Mat!D2*Weighting!M4+TUM_db1_S2_Mat!E2*Weighting!M5+TUM_db1_S2_Mat!F2*Weighting!M6+TUM_db1_S2_Mat!G2*Weighting!M7+TUM_db1_S2_Mat!H2*Weighting!M8+TUM_db1_S2_Mat!I2*Weighting!M9+TUM_db1_S2_Mat!J2*Weighting!M10+TUM_db1_S2_Mat!K2*Weighting!M11+TUM_db1_S2_Mat!L2*Weighting!M12+TUM_db1_S2_Mat!M2*Weighting!M13+TUM_db1_S2_Mat!N2*Weighting!M14+TUM_db1_S2_Mat!O2*Weighting!M15+TUM_db1_S2_Mat!P2*Weighting!M16+TUM_db1_S2_Mat!Q2*Weighting!M17</f>
        <v>2.3874181194945043</v>
      </c>
      <c r="N2" s="6">
        <f>+TUM_db1_S2_Mat!B2*Weighting!N2+TUM_db1_S2_Mat!C2*Weighting!N3+TUM_db1_S2_Mat!D2*Weighting!N4+TUM_db1_S2_Mat!E2*Weighting!N5+TUM_db1_S2_Mat!F2*Weighting!N6+TUM_db1_S2_Mat!G2*Weighting!N7+TUM_db1_S2_Mat!H2*Weighting!N8+TUM_db1_S2_Mat!I2*Weighting!N9+TUM_db1_S2_Mat!J2*Weighting!N10+TUM_db1_S2_Mat!K2*Weighting!N11+TUM_db1_S2_Mat!L2*Weighting!N12+TUM_db1_S2_Mat!M2*Weighting!N13+TUM_db1_S2_Mat!N2*Weighting!N14+TUM_db1_S2_Mat!O2*Weighting!N15+TUM_db1_S2_Mat!P2*Weighting!N16+TUM_db1_S2_Mat!Q2*Weighting!N17</f>
        <v>681.31767714478303</v>
      </c>
      <c r="O2" s="6">
        <f>+TUM_db1_S2_Mat!B2*Weighting!O2+TUM_db1_S2_Mat!C2*Weighting!O3+TUM_db1_S2_Mat!D2*Weighting!O4+TUM_db1_S2_Mat!E2*Weighting!O5+TUM_db1_S2_Mat!F2*Weighting!O6+TUM_db1_S2_Mat!G2*Weighting!O7+TUM_db1_S2_Mat!H2*Weighting!O8+TUM_db1_S2_Mat!I2*Weighting!O9+TUM_db1_S2_Mat!J2*Weighting!O10+TUM_db1_S2_Mat!K2*Weighting!O11+TUM_db1_S2_Mat!L2*Weighting!O12+TUM_db1_S2_Mat!M2*Weighting!O13+TUM_db1_S2_Mat!N2*Weighting!O14+TUM_db1_S2_Mat!O2*Weighting!O15+TUM_db1_S2_Mat!P2*Weighting!O16+TUM_db1_S2_Mat!Q2*Weighting!O17</f>
        <v>1060.5555889166269</v>
      </c>
      <c r="P2" s="6">
        <f>+TUM_db1_S2_Mat!B2*Weighting!P2+TUM_db1_S2_Mat!C2*Weighting!P3+TUM_db1_S2_Mat!D2*Weighting!P4+TUM_db1_S2_Mat!E2*Weighting!P5+TUM_db1_S2_Mat!F2*Weighting!P6+TUM_db1_S2_Mat!G2*Weighting!P7+TUM_db1_S2_Mat!H2*Weighting!P8+TUM_db1_S2_Mat!I2*Weighting!P9+TUM_db1_S2_Mat!J2*Weighting!P10+TUM_db1_S2_Mat!K2*Weighting!P11+TUM_db1_S2_Mat!L2*Weighting!P12+TUM_db1_S2_Mat!M2*Weighting!P13+TUM_db1_S2_Mat!N2*Weighting!P14+TUM_db1_S2_Mat!O2*Weighting!P15+TUM_db1_S2_Mat!P2*Weighting!P16+TUM_db1_S2_Mat!Q2*Weighting!P17</f>
        <v>79.609952297599079</v>
      </c>
      <c r="Q2" s="6">
        <f>+TUM_db1_S2_Mat!B2*Weighting!Q2+TUM_db1_S2_Mat!C2*Weighting!Q3+TUM_db1_S2_Mat!D2*Weighting!Q4+TUM_db1_S2_Mat!E2*Weighting!Q5+TUM_db1_S2_Mat!F2*Weighting!Q6+TUM_db1_S2_Mat!G2*Weighting!Q7+TUM_db1_S2_Mat!H2*Weighting!Q8+TUM_db1_S2_Mat!I2*Weighting!Q9+TUM_db1_S2_Mat!J2*Weighting!Q10+TUM_db1_S2_Mat!K2*Weighting!Q11+TUM_db1_S2_Mat!L2*Weighting!Q12+TUM_db1_S2_Mat!M2*Weighting!Q13+TUM_db1_S2_Mat!N2*Weighting!Q14+TUM_db1_S2_Mat!O2*Weighting!Q15+TUM_db1_S2_Mat!P2*Weighting!Q16+TUM_db1_S2_Mat!Q2*Weighting!Q17</f>
        <v>5.2231761140261623</v>
      </c>
      <c r="R2" s="6">
        <f>+TUM_db1_S2_Mat!B2*Weighting!R2+TUM_db1_S2_Mat!C2*Weighting!R3+TUM_db1_S2_Mat!D2*Weighting!R4+TUM_db1_S2_Mat!E2*Weighting!R5+TUM_db1_S2_Mat!F2*Weighting!R6+TUM_db1_S2_Mat!G2*Weighting!R7+TUM_db1_S2_Mat!H2*Weighting!R8+TUM_db1_S2_Mat!I2*Weighting!R9+TUM_db1_S2_Mat!J2*Weighting!R10+TUM_db1_S2_Mat!K2*Weighting!R11+TUM_db1_S2_Mat!L2*Weighting!R12+TUM_db1_S2_Mat!M2*Weighting!R13+TUM_db1_S2_Mat!N2*Weighting!R14+TUM_db1_S2_Mat!O2*Weighting!R15+TUM_db1_S2_Mat!P2*Weighting!R16+TUM_db1_S2_Mat!Q2*Weighting!R17</f>
        <v>66.064814606461326</v>
      </c>
      <c r="S2" s="6">
        <f>+TUM_db1_S2_Mat!B2*Weighting!S2+TUM_db1_S2_Mat!C2*Weighting!S3+TUM_db1_S2_Mat!D2*Weighting!S4+TUM_db1_S2_Mat!E2*Weighting!S5+TUM_db1_S2_Mat!F2*Weighting!S6+TUM_db1_S2_Mat!G2*Weighting!S7+TUM_db1_S2_Mat!H2*Weighting!S8+TUM_db1_S2_Mat!I2*Weighting!S9+TUM_db1_S2_Mat!J2*Weighting!S10+TUM_db1_S2_Mat!K2*Weighting!S11+TUM_db1_S2_Mat!L2*Weighting!S12+TUM_db1_S2_Mat!M2*Weighting!S13+TUM_db1_S2_Mat!N2*Weighting!S14+TUM_db1_S2_Mat!O2*Weighting!S15+TUM_db1_S2_Mat!P2*Weighting!S16+TUM_db1_S2_Mat!Q2*Weighting!S17</f>
        <v>117.28141297486005</v>
      </c>
      <c r="T2" s="6">
        <f>+TUM_db1_S2_Mat!B2*Weighting!T2+TUM_db1_S2_Mat!C2*Weighting!T3+TUM_db1_S2_Mat!D2*Weighting!T4+TUM_db1_S2_Mat!E2*Weighting!T5+TUM_db1_S2_Mat!F2*Weighting!T6+TUM_db1_S2_Mat!G2*Weighting!T7+TUM_db1_S2_Mat!H2*Weighting!T8+TUM_db1_S2_Mat!I2*Weighting!T9+TUM_db1_S2_Mat!J2*Weighting!T10+TUM_db1_S2_Mat!K2*Weighting!T11+TUM_db1_S2_Mat!L2*Weighting!T12+TUM_db1_S2_Mat!M2*Weighting!T13+TUM_db1_S2_Mat!N2*Weighting!T14+TUM_db1_S2_Mat!O2*Weighting!T15+TUM_db1_S2_Mat!P2*Weighting!T16+TUM_db1_S2_Mat!Q2*Weighting!T17</f>
        <v>151.32871319669874</v>
      </c>
      <c r="U2" s="6">
        <f>+TUM_db1_S2_Mat!B2*Weighting!U2+TUM_db1_S2_Mat!C2*Weighting!U3+TUM_db1_S2_Mat!D2*Weighting!U4+TUM_db1_S2_Mat!E2*Weighting!U5+TUM_db1_S2_Mat!F2*Weighting!U6+TUM_db1_S2_Mat!G2*Weighting!U7+TUM_db1_S2_Mat!H2*Weighting!U8+TUM_db1_S2_Mat!I2*Weighting!U9+TUM_db1_S2_Mat!J2*Weighting!U10+TUM_db1_S2_Mat!K2*Weighting!U11+TUM_db1_S2_Mat!L2*Weighting!U12+TUM_db1_S2_Mat!M2*Weighting!U13+TUM_db1_S2_Mat!N2*Weighting!U14+TUM_db1_S2_Mat!O2*Weighting!U15+TUM_db1_S2_Mat!P2*Weighting!U16+TUM_db1_S2_Mat!Q2*Weighting!U17</f>
        <v>168.57062956923818</v>
      </c>
      <c r="V2" s="6">
        <f>+TUM_db1_S2_Mat!B2*Weighting!V2+TUM_db1_S2_Mat!C2*Weighting!V3+TUM_db1_S2_Mat!D2*Weighting!V4+TUM_db1_S2_Mat!E2*Weighting!V5+TUM_db1_S2_Mat!F2*Weighting!V6+TUM_db1_S2_Mat!G2*Weighting!V7+TUM_db1_S2_Mat!H2*Weighting!V8+TUM_db1_S2_Mat!I2*Weighting!V9+TUM_db1_S2_Mat!J2*Weighting!V10+TUM_db1_S2_Mat!K2*Weighting!V11+TUM_db1_S2_Mat!L2*Weighting!V12+TUM_db1_S2_Mat!M2*Weighting!V13+TUM_db1_S2_Mat!N2*Weighting!V14+TUM_db1_S2_Mat!O2*Weighting!V15+TUM_db1_S2_Mat!P2*Weighting!V16+TUM_db1_S2_Mat!Q2*Weighting!V17</f>
        <v>152.26312044926303</v>
      </c>
      <c r="W2" s="6">
        <f>+TUM_db1_S2_Mat!B2*Weighting!W2+TUM_db1_S2_Mat!C2*Weighting!W3+TUM_db1_S2_Mat!D2*Weighting!W4+TUM_db1_S2_Mat!E2*Weighting!W5+TUM_db1_S2_Mat!F2*Weighting!W6+TUM_db1_S2_Mat!G2*Weighting!W7+TUM_db1_S2_Mat!H2*Weighting!W8+TUM_db1_S2_Mat!I2*Weighting!W9+TUM_db1_S2_Mat!J2*Weighting!W10+TUM_db1_S2_Mat!K2*Weighting!W11+TUM_db1_S2_Mat!L2*Weighting!W12+TUM_db1_S2_Mat!M2*Weighting!W13+TUM_db1_S2_Mat!N2*Weighting!W14+TUM_db1_S2_Mat!O2*Weighting!W15+TUM_db1_S2_Mat!P2*Weighting!W16+TUM_db1_S2_Mat!Q2*Weighting!W17</f>
        <v>1034.7357673025474</v>
      </c>
      <c r="X2" s="6">
        <f>+TUM_db1_S2_Mat!B2*Weighting!X2+TUM_db1_S2_Mat!C2*Weighting!X3+TUM_db1_S2_Mat!D2*Weighting!X4+TUM_db1_S2_Mat!E2*Weighting!X5+TUM_db1_S2_Mat!F2*Weighting!X6+TUM_db1_S2_Mat!G2*Weighting!X7+TUM_db1_S2_Mat!H2*Weighting!X8+TUM_db1_S2_Mat!I2*Weighting!X9+TUM_db1_S2_Mat!J2*Weighting!X10+TUM_db1_S2_Mat!K2*Weighting!X11+TUM_db1_S2_Mat!L2*Weighting!X12+TUM_db1_S2_Mat!M2*Weighting!X13+TUM_db1_S2_Mat!N2*Weighting!X14+TUM_db1_S2_Mat!O2*Weighting!X15+TUM_db1_S2_Mat!P2*Weighting!X16+TUM_db1_S2_Mat!Q2*Weighting!X17</f>
        <v>88.106520737198124</v>
      </c>
      <c r="Y2" s="6">
        <f>+TUM_db1_S2_Mat!B2*Weighting!Y2+TUM_db1_S2_Mat!C2*Weighting!Y3+TUM_db1_S2_Mat!D2*Weighting!Y4+TUM_db1_S2_Mat!E2*Weighting!Y5+TUM_db1_S2_Mat!F2*Weighting!Y6+TUM_db1_S2_Mat!G2*Weighting!Y7+TUM_db1_S2_Mat!H2*Weighting!Y8+TUM_db1_S2_Mat!I2*Weighting!Y9+TUM_db1_S2_Mat!J2*Weighting!Y10+TUM_db1_S2_Mat!K2*Weighting!Y11+TUM_db1_S2_Mat!L2*Weighting!Y12+TUM_db1_S2_Mat!M2*Weighting!Y13+TUM_db1_S2_Mat!N2*Weighting!Y14+TUM_db1_S2_Mat!O2*Weighting!Y15+TUM_db1_S2_Mat!P2*Weighting!Y16+TUM_db1_S2_Mat!Q2*Weighting!Y17</f>
        <v>774.60910911737835</v>
      </c>
      <c r="Z2" s="6">
        <f>+TUM_db1_S2_Mat!B2*Weighting!Z2+TUM_db1_S2_Mat!C2*Weighting!Z3+TUM_db1_S2_Mat!D2*Weighting!Z4+TUM_db1_S2_Mat!E2*Weighting!Z5+TUM_db1_S2_Mat!F2*Weighting!Z6+TUM_db1_S2_Mat!G2*Weighting!Z7+TUM_db1_S2_Mat!H2*Weighting!Z8+TUM_db1_S2_Mat!I2*Weighting!Z9+TUM_db1_S2_Mat!J2*Weighting!Z10+TUM_db1_S2_Mat!K2*Weighting!Z11+TUM_db1_S2_Mat!L2*Weighting!Z12+TUM_db1_S2_Mat!M2*Weighting!Z13+TUM_db1_S2_Mat!N2*Weighting!Z14+TUM_db1_S2_Mat!O2*Weighting!Z15+TUM_db1_S2_Mat!P2*Weighting!Z16+TUM_db1_S2_Mat!Q2*Weighting!Z17</f>
        <v>81.573363114153437</v>
      </c>
      <c r="AA2" s="6">
        <f>+TUM_db1_S2_Mat!B2*Weighting!AA2+TUM_db1_S2_Mat!C2*Weighting!AA3+TUM_db1_S2_Mat!D2*Weighting!AA4+TUM_db1_S2_Mat!E2*Weighting!AA5+TUM_db1_S2_Mat!F2*Weighting!AA6+TUM_db1_S2_Mat!G2*Weighting!AA7+TUM_db1_S2_Mat!H2*Weighting!AA8+TUM_db1_S2_Mat!I2*Weighting!AA9+TUM_db1_S2_Mat!J2*Weighting!AA10+TUM_db1_S2_Mat!K2*Weighting!AA11+TUM_db1_S2_Mat!L2*Weighting!AA12+TUM_db1_S2_Mat!M2*Weighting!AA13+TUM_db1_S2_Mat!N2*Weighting!AA14+TUM_db1_S2_Mat!O2*Weighting!AA15+TUM_db1_S2_Mat!P2*Weighting!AA16+TUM_db1_S2_Mat!Q2*Weighting!AA17</f>
        <v>71.027286436985449</v>
      </c>
    </row>
    <row r="3" spans="1:27" x14ac:dyDescent="0.35">
      <c r="A3" s="5" t="s">
        <v>2</v>
      </c>
      <c r="B3" s="6">
        <f ca="1">+TUM_db1_S2_Mat!B3*Weighting!B2+TUM_db1_S2_Mat!C3*Weighting!B3+TUM_db1_S2_Mat!D3*Weighting!B4+TUM_db1_S2_Mat!E3*Weighting!B5+TUM_db1_S2_Mat!F3*Weighting!B6+TUM_db1_S2_Mat!G3*Weighting!B7+TUM_db1_S2_Mat!H3*Weighting!B8+TUM_db1_S2_Mat!I3*Weighting!B9+TUM_db1_S2_Mat!J3*Weighting!B10+TUM_db1_S2_Mat!K3*Weighting!B11+TUM_db1_S2_Mat!L3*Weighting!B12+TUM_db1_S2_Mat!M3*Weighting!B13+TUM_db1_S2_Mat!N3*Weighting!B14+TUM_db1_S2_Mat!O3*Weighting!B15+TUM_db1_S2_Mat!P3*Weighting!B16+TUM_db1_S2_Mat!Q3*Weighting!B17</f>
        <v>280.13371825517271</v>
      </c>
      <c r="C3" s="6">
        <f ca="1">+TUM_db1_S2_Mat!B3*Weighting!C2+TUM_db1_S2_Mat!C3*Weighting!C3+TUM_db1_S2_Mat!D3*Weighting!C4+TUM_db1_S2_Mat!E3*Weighting!C5+TUM_db1_S2_Mat!F3*Weighting!C6+TUM_db1_S2_Mat!G3*Weighting!C7+TUM_db1_S2_Mat!H3*Weighting!C8+TUM_db1_S2_Mat!I3*Weighting!C9+TUM_db1_S2_Mat!J3*Weighting!C10+TUM_db1_S2_Mat!K3*Weighting!C11+TUM_db1_S2_Mat!L3*Weighting!C12+TUM_db1_S2_Mat!M3*Weighting!C13+TUM_db1_S2_Mat!N3*Weighting!C14+TUM_db1_S2_Mat!O3*Weighting!C15+TUM_db1_S2_Mat!P3*Weighting!C16+TUM_db1_S2_Mat!Q3*Weighting!C17</f>
        <v>270.58616380853857</v>
      </c>
      <c r="D3" s="6">
        <f ca="1">+TUM_db1_S2_Mat!B3*Weighting!D2+TUM_db1_S2_Mat!C3*Weighting!D3+TUM_db1_S2_Mat!D3*Weighting!D4+TUM_db1_S2_Mat!E3*Weighting!D5+TUM_db1_S2_Mat!F3*Weighting!D6+TUM_db1_S2_Mat!G3*Weighting!D7+TUM_db1_S2_Mat!H3*Weighting!D8+TUM_db1_S2_Mat!I3*Weighting!D9+TUM_db1_S2_Mat!J3*Weighting!D10+TUM_db1_S2_Mat!K3*Weighting!D11+TUM_db1_S2_Mat!L3*Weighting!D12+TUM_db1_S2_Mat!M3*Weighting!D13+TUM_db1_S2_Mat!N3*Weighting!D14+TUM_db1_S2_Mat!O3*Weighting!D15+TUM_db1_S2_Mat!P3*Weighting!D16+TUM_db1_S2_Mat!Q3*Weighting!D17</f>
        <v>273.41412194832674</v>
      </c>
      <c r="E3" s="6">
        <f ca="1">+TUM_db1_S2_Mat!B3*Weighting!E2+TUM_db1_S2_Mat!C3*Weighting!E3+TUM_db1_S2_Mat!D3*Weighting!E4+TUM_db1_S2_Mat!E3*Weighting!E5+TUM_db1_S2_Mat!F3*Weighting!E6+TUM_db1_S2_Mat!G3*Weighting!E7+TUM_db1_S2_Mat!H3*Weighting!E8+TUM_db1_S2_Mat!I3*Weighting!E9+TUM_db1_S2_Mat!J3*Weighting!E10+TUM_db1_S2_Mat!K3*Weighting!E11+TUM_db1_S2_Mat!L3*Weighting!E12+TUM_db1_S2_Mat!M3*Weighting!E13+TUM_db1_S2_Mat!N3*Weighting!E14+TUM_db1_S2_Mat!O3*Weighting!E15+TUM_db1_S2_Mat!P3*Weighting!E16+TUM_db1_S2_Mat!Q3*Weighting!E17</f>
        <v>334.89909986574963</v>
      </c>
      <c r="F3" s="6">
        <f ca="1">+TUM_db1_S2_Mat!B3*Weighting!F2+TUM_db1_S2_Mat!C3*Weighting!F3+TUM_db1_S2_Mat!D3*Weighting!F4+TUM_db1_S2_Mat!E3*Weighting!F5+TUM_db1_S2_Mat!F3*Weighting!F6+TUM_db1_S2_Mat!G3*Weighting!F7+TUM_db1_S2_Mat!H3*Weighting!F8+TUM_db1_S2_Mat!I3*Weighting!F9+TUM_db1_S2_Mat!J3*Weighting!F10+TUM_db1_S2_Mat!K3*Weighting!F11+TUM_db1_S2_Mat!L3*Weighting!F12+TUM_db1_S2_Mat!M3*Weighting!F13+TUM_db1_S2_Mat!N3*Weighting!F14+TUM_db1_S2_Mat!O3*Weighting!F15+TUM_db1_S2_Mat!P3*Weighting!F16+TUM_db1_S2_Mat!Q3*Weighting!F17</f>
        <v>256.90741635455379</v>
      </c>
      <c r="G3" s="6">
        <f>+TUM_db1_S2_Mat!B3*Weighting!G2+TUM_db1_S2_Mat!C3*Weighting!G3+TUM_db1_S2_Mat!D3*Weighting!G4+TUM_db1_S2_Mat!E3*Weighting!G5+TUM_db1_S2_Mat!F3*Weighting!G6+TUM_db1_S2_Mat!G3*Weighting!G7+TUM_db1_S2_Mat!H3*Weighting!G8+TUM_db1_S2_Mat!I3*Weighting!G9+TUM_db1_S2_Mat!J3*Weighting!G10+TUM_db1_S2_Mat!K3*Weighting!G11+TUM_db1_S2_Mat!L3*Weighting!G12+TUM_db1_S2_Mat!M3*Weighting!G13+TUM_db1_S2_Mat!N3*Weighting!G14+TUM_db1_S2_Mat!O3*Weighting!G15+TUM_db1_S2_Mat!P3*Weighting!G16+TUM_db1_S2_Mat!Q3*Weighting!G17</f>
        <v>114.57496707311182</v>
      </c>
      <c r="H3" s="6">
        <f>+TUM_db1_S2_Mat!B3*Weighting!H2+TUM_db1_S2_Mat!C3*Weighting!H3+TUM_db1_S2_Mat!D3*Weighting!H4+TUM_db1_S2_Mat!E3*Weighting!H5+TUM_db1_S2_Mat!F3*Weighting!H6+TUM_db1_S2_Mat!G3*Weighting!H7+TUM_db1_S2_Mat!H3*Weighting!H8+TUM_db1_S2_Mat!I3*Weighting!H9+TUM_db1_S2_Mat!J3*Weighting!H10+TUM_db1_S2_Mat!K3*Weighting!H11+TUM_db1_S2_Mat!L3*Weighting!H12+TUM_db1_S2_Mat!M3*Weighting!H13+TUM_db1_S2_Mat!N3*Weighting!H14+TUM_db1_S2_Mat!O3*Weighting!H15+TUM_db1_S2_Mat!P3*Weighting!H16+TUM_db1_S2_Mat!Q3*Weighting!H17</f>
        <v>95.544283646069147</v>
      </c>
      <c r="I3" s="6">
        <f>+TUM_db1_S2_Mat!B3*Weighting!I2+TUM_db1_S2_Mat!C3*Weighting!I3+TUM_db1_S2_Mat!D3*Weighting!I4+TUM_db1_S2_Mat!E3*Weighting!I5+TUM_db1_S2_Mat!F3*Weighting!I6+TUM_db1_S2_Mat!G3*Weighting!I7+TUM_db1_S2_Mat!H3*Weighting!I8+TUM_db1_S2_Mat!I3*Weighting!I9+TUM_db1_S2_Mat!J3*Weighting!I10+TUM_db1_S2_Mat!K3*Weighting!I11+TUM_db1_S2_Mat!L3*Weighting!I12+TUM_db1_S2_Mat!M3*Weighting!I13+TUM_db1_S2_Mat!N3*Weighting!I14+TUM_db1_S2_Mat!O3*Weighting!I15+TUM_db1_S2_Mat!P3*Weighting!I16+TUM_db1_S2_Mat!Q3*Weighting!I17</f>
        <v>110.55917505937146</v>
      </c>
      <c r="J3" s="6">
        <f>+TUM_db1_S2_Mat!B3*Weighting!J2+TUM_db1_S2_Mat!C3*Weighting!J3+TUM_db1_S2_Mat!D3*Weighting!J4+TUM_db1_S2_Mat!E3*Weighting!J5+TUM_db1_S2_Mat!F3*Weighting!J6+TUM_db1_S2_Mat!G3*Weighting!J7+TUM_db1_S2_Mat!H3*Weighting!J8+TUM_db1_S2_Mat!I3*Weighting!J9+TUM_db1_S2_Mat!J3*Weighting!J10+TUM_db1_S2_Mat!K3*Weighting!J11+TUM_db1_S2_Mat!L3*Weighting!J12+TUM_db1_S2_Mat!M3*Weighting!J13+TUM_db1_S2_Mat!N3*Weighting!J14+TUM_db1_S2_Mat!O3*Weighting!J15+TUM_db1_S2_Mat!P3*Weighting!J16+TUM_db1_S2_Mat!Q3*Weighting!J17</f>
        <v>128.85767872527032</v>
      </c>
      <c r="K3" s="6">
        <f>+TUM_db1_S2_Mat!B3*Weighting!K2+TUM_db1_S2_Mat!C3*Weighting!K3+TUM_db1_S2_Mat!D3*Weighting!K4+TUM_db1_S2_Mat!E3*Weighting!K5+TUM_db1_S2_Mat!F3*Weighting!K6+TUM_db1_S2_Mat!G3*Weighting!K7+TUM_db1_S2_Mat!H3*Weighting!K8+TUM_db1_S2_Mat!I3*Weighting!K9+TUM_db1_S2_Mat!J3*Weighting!K10+TUM_db1_S2_Mat!K3*Weighting!K11+TUM_db1_S2_Mat!L3*Weighting!K12+TUM_db1_S2_Mat!M3*Weighting!K13+TUM_db1_S2_Mat!N3*Weighting!K14+TUM_db1_S2_Mat!O3*Weighting!K15+TUM_db1_S2_Mat!P3*Weighting!K16+TUM_db1_S2_Mat!Q3*Weighting!K17</f>
        <v>87.30330457618966</v>
      </c>
      <c r="L3" s="6">
        <f>+TUM_db1_S2_Mat!B3*Weighting!L2+TUM_db1_S2_Mat!C3*Weighting!L3+TUM_db1_S2_Mat!D3*Weighting!L4+TUM_db1_S2_Mat!E3*Weighting!L5+TUM_db1_S2_Mat!F3*Weighting!L6+TUM_db1_S2_Mat!G3*Weighting!L7+TUM_db1_S2_Mat!H3*Weighting!L8+TUM_db1_S2_Mat!I3*Weighting!L9+TUM_db1_S2_Mat!J3*Weighting!L10+TUM_db1_S2_Mat!K3*Weighting!L11+TUM_db1_S2_Mat!L3*Weighting!L12+TUM_db1_S2_Mat!M3*Weighting!L13+TUM_db1_S2_Mat!N3*Weighting!L14+TUM_db1_S2_Mat!O3*Weighting!L15+TUM_db1_S2_Mat!P3*Weighting!L16+TUM_db1_S2_Mat!Q3*Weighting!L17</f>
        <v>19.337653130863657</v>
      </c>
      <c r="M3" s="6">
        <f>+TUM_db1_S2_Mat!B3*Weighting!M2+TUM_db1_S2_Mat!C3*Weighting!M3+TUM_db1_S2_Mat!D3*Weighting!M4+TUM_db1_S2_Mat!E3*Weighting!M5+TUM_db1_S2_Mat!F3*Weighting!M6+TUM_db1_S2_Mat!G3*Weighting!M7+TUM_db1_S2_Mat!H3*Weighting!M8+TUM_db1_S2_Mat!I3*Weighting!M9+TUM_db1_S2_Mat!J3*Weighting!M10+TUM_db1_S2_Mat!K3*Weighting!M11+TUM_db1_S2_Mat!L3*Weighting!M12+TUM_db1_S2_Mat!M3*Weighting!M13+TUM_db1_S2_Mat!N3*Weighting!M14+TUM_db1_S2_Mat!O3*Weighting!M15+TUM_db1_S2_Mat!P3*Weighting!M16+TUM_db1_S2_Mat!Q3*Weighting!M17</f>
        <v>0.95496724779780162</v>
      </c>
      <c r="N3" s="6">
        <f>+TUM_db1_S2_Mat!B3*Weighting!N2+TUM_db1_S2_Mat!C3*Weighting!N3+TUM_db1_S2_Mat!D3*Weighting!N4+TUM_db1_S2_Mat!E3*Weighting!N5+TUM_db1_S2_Mat!F3*Weighting!N6+TUM_db1_S2_Mat!G3*Weighting!N7+TUM_db1_S2_Mat!H3*Weighting!N8+TUM_db1_S2_Mat!I3*Weighting!N9+TUM_db1_S2_Mat!J3*Weighting!N10+TUM_db1_S2_Mat!K3*Weighting!N11+TUM_db1_S2_Mat!L3*Weighting!N12+TUM_db1_S2_Mat!M3*Weighting!N13+TUM_db1_S2_Mat!N3*Weighting!N14+TUM_db1_S2_Mat!O3*Weighting!N15+TUM_db1_S2_Mat!P3*Weighting!N16+TUM_db1_S2_Mat!Q3*Weighting!N17</f>
        <v>272.52707085791315</v>
      </c>
      <c r="O3" s="6">
        <f>+TUM_db1_S2_Mat!B3*Weighting!O2+TUM_db1_S2_Mat!C3*Weighting!O3+TUM_db1_S2_Mat!D3*Weighting!O4+TUM_db1_S2_Mat!E3*Weighting!O5+TUM_db1_S2_Mat!F3*Weighting!O6+TUM_db1_S2_Mat!G3*Weighting!O7+TUM_db1_S2_Mat!H3*Weighting!O8+TUM_db1_S2_Mat!I3*Weighting!O9+TUM_db1_S2_Mat!J3*Weighting!O10+TUM_db1_S2_Mat!K3*Weighting!O11+TUM_db1_S2_Mat!L3*Weighting!O12+TUM_db1_S2_Mat!M3*Weighting!O13+TUM_db1_S2_Mat!N3*Weighting!O14+TUM_db1_S2_Mat!O3*Weighting!O15+TUM_db1_S2_Mat!P3*Weighting!O16+TUM_db1_S2_Mat!Q3*Weighting!O17</f>
        <v>424.2222355666508</v>
      </c>
      <c r="P3" s="6">
        <f>+TUM_db1_S2_Mat!B3*Weighting!P2+TUM_db1_S2_Mat!C3*Weighting!P3+TUM_db1_S2_Mat!D3*Weighting!P4+TUM_db1_S2_Mat!E3*Weighting!P5+TUM_db1_S2_Mat!F3*Weighting!P6+TUM_db1_S2_Mat!G3*Weighting!P7+TUM_db1_S2_Mat!H3*Weighting!P8+TUM_db1_S2_Mat!I3*Weighting!P9+TUM_db1_S2_Mat!J3*Weighting!P10+TUM_db1_S2_Mat!K3*Weighting!P11+TUM_db1_S2_Mat!L3*Weighting!P12+TUM_db1_S2_Mat!M3*Weighting!P13+TUM_db1_S2_Mat!N3*Weighting!P14+TUM_db1_S2_Mat!O3*Weighting!P15+TUM_db1_S2_Mat!P3*Weighting!P16+TUM_db1_S2_Mat!Q3*Weighting!P17</f>
        <v>31.843980919039627</v>
      </c>
      <c r="Q3" s="6">
        <f>+TUM_db1_S2_Mat!B3*Weighting!Q2+TUM_db1_S2_Mat!C3*Weighting!Q3+TUM_db1_S2_Mat!D3*Weighting!Q4+TUM_db1_S2_Mat!E3*Weighting!Q5+TUM_db1_S2_Mat!F3*Weighting!Q6+TUM_db1_S2_Mat!G3*Weighting!Q7+TUM_db1_S2_Mat!H3*Weighting!Q8+TUM_db1_S2_Mat!I3*Weighting!Q9+TUM_db1_S2_Mat!J3*Weighting!Q10+TUM_db1_S2_Mat!K3*Weighting!Q11+TUM_db1_S2_Mat!L3*Weighting!Q12+TUM_db1_S2_Mat!M3*Weighting!Q13+TUM_db1_S2_Mat!N3*Weighting!Q14+TUM_db1_S2_Mat!O3*Weighting!Q15+TUM_db1_S2_Mat!P3*Weighting!Q16+TUM_db1_S2_Mat!Q3*Weighting!Q17</f>
        <v>2.0892704456104649</v>
      </c>
      <c r="R3" s="6">
        <f>+TUM_db1_S2_Mat!B3*Weighting!R2+TUM_db1_S2_Mat!C3*Weighting!R3+TUM_db1_S2_Mat!D3*Weighting!R4+TUM_db1_S2_Mat!E3*Weighting!R5+TUM_db1_S2_Mat!F3*Weighting!R6+TUM_db1_S2_Mat!G3*Weighting!R7+TUM_db1_S2_Mat!H3*Weighting!R8+TUM_db1_S2_Mat!I3*Weighting!R9+TUM_db1_S2_Mat!J3*Weighting!R10+TUM_db1_S2_Mat!K3*Weighting!R11+TUM_db1_S2_Mat!L3*Weighting!R12+TUM_db1_S2_Mat!M3*Weighting!R13+TUM_db1_S2_Mat!N3*Weighting!R14+TUM_db1_S2_Mat!O3*Weighting!R15+TUM_db1_S2_Mat!P3*Weighting!R16+TUM_db1_S2_Mat!Q3*Weighting!R17</f>
        <v>26.42592584258453</v>
      </c>
      <c r="S3" s="6">
        <f>+TUM_db1_S2_Mat!B3*Weighting!S2+TUM_db1_S2_Mat!C3*Weighting!S3+TUM_db1_S2_Mat!D3*Weighting!S4+TUM_db1_S2_Mat!E3*Weighting!S5+TUM_db1_S2_Mat!F3*Weighting!S6+TUM_db1_S2_Mat!G3*Weighting!S7+TUM_db1_S2_Mat!H3*Weighting!S8+TUM_db1_S2_Mat!I3*Weighting!S9+TUM_db1_S2_Mat!J3*Weighting!S10+TUM_db1_S2_Mat!K3*Weighting!S11+TUM_db1_S2_Mat!L3*Weighting!S12+TUM_db1_S2_Mat!M3*Weighting!S13+TUM_db1_S2_Mat!N3*Weighting!S14+TUM_db1_S2_Mat!O3*Weighting!S15+TUM_db1_S2_Mat!P3*Weighting!S16+TUM_db1_S2_Mat!Q3*Weighting!S17</f>
        <v>46.912565189944019</v>
      </c>
      <c r="T3" s="6">
        <f>+TUM_db1_S2_Mat!B3*Weighting!T2+TUM_db1_S2_Mat!C3*Weighting!T3+TUM_db1_S2_Mat!D3*Weighting!T4+TUM_db1_S2_Mat!E3*Weighting!T5+TUM_db1_S2_Mat!F3*Weighting!T6+TUM_db1_S2_Mat!G3*Weighting!T7+TUM_db1_S2_Mat!H3*Weighting!T8+TUM_db1_S2_Mat!I3*Weighting!T9+TUM_db1_S2_Mat!J3*Weighting!T10+TUM_db1_S2_Mat!K3*Weighting!T11+TUM_db1_S2_Mat!L3*Weighting!T12+TUM_db1_S2_Mat!M3*Weighting!T13+TUM_db1_S2_Mat!N3*Weighting!T14+TUM_db1_S2_Mat!O3*Weighting!T15+TUM_db1_S2_Mat!P3*Weighting!T16+TUM_db1_S2_Mat!Q3*Weighting!T17</f>
        <v>60.53148527867949</v>
      </c>
      <c r="U3" s="6">
        <f>+TUM_db1_S2_Mat!B3*Weighting!U2+TUM_db1_S2_Mat!C3*Weighting!U3+TUM_db1_S2_Mat!D3*Weighting!U4+TUM_db1_S2_Mat!E3*Weighting!U5+TUM_db1_S2_Mat!F3*Weighting!U6+TUM_db1_S2_Mat!G3*Weighting!U7+TUM_db1_S2_Mat!H3*Weighting!U8+TUM_db1_S2_Mat!I3*Weighting!U9+TUM_db1_S2_Mat!J3*Weighting!U10+TUM_db1_S2_Mat!K3*Weighting!U11+TUM_db1_S2_Mat!L3*Weighting!U12+TUM_db1_S2_Mat!M3*Weighting!U13+TUM_db1_S2_Mat!N3*Weighting!U14+TUM_db1_S2_Mat!O3*Weighting!U15+TUM_db1_S2_Mat!P3*Weighting!U16+TUM_db1_S2_Mat!Q3*Weighting!U17</f>
        <v>67.428251827695277</v>
      </c>
      <c r="V3" s="6">
        <f>+TUM_db1_S2_Mat!B3*Weighting!V2+TUM_db1_S2_Mat!C3*Weighting!V3+TUM_db1_S2_Mat!D3*Weighting!V4+TUM_db1_S2_Mat!E3*Weighting!V5+TUM_db1_S2_Mat!F3*Weighting!V6+TUM_db1_S2_Mat!G3*Weighting!V7+TUM_db1_S2_Mat!H3*Weighting!V8+TUM_db1_S2_Mat!I3*Weighting!V9+TUM_db1_S2_Mat!J3*Weighting!V10+TUM_db1_S2_Mat!K3*Weighting!V11+TUM_db1_S2_Mat!L3*Weighting!V12+TUM_db1_S2_Mat!M3*Weighting!V13+TUM_db1_S2_Mat!N3*Weighting!V14+TUM_db1_S2_Mat!O3*Weighting!V15+TUM_db1_S2_Mat!P3*Weighting!V16+TUM_db1_S2_Mat!Q3*Weighting!V17</f>
        <v>60.905248179705211</v>
      </c>
      <c r="W3" s="6">
        <f>+TUM_db1_S2_Mat!B3*Weighting!W2+TUM_db1_S2_Mat!C3*Weighting!W3+TUM_db1_S2_Mat!D3*Weighting!W4+TUM_db1_S2_Mat!E3*Weighting!W5+TUM_db1_S2_Mat!F3*Weighting!W6+TUM_db1_S2_Mat!G3*Weighting!W7+TUM_db1_S2_Mat!H3*Weighting!W8+TUM_db1_S2_Mat!I3*Weighting!W9+TUM_db1_S2_Mat!J3*Weighting!W10+TUM_db1_S2_Mat!K3*Weighting!W11+TUM_db1_S2_Mat!L3*Weighting!W12+TUM_db1_S2_Mat!M3*Weighting!W13+TUM_db1_S2_Mat!N3*Weighting!W14+TUM_db1_S2_Mat!O3*Weighting!W15+TUM_db1_S2_Mat!P3*Weighting!W16+TUM_db1_S2_Mat!Q3*Weighting!W17</f>
        <v>413.89430692101894</v>
      </c>
      <c r="X3" s="6">
        <f>+TUM_db1_S2_Mat!B3*Weighting!X2+TUM_db1_S2_Mat!C3*Weighting!X3+TUM_db1_S2_Mat!D3*Weighting!X4+TUM_db1_S2_Mat!E3*Weighting!X5+TUM_db1_S2_Mat!F3*Weighting!X6+TUM_db1_S2_Mat!G3*Weighting!X7+TUM_db1_S2_Mat!H3*Weighting!X8+TUM_db1_S2_Mat!I3*Weighting!X9+TUM_db1_S2_Mat!J3*Weighting!X10+TUM_db1_S2_Mat!K3*Weighting!X11+TUM_db1_S2_Mat!L3*Weighting!X12+TUM_db1_S2_Mat!M3*Weighting!X13+TUM_db1_S2_Mat!N3*Weighting!X14+TUM_db1_S2_Mat!O3*Weighting!X15+TUM_db1_S2_Mat!P3*Weighting!X16+TUM_db1_S2_Mat!Q3*Weighting!X17</f>
        <v>35.242608294879247</v>
      </c>
      <c r="Y3" s="6">
        <f>+TUM_db1_S2_Mat!B3*Weighting!Y2+TUM_db1_S2_Mat!C3*Weighting!Y3+TUM_db1_S2_Mat!D3*Weighting!Y4+TUM_db1_S2_Mat!E3*Weighting!Y5+TUM_db1_S2_Mat!F3*Weighting!Y6+TUM_db1_S2_Mat!G3*Weighting!Y7+TUM_db1_S2_Mat!H3*Weighting!Y8+TUM_db1_S2_Mat!I3*Weighting!Y9+TUM_db1_S2_Mat!J3*Weighting!Y10+TUM_db1_S2_Mat!K3*Weighting!Y11+TUM_db1_S2_Mat!L3*Weighting!Y12+TUM_db1_S2_Mat!M3*Weighting!Y13+TUM_db1_S2_Mat!N3*Weighting!Y14+TUM_db1_S2_Mat!O3*Weighting!Y15+TUM_db1_S2_Mat!P3*Weighting!Y16+TUM_db1_S2_Mat!Q3*Weighting!Y17</f>
        <v>309.84364364695125</v>
      </c>
      <c r="Z3" s="6">
        <f>+TUM_db1_S2_Mat!B3*Weighting!Z2+TUM_db1_S2_Mat!C3*Weighting!Z3+TUM_db1_S2_Mat!D3*Weighting!Z4+TUM_db1_S2_Mat!E3*Weighting!Z5+TUM_db1_S2_Mat!F3*Weighting!Z6+TUM_db1_S2_Mat!G3*Weighting!Z7+TUM_db1_S2_Mat!H3*Weighting!Z8+TUM_db1_S2_Mat!I3*Weighting!Z9+TUM_db1_S2_Mat!J3*Weighting!Z10+TUM_db1_S2_Mat!K3*Weighting!Z11+TUM_db1_S2_Mat!L3*Weighting!Z12+TUM_db1_S2_Mat!M3*Weighting!Z13+TUM_db1_S2_Mat!N3*Weighting!Z14+TUM_db1_S2_Mat!O3*Weighting!Z15+TUM_db1_S2_Mat!P3*Weighting!Z16+TUM_db1_S2_Mat!Q3*Weighting!Z17</f>
        <v>32.629345245661369</v>
      </c>
      <c r="AA3" s="6">
        <f>+TUM_db1_S2_Mat!B3*Weighting!AA2+TUM_db1_S2_Mat!C3*Weighting!AA3+TUM_db1_S2_Mat!D3*Weighting!AA4+TUM_db1_S2_Mat!E3*Weighting!AA5+TUM_db1_S2_Mat!F3*Weighting!AA6+TUM_db1_S2_Mat!G3*Weighting!AA7+TUM_db1_S2_Mat!H3*Weighting!AA8+TUM_db1_S2_Mat!I3*Weighting!AA9+TUM_db1_S2_Mat!J3*Weighting!AA10+TUM_db1_S2_Mat!K3*Weighting!AA11+TUM_db1_S2_Mat!L3*Weighting!AA12+TUM_db1_S2_Mat!M3*Weighting!AA13+TUM_db1_S2_Mat!N3*Weighting!AA14+TUM_db1_S2_Mat!O3*Weighting!AA15+TUM_db1_S2_Mat!P3*Weighting!AA16+TUM_db1_S2_Mat!Q3*Weighting!AA17</f>
        <v>28.410914574794177</v>
      </c>
    </row>
    <row r="4" spans="1:27" x14ac:dyDescent="0.35">
      <c r="A4" s="5" t="s">
        <v>3</v>
      </c>
      <c r="B4" s="6">
        <f ca="1">+TUM_db1_S2_Mat!B4*Weighting!B2+TUM_db1_S2_Mat!C4*Weighting!B3+TUM_db1_S2_Mat!D4*Weighting!B4+TUM_db1_S2_Mat!E4*Weighting!B5+TUM_db1_S2_Mat!F4*Weighting!B6+TUM_db1_S2_Mat!G4*Weighting!B7+TUM_db1_S2_Mat!H4*Weighting!B8+TUM_db1_S2_Mat!I4*Weighting!B9+TUM_db1_S2_Mat!J4*Weighting!B10+TUM_db1_S2_Mat!K4*Weighting!B11+TUM_db1_S2_Mat!L4*Weighting!B12+TUM_db1_S2_Mat!M4*Weighting!B13+TUM_db1_S2_Mat!N4*Weighting!B14+TUM_db1_S2_Mat!O4*Weighting!B15+TUM_db1_S2_Mat!P4*Weighting!B16+TUM_db1_S2_Mat!Q4*Weighting!B17</f>
        <v>280.13371825517271</v>
      </c>
      <c r="C4" s="6">
        <f ca="1">+TUM_db1_S2_Mat!B4*Weighting!C2+TUM_db1_S2_Mat!C4*Weighting!C3+TUM_db1_S2_Mat!D4*Weighting!C4+TUM_db1_S2_Mat!E4*Weighting!C5+TUM_db1_S2_Mat!F4*Weighting!C6+TUM_db1_S2_Mat!G4*Weighting!C7+TUM_db1_S2_Mat!H4*Weighting!C8+TUM_db1_S2_Mat!I4*Weighting!C9+TUM_db1_S2_Mat!J4*Weighting!C10+TUM_db1_S2_Mat!K4*Weighting!C11+TUM_db1_S2_Mat!L4*Weighting!C12+TUM_db1_S2_Mat!M4*Weighting!C13+TUM_db1_S2_Mat!N4*Weighting!C14+TUM_db1_S2_Mat!O4*Weighting!C15+TUM_db1_S2_Mat!P4*Weighting!C16+TUM_db1_S2_Mat!Q4*Weighting!C17</f>
        <v>270.58616380853857</v>
      </c>
      <c r="D4" s="6">
        <f ca="1">+TUM_db1_S2_Mat!B4*Weighting!D2+TUM_db1_S2_Mat!C4*Weighting!D3+TUM_db1_S2_Mat!D4*Weighting!D4+TUM_db1_S2_Mat!E4*Weighting!D5+TUM_db1_S2_Mat!F4*Weighting!D6+TUM_db1_S2_Mat!G4*Weighting!D7+TUM_db1_S2_Mat!H4*Weighting!D8+TUM_db1_S2_Mat!I4*Weighting!D9+TUM_db1_S2_Mat!J4*Weighting!D10+TUM_db1_S2_Mat!K4*Weighting!D11+TUM_db1_S2_Mat!L4*Weighting!D12+TUM_db1_S2_Mat!M4*Weighting!D13+TUM_db1_S2_Mat!N4*Weighting!D14+TUM_db1_S2_Mat!O4*Weighting!D15+TUM_db1_S2_Mat!P4*Weighting!D16+TUM_db1_S2_Mat!Q4*Weighting!D17</f>
        <v>273.41412194832674</v>
      </c>
      <c r="E4" s="6">
        <f ca="1">+TUM_db1_S2_Mat!B4*Weighting!E2+TUM_db1_S2_Mat!C4*Weighting!E3+TUM_db1_S2_Mat!D4*Weighting!E4+TUM_db1_S2_Mat!E4*Weighting!E5+TUM_db1_S2_Mat!F4*Weighting!E6+TUM_db1_S2_Mat!G4*Weighting!E7+TUM_db1_S2_Mat!H4*Weighting!E8+TUM_db1_S2_Mat!I4*Weighting!E9+TUM_db1_S2_Mat!J4*Weighting!E10+TUM_db1_S2_Mat!K4*Weighting!E11+TUM_db1_S2_Mat!L4*Weighting!E12+TUM_db1_S2_Mat!M4*Weighting!E13+TUM_db1_S2_Mat!N4*Weighting!E14+TUM_db1_S2_Mat!O4*Weighting!E15+TUM_db1_S2_Mat!P4*Weighting!E16+TUM_db1_S2_Mat!Q4*Weighting!E17</f>
        <v>334.89909986574963</v>
      </c>
      <c r="F4" s="6">
        <f ca="1">+TUM_db1_S2_Mat!B4*Weighting!F2+TUM_db1_S2_Mat!C4*Weighting!F3+TUM_db1_S2_Mat!D4*Weighting!F4+TUM_db1_S2_Mat!E4*Weighting!F5+TUM_db1_S2_Mat!F4*Weighting!F6+TUM_db1_S2_Mat!G4*Weighting!F7+TUM_db1_S2_Mat!H4*Weighting!F8+TUM_db1_S2_Mat!I4*Weighting!F9+TUM_db1_S2_Mat!J4*Weighting!F10+TUM_db1_S2_Mat!K4*Weighting!F11+TUM_db1_S2_Mat!L4*Weighting!F12+TUM_db1_S2_Mat!M4*Weighting!F13+TUM_db1_S2_Mat!N4*Weighting!F14+TUM_db1_S2_Mat!O4*Weighting!F15+TUM_db1_S2_Mat!P4*Weighting!F16+TUM_db1_S2_Mat!Q4*Weighting!F17</f>
        <v>256.90741635455379</v>
      </c>
      <c r="G4" s="6">
        <f>+TUM_db1_S2_Mat!B4*Weighting!G2+TUM_db1_S2_Mat!C4*Weighting!G3+TUM_db1_S2_Mat!D4*Weighting!G4+TUM_db1_S2_Mat!E4*Weighting!G5+TUM_db1_S2_Mat!F4*Weighting!G6+TUM_db1_S2_Mat!G4*Weighting!G7+TUM_db1_S2_Mat!H4*Weighting!G8+TUM_db1_S2_Mat!I4*Weighting!G9+TUM_db1_S2_Mat!J4*Weighting!G10+TUM_db1_S2_Mat!K4*Weighting!G11+TUM_db1_S2_Mat!L4*Weighting!G12+TUM_db1_S2_Mat!M4*Weighting!G13+TUM_db1_S2_Mat!N4*Weighting!G14+TUM_db1_S2_Mat!O4*Weighting!G15+TUM_db1_S2_Mat!P4*Weighting!G16+TUM_db1_S2_Mat!Q4*Weighting!G17</f>
        <v>114.57496707311182</v>
      </c>
      <c r="H4" s="6">
        <f>+TUM_db1_S2_Mat!B4*Weighting!H2+TUM_db1_S2_Mat!C4*Weighting!H3+TUM_db1_S2_Mat!D4*Weighting!H4+TUM_db1_S2_Mat!E4*Weighting!H5+TUM_db1_S2_Mat!F4*Weighting!H6+TUM_db1_S2_Mat!G4*Weighting!H7+TUM_db1_S2_Mat!H4*Weighting!H8+TUM_db1_S2_Mat!I4*Weighting!H9+TUM_db1_S2_Mat!J4*Weighting!H10+TUM_db1_S2_Mat!K4*Weighting!H11+TUM_db1_S2_Mat!L4*Weighting!H12+TUM_db1_S2_Mat!M4*Weighting!H13+TUM_db1_S2_Mat!N4*Weighting!H14+TUM_db1_S2_Mat!O4*Weighting!H15+TUM_db1_S2_Mat!P4*Weighting!H16+TUM_db1_S2_Mat!Q4*Weighting!H17</f>
        <v>95.544283646069147</v>
      </c>
      <c r="I4" s="6">
        <f>+TUM_db1_S2_Mat!B4*Weighting!I2+TUM_db1_S2_Mat!C4*Weighting!I3+TUM_db1_S2_Mat!D4*Weighting!I4+TUM_db1_S2_Mat!E4*Weighting!I5+TUM_db1_S2_Mat!F4*Weighting!I6+TUM_db1_S2_Mat!G4*Weighting!I7+TUM_db1_S2_Mat!H4*Weighting!I8+TUM_db1_S2_Mat!I4*Weighting!I9+TUM_db1_S2_Mat!J4*Weighting!I10+TUM_db1_S2_Mat!K4*Weighting!I11+TUM_db1_S2_Mat!L4*Weighting!I12+TUM_db1_S2_Mat!M4*Weighting!I13+TUM_db1_S2_Mat!N4*Weighting!I14+TUM_db1_S2_Mat!O4*Weighting!I15+TUM_db1_S2_Mat!P4*Weighting!I16+TUM_db1_S2_Mat!Q4*Weighting!I17</f>
        <v>110.55917505937146</v>
      </c>
      <c r="J4" s="6">
        <f>+TUM_db1_S2_Mat!B4*Weighting!J2+TUM_db1_S2_Mat!C4*Weighting!J3+TUM_db1_S2_Mat!D4*Weighting!J4+TUM_db1_S2_Mat!E4*Weighting!J5+TUM_db1_S2_Mat!F4*Weighting!J6+TUM_db1_S2_Mat!G4*Weighting!J7+TUM_db1_S2_Mat!H4*Weighting!J8+TUM_db1_S2_Mat!I4*Weighting!J9+TUM_db1_S2_Mat!J4*Weighting!J10+TUM_db1_S2_Mat!K4*Weighting!J11+TUM_db1_S2_Mat!L4*Weighting!J12+TUM_db1_S2_Mat!M4*Weighting!J13+TUM_db1_S2_Mat!N4*Weighting!J14+TUM_db1_S2_Mat!O4*Weighting!J15+TUM_db1_S2_Mat!P4*Weighting!J16+TUM_db1_S2_Mat!Q4*Weighting!J17</f>
        <v>128.85767872527032</v>
      </c>
      <c r="K4" s="6">
        <f>+TUM_db1_S2_Mat!B4*Weighting!K2+TUM_db1_S2_Mat!C4*Weighting!K3+TUM_db1_S2_Mat!D4*Weighting!K4+TUM_db1_S2_Mat!E4*Weighting!K5+TUM_db1_S2_Mat!F4*Weighting!K6+TUM_db1_S2_Mat!G4*Weighting!K7+TUM_db1_S2_Mat!H4*Weighting!K8+TUM_db1_S2_Mat!I4*Weighting!K9+TUM_db1_S2_Mat!J4*Weighting!K10+TUM_db1_S2_Mat!K4*Weighting!K11+TUM_db1_S2_Mat!L4*Weighting!K12+TUM_db1_S2_Mat!M4*Weighting!K13+TUM_db1_S2_Mat!N4*Weighting!K14+TUM_db1_S2_Mat!O4*Weighting!K15+TUM_db1_S2_Mat!P4*Weighting!K16+TUM_db1_S2_Mat!Q4*Weighting!K17</f>
        <v>87.30330457618966</v>
      </c>
      <c r="L4" s="6">
        <f>+TUM_db1_S2_Mat!B4*Weighting!L2+TUM_db1_S2_Mat!C4*Weighting!L3+TUM_db1_S2_Mat!D4*Weighting!L4+TUM_db1_S2_Mat!E4*Weighting!L5+TUM_db1_S2_Mat!F4*Weighting!L6+TUM_db1_S2_Mat!G4*Weighting!L7+TUM_db1_S2_Mat!H4*Weighting!L8+TUM_db1_S2_Mat!I4*Weighting!L9+TUM_db1_S2_Mat!J4*Weighting!L10+TUM_db1_S2_Mat!K4*Weighting!L11+TUM_db1_S2_Mat!L4*Weighting!L12+TUM_db1_S2_Mat!M4*Weighting!L13+TUM_db1_S2_Mat!N4*Weighting!L14+TUM_db1_S2_Mat!O4*Weighting!L15+TUM_db1_S2_Mat!P4*Weighting!L16+TUM_db1_S2_Mat!Q4*Weighting!L17</f>
        <v>19.337653130863657</v>
      </c>
      <c r="M4" s="6">
        <f>+TUM_db1_S2_Mat!B4*Weighting!M2+TUM_db1_S2_Mat!C4*Weighting!M3+TUM_db1_S2_Mat!D4*Weighting!M4+TUM_db1_S2_Mat!E4*Weighting!M5+TUM_db1_S2_Mat!F4*Weighting!M6+TUM_db1_S2_Mat!G4*Weighting!M7+TUM_db1_S2_Mat!H4*Weighting!M8+TUM_db1_S2_Mat!I4*Weighting!M9+TUM_db1_S2_Mat!J4*Weighting!M10+TUM_db1_S2_Mat!K4*Weighting!M11+TUM_db1_S2_Mat!L4*Weighting!M12+TUM_db1_S2_Mat!M4*Weighting!M13+TUM_db1_S2_Mat!N4*Weighting!M14+TUM_db1_S2_Mat!O4*Weighting!M15+TUM_db1_S2_Mat!P4*Weighting!M16+TUM_db1_S2_Mat!Q4*Weighting!M17</f>
        <v>0.95496724779780162</v>
      </c>
      <c r="N4" s="6">
        <f>+TUM_db1_S2_Mat!B4*Weighting!N2+TUM_db1_S2_Mat!C4*Weighting!N3+TUM_db1_S2_Mat!D4*Weighting!N4+TUM_db1_S2_Mat!E4*Weighting!N5+TUM_db1_S2_Mat!F4*Weighting!N6+TUM_db1_S2_Mat!G4*Weighting!N7+TUM_db1_S2_Mat!H4*Weighting!N8+TUM_db1_S2_Mat!I4*Weighting!N9+TUM_db1_S2_Mat!J4*Weighting!N10+TUM_db1_S2_Mat!K4*Weighting!N11+TUM_db1_S2_Mat!L4*Weighting!N12+TUM_db1_S2_Mat!M4*Weighting!N13+TUM_db1_S2_Mat!N4*Weighting!N14+TUM_db1_S2_Mat!O4*Weighting!N15+TUM_db1_S2_Mat!P4*Weighting!N16+TUM_db1_S2_Mat!Q4*Weighting!N17</f>
        <v>272.52707085791315</v>
      </c>
      <c r="O4" s="6">
        <f>+TUM_db1_S2_Mat!B4*Weighting!O2+TUM_db1_S2_Mat!C4*Weighting!O3+TUM_db1_S2_Mat!D4*Weighting!O4+TUM_db1_S2_Mat!E4*Weighting!O5+TUM_db1_S2_Mat!F4*Weighting!O6+TUM_db1_S2_Mat!G4*Weighting!O7+TUM_db1_S2_Mat!H4*Weighting!O8+TUM_db1_S2_Mat!I4*Weighting!O9+TUM_db1_S2_Mat!J4*Weighting!O10+TUM_db1_S2_Mat!K4*Weighting!O11+TUM_db1_S2_Mat!L4*Weighting!O12+TUM_db1_S2_Mat!M4*Weighting!O13+TUM_db1_S2_Mat!N4*Weighting!O14+TUM_db1_S2_Mat!O4*Weighting!O15+TUM_db1_S2_Mat!P4*Weighting!O16+TUM_db1_S2_Mat!Q4*Weighting!O17</f>
        <v>424.2222355666508</v>
      </c>
      <c r="P4" s="6">
        <f>+TUM_db1_S2_Mat!B4*Weighting!P2+TUM_db1_S2_Mat!C4*Weighting!P3+TUM_db1_S2_Mat!D4*Weighting!P4+TUM_db1_S2_Mat!E4*Weighting!P5+TUM_db1_S2_Mat!F4*Weighting!P6+TUM_db1_S2_Mat!G4*Weighting!P7+TUM_db1_S2_Mat!H4*Weighting!P8+TUM_db1_S2_Mat!I4*Weighting!P9+TUM_db1_S2_Mat!J4*Weighting!P10+TUM_db1_S2_Mat!K4*Weighting!P11+TUM_db1_S2_Mat!L4*Weighting!P12+TUM_db1_S2_Mat!M4*Weighting!P13+TUM_db1_S2_Mat!N4*Weighting!P14+TUM_db1_S2_Mat!O4*Weighting!P15+TUM_db1_S2_Mat!P4*Weighting!P16+TUM_db1_S2_Mat!Q4*Weighting!P17</f>
        <v>31.843980919039627</v>
      </c>
      <c r="Q4" s="6">
        <f>+TUM_db1_S2_Mat!B4*Weighting!Q2+TUM_db1_S2_Mat!C4*Weighting!Q3+TUM_db1_S2_Mat!D4*Weighting!Q4+TUM_db1_S2_Mat!E4*Weighting!Q5+TUM_db1_S2_Mat!F4*Weighting!Q6+TUM_db1_S2_Mat!G4*Weighting!Q7+TUM_db1_S2_Mat!H4*Weighting!Q8+TUM_db1_S2_Mat!I4*Weighting!Q9+TUM_db1_S2_Mat!J4*Weighting!Q10+TUM_db1_S2_Mat!K4*Weighting!Q11+TUM_db1_S2_Mat!L4*Weighting!Q12+TUM_db1_S2_Mat!M4*Weighting!Q13+TUM_db1_S2_Mat!N4*Weighting!Q14+TUM_db1_S2_Mat!O4*Weighting!Q15+TUM_db1_S2_Mat!P4*Weighting!Q16+TUM_db1_S2_Mat!Q4*Weighting!Q17</f>
        <v>2.0892704456104649</v>
      </c>
      <c r="R4" s="6">
        <f>+TUM_db1_S2_Mat!B4*Weighting!R2+TUM_db1_S2_Mat!C4*Weighting!R3+TUM_db1_S2_Mat!D4*Weighting!R4+TUM_db1_S2_Mat!E4*Weighting!R5+TUM_db1_S2_Mat!F4*Weighting!R6+TUM_db1_S2_Mat!G4*Weighting!R7+TUM_db1_S2_Mat!H4*Weighting!R8+TUM_db1_S2_Mat!I4*Weighting!R9+TUM_db1_S2_Mat!J4*Weighting!R10+TUM_db1_S2_Mat!K4*Weighting!R11+TUM_db1_S2_Mat!L4*Weighting!R12+TUM_db1_S2_Mat!M4*Weighting!R13+TUM_db1_S2_Mat!N4*Weighting!R14+TUM_db1_S2_Mat!O4*Weighting!R15+TUM_db1_S2_Mat!P4*Weighting!R16+TUM_db1_S2_Mat!Q4*Weighting!R17</f>
        <v>26.42592584258453</v>
      </c>
      <c r="S4" s="6">
        <f>+TUM_db1_S2_Mat!B4*Weighting!S2+TUM_db1_S2_Mat!C4*Weighting!S3+TUM_db1_S2_Mat!D4*Weighting!S4+TUM_db1_S2_Mat!E4*Weighting!S5+TUM_db1_S2_Mat!F4*Weighting!S6+TUM_db1_S2_Mat!G4*Weighting!S7+TUM_db1_S2_Mat!H4*Weighting!S8+TUM_db1_S2_Mat!I4*Weighting!S9+TUM_db1_S2_Mat!J4*Weighting!S10+TUM_db1_S2_Mat!K4*Weighting!S11+TUM_db1_S2_Mat!L4*Weighting!S12+TUM_db1_S2_Mat!M4*Weighting!S13+TUM_db1_S2_Mat!N4*Weighting!S14+TUM_db1_S2_Mat!O4*Weighting!S15+TUM_db1_S2_Mat!P4*Weighting!S16+TUM_db1_S2_Mat!Q4*Weighting!S17</f>
        <v>46.912565189944019</v>
      </c>
      <c r="T4" s="6">
        <f>+TUM_db1_S2_Mat!B4*Weighting!T2+TUM_db1_S2_Mat!C4*Weighting!T3+TUM_db1_S2_Mat!D4*Weighting!T4+TUM_db1_S2_Mat!E4*Weighting!T5+TUM_db1_S2_Mat!F4*Weighting!T6+TUM_db1_S2_Mat!G4*Weighting!T7+TUM_db1_S2_Mat!H4*Weighting!T8+TUM_db1_S2_Mat!I4*Weighting!T9+TUM_db1_S2_Mat!J4*Weighting!T10+TUM_db1_S2_Mat!K4*Weighting!T11+TUM_db1_S2_Mat!L4*Weighting!T12+TUM_db1_S2_Mat!M4*Weighting!T13+TUM_db1_S2_Mat!N4*Weighting!T14+TUM_db1_S2_Mat!O4*Weighting!T15+TUM_db1_S2_Mat!P4*Weighting!T16+TUM_db1_S2_Mat!Q4*Weighting!T17</f>
        <v>60.53148527867949</v>
      </c>
      <c r="U4" s="6">
        <f>+TUM_db1_S2_Mat!B4*Weighting!U2+TUM_db1_S2_Mat!C4*Weighting!U3+TUM_db1_S2_Mat!D4*Weighting!U4+TUM_db1_S2_Mat!E4*Weighting!U5+TUM_db1_S2_Mat!F4*Weighting!U6+TUM_db1_S2_Mat!G4*Weighting!U7+TUM_db1_S2_Mat!H4*Weighting!U8+TUM_db1_S2_Mat!I4*Weighting!U9+TUM_db1_S2_Mat!J4*Weighting!U10+TUM_db1_S2_Mat!K4*Weighting!U11+TUM_db1_S2_Mat!L4*Weighting!U12+TUM_db1_S2_Mat!M4*Weighting!U13+TUM_db1_S2_Mat!N4*Weighting!U14+TUM_db1_S2_Mat!O4*Weighting!U15+TUM_db1_S2_Mat!P4*Weighting!U16+TUM_db1_S2_Mat!Q4*Weighting!U17</f>
        <v>67.428251827695277</v>
      </c>
      <c r="V4" s="6">
        <f>+TUM_db1_S2_Mat!B4*Weighting!V2+TUM_db1_S2_Mat!C4*Weighting!V3+TUM_db1_S2_Mat!D4*Weighting!V4+TUM_db1_S2_Mat!E4*Weighting!V5+TUM_db1_S2_Mat!F4*Weighting!V6+TUM_db1_S2_Mat!G4*Weighting!V7+TUM_db1_S2_Mat!H4*Weighting!V8+TUM_db1_S2_Mat!I4*Weighting!V9+TUM_db1_S2_Mat!J4*Weighting!V10+TUM_db1_S2_Mat!K4*Weighting!V11+TUM_db1_S2_Mat!L4*Weighting!V12+TUM_db1_S2_Mat!M4*Weighting!V13+TUM_db1_S2_Mat!N4*Weighting!V14+TUM_db1_S2_Mat!O4*Weighting!V15+TUM_db1_S2_Mat!P4*Weighting!V16+TUM_db1_S2_Mat!Q4*Weighting!V17</f>
        <v>60.905248179705211</v>
      </c>
      <c r="W4" s="6">
        <f>+TUM_db1_S2_Mat!B4*Weighting!W2+TUM_db1_S2_Mat!C4*Weighting!W3+TUM_db1_S2_Mat!D4*Weighting!W4+TUM_db1_S2_Mat!E4*Weighting!W5+TUM_db1_S2_Mat!F4*Weighting!W6+TUM_db1_S2_Mat!G4*Weighting!W7+TUM_db1_S2_Mat!H4*Weighting!W8+TUM_db1_S2_Mat!I4*Weighting!W9+TUM_db1_S2_Mat!J4*Weighting!W10+TUM_db1_S2_Mat!K4*Weighting!W11+TUM_db1_S2_Mat!L4*Weighting!W12+TUM_db1_S2_Mat!M4*Weighting!W13+TUM_db1_S2_Mat!N4*Weighting!W14+TUM_db1_S2_Mat!O4*Weighting!W15+TUM_db1_S2_Mat!P4*Weighting!W16+TUM_db1_S2_Mat!Q4*Weighting!W17</f>
        <v>413.89430692101894</v>
      </c>
      <c r="X4" s="6">
        <f>+TUM_db1_S2_Mat!B4*Weighting!X2+TUM_db1_S2_Mat!C4*Weighting!X3+TUM_db1_S2_Mat!D4*Weighting!X4+TUM_db1_S2_Mat!E4*Weighting!X5+TUM_db1_S2_Mat!F4*Weighting!X6+TUM_db1_S2_Mat!G4*Weighting!X7+TUM_db1_S2_Mat!H4*Weighting!X8+TUM_db1_S2_Mat!I4*Weighting!X9+TUM_db1_S2_Mat!J4*Weighting!X10+TUM_db1_S2_Mat!K4*Weighting!X11+TUM_db1_S2_Mat!L4*Weighting!X12+TUM_db1_S2_Mat!M4*Weighting!X13+TUM_db1_S2_Mat!N4*Weighting!X14+TUM_db1_S2_Mat!O4*Weighting!X15+TUM_db1_S2_Mat!P4*Weighting!X16+TUM_db1_S2_Mat!Q4*Weighting!X17</f>
        <v>35.242608294879247</v>
      </c>
      <c r="Y4" s="6">
        <f>+TUM_db1_S2_Mat!B4*Weighting!Y2+TUM_db1_S2_Mat!C4*Weighting!Y3+TUM_db1_S2_Mat!D4*Weighting!Y4+TUM_db1_S2_Mat!E4*Weighting!Y5+TUM_db1_S2_Mat!F4*Weighting!Y6+TUM_db1_S2_Mat!G4*Weighting!Y7+TUM_db1_S2_Mat!H4*Weighting!Y8+TUM_db1_S2_Mat!I4*Weighting!Y9+TUM_db1_S2_Mat!J4*Weighting!Y10+TUM_db1_S2_Mat!K4*Weighting!Y11+TUM_db1_S2_Mat!L4*Weighting!Y12+TUM_db1_S2_Mat!M4*Weighting!Y13+TUM_db1_S2_Mat!N4*Weighting!Y14+TUM_db1_S2_Mat!O4*Weighting!Y15+TUM_db1_S2_Mat!P4*Weighting!Y16+TUM_db1_S2_Mat!Q4*Weighting!Y17</f>
        <v>309.84364364695125</v>
      </c>
      <c r="Z4" s="6">
        <f>+TUM_db1_S2_Mat!B4*Weighting!Z2+TUM_db1_S2_Mat!C4*Weighting!Z3+TUM_db1_S2_Mat!D4*Weighting!Z4+TUM_db1_S2_Mat!E4*Weighting!Z5+TUM_db1_S2_Mat!F4*Weighting!Z6+TUM_db1_S2_Mat!G4*Weighting!Z7+TUM_db1_S2_Mat!H4*Weighting!Z8+TUM_db1_S2_Mat!I4*Weighting!Z9+TUM_db1_S2_Mat!J4*Weighting!Z10+TUM_db1_S2_Mat!K4*Weighting!Z11+TUM_db1_S2_Mat!L4*Weighting!Z12+TUM_db1_S2_Mat!M4*Weighting!Z13+TUM_db1_S2_Mat!N4*Weighting!Z14+TUM_db1_S2_Mat!O4*Weighting!Z15+TUM_db1_S2_Mat!P4*Weighting!Z16+TUM_db1_S2_Mat!Q4*Weighting!Z17</f>
        <v>32.629345245661369</v>
      </c>
      <c r="AA4" s="6">
        <f>+TUM_db1_S2_Mat!B4*Weighting!AA2+TUM_db1_S2_Mat!C4*Weighting!AA3+TUM_db1_S2_Mat!D4*Weighting!AA4+TUM_db1_S2_Mat!E4*Weighting!AA5+TUM_db1_S2_Mat!F4*Weighting!AA6+TUM_db1_S2_Mat!G4*Weighting!AA7+TUM_db1_S2_Mat!H4*Weighting!AA8+TUM_db1_S2_Mat!I4*Weighting!AA9+TUM_db1_S2_Mat!J4*Weighting!AA10+TUM_db1_S2_Mat!K4*Weighting!AA11+TUM_db1_S2_Mat!L4*Weighting!AA12+TUM_db1_S2_Mat!M4*Weighting!AA13+TUM_db1_S2_Mat!N4*Weighting!AA14+TUM_db1_S2_Mat!O4*Weighting!AA15+TUM_db1_S2_Mat!P4*Weighting!AA16+TUM_db1_S2_Mat!Q4*Weighting!AA17</f>
        <v>28.410914574794177</v>
      </c>
    </row>
    <row r="5" spans="1:27" x14ac:dyDescent="0.35">
      <c r="A5" s="5" t="s">
        <v>4</v>
      </c>
      <c r="B5" s="6">
        <f ca="1">+TUM_db1_S2_Mat!B5*Weighting!B2+TUM_db1_S2_Mat!C5*Weighting!B3+TUM_db1_S2_Mat!D5*Weighting!B4+TUM_db1_S2_Mat!E5*Weighting!B5+TUM_db1_S2_Mat!F5*Weighting!B6+TUM_db1_S2_Mat!G5*Weighting!B7+TUM_db1_S2_Mat!H5*Weighting!B8+TUM_db1_S2_Mat!I5*Weighting!B9+TUM_db1_S2_Mat!J5*Weighting!B10+TUM_db1_S2_Mat!K5*Weighting!B11+TUM_db1_S2_Mat!L5*Weighting!B12+TUM_db1_S2_Mat!M5*Weighting!B13+TUM_db1_S2_Mat!N5*Weighting!B14+TUM_db1_S2_Mat!O5*Weighting!B15+TUM_db1_S2_Mat!P5*Weighting!B16+TUM_db1_S2_Mat!Q5*Weighting!B17</f>
        <v>140.06685912758635</v>
      </c>
      <c r="C5" s="6">
        <f ca="1">+TUM_db1_S2_Mat!B5*Weighting!C2+TUM_db1_S2_Mat!C5*Weighting!C3+TUM_db1_S2_Mat!D5*Weighting!C4+TUM_db1_S2_Mat!E5*Weighting!C5+TUM_db1_S2_Mat!F5*Weighting!C6+TUM_db1_S2_Mat!G5*Weighting!C7+TUM_db1_S2_Mat!H5*Weighting!C8+TUM_db1_S2_Mat!I5*Weighting!C9+TUM_db1_S2_Mat!J5*Weighting!C10+TUM_db1_S2_Mat!K5*Weighting!C11+TUM_db1_S2_Mat!L5*Weighting!C12+TUM_db1_S2_Mat!M5*Weighting!C13+TUM_db1_S2_Mat!N5*Weighting!C14+TUM_db1_S2_Mat!O5*Weighting!C15+TUM_db1_S2_Mat!P5*Weighting!C16+TUM_db1_S2_Mat!Q5*Weighting!C17</f>
        <v>135.29308190426929</v>
      </c>
      <c r="D5" s="6">
        <f ca="1">+TUM_db1_S2_Mat!B5*Weighting!D2+TUM_db1_S2_Mat!C5*Weighting!D3+TUM_db1_S2_Mat!D5*Weighting!D4+TUM_db1_S2_Mat!E5*Weighting!D5+TUM_db1_S2_Mat!F5*Weighting!D6+TUM_db1_S2_Mat!G5*Weighting!D7+TUM_db1_S2_Mat!H5*Weighting!D8+TUM_db1_S2_Mat!I5*Weighting!D9+TUM_db1_S2_Mat!J5*Weighting!D10+TUM_db1_S2_Mat!K5*Weighting!D11+TUM_db1_S2_Mat!L5*Weighting!D12+TUM_db1_S2_Mat!M5*Weighting!D13+TUM_db1_S2_Mat!N5*Weighting!D14+TUM_db1_S2_Mat!O5*Weighting!D15+TUM_db1_S2_Mat!P5*Weighting!D16+TUM_db1_S2_Mat!Q5*Weighting!D17</f>
        <v>136.70706097416337</v>
      </c>
      <c r="E5" s="6">
        <f ca="1">+TUM_db1_S2_Mat!B5*Weighting!E2+TUM_db1_S2_Mat!C5*Weighting!E3+TUM_db1_S2_Mat!D5*Weighting!E4+TUM_db1_S2_Mat!E5*Weighting!E5+TUM_db1_S2_Mat!F5*Weighting!E6+TUM_db1_S2_Mat!G5*Weighting!E7+TUM_db1_S2_Mat!H5*Weighting!E8+TUM_db1_S2_Mat!I5*Weighting!E9+TUM_db1_S2_Mat!J5*Weighting!E10+TUM_db1_S2_Mat!K5*Weighting!E11+TUM_db1_S2_Mat!L5*Weighting!E12+TUM_db1_S2_Mat!M5*Weighting!E13+TUM_db1_S2_Mat!N5*Weighting!E14+TUM_db1_S2_Mat!O5*Weighting!E15+TUM_db1_S2_Mat!P5*Weighting!E16+TUM_db1_S2_Mat!Q5*Weighting!E17</f>
        <v>167.44954993287482</v>
      </c>
      <c r="F5" s="6">
        <f ca="1">+TUM_db1_S2_Mat!B5*Weighting!F2+TUM_db1_S2_Mat!C5*Weighting!F3+TUM_db1_S2_Mat!D5*Weighting!F4+TUM_db1_S2_Mat!E5*Weighting!F5+TUM_db1_S2_Mat!F5*Weighting!F6+TUM_db1_S2_Mat!G5*Weighting!F7+TUM_db1_S2_Mat!H5*Weighting!F8+TUM_db1_S2_Mat!I5*Weighting!F9+TUM_db1_S2_Mat!J5*Weighting!F10+TUM_db1_S2_Mat!K5*Weighting!F11+TUM_db1_S2_Mat!L5*Weighting!F12+TUM_db1_S2_Mat!M5*Weighting!F13+TUM_db1_S2_Mat!N5*Weighting!F14+TUM_db1_S2_Mat!O5*Weighting!F15+TUM_db1_S2_Mat!P5*Weighting!F16+TUM_db1_S2_Mat!Q5*Weighting!F17</f>
        <v>128.45370817727689</v>
      </c>
      <c r="G5" s="6">
        <f>+TUM_db1_S2_Mat!B5*Weighting!G2+TUM_db1_S2_Mat!C5*Weighting!G3+TUM_db1_S2_Mat!D5*Weighting!G4+TUM_db1_S2_Mat!E5*Weighting!G5+TUM_db1_S2_Mat!F5*Weighting!G6+TUM_db1_S2_Mat!G5*Weighting!G7+TUM_db1_S2_Mat!H5*Weighting!G8+TUM_db1_S2_Mat!I5*Weighting!G9+TUM_db1_S2_Mat!J5*Weighting!G10+TUM_db1_S2_Mat!K5*Weighting!G11+TUM_db1_S2_Mat!L5*Weighting!G12+TUM_db1_S2_Mat!M5*Weighting!G13+TUM_db1_S2_Mat!N5*Weighting!G14+TUM_db1_S2_Mat!O5*Weighting!G15+TUM_db1_S2_Mat!P5*Weighting!G16+TUM_db1_S2_Mat!Q5*Weighting!G17</f>
        <v>57.287483536555911</v>
      </c>
      <c r="H5" s="6">
        <f>+TUM_db1_S2_Mat!B5*Weighting!H2+TUM_db1_S2_Mat!C5*Weighting!H3+TUM_db1_S2_Mat!D5*Weighting!H4+TUM_db1_S2_Mat!E5*Weighting!H5+TUM_db1_S2_Mat!F5*Weighting!H6+TUM_db1_S2_Mat!G5*Weighting!H7+TUM_db1_S2_Mat!H5*Weighting!H8+TUM_db1_S2_Mat!I5*Weighting!H9+TUM_db1_S2_Mat!J5*Weighting!H10+TUM_db1_S2_Mat!K5*Weighting!H11+TUM_db1_S2_Mat!L5*Weighting!H12+TUM_db1_S2_Mat!M5*Weighting!H13+TUM_db1_S2_Mat!N5*Weighting!H14+TUM_db1_S2_Mat!O5*Weighting!H15+TUM_db1_S2_Mat!P5*Weighting!H16+TUM_db1_S2_Mat!Q5*Weighting!H17</f>
        <v>47.772141823034573</v>
      </c>
      <c r="I5" s="6">
        <f>+TUM_db1_S2_Mat!B5*Weighting!I2+TUM_db1_S2_Mat!C5*Weighting!I3+TUM_db1_S2_Mat!D5*Weighting!I4+TUM_db1_S2_Mat!E5*Weighting!I5+TUM_db1_S2_Mat!F5*Weighting!I6+TUM_db1_S2_Mat!G5*Weighting!I7+TUM_db1_S2_Mat!H5*Weighting!I8+TUM_db1_S2_Mat!I5*Weighting!I9+TUM_db1_S2_Mat!J5*Weighting!I10+TUM_db1_S2_Mat!K5*Weighting!I11+TUM_db1_S2_Mat!L5*Weighting!I12+TUM_db1_S2_Mat!M5*Weighting!I13+TUM_db1_S2_Mat!N5*Weighting!I14+TUM_db1_S2_Mat!O5*Weighting!I15+TUM_db1_S2_Mat!P5*Weighting!I16+TUM_db1_S2_Mat!Q5*Weighting!I17</f>
        <v>55.279587529685728</v>
      </c>
      <c r="J5" s="6">
        <f>+TUM_db1_S2_Mat!B5*Weighting!J2+TUM_db1_S2_Mat!C5*Weighting!J3+TUM_db1_S2_Mat!D5*Weighting!J4+TUM_db1_S2_Mat!E5*Weighting!J5+TUM_db1_S2_Mat!F5*Weighting!J6+TUM_db1_S2_Mat!G5*Weighting!J7+TUM_db1_S2_Mat!H5*Weighting!J8+TUM_db1_S2_Mat!I5*Weighting!J9+TUM_db1_S2_Mat!J5*Weighting!J10+TUM_db1_S2_Mat!K5*Weighting!J11+TUM_db1_S2_Mat!L5*Weighting!J12+TUM_db1_S2_Mat!M5*Weighting!J13+TUM_db1_S2_Mat!N5*Weighting!J14+TUM_db1_S2_Mat!O5*Weighting!J15+TUM_db1_S2_Mat!P5*Weighting!J16+TUM_db1_S2_Mat!Q5*Weighting!J17</f>
        <v>64.428839362635159</v>
      </c>
      <c r="K5" s="6">
        <f>+TUM_db1_S2_Mat!B5*Weighting!K2+TUM_db1_S2_Mat!C5*Weighting!K3+TUM_db1_S2_Mat!D5*Weighting!K4+TUM_db1_S2_Mat!E5*Weighting!K5+TUM_db1_S2_Mat!F5*Weighting!K6+TUM_db1_S2_Mat!G5*Weighting!K7+TUM_db1_S2_Mat!H5*Weighting!K8+TUM_db1_S2_Mat!I5*Weighting!K9+TUM_db1_S2_Mat!J5*Weighting!K10+TUM_db1_S2_Mat!K5*Weighting!K11+TUM_db1_S2_Mat!L5*Weighting!K12+TUM_db1_S2_Mat!M5*Weighting!K13+TUM_db1_S2_Mat!N5*Weighting!K14+TUM_db1_S2_Mat!O5*Weighting!K15+TUM_db1_S2_Mat!P5*Weighting!K16+TUM_db1_S2_Mat!Q5*Weighting!K17</f>
        <v>43.65165228809483</v>
      </c>
      <c r="L5" s="6">
        <f>+TUM_db1_S2_Mat!B5*Weighting!L2+TUM_db1_S2_Mat!C5*Weighting!L3+TUM_db1_S2_Mat!D5*Weighting!L4+TUM_db1_S2_Mat!E5*Weighting!L5+TUM_db1_S2_Mat!F5*Weighting!L6+TUM_db1_S2_Mat!G5*Weighting!L7+TUM_db1_S2_Mat!H5*Weighting!L8+TUM_db1_S2_Mat!I5*Weighting!L9+TUM_db1_S2_Mat!J5*Weighting!L10+TUM_db1_S2_Mat!K5*Weighting!L11+TUM_db1_S2_Mat!L5*Weighting!L12+TUM_db1_S2_Mat!M5*Weighting!L13+TUM_db1_S2_Mat!N5*Weighting!L14+TUM_db1_S2_Mat!O5*Weighting!L15+TUM_db1_S2_Mat!P5*Weighting!L16+TUM_db1_S2_Mat!Q5*Weighting!L17</f>
        <v>9.6688265654318286</v>
      </c>
      <c r="M5" s="6">
        <f>+TUM_db1_S2_Mat!B5*Weighting!M2+TUM_db1_S2_Mat!C5*Weighting!M3+TUM_db1_S2_Mat!D5*Weighting!M4+TUM_db1_S2_Mat!E5*Weighting!M5+TUM_db1_S2_Mat!F5*Weighting!M6+TUM_db1_S2_Mat!G5*Weighting!M7+TUM_db1_S2_Mat!H5*Weighting!M8+TUM_db1_S2_Mat!I5*Weighting!M9+TUM_db1_S2_Mat!J5*Weighting!M10+TUM_db1_S2_Mat!K5*Weighting!M11+TUM_db1_S2_Mat!L5*Weighting!M12+TUM_db1_S2_Mat!M5*Weighting!M13+TUM_db1_S2_Mat!N5*Weighting!M14+TUM_db1_S2_Mat!O5*Weighting!M15+TUM_db1_S2_Mat!P5*Weighting!M16+TUM_db1_S2_Mat!Q5*Weighting!M17</f>
        <v>0.47748362389890081</v>
      </c>
      <c r="N5" s="6">
        <f>+TUM_db1_S2_Mat!B5*Weighting!N2+TUM_db1_S2_Mat!C5*Weighting!N3+TUM_db1_S2_Mat!D5*Weighting!N4+TUM_db1_S2_Mat!E5*Weighting!N5+TUM_db1_S2_Mat!F5*Weighting!N6+TUM_db1_S2_Mat!G5*Weighting!N7+TUM_db1_S2_Mat!H5*Weighting!N8+TUM_db1_S2_Mat!I5*Weighting!N9+TUM_db1_S2_Mat!J5*Weighting!N10+TUM_db1_S2_Mat!K5*Weighting!N11+TUM_db1_S2_Mat!L5*Weighting!N12+TUM_db1_S2_Mat!M5*Weighting!N13+TUM_db1_S2_Mat!N5*Weighting!N14+TUM_db1_S2_Mat!O5*Weighting!N15+TUM_db1_S2_Mat!P5*Weighting!N16+TUM_db1_S2_Mat!Q5*Weighting!N17</f>
        <v>136.26353542895657</v>
      </c>
      <c r="O5" s="6">
        <f>+TUM_db1_S2_Mat!B5*Weighting!O2+TUM_db1_S2_Mat!C5*Weighting!O3+TUM_db1_S2_Mat!D5*Weighting!O4+TUM_db1_S2_Mat!E5*Weighting!O5+TUM_db1_S2_Mat!F5*Weighting!O6+TUM_db1_S2_Mat!G5*Weighting!O7+TUM_db1_S2_Mat!H5*Weighting!O8+TUM_db1_S2_Mat!I5*Weighting!O9+TUM_db1_S2_Mat!J5*Weighting!O10+TUM_db1_S2_Mat!K5*Weighting!O11+TUM_db1_S2_Mat!L5*Weighting!O12+TUM_db1_S2_Mat!M5*Weighting!O13+TUM_db1_S2_Mat!N5*Weighting!O14+TUM_db1_S2_Mat!O5*Weighting!O15+TUM_db1_S2_Mat!P5*Weighting!O16+TUM_db1_S2_Mat!Q5*Weighting!O17</f>
        <v>212.1111177833254</v>
      </c>
      <c r="P5" s="6">
        <f>+TUM_db1_S2_Mat!B5*Weighting!P2+TUM_db1_S2_Mat!C5*Weighting!P3+TUM_db1_S2_Mat!D5*Weighting!P4+TUM_db1_S2_Mat!E5*Weighting!P5+TUM_db1_S2_Mat!F5*Weighting!P6+TUM_db1_S2_Mat!G5*Weighting!P7+TUM_db1_S2_Mat!H5*Weighting!P8+TUM_db1_S2_Mat!I5*Weighting!P9+TUM_db1_S2_Mat!J5*Weighting!P10+TUM_db1_S2_Mat!K5*Weighting!P11+TUM_db1_S2_Mat!L5*Weighting!P12+TUM_db1_S2_Mat!M5*Weighting!P13+TUM_db1_S2_Mat!N5*Weighting!P14+TUM_db1_S2_Mat!O5*Weighting!P15+TUM_db1_S2_Mat!P5*Weighting!P16+TUM_db1_S2_Mat!Q5*Weighting!P17</f>
        <v>15.921990459519813</v>
      </c>
      <c r="Q5" s="6">
        <f>+TUM_db1_S2_Mat!B5*Weighting!Q2+TUM_db1_S2_Mat!C5*Weighting!Q3+TUM_db1_S2_Mat!D5*Weighting!Q4+TUM_db1_S2_Mat!E5*Weighting!Q5+TUM_db1_S2_Mat!F5*Weighting!Q6+TUM_db1_S2_Mat!G5*Weighting!Q7+TUM_db1_S2_Mat!H5*Weighting!Q8+TUM_db1_S2_Mat!I5*Weighting!Q9+TUM_db1_S2_Mat!J5*Weighting!Q10+TUM_db1_S2_Mat!K5*Weighting!Q11+TUM_db1_S2_Mat!L5*Weighting!Q12+TUM_db1_S2_Mat!M5*Weighting!Q13+TUM_db1_S2_Mat!N5*Weighting!Q14+TUM_db1_S2_Mat!O5*Weighting!Q15+TUM_db1_S2_Mat!P5*Weighting!Q16+TUM_db1_S2_Mat!Q5*Weighting!Q17</f>
        <v>1.0446352228052325</v>
      </c>
      <c r="R5" s="6">
        <f>+TUM_db1_S2_Mat!B5*Weighting!R2+TUM_db1_S2_Mat!C5*Weighting!R3+TUM_db1_S2_Mat!D5*Weighting!R4+TUM_db1_S2_Mat!E5*Weighting!R5+TUM_db1_S2_Mat!F5*Weighting!R6+TUM_db1_S2_Mat!G5*Weighting!R7+TUM_db1_S2_Mat!H5*Weighting!R8+TUM_db1_S2_Mat!I5*Weighting!R9+TUM_db1_S2_Mat!J5*Weighting!R10+TUM_db1_S2_Mat!K5*Weighting!R11+TUM_db1_S2_Mat!L5*Weighting!R12+TUM_db1_S2_Mat!M5*Weighting!R13+TUM_db1_S2_Mat!N5*Weighting!R14+TUM_db1_S2_Mat!O5*Weighting!R15+TUM_db1_S2_Mat!P5*Weighting!R16+TUM_db1_S2_Mat!Q5*Weighting!R17</f>
        <v>13.212962921292265</v>
      </c>
      <c r="S5" s="6">
        <f>+TUM_db1_S2_Mat!B5*Weighting!S2+TUM_db1_S2_Mat!C5*Weighting!S3+TUM_db1_S2_Mat!D5*Weighting!S4+TUM_db1_S2_Mat!E5*Weighting!S5+TUM_db1_S2_Mat!F5*Weighting!S6+TUM_db1_S2_Mat!G5*Weighting!S7+TUM_db1_S2_Mat!H5*Weighting!S8+TUM_db1_S2_Mat!I5*Weighting!S9+TUM_db1_S2_Mat!J5*Weighting!S10+TUM_db1_S2_Mat!K5*Weighting!S11+TUM_db1_S2_Mat!L5*Weighting!S12+TUM_db1_S2_Mat!M5*Weighting!S13+TUM_db1_S2_Mat!N5*Weighting!S14+TUM_db1_S2_Mat!O5*Weighting!S15+TUM_db1_S2_Mat!P5*Weighting!S16+TUM_db1_S2_Mat!Q5*Weighting!S17</f>
        <v>23.456282594972009</v>
      </c>
      <c r="T5" s="6">
        <f>+TUM_db1_S2_Mat!B5*Weighting!T2+TUM_db1_S2_Mat!C5*Weighting!T3+TUM_db1_S2_Mat!D5*Weighting!T4+TUM_db1_S2_Mat!E5*Weighting!T5+TUM_db1_S2_Mat!F5*Weighting!T6+TUM_db1_S2_Mat!G5*Weighting!T7+TUM_db1_S2_Mat!H5*Weighting!T8+TUM_db1_S2_Mat!I5*Weighting!T9+TUM_db1_S2_Mat!J5*Weighting!T10+TUM_db1_S2_Mat!K5*Weighting!T11+TUM_db1_S2_Mat!L5*Weighting!T12+TUM_db1_S2_Mat!M5*Weighting!T13+TUM_db1_S2_Mat!N5*Weighting!T14+TUM_db1_S2_Mat!O5*Weighting!T15+TUM_db1_S2_Mat!P5*Weighting!T16+TUM_db1_S2_Mat!Q5*Weighting!T17</f>
        <v>30.265742639339745</v>
      </c>
      <c r="U5" s="6">
        <f>+TUM_db1_S2_Mat!B5*Weighting!U2+TUM_db1_S2_Mat!C5*Weighting!U3+TUM_db1_S2_Mat!D5*Weighting!U4+TUM_db1_S2_Mat!E5*Weighting!U5+TUM_db1_S2_Mat!F5*Weighting!U6+TUM_db1_S2_Mat!G5*Weighting!U7+TUM_db1_S2_Mat!H5*Weighting!U8+TUM_db1_S2_Mat!I5*Weighting!U9+TUM_db1_S2_Mat!J5*Weighting!U10+TUM_db1_S2_Mat!K5*Weighting!U11+TUM_db1_S2_Mat!L5*Weighting!U12+TUM_db1_S2_Mat!M5*Weighting!U13+TUM_db1_S2_Mat!N5*Weighting!U14+TUM_db1_S2_Mat!O5*Weighting!U15+TUM_db1_S2_Mat!P5*Weighting!U16+TUM_db1_S2_Mat!Q5*Weighting!U17</f>
        <v>33.714125913847639</v>
      </c>
      <c r="V5" s="6">
        <f>+TUM_db1_S2_Mat!B5*Weighting!V2+TUM_db1_S2_Mat!C5*Weighting!V3+TUM_db1_S2_Mat!D5*Weighting!V4+TUM_db1_S2_Mat!E5*Weighting!V5+TUM_db1_S2_Mat!F5*Weighting!V6+TUM_db1_S2_Mat!G5*Weighting!V7+TUM_db1_S2_Mat!H5*Weighting!V8+TUM_db1_S2_Mat!I5*Weighting!V9+TUM_db1_S2_Mat!J5*Weighting!V10+TUM_db1_S2_Mat!K5*Weighting!V11+TUM_db1_S2_Mat!L5*Weighting!V12+TUM_db1_S2_Mat!M5*Weighting!V13+TUM_db1_S2_Mat!N5*Weighting!V14+TUM_db1_S2_Mat!O5*Weighting!V15+TUM_db1_S2_Mat!P5*Weighting!V16+TUM_db1_S2_Mat!Q5*Weighting!V17</f>
        <v>30.452624089852605</v>
      </c>
      <c r="W5" s="6">
        <f>+TUM_db1_S2_Mat!B5*Weighting!W2+TUM_db1_S2_Mat!C5*Weighting!W3+TUM_db1_S2_Mat!D5*Weighting!W4+TUM_db1_S2_Mat!E5*Weighting!W5+TUM_db1_S2_Mat!F5*Weighting!W6+TUM_db1_S2_Mat!G5*Weighting!W7+TUM_db1_S2_Mat!H5*Weighting!W8+TUM_db1_S2_Mat!I5*Weighting!W9+TUM_db1_S2_Mat!J5*Weighting!W10+TUM_db1_S2_Mat!K5*Weighting!W11+TUM_db1_S2_Mat!L5*Weighting!W12+TUM_db1_S2_Mat!M5*Weighting!W13+TUM_db1_S2_Mat!N5*Weighting!W14+TUM_db1_S2_Mat!O5*Weighting!W15+TUM_db1_S2_Mat!P5*Weighting!W16+TUM_db1_S2_Mat!Q5*Weighting!W17</f>
        <v>206.94715346050947</v>
      </c>
      <c r="X5" s="6">
        <f>+TUM_db1_S2_Mat!B5*Weighting!X2+TUM_db1_S2_Mat!C5*Weighting!X3+TUM_db1_S2_Mat!D5*Weighting!X4+TUM_db1_S2_Mat!E5*Weighting!X5+TUM_db1_S2_Mat!F5*Weighting!X6+TUM_db1_S2_Mat!G5*Weighting!X7+TUM_db1_S2_Mat!H5*Weighting!X8+TUM_db1_S2_Mat!I5*Weighting!X9+TUM_db1_S2_Mat!J5*Weighting!X10+TUM_db1_S2_Mat!K5*Weighting!X11+TUM_db1_S2_Mat!L5*Weighting!X12+TUM_db1_S2_Mat!M5*Weighting!X13+TUM_db1_S2_Mat!N5*Weighting!X14+TUM_db1_S2_Mat!O5*Weighting!X15+TUM_db1_S2_Mat!P5*Weighting!X16+TUM_db1_S2_Mat!Q5*Weighting!X17</f>
        <v>17.621304147439623</v>
      </c>
      <c r="Y5" s="6">
        <f>+TUM_db1_S2_Mat!B5*Weighting!Y2+TUM_db1_S2_Mat!C5*Weighting!Y3+TUM_db1_S2_Mat!D5*Weighting!Y4+TUM_db1_S2_Mat!E5*Weighting!Y5+TUM_db1_S2_Mat!F5*Weighting!Y6+TUM_db1_S2_Mat!G5*Weighting!Y7+TUM_db1_S2_Mat!H5*Weighting!Y8+TUM_db1_S2_Mat!I5*Weighting!Y9+TUM_db1_S2_Mat!J5*Weighting!Y10+TUM_db1_S2_Mat!K5*Weighting!Y11+TUM_db1_S2_Mat!L5*Weighting!Y12+TUM_db1_S2_Mat!M5*Weighting!Y13+TUM_db1_S2_Mat!N5*Weighting!Y14+TUM_db1_S2_Mat!O5*Weighting!Y15+TUM_db1_S2_Mat!P5*Weighting!Y16+TUM_db1_S2_Mat!Q5*Weighting!Y17</f>
        <v>154.92182182347563</v>
      </c>
      <c r="Z5" s="6">
        <f>+TUM_db1_S2_Mat!B5*Weighting!Z2+TUM_db1_S2_Mat!C5*Weighting!Z3+TUM_db1_S2_Mat!D5*Weighting!Z4+TUM_db1_S2_Mat!E5*Weighting!Z5+TUM_db1_S2_Mat!F5*Weighting!Z6+TUM_db1_S2_Mat!G5*Weighting!Z7+TUM_db1_S2_Mat!H5*Weighting!Z8+TUM_db1_S2_Mat!I5*Weighting!Z9+TUM_db1_S2_Mat!J5*Weighting!Z10+TUM_db1_S2_Mat!K5*Weighting!Z11+TUM_db1_S2_Mat!L5*Weighting!Z12+TUM_db1_S2_Mat!M5*Weighting!Z13+TUM_db1_S2_Mat!N5*Weighting!Z14+TUM_db1_S2_Mat!O5*Weighting!Z15+TUM_db1_S2_Mat!P5*Weighting!Z16+TUM_db1_S2_Mat!Q5*Weighting!Z17</f>
        <v>16.314672622830685</v>
      </c>
      <c r="AA5" s="6">
        <f>+TUM_db1_S2_Mat!B5*Weighting!AA2+TUM_db1_S2_Mat!C5*Weighting!AA3+TUM_db1_S2_Mat!D5*Weighting!AA4+TUM_db1_S2_Mat!E5*Weighting!AA5+TUM_db1_S2_Mat!F5*Weighting!AA6+TUM_db1_S2_Mat!G5*Weighting!AA7+TUM_db1_S2_Mat!H5*Weighting!AA8+TUM_db1_S2_Mat!I5*Weighting!AA9+TUM_db1_S2_Mat!J5*Weighting!AA10+TUM_db1_S2_Mat!K5*Weighting!AA11+TUM_db1_S2_Mat!L5*Weighting!AA12+TUM_db1_S2_Mat!M5*Weighting!AA13+TUM_db1_S2_Mat!N5*Weighting!AA14+TUM_db1_S2_Mat!O5*Weighting!AA15+TUM_db1_S2_Mat!P5*Weighting!AA16+TUM_db1_S2_Mat!Q5*Weighting!AA17</f>
        <v>14.205457287397088</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3_Treatm!B2*Weighting!B2+TUM_db1_S3_Treatm!C2*Weighting!B3+TUM_db1_S3_Treatm!D2*Weighting!B4+TUM_db1_S3_Treatm!E2*Weighting!B5+TUM_db1_S3_Treatm!F2*Weighting!B6+TUM_db1_S3_Treatm!G2*Weighting!B7+TUM_db1_S3_Treatm!H2*Weighting!B8+TUM_db1_S3_Treatm!I2*Weighting!B9+TUM_db1_S3_Treatm!J2*Weighting!B10+TUM_db1_S3_Treatm!K2*Weighting!B11+TUM_db1_S3_Treatm!L2*Weighting!B12+TUM_db1_S3_Treatm!M2*Weighting!B13+TUM_db1_S3_Treatm!N2*Weighting!B14+TUM_db1_S3_Treatm!O2*Weighting!B15+TUM_db1_S3_Treatm!P2*Weighting!B16+TUM_db1_S3_Treatm!Q2*Weighting!B17</f>
        <v>-7.1635153836654037</v>
      </c>
      <c r="C2" s="6">
        <f ca="1">+TUM_db1_S3_Treatm!B2*Weighting!C2+TUM_db1_S3_Treatm!C2*Weighting!C3+TUM_db1_S3_Treatm!D2*Weighting!C4+TUM_db1_S3_Treatm!E2*Weighting!C5+TUM_db1_S3_Treatm!F2*Weighting!C6+TUM_db1_S3_Treatm!G2*Weighting!C7+TUM_db1_S3_Treatm!H2*Weighting!C8+TUM_db1_S3_Treatm!I2*Weighting!C9+TUM_db1_S3_Treatm!J2*Weighting!C10+TUM_db1_S3_Treatm!K2*Weighting!C11+TUM_db1_S3_Treatm!L2*Weighting!C12+TUM_db1_S3_Treatm!M2*Weighting!C13+TUM_db1_S3_Treatm!N2*Weighting!C14+TUM_db1_S3_Treatm!O2*Weighting!C15+TUM_db1_S3_Treatm!P2*Weighting!C16+TUM_db1_S3_Treatm!Q2*Weighting!C17</f>
        <v>-4.433402156193603</v>
      </c>
      <c r="D2" s="6">
        <f ca="1">+TUM_db1_S3_Treatm!B2*Weighting!D2+TUM_db1_S3_Treatm!C2*Weighting!D3+TUM_db1_S3_Treatm!D2*Weighting!D4+TUM_db1_S3_Treatm!E2*Weighting!D5+TUM_db1_S3_Treatm!F2*Weighting!D6+TUM_db1_S3_Treatm!G2*Weighting!D7+TUM_db1_S3_Treatm!H2*Weighting!D8+TUM_db1_S3_Treatm!I2*Weighting!D9+TUM_db1_S3_Treatm!J2*Weighting!D10+TUM_db1_S3_Treatm!K2*Weighting!D11+TUM_db1_S3_Treatm!L2*Weighting!D12+TUM_db1_S3_Treatm!M2*Weighting!D13+TUM_db1_S3_Treatm!N2*Weighting!D14+TUM_db1_S3_Treatm!O2*Weighting!D15+TUM_db1_S3_Treatm!P2*Weighting!D16+TUM_db1_S3_Treatm!Q2*Weighting!D17</f>
        <v>-7.6341418394038829</v>
      </c>
      <c r="E2" s="6">
        <f ca="1">+TUM_db1_S3_Treatm!B2*Weighting!E2+TUM_db1_S3_Treatm!C2*Weighting!E3+TUM_db1_S3_Treatm!D2*Weighting!E4+TUM_db1_S3_Treatm!E2*Weighting!E5+TUM_db1_S3_Treatm!F2*Weighting!E6+TUM_db1_S3_Treatm!G2*Weighting!E7+TUM_db1_S3_Treatm!H2*Weighting!E8+TUM_db1_S3_Treatm!I2*Weighting!E9+TUM_db1_S3_Treatm!J2*Weighting!E10+TUM_db1_S3_Treatm!K2*Weighting!E11+TUM_db1_S3_Treatm!L2*Weighting!E12+TUM_db1_S3_Treatm!M2*Weighting!E13+TUM_db1_S3_Treatm!N2*Weighting!E14+TUM_db1_S3_Treatm!O2*Weighting!E15+TUM_db1_S3_Treatm!P2*Weighting!E16+TUM_db1_S3_Treatm!Q2*Weighting!E17</f>
        <v>1.0363063541142947</v>
      </c>
      <c r="F2" s="6">
        <f ca="1">+TUM_db1_S3_Treatm!B2*Weighting!F2+TUM_db1_S3_Treatm!C2*Weighting!F3+TUM_db1_S3_Treatm!D2*Weighting!F4+TUM_db1_S3_Treatm!E2*Weighting!F5+TUM_db1_S3_Treatm!F2*Weighting!F6+TUM_db1_S3_Treatm!G2*Weighting!F7+TUM_db1_S3_Treatm!H2*Weighting!F8+TUM_db1_S3_Treatm!I2*Weighting!F9+TUM_db1_S3_Treatm!J2*Weighting!F10+TUM_db1_S3_Treatm!K2*Weighting!F11+TUM_db1_S3_Treatm!L2*Weighting!F12+TUM_db1_S3_Treatm!M2*Weighting!F13+TUM_db1_S3_Treatm!N2*Weighting!F14+TUM_db1_S3_Treatm!O2*Weighting!F15+TUM_db1_S3_Treatm!P2*Weighting!F16+TUM_db1_S3_Treatm!Q2*Weighting!F17</f>
        <v>-7.6801952021175968</v>
      </c>
      <c r="G2" s="6">
        <f>+TUM_db1_S3_Treatm!B2*Weighting!G2+TUM_db1_S3_Treatm!C2*Weighting!G3+TUM_db1_S3_Treatm!D2*Weighting!G4+TUM_db1_S3_Treatm!E2*Weighting!G5+TUM_db1_S3_Treatm!F2*Weighting!G6+TUM_db1_S3_Treatm!G2*Weighting!G7+TUM_db1_S3_Treatm!H2*Weighting!G8+TUM_db1_S3_Treatm!I2*Weighting!G9+TUM_db1_S3_Treatm!J2*Weighting!G10+TUM_db1_S3_Treatm!K2*Weighting!G11+TUM_db1_S3_Treatm!L2*Weighting!G12+TUM_db1_S3_Treatm!M2*Weighting!G13+TUM_db1_S3_Treatm!N2*Weighting!G14+TUM_db1_S3_Treatm!O2*Weighting!G15+TUM_db1_S3_Treatm!P2*Weighting!G16+TUM_db1_S3_Treatm!Q2*Weighting!G17</f>
        <v>-5.3736919338529621</v>
      </c>
      <c r="H2" s="6">
        <f>+TUM_db1_S3_Treatm!B2*Weighting!H2+TUM_db1_S3_Treatm!C2*Weighting!H3+TUM_db1_S3_Treatm!D2*Weighting!H4+TUM_db1_S3_Treatm!E2*Weighting!H5+TUM_db1_S3_Treatm!F2*Weighting!H6+TUM_db1_S3_Treatm!G2*Weighting!H7+TUM_db1_S3_Treatm!H2*Weighting!H8+TUM_db1_S3_Treatm!I2*Weighting!H9+TUM_db1_S3_Treatm!J2*Weighting!H10+TUM_db1_S3_Treatm!K2*Weighting!H11+TUM_db1_S3_Treatm!L2*Weighting!H12+TUM_db1_S3_Treatm!M2*Weighting!H13+TUM_db1_S3_Treatm!N2*Weighting!H14+TUM_db1_S3_Treatm!O2*Weighting!H15+TUM_db1_S3_Treatm!P2*Weighting!H16+TUM_db1_S3_Treatm!Q2*Weighting!H17</f>
        <v>-4.933929320330388</v>
      </c>
      <c r="I2" s="6">
        <f>+TUM_db1_S3_Treatm!B2*Weighting!I2+TUM_db1_S3_Treatm!C2*Weighting!I3+TUM_db1_S3_Treatm!D2*Weighting!I4+TUM_db1_S3_Treatm!E2*Weighting!I5+TUM_db1_S3_Treatm!F2*Weighting!I6+TUM_db1_S3_Treatm!G2*Weighting!I7+TUM_db1_S3_Treatm!H2*Weighting!I8+TUM_db1_S3_Treatm!I2*Weighting!I9+TUM_db1_S3_Treatm!J2*Weighting!I10+TUM_db1_S3_Treatm!K2*Weighting!I11+TUM_db1_S3_Treatm!L2*Weighting!I12+TUM_db1_S3_Treatm!M2*Weighting!I13+TUM_db1_S3_Treatm!N2*Weighting!I14+TUM_db1_S3_Treatm!O2*Weighting!I15+TUM_db1_S3_Treatm!P2*Weighting!I16+TUM_db1_S3_Treatm!Q2*Weighting!I17</f>
        <v>-5.7032997872363023</v>
      </c>
      <c r="J2" s="6">
        <f>+TUM_db1_S3_Treatm!B2*Weighting!J2+TUM_db1_S3_Treatm!C2*Weighting!J3+TUM_db1_S3_Treatm!D2*Weighting!J4+TUM_db1_S3_Treatm!E2*Weighting!J5+TUM_db1_S3_Treatm!F2*Weighting!J6+TUM_db1_S3_Treatm!G2*Weighting!J7+TUM_db1_S3_Treatm!H2*Weighting!J8+TUM_db1_S3_Treatm!I2*Weighting!J9+TUM_db1_S3_Treatm!J2*Weighting!J10+TUM_db1_S3_Treatm!K2*Weighting!J11+TUM_db1_S3_Treatm!L2*Weighting!J12+TUM_db1_S3_Treatm!M2*Weighting!J13+TUM_db1_S3_Treatm!N2*Weighting!J14+TUM_db1_S3_Treatm!O2*Weighting!J15+TUM_db1_S3_Treatm!P2*Weighting!J16+TUM_db1_S3_Treatm!Q2*Weighting!J17</f>
        <v>-1.0851699624149909</v>
      </c>
      <c r="K2" s="6">
        <f>+TUM_db1_S3_Treatm!B2*Weighting!K2+TUM_db1_S3_Treatm!C2*Weighting!K3+TUM_db1_S3_Treatm!D2*Weighting!K4+TUM_db1_S3_Treatm!E2*Weighting!K5+TUM_db1_S3_Treatm!F2*Weighting!K6+TUM_db1_S3_Treatm!G2*Weighting!K7+TUM_db1_S3_Treatm!H2*Weighting!K8+TUM_db1_S3_Treatm!I2*Weighting!K9+TUM_db1_S3_Treatm!J2*Weighting!K10+TUM_db1_S3_Treatm!K2*Weighting!K11+TUM_db1_S3_Treatm!L2*Weighting!K12+TUM_db1_S3_Treatm!M2*Weighting!K13+TUM_db1_S3_Treatm!N2*Weighting!K14+TUM_db1_S3_Treatm!O2*Weighting!K15+TUM_db1_S3_Treatm!P2*Weighting!K16+TUM_db1_S3_Treatm!Q2*Weighting!K17</f>
        <v>-5.5226634812943489</v>
      </c>
      <c r="L2" s="6">
        <f>+TUM_db1_S3_Treatm!B2*Weighting!L2+TUM_db1_S3_Treatm!C2*Weighting!L3+TUM_db1_S3_Treatm!D2*Weighting!L4+TUM_db1_S3_Treatm!E2*Weighting!L5+TUM_db1_S3_Treatm!F2*Weighting!L6+TUM_db1_S3_Treatm!G2*Weighting!L7+TUM_db1_S3_Treatm!H2*Weighting!L8+TUM_db1_S3_Treatm!I2*Weighting!L9+TUM_db1_S3_Treatm!J2*Weighting!L10+TUM_db1_S3_Treatm!K2*Weighting!L11+TUM_db1_S3_Treatm!L2*Weighting!L12+TUM_db1_S3_Treatm!M2*Weighting!L13+TUM_db1_S3_Treatm!N2*Weighting!L14+TUM_db1_S3_Treatm!O2*Weighting!L15+TUM_db1_S3_Treatm!P2*Weighting!L16+TUM_db1_S3_Treatm!Q2*Weighting!L17</f>
        <v>-8.1673990694090914</v>
      </c>
      <c r="M2" s="6">
        <f>+TUM_db1_S3_Treatm!B2*Weighting!M2+TUM_db1_S3_Treatm!C2*Weighting!M3+TUM_db1_S3_Treatm!D2*Weighting!M4+TUM_db1_S3_Treatm!E2*Weighting!M5+TUM_db1_S3_Treatm!F2*Weighting!M6+TUM_db1_S3_Treatm!G2*Weighting!M7+TUM_db1_S3_Treatm!H2*Weighting!M8+TUM_db1_S3_Treatm!I2*Weighting!M9+TUM_db1_S3_Treatm!J2*Weighting!M10+TUM_db1_S3_Treatm!K2*Weighting!M11+TUM_db1_S3_Treatm!L2*Weighting!M12+TUM_db1_S3_Treatm!M2*Weighting!M13+TUM_db1_S3_Treatm!N2*Weighting!M14+TUM_db1_S3_Treatm!O2*Weighting!M15+TUM_db1_S3_Treatm!P2*Weighting!M16+TUM_db1_S3_Treatm!Q2*Weighting!M17</f>
        <v>9.706570885994209E-2</v>
      </c>
      <c r="N2" s="6">
        <f>+TUM_db1_S3_Treatm!B2*Weighting!N2+TUM_db1_S3_Treatm!C2*Weighting!N3+TUM_db1_S3_Treatm!D2*Weighting!N4+TUM_db1_S3_Treatm!E2*Weighting!N5+TUM_db1_S3_Treatm!F2*Weighting!N6+TUM_db1_S3_Treatm!G2*Weighting!N7+TUM_db1_S3_Treatm!H2*Weighting!N8+TUM_db1_S3_Treatm!I2*Weighting!N9+TUM_db1_S3_Treatm!J2*Weighting!N10+TUM_db1_S3_Treatm!K2*Weighting!N11+TUM_db1_S3_Treatm!L2*Weighting!N12+TUM_db1_S3_Treatm!M2*Weighting!N13+TUM_db1_S3_Treatm!N2*Weighting!N14+TUM_db1_S3_Treatm!O2*Weighting!N15+TUM_db1_S3_Treatm!P2*Weighting!N16+TUM_db1_S3_Treatm!Q2*Weighting!N17</f>
        <v>-19.670360138454129</v>
      </c>
      <c r="O2" s="6">
        <f>+TUM_db1_S3_Treatm!B2*Weighting!O2+TUM_db1_S3_Treatm!C2*Weighting!O3+TUM_db1_S3_Treatm!D2*Weighting!O4+TUM_db1_S3_Treatm!E2*Weighting!O5+TUM_db1_S3_Treatm!F2*Weighting!O6+TUM_db1_S3_Treatm!G2*Weighting!O7+TUM_db1_S3_Treatm!H2*Weighting!O8+TUM_db1_S3_Treatm!I2*Weighting!O9+TUM_db1_S3_Treatm!J2*Weighting!O10+TUM_db1_S3_Treatm!K2*Weighting!O11+TUM_db1_S3_Treatm!L2*Weighting!O12+TUM_db1_S3_Treatm!M2*Weighting!O13+TUM_db1_S3_Treatm!N2*Weighting!O14+TUM_db1_S3_Treatm!O2*Weighting!O15+TUM_db1_S3_Treatm!P2*Weighting!O16+TUM_db1_S3_Treatm!Q2*Weighting!O17</f>
        <v>-5.1290771096446406</v>
      </c>
      <c r="P2" s="6">
        <f>+TUM_db1_S3_Treatm!B2*Weighting!P2+TUM_db1_S3_Treatm!C2*Weighting!P3+TUM_db1_S3_Treatm!D2*Weighting!P4+TUM_db1_S3_Treatm!E2*Weighting!P5+TUM_db1_S3_Treatm!F2*Weighting!P6+TUM_db1_S3_Treatm!G2*Weighting!P7+TUM_db1_S3_Treatm!H2*Weighting!P8+TUM_db1_S3_Treatm!I2*Weighting!P9+TUM_db1_S3_Treatm!J2*Weighting!P10+TUM_db1_S3_Treatm!K2*Weighting!P11+TUM_db1_S3_Treatm!L2*Weighting!P12+TUM_db1_S3_Treatm!M2*Weighting!P13+TUM_db1_S3_Treatm!N2*Weighting!P14+TUM_db1_S3_Treatm!O2*Weighting!P15+TUM_db1_S3_Treatm!P2*Weighting!P16+TUM_db1_S3_Treatm!Q2*Weighting!P17</f>
        <v>-8.626892301779078</v>
      </c>
      <c r="Q2" s="6">
        <f>+TUM_db1_S3_Treatm!B2*Weighting!Q2+TUM_db1_S3_Treatm!C2*Weighting!Q3+TUM_db1_S3_Treatm!D2*Weighting!Q4+TUM_db1_S3_Treatm!E2*Weighting!Q5+TUM_db1_S3_Treatm!F2*Weighting!Q6+TUM_db1_S3_Treatm!G2*Weighting!Q7+TUM_db1_S3_Treatm!H2*Weighting!Q8+TUM_db1_S3_Treatm!I2*Weighting!Q9+TUM_db1_S3_Treatm!J2*Weighting!Q10+TUM_db1_S3_Treatm!K2*Weighting!Q11+TUM_db1_S3_Treatm!L2*Weighting!Q12+TUM_db1_S3_Treatm!M2*Weighting!Q13+TUM_db1_S3_Treatm!N2*Weighting!Q14+TUM_db1_S3_Treatm!O2*Weighting!Q15+TUM_db1_S3_Treatm!P2*Weighting!Q16+TUM_db1_S3_Treatm!Q2*Weighting!Q17</f>
        <v>-6.0968276812944922E-2</v>
      </c>
      <c r="R2" s="6">
        <f>+TUM_db1_S3_Treatm!B2*Weighting!R2+TUM_db1_S3_Treatm!C2*Weighting!R3+TUM_db1_S3_Treatm!D2*Weighting!R4+TUM_db1_S3_Treatm!E2*Weighting!R5+TUM_db1_S3_Treatm!F2*Weighting!R6+TUM_db1_S3_Treatm!G2*Weighting!R7+TUM_db1_S3_Treatm!H2*Weighting!R8+TUM_db1_S3_Treatm!I2*Weighting!R9+TUM_db1_S3_Treatm!J2*Weighting!R10+TUM_db1_S3_Treatm!K2*Weighting!R11+TUM_db1_S3_Treatm!L2*Weighting!R12+TUM_db1_S3_Treatm!M2*Weighting!R13+TUM_db1_S3_Treatm!N2*Weighting!R14+TUM_db1_S3_Treatm!O2*Weighting!R15+TUM_db1_S3_Treatm!P2*Weighting!R16+TUM_db1_S3_Treatm!Q2*Weighting!R17</f>
        <v>2.7216518276873867</v>
      </c>
      <c r="S2" s="6">
        <f>+TUM_db1_S3_Treatm!B2*Weighting!S2+TUM_db1_S3_Treatm!C2*Weighting!S3+TUM_db1_S3_Treatm!D2*Weighting!S4+TUM_db1_S3_Treatm!E2*Weighting!S5+TUM_db1_S3_Treatm!F2*Weighting!S6+TUM_db1_S3_Treatm!G2*Weighting!S7+TUM_db1_S3_Treatm!H2*Weighting!S8+TUM_db1_S3_Treatm!I2*Weighting!S9+TUM_db1_S3_Treatm!J2*Weighting!S10+TUM_db1_S3_Treatm!K2*Weighting!S11+TUM_db1_S3_Treatm!L2*Weighting!S12+TUM_db1_S3_Treatm!M2*Weighting!S13+TUM_db1_S3_Treatm!N2*Weighting!S14+TUM_db1_S3_Treatm!O2*Weighting!S15+TUM_db1_S3_Treatm!P2*Weighting!S16+TUM_db1_S3_Treatm!Q2*Weighting!S17</f>
        <v>-21.409017533505544</v>
      </c>
      <c r="T2" s="6">
        <f>+TUM_db1_S3_Treatm!B2*Weighting!T2+TUM_db1_S3_Treatm!C2*Weighting!T3+TUM_db1_S3_Treatm!D2*Weighting!T4+TUM_db1_S3_Treatm!E2*Weighting!T5+TUM_db1_S3_Treatm!F2*Weighting!T6+TUM_db1_S3_Treatm!G2*Weighting!T7+TUM_db1_S3_Treatm!H2*Weighting!T8+TUM_db1_S3_Treatm!I2*Weighting!T9+TUM_db1_S3_Treatm!J2*Weighting!T10+TUM_db1_S3_Treatm!K2*Weighting!T11+TUM_db1_S3_Treatm!L2*Weighting!T12+TUM_db1_S3_Treatm!M2*Weighting!T13+TUM_db1_S3_Treatm!N2*Weighting!T14+TUM_db1_S3_Treatm!O2*Weighting!T15+TUM_db1_S3_Treatm!P2*Weighting!T16+TUM_db1_S3_Treatm!Q2*Weighting!T17</f>
        <v>-29.906108155059385</v>
      </c>
      <c r="U2" s="6">
        <f>+TUM_db1_S3_Treatm!B2*Weighting!U2+TUM_db1_S3_Treatm!C2*Weighting!U3+TUM_db1_S3_Treatm!D2*Weighting!U4+TUM_db1_S3_Treatm!E2*Weighting!U5+TUM_db1_S3_Treatm!F2*Weighting!U6+TUM_db1_S3_Treatm!G2*Weighting!U7+TUM_db1_S3_Treatm!H2*Weighting!U8+TUM_db1_S3_Treatm!I2*Weighting!U9+TUM_db1_S3_Treatm!J2*Weighting!U10+TUM_db1_S3_Treatm!K2*Weighting!U11+TUM_db1_S3_Treatm!L2*Weighting!U12+TUM_db1_S3_Treatm!M2*Weighting!U13+TUM_db1_S3_Treatm!N2*Weighting!U14+TUM_db1_S3_Treatm!O2*Weighting!U15+TUM_db1_S3_Treatm!P2*Weighting!U16+TUM_db1_S3_Treatm!Q2*Weighting!U17</f>
        <v>-0.40849044026540327</v>
      </c>
      <c r="V2" s="6">
        <f>+TUM_db1_S3_Treatm!B2*Weighting!V2+TUM_db1_S3_Treatm!C2*Weighting!V3+TUM_db1_S3_Treatm!D2*Weighting!V4+TUM_db1_S3_Treatm!E2*Weighting!V5+TUM_db1_S3_Treatm!F2*Weighting!V6+TUM_db1_S3_Treatm!G2*Weighting!V7+TUM_db1_S3_Treatm!H2*Weighting!V8+TUM_db1_S3_Treatm!I2*Weighting!V9+TUM_db1_S3_Treatm!J2*Weighting!V10+TUM_db1_S3_Treatm!K2*Weighting!V11+TUM_db1_S3_Treatm!L2*Weighting!V12+TUM_db1_S3_Treatm!M2*Weighting!V13+TUM_db1_S3_Treatm!N2*Weighting!V14+TUM_db1_S3_Treatm!O2*Weighting!V15+TUM_db1_S3_Treatm!P2*Weighting!V16+TUM_db1_S3_Treatm!Q2*Weighting!V17</f>
        <v>-0.38910222056629351</v>
      </c>
      <c r="W2" s="6">
        <f>+TUM_db1_S3_Treatm!B2*Weighting!W2+TUM_db1_S3_Treatm!C2*Weighting!W3+TUM_db1_S3_Treatm!D2*Weighting!W4+TUM_db1_S3_Treatm!E2*Weighting!W5+TUM_db1_S3_Treatm!F2*Weighting!W6+TUM_db1_S3_Treatm!G2*Weighting!W7+TUM_db1_S3_Treatm!H2*Weighting!W8+TUM_db1_S3_Treatm!I2*Weighting!W9+TUM_db1_S3_Treatm!J2*Weighting!W10+TUM_db1_S3_Treatm!K2*Weighting!W11+TUM_db1_S3_Treatm!L2*Weighting!W12+TUM_db1_S3_Treatm!M2*Weighting!W13+TUM_db1_S3_Treatm!N2*Weighting!W14+TUM_db1_S3_Treatm!O2*Weighting!W15+TUM_db1_S3_Treatm!P2*Weighting!W16+TUM_db1_S3_Treatm!Q2*Weighting!W17</f>
        <v>2.3744599210779427</v>
      </c>
      <c r="X2" s="6">
        <f>+TUM_db1_S3_Treatm!B2*Weighting!X2+TUM_db1_S3_Treatm!C2*Weighting!X3+TUM_db1_S3_Treatm!D2*Weighting!X4+TUM_db1_S3_Treatm!E2*Weighting!X5+TUM_db1_S3_Treatm!F2*Weighting!X6+TUM_db1_S3_Treatm!G2*Weighting!X7+TUM_db1_S3_Treatm!H2*Weighting!X8+TUM_db1_S3_Treatm!I2*Weighting!X9+TUM_db1_S3_Treatm!J2*Weighting!X10+TUM_db1_S3_Treatm!K2*Weighting!X11+TUM_db1_S3_Treatm!L2*Weighting!X12+TUM_db1_S3_Treatm!M2*Weighting!X13+TUM_db1_S3_Treatm!N2*Weighting!X14+TUM_db1_S3_Treatm!O2*Weighting!X15+TUM_db1_S3_Treatm!P2*Weighting!X16+TUM_db1_S3_Treatm!Q2*Weighting!X17</f>
        <v>-0.17789730107661583</v>
      </c>
      <c r="Y2" s="6">
        <f>+TUM_db1_S3_Treatm!B2*Weighting!Y2+TUM_db1_S3_Treatm!C2*Weighting!Y3+TUM_db1_S3_Treatm!D2*Weighting!Y4+TUM_db1_S3_Treatm!E2*Weighting!Y5+TUM_db1_S3_Treatm!F2*Weighting!Y6+TUM_db1_S3_Treatm!G2*Weighting!Y7+TUM_db1_S3_Treatm!H2*Weighting!Y8+TUM_db1_S3_Treatm!I2*Weighting!Y9+TUM_db1_S3_Treatm!J2*Weighting!Y10+TUM_db1_S3_Treatm!K2*Weighting!Y11+TUM_db1_S3_Treatm!L2*Weighting!Y12+TUM_db1_S3_Treatm!M2*Weighting!Y13+TUM_db1_S3_Treatm!N2*Weighting!Y14+TUM_db1_S3_Treatm!O2*Weighting!Y15+TUM_db1_S3_Treatm!P2*Weighting!Y16+TUM_db1_S3_Treatm!Q2*Weighting!Y17</f>
        <v>-0.59030890977837203</v>
      </c>
      <c r="Z2" s="6">
        <f>+TUM_db1_S3_Treatm!B2*Weighting!Z2+TUM_db1_S3_Treatm!C2*Weighting!Z3+TUM_db1_S3_Treatm!D2*Weighting!Z4+TUM_db1_S3_Treatm!E2*Weighting!Z5+TUM_db1_S3_Treatm!F2*Weighting!Z6+TUM_db1_S3_Treatm!G2*Weighting!Z7+TUM_db1_S3_Treatm!H2*Weighting!Z8+TUM_db1_S3_Treatm!I2*Weighting!Z9+TUM_db1_S3_Treatm!J2*Weighting!Z10+TUM_db1_S3_Treatm!K2*Weighting!Z11+TUM_db1_S3_Treatm!L2*Weighting!Z12+TUM_db1_S3_Treatm!M2*Weighting!Z13+TUM_db1_S3_Treatm!N2*Weighting!Z14+TUM_db1_S3_Treatm!O2*Weighting!Z15+TUM_db1_S3_Treatm!P2*Weighting!Z16+TUM_db1_S3_Treatm!Q2*Weighting!Z17</f>
        <v>2.0259884707246876</v>
      </c>
      <c r="AA2" s="6">
        <f>+TUM_db1_S3_Treatm!B2*Weighting!AA2+TUM_db1_S3_Treatm!C2*Weighting!AA3+TUM_db1_S3_Treatm!D2*Weighting!AA4+TUM_db1_S3_Treatm!E2*Weighting!AA5+TUM_db1_S3_Treatm!F2*Weighting!AA6+TUM_db1_S3_Treatm!G2*Weighting!AA7+TUM_db1_S3_Treatm!H2*Weighting!AA8+TUM_db1_S3_Treatm!I2*Weighting!AA9+TUM_db1_S3_Treatm!J2*Weighting!AA10+TUM_db1_S3_Treatm!K2*Weighting!AA11+TUM_db1_S3_Treatm!L2*Weighting!AA12+TUM_db1_S3_Treatm!M2*Weighting!AA13+TUM_db1_S3_Treatm!N2*Weighting!AA14+TUM_db1_S3_Treatm!O2*Weighting!AA15+TUM_db1_S3_Treatm!P2*Weighting!AA16+TUM_db1_S3_Treatm!Q2*Weighting!AA17</f>
        <v>1.3373845863541334</v>
      </c>
    </row>
    <row r="3" spans="1:27" x14ac:dyDescent="0.35">
      <c r="A3" s="5" t="s">
        <v>2</v>
      </c>
      <c r="B3" s="6">
        <f ca="1">+TUM_db1_S3_Treatm!B3*Weighting!B2+TUM_db1_S3_Treatm!C3*Weighting!B3+TUM_db1_S3_Treatm!D3*Weighting!B4+TUM_db1_S3_Treatm!E3*Weighting!B5+TUM_db1_S3_Treatm!F3*Weighting!B6+TUM_db1_S3_Treatm!G3*Weighting!B7+TUM_db1_S3_Treatm!H3*Weighting!B8+TUM_db1_S3_Treatm!I3*Weighting!B9+TUM_db1_S3_Treatm!J3*Weighting!B10+TUM_db1_S3_Treatm!K3*Weighting!B11+TUM_db1_S3_Treatm!L3*Weighting!B12+TUM_db1_S3_Treatm!M3*Weighting!B13+TUM_db1_S3_Treatm!N3*Weighting!B14+TUM_db1_S3_Treatm!O3*Weighting!B15+TUM_db1_S3_Treatm!P3*Weighting!B16+TUM_db1_S3_Treatm!Q3*Weighting!B17</f>
        <v>-7.6875324365174746</v>
      </c>
      <c r="C3" s="6">
        <f ca="1">+TUM_db1_S3_Treatm!B3*Weighting!C2+TUM_db1_S3_Treatm!C3*Weighting!C3+TUM_db1_S3_Treatm!D3*Weighting!C4+TUM_db1_S3_Treatm!E3*Weighting!C5+TUM_db1_S3_Treatm!F3*Weighting!C6+TUM_db1_S3_Treatm!G3*Weighting!C7+TUM_db1_S3_Treatm!H3*Weighting!C8+TUM_db1_S3_Treatm!I3*Weighting!C9+TUM_db1_S3_Treatm!J3*Weighting!C10+TUM_db1_S3_Treatm!K3*Weighting!C11+TUM_db1_S3_Treatm!L3*Weighting!C12+TUM_db1_S3_Treatm!M3*Weighting!C13+TUM_db1_S3_Treatm!N3*Weighting!C14+TUM_db1_S3_Treatm!O3*Weighting!C15+TUM_db1_S3_Treatm!P3*Weighting!C16+TUM_db1_S3_Treatm!Q3*Weighting!C17</f>
        <v>-5.2875008612087262</v>
      </c>
      <c r="D3" s="6">
        <f ca="1">+TUM_db1_S3_Treatm!B3*Weighting!D2+TUM_db1_S3_Treatm!C3*Weighting!D3+TUM_db1_S3_Treatm!D3*Weighting!D4+TUM_db1_S3_Treatm!E3*Weighting!D5+TUM_db1_S3_Treatm!F3*Weighting!D6+TUM_db1_S3_Treatm!G3*Weighting!D7+TUM_db1_S3_Treatm!H3*Weighting!D8+TUM_db1_S3_Treatm!I3*Weighting!D9+TUM_db1_S3_Treatm!J3*Weighting!D10+TUM_db1_S3_Treatm!K3*Weighting!D11+TUM_db1_S3_Treatm!L3*Weighting!D12+TUM_db1_S3_Treatm!M3*Weighting!D13+TUM_db1_S3_Treatm!N3*Weighting!D14+TUM_db1_S3_Treatm!O3*Weighting!D15+TUM_db1_S3_Treatm!P3*Weighting!D16+TUM_db1_S3_Treatm!Q3*Weighting!D17</f>
        <v>-8.1708484716061758</v>
      </c>
      <c r="E3" s="6">
        <f ca="1">+TUM_db1_S3_Treatm!B3*Weighting!E2+TUM_db1_S3_Treatm!C3*Weighting!E3+TUM_db1_S3_Treatm!D3*Weighting!E4+TUM_db1_S3_Treatm!E3*Weighting!E5+TUM_db1_S3_Treatm!F3*Weighting!E6+TUM_db1_S3_Treatm!G3*Weighting!E7+TUM_db1_S3_Treatm!H3*Weighting!E8+TUM_db1_S3_Treatm!I3*Weighting!E9+TUM_db1_S3_Treatm!J3*Weighting!E10+TUM_db1_S3_Treatm!K3*Weighting!E11+TUM_db1_S3_Treatm!L3*Weighting!E12+TUM_db1_S3_Treatm!M3*Weighting!E13+TUM_db1_S3_Treatm!N3*Weighting!E14+TUM_db1_S3_Treatm!O3*Weighting!E15+TUM_db1_S3_Treatm!P3*Weighting!E16+TUM_db1_S3_Treatm!Q3*Weighting!E17</f>
        <v>-1.4655987934436712</v>
      </c>
      <c r="F3" s="6">
        <f ca="1">+TUM_db1_S3_Treatm!B3*Weighting!F2+TUM_db1_S3_Treatm!C3*Weighting!F3+TUM_db1_S3_Treatm!D3*Weighting!F4+TUM_db1_S3_Treatm!E3*Weighting!F5+TUM_db1_S3_Treatm!F3*Weighting!F6+TUM_db1_S3_Treatm!G3*Weighting!F7+TUM_db1_S3_Treatm!H3*Weighting!F8+TUM_db1_S3_Treatm!I3*Weighting!F9+TUM_db1_S3_Treatm!J3*Weighting!F10+TUM_db1_S3_Treatm!K3*Weighting!F11+TUM_db1_S3_Treatm!L3*Weighting!F12+TUM_db1_S3_Treatm!M3*Weighting!F13+TUM_db1_S3_Treatm!N3*Weighting!F14+TUM_db1_S3_Treatm!O3*Weighting!F15+TUM_db1_S3_Treatm!P3*Weighting!F16+TUM_db1_S3_Treatm!Q3*Weighting!F17</f>
        <v>-8.0837403880581959</v>
      </c>
      <c r="G3" s="6">
        <f>+TUM_db1_S3_Treatm!B3*Weighting!G2+TUM_db1_S3_Treatm!C3*Weighting!G3+TUM_db1_S3_Treatm!D3*Weighting!G4+TUM_db1_S3_Treatm!E3*Weighting!G5+TUM_db1_S3_Treatm!F3*Weighting!G6+TUM_db1_S3_Treatm!G3*Weighting!G7+TUM_db1_S3_Treatm!H3*Weighting!G8+TUM_db1_S3_Treatm!I3*Weighting!G9+TUM_db1_S3_Treatm!J3*Weighting!G10+TUM_db1_S3_Treatm!K3*Weighting!G11+TUM_db1_S3_Treatm!L3*Weighting!G12+TUM_db1_S3_Treatm!M3*Weighting!G13+TUM_db1_S3_Treatm!N3*Weighting!G14+TUM_db1_S3_Treatm!O3*Weighting!G15+TUM_db1_S3_Treatm!P3*Weighting!G16+TUM_db1_S3_Treatm!Q3*Weighting!G17</f>
        <v>-5.8106729264166557</v>
      </c>
      <c r="H3" s="6">
        <f>+TUM_db1_S3_Treatm!B3*Weighting!H2+TUM_db1_S3_Treatm!C3*Weighting!H3+TUM_db1_S3_Treatm!D3*Weighting!H4+TUM_db1_S3_Treatm!E3*Weighting!H5+TUM_db1_S3_Treatm!F3*Weighting!H6+TUM_db1_S3_Treatm!G3*Weighting!H7+TUM_db1_S3_Treatm!H3*Weighting!H8+TUM_db1_S3_Treatm!I3*Weighting!H9+TUM_db1_S3_Treatm!J3*Weighting!H10+TUM_db1_S3_Treatm!K3*Weighting!H11+TUM_db1_S3_Treatm!L3*Weighting!H12+TUM_db1_S3_Treatm!M3*Weighting!H13+TUM_db1_S3_Treatm!N3*Weighting!H14+TUM_db1_S3_Treatm!O3*Weighting!H15+TUM_db1_S3_Treatm!P3*Weighting!H16+TUM_db1_S3_Treatm!Q3*Weighting!H17</f>
        <v>-4.6827487293206724</v>
      </c>
      <c r="I3" s="6">
        <f>+TUM_db1_S3_Treatm!B3*Weighting!I2+TUM_db1_S3_Treatm!C3*Weighting!I3+TUM_db1_S3_Treatm!D3*Weighting!I4+TUM_db1_S3_Treatm!E3*Weighting!I5+TUM_db1_S3_Treatm!F3*Weighting!I6+TUM_db1_S3_Treatm!G3*Weighting!I7+TUM_db1_S3_Treatm!H3*Weighting!I8+TUM_db1_S3_Treatm!I3*Weighting!I9+TUM_db1_S3_Treatm!J3*Weighting!I10+TUM_db1_S3_Treatm!K3*Weighting!I11+TUM_db1_S3_Treatm!L3*Weighting!I12+TUM_db1_S3_Treatm!M3*Weighting!I13+TUM_db1_S3_Treatm!N3*Weighting!I14+TUM_db1_S3_Treatm!O3*Weighting!I15+TUM_db1_S3_Treatm!P3*Weighting!I16+TUM_db1_S3_Treatm!Q3*Weighting!I17</f>
        <v>-6.1148728705599353</v>
      </c>
      <c r="J3" s="6">
        <f>+TUM_db1_S3_Treatm!B3*Weighting!J2+TUM_db1_S3_Treatm!C3*Weighting!J3+TUM_db1_S3_Treatm!D3*Weighting!J4+TUM_db1_S3_Treatm!E3*Weighting!J5+TUM_db1_S3_Treatm!F3*Weighting!J6+TUM_db1_S3_Treatm!G3*Weighting!J7+TUM_db1_S3_Treatm!H3*Weighting!J8+TUM_db1_S3_Treatm!I3*Weighting!J9+TUM_db1_S3_Treatm!J3*Weighting!J10+TUM_db1_S3_Treatm!K3*Weighting!J11+TUM_db1_S3_Treatm!L3*Weighting!J12+TUM_db1_S3_Treatm!M3*Weighting!J13+TUM_db1_S3_Treatm!N3*Weighting!J14+TUM_db1_S3_Treatm!O3*Weighting!J15+TUM_db1_S3_Treatm!P3*Weighting!J16+TUM_db1_S3_Treatm!Q3*Weighting!J17</f>
        <v>-1.2988323223206366</v>
      </c>
      <c r="K3" s="6">
        <f>+TUM_db1_S3_Treatm!B3*Weighting!K2+TUM_db1_S3_Treatm!C3*Weighting!K3+TUM_db1_S3_Treatm!D3*Weighting!K4+TUM_db1_S3_Treatm!E3*Weighting!K5+TUM_db1_S3_Treatm!F3*Weighting!K6+TUM_db1_S3_Treatm!G3*Weighting!K7+TUM_db1_S3_Treatm!H3*Weighting!K8+TUM_db1_S3_Treatm!I3*Weighting!K9+TUM_db1_S3_Treatm!J3*Weighting!K10+TUM_db1_S3_Treatm!K3*Weighting!K11+TUM_db1_S3_Treatm!L3*Weighting!K12+TUM_db1_S3_Treatm!M3*Weighting!K13+TUM_db1_S3_Treatm!N3*Weighting!K14+TUM_db1_S3_Treatm!O3*Weighting!K15+TUM_db1_S3_Treatm!P3*Weighting!K16+TUM_db1_S3_Treatm!Q3*Weighting!K17</f>
        <v>-5.5474275454525817</v>
      </c>
      <c r="L3" s="6">
        <f>+TUM_db1_S3_Treatm!B3*Weighting!L2+TUM_db1_S3_Treatm!C3*Weighting!L3+TUM_db1_S3_Treatm!D3*Weighting!L4+TUM_db1_S3_Treatm!E3*Weighting!L5+TUM_db1_S3_Treatm!F3*Weighting!L6+TUM_db1_S3_Treatm!G3*Weighting!L7+TUM_db1_S3_Treatm!H3*Weighting!L8+TUM_db1_S3_Treatm!I3*Weighting!L9+TUM_db1_S3_Treatm!J3*Weighting!L10+TUM_db1_S3_Treatm!K3*Weighting!L11+TUM_db1_S3_Treatm!L3*Weighting!L12+TUM_db1_S3_Treatm!M3*Weighting!L13+TUM_db1_S3_Treatm!N3*Weighting!L14+TUM_db1_S3_Treatm!O3*Weighting!L15+TUM_db1_S3_Treatm!P3*Weighting!L16+TUM_db1_S3_Treatm!Q3*Weighting!L17</f>
        <v>-2.8829037076565029</v>
      </c>
      <c r="M3" s="6">
        <f>+TUM_db1_S3_Treatm!B3*Weighting!M2+TUM_db1_S3_Treatm!C3*Weighting!M3+TUM_db1_S3_Treatm!D3*Weighting!M4+TUM_db1_S3_Treatm!E3*Weighting!M5+TUM_db1_S3_Treatm!F3*Weighting!M6+TUM_db1_S3_Treatm!G3*Weighting!M7+TUM_db1_S3_Treatm!H3*Weighting!M8+TUM_db1_S3_Treatm!I3*Weighting!M9+TUM_db1_S3_Treatm!J3*Weighting!M10+TUM_db1_S3_Treatm!K3*Weighting!M11+TUM_db1_S3_Treatm!L3*Weighting!M12+TUM_db1_S3_Treatm!M3*Weighting!M13+TUM_db1_S3_Treatm!N3*Weighting!M14+TUM_db1_S3_Treatm!O3*Weighting!M15+TUM_db1_S3_Treatm!P3*Weighting!M16+TUM_db1_S3_Treatm!Q3*Weighting!M17</f>
        <v>-7.3330061047734933E-4</v>
      </c>
      <c r="N3" s="6">
        <f>+TUM_db1_S3_Treatm!B3*Weighting!N2+TUM_db1_S3_Treatm!C3*Weighting!N3+TUM_db1_S3_Treatm!D3*Weighting!N4+TUM_db1_S3_Treatm!E3*Weighting!N5+TUM_db1_S3_Treatm!F3*Weighting!N6+TUM_db1_S3_Treatm!G3*Weighting!N7+TUM_db1_S3_Treatm!H3*Weighting!N8+TUM_db1_S3_Treatm!I3*Weighting!N9+TUM_db1_S3_Treatm!J3*Weighting!N10+TUM_db1_S3_Treatm!K3*Weighting!N11+TUM_db1_S3_Treatm!L3*Weighting!N12+TUM_db1_S3_Treatm!M3*Weighting!N13+TUM_db1_S3_Treatm!N3*Weighting!N14+TUM_db1_S3_Treatm!O3*Weighting!N15+TUM_db1_S3_Treatm!P3*Weighting!N16+TUM_db1_S3_Treatm!Q3*Weighting!N17</f>
        <v>-21.456097629421933</v>
      </c>
      <c r="O3" s="6">
        <f>+TUM_db1_S3_Treatm!B3*Weighting!O2+TUM_db1_S3_Treatm!C3*Weighting!O3+TUM_db1_S3_Treatm!D3*Weighting!O4+TUM_db1_S3_Treatm!E3*Weighting!O5+TUM_db1_S3_Treatm!F3*Weighting!O6+TUM_db1_S3_Treatm!G3*Weighting!O7+TUM_db1_S3_Treatm!H3*Weighting!O8+TUM_db1_S3_Treatm!I3*Weighting!O9+TUM_db1_S3_Treatm!J3*Weighting!O10+TUM_db1_S3_Treatm!K3*Weighting!O11+TUM_db1_S3_Treatm!L3*Weighting!O12+TUM_db1_S3_Treatm!M3*Weighting!O13+TUM_db1_S3_Treatm!N3*Weighting!O14+TUM_db1_S3_Treatm!O3*Weighting!O15+TUM_db1_S3_Treatm!P3*Weighting!O16+TUM_db1_S3_Treatm!Q3*Weighting!O17</f>
        <v>-2.1635040873260896</v>
      </c>
      <c r="P3" s="6">
        <f>+TUM_db1_S3_Treatm!B3*Weighting!P2+TUM_db1_S3_Treatm!C3*Weighting!P3+TUM_db1_S3_Treatm!D3*Weighting!P4+TUM_db1_S3_Treatm!E3*Weighting!P5+TUM_db1_S3_Treatm!F3*Weighting!P6+TUM_db1_S3_Treatm!G3*Weighting!P7+TUM_db1_S3_Treatm!H3*Weighting!P8+TUM_db1_S3_Treatm!I3*Weighting!P9+TUM_db1_S3_Treatm!J3*Weighting!P10+TUM_db1_S3_Treatm!K3*Weighting!P11+TUM_db1_S3_Treatm!L3*Weighting!P12+TUM_db1_S3_Treatm!M3*Weighting!P13+TUM_db1_S3_Treatm!N3*Weighting!P14+TUM_db1_S3_Treatm!O3*Weighting!P15+TUM_db1_S3_Treatm!P3*Weighting!P16+TUM_db1_S3_Treatm!Q3*Weighting!P17</f>
        <v>-7.7317163419041872</v>
      </c>
      <c r="Q3" s="6">
        <f>+TUM_db1_S3_Treatm!B3*Weighting!Q2+TUM_db1_S3_Treatm!C3*Weighting!Q3+TUM_db1_S3_Treatm!D3*Weighting!Q4+TUM_db1_S3_Treatm!E3*Weighting!Q5+TUM_db1_S3_Treatm!F3*Weighting!Q6+TUM_db1_S3_Treatm!G3*Weighting!Q7+TUM_db1_S3_Treatm!H3*Weighting!Q8+TUM_db1_S3_Treatm!I3*Weighting!Q9+TUM_db1_S3_Treatm!J3*Weighting!Q10+TUM_db1_S3_Treatm!K3*Weighting!Q11+TUM_db1_S3_Treatm!L3*Weighting!Q12+TUM_db1_S3_Treatm!M3*Weighting!Q13+TUM_db1_S3_Treatm!N3*Weighting!Q14+TUM_db1_S3_Treatm!O3*Weighting!Q15+TUM_db1_S3_Treatm!P3*Weighting!Q16+TUM_db1_S3_Treatm!Q3*Weighting!Q17</f>
        <v>-0.20539893249559865</v>
      </c>
      <c r="R3" s="6">
        <f>+TUM_db1_S3_Treatm!B3*Weighting!R2+TUM_db1_S3_Treatm!C3*Weighting!R3+TUM_db1_S3_Treatm!D3*Weighting!R4+TUM_db1_S3_Treatm!E3*Weighting!R5+TUM_db1_S3_Treatm!F3*Weighting!R6+TUM_db1_S3_Treatm!G3*Weighting!R7+TUM_db1_S3_Treatm!H3*Weighting!R8+TUM_db1_S3_Treatm!I3*Weighting!R9+TUM_db1_S3_Treatm!J3*Weighting!R10+TUM_db1_S3_Treatm!K3*Weighting!R11+TUM_db1_S3_Treatm!L3*Weighting!R12+TUM_db1_S3_Treatm!M3*Weighting!R13+TUM_db1_S3_Treatm!N3*Weighting!R14+TUM_db1_S3_Treatm!O3*Weighting!R15+TUM_db1_S3_Treatm!P3*Weighting!R16+TUM_db1_S3_Treatm!Q3*Weighting!R17</f>
        <v>0.84524862949505997</v>
      </c>
      <c r="S3" s="6">
        <f>+TUM_db1_S3_Treatm!B3*Weighting!S2+TUM_db1_S3_Treatm!C3*Weighting!S3+TUM_db1_S3_Treatm!D3*Weighting!S4+TUM_db1_S3_Treatm!E3*Weighting!S5+TUM_db1_S3_Treatm!F3*Weighting!S6+TUM_db1_S3_Treatm!G3*Weighting!S7+TUM_db1_S3_Treatm!H3*Weighting!S8+TUM_db1_S3_Treatm!I3*Weighting!S9+TUM_db1_S3_Treatm!J3*Weighting!S10+TUM_db1_S3_Treatm!K3*Weighting!S11+TUM_db1_S3_Treatm!L3*Weighting!S12+TUM_db1_S3_Treatm!M3*Weighting!S13+TUM_db1_S3_Treatm!N3*Weighting!S14+TUM_db1_S3_Treatm!O3*Weighting!S15+TUM_db1_S3_Treatm!P3*Weighting!S16+TUM_db1_S3_Treatm!Q3*Weighting!S17</f>
        <v>-22.558504328396026</v>
      </c>
      <c r="T3" s="6">
        <f>+TUM_db1_S3_Treatm!B3*Weighting!T2+TUM_db1_S3_Treatm!C3*Weighting!T3+TUM_db1_S3_Treatm!D3*Weighting!T4+TUM_db1_S3_Treatm!E3*Weighting!T5+TUM_db1_S3_Treatm!F3*Weighting!T6+TUM_db1_S3_Treatm!G3*Weighting!T7+TUM_db1_S3_Treatm!H3*Weighting!T8+TUM_db1_S3_Treatm!I3*Weighting!T9+TUM_db1_S3_Treatm!J3*Weighting!T10+TUM_db1_S3_Treatm!K3*Weighting!T11+TUM_db1_S3_Treatm!L3*Weighting!T12+TUM_db1_S3_Treatm!M3*Weighting!T13+TUM_db1_S3_Treatm!N3*Weighting!T14+TUM_db1_S3_Treatm!O3*Weighting!T15+TUM_db1_S3_Treatm!P3*Weighting!T16+TUM_db1_S3_Treatm!Q3*Weighting!T17</f>
        <v>-31.37613942536527</v>
      </c>
      <c r="U3" s="6">
        <f>+TUM_db1_S3_Treatm!B3*Weighting!U2+TUM_db1_S3_Treatm!C3*Weighting!U3+TUM_db1_S3_Treatm!D3*Weighting!U4+TUM_db1_S3_Treatm!E3*Weighting!U5+TUM_db1_S3_Treatm!F3*Weighting!U6+TUM_db1_S3_Treatm!G3*Weighting!U7+TUM_db1_S3_Treatm!H3*Weighting!U8+TUM_db1_S3_Treatm!I3*Weighting!U9+TUM_db1_S3_Treatm!J3*Weighting!U10+TUM_db1_S3_Treatm!K3*Weighting!U11+TUM_db1_S3_Treatm!L3*Weighting!U12+TUM_db1_S3_Treatm!M3*Weighting!U13+TUM_db1_S3_Treatm!N3*Weighting!U14+TUM_db1_S3_Treatm!O3*Weighting!U15+TUM_db1_S3_Treatm!P3*Weighting!U16+TUM_db1_S3_Treatm!Q3*Weighting!U17</f>
        <v>-0.31813886225276472</v>
      </c>
      <c r="V3" s="6">
        <f>+TUM_db1_S3_Treatm!B3*Weighting!V2+TUM_db1_S3_Treatm!C3*Weighting!V3+TUM_db1_S3_Treatm!D3*Weighting!V4+TUM_db1_S3_Treatm!E3*Weighting!V5+TUM_db1_S3_Treatm!F3*Weighting!V6+TUM_db1_S3_Treatm!G3*Weighting!V7+TUM_db1_S3_Treatm!H3*Weighting!V8+TUM_db1_S3_Treatm!I3*Weighting!V9+TUM_db1_S3_Treatm!J3*Weighting!V10+TUM_db1_S3_Treatm!K3*Weighting!V11+TUM_db1_S3_Treatm!L3*Weighting!V12+TUM_db1_S3_Treatm!M3*Weighting!V13+TUM_db1_S3_Treatm!N3*Weighting!V14+TUM_db1_S3_Treatm!O3*Weighting!V15+TUM_db1_S3_Treatm!P3*Weighting!V16+TUM_db1_S3_Treatm!Q3*Weighting!V17</f>
        <v>-1.1163223971254204</v>
      </c>
      <c r="W3" s="6">
        <f>+TUM_db1_S3_Treatm!B3*Weighting!W2+TUM_db1_S3_Treatm!C3*Weighting!W3+TUM_db1_S3_Treatm!D3*Weighting!W4+TUM_db1_S3_Treatm!E3*Weighting!W5+TUM_db1_S3_Treatm!F3*Weighting!W6+TUM_db1_S3_Treatm!G3*Weighting!W7+TUM_db1_S3_Treatm!H3*Weighting!W8+TUM_db1_S3_Treatm!I3*Weighting!W9+TUM_db1_S3_Treatm!J3*Weighting!W10+TUM_db1_S3_Treatm!K3*Weighting!W11+TUM_db1_S3_Treatm!L3*Weighting!W12+TUM_db1_S3_Treatm!M3*Weighting!W13+TUM_db1_S3_Treatm!N3*Weighting!W14+TUM_db1_S3_Treatm!O3*Weighting!W15+TUM_db1_S3_Treatm!P3*Weighting!W16+TUM_db1_S3_Treatm!Q3*Weighting!W17</f>
        <v>-1.1067062574470032</v>
      </c>
      <c r="X3" s="6">
        <f>+TUM_db1_S3_Treatm!B3*Weighting!X2+TUM_db1_S3_Treatm!C3*Weighting!X3+TUM_db1_S3_Treatm!D3*Weighting!X4+TUM_db1_S3_Treatm!E3*Weighting!X5+TUM_db1_S3_Treatm!F3*Weighting!X6+TUM_db1_S3_Treatm!G3*Weighting!X7+TUM_db1_S3_Treatm!H3*Weighting!X8+TUM_db1_S3_Treatm!I3*Weighting!X9+TUM_db1_S3_Treatm!J3*Weighting!X10+TUM_db1_S3_Treatm!K3*Weighting!X11+TUM_db1_S3_Treatm!L3*Weighting!X12+TUM_db1_S3_Treatm!M3*Weighting!X13+TUM_db1_S3_Treatm!N3*Weighting!X14+TUM_db1_S3_Treatm!O3*Weighting!X15+TUM_db1_S3_Treatm!P3*Weighting!X16+TUM_db1_S3_Treatm!Q3*Weighting!X17</f>
        <v>-0.16705697961735658</v>
      </c>
      <c r="Y3" s="6">
        <f>+TUM_db1_S3_Treatm!B3*Weighting!Y2+TUM_db1_S3_Treatm!C3*Weighting!Y3+TUM_db1_S3_Treatm!D3*Weighting!Y4+TUM_db1_S3_Treatm!E3*Weighting!Y5+TUM_db1_S3_Treatm!F3*Weighting!Y6+TUM_db1_S3_Treatm!G3*Weighting!Y7+TUM_db1_S3_Treatm!H3*Weighting!Y8+TUM_db1_S3_Treatm!I3*Weighting!Y9+TUM_db1_S3_Treatm!J3*Weighting!Y10+TUM_db1_S3_Treatm!K3*Weighting!Y11+TUM_db1_S3_Treatm!L3*Weighting!Y12+TUM_db1_S3_Treatm!M3*Weighting!Y13+TUM_db1_S3_Treatm!N3*Weighting!Y14+TUM_db1_S3_Treatm!O3*Weighting!Y15+TUM_db1_S3_Treatm!P3*Weighting!Y16+TUM_db1_S3_Treatm!Q3*Weighting!Y17</f>
        <v>-0.63237333630126347</v>
      </c>
      <c r="Z3" s="6">
        <f>+TUM_db1_S3_Treatm!B3*Weighting!Z2+TUM_db1_S3_Treatm!C3*Weighting!Z3+TUM_db1_S3_Treatm!D3*Weighting!Z4+TUM_db1_S3_Treatm!E3*Weighting!Z5+TUM_db1_S3_Treatm!F3*Weighting!Z6+TUM_db1_S3_Treatm!G3*Weighting!Z7+TUM_db1_S3_Treatm!H3*Weighting!Z8+TUM_db1_S3_Treatm!I3*Weighting!Z9+TUM_db1_S3_Treatm!J3*Weighting!Z10+TUM_db1_S3_Treatm!K3*Weighting!Z11+TUM_db1_S3_Treatm!L3*Weighting!Z12+TUM_db1_S3_Treatm!M3*Weighting!Z13+TUM_db1_S3_Treatm!N3*Weighting!Z14+TUM_db1_S3_Treatm!O3*Weighting!Z15+TUM_db1_S3_Treatm!P3*Weighting!Z16+TUM_db1_S3_Treatm!Q3*Weighting!Z17</f>
        <v>-1.0639935761895558</v>
      </c>
      <c r="AA3" s="6">
        <f>+TUM_db1_S3_Treatm!B3*Weighting!AA2+TUM_db1_S3_Treatm!C3*Weighting!AA3+TUM_db1_S3_Treatm!D3*Weighting!AA4+TUM_db1_S3_Treatm!E3*Weighting!AA5+TUM_db1_S3_Treatm!F3*Weighting!AA6+TUM_db1_S3_Treatm!G3*Weighting!AA7+TUM_db1_S3_Treatm!H3*Weighting!AA8+TUM_db1_S3_Treatm!I3*Weighting!AA9+TUM_db1_S3_Treatm!J3*Weighting!AA10+TUM_db1_S3_Treatm!K3*Weighting!AA11+TUM_db1_S3_Treatm!L3*Weighting!AA12+TUM_db1_S3_Treatm!M3*Weighting!AA13+TUM_db1_S3_Treatm!N3*Weighting!AA14+TUM_db1_S3_Treatm!O3*Weighting!AA15+TUM_db1_S3_Treatm!P3*Weighting!AA16+TUM_db1_S3_Treatm!Q3*Weighting!AA17</f>
        <v>-1.0364262900521086</v>
      </c>
    </row>
    <row r="4" spans="1:27" x14ac:dyDescent="0.35">
      <c r="A4" s="5" t="s">
        <v>3</v>
      </c>
      <c r="B4" s="6">
        <f ca="1">+TUM_db1_S3_Treatm!B4*Weighting!B2+TUM_db1_S3_Treatm!C4*Weighting!B3+TUM_db1_S3_Treatm!D4*Weighting!B4+TUM_db1_S3_Treatm!E4*Weighting!B5+TUM_db1_S3_Treatm!F4*Weighting!B6+TUM_db1_S3_Treatm!G4*Weighting!B7+TUM_db1_S3_Treatm!H4*Weighting!B8+TUM_db1_S3_Treatm!I4*Weighting!B9+TUM_db1_S3_Treatm!J4*Weighting!B10+TUM_db1_S3_Treatm!K4*Weighting!B11+TUM_db1_S3_Treatm!L4*Weighting!B12+TUM_db1_S3_Treatm!M4*Weighting!B13+TUM_db1_S3_Treatm!N4*Weighting!B14+TUM_db1_S3_Treatm!O4*Weighting!B15+TUM_db1_S3_Treatm!P4*Weighting!B16+TUM_db1_S3_Treatm!Q4*Weighting!B17</f>
        <v>-3.9781701652082599</v>
      </c>
      <c r="C4" s="6">
        <f ca="1">+TUM_db1_S3_Treatm!B4*Weighting!C2+TUM_db1_S3_Treatm!C4*Weighting!C3+TUM_db1_S3_Treatm!D4*Weighting!C4+TUM_db1_S3_Treatm!E4*Weighting!C5+TUM_db1_S3_Treatm!F4*Weighting!C6+TUM_db1_S3_Treatm!G4*Weighting!C7+TUM_db1_S3_Treatm!H4*Weighting!C8+TUM_db1_S3_Treatm!I4*Weighting!C9+TUM_db1_S3_Treatm!J4*Weighting!C10+TUM_db1_S3_Treatm!K4*Weighting!C11+TUM_db1_S3_Treatm!L4*Weighting!C12+TUM_db1_S3_Treatm!M4*Weighting!C13+TUM_db1_S3_Treatm!N4*Weighting!C14+TUM_db1_S3_Treatm!O4*Weighting!C15+TUM_db1_S3_Treatm!P4*Weighting!C16+TUM_db1_S3_Treatm!Q4*Weighting!C17</f>
        <v>-2.2161942891460442</v>
      </c>
      <c r="D4" s="6">
        <f ca="1">+TUM_db1_S3_Treatm!B4*Weighting!D2+TUM_db1_S3_Treatm!C4*Weighting!D3+TUM_db1_S3_Treatm!D4*Weighting!D4+TUM_db1_S3_Treatm!E4*Weighting!D5+TUM_db1_S3_Treatm!F4*Weighting!D6+TUM_db1_S3_Treatm!G4*Weighting!D7+TUM_db1_S3_Treatm!H4*Weighting!D8+TUM_db1_S3_Treatm!I4*Weighting!D9+TUM_db1_S3_Treatm!J4*Weighting!D10+TUM_db1_S3_Treatm!K4*Weighting!D11+TUM_db1_S3_Treatm!L4*Weighting!D12+TUM_db1_S3_Treatm!M4*Weighting!D13+TUM_db1_S3_Treatm!N4*Weighting!D14+TUM_db1_S3_Treatm!O4*Weighting!D15+TUM_db1_S3_Treatm!P4*Weighting!D16+TUM_db1_S3_Treatm!Q4*Weighting!D17</f>
        <v>-4.0713100968159521</v>
      </c>
      <c r="E4" s="6">
        <f ca="1">+TUM_db1_S3_Treatm!B4*Weighting!E2+TUM_db1_S3_Treatm!C4*Weighting!E3+TUM_db1_S3_Treatm!D4*Weighting!E4+TUM_db1_S3_Treatm!E4*Weighting!E5+TUM_db1_S3_Treatm!F4*Weighting!E6+TUM_db1_S3_Treatm!G4*Weighting!E7+TUM_db1_S3_Treatm!H4*Weighting!E8+TUM_db1_S3_Treatm!I4*Weighting!E9+TUM_db1_S3_Treatm!J4*Weighting!E10+TUM_db1_S3_Treatm!K4*Weighting!E11+TUM_db1_S3_Treatm!L4*Weighting!E12+TUM_db1_S3_Treatm!M4*Weighting!E13+TUM_db1_S3_Treatm!N4*Weighting!E14+TUM_db1_S3_Treatm!O4*Weighting!E15+TUM_db1_S3_Treatm!P4*Weighting!E16+TUM_db1_S3_Treatm!Q4*Weighting!E17</f>
        <v>-0.91429917343676348</v>
      </c>
      <c r="F4" s="6">
        <f ca="1">+TUM_db1_S3_Treatm!B4*Weighting!F2+TUM_db1_S3_Treatm!C4*Weighting!F3+TUM_db1_S3_Treatm!D4*Weighting!F4+TUM_db1_S3_Treatm!E4*Weighting!F5+TUM_db1_S3_Treatm!F4*Weighting!F6+TUM_db1_S3_Treatm!G4*Weighting!F7+TUM_db1_S3_Treatm!H4*Weighting!F8+TUM_db1_S3_Treatm!I4*Weighting!F9+TUM_db1_S3_Treatm!J4*Weighting!F10+TUM_db1_S3_Treatm!K4*Weighting!F11+TUM_db1_S3_Treatm!L4*Weighting!F12+TUM_db1_S3_Treatm!M4*Weighting!F13+TUM_db1_S3_Treatm!N4*Weighting!F14+TUM_db1_S3_Treatm!O4*Weighting!F15+TUM_db1_S3_Treatm!P4*Weighting!F16+TUM_db1_S3_Treatm!Q4*Weighting!F17</f>
        <v>-3.904318850866765</v>
      </c>
      <c r="G4" s="6">
        <f>+TUM_db1_S3_Treatm!B4*Weighting!G2+TUM_db1_S3_Treatm!C4*Weighting!G3+TUM_db1_S3_Treatm!D4*Weighting!G4+TUM_db1_S3_Treatm!E4*Weighting!G5+TUM_db1_S3_Treatm!F4*Weighting!G6+TUM_db1_S3_Treatm!G4*Weighting!G7+TUM_db1_S3_Treatm!H4*Weighting!G8+TUM_db1_S3_Treatm!I4*Weighting!G9+TUM_db1_S3_Treatm!J4*Weighting!G10+TUM_db1_S3_Treatm!K4*Weighting!G11+TUM_db1_S3_Treatm!L4*Weighting!G12+TUM_db1_S3_Treatm!M4*Weighting!G13+TUM_db1_S3_Treatm!N4*Weighting!G14+TUM_db1_S3_Treatm!O4*Weighting!G15+TUM_db1_S3_Treatm!P4*Weighting!G16+TUM_db1_S3_Treatm!Q4*Weighting!G17</f>
        <v>-1.9493604891355456</v>
      </c>
      <c r="H4" s="6">
        <f>+TUM_db1_S3_Treatm!B4*Weighting!H2+TUM_db1_S3_Treatm!C4*Weighting!H3+TUM_db1_S3_Treatm!D4*Weighting!H4+TUM_db1_S3_Treatm!E4*Weighting!H5+TUM_db1_S3_Treatm!F4*Weighting!H6+TUM_db1_S3_Treatm!G4*Weighting!H7+TUM_db1_S3_Treatm!H4*Weighting!H8+TUM_db1_S3_Treatm!I4*Weighting!H9+TUM_db1_S3_Treatm!J4*Weighting!H10+TUM_db1_S3_Treatm!K4*Weighting!H11+TUM_db1_S3_Treatm!L4*Weighting!H12+TUM_db1_S3_Treatm!M4*Weighting!H13+TUM_db1_S3_Treatm!N4*Weighting!H14+TUM_db1_S3_Treatm!O4*Weighting!H15+TUM_db1_S3_Treatm!P4*Weighting!H16+TUM_db1_S3_Treatm!Q4*Weighting!H17</f>
        <v>-2.2675695316549707</v>
      </c>
      <c r="I4" s="6">
        <f>+TUM_db1_S3_Treatm!B4*Weighting!I2+TUM_db1_S3_Treatm!C4*Weighting!I3+TUM_db1_S3_Treatm!D4*Weighting!I4+TUM_db1_S3_Treatm!E4*Weighting!I5+TUM_db1_S3_Treatm!F4*Weighting!I6+TUM_db1_S3_Treatm!G4*Weighting!I7+TUM_db1_S3_Treatm!H4*Weighting!I8+TUM_db1_S3_Treatm!I4*Weighting!I9+TUM_db1_S3_Treatm!J4*Weighting!I10+TUM_db1_S3_Treatm!K4*Weighting!I11+TUM_db1_S3_Treatm!L4*Weighting!I12+TUM_db1_S3_Treatm!M4*Weighting!I13+TUM_db1_S3_Treatm!N4*Weighting!I14+TUM_db1_S3_Treatm!O4*Weighting!I15+TUM_db1_S3_Treatm!P4*Weighting!I16+TUM_db1_S3_Treatm!Q4*Weighting!I17</f>
        <v>-1.9771729640525546</v>
      </c>
      <c r="J4" s="6">
        <f>+TUM_db1_S3_Treatm!B4*Weighting!J2+TUM_db1_S3_Treatm!C4*Weighting!J3+TUM_db1_S3_Treatm!D4*Weighting!J4+TUM_db1_S3_Treatm!E4*Weighting!J5+TUM_db1_S3_Treatm!F4*Weighting!J6+TUM_db1_S3_Treatm!G4*Weighting!J7+TUM_db1_S3_Treatm!H4*Weighting!J8+TUM_db1_S3_Treatm!I4*Weighting!J9+TUM_db1_S3_Treatm!J4*Weighting!J10+TUM_db1_S3_Treatm!K4*Weighting!J11+TUM_db1_S3_Treatm!L4*Weighting!J12+TUM_db1_S3_Treatm!M4*Weighting!J13+TUM_db1_S3_Treatm!N4*Weighting!J14+TUM_db1_S3_Treatm!O4*Weighting!J15+TUM_db1_S3_Treatm!P4*Weighting!J16+TUM_db1_S3_Treatm!Q4*Weighting!J17</f>
        <v>-1.8531984089742577</v>
      </c>
      <c r="K4" s="6">
        <f>+TUM_db1_S3_Treatm!B4*Weighting!K2+TUM_db1_S3_Treatm!C4*Weighting!K3+TUM_db1_S3_Treatm!D4*Weighting!K4+TUM_db1_S3_Treatm!E4*Weighting!K5+TUM_db1_S3_Treatm!F4*Weighting!K6+TUM_db1_S3_Treatm!G4*Weighting!K7+TUM_db1_S3_Treatm!H4*Weighting!K8+TUM_db1_S3_Treatm!I4*Weighting!K9+TUM_db1_S3_Treatm!J4*Weighting!K10+TUM_db1_S3_Treatm!K4*Weighting!K11+TUM_db1_S3_Treatm!L4*Weighting!K12+TUM_db1_S3_Treatm!M4*Weighting!K13+TUM_db1_S3_Treatm!N4*Weighting!K14+TUM_db1_S3_Treatm!O4*Weighting!K15+TUM_db1_S3_Treatm!P4*Weighting!K16+TUM_db1_S3_Treatm!Q4*Weighting!K17</f>
        <v>-2.0281368503129316</v>
      </c>
      <c r="L4" s="6">
        <f>+TUM_db1_S3_Treatm!B4*Weighting!L2+TUM_db1_S3_Treatm!C4*Weighting!L3+TUM_db1_S3_Treatm!D4*Weighting!L4+TUM_db1_S3_Treatm!E4*Weighting!L5+TUM_db1_S3_Treatm!F4*Weighting!L6+TUM_db1_S3_Treatm!G4*Weighting!L7+TUM_db1_S3_Treatm!H4*Weighting!L8+TUM_db1_S3_Treatm!I4*Weighting!L9+TUM_db1_S3_Treatm!J4*Weighting!L10+TUM_db1_S3_Treatm!K4*Weighting!L11+TUM_db1_S3_Treatm!L4*Weighting!L12+TUM_db1_S3_Treatm!M4*Weighting!L13+TUM_db1_S3_Treatm!N4*Weighting!L14+TUM_db1_S3_Treatm!O4*Weighting!L15+TUM_db1_S3_Treatm!P4*Weighting!L16+TUM_db1_S3_Treatm!Q4*Weighting!L17</f>
        <v>-7.0625660706525215</v>
      </c>
      <c r="M4" s="6">
        <f>+TUM_db1_S3_Treatm!B4*Weighting!M2+TUM_db1_S3_Treatm!C4*Weighting!M3+TUM_db1_S3_Treatm!D4*Weighting!M4+TUM_db1_S3_Treatm!E4*Weighting!M5+TUM_db1_S3_Treatm!F4*Weighting!M6+TUM_db1_S3_Treatm!G4*Weighting!M7+TUM_db1_S3_Treatm!H4*Weighting!M8+TUM_db1_S3_Treatm!I4*Weighting!M9+TUM_db1_S3_Treatm!J4*Weighting!M10+TUM_db1_S3_Treatm!K4*Weighting!M11+TUM_db1_S3_Treatm!L4*Weighting!M12+TUM_db1_S3_Treatm!M4*Weighting!M13+TUM_db1_S3_Treatm!N4*Weighting!M14+TUM_db1_S3_Treatm!O4*Weighting!M15+TUM_db1_S3_Treatm!P4*Weighting!M16+TUM_db1_S3_Treatm!Q4*Weighting!M17</f>
        <v>-3.2918984713909083E-2</v>
      </c>
      <c r="N4" s="6">
        <f>+TUM_db1_S3_Treatm!B4*Weighting!N2+TUM_db1_S3_Treatm!C4*Weighting!N3+TUM_db1_S3_Treatm!D4*Weighting!N4+TUM_db1_S3_Treatm!E4*Weighting!N5+TUM_db1_S3_Treatm!F4*Weighting!N6+TUM_db1_S3_Treatm!G4*Weighting!N7+TUM_db1_S3_Treatm!H4*Weighting!N8+TUM_db1_S3_Treatm!I4*Weighting!N9+TUM_db1_S3_Treatm!J4*Weighting!N10+TUM_db1_S3_Treatm!K4*Weighting!N11+TUM_db1_S3_Treatm!L4*Weighting!N12+TUM_db1_S3_Treatm!M4*Weighting!N13+TUM_db1_S3_Treatm!N4*Weighting!N14+TUM_db1_S3_Treatm!O4*Weighting!N15+TUM_db1_S3_Treatm!P4*Weighting!N16+TUM_db1_S3_Treatm!Q4*Weighting!N17</f>
        <v>-13.109301981044389</v>
      </c>
      <c r="O4" s="6">
        <f>+TUM_db1_S3_Treatm!B4*Weighting!O2+TUM_db1_S3_Treatm!C4*Weighting!O3+TUM_db1_S3_Treatm!D4*Weighting!O4+TUM_db1_S3_Treatm!E4*Weighting!O5+TUM_db1_S3_Treatm!F4*Weighting!O6+TUM_db1_S3_Treatm!G4*Weighting!O7+TUM_db1_S3_Treatm!H4*Weighting!O8+TUM_db1_S3_Treatm!I4*Weighting!O9+TUM_db1_S3_Treatm!J4*Weighting!O10+TUM_db1_S3_Treatm!K4*Weighting!O11+TUM_db1_S3_Treatm!L4*Weighting!O12+TUM_db1_S3_Treatm!M4*Weighting!O13+TUM_db1_S3_Treatm!N4*Weighting!O14+TUM_db1_S3_Treatm!O4*Weighting!O15+TUM_db1_S3_Treatm!P4*Weighting!O16+TUM_db1_S3_Treatm!Q4*Weighting!O17</f>
        <v>-6.4124575301251543</v>
      </c>
      <c r="P4" s="6">
        <f>+TUM_db1_S3_Treatm!B4*Weighting!P2+TUM_db1_S3_Treatm!C4*Weighting!P3+TUM_db1_S3_Treatm!D4*Weighting!P4+TUM_db1_S3_Treatm!E4*Weighting!P5+TUM_db1_S3_Treatm!F4*Weighting!P6+TUM_db1_S3_Treatm!G4*Weighting!P7+TUM_db1_S3_Treatm!H4*Weighting!P8+TUM_db1_S3_Treatm!I4*Weighting!P9+TUM_db1_S3_Treatm!J4*Weighting!P10+TUM_db1_S3_Treatm!K4*Weighting!P11+TUM_db1_S3_Treatm!L4*Weighting!P12+TUM_db1_S3_Treatm!M4*Weighting!P13+TUM_db1_S3_Treatm!N4*Weighting!P14+TUM_db1_S3_Treatm!O4*Weighting!P15+TUM_db1_S3_Treatm!P4*Weighting!P16+TUM_db1_S3_Treatm!Q4*Weighting!P17</f>
        <v>-1.8008591902629481</v>
      </c>
      <c r="Q4" s="6">
        <f>+TUM_db1_S3_Treatm!B4*Weighting!Q2+TUM_db1_S3_Treatm!C4*Weighting!Q3+TUM_db1_S3_Treatm!D4*Weighting!Q4+TUM_db1_S3_Treatm!E4*Weighting!Q5+TUM_db1_S3_Treatm!F4*Weighting!Q6+TUM_db1_S3_Treatm!G4*Weighting!Q7+TUM_db1_S3_Treatm!H4*Weighting!Q8+TUM_db1_S3_Treatm!I4*Weighting!Q9+TUM_db1_S3_Treatm!J4*Weighting!Q10+TUM_db1_S3_Treatm!K4*Weighting!Q11+TUM_db1_S3_Treatm!L4*Weighting!Q12+TUM_db1_S3_Treatm!M4*Weighting!Q13+TUM_db1_S3_Treatm!N4*Weighting!Q14+TUM_db1_S3_Treatm!O4*Weighting!Q15+TUM_db1_S3_Treatm!P4*Weighting!Q16+TUM_db1_S3_Treatm!Q4*Weighting!Q17</f>
        <v>-0.11778855110761056</v>
      </c>
      <c r="R4" s="6">
        <f>+TUM_db1_S3_Treatm!B4*Weighting!R2+TUM_db1_S3_Treatm!C4*Weighting!R3+TUM_db1_S3_Treatm!D4*Weighting!R4+TUM_db1_S3_Treatm!E4*Weighting!R5+TUM_db1_S3_Treatm!F4*Weighting!R6+TUM_db1_S3_Treatm!G4*Weighting!R7+TUM_db1_S3_Treatm!H4*Weighting!R8+TUM_db1_S3_Treatm!I4*Weighting!R9+TUM_db1_S3_Treatm!J4*Weighting!R10+TUM_db1_S3_Treatm!K4*Weighting!R11+TUM_db1_S3_Treatm!L4*Weighting!R12+TUM_db1_S3_Treatm!M4*Weighting!R13+TUM_db1_S3_Treatm!N4*Weighting!R14+TUM_db1_S3_Treatm!O4*Weighting!R15+TUM_db1_S3_Treatm!P4*Weighting!R16+TUM_db1_S3_Treatm!Q4*Weighting!R17</f>
        <v>0.28415654867264251</v>
      </c>
      <c r="S4" s="6">
        <f>+TUM_db1_S3_Treatm!B4*Weighting!S2+TUM_db1_S3_Treatm!C4*Weighting!S3+TUM_db1_S3_Treatm!D4*Weighting!S4+TUM_db1_S3_Treatm!E4*Weighting!S5+TUM_db1_S3_Treatm!F4*Weighting!S6+TUM_db1_S3_Treatm!G4*Weighting!S7+TUM_db1_S3_Treatm!H4*Weighting!S8+TUM_db1_S3_Treatm!I4*Weighting!S9+TUM_db1_S3_Treatm!J4*Weighting!S10+TUM_db1_S3_Treatm!K4*Weighting!S11+TUM_db1_S3_Treatm!L4*Weighting!S12+TUM_db1_S3_Treatm!M4*Weighting!S13+TUM_db1_S3_Treatm!N4*Weighting!S14+TUM_db1_S3_Treatm!O4*Weighting!S15+TUM_db1_S3_Treatm!P4*Weighting!S16+TUM_db1_S3_Treatm!Q4*Weighting!S17</f>
        <v>7.545100591214382E-3</v>
      </c>
      <c r="T4" s="6">
        <f>+TUM_db1_S3_Treatm!B4*Weighting!T2+TUM_db1_S3_Treatm!C4*Weighting!T3+TUM_db1_S3_Treatm!D4*Weighting!T4+TUM_db1_S3_Treatm!E4*Weighting!T5+TUM_db1_S3_Treatm!F4*Weighting!T6+TUM_db1_S3_Treatm!G4*Weighting!T7+TUM_db1_S3_Treatm!H4*Weighting!T8+TUM_db1_S3_Treatm!I4*Weighting!T9+TUM_db1_S3_Treatm!J4*Weighting!T10+TUM_db1_S3_Treatm!K4*Weighting!T11+TUM_db1_S3_Treatm!L4*Weighting!T12+TUM_db1_S3_Treatm!M4*Weighting!T13+TUM_db1_S3_Treatm!N4*Weighting!T14+TUM_db1_S3_Treatm!O4*Weighting!T15+TUM_db1_S3_Treatm!P4*Weighting!T16+TUM_db1_S3_Treatm!Q4*Weighting!T17</f>
        <v>0.31754398648541926</v>
      </c>
      <c r="U4" s="6">
        <f>+TUM_db1_S3_Treatm!B4*Weighting!U2+TUM_db1_S3_Treatm!C4*Weighting!U3+TUM_db1_S3_Treatm!D4*Weighting!U4+TUM_db1_S3_Treatm!E4*Weighting!U5+TUM_db1_S3_Treatm!F4*Weighting!U6+TUM_db1_S3_Treatm!G4*Weighting!U7+TUM_db1_S3_Treatm!H4*Weighting!U8+TUM_db1_S3_Treatm!I4*Weighting!U9+TUM_db1_S3_Treatm!J4*Weighting!U10+TUM_db1_S3_Treatm!K4*Weighting!U11+TUM_db1_S3_Treatm!L4*Weighting!U12+TUM_db1_S3_Treatm!M4*Weighting!U13+TUM_db1_S3_Treatm!N4*Weighting!U14+TUM_db1_S3_Treatm!O4*Weighting!U15+TUM_db1_S3_Treatm!P4*Weighting!U16+TUM_db1_S3_Treatm!Q4*Weighting!U17</f>
        <v>-0.3184260677126648</v>
      </c>
      <c r="V4" s="6">
        <f>+TUM_db1_S3_Treatm!B4*Weighting!V2+TUM_db1_S3_Treatm!C4*Weighting!V3+TUM_db1_S3_Treatm!D4*Weighting!V4+TUM_db1_S3_Treatm!E4*Weighting!V5+TUM_db1_S3_Treatm!F4*Weighting!V6+TUM_db1_S3_Treatm!G4*Weighting!V7+TUM_db1_S3_Treatm!H4*Weighting!V8+TUM_db1_S3_Treatm!I4*Weighting!V9+TUM_db1_S3_Treatm!J4*Weighting!V10+TUM_db1_S3_Treatm!K4*Weighting!V11+TUM_db1_S3_Treatm!L4*Weighting!V12+TUM_db1_S3_Treatm!M4*Weighting!V13+TUM_db1_S3_Treatm!N4*Weighting!V14+TUM_db1_S3_Treatm!O4*Weighting!V15+TUM_db1_S3_Treatm!P4*Weighting!V16+TUM_db1_S3_Treatm!Q4*Weighting!V17</f>
        <v>7.8580416068688042E-2</v>
      </c>
      <c r="W4" s="6">
        <f>+TUM_db1_S3_Treatm!B4*Weighting!W2+TUM_db1_S3_Treatm!C4*Weighting!W3+TUM_db1_S3_Treatm!D4*Weighting!W4+TUM_db1_S3_Treatm!E4*Weighting!W5+TUM_db1_S3_Treatm!F4*Weighting!W6+TUM_db1_S3_Treatm!G4*Weighting!W7+TUM_db1_S3_Treatm!H4*Weighting!W8+TUM_db1_S3_Treatm!I4*Weighting!W9+TUM_db1_S3_Treatm!J4*Weighting!W10+TUM_db1_S3_Treatm!K4*Weighting!W11+TUM_db1_S3_Treatm!L4*Weighting!W12+TUM_db1_S3_Treatm!M4*Weighting!W13+TUM_db1_S3_Treatm!N4*Weighting!W14+TUM_db1_S3_Treatm!O4*Weighting!W15+TUM_db1_S3_Treatm!P4*Weighting!W16+TUM_db1_S3_Treatm!Q4*Weighting!W17</f>
        <v>-0.62043384871283713</v>
      </c>
      <c r="X4" s="6">
        <f>+TUM_db1_S3_Treatm!B4*Weighting!X2+TUM_db1_S3_Treatm!C4*Weighting!X3+TUM_db1_S3_Treatm!D4*Weighting!X4+TUM_db1_S3_Treatm!E4*Weighting!X5+TUM_db1_S3_Treatm!F4*Weighting!X6+TUM_db1_S3_Treatm!G4*Weighting!X7+TUM_db1_S3_Treatm!H4*Weighting!X8+TUM_db1_S3_Treatm!I4*Weighting!X9+TUM_db1_S3_Treatm!J4*Weighting!X10+TUM_db1_S3_Treatm!K4*Weighting!X11+TUM_db1_S3_Treatm!L4*Weighting!X12+TUM_db1_S3_Treatm!M4*Weighting!X13+TUM_db1_S3_Treatm!N4*Weighting!X14+TUM_db1_S3_Treatm!O4*Weighting!X15+TUM_db1_S3_Treatm!P4*Weighting!X16+TUM_db1_S3_Treatm!Q4*Weighting!X17</f>
        <v>-0.13494171436215291</v>
      </c>
      <c r="Y4" s="6">
        <f>+TUM_db1_S3_Treatm!B4*Weighting!Y2+TUM_db1_S3_Treatm!C4*Weighting!Y3+TUM_db1_S3_Treatm!D4*Weighting!Y4+TUM_db1_S3_Treatm!E4*Weighting!Y5+TUM_db1_S3_Treatm!F4*Weighting!Y6+TUM_db1_S3_Treatm!G4*Weighting!Y7+TUM_db1_S3_Treatm!H4*Weighting!Y8+TUM_db1_S3_Treatm!I4*Weighting!Y9+TUM_db1_S3_Treatm!J4*Weighting!Y10+TUM_db1_S3_Treatm!K4*Weighting!Y11+TUM_db1_S3_Treatm!L4*Weighting!Y12+TUM_db1_S3_Treatm!M4*Weighting!Y13+TUM_db1_S3_Treatm!N4*Weighting!Y14+TUM_db1_S3_Treatm!O4*Weighting!Y15+TUM_db1_S3_Treatm!P4*Weighting!Y16+TUM_db1_S3_Treatm!Q4*Weighting!Y17</f>
        <v>-0.14119804845477335</v>
      </c>
      <c r="Z4" s="6">
        <f>+TUM_db1_S3_Treatm!B4*Weighting!Z2+TUM_db1_S3_Treatm!C4*Weighting!Z3+TUM_db1_S3_Treatm!D4*Weighting!Z4+TUM_db1_S3_Treatm!E4*Weighting!Z5+TUM_db1_S3_Treatm!F4*Weighting!Z6+TUM_db1_S3_Treatm!G4*Weighting!Z7+TUM_db1_S3_Treatm!H4*Weighting!Z8+TUM_db1_S3_Treatm!I4*Weighting!Z9+TUM_db1_S3_Treatm!J4*Weighting!Z10+TUM_db1_S3_Treatm!K4*Weighting!Z11+TUM_db1_S3_Treatm!L4*Weighting!Z12+TUM_db1_S3_Treatm!M4*Weighting!Z13+TUM_db1_S3_Treatm!N4*Weighting!Z14+TUM_db1_S3_Treatm!O4*Weighting!Z15+TUM_db1_S3_Treatm!P4*Weighting!Z16+TUM_db1_S3_Treatm!Q4*Weighting!Z17</f>
        <v>-1.0297505885397209</v>
      </c>
      <c r="AA4" s="6">
        <f>+TUM_db1_S3_Treatm!B4*Weighting!AA2+TUM_db1_S3_Treatm!C4*Weighting!AA3+TUM_db1_S3_Treatm!D4*Weighting!AA4+TUM_db1_S3_Treatm!E4*Weighting!AA5+TUM_db1_S3_Treatm!F4*Weighting!AA6+TUM_db1_S3_Treatm!G4*Weighting!AA7+TUM_db1_S3_Treatm!H4*Weighting!AA8+TUM_db1_S3_Treatm!I4*Weighting!AA9+TUM_db1_S3_Treatm!J4*Weighting!AA10+TUM_db1_S3_Treatm!K4*Weighting!AA11+TUM_db1_S3_Treatm!L4*Weighting!AA12+TUM_db1_S3_Treatm!M4*Weighting!AA13+TUM_db1_S3_Treatm!N4*Weighting!AA14+TUM_db1_S3_Treatm!O4*Weighting!AA15+TUM_db1_S3_Treatm!P4*Weighting!AA16+TUM_db1_S3_Treatm!Q4*Weighting!AA17</f>
        <v>-1.096951302298014</v>
      </c>
    </row>
    <row r="5" spans="1:27" x14ac:dyDescent="0.35">
      <c r="A5" s="5" t="s">
        <v>4</v>
      </c>
      <c r="B5" s="6">
        <f ca="1">+TUM_db1_S3_Treatm!B5*Weighting!B2+TUM_db1_S3_Treatm!C5*Weighting!B3+TUM_db1_S3_Treatm!D5*Weighting!B4+TUM_db1_S3_Treatm!E5*Weighting!B5+TUM_db1_S3_Treatm!F5*Weighting!B6+TUM_db1_S3_Treatm!G5*Weighting!B7+TUM_db1_S3_Treatm!H5*Weighting!B8+TUM_db1_S3_Treatm!I5*Weighting!B9+TUM_db1_S3_Treatm!J5*Weighting!B10+TUM_db1_S3_Treatm!K5*Weighting!B11+TUM_db1_S3_Treatm!L5*Weighting!B12+TUM_db1_S3_Treatm!M5*Weighting!B13+TUM_db1_S3_Treatm!N5*Weighting!B14+TUM_db1_S3_Treatm!O5*Weighting!B15+TUM_db1_S3_Treatm!P5*Weighting!B16+TUM_db1_S3_Treatm!Q5*Weighting!B17</f>
        <v>4.5021872180603442</v>
      </c>
      <c r="C5" s="6">
        <f ca="1">+TUM_db1_S3_Treatm!B5*Weighting!C2+TUM_db1_S3_Treatm!C5*Weighting!C3+TUM_db1_S3_Treatm!D5*Weighting!C4+TUM_db1_S3_Treatm!E5*Weighting!C5+TUM_db1_S3_Treatm!F5*Weighting!C6+TUM_db1_S3_Treatm!G5*Weighting!C7+TUM_db1_S3_Treatm!H5*Weighting!C8+TUM_db1_S3_Treatm!I5*Weighting!C9+TUM_db1_S3_Treatm!J5*Weighting!C10+TUM_db1_S3_Treatm!K5*Weighting!C11+TUM_db1_S3_Treatm!L5*Weighting!C12+TUM_db1_S3_Treatm!M5*Weighting!C13+TUM_db1_S3_Treatm!N5*Weighting!C14+TUM_db1_S3_Treatm!O5*Weighting!C15+TUM_db1_S3_Treatm!P5*Weighting!C16+TUM_db1_S3_Treatm!Q5*Weighting!C17</f>
        <v>3.0702929941611763</v>
      </c>
      <c r="D5" s="6">
        <f ca="1">+TUM_db1_S3_Treatm!B5*Weighting!D2+TUM_db1_S3_Treatm!C5*Weighting!D3+TUM_db1_S3_Treatm!D5*Weighting!D4+TUM_db1_S3_Treatm!E5*Weighting!D5+TUM_db1_S3_Treatm!F5*Weighting!D6+TUM_db1_S3_Treatm!G5*Weighting!D7+TUM_db1_S3_Treatm!H5*Weighting!D8+TUM_db1_S3_Treatm!I5*Weighting!D9+TUM_db1_S3_Treatm!J5*Weighting!D10+TUM_db1_S3_Treatm!K5*Weighting!D11+TUM_db1_S3_Treatm!L5*Weighting!D12+TUM_db1_S3_Treatm!M5*Weighting!D13+TUM_db1_S3_Treatm!N5*Weighting!D14+TUM_db1_S3_Treatm!O5*Weighting!D15+TUM_db1_S3_Treatm!P5*Weighting!D16+TUM_db1_S3_Treatm!Q5*Weighting!D17</f>
        <v>4.6080167290182548</v>
      </c>
      <c r="E5" s="6">
        <f ca="1">+TUM_db1_S3_Treatm!B5*Weighting!E2+TUM_db1_S3_Treatm!C5*Weighting!E3+TUM_db1_S3_Treatm!D5*Weighting!E4+TUM_db1_S3_Treatm!E5*Weighting!E5+TUM_db1_S3_Treatm!F5*Weighting!E6+TUM_db1_S3_Treatm!G5*Weighting!E7+TUM_db1_S3_Treatm!H5*Weighting!E8+TUM_db1_S3_Treatm!I5*Weighting!E9+TUM_db1_S3_Treatm!J5*Weighting!E10+TUM_db1_S3_Treatm!K5*Weighting!E11+TUM_db1_S3_Treatm!L5*Weighting!E12+TUM_db1_S3_Treatm!M5*Weighting!E13+TUM_db1_S3_Treatm!N5*Weighting!E14+TUM_db1_S3_Treatm!O5*Weighting!E15+TUM_db1_S3_Treatm!P5*Weighting!E16+TUM_db1_S3_Treatm!Q5*Weighting!E17</f>
        <v>3.4162043209947375</v>
      </c>
      <c r="F5" s="6">
        <f ca="1">+TUM_db1_S3_Treatm!B5*Weighting!F2+TUM_db1_S3_Treatm!C5*Weighting!F3+TUM_db1_S3_Treatm!D5*Weighting!F4+TUM_db1_S3_Treatm!E5*Weighting!F5+TUM_db1_S3_Treatm!F5*Weighting!F6+TUM_db1_S3_Treatm!G5*Weighting!F7+TUM_db1_S3_Treatm!H5*Weighting!F8+TUM_db1_S3_Treatm!I5*Weighting!F9+TUM_db1_S3_Treatm!J5*Weighting!F10+TUM_db1_S3_Treatm!K5*Weighting!F11+TUM_db1_S3_Treatm!L5*Weighting!F12+TUM_db1_S3_Treatm!M5*Weighting!F13+TUM_db1_S3_Treatm!N5*Weighting!F14+TUM_db1_S3_Treatm!O5*Weighting!F15+TUM_db1_S3_Treatm!P5*Weighting!F16+TUM_db1_S3_Treatm!Q5*Weighting!F17</f>
        <v>4.3078640368073779</v>
      </c>
      <c r="G5" s="6">
        <f>+TUM_db1_S3_Treatm!B5*Weighting!G2+TUM_db1_S3_Treatm!C5*Weighting!G3+TUM_db1_S3_Treatm!D5*Weighting!G4+TUM_db1_S3_Treatm!E5*Weighting!G5+TUM_db1_S3_Treatm!F5*Weighting!G6+TUM_db1_S3_Treatm!G5*Weighting!G7+TUM_db1_S3_Treatm!H5*Weighting!G8+TUM_db1_S3_Treatm!I5*Weighting!G9+TUM_db1_S3_Treatm!J5*Weighting!G10+TUM_db1_S3_Treatm!K5*Weighting!G11+TUM_db1_S3_Treatm!L5*Weighting!G12+TUM_db1_S3_Treatm!M5*Weighting!G13+TUM_db1_S3_Treatm!N5*Weighting!G14+TUM_db1_S3_Treatm!O5*Weighting!G15+TUM_db1_S3_Treatm!P5*Weighting!G16+TUM_db1_S3_Treatm!Q5*Weighting!G17</f>
        <v>2.3863414816992425</v>
      </c>
      <c r="H5" s="6">
        <f>+TUM_db1_S3_Treatm!B5*Weighting!H2+TUM_db1_S3_Treatm!C5*Weighting!H3+TUM_db1_S3_Treatm!D5*Weighting!H4+TUM_db1_S3_Treatm!E5*Weighting!H5+TUM_db1_S3_Treatm!F5*Weighting!H6+TUM_db1_S3_Treatm!G5*Weighting!H7+TUM_db1_S3_Treatm!H5*Weighting!H8+TUM_db1_S3_Treatm!I5*Weighting!H9+TUM_db1_S3_Treatm!J5*Weighting!H10+TUM_db1_S3_Treatm!K5*Weighting!H11+TUM_db1_S3_Treatm!L5*Weighting!H12+TUM_db1_S3_Treatm!M5*Weighting!H13+TUM_db1_S3_Treatm!N5*Weighting!H14+TUM_db1_S3_Treatm!O5*Weighting!H15+TUM_db1_S3_Treatm!P5*Weighting!H16+TUM_db1_S3_Treatm!Q5*Weighting!H17</f>
        <v>2.0163889406452586</v>
      </c>
      <c r="I5" s="6">
        <f>+TUM_db1_S3_Treatm!B5*Weighting!I2+TUM_db1_S3_Treatm!C5*Weighting!I3+TUM_db1_S3_Treatm!D5*Weighting!I4+TUM_db1_S3_Treatm!E5*Weighting!I5+TUM_db1_S3_Treatm!F5*Weighting!I6+TUM_db1_S3_Treatm!G5*Weighting!I7+TUM_db1_S3_Treatm!H5*Weighting!I8+TUM_db1_S3_Treatm!I5*Weighting!I9+TUM_db1_S3_Treatm!J5*Weighting!I10+TUM_db1_S3_Treatm!K5*Weighting!I11+TUM_db1_S3_Treatm!L5*Weighting!I12+TUM_db1_S3_Treatm!M5*Weighting!I13+TUM_db1_S3_Treatm!N5*Weighting!I14+TUM_db1_S3_Treatm!O5*Weighting!I15+TUM_db1_S3_Treatm!P5*Weighting!I16+TUM_db1_S3_Treatm!Q5*Weighting!I17</f>
        <v>2.3887460473761903</v>
      </c>
      <c r="J5" s="6">
        <f>+TUM_db1_S3_Treatm!B5*Weighting!J2+TUM_db1_S3_Treatm!C5*Weighting!J3+TUM_db1_S3_Treatm!D5*Weighting!J4+TUM_db1_S3_Treatm!E5*Weighting!J5+TUM_db1_S3_Treatm!F5*Weighting!J6+TUM_db1_S3_Treatm!G5*Weighting!J7+TUM_db1_S3_Treatm!H5*Weighting!J8+TUM_db1_S3_Treatm!I5*Weighting!J9+TUM_db1_S3_Treatm!J5*Weighting!J10+TUM_db1_S3_Treatm!K5*Weighting!J11+TUM_db1_S3_Treatm!L5*Weighting!J12+TUM_db1_S3_Treatm!M5*Weighting!J13+TUM_db1_S3_Treatm!N5*Weighting!J14+TUM_db1_S3_Treatm!O5*Weighting!J15+TUM_db1_S3_Treatm!P5*Weighting!J16+TUM_db1_S3_Treatm!Q5*Weighting!J17</f>
        <v>2.0668607688799057</v>
      </c>
      <c r="K5" s="6">
        <f>+TUM_db1_S3_Treatm!B5*Weighting!K2+TUM_db1_S3_Treatm!C5*Weighting!K3+TUM_db1_S3_Treatm!D5*Weighting!K4+TUM_db1_S3_Treatm!E5*Weighting!K5+TUM_db1_S3_Treatm!F5*Weighting!K6+TUM_db1_S3_Treatm!G5*Weighting!K7+TUM_db1_S3_Treatm!H5*Weighting!K8+TUM_db1_S3_Treatm!I5*Weighting!K9+TUM_db1_S3_Treatm!J5*Weighting!K10+TUM_db1_S3_Treatm!K5*Weighting!K11+TUM_db1_S3_Treatm!L5*Weighting!K12+TUM_db1_S3_Treatm!M5*Weighting!K13+TUM_db1_S3_Treatm!N5*Weighting!K14+TUM_db1_S3_Treatm!O5*Weighting!K15+TUM_db1_S3_Treatm!P5*Weighting!K16+TUM_db1_S3_Treatm!Q5*Weighting!K17</f>
        <v>2.052900914471167</v>
      </c>
      <c r="L5" s="6">
        <f>+TUM_db1_S3_Treatm!B5*Weighting!L2+TUM_db1_S3_Treatm!C5*Weighting!L3+TUM_db1_S3_Treatm!D5*Weighting!L4+TUM_db1_S3_Treatm!E5*Weighting!L5+TUM_db1_S3_Treatm!F5*Weighting!L6+TUM_db1_S3_Treatm!G5*Weighting!L7+TUM_db1_S3_Treatm!H5*Weighting!L8+TUM_db1_S3_Treatm!I5*Weighting!L9+TUM_db1_S3_Treatm!J5*Weighting!L10+TUM_db1_S3_Treatm!K5*Weighting!L11+TUM_db1_S3_Treatm!L5*Weighting!L12+TUM_db1_S3_Treatm!M5*Weighting!L13+TUM_db1_S3_Treatm!N5*Weighting!L14+TUM_db1_S3_Treatm!O5*Weighting!L15+TUM_db1_S3_Treatm!P5*Weighting!L16+TUM_db1_S3_Treatm!Q5*Weighting!L17</f>
        <v>1.7780707088999312</v>
      </c>
      <c r="M5" s="6">
        <f>+TUM_db1_S3_Treatm!B5*Weighting!M2+TUM_db1_S3_Treatm!C5*Weighting!M3+TUM_db1_S3_Treatm!D5*Weighting!M4+TUM_db1_S3_Treatm!E5*Weighting!M5+TUM_db1_S3_Treatm!F5*Weighting!M6+TUM_db1_S3_Treatm!G5*Weighting!M7+TUM_db1_S3_Treatm!H5*Weighting!M8+TUM_db1_S3_Treatm!I5*Weighting!M9+TUM_db1_S3_Treatm!J5*Weighting!M10+TUM_db1_S3_Treatm!K5*Weighting!M11+TUM_db1_S3_Treatm!L5*Weighting!M12+TUM_db1_S3_Treatm!M5*Weighting!M13+TUM_db1_S3_Treatm!N5*Weighting!M14+TUM_db1_S3_Treatm!O5*Weighting!M15+TUM_db1_S3_Treatm!P5*Weighting!M16+TUM_db1_S3_Treatm!Q5*Weighting!M17</f>
        <v>0.13071799418432867</v>
      </c>
      <c r="N5" s="6">
        <f>+TUM_db1_S3_Treatm!B5*Weighting!N2+TUM_db1_S3_Treatm!C5*Weighting!N3+TUM_db1_S3_Treatm!D5*Weighting!N4+TUM_db1_S3_Treatm!E5*Weighting!N5+TUM_db1_S3_Treatm!F5*Weighting!N6+TUM_db1_S3_Treatm!G5*Weighting!N7+TUM_db1_S3_Treatm!H5*Weighting!N8+TUM_db1_S3_Treatm!I5*Weighting!N9+TUM_db1_S3_Treatm!J5*Weighting!N10+TUM_db1_S3_Treatm!K5*Weighting!N11+TUM_db1_S3_Treatm!L5*Weighting!N12+TUM_db1_S3_Treatm!M5*Weighting!N13+TUM_db1_S3_Treatm!N5*Weighting!N14+TUM_db1_S3_Treatm!O5*Weighting!N15+TUM_db1_S3_Treatm!P5*Weighting!N16+TUM_db1_S3_Treatm!Q5*Weighting!N17</f>
        <v>14.895039472012201</v>
      </c>
      <c r="O5" s="6">
        <f>+TUM_db1_S3_Treatm!B5*Weighting!O2+TUM_db1_S3_Treatm!C5*Weighting!O3+TUM_db1_S3_Treatm!D5*Weighting!O4+TUM_db1_S3_Treatm!E5*Weighting!O5+TUM_db1_S3_Treatm!F5*Weighting!O6+TUM_db1_S3_Treatm!G5*Weighting!O7+TUM_db1_S3_Treatm!H5*Weighting!O8+TUM_db1_S3_Treatm!I5*Weighting!O9+TUM_db1_S3_Treatm!J5*Weighting!O10+TUM_db1_S3_Treatm!K5*Weighting!O11+TUM_db1_S3_Treatm!L5*Weighting!O12+TUM_db1_S3_Treatm!M5*Weighting!O13+TUM_db1_S3_Treatm!N5*Weighting!O14+TUM_db1_S3_Treatm!O5*Weighting!O15+TUM_db1_S3_Treatm!P5*Weighting!O16+TUM_db1_S3_Treatm!Q5*Weighting!O17</f>
        <v>3.4468845078066295</v>
      </c>
      <c r="P5" s="6">
        <f>+TUM_db1_S3_Treatm!B5*Weighting!P2+TUM_db1_S3_Treatm!C5*Weighting!P3+TUM_db1_S3_Treatm!D5*Weighting!P4+TUM_db1_S3_Treatm!E5*Weighting!P5+TUM_db1_S3_Treatm!F5*Weighting!P6+TUM_db1_S3_Treatm!G5*Weighting!P7+TUM_db1_S3_Treatm!H5*Weighting!P8+TUM_db1_S3_Treatm!I5*Weighting!P9+TUM_db1_S3_Treatm!J5*Weighting!P10+TUM_db1_S3_Treatm!K5*Weighting!P11+TUM_db1_S3_Treatm!L5*Weighting!P12+TUM_db1_S3_Treatm!M5*Weighting!P13+TUM_db1_S3_Treatm!N5*Weighting!P14+TUM_db1_S3_Treatm!O5*Weighting!P15+TUM_db1_S3_Treatm!P5*Weighting!P16+TUM_db1_S3_Treatm!Q5*Weighting!P17</f>
        <v>0.90568323038805687</v>
      </c>
      <c r="Q5" s="6">
        <f>+TUM_db1_S3_Treatm!B5*Weighting!Q2+TUM_db1_S3_Treatm!C5*Weighting!Q3+TUM_db1_S3_Treatm!D5*Weighting!Q4+TUM_db1_S3_Treatm!E5*Weighting!Q5+TUM_db1_S3_Treatm!F5*Weighting!Q6+TUM_db1_S3_Treatm!G5*Weighting!Q7+TUM_db1_S3_Treatm!H5*Weighting!Q8+TUM_db1_S3_Treatm!I5*Weighting!Q9+TUM_db1_S3_Treatm!J5*Weighting!Q10+TUM_db1_S3_Treatm!K5*Weighting!Q11+TUM_db1_S3_Treatm!L5*Weighting!Q12+TUM_db1_S3_Treatm!M5*Weighting!Q13+TUM_db1_S3_Treatm!N5*Weighting!Q14+TUM_db1_S3_Treatm!O5*Weighting!Q15+TUM_db1_S3_Treatm!P5*Weighting!Q16+TUM_db1_S3_Treatm!Q5*Weighting!Q17</f>
        <v>0.26221920679026434</v>
      </c>
      <c r="R5" s="6">
        <f>+TUM_db1_S3_Treatm!B5*Weighting!R2+TUM_db1_S3_Treatm!C5*Weighting!R3+TUM_db1_S3_Treatm!D5*Weighting!R4+TUM_db1_S3_Treatm!E5*Weighting!R5+TUM_db1_S3_Treatm!F5*Weighting!R6+TUM_db1_S3_Treatm!G5*Weighting!R7+TUM_db1_S3_Treatm!H5*Weighting!R8+TUM_db1_S3_Treatm!I5*Weighting!R9+TUM_db1_S3_Treatm!J5*Weighting!R10+TUM_db1_S3_Treatm!K5*Weighting!R11+TUM_db1_S3_Treatm!L5*Weighting!R12+TUM_db1_S3_Treatm!M5*Weighting!R13+TUM_db1_S3_Treatm!N5*Weighting!R14+TUM_db1_S3_Treatm!O5*Weighting!R15+TUM_db1_S3_Treatm!P5*Weighting!R16+TUM_db1_S3_Treatm!Q5*Weighting!R17</f>
        <v>1.5922466495196854</v>
      </c>
      <c r="S5" s="6">
        <f>+TUM_db1_S3_Treatm!B5*Weighting!S2+TUM_db1_S3_Treatm!C5*Weighting!S3+TUM_db1_S3_Treatm!D5*Weighting!S4+TUM_db1_S3_Treatm!E5*Weighting!S5+TUM_db1_S3_Treatm!F5*Weighting!S6+TUM_db1_S3_Treatm!G5*Weighting!S7+TUM_db1_S3_Treatm!H5*Weighting!S8+TUM_db1_S3_Treatm!I5*Weighting!S9+TUM_db1_S3_Treatm!J5*Weighting!S10+TUM_db1_S3_Treatm!K5*Weighting!S11+TUM_db1_S3_Treatm!L5*Weighting!S12+TUM_db1_S3_Treatm!M5*Weighting!S13+TUM_db1_S3_Treatm!N5*Weighting!S14+TUM_db1_S3_Treatm!O5*Weighting!S15+TUM_db1_S3_Treatm!P5*Weighting!S16+TUM_db1_S3_Treatm!Q5*Weighting!S17</f>
        <v>1.1419416942992662</v>
      </c>
      <c r="T5" s="6">
        <f>+TUM_db1_S3_Treatm!B5*Weighting!T2+TUM_db1_S3_Treatm!C5*Weighting!T3+TUM_db1_S3_Treatm!D5*Weighting!T4+TUM_db1_S3_Treatm!E5*Weighting!T5+TUM_db1_S3_Treatm!F5*Weighting!T6+TUM_db1_S3_Treatm!G5*Weighting!T7+TUM_db1_S3_Treatm!H5*Weighting!T8+TUM_db1_S3_Treatm!I5*Weighting!T9+TUM_db1_S3_Treatm!J5*Weighting!T10+TUM_db1_S3_Treatm!K5*Weighting!T11+TUM_db1_S3_Treatm!L5*Weighting!T12+TUM_db1_S3_Treatm!M5*Weighting!T13+TUM_db1_S3_Treatm!N5*Weighting!T14+TUM_db1_S3_Treatm!O5*Weighting!T15+TUM_db1_S3_Treatm!P5*Weighting!T16+TUM_db1_S3_Treatm!Q5*Weighting!T17</f>
        <v>1.1524872838204665</v>
      </c>
      <c r="U5" s="6">
        <f>+TUM_db1_S3_Treatm!B5*Weighting!U2+TUM_db1_S3_Treatm!C5*Weighting!U3+TUM_db1_S3_Treatm!D5*Weighting!U4+TUM_db1_S3_Treatm!E5*Weighting!U5+TUM_db1_S3_Treatm!F5*Weighting!U6+TUM_db1_S3_Treatm!G5*Weighting!U7+TUM_db1_S3_Treatm!H5*Weighting!U8+TUM_db1_S3_Treatm!I5*Weighting!U9+TUM_db1_S3_Treatm!J5*Weighting!U10+TUM_db1_S3_Treatm!K5*Weighting!U11+TUM_db1_S3_Treatm!L5*Weighting!U12+TUM_db1_S3_Treatm!M5*Weighting!U13+TUM_db1_S3_Treatm!N5*Weighting!U14+TUM_db1_S3_Treatm!O5*Weighting!U15+TUM_db1_S3_Treatm!P5*Weighting!U16+TUM_db1_S3_Treatm!Q5*Weighting!U17</f>
        <v>0.22807448970002042</v>
      </c>
      <c r="V5" s="6">
        <f>+TUM_db1_S3_Treatm!B5*Weighting!V2+TUM_db1_S3_Treatm!C5*Weighting!V3+TUM_db1_S3_Treatm!D5*Weighting!V4+TUM_db1_S3_Treatm!E5*Weighting!V5+TUM_db1_S3_Treatm!F5*Weighting!V6+TUM_db1_S3_Treatm!G5*Weighting!V7+TUM_db1_S3_Treatm!H5*Weighting!V8+TUM_db1_S3_Treatm!I5*Weighting!V9+TUM_db1_S3_Treatm!J5*Weighting!V10+TUM_db1_S3_Treatm!K5*Weighting!V11+TUM_db1_S3_Treatm!L5*Weighting!V12+TUM_db1_S3_Treatm!M5*Weighting!V13+TUM_db1_S3_Treatm!N5*Weighting!V14+TUM_db1_S3_Treatm!O5*Weighting!V15+TUM_db1_S3_Treatm!P5*Weighting!V16+TUM_db1_S3_Treatm!Q5*Weighting!V17</f>
        <v>0.64863976049044325</v>
      </c>
      <c r="W5" s="6">
        <f>+TUM_db1_S3_Treatm!B5*Weighting!W2+TUM_db1_S3_Treatm!C5*Weighting!W3+TUM_db1_S3_Treatm!D5*Weighting!W4+TUM_db1_S3_Treatm!E5*Weighting!W5+TUM_db1_S3_Treatm!F5*Weighting!W6+TUM_db1_S3_Treatm!G5*Weighting!W7+TUM_db1_S3_Treatm!H5*Weighting!W8+TUM_db1_S3_Treatm!I5*Weighting!W9+TUM_db1_S3_Treatm!J5*Weighting!W10+TUM_db1_S3_Treatm!K5*Weighting!W11+TUM_db1_S3_Treatm!L5*Weighting!W12+TUM_db1_S3_Treatm!M5*Weighting!W13+TUM_db1_S3_Treatm!N5*Weighting!W14+TUM_db1_S3_Treatm!O5*Weighting!W15+TUM_db1_S3_Treatm!P5*Weighting!W16+TUM_db1_S3_Treatm!Q5*Weighting!W17</f>
        <v>4.1016000272377937</v>
      </c>
      <c r="X5" s="6">
        <f>+TUM_db1_S3_Treatm!B5*Weighting!X2+TUM_db1_S3_Treatm!C5*Weighting!X3+TUM_db1_S3_Treatm!D5*Weighting!X4+TUM_db1_S3_Treatm!E5*Weighting!X5+TUM_db1_S3_Treatm!F5*Weighting!X6+TUM_db1_S3_Treatm!G5*Weighting!X7+TUM_db1_S3_Treatm!H5*Weighting!X8+TUM_db1_S3_Treatm!I5*Weighting!X9+TUM_db1_S3_Treatm!J5*Weighting!X10+TUM_db1_S3_Treatm!K5*Weighting!X11+TUM_db1_S3_Treatm!L5*Weighting!X12+TUM_db1_S3_Treatm!M5*Weighting!X13+TUM_db1_S3_Treatm!N5*Weighting!X14+TUM_db1_S3_Treatm!O5*Weighting!X15+TUM_db1_S3_Treatm!P5*Weighting!X16+TUM_db1_S3_Treatm!Q5*Weighting!X17</f>
        <v>0.12410139290289735</v>
      </c>
      <c r="Y5" s="6">
        <f>+TUM_db1_S3_Treatm!B5*Weighting!Y2+TUM_db1_S3_Treatm!C5*Weighting!Y3+TUM_db1_S3_Treatm!D5*Weighting!Y4+TUM_db1_S3_Treatm!E5*Weighting!Y5+TUM_db1_S3_Treatm!F5*Weighting!Y6+TUM_db1_S3_Treatm!G5*Weighting!Y7+TUM_db1_S3_Treatm!H5*Weighting!Y8+TUM_db1_S3_Treatm!I5*Weighting!Y9+TUM_db1_S3_Treatm!J5*Weighting!Y10+TUM_db1_S3_Treatm!K5*Weighting!Y11+TUM_db1_S3_Treatm!L5*Weighting!Y12+TUM_db1_S3_Treatm!M5*Weighting!Y13+TUM_db1_S3_Treatm!N5*Weighting!Y14+TUM_db1_S3_Treatm!O5*Weighting!Y15+TUM_db1_S3_Treatm!P5*Weighting!Y16+TUM_db1_S3_Treatm!Q5*Weighting!Y17</f>
        <v>0.18326247497768122</v>
      </c>
      <c r="Z5" s="6">
        <f>+TUM_db1_S3_Treatm!B5*Weighting!Z2+TUM_db1_S3_Treatm!C5*Weighting!Z3+TUM_db1_S3_Treatm!D5*Weighting!Z4+TUM_db1_S3_Treatm!E5*Weighting!Z5+TUM_db1_S3_Treatm!F5*Weighting!Z6+TUM_db1_S3_Treatm!G5*Weighting!Z7+TUM_db1_S3_Treatm!H5*Weighting!Z8+TUM_db1_S3_Treatm!I5*Weighting!Z9+TUM_db1_S3_Treatm!J5*Weighting!Z10+TUM_db1_S3_Treatm!K5*Weighting!Z11+TUM_db1_S3_Treatm!L5*Weighting!Z12+TUM_db1_S3_Treatm!M5*Weighting!Z13+TUM_db1_S3_Treatm!N5*Weighting!Z14+TUM_db1_S3_Treatm!O5*Weighting!Z15+TUM_db1_S3_Treatm!P5*Weighting!Z16+TUM_db1_S3_Treatm!Q5*Weighting!Z17</f>
        <v>4.1197326354539676</v>
      </c>
      <c r="AA5" s="6">
        <f>+TUM_db1_S3_Treatm!B5*Weighting!AA2+TUM_db1_S3_Treatm!C5*Weighting!AA3+TUM_db1_S3_Treatm!D5*Weighting!AA4+TUM_db1_S3_Treatm!E5*Weighting!AA5+TUM_db1_S3_Treatm!F5*Weighting!AA6+TUM_db1_S3_Treatm!G5*Weighting!AA7+TUM_db1_S3_Treatm!H5*Weighting!AA8+TUM_db1_S3_Treatm!I5*Weighting!AA9+TUM_db1_S3_Treatm!J5*Weighting!AA10+TUM_db1_S3_Treatm!K5*Weighting!AA11+TUM_db1_S3_Treatm!L5*Weighting!AA12+TUM_db1_S3_Treatm!M5*Weighting!AA13+TUM_db1_S3_Treatm!N5*Weighting!AA14+TUM_db1_S3_Treatm!O5*Weighting!AA15+TUM_db1_S3_Treatm!P5*Weighting!AA16+TUM_db1_S3_Treatm!Q5*Weighting!AA17</f>
        <v>3.4707621787042573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3_Util!B2*Weighting!B2+TUM_db1_S3_Util!C2*Weighting!B3+TUM_db1_S3_Util!D2*Weighting!B4+TUM_db1_S3_Util!E2*Weighting!B5+TUM_db1_S3_Util!F2*Weighting!B6+TUM_db1_S3_Util!G2*Weighting!B7+TUM_db1_S3_Util!H2*Weighting!B8+TUM_db1_S3_Util!I2*Weighting!B9+TUM_db1_S3_Util!J2*Weighting!B10+TUM_db1_S3_Util!K2*Weighting!B11+TUM_db1_S3_Util!L2*Weighting!B12+TUM_db1_S3_Util!M2*Weighting!B13+TUM_db1_S3_Util!N2*Weighting!B14+TUM_db1_S3_Util!O2*Weighting!B15+TUM_db1_S3_Util!P2*Weighting!B16+TUM_db1_S3_Util!Q2*Weighting!B17</f>
        <v>-136.89543503551266</v>
      </c>
      <c r="C2" s="6">
        <f ca="1">+TUM_db1_S3_Util!B2*Weighting!C2+TUM_db1_S3_Util!C2*Weighting!C3+TUM_db1_S3_Util!D2*Weighting!C4+TUM_db1_S3_Util!E2*Weighting!C5+TUM_db1_S3_Util!F2*Weighting!C6+TUM_db1_S3_Util!G2*Weighting!C7+TUM_db1_S3_Util!H2*Weighting!C8+TUM_db1_S3_Util!I2*Weighting!C9+TUM_db1_S3_Util!J2*Weighting!C10+TUM_db1_S3_Util!K2*Weighting!C11+TUM_db1_S3_Util!L2*Weighting!C12+TUM_db1_S3_Util!M2*Weighting!C13+TUM_db1_S3_Util!N2*Weighting!C14+TUM_db1_S3_Util!O2*Weighting!C15+TUM_db1_S3_Util!P2*Weighting!C16+TUM_db1_S3_Util!Q2*Weighting!C17</f>
        <v>-133.09898557486727</v>
      </c>
      <c r="D2" s="6">
        <f ca="1">+TUM_db1_S3_Util!B2*Weighting!D2+TUM_db1_S3_Util!C2*Weighting!D3+TUM_db1_S3_Util!D2*Weighting!D4+TUM_db1_S3_Util!E2*Weighting!D5+TUM_db1_S3_Util!F2*Weighting!D6+TUM_db1_S3_Util!G2*Weighting!D7+TUM_db1_S3_Util!H2*Weighting!D8+TUM_db1_S3_Util!I2*Weighting!D9+TUM_db1_S3_Util!J2*Weighting!D10+TUM_db1_S3_Util!K2*Weighting!D11+TUM_db1_S3_Util!L2*Weighting!D12+TUM_db1_S3_Util!M2*Weighting!D13+TUM_db1_S3_Util!N2*Weighting!D14+TUM_db1_S3_Util!O2*Weighting!D15+TUM_db1_S3_Util!P2*Weighting!D16+TUM_db1_S3_Util!Q2*Weighting!D17</f>
        <v>-133.47684169183816</v>
      </c>
      <c r="E2" s="6">
        <f ca="1">+TUM_db1_S3_Util!B2*Weighting!E2+TUM_db1_S3_Util!C2*Weighting!E3+TUM_db1_S3_Util!D2*Weighting!E4+TUM_db1_S3_Util!E2*Weighting!E5+TUM_db1_S3_Util!F2*Weighting!E6+TUM_db1_S3_Util!G2*Weighting!E7+TUM_db1_S3_Util!H2*Weighting!E8+TUM_db1_S3_Util!I2*Weighting!E9+TUM_db1_S3_Util!J2*Weighting!E10+TUM_db1_S3_Util!K2*Weighting!E11+TUM_db1_S3_Util!L2*Weighting!E12+TUM_db1_S3_Util!M2*Weighting!E13+TUM_db1_S3_Util!N2*Weighting!E14+TUM_db1_S3_Util!O2*Weighting!E15+TUM_db1_S3_Util!P2*Weighting!E16+TUM_db1_S3_Util!Q2*Weighting!E17</f>
        <v>-165.89479327662576</v>
      </c>
      <c r="F2" s="6">
        <f ca="1">+TUM_db1_S3_Util!B2*Weighting!F2+TUM_db1_S3_Util!C2*Weighting!F3+TUM_db1_S3_Util!D2*Weighting!F4+TUM_db1_S3_Util!E2*Weighting!F5+TUM_db1_S3_Util!F2*Weighting!F6+TUM_db1_S3_Util!G2*Weighting!F7+TUM_db1_S3_Util!H2*Weighting!F8+TUM_db1_S3_Util!I2*Weighting!F9+TUM_db1_S3_Util!J2*Weighting!F10+TUM_db1_S3_Util!K2*Weighting!F11+TUM_db1_S3_Util!L2*Weighting!F12+TUM_db1_S3_Util!M2*Weighting!F13+TUM_db1_S3_Util!N2*Weighting!F14+TUM_db1_S3_Util!O2*Weighting!F15+TUM_db1_S3_Util!P2*Weighting!F16+TUM_db1_S3_Util!Q2*Weighting!F17</f>
        <v>-125.20506198434491</v>
      </c>
      <c r="G2" s="6">
        <f>+TUM_db1_S3_Util!B2*Weighting!G2+TUM_db1_S3_Util!C2*Weighting!G3+TUM_db1_S3_Util!D2*Weighting!G4+TUM_db1_S3_Util!E2*Weighting!G5+TUM_db1_S3_Util!F2*Weighting!G6+TUM_db1_S3_Util!G2*Weighting!G7+TUM_db1_S3_Util!H2*Weighting!G8+TUM_db1_S3_Util!I2*Weighting!G9+TUM_db1_S3_Util!J2*Weighting!G10+TUM_db1_S3_Util!K2*Weighting!G11+TUM_db1_S3_Util!L2*Weighting!G12+TUM_db1_S3_Util!M2*Weighting!G13+TUM_db1_S3_Util!N2*Weighting!G14+TUM_db1_S3_Util!O2*Weighting!G15+TUM_db1_S3_Util!P2*Weighting!G16+TUM_db1_S3_Util!Q2*Weighting!G17</f>
        <v>-55.134196269634792</v>
      </c>
      <c r="H2" s="6">
        <f>+TUM_db1_S3_Util!B2*Weighting!H2+TUM_db1_S3_Util!C2*Weighting!H3+TUM_db1_S3_Util!D2*Weighting!H4+TUM_db1_S3_Util!E2*Weighting!H5+TUM_db1_S3_Util!F2*Weighting!H6+TUM_db1_S3_Util!G2*Weighting!H7+TUM_db1_S3_Util!H2*Weighting!H8+TUM_db1_S3_Util!I2*Weighting!H9+TUM_db1_S3_Util!J2*Weighting!H10+TUM_db1_S3_Util!K2*Weighting!H11+TUM_db1_S3_Util!L2*Weighting!H12+TUM_db1_S3_Util!M2*Weighting!H13+TUM_db1_S3_Util!N2*Weighting!H14+TUM_db1_S3_Util!O2*Weighting!H15+TUM_db1_S3_Util!P2*Weighting!H16+TUM_db1_S3_Util!Q2*Weighting!H17</f>
        <v>-45.534854195295125</v>
      </c>
      <c r="I2" s="6">
        <f>+TUM_db1_S3_Util!B2*Weighting!I2+TUM_db1_S3_Util!C2*Weighting!I3+TUM_db1_S3_Util!D2*Weighting!I4+TUM_db1_S3_Util!E2*Weighting!I5+TUM_db1_S3_Util!F2*Weighting!I6+TUM_db1_S3_Util!G2*Weighting!I7+TUM_db1_S3_Util!H2*Weighting!I8+TUM_db1_S3_Util!I2*Weighting!I9+TUM_db1_S3_Util!J2*Weighting!I10+TUM_db1_S3_Util!K2*Weighting!I11+TUM_db1_S3_Util!L2*Weighting!I12+TUM_db1_S3_Util!M2*Weighting!I13+TUM_db1_S3_Util!N2*Weighting!I14+TUM_db1_S3_Util!O2*Weighting!I15+TUM_db1_S3_Util!P2*Weighting!I16+TUM_db1_S3_Util!Q2*Weighting!I17</f>
        <v>-53.070379276926857</v>
      </c>
      <c r="J2" s="6">
        <f>+TUM_db1_S3_Util!B2*Weighting!J2+TUM_db1_S3_Util!C2*Weighting!J3+TUM_db1_S3_Util!D2*Weighting!J4+TUM_db1_S3_Util!E2*Weighting!J5+TUM_db1_S3_Util!F2*Weighting!J6+TUM_db1_S3_Util!G2*Weighting!J7+TUM_db1_S3_Util!H2*Weighting!J8+TUM_db1_S3_Util!I2*Weighting!J9+TUM_db1_S3_Util!J2*Weighting!J10+TUM_db1_S3_Util!K2*Weighting!J11+TUM_db1_S3_Util!L2*Weighting!J12+TUM_db1_S3_Util!M2*Weighting!J13+TUM_db1_S3_Util!N2*Weighting!J14+TUM_db1_S3_Util!O2*Weighting!J15+TUM_db1_S3_Util!P2*Weighting!J16+TUM_db1_S3_Util!Q2*Weighting!J17</f>
        <v>-62.710891691511002</v>
      </c>
      <c r="K2" s="6">
        <f>+TUM_db1_S3_Util!B2*Weighting!K2+TUM_db1_S3_Util!C2*Weighting!K3+TUM_db1_S3_Util!D2*Weighting!K4+TUM_db1_S3_Util!E2*Weighting!K5+TUM_db1_S3_Util!F2*Weighting!K6+TUM_db1_S3_Util!G2*Weighting!K7+TUM_db1_S3_Util!H2*Weighting!K8+TUM_db1_S3_Util!I2*Weighting!K9+TUM_db1_S3_Util!J2*Weighting!K10+TUM_db1_S3_Util!K2*Weighting!K11+TUM_db1_S3_Util!L2*Weighting!K12+TUM_db1_S3_Util!M2*Weighting!K13+TUM_db1_S3_Util!N2*Weighting!K14+TUM_db1_S3_Util!O2*Weighting!K15+TUM_db1_S3_Util!P2*Weighting!K16+TUM_db1_S3_Util!Q2*Weighting!K17</f>
        <v>-41.427490304751551</v>
      </c>
      <c r="L2" s="6">
        <f>+TUM_db1_S3_Util!B2*Weighting!L2+TUM_db1_S3_Util!C2*Weighting!L3+TUM_db1_S3_Util!D2*Weighting!L4+TUM_db1_S3_Util!E2*Weighting!L5+TUM_db1_S3_Util!F2*Weighting!L6+TUM_db1_S3_Util!G2*Weighting!L7+TUM_db1_S3_Util!H2*Weighting!L8+TUM_db1_S3_Util!I2*Weighting!L9+TUM_db1_S3_Util!J2*Weighting!L10+TUM_db1_S3_Util!K2*Weighting!L11+TUM_db1_S3_Util!L2*Weighting!L12+TUM_db1_S3_Util!M2*Weighting!L13+TUM_db1_S3_Util!N2*Weighting!L14+TUM_db1_S3_Util!O2*Weighting!L15+TUM_db1_S3_Util!P2*Weighting!L16+TUM_db1_S3_Util!Q2*Weighting!L17</f>
        <v>-6.0392445902807417</v>
      </c>
      <c r="M2" s="6">
        <f>+TUM_db1_S3_Util!B2*Weighting!M2+TUM_db1_S3_Util!C2*Weighting!M3+TUM_db1_S3_Util!D2*Weighting!M4+TUM_db1_S3_Util!E2*Weighting!M5+TUM_db1_S3_Util!F2*Weighting!M6+TUM_db1_S3_Util!G2*Weighting!M7+TUM_db1_S3_Util!H2*Weighting!M8+TUM_db1_S3_Util!I2*Weighting!M9+TUM_db1_S3_Util!J2*Weighting!M10+TUM_db1_S3_Util!K2*Weighting!M11+TUM_db1_S3_Util!L2*Weighting!M12+TUM_db1_S3_Util!M2*Weighting!M13+TUM_db1_S3_Util!N2*Weighting!M14+TUM_db1_S3_Util!O2*Weighting!M15+TUM_db1_S3_Util!P2*Weighting!M16+TUM_db1_S3_Util!Q2*Weighting!M17</f>
        <v>-0.41225016409867288</v>
      </c>
      <c r="N2" s="6">
        <f>+TUM_db1_S3_Util!B2*Weighting!N2+TUM_db1_S3_Util!C2*Weighting!N3+TUM_db1_S3_Util!D2*Weighting!N4+TUM_db1_S3_Util!E2*Weighting!N5+TUM_db1_S3_Util!F2*Weighting!N6+TUM_db1_S3_Util!G2*Weighting!N7+TUM_db1_S3_Util!H2*Weighting!N8+TUM_db1_S3_Util!I2*Weighting!N9+TUM_db1_S3_Util!J2*Weighting!N10+TUM_db1_S3_Util!K2*Weighting!N11+TUM_db1_S3_Util!L2*Weighting!N12+TUM_db1_S3_Util!M2*Weighting!N13+TUM_db1_S3_Util!N2*Weighting!N14+TUM_db1_S3_Util!O2*Weighting!N15+TUM_db1_S3_Util!P2*Weighting!N16+TUM_db1_S3_Util!Q2*Weighting!N17</f>
        <v>-130.32424063600547</v>
      </c>
      <c r="O2" s="6">
        <f>+TUM_db1_S3_Util!B2*Weighting!O2+TUM_db1_S3_Util!C2*Weighting!O3+TUM_db1_S3_Util!D2*Weighting!O4+TUM_db1_S3_Util!E2*Weighting!O5+TUM_db1_S3_Util!F2*Weighting!O6+TUM_db1_S3_Util!G2*Weighting!O7+TUM_db1_S3_Util!H2*Weighting!O8+TUM_db1_S3_Util!I2*Weighting!O9+TUM_db1_S3_Util!J2*Weighting!O10+TUM_db1_S3_Util!K2*Weighting!O11+TUM_db1_S3_Util!L2*Weighting!O12+TUM_db1_S3_Util!M2*Weighting!O13+TUM_db1_S3_Util!N2*Weighting!O14+TUM_db1_S3_Util!O2*Weighting!O15+TUM_db1_S3_Util!P2*Weighting!O16+TUM_db1_S3_Util!Q2*Weighting!O17</f>
        <v>-206.59314725045144</v>
      </c>
      <c r="P2" s="6">
        <f>+TUM_db1_S3_Util!B2*Weighting!P2+TUM_db1_S3_Util!C2*Weighting!P3+TUM_db1_S3_Util!D2*Weighting!P4+TUM_db1_S3_Util!E2*Weighting!P5+TUM_db1_S3_Util!F2*Weighting!P6+TUM_db1_S3_Util!G2*Weighting!P7+TUM_db1_S3_Util!H2*Weighting!P8+TUM_db1_S3_Util!I2*Weighting!P9+TUM_db1_S3_Util!J2*Weighting!P10+TUM_db1_S3_Util!K2*Weighting!P11+TUM_db1_S3_Util!L2*Weighting!P12+TUM_db1_S3_Util!M2*Weighting!P13+TUM_db1_S3_Util!N2*Weighting!P14+TUM_db1_S3_Util!O2*Weighting!P15+TUM_db1_S3_Util!P2*Weighting!P16+TUM_db1_S3_Util!Q2*Weighting!P17</f>
        <v>-11.906562441272071</v>
      </c>
      <c r="Q2" s="6">
        <f>+TUM_db1_S3_Util!B2*Weighting!Q2+TUM_db1_S3_Util!C2*Weighting!Q3+TUM_db1_S3_Util!D2*Weighting!Q4+TUM_db1_S3_Util!E2*Weighting!Q5+TUM_db1_S3_Util!F2*Weighting!Q6+TUM_db1_S3_Util!G2*Weighting!Q7+TUM_db1_S3_Util!H2*Weighting!Q8+TUM_db1_S3_Util!I2*Weighting!Q9+TUM_db1_S3_Util!J2*Weighting!Q10+TUM_db1_S3_Util!K2*Weighting!Q11+TUM_db1_S3_Util!L2*Weighting!Q12+TUM_db1_S3_Util!M2*Weighting!Q13+TUM_db1_S3_Util!N2*Weighting!Q14+TUM_db1_S3_Util!O2*Weighting!Q15+TUM_db1_S3_Util!P2*Weighting!Q16+TUM_db1_S3_Util!Q2*Weighting!Q17</f>
        <v>-0.79283161840397098</v>
      </c>
      <c r="R2" s="6">
        <f>+TUM_db1_S3_Util!B2*Weighting!R2+TUM_db1_S3_Util!C2*Weighting!R3+TUM_db1_S3_Util!D2*Weighting!R4+TUM_db1_S3_Util!E2*Weighting!R5+TUM_db1_S3_Util!F2*Weighting!R6+TUM_db1_S3_Util!G2*Weighting!R7+TUM_db1_S3_Util!H2*Weighting!R8+TUM_db1_S3_Util!I2*Weighting!R9+TUM_db1_S3_Util!J2*Weighting!R10+TUM_db1_S3_Util!K2*Weighting!R11+TUM_db1_S3_Util!L2*Weighting!R12+TUM_db1_S3_Util!M2*Weighting!R13+TUM_db1_S3_Util!N2*Weighting!R14+TUM_db1_S3_Util!O2*Weighting!R15+TUM_db1_S3_Util!P2*Weighting!R16+TUM_db1_S3_Util!Q2*Weighting!R17</f>
        <v>-12.265299856661578</v>
      </c>
      <c r="S2" s="6">
        <f>+TUM_db1_S3_Util!B2*Weighting!S2+TUM_db1_S3_Util!C2*Weighting!S3+TUM_db1_S3_Util!D2*Weighting!S4+TUM_db1_S3_Util!E2*Weighting!S5+TUM_db1_S3_Util!F2*Weighting!S6+TUM_db1_S3_Util!G2*Weighting!S7+TUM_db1_S3_Util!H2*Weighting!S8+TUM_db1_S3_Util!I2*Weighting!S9+TUM_db1_S3_Util!J2*Weighting!S10+TUM_db1_S3_Util!K2*Weighting!S11+TUM_db1_S3_Util!L2*Weighting!S12+TUM_db1_S3_Util!M2*Weighting!S13+TUM_db1_S3_Util!N2*Weighting!S14+TUM_db1_S3_Util!O2*Weighting!S15+TUM_db1_S3_Util!P2*Weighting!S16+TUM_db1_S3_Util!Q2*Weighting!S17</f>
        <v>-19.985465183149888</v>
      </c>
      <c r="T2" s="6">
        <f>+TUM_db1_S3_Util!B2*Weighting!T2+TUM_db1_S3_Util!C2*Weighting!T3+TUM_db1_S3_Util!D2*Weighting!T4+TUM_db1_S3_Util!E2*Weighting!T5+TUM_db1_S3_Util!F2*Weighting!T6+TUM_db1_S3_Util!G2*Weighting!T7+TUM_db1_S3_Util!H2*Weighting!T8+TUM_db1_S3_Util!I2*Weighting!T9+TUM_db1_S3_Util!J2*Weighting!T10+TUM_db1_S3_Util!K2*Weighting!T11+TUM_db1_S3_Util!L2*Weighting!T12+TUM_db1_S3_Util!M2*Weighting!T13+TUM_db1_S3_Util!N2*Weighting!T14+TUM_db1_S3_Util!O2*Weighting!T15+TUM_db1_S3_Util!P2*Weighting!T16+TUM_db1_S3_Util!Q2*Weighting!T17</f>
        <v>-25.648519104479647</v>
      </c>
      <c r="U2" s="6">
        <f>+TUM_db1_S3_Util!B2*Weighting!U2+TUM_db1_S3_Util!C2*Weighting!U3+TUM_db1_S3_Util!D2*Weighting!U4+TUM_db1_S3_Util!E2*Weighting!U5+TUM_db1_S3_Util!F2*Weighting!U6+TUM_db1_S3_Util!G2*Weighting!U7+TUM_db1_S3_Util!H2*Weighting!U8+TUM_db1_S3_Util!I2*Weighting!U9+TUM_db1_S3_Util!J2*Weighting!U10+TUM_db1_S3_Util!K2*Weighting!U11+TUM_db1_S3_Util!L2*Weighting!U12+TUM_db1_S3_Util!M2*Weighting!U13+TUM_db1_S3_Util!N2*Weighting!U14+TUM_db1_S3_Util!O2*Weighting!U15+TUM_db1_S3_Util!P2*Weighting!U16+TUM_db1_S3_Util!Q2*Weighting!U17</f>
        <v>-33.591307129413458</v>
      </c>
      <c r="V2" s="6">
        <f>+TUM_db1_S3_Util!B2*Weighting!V2+TUM_db1_S3_Util!C2*Weighting!V3+TUM_db1_S3_Util!D2*Weighting!V4+TUM_db1_S3_Util!E2*Weighting!V5+TUM_db1_S3_Util!F2*Weighting!V6+TUM_db1_S3_Util!G2*Weighting!V7+TUM_db1_S3_Util!H2*Weighting!V8+TUM_db1_S3_Util!I2*Weighting!V9+TUM_db1_S3_Util!J2*Weighting!V10+TUM_db1_S3_Util!K2*Weighting!V11+TUM_db1_S3_Util!L2*Weighting!V12+TUM_db1_S3_Util!M2*Weighting!V13+TUM_db1_S3_Util!N2*Weighting!V14+TUM_db1_S3_Util!O2*Weighting!V15+TUM_db1_S3_Util!P2*Weighting!V16+TUM_db1_S3_Util!Q2*Weighting!V17</f>
        <v>-29.96039053922463</v>
      </c>
      <c r="W2" s="6">
        <f>+TUM_db1_S3_Util!B2*Weighting!W2+TUM_db1_S3_Util!C2*Weighting!W3+TUM_db1_S3_Util!D2*Weighting!W4+TUM_db1_S3_Util!E2*Weighting!W5+TUM_db1_S3_Util!F2*Weighting!W6+TUM_db1_S3_Util!G2*Weighting!W7+TUM_db1_S3_Util!H2*Weighting!W8+TUM_db1_S3_Util!I2*Weighting!W9+TUM_db1_S3_Util!J2*Weighting!W10+TUM_db1_S3_Util!K2*Weighting!W11+TUM_db1_S3_Util!L2*Weighting!W12+TUM_db1_S3_Util!M2*Weighting!W13+TUM_db1_S3_Util!N2*Weighting!W14+TUM_db1_S3_Util!O2*Weighting!W15+TUM_db1_S3_Util!P2*Weighting!W16+TUM_db1_S3_Util!Q2*Weighting!W17</f>
        <v>-205.40675241558827</v>
      </c>
      <c r="X2" s="6">
        <f>+TUM_db1_S3_Util!B2*Weighting!X2+TUM_db1_S3_Util!C2*Weighting!X3+TUM_db1_S3_Util!D2*Weighting!X4+TUM_db1_S3_Util!E2*Weighting!X5+TUM_db1_S3_Util!F2*Weighting!X6+TUM_db1_S3_Util!G2*Weighting!X7+TUM_db1_S3_Util!H2*Weighting!X8+TUM_db1_S3_Util!I2*Weighting!X9+TUM_db1_S3_Util!J2*Weighting!X10+TUM_db1_S3_Util!K2*Weighting!X11+TUM_db1_S3_Util!L2*Weighting!X12+TUM_db1_S3_Util!M2*Weighting!X13+TUM_db1_S3_Util!N2*Weighting!X14+TUM_db1_S3_Util!O2*Weighting!X15+TUM_db1_S3_Util!P2*Weighting!X16+TUM_db1_S3_Util!Q2*Weighting!X17</f>
        <v>-17.412035586792509</v>
      </c>
      <c r="Y2" s="6">
        <f>+TUM_db1_S3_Util!B2*Weighting!Y2+TUM_db1_S3_Util!C2*Weighting!Y3+TUM_db1_S3_Util!D2*Weighting!Y4+TUM_db1_S3_Util!E2*Weighting!Y5+TUM_db1_S3_Util!F2*Weighting!Y6+TUM_db1_S3_Util!G2*Weighting!Y7+TUM_db1_S3_Util!H2*Weighting!Y8+TUM_db1_S3_Util!I2*Weighting!Y9+TUM_db1_S3_Util!J2*Weighting!Y10+TUM_db1_S3_Util!K2*Weighting!Y11+TUM_db1_S3_Util!L2*Weighting!Y12+TUM_db1_S3_Util!M2*Weighting!Y13+TUM_db1_S3_Util!N2*Weighting!Y14+TUM_db1_S3_Util!O2*Weighting!Y15+TUM_db1_S3_Util!P2*Weighting!Y16+TUM_db1_S3_Util!Q2*Weighting!Y17</f>
        <v>-154.76658854862265</v>
      </c>
      <c r="Z2" s="6">
        <f>+TUM_db1_S3_Util!B2*Weighting!Z2+TUM_db1_S3_Util!C2*Weighting!Z3+TUM_db1_S3_Util!D2*Weighting!Z4+TUM_db1_S3_Util!E2*Weighting!Z5+TUM_db1_S3_Util!F2*Weighting!Z6+TUM_db1_S3_Util!G2*Weighting!Z7+TUM_db1_S3_Util!H2*Weighting!Z8+TUM_db1_S3_Util!I2*Weighting!Z9+TUM_db1_S3_Util!J2*Weighting!Z10+TUM_db1_S3_Util!K2*Weighting!Z11+TUM_db1_S3_Util!L2*Weighting!Z12+TUM_db1_S3_Util!M2*Weighting!Z13+TUM_db1_S3_Util!N2*Weighting!Z14+TUM_db1_S3_Util!O2*Weighting!Z15+TUM_db1_S3_Util!P2*Weighting!Z16+TUM_db1_S3_Util!Q2*Weighting!Z17</f>
        <v>-14.973705810434128</v>
      </c>
      <c r="AA2" s="6">
        <f>+TUM_db1_S3_Util!B2*Weighting!AA2+TUM_db1_S3_Util!C2*Weighting!AA3+TUM_db1_S3_Util!D2*Weighting!AA4+TUM_db1_S3_Util!E2*Weighting!AA5+TUM_db1_S3_Util!F2*Weighting!AA6+TUM_db1_S3_Util!G2*Weighting!AA7+TUM_db1_S3_Util!H2*Weighting!AA8+TUM_db1_S3_Util!I2*Weighting!AA9+TUM_db1_S3_Util!J2*Weighting!AA10+TUM_db1_S3_Util!K2*Weighting!AA11+TUM_db1_S3_Util!L2*Weighting!AA12+TUM_db1_S3_Util!M2*Weighting!AA13+TUM_db1_S3_Util!N2*Weighting!AA14+TUM_db1_S3_Util!O2*Weighting!AA15+TUM_db1_S3_Util!P2*Weighting!AA16+TUM_db1_S3_Util!Q2*Weighting!AA17</f>
        <v>-12.068799439277687</v>
      </c>
    </row>
    <row r="3" spans="1:27" x14ac:dyDescent="0.35">
      <c r="A3" s="5" t="s">
        <v>2</v>
      </c>
      <c r="B3" s="6">
        <f ca="1">+TUM_db1_S3_Util!B3*Weighting!B2+TUM_db1_S3_Util!C3*Weighting!B3+TUM_db1_S3_Util!D3*Weighting!B4+TUM_db1_S3_Util!E3*Weighting!B5+TUM_db1_S3_Util!F3*Weighting!B6+TUM_db1_S3_Util!G3*Weighting!B7+TUM_db1_S3_Util!H3*Weighting!B8+TUM_db1_S3_Util!I3*Weighting!B9+TUM_db1_S3_Util!J3*Weighting!B10+TUM_db1_S3_Util!K3*Weighting!B11+TUM_db1_S3_Util!L3*Weighting!B12+TUM_db1_S3_Util!M3*Weighting!B13+TUM_db1_S3_Util!N3*Weighting!B14+TUM_db1_S3_Util!O3*Weighting!B15+TUM_db1_S3_Util!P3*Weighting!B16+TUM_db1_S3_Util!Q3*Weighting!B17</f>
        <v>0.34921590626242244</v>
      </c>
      <c r="C3" s="6">
        <f ca="1">+TUM_db1_S3_Util!B3*Weighting!C2+TUM_db1_S3_Util!C3*Weighting!C3+TUM_db1_S3_Util!D3*Weighting!C4+TUM_db1_S3_Util!E3*Weighting!C5+TUM_db1_S3_Util!F3*Weighting!C6+TUM_db1_S3_Util!G3*Weighting!C7+TUM_db1_S3_Util!H3*Weighting!C8+TUM_db1_S3_Util!I3*Weighting!C9+TUM_db1_S3_Util!J3*Weighting!C10+TUM_db1_S3_Util!K3*Weighting!C11+TUM_db1_S3_Util!L3*Weighting!C12+TUM_db1_S3_Util!M3*Weighting!C13+TUM_db1_S3_Util!N3*Weighting!C14+TUM_db1_S3_Util!O3*Weighting!C15+TUM_db1_S3_Util!P3*Weighting!C16+TUM_db1_S3_Util!Q3*Weighting!C17</f>
        <v>0.29929970731326883</v>
      </c>
      <c r="D3" s="6">
        <f ca="1">+TUM_db1_S3_Util!B3*Weighting!D2+TUM_db1_S3_Util!C3*Weighting!D3+TUM_db1_S3_Util!D3*Weighting!D4+TUM_db1_S3_Util!E3*Weighting!D5+TUM_db1_S3_Util!F3*Weighting!D6+TUM_db1_S3_Util!G3*Weighting!D7+TUM_db1_S3_Util!H3*Weighting!D8+TUM_db1_S3_Util!I3*Weighting!D9+TUM_db1_S3_Util!J3*Weighting!D10+TUM_db1_S3_Util!K3*Weighting!D11+TUM_db1_S3_Util!L3*Weighting!D12+TUM_db1_S3_Util!M3*Weighting!D13+TUM_db1_S3_Util!N3*Weighting!D14+TUM_db1_S3_Util!O3*Weighting!D15+TUM_db1_S3_Util!P3*Weighting!D16+TUM_db1_S3_Util!Q3*Weighting!D17</f>
        <v>0.34579276700335432</v>
      </c>
      <c r="E3" s="6">
        <f ca="1">+TUM_db1_S3_Util!B3*Weighting!E2+TUM_db1_S3_Util!C3*Weighting!E3+TUM_db1_S3_Util!D3*Weighting!E4+TUM_db1_S3_Util!E3*Weighting!E5+TUM_db1_S3_Util!F3*Weighting!E6+TUM_db1_S3_Util!G3*Weighting!E7+TUM_db1_S3_Util!H3*Weighting!E8+TUM_db1_S3_Util!I3*Weighting!E9+TUM_db1_S3_Util!J3*Weighting!E10+TUM_db1_S3_Util!K3*Weighting!E11+TUM_db1_S3_Util!L3*Weighting!E12+TUM_db1_S3_Util!M3*Weighting!E13+TUM_db1_S3_Util!N3*Weighting!E14+TUM_db1_S3_Util!O3*Weighting!E15+TUM_db1_S3_Util!P3*Weighting!E16+TUM_db1_S3_Util!Q3*Weighting!E17</f>
        <v>0.50148098301677457</v>
      </c>
      <c r="F3" s="6">
        <f ca="1">+TUM_db1_S3_Util!B3*Weighting!F2+TUM_db1_S3_Util!C3*Weighting!F3+TUM_db1_S3_Util!D3*Weighting!F4+TUM_db1_S3_Util!E3*Weighting!F5+TUM_db1_S3_Util!F3*Weighting!F6+TUM_db1_S3_Util!G3*Weighting!F7+TUM_db1_S3_Util!H3*Weighting!F8+TUM_db1_S3_Util!I3*Weighting!F9+TUM_db1_S3_Util!J3*Weighting!F10+TUM_db1_S3_Util!K3*Weighting!F11+TUM_db1_S3_Util!L3*Weighting!F12+TUM_db1_S3_Util!M3*Weighting!F13+TUM_db1_S3_Util!N3*Weighting!F14+TUM_db1_S3_Util!O3*Weighting!F15+TUM_db1_S3_Util!P3*Weighting!F16+TUM_db1_S3_Util!Q3*Weighting!F17</f>
        <v>0.33501118115258355</v>
      </c>
      <c r="G3" s="6">
        <f>+TUM_db1_S3_Util!B3*Weighting!G2+TUM_db1_S3_Util!C3*Weighting!G3+TUM_db1_S3_Util!D3*Weighting!G4+TUM_db1_S3_Util!E3*Weighting!G5+TUM_db1_S3_Util!F3*Weighting!G6+TUM_db1_S3_Util!G3*Weighting!G7+TUM_db1_S3_Util!H3*Weighting!G8+TUM_db1_S3_Util!I3*Weighting!G9+TUM_db1_S3_Util!J3*Weighting!G10+TUM_db1_S3_Util!K3*Weighting!G11+TUM_db1_S3_Util!L3*Weighting!G12+TUM_db1_S3_Util!M3*Weighting!G13+TUM_db1_S3_Util!N3*Weighting!G14+TUM_db1_S3_Util!O3*Weighting!G15+TUM_db1_S3_Util!P3*Weighting!G16+TUM_db1_S3_Util!Q3*Weighting!G17</f>
        <v>0.16377074532058669</v>
      </c>
      <c r="H3" s="6">
        <f>+TUM_db1_S3_Util!B3*Weighting!H2+TUM_db1_S3_Util!C3*Weighting!H3+TUM_db1_S3_Util!D3*Weighting!H4+TUM_db1_S3_Util!E3*Weighting!H5+TUM_db1_S3_Util!F3*Weighting!H6+TUM_db1_S3_Util!G3*Weighting!H7+TUM_db1_S3_Util!H3*Weighting!H8+TUM_db1_S3_Util!I3*Weighting!H9+TUM_db1_S3_Util!J3*Weighting!H10+TUM_db1_S3_Util!K3*Weighting!H11+TUM_db1_S3_Util!L3*Weighting!H12+TUM_db1_S3_Util!M3*Weighting!H13+TUM_db1_S3_Util!N3*Weighting!H14+TUM_db1_S3_Util!O3*Weighting!H15+TUM_db1_S3_Util!P3*Weighting!H16+TUM_db1_S3_Util!Q3*Weighting!H17</f>
        <v>0.14823907370675235</v>
      </c>
      <c r="I3" s="6">
        <f>+TUM_db1_S3_Util!B3*Weighting!I2+TUM_db1_S3_Util!C3*Weighting!I3+TUM_db1_S3_Util!D3*Weighting!I4+TUM_db1_S3_Util!E3*Weighting!I5+TUM_db1_S3_Util!F3*Weighting!I6+TUM_db1_S3_Util!G3*Weighting!I7+TUM_db1_S3_Util!H3*Weighting!I8+TUM_db1_S3_Util!I3*Weighting!I9+TUM_db1_S3_Util!J3*Weighting!I10+TUM_db1_S3_Util!K3*Weighting!I11+TUM_db1_S3_Util!L3*Weighting!I12+TUM_db1_S3_Util!M3*Weighting!I13+TUM_db1_S3_Util!N3*Weighting!I14+TUM_db1_S3_Util!O3*Weighting!I15+TUM_db1_S3_Util!P3*Weighting!I16+TUM_db1_S3_Util!Q3*Weighting!I17</f>
        <v>0.16160003056654193</v>
      </c>
      <c r="J3" s="6">
        <f>+TUM_db1_S3_Util!B3*Weighting!J2+TUM_db1_S3_Util!C3*Weighting!J3+TUM_db1_S3_Util!D3*Weighting!J4+TUM_db1_S3_Util!E3*Weighting!J5+TUM_db1_S3_Util!F3*Weighting!J6+TUM_db1_S3_Util!G3*Weighting!J7+TUM_db1_S3_Util!H3*Weighting!J8+TUM_db1_S3_Util!I3*Weighting!J9+TUM_db1_S3_Util!J3*Weighting!J10+TUM_db1_S3_Util!K3*Weighting!J11+TUM_db1_S3_Util!L3*Weighting!J12+TUM_db1_S3_Util!M3*Weighting!J13+TUM_db1_S3_Util!N3*Weighting!J14+TUM_db1_S3_Util!O3*Weighting!J15+TUM_db1_S3_Util!P3*Weighting!J16+TUM_db1_S3_Util!Q3*Weighting!J17</f>
        <v>0.2134546352511465</v>
      </c>
      <c r="K3" s="6">
        <f>+TUM_db1_S3_Util!B3*Weighting!K2+TUM_db1_S3_Util!C3*Weighting!K3+TUM_db1_S3_Util!D3*Weighting!K4+TUM_db1_S3_Util!E3*Weighting!K5+TUM_db1_S3_Util!F3*Weighting!K6+TUM_db1_S3_Util!G3*Weighting!K7+TUM_db1_S3_Util!H3*Weighting!K8+TUM_db1_S3_Util!I3*Weighting!K9+TUM_db1_S3_Util!J3*Weighting!K10+TUM_db1_S3_Util!K3*Weighting!K11+TUM_db1_S3_Util!L3*Weighting!K12+TUM_db1_S3_Util!M3*Weighting!K13+TUM_db1_S3_Util!N3*Weighting!K14+TUM_db1_S3_Util!O3*Weighting!K15+TUM_db1_S3_Util!P3*Weighting!K16+TUM_db1_S3_Util!Q3*Weighting!K17</f>
        <v>0.14478088885854348</v>
      </c>
      <c r="L3" s="6">
        <f>+TUM_db1_S3_Util!B3*Weighting!L2+TUM_db1_S3_Util!C3*Weighting!L3+TUM_db1_S3_Util!D3*Weighting!L4+TUM_db1_S3_Util!E3*Weighting!L5+TUM_db1_S3_Util!F3*Weighting!L6+TUM_db1_S3_Util!G3*Weighting!L7+TUM_db1_S3_Util!H3*Weighting!L8+TUM_db1_S3_Util!I3*Weighting!L9+TUM_db1_S3_Util!J3*Weighting!L10+TUM_db1_S3_Util!K3*Weighting!L11+TUM_db1_S3_Util!L3*Weighting!L12+TUM_db1_S3_Util!M3*Weighting!L13+TUM_db1_S3_Util!N3*Weighting!L14+TUM_db1_S3_Util!O3*Weighting!L15+TUM_db1_S3_Util!P3*Weighting!L16+TUM_db1_S3_Util!Q3*Weighting!L17</f>
        <v>8.8854081505228319E-2</v>
      </c>
      <c r="M3" s="6">
        <f>+TUM_db1_S3_Util!B3*Weighting!M2+TUM_db1_S3_Util!C3*Weighting!M3+TUM_db1_S3_Util!D3*Weighting!M4+TUM_db1_S3_Util!E3*Weighting!M5+TUM_db1_S3_Util!F3*Weighting!M6+TUM_db1_S3_Util!G3*Weighting!M7+TUM_db1_S3_Util!H3*Weighting!M8+TUM_db1_S3_Util!I3*Weighting!M9+TUM_db1_S3_Util!J3*Weighting!M10+TUM_db1_S3_Util!K3*Weighting!M11+TUM_db1_S3_Util!L3*Weighting!M12+TUM_db1_S3_Util!M3*Weighting!M13+TUM_db1_S3_Util!N3*Weighting!M14+TUM_db1_S3_Util!O3*Weighting!M15+TUM_db1_S3_Util!P3*Weighting!M16+TUM_db1_S3_Util!Q3*Weighting!M17</f>
        <v>7.1829707829873315E-3</v>
      </c>
      <c r="N3" s="6">
        <f>+TUM_db1_S3_Util!B3*Weighting!N2+TUM_db1_S3_Util!C3*Weighting!N3+TUM_db1_S3_Util!D3*Weighting!N4+TUM_db1_S3_Util!E3*Weighting!N5+TUM_db1_S3_Util!F3*Weighting!N6+TUM_db1_S3_Util!G3*Weighting!N7+TUM_db1_S3_Util!H3*Weighting!N8+TUM_db1_S3_Util!I3*Weighting!N9+TUM_db1_S3_Util!J3*Weighting!N10+TUM_db1_S3_Util!K3*Weighting!N11+TUM_db1_S3_Util!L3*Weighting!N12+TUM_db1_S3_Util!M3*Weighting!N13+TUM_db1_S3_Util!N3*Weighting!N14+TUM_db1_S3_Util!O3*Weighting!N15+TUM_db1_S3_Util!P3*Weighting!N16+TUM_db1_S3_Util!Q3*Weighting!N17</f>
        <v>0.55532685624578471</v>
      </c>
      <c r="O3" s="6">
        <f>+TUM_db1_S3_Util!B3*Weighting!O2+TUM_db1_S3_Util!C3*Weighting!O3+TUM_db1_S3_Util!D3*Weighting!O4+TUM_db1_S3_Util!E3*Weighting!O5+TUM_db1_S3_Util!F3*Weighting!O6+TUM_db1_S3_Util!G3*Weighting!O7+TUM_db1_S3_Util!H3*Weighting!O8+TUM_db1_S3_Util!I3*Weighting!O9+TUM_db1_S3_Util!J3*Weighting!O10+TUM_db1_S3_Util!K3*Weighting!O11+TUM_db1_S3_Util!L3*Weighting!O12+TUM_db1_S3_Util!M3*Weighting!O13+TUM_db1_S3_Util!N3*Weighting!O14+TUM_db1_S3_Util!O3*Weighting!O15+TUM_db1_S3_Util!P3*Weighting!O16+TUM_db1_S3_Util!Q3*Weighting!O17</f>
        <v>0.51179381162011184</v>
      </c>
      <c r="P3" s="6">
        <f>+TUM_db1_S3_Util!B3*Weighting!P2+TUM_db1_S3_Util!C3*Weighting!P3+TUM_db1_S3_Util!D3*Weighting!P4+TUM_db1_S3_Util!E3*Weighting!P5+TUM_db1_S3_Util!F3*Weighting!P6+TUM_db1_S3_Util!G3*Weighting!P7+TUM_db1_S3_Util!H3*Weighting!P8+TUM_db1_S3_Util!I3*Weighting!P9+TUM_db1_S3_Util!J3*Weighting!P10+TUM_db1_S3_Util!K3*Weighting!P11+TUM_db1_S3_Util!L3*Weighting!P12+TUM_db1_S3_Util!M3*Weighting!P13+TUM_db1_S3_Util!N3*Weighting!P14+TUM_db1_S3_Util!O3*Weighting!P15+TUM_db1_S3_Util!P3*Weighting!P16+TUM_db1_S3_Util!Q3*Weighting!P17</f>
        <v>0.19834977524632172</v>
      </c>
      <c r="Q3" s="6">
        <f>+TUM_db1_S3_Util!B3*Weighting!Q2+TUM_db1_S3_Util!C3*Weighting!Q3+TUM_db1_S3_Util!D3*Weighting!Q4+TUM_db1_S3_Util!E3*Weighting!Q5+TUM_db1_S3_Util!F3*Weighting!Q6+TUM_db1_S3_Util!G3*Weighting!Q7+TUM_db1_S3_Util!H3*Weighting!Q8+TUM_db1_S3_Util!I3*Weighting!Q9+TUM_db1_S3_Util!J3*Weighting!Q10+TUM_db1_S3_Util!K3*Weighting!Q11+TUM_db1_S3_Util!L3*Weighting!Q12+TUM_db1_S3_Util!M3*Weighting!Q13+TUM_db1_S3_Util!N3*Weighting!Q14+TUM_db1_S3_Util!O3*Weighting!Q15+TUM_db1_S3_Util!P3*Weighting!Q16+TUM_db1_S3_Util!Q3*Weighting!Q17</f>
        <v>1.4674673361108375E-2</v>
      </c>
      <c r="R3" s="6">
        <f>+TUM_db1_S3_Util!B3*Weighting!R2+TUM_db1_S3_Util!C3*Weighting!R3+TUM_db1_S3_Util!D3*Weighting!R4+TUM_db1_S3_Util!E3*Weighting!R5+TUM_db1_S3_Util!F3*Weighting!R6+TUM_db1_S3_Util!G3*Weighting!R7+TUM_db1_S3_Util!H3*Weighting!R8+TUM_db1_S3_Util!I3*Weighting!R9+TUM_db1_S3_Util!J3*Weighting!R10+TUM_db1_S3_Util!K3*Weighting!R11+TUM_db1_S3_Util!L3*Weighting!R12+TUM_db1_S3_Util!M3*Weighting!R13+TUM_db1_S3_Util!N3*Weighting!R14+TUM_db1_S3_Util!O3*Weighting!R15+TUM_db1_S3_Util!P3*Weighting!R16+TUM_db1_S3_Util!Q3*Weighting!R17</f>
        <v>8.903729973262707E-2</v>
      </c>
      <c r="S3" s="6">
        <f>+TUM_db1_S3_Util!B3*Weighting!S2+TUM_db1_S3_Util!C3*Weighting!S3+TUM_db1_S3_Util!D3*Weighting!S4+TUM_db1_S3_Util!E3*Weighting!S5+TUM_db1_S3_Util!F3*Weighting!S6+TUM_db1_S3_Util!G3*Weighting!S7+TUM_db1_S3_Util!H3*Weighting!S8+TUM_db1_S3_Util!I3*Weighting!S9+TUM_db1_S3_Util!J3*Weighting!S10+TUM_db1_S3_Util!K3*Weighting!S11+TUM_db1_S3_Util!L3*Weighting!S12+TUM_db1_S3_Util!M3*Weighting!S13+TUM_db1_S3_Util!N3*Weighting!S14+TUM_db1_S3_Util!O3*Weighting!S15+TUM_db1_S3_Util!P3*Weighting!S16+TUM_db1_S3_Util!Q3*Weighting!S17</f>
        <v>6.0864395878928092E-2</v>
      </c>
      <c r="T3" s="6">
        <f>+TUM_db1_S3_Util!B3*Weighting!T2+TUM_db1_S3_Util!C3*Weighting!T3+TUM_db1_S3_Util!D3*Weighting!T4+TUM_db1_S3_Util!E3*Weighting!T5+TUM_db1_S3_Util!F3*Weighting!T6+TUM_db1_S3_Util!G3*Weighting!T7+TUM_db1_S3_Util!H3*Weighting!T8+TUM_db1_S3_Util!I3*Weighting!T9+TUM_db1_S3_Util!J3*Weighting!T10+TUM_db1_S3_Util!K3*Weighting!T11+TUM_db1_S3_Util!L3*Weighting!T12+TUM_db1_S3_Util!M3*Weighting!T13+TUM_db1_S3_Util!N3*Weighting!T14+TUM_db1_S3_Util!O3*Weighting!T15+TUM_db1_S3_Util!P3*Weighting!T16+TUM_db1_S3_Util!Q3*Weighting!T17</f>
        <v>6.4047429433064823E-2</v>
      </c>
      <c r="U3" s="6">
        <f>+TUM_db1_S3_Util!B3*Weighting!U2+TUM_db1_S3_Util!C3*Weighting!U3+TUM_db1_S3_Util!D3*Weighting!U4+TUM_db1_S3_Util!E3*Weighting!U5+TUM_db1_S3_Util!F3*Weighting!U6+TUM_db1_S3_Util!G3*Weighting!U7+TUM_db1_S3_Util!H3*Weighting!U8+TUM_db1_S3_Util!I3*Weighting!U9+TUM_db1_S3_Util!J3*Weighting!U10+TUM_db1_S3_Util!K3*Weighting!U11+TUM_db1_S3_Util!L3*Weighting!U12+TUM_db1_S3_Util!M3*Weighting!U13+TUM_db1_S3_Util!N3*Weighting!U14+TUM_db1_S3_Util!O3*Weighting!U15+TUM_db1_S3_Util!P3*Weighting!U16+TUM_db1_S3_Util!Q3*Weighting!U17</f>
        <v>8.1335687612690399E-3</v>
      </c>
      <c r="V3" s="6">
        <f>+TUM_db1_S3_Util!B3*Weighting!V2+TUM_db1_S3_Util!C3*Weighting!V3+TUM_db1_S3_Util!D3*Weighting!V4+TUM_db1_S3_Util!E3*Weighting!V5+TUM_db1_S3_Util!F3*Weighting!V6+TUM_db1_S3_Util!G3*Weighting!V7+TUM_db1_S3_Util!H3*Weighting!V8+TUM_db1_S3_Util!I3*Weighting!V9+TUM_db1_S3_Util!J3*Weighting!V10+TUM_db1_S3_Util!K3*Weighting!V11+TUM_db1_S3_Util!L3*Weighting!V12+TUM_db1_S3_Util!M3*Weighting!V13+TUM_db1_S3_Util!N3*Weighting!V14+TUM_db1_S3_Util!O3*Weighting!V15+TUM_db1_S3_Util!P3*Weighting!V16+TUM_db1_S3_Util!Q3*Weighting!V17</f>
        <v>3.6135375850741669E-2</v>
      </c>
      <c r="W3" s="6">
        <f>+TUM_db1_S3_Util!B3*Weighting!W2+TUM_db1_S3_Util!C3*Weighting!W3+TUM_db1_S3_Util!D3*Weighting!W4+TUM_db1_S3_Util!E3*Weighting!W5+TUM_db1_S3_Util!F3*Weighting!W6+TUM_db1_S3_Util!G3*Weighting!W7+TUM_db1_S3_Util!H3*Weighting!W8+TUM_db1_S3_Util!I3*Weighting!W9+TUM_db1_S3_Util!J3*Weighting!W10+TUM_db1_S3_Util!K3*Weighting!W11+TUM_db1_S3_Util!L3*Weighting!W12+TUM_db1_S3_Util!M3*Weighting!W13+TUM_db1_S3_Util!N3*Weighting!W14+TUM_db1_S3_Util!O3*Weighting!W15+TUM_db1_S3_Util!P3*Weighting!W16+TUM_db1_S3_Util!Q3*Weighting!W17</f>
        <v>0.63278360712978143</v>
      </c>
      <c r="X3" s="6">
        <f>+TUM_db1_S3_Util!B3*Weighting!X2+TUM_db1_S3_Util!C3*Weighting!X3+TUM_db1_S3_Util!D3*Weighting!X4+TUM_db1_S3_Util!E3*Weighting!X5+TUM_db1_S3_Util!F3*Weighting!X6+TUM_db1_S3_Util!G3*Weighting!X7+TUM_db1_S3_Util!H3*Weighting!X8+TUM_db1_S3_Util!I3*Weighting!X9+TUM_db1_S3_Util!J3*Weighting!X10+TUM_db1_S3_Util!K3*Weighting!X11+TUM_db1_S3_Util!L3*Weighting!X12+TUM_db1_S3_Util!M3*Weighting!X13+TUM_db1_S3_Util!N3*Weighting!X14+TUM_db1_S3_Util!O3*Weighting!X15+TUM_db1_S3_Util!P3*Weighting!X16+TUM_db1_S3_Util!Q3*Weighting!X17</f>
        <v>1.3950421813089238E-2</v>
      </c>
      <c r="Y3" s="6">
        <f>+TUM_db1_S3_Util!B3*Weighting!Y2+TUM_db1_S3_Util!C3*Weighting!Y3+TUM_db1_S3_Util!D3*Weighting!Y4+TUM_db1_S3_Util!E3*Weighting!Y5+TUM_db1_S3_Util!F3*Weighting!Y6+TUM_db1_S3_Util!G3*Weighting!Y7+TUM_db1_S3_Util!H3*Weighting!Y8+TUM_db1_S3_Util!I3*Weighting!Y9+TUM_db1_S3_Util!J3*Weighting!Y10+TUM_db1_S3_Util!K3*Weighting!Y11+TUM_db1_S3_Util!L3*Weighting!Y12+TUM_db1_S3_Util!M3*Weighting!Y13+TUM_db1_S3_Util!N3*Weighting!Y14+TUM_db1_S3_Util!O3*Weighting!Y15+TUM_db1_S3_Util!P3*Weighting!Y16+TUM_db1_S3_Util!Q3*Weighting!Y17</f>
        <v>7.9199839067638708E-3</v>
      </c>
      <c r="Z3" s="6">
        <f>+TUM_db1_S3_Util!B3*Weighting!Z2+TUM_db1_S3_Util!C3*Weighting!Z3+TUM_db1_S3_Util!D3*Weighting!Z4+TUM_db1_S3_Util!E3*Weighting!Z5+TUM_db1_S3_Util!F3*Weighting!Z6+TUM_db1_S3_Util!G3*Weighting!Z7+TUM_db1_S3_Util!H3*Weighting!Z8+TUM_db1_S3_Util!I3*Weighting!Z9+TUM_db1_S3_Util!J3*Weighting!Z10+TUM_db1_S3_Util!K3*Weighting!Z11+TUM_db1_S3_Util!L3*Weighting!Z12+TUM_db1_S3_Util!M3*Weighting!Z13+TUM_db1_S3_Util!N3*Weighting!Z14+TUM_db1_S3_Util!O3*Weighting!Z15+TUM_db1_S3_Util!P3*Weighting!Z16+TUM_db1_S3_Util!Q3*Weighting!Z17</f>
        <v>0.14673925179282912</v>
      </c>
      <c r="AA3" s="6">
        <f>+TUM_db1_S3_Util!B3*Weighting!AA2+TUM_db1_S3_Util!C3*Weighting!AA3+TUM_db1_S3_Util!D3*Weighting!AA4+TUM_db1_S3_Util!E3*Weighting!AA5+TUM_db1_S3_Util!F3*Weighting!AA6+TUM_db1_S3_Util!G3*Weighting!AA7+TUM_db1_S3_Util!H3*Weighting!AA8+TUM_db1_S3_Util!I3*Weighting!AA9+TUM_db1_S3_Util!J3*Weighting!AA10+TUM_db1_S3_Util!K3*Weighting!AA11+TUM_db1_S3_Util!L3*Weighting!AA12+TUM_db1_S3_Util!M3*Weighting!AA13+TUM_db1_S3_Util!N3*Weighting!AA14+TUM_db1_S3_Util!O3*Weighting!AA15+TUM_db1_S3_Util!P3*Weighting!AA16+TUM_db1_S3_Util!Q3*Weighting!AA17</f>
        <v>0.18453842206875051</v>
      </c>
    </row>
    <row r="4" spans="1:27" x14ac:dyDescent="0.35">
      <c r="A4" s="5" t="s">
        <v>3</v>
      </c>
      <c r="B4" s="6">
        <f ca="1">+TUM_db1_S3_Util!B4*Weighting!B2+TUM_db1_S3_Util!C4*Weighting!B3+TUM_db1_S3_Util!D4*Weighting!B4+TUM_db1_S3_Util!E4*Weighting!B5+TUM_db1_S3_Util!F4*Weighting!B6+TUM_db1_S3_Util!G4*Weighting!B7+TUM_db1_S3_Util!H4*Weighting!B8+TUM_db1_S3_Util!I4*Weighting!B9+TUM_db1_S3_Util!J4*Weighting!B10+TUM_db1_S3_Util!K4*Weighting!B11+TUM_db1_S3_Util!L4*Weighting!B12+TUM_db1_S3_Util!M4*Weighting!B13+TUM_db1_S3_Util!N4*Weighting!B14+TUM_db1_S3_Util!O4*Weighting!B15+TUM_db1_S3_Util!P4*Weighting!B16+TUM_db1_S3_Util!Q4*Weighting!B17</f>
        <v>2.8222081858113111</v>
      </c>
      <c r="C4" s="6">
        <f ca="1">+TUM_db1_S3_Util!B4*Weighting!C2+TUM_db1_S3_Util!C4*Weighting!C3+TUM_db1_S3_Util!D4*Weighting!C4+TUM_db1_S3_Util!E4*Weighting!C5+TUM_db1_S3_Util!F4*Weighting!C6+TUM_db1_S3_Util!G4*Weighting!C7+TUM_db1_S3_Util!H4*Weighting!C8+TUM_db1_S3_Util!I4*Weighting!C9+TUM_db1_S3_Util!J4*Weighting!C10+TUM_db1_S3_Util!K4*Weighting!C11+TUM_db1_S3_Util!L4*Weighting!C12+TUM_db1_S3_Util!M4*Weighting!C13+TUM_db1_S3_Util!N4*Weighting!C14+TUM_db1_S3_Util!O4*Weighting!C15+TUM_db1_S3_Util!P4*Weighting!C16+TUM_db1_S3_Util!Q4*Weighting!C17</f>
        <v>1.8947966220887837</v>
      </c>
      <c r="D4" s="6">
        <f ca="1">+TUM_db1_S3_Util!B4*Weighting!D2+TUM_db1_S3_Util!C4*Weighting!D3+TUM_db1_S3_Util!D4*Weighting!D4+TUM_db1_S3_Util!E4*Weighting!D5+TUM_db1_S3_Util!F4*Weighting!D6+TUM_db1_S3_Util!G4*Weighting!D7+TUM_db1_S3_Util!H4*Weighting!D8+TUM_db1_S3_Util!I4*Weighting!D9+TUM_db1_S3_Util!J4*Weighting!D10+TUM_db1_S3_Util!K4*Weighting!D11+TUM_db1_S3_Util!L4*Weighting!D12+TUM_db1_S3_Util!M4*Weighting!D13+TUM_db1_S3_Util!N4*Weighting!D14+TUM_db1_S3_Util!O4*Weighting!D15+TUM_db1_S3_Util!P4*Weighting!D16+TUM_db1_S3_Util!Q4*Weighting!D17</f>
        <v>2.8844265153218589</v>
      </c>
      <c r="E4" s="6">
        <f ca="1">+TUM_db1_S3_Util!B4*Weighting!E2+TUM_db1_S3_Util!C4*Weighting!E3+TUM_db1_S3_Util!D4*Weighting!E4+TUM_db1_S3_Util!E4*Weighting!E5+TUM_db1_S3_Util!F4*Weighting!E6+TUM_db1_S3_Util!G4*Weighting!E7+TUM_db1_S3_Util!H4*Weighting!E8+TUM_db1_S3_Util!I4*Weighting!E9+TUM_db1_S3_Util!J4*Weighting!E10+TUM_db1_S3_Util!K4*Weighting!E11+TUM_db1_S3_Util!L4*Weighting!E12+TUM_db1_S3_Util!M4*Weighting!E13+TUM_db1_S3_Util!N4*Weighting!E14+TUM_db1_S3_Util!O4*Weighting!E15+TUM_db1_S3_Util!P4*Weighting!E16+TUM_db1_S3_Util!Q4*Weighting!E17</f>
        <v>1.0532756732322999</v>
      </c>
      <c r="F4" s="6">
        <f ca="1">+TUM_db1_S3_Util!B4*Weighting!F2+TUM_db1_S3_Util!C4*Weighting!F3+TUM_db1_S3_Util!D4*Weighting!F4+TUM_db1_S3_Util!E4*Weighting!F5+TUM_db1_S3_Util!F4*Weighting!F6+TUM_db1_S3_Util!G4*Weighting!F7+TUM_db1_S3_Util!H4*Weighting!F8+TUM_db1_S3_Util!I4*Weighting!F9+TUM_db1_S3_Util!J4*Weighting!F10+TUM_db1_S3_Util!K4*Weighting!F11+TUM_db1_S3_Util!L4*Weighting!F12+TUM_db1_S3_Util!M4*Weighting!F13+TUM_db1_S3_Util!N4*Weighting!F14+TUM_db1_S3_Util!O4*Weighting!F15+TUM_db1_S3_Util!P4*Weighting!F16+TUM_db1_S3_Util!Q4*Weighting!F17</f>
        <v>2.9136350117794088</v>
      </c>
      <c r="G4" s="6">
        <f>+TUM_db1_S3_Util!B4*Weighting!G2+TUM_db1_S3_Util!C4*Weighting!G3+TUM_db1_S3_Util!D4*Weighting!G4+TUM_db1_S3_Util!E4*Weighting!G5+TUM_db1_S3_Util!F4*Weighting!G6+TUM_db1_S3_Util!G4*Weighting!G7+TUM_db1_S3_Util!H4*Weighting!G8+TUM_db1_S3_Util!I4*Weighting!G9+TUM_db1_S3_Util!J4*Weighting!G10+TUM_db1_S3_Util!K4*Weighting!G11+TUM_db1_S3_Util!L4*Weighting!G12+TUM_db1_S3_Util!M4*Weighting!G13+TUM_db1_S3_Util!N4*Weighting!G14+TUM_db1_S3_Util!O4*Weighting!G15+TUM_db1_S3_Util!P4*Weighting!G16+TUM_db1_S3_Util!Q4*Weighting!G17</f>
        <v>1.9895165216005222</v>
      </c>
      <c r="H4" s="6">
        <f>+TUM_db1_S3_Util!B4*Weighting!H2+TUM_db1_S3_Util!C4*Weighting!H3+TUM_db1_S3_Util!D4*Weighting!H4+TUM_db1_S3_Util!E4*Weighting!H5+TUM_db1_S3_Util!F4*Weighting!H6+TUM_db1_S3_Util!G4*Weighting!H7+TUM_db1_S3_Util!H4*Weighting!H8+TUM_db1_S3_Util!I4*Weighting!H9+TUM_db1_S3_Util!J4*Weighting!H10+TUM_db1_S3_Util!K4*Weighting!H11+TUM_db1_S3_Util!L4*Weighting!H12+TUM_db1_S3_Util!M4*Weighting!H13+TUM_db1_S3_Util!N4*Weighting!H14+TUM_db1_S3_Util!O4*Weighting!H15+TUM_db1_S3_Util!P4*Weighting!H16+TUM_db1_S3_Util!Q4*Weighting!H17</f>
        <v>2.0890485540327055</v>
      </c>
      <c r="I4" s="6">
        <f>+TUM_db1_S3_Util!B4*Weighting!I2+TUM_db1_S3_Util!C4*Weighting!I3+TUM_db1_S3_Util!D4*Weighting!I4+TUM_db1_S3_Util!E4*Weighting!I5+TUM_db1_S3_Util!F4*Weighting!I6+TUM_db1_S3_Util!G4*Weighting!I7+TUM_db1_S3_Util!H4*Weighting!I8+TUM_db1_S3_Util!I4*Weighting!I9+TUM_db1_S3_Util!J4*Weighting!I10+TUM_db1_S3_Util!K4*Weighting!I11+TUM_db1_S3_Util!L4*Weighting!I12+TUM_db1_S3_Util!M4*Weighting!I13+TUM_db1_S3_Util!N4*Weighting!I14+TUM_db1_S3_Util!O4*Weighting!I15+TUM_db1_S3_Util!P4*Weighting!I16+TUM_db1_S3_Util!Q4*Weighting!I17</f>
        <v>2.047608222192332</v>
      </c>
      <c r="J4" s="6">
        <f>+TUM_db1_S3_Util!B4*Weighting!J2+TUM_db1_S3_Util!C4*Weighting!J3+TUM_db1_S3_Util!D4*Weighting!J4+TUM_db1_S3_Util!E4*Weighting!J5+TUM_db1_S3_Util!F4*Weighting!J6+TUM_db1_S3_Util!G4*Weighting!J7+TUM_db1_S3_Util!H4*Weighting!J8+TUM_db1_S3_Util!I4*Weighting!J9+TUM_db1_S3_Util!J4*Weighting!J10+TUM_db1_S3_Util!K4*Weighting!J11+TUM_db1_S3_Util!L4*Weighting!J12+TUM_db1_S3_Util!M4*Weighting!J13+TUM_db1_S3_Util!N4*Weighting!J14+TUM_db1_S3_Util!O4*Weighting!J15+TUM_db1_S3_Util!P4*Weighting!J16+TUM_db1_S3_Util!Q4*Weighting!J17</f>
        <v>1.5044930358730175</v>
      </c>
      <c r="K4" s="6">
        <f>+TUM_db1_S3_Util!B4*Weighting!K2+TUM_db1_S3_Util!C4*Weighting!K3+TUM_db1_S3_Util!D4*Weighting!K4+TUM_db1_S3_Util!E4*Weighting!K5+TUM_db1_S3_Util!F4*Weighting!K6+TUM_db1_S3_Util!G4*Weighting!K7+TUM_db1_S3_Util!H4*Weighting!K8+TUM_db1_S3_Util!I4*Weighting!K9+TUM_db1_S3_Util!J4*Weighting!K10+TUM_db1_S3_Util!K4*Weighting!K11+TUM_db1_S3_Util!L4*Weighting!K12+TUM_db1_S3_Util!M4*Weighting!K13+TUM_db1_S3_Util!N4*Weighting!K14+TUM_db1_S3_Util!O4*Weighting!K15+TUM_db1_S3_Util!P4*Weighting!K16+TUM_db1_S3_Util!Q4*Weighting!K17</f>
        <v>2.0793810944847375</v>
      </c>
      <c r="L4" s="6">
        <f>+TUM_db1_S3_Util!B4*Weighting!L2+TUM_db1_S3_Util!C4*Weighting!L3+TUM_db1_S3_Util!D4*Weighting!L4+TUM_db1_S3_Util!E4*Weighting!L5+TUM_db1_S3_Util!F4*Weighting!L6+TUM_db1_S3_Util!G4*Weighting!L7+TUM_db1_S3_Util!H4*Weighting!L8+TUM_db1_S3_Util!I4*Weighting!L9+TUM_db1_S3_Util!J4*Weighting!L10+TUM_db1_S3_Util!K4*Weighting!L11+TUM_db1_S3_Util!L4*Weighting!L12+TUM_db1_S3_Util!M4*Weighting!L13+TUM_db1_S3_Util!N4*Weighting!L14+TUM_db1_S3_Util!O4*Weighting!L15+TUM_db1_S3_Util!P4*Weighting!L16+TUM_db1_S3_Util!Q4*Weighting!L17</f>
        <v>3.5407278936458608</v>
      </c>
      <c r="M4" s="6">
        <f>+TUM_db1_S3_Util!B4*Weighting!M2+TUM_db1_S3_Util!C4*Weighting!M3+TUM_db1_S3_Util!D4*Weighting!M4+TUM_db1_S3_Util!E4*Weighting!M5+TUM_db1_S3_Util!F4*Weighting!M6+TUM_db1_S3_Util!G4*Weighting!M7+TUM_db1_S3_Util!H4*Weighting!M8+TUM_db1_S3_Util!I4*Weighting!M9+TUM_db1_S3_Util!J4*Weighting!M10+TUM_db1_S3_Util!K4*Weighting!M11+TUM_db1_S3_Util!L4*Weighting!M12+TUM_db1_S3_Util!M4*Weighting!M13+TUM_db1_S3_Util!N4*Weighting!M14+TUM_db1_S3_Util!O4*Weighting!M15+TUM_db1_S3_Util!P4*Weighting!M16+TUM_db1_S3_Util!Q4*Weighting!M17</f>
        <v>5.8050489017240615E-2</v>
      </c>
      <c r="N4" s="6">
        <f>+TUM_db1_S3_Util!B4*Weighting!N2+TUM_db1_S3_Util!C4*Weighting!N3+TUM_db1_S3_Util!D4*Weighting!N4+TUM_db1_S3_Util!E4*Weighting!N5+TUM_db1_S3_Util!F4*Weighting!N6+TUM_db1_S3_Util!G4*Weighting!N7+TUM_db1_S3_Util!H4*Weighting!N8+TUM_db1_S3_Util!I4*Weighting!N9+TUM_db1_S3_Util!J4*Weighting!N10+TUM_db1_S3_Util!K4*Weighting!N11+TUM_db1_S3_Util!L4*Weighting!N12+TUM_db1_S3_Util!M4*Weighting!N13+TUM_db1_S3_Util!N4*Weighting!N14+TUM_db1_S3_Util!O4*Weighting!N15+TUM_db1_S3_Util!P4*Weighting!N16+TUM_db1_S3_Util!Q4*Weighting!N17</f>
        <v>5.3839679367053419</v>
      </c>
      <c r="O4" s="6">
        <f>+TUM_db1_S3_Util!B4*Weighting!O2+TUM_db1_S3_Util!C4*Weighting!O3+TUM_db1_S3_Util!D4*Weighting!O4+TUM_db1_S3_Util!E4*Weighting!O5+TUM_db1_S3_Util!F4*Weighting!O6+TUM_db1_S3_Util!G4*Weighting!O7+TUM_db1_S3_Util!H4*Weighting!O8+TUM_db1_S3_Util!I4*Weighting!O9+TUM_db1_S3_Util!J4*Weighting!O10+TUM_db1_S3_Util!K4*Weighting!O11+TUM_db1_S3_Util!L4*Weighting!O12+TUM_db1_S3_Util!M4*Weighting!O13+TUM_db1_S3_Util!N4*Weighting!O14+TUM_db1_S3_Util!O4*Weighting!O15+TUM_db1_S3_Util!P4*Weighting!O16+TUM_db1_S3_Util!Q4*Weighting!O17</f>
        <v>5.0061767212538868</v>
      </c>
      <c r="P4" s="6">
        <f>+TUM_db1_S3_Util!B4*Weighting!P2+TUM_db1_S3_Util!C4*Weighting!P3+TUM_db1_S3_Util!D4*Weighting!P4+TUM_db1_S3_Util!E4*Weighting!P5+TUM_db1_S3_Util!F4*Weighting!P6+TUM_db1_S3_Util!G4*Weighting!P7+TUM_db1_S3_Util!H4*Weighting!P8+TUM_db1_S3_Util!I4*Weighting!P9+TUM_db1_S3_Util!J4*Weighting!P10+TUM_db1_S3_Util!K4*Weighting!P11+TUM_db1_S3_Util!L4*Weighting!P12+TUM_db1_S3_Util!M4*Weighting!P13+TUM_db1_S3_Util!N4*Weighting!P14+TUM_db1_S3_Util!O4*Weighting!P15+TUM_db1_S3_Util!P4*Weighting!P16+TUM_db1_S3_Util!Q4*Weighting!P17</f>
        <v>3.8170782430014234</v>
      </c>
      <c r="Q4" s="6">
        <f>+TUM_db1_S3_Util!B4*Weighting!Q2+TUM_db1_S3_Util!C4*Weighting!Q3+TUM_db1_S3_Util!D4*Weighting!Q4+TUM_db1_S3_Util!E4*Weighting!Q5+TUM_db1_S3_Util!F4*Weighting!Q6+TUM_db1_S3_Util!G4*Weighting!Q7+TUM_db1_S3_Util!H4*Weighting!Q8+TUM_db1_S3_Util!I4*Weighting!Q9+TUM_db1_S3_Util!J4*Weighting!Q10+TUM_db1_S3_Util!K4*Weighting!Q11+TUM_db1_S3_Util!L4*Weighting!Q12+TUM_db1_S3_Util!M4*Weighting!Q13+TUM_db1_S3_Util!N4*Weighting!Q14+TUM_db1_S3_Util!O4*Weighting!Q15+TUM_db1_S3_Util!P4*Weighting!Q16+TUM_db1_S3_Util!Q4*Weighting!Q17</f>
        <v>0.2371289310401532</v>
      </c>
      <c r="R4" s="6">
        <f>+TUM_db1_S3_Util!B4*Weighting!R2+TUM_db1_S3_Util!C4*Weighting!R3+TUM_db1_S3_Util!D4*Weighting!R4+TUM_db1_S3_Util!E4*Weighting!R5+TUM_db1_S3_Util!F4*Weighting!R6+TUM_db1_S3_Util!G4*Weighting!R7+TUM_db1_S3_Util!H4*Weighting!R8+TUM_db1_S3_Util!I4*Weighting!R9+TUM_db1_S3_Util!J4*Weighting!R10+TUM_db1_S3_Util!K4*Weighting!R11+TUM_db1_S3_Util!L4*Weighting!R12+TUM_db1_S3_Util!M4*Weighting!R13+TUM_db1_S3_Util!N4*Weighting!R14+TUM_db1_S3_Util!O4*Weighting!R15+TUM_db1_S3_Util!P4*Weighting!R16+TUM_db1_S3_Util!Q4*Weighting!R17</f>
        <v>0.85862576489806153</v>
      </c>
      <c r="S4" s="6">
        <f>+TUM_db1_S3_Util!B4*Weighting!S2+TUM_db1_S3_Util!C4*Weighting!S3+TUM_db1_S3_Util!D4*Weighting!S4+TUM_db1_S3_Util!E4*Weighting!S5+TUM_db1_S3_Util!F4*Weighting!S6+TUM_db1_S3_Util!G4*Weighting!S7+TUM_db1_S3_Util!H4*Weighting!S8+TUM_db1_S3_Util!I4*Weighting!S9+TUM_db1_S3_Util!J4*Weighting!S10+TUM_db1_S3_Util!K4*Weighting!S11+TUM_db1_S3_Util!L4*Weighting!S12+TUM_db1_S3_Util!M4*Weighting!S13+TUM_db1_S3_Util!N4*Weighting!S14+TUM_db1_S3_Util!O4*Weighting!S15+TUM_db1_S3_Util!P4*Weighting!S16+TUM_db1_S3_Util!Q4*Weighting!S17</f>
        <v>3.4099530159431954</v>
      </c>
      <c r="T4" s="6">
        <f>+TUM_db1_S3_Util!B4*Weighting!T2+TUM_db1_S3_Util!C4*Weighting!T3+TUM_db1_S3_Util!D4*Weighting!T4+TUM_db1_S3_Util!E4*Weighting!T5+TUM_db1_S3_Util!F4*Weighting!T6+TUM_db1_S3_Util!G4*Weighting!T7+TUM_db1_S3_Util!H4*Weighting!T8+TUM_db1_S3_Util!I4*Weighting!T9+TUM_db1_S3_Util!J4*Weighting!T10+TUM_db1_S3_Util!K4*Weighting!T11+TUM_db1_S3_Util!L4*Weighting!T12+TUM_db1_S3_Util!M4*Weighting!T13+TUM_db1_S3_Util!N4*Weighting!T14+TUM_db1_S3_Util!O4*Weighting!T15+TUM_db1_S3_Util!P4*Weighting!T16+TUM_db1_S3_Util!Q4*Weighting!T17</f>
        <v>4.5531761054270339</v>
      </c>
      <c r="U4" s="6">
        <f>+TUM_db1_S3_Util!B4*Weighting!U2+TUM_db1_S3_Util!C4*Weighting!U3+TUM_db1_S3_Util!D4*Weighting!U4+TUM_db1_S3_Util!E4*Weighting!U5+TUM_db1_S3_Util!F4*Weighting!U6+TUM_db1_S3_Util!G4*Weighting!U7+TUM_db1_S3_Util!H4*Weighting!U8+TUM_db1_S3_Util!I4*Weighting!U9+TUM_db1_S3_Util!J4*Weighting!U10+TUM_db1_S3_Util!K4*Weighting!U11+TUM_db1_S3_Util!L4*Weighting!U12+TUM_db1_S3_Util!M4*Weighting!U13+TUM_db1_S3_Util!N4*Weighting!U14+TUM_db1_S3_Util!O4*Weighting!U15+TUM_db1_S3_Util!P4*Weighting!U16+TUM_db1_S3_Util!Q4*Weighting!U17</f>
        <v>0.11468521567290228</v>
      </c>
      <c r="V4" s="6">
        <f>+TUM_db1_S3_Util!B4*Weighting!V2+TUM_db1_S3_Util!C4*Weighting!V3+TUM_db1_S3_Util!D4*Weighting!V4+TUM_db1_S3_Util!E4*Weighting!V5+TUM_db1_S3_Util!F4*Weighting!V6+TUM_db1_S3_Util!G4*Weighting!V7+TUM_db1_S3_Util!H4*Weighting!V8+TUM_db1_S3_Util!I4*Weighting!V9+TUM_db1_S3_Util!J4*Weighting!V10+TUM_db1_S3_Util!K4*Weighting!V11+TUM_db1_S3_Util!L4*Weighting!V12+TUM_db1_S3_Util!M4*Weighting!V13+TUM_db1_S3_Util!N4*Weighting!V14+TUM_db1_S3_Util!O4*Weighting!V15+TUM_db1_S3_Util!P4*Weighting!V16+TUM_db1_S3_Util!Q4*Weighting!V17</f>
        <v>0.4560981747772378</v>
      </c>
      <c r="W4" s="6">
        <f>+TUM_db1_S3_Util!B4*Weighting!W2+TUM_db1_S3_Util!C4*Weighting!W3+TUM_db1_S3_Util!D4*Weighting!W4+TUM_db1_S3_Util!E4*Weighting!W5+TUM_db1_S3_Util!F4*Weighting!W6+TUM_db1_S3_Util!G4*Weighting!W7+TUM_db1_S3_Util!H4*Weighting!W8+TUM_db1_S3_Util!I4*Weighting!W9+TUM_db1_S3_Util!J4*Weighting!W10+TUM_db1_S3_Util!K4*Weighting!W11+TUM_db1_S3_Util!L4*Weighting!W12+TUM_db1_S3_Util!M4*Weighting!W13+TUM_db1_S3_Util!N4*Weighting!W14+TUM_db1_S3_Util!O4*Weighting!W15+TUM_db1_S3_Util!P4*Weighting!W16+TUM_db1_S3_Util!Q4*Weighting!W17</f>
        <v>0.90761743779144421</v>
      </c>
      <c r="X4" s="6">
        <f>+TUM_db1_S3_Util!B4*Weighting!X2+TUM_db1_S3_Util!C4*Weighting!X3+TUM_db1_S3_Util!D4*Weighting!X4+TUM_db1_S3_Util!E4*Weighting!X5+TUM_db1_S3_Util!F4*Weighting!X6+TUM_db1_S3_Util!G4*Weighting!X7+TUM_db1_S3_Util!H4*Weighting!X8+TUM_db1_S3_Util!I4*Weighting!X9+TUM_db1_S3_Util!J4*Weighting!X10+TUM_db1_S3_Util!K4*Weighting!X11+TUM_db1_S3_Util!L4*Weighting!X12+TUM_db1_S3_Util!M4*Weighting!X13+TUM_db1_S3_Util!N4*Weighting!X14+TUM_db1_S3_Util!O4*Weighting!X15+TUM_db1_S3_Util!P4*Weighting!X16+TUM_db1_S3_Util!Q4*Weighting!X17</f>
        <v>0.19531813883401949</v>
      </c>
      <c r="Y4" s="6">
        <f>+TUM_db1_S3_Util!B4*Weighting!Y2+TUM_db1_S3_Util!C4*Weighting!Y3+TUM_db1_S3_Util!D4*Weighting!Y4+TUM_db1_S3_Util!E4*Weighting!Y5+TUM_db1_S3_Util!F4*Weighting!Y6+TUM_db1_S3_Util!G4*Weighting!Y7+TUM_db1_S3_Util!H4*Weighting!Y8+TUM_db1_S3_Util!I4*Weighting!Y9+TUM_db1_S3_Util!J4*Weighting!Y10+TUM_db1_S3_Util!K4*Weighting!Y11+TUM_db1_S3_Util!L4*Weighting!Y12+TUM_db1_S3_Util!M4*Weighting!Y13+TUM_db1_S3_Util!N4*Weighting!Y14+TUM_db1_S3_Util!O4*Weighting!Y15+TUM_db1_S3_Util!P4*Weighting!Y16+TUM_db1_S3_Util!Q4*Weighting!Y17</f>
        <v>0.14731329094617851</v>
      </c>
      <c r="Z4" s="6">
        <f>+TUM_db1_S3_Util!B4*Weighting!Z2+TUM_db1_S3_Util!C4*Weighting!Z3+TUM_db1_S3_Util!D4*Weighting!Z4+TUM_db1_S3_Util!E4*Weighting!Z5+TUM_db1_S3_Util!F4*Weighting!Z6+TUM_db1_S3_Util!G4*Weighting!Z7+TUM_db1_S3_Util!H4*Weighting!Z8+TUM_db1_S3_Util!I4*Weighting!Z9+TUM_db1_S3_Util!J4*Weighting!Z10+TUM_db1_S3_Util!K4*Weighting!Z11+TUM_db1_S3_Util!L4*Weighting!Z12+TUM_db1_S3_Util!M4*Weighting!Z13+TUM_db1_S3_Util!N4*Weighting!Z14+TUM_db1_S3_Util!O4*Weighting!Z15+TUM_db1_S3_Util!P4*Weighting!Z16+TUM_db1_S3_Util!Q4*Weighting!Z17</f>
        <v>1.1942275606037256</v>
      </c>
      <c r="AA4" s="6">
        <f>+TUM_db1_S3_Util!B4*Weighting!AA2+TUM_db1_S3_Util!C4*Weighting!AA3+TUM_db1_S3_Util!D4*Weighting!AA4+TUM_db1_S3_Util!E4*Weighting!AA5+TUM_db1_S3_Util!F4*Weighting!AA6+TUM_db1_S3_Util!G4*Weighting!AA7+TUM_db1_S3_Util!H4*Weighting!AA8+TUM_db1_S3_Util!I4*Weighting!AA9+TUM_db1_S3_Util!J4*Weighting!AA10+TUM_db1_S3_Util!K4*Weighting!AA11+TUM_db1_S3_Util!L4*Weighting!AA12+TUM_db1_S3_Util!M4*Weighting!AA13+TUM_db1_S3_Util!N4*Weighting!AA14+TUM_db1_S3_Util!O4*Weighting!AA15+TUM_db1_S3_Util!P4*Weighting!AA16+TUM_db1_S3_Util!Q4*Weighting!AA17</f>
        <v>1.9521194260506485</v>
      </c>
    </row>
    <row r="5" spans="1:27" x14ac:dyDescent="0.35">
      <c r="A5" s="5" t="s">
        <v>4</v>
      </c>
      <c r="B5" s="6">
        <f ca="1">+TUM_db1_S3_Util!B5*Weighting!B2+TUM_db1_S3_Util!C5*Weighting!B3+TUM_db1_S3_Util!D5*Weighting!B4+TUM_db1_S3_Util!E5*Weighting!B5+TUM_db1_S3_Util!F5*Weighting!B6+TUM_db1_S3_Util!G5*Weighting!B7+TUM_db1_S3_Util!H5*Weighting!B8+TUM_db1_S3_Util!I5*Weighting!B9+TUM_db1_S3_Util!J5*Weighting!B10+TUM_db1_S3_Util!K5*Weighting!B11+TUM_db1_S3_Util!L5*Weighting!B12+TUM_db1_S3_Util!M5*Weighting!B13+TUM_db1_S3_Util!N5*Weighting!B14+TUM_db1_S3_Util!O5*Weighting!B15+TUM_db1_S3_Util!P5*Weighting!B16+TUM_db1_S3_Util!Q5*Weighting!B17</f>
        <v>-140.06685912758638</v>
      </c>
      <c r="C5" s="6">
        <f ca="1">+TUM_db1_S3_Util!B5*Weighting!C2+TUM_db1_S3_Util!C5*Weighting!C3+TUM_db1_S3_Util!D5*Weighting!C4+TUM_db1_S3_Util!E5*Weighting!C5+TUM_db1_S3_Util!F5*Weighting!C6+TUM_db1_S3_Util!G5*Weighting!C7+TUM_db1_S3_Util!H5*Weighting!C8+TUM_db1_S3_Util!I5*Weighting!C9+TUM_db1_S3_Util!J5*Weighting!C10+TUM_db1_S3_Util!K5*Weighting!C11+TUM_db1_S3_Util!L5*Weighting!C12+TUM_db1_S3_Util!M5*Weighting!C13+TUM_db1_S3_Util!N5*Weighting!C14+TUM_db1_S3_Util!O5*Weighting!C15+TUM_db1_S3_Util!P5*Weighting!C16+TUM_db1_S3_Util!Q5*Weighting!C17</f>
        <v>-135.29308190426929</v>
      </c>
      <c r="D5" s="6">
        <f ca="1">+TUM_db1_S3_Util!B5*Weighting!D2+TUM_db1_S3_Util!C5*Weighting!D3+TUM_db1_S3_Util!D5*Weighting!D4+TUM_db1_S3_Util!E5*Weighting!D5+TUM_db1_S3_Util!F5*Weighting!D6+TUM_db1_S3_Util!G5*Weighting!D7+TUM_db1_S3_Util!H5*Weighting!D8+TUM_db1_S3_Util!I5*Weighting!D9+TUM_db1_S3_Util!J5*Weighting!D10+TUM_db1_S3_Util!K5*Weighting!D11+TUM_db1_S3_Util!L5*Weighting!D12+TUM_db1_S3_Util!M5*Weighting!D13+TUM_db1_S3_Util!N5*Weighting!D14+TUM_db1_S3_Util!O5*Weighting!D15+TUM_db1_S3_Util!P5*Weighting!D16+TUM_db1_S3_Util!Q5*Weighting!D17</f>
        <v>-136.7070609741634</v>
      </c>
      <c r="E5" s="6">
        <f ca="1">+TUM_db1_S3_Util!B5*Weighting!E2+TUM_db1_S3_Util!C5*Weighting!E3+TUM_db1_S3_Util!D5*Weighting!E4+TUM_db1_S3_Util!E5*Weighting!E5+TUM_db1_S3_Util!F5*Weighting!E6+TUM_db1_S3_Util!G5*Weighting!E7+TUM_db1_S3_Util!H5*Weighting!E8+TUM_db1_S3_Util!I5*Weighting!E9+TUM_db1_S3_Util!J5*Weighting!E10+TUM_db1_S3_Util!K5*Weighting!E11+TUM_db1_S3_Util!L5*Weighting!E12+TUM_db1_S3_Util!M5*Weighting!E13+TUM_db1_S3_Util!N5*Weighting!E14+TUM_db1_S3_Util!O5*Weighting!E15+TUM_db1_S3_Util!P5*Weighting!E16+TUM_db1_S3_Util!Q5*Weighting!E17</f>
        <v>-167.44954993287482</v>
      </c>
      <c r="F5" s="6">
        <f ca="1">+TUM_db1_S3_Util!B5*Weighting!F2+TUM_db1_S3_Util!C5*Weighting!F3+TUM_db1_S3_Util!D5*Weighting!F4+TUM_db1_S3_Util!E5*Weighting!F5+TUM_db1_S3_Util!F5*Weighting!F6+TUM_db1_S3_Util!G5*Weighting!F7+TUM_db1_S3_Util!H5*Weighting!F8+TUM_db1_S3_Util!I5*Weighting!F9+TUM_db1_S3_Util!J5*Weighting!F10+TUM_db1_S3_Util!K5*Weighting!F11+TUM_db1_S3_Util!L5*Weighting!F12+TUM_db1_S3_Util!M5*Weighting!F13+TUM_db1_S3_Util!N5*Weighting!F14+TUM_db1_S3_Util!O5*Weighting!F15+TUM_db1_S3_Util!P5*Weighting!F16+TUM_db1_S3_Util!Q5*Weighting!F17</f>
        <v>-128.45370817727689</v>
      </c>
      <c r="G5" s="6">
        <f>+TUM_db1_S3_Util!B5*Weighting!G2+TUM_db1_S3_Util!C5*Weighting!G3+TUM_db1_S3_Util!D5*Weighting!G4+TUM_db1_S3_Util!E5*Weighting!G5+TUM_db1_S3_Util!F5*Weighting!G6+TUM_db1_S3_Util!G5*Weighting!G7+TUM_db1_S3_Util!H5*Weighting!G8+TUM_db1_S3_Util!I5*Weighting!G9+TUM_db1_S3_Util!J5*Weighting!G10+TUM_db1_S3_Util!K5*Weighting!G11+TUM_db1_S3_Util!L5*Weighting!G12+TUM_db1_S3_Util!M5*Weighting!G13+TUM_db1_S3_Util!N5*Weighting!G14+TUM_db1_S3_Util!O5*Weighting!G15+TUM_db1_S3_Util!P5*Weighting!G16+TUM_db1_S3_Util!Q5*Weighting!G17</f>
        <v>-57.287483536555918</v>
      </c>
      <c r="H5" s="6">
        <f>+TUM_db1_S3_Util!B5*Weighting!H2+TUM_db1_S3_Util!C5*Weighting!H3+TUM_db1_S3_Util!D5*Weighting!H4+TUM_db1_S3_Util!E5*Weighting!H5+TUM_db1_S3_Util!F5*Weighting!H6+TUM_db1_S3_Util!G5*Weighting!H7+TUM_db1_S3_Util!H5*Weighting!H8+TUM_db1_S3_Util!I5*Weighting!H9+TUM_db1_S3_Util!J5*Weighting!H10+TUM_db1_S3_Util!K5*Weighting!H11+TUM_db1_S3_Util!L5*Weighting!H12+TUM_db1_S3_Util!M5*Weighting!H13+TUM_db1_S3_Util!N5*Weighting!H14+TUM_db1_S3_Util!O5*Weighting!H15+TUM_db1_S3_Util!P5*Weighting!H16+TUM_db1_S3_Util!Q5*Weighting!H17</f>
        <v>-47.772141823034573</v>
      </c>
      <c r="I5" s="6">
        <f>+TUM_db1_S3_Util!B5*Weighting!I2+TUM_db1_S3_Util!C5*Weighting!I3+TUM_db1_S3_Util!D5*Weighting!I4+TUM_db1_S3_Util!E5*Weighting!I5+TUM_db1_S3_Util!F5*Weighting!I6+TUM_db1_S3_Util!G5*Weighting!I7+TUM_db1_S3_Util!H5*Weighting!I8+TUM_db1_S3_Util!I5*Weighting!I9+TUM_db1_S3_Util!J5*Weighting!I10+TUM_db1_S3_Util!K5*Weighting!I11+TUM_db1_S3_Util!L5*Weighting!I12+TUM_db1_S3_Util!M5*Weighting!I13+TUM_db1_S3_Util!N5*Weighting!I14+TUM_db1_S3_Util!O5*Weighting!I15+TUM_db1_S3_Util!P5*Weighting!I16+TUM_db1_S3_Util!Q5*Weighting!I17</f>
        <v>-55.279587529685735</v>
      </c>
      <c r="J5" s="6">
        <f>+TUM_db1_S3_Util!B5*Weighting!J2+TUM_db1_S3_Util!C5*Weighting!J3+TUM_db1_S3_Util!D5*Weighting!J4+TUM_db1_S3_Util!E5*Weighting!J5+TUM_db1_S3_Util!F5*Weighting!J6+TUM_db1_S3_Util!G5*Weighting!J7+TUM_db1_S3_Util!H5*Weighting!J8+TUM_db1_S3_Util!I5*Weighting!J9+TUM_db1_S3_Util!J5*Weighting!J10+TUM_db1_S3_Util!K5*Weighting!J11+TUM_db1_S3_Util!L5*Weighting!J12+TUM_db1_S3_Util!M5*Weighting!J13+TUM_db1_S3_Util!N5*Weighting!J14+TUM_db1_S3_Util!O5*Weighting!J15+TUM_db1_S3_Util!P5*Weighting!J16+TUM_db1_S3_Util!Q5*Weighting!J17</f>
        <v>-64.428839362635173</v>
      </c>
      <c r="K5" s="6">
        <f>+TUM_db1_S3_Util!B5*Weighting!K2+TUM_db1_S3_Util!C5*Weighting!K3+TUM_db1_S3_Util!D5*Weighting!K4+TUM_db1_S3_Util!E5*Weighting!K5+TUM_db1_S3_Util!F5*Weighting!K6+TUM_db1_S3_Util!G5*Weighting!K7+TUM_db1_S3_Util!H5*Weighting!K8+TUM_db1_S3_Util!I5*Weighting!K9+TUM_db1_S3_Util!J5*Weighting!K10+TUM_db1_S3_Util!K5*Weighting!K11+TUM_db1_S3_Util!L5*Weighting!K12+TUM_db1_S3_Util!M5*Weighting!K13+TUM_db1_S3_Util!N5*Weighting!K14+TUM_db1_S3_Util!O5*Weighting!K15+TUM_db1_S3_Util!P5*Weighting!K16+TUM_db1_S3_Util!Q5*Weighting!K17</f>
        <v>-43.651652288094837</v>
      </c>
      <c r="L5" s="6">
        <f>+TUM_db1_S3_Util!B5*Weighting!L2+TUM_db1_S3_Util!C5*Weighting!L3+TUM_db1_S3_Util!D5*Weighting!L4+TUM_db1_S3_Util!E5*Weighting!L5+TUM_db1_S3_Util!F5*Weighting!L6+TUM_db1_S3_Util!G5*Weighting!L7+TUM_db1_S3_Util!H5*Weighting!L8+TUM_db1_S3_Util!I5*Weighting!L9+TUM_db1_S3_Util!J5*Weighting!L10+TUM_db1_S3_Util!K5*Weighting!L11+TUM_db1_S3_Util!L5*Weighting!L12+TUM_db1_S3_Util!M5*Weighting!L13+TUM_db1_S3_Util!N5*Weighting!L14+TUM_db1_S3_Util!O5*Weighting!L15+TUM_db1_S3_Util!P5*Weighting!L16+TUM_db1_S3_Util!Q5*Weighting!L17</f>
        <v>-9.6688265654318304</v>
      </c>
      <c r="M5" s="6">
        <f>+TUM_db1_S3_Util!B5*Weighting!M2+TUM_db1_S3_Util!C5*Weighting!M3+TUM_db1_S3_Util!D5*Weighting!M4+TUM_db1_S3_Util!E5*Weighting!M5+TUM_db1_S3_Util!F5*Weighting!M6+TUM_db1_S3_Util!G5*Weighting!M7+TUM_db1_S3_Util!H5*Weighting!M8+TUM_db1_S3_Util!I5*Weighting!M9+TUM_db1_S3_Util!J5*Weighting!M10+TUM_db1_S3_Util!K5*Weighting!M11+TUM_db1_S3_Util!L5*Weighting!M12+TUM_db1_S3_Util!M5*Weighting!M13+TUM_db1_S3_Util!N5*Weighting!M14+TUM_db1_S3_Util!O5*Weighting!M15+TUM_db1_S3_Util!P5*Weighting!M16+TUM_db1_S3_Util!Q5*Weighting!M17</f>
        <v>-0.47748362389890092</v>
      </c>
      <c r="N5" s="6">
        <f>+TUM_db1_S3_Util!B5*Weighting!N2+TUM_db1_S3_Util!C5*Weighting!N3+TUM_db1_S3_Util!D5*Weighting!N4+TUM_db1_S3_Util!E5*Weighting!N5+TUM_db1_S3_Util!F5*Weighting!N6+TUM_db1_S3_Util!G5*Weighting!N7+TUM_db1_S3_Util!H5*Weighting!N8+TUM_db1_S3_Util!I5*Weighting!N9+TUM_db1_S3_Util!J5*Weighting!N10+TUM_db1_S3_Util!K5*Weighting!N11+TUM_db1_S3_Util!L5*Weighting!N12+TUM_db1_S3_Util!M5*Weighting!N13+TUM_db1_S3_Util!N5*Weighting!N14+TUM_db1_S3_Util!O5*Weighting!N15+TUM_db1_S3_Util!P5*Weighting!N16+TUM_db1_S3_Util!Q5*Weighting!N17</f>
        <v>-136.2635354289566</v>
      </c>
      <c r="O5" s="6">
        <f>+TUM_db1_S3_Util!B5*Weighting!O2+TUM_db1_S3_Util!C5*Weighting!O3+TUM_db1_S3_Util!D5*Weighting!O4+TUM_db1_S3_Util!E5*Weighting!O5+TUM_db1_S3_Util!F5*Weighting!O6+TUM_db1_S3_Util!G5*Weighting!O7+TUM_db1_S3_Util!H5*Weighting!O8+TUM_db1_S3_Util!I5*Weighting!O9+TUM_db1_S3_Util!J5*Weighting!O10+TUM_db1_S3_Util!K5*Weighting!O11+TUM_db1_S3_Util!L5*Weighting!O12+TUM_db1_S3_Util!M5*Weighting!O13+TUM_db1_S3_Util!N5*Weighting!O14+TUM_db1_S3_Util!O5*Weighting!O15+TUM_db1_S3_Util!P5*Weighting!O16+TUM_db1_S3_Util!Q5*Weighting!O17</f>
        <v>-212.11111778332543</v>
      </c>
      <c r="P5" s="6">
        <f>+TUM_db1_S3_Util!B5*Weighting!P2+TUM_db1_S3_Util!C5*Weighting!P3+TUM_db1_S3_Util!D5*Weighting!P4+TUM_db1_S3_Util!E5*Weighting!P5+TUM_db1_S3_Util!F5*Weighting!P6+TUM_db1_S3_Util!G5*Weighting!P7+TUM_db1_S3_Util!H5*Weighting!P8+TUM_db1_S3_Util!I5*Weighting!P9+TUM_db1_S3_Util!J5*Weighting!P10+TUM_db1_S3_Util!K5*Weighting!P11+TUM_db1_S3_Util!L5*Weighting!P12+TUM_db1_S3_Util!M5*Weighting!P13+TUM_db1_S3_Util!N5*Weighting!P14+TUM_db1_S3_Util!O5*Weighting!P15+TUM_db1_S3_Util!P5*Weighting!P16+TUM_db1_S3_Util!Q5*Weighting!P17</f>
        <v>-15.921990459519815</v>
      </c>
      <c r="Q5" s="6">
        <f>+TUM_db1_S3_Util!B5*Weighting!Q2+TUM_db1_S3_Util!C5*Weighting!Q3+TUM_db1_S3_Util!D5*Weighting!Q4+TUM_db1_S3_Util!E5*Weighting!Q5+TUM_db1_S3_Util!F5*Weighting!Q6+TUM_db1_S3_Util!G5*Weighting!Q7+TUM_db1_S3_Util!H5*Weighting!Q8+TUM_db1_S3_Util!I5*Weighting!Q9+TUM_db1_S3_Util!J5*Weighting!Q10+TUM_db1_S3_Util!K5*Weighting!Q11+TUM_db1_S3_Util!L5*Weighting!Q12+TUM_db1_S3_Util!M5*Weighting!Q13+TUM_db1_S3_Util!N5*Weighting!Q14+TUM_db1_S3_Util!O5*Weighting!Q15+TUM_db1_S3_Util!P5*Weighting!Q16+TUM_db1_S3_Util!Q5*Weighting!Q17</f>
        <v>-1.0446352228052325</v>
      </c>
      <c r="R5" s="6">
        <f>+TUM_db1_S3_Util!B5*Weighting!R2+TUM_db1_S3_Util!C5*Weighting!R3+TUM_db1_S3_Util!D5*Weighting!R4+TUM_db1_S3_Util!E5*Weighting!R5+TUM_db1_S3_Util!F5*Weighting!R6+TUM_db1_S3_Util!G5*Weighting!R7+TUM_db1_S3_Util!H5*Weighting!R8+TUM_db1_S3_Util!I5*Weighting!R9+TUM_db1_S3_Util!J5*Weighting!R10+TUM_db1_S3_Util!K5*Weighting!R11+TUM_db1_S3_Util!L5*Weighting!R12+TUM_db1_S3_Util!M5*Weighting!R13+TUM_db1_S3_Util!N5*Weighting!R14+TUM_db1_S3_Util!O5*Weighting!R15+TUM_db1_S3_Util!P5*Weighting!R16+TUM_db1_S3_Util!Q5*Weighting!R17</f>
        <v>-13.212962921292267</v>
      </c>
      <c r="S5" s="6">
        <f>+TUM_db1_S3_Util!B5*Weighting!S2+TUM_db1_S3_Util!C5*Weighting!S3+TUM_db1_S3_Util!D5*Weighting!S4+TUM_db1_S3_Util!E5*Weighting!S5+TUM_db1_S3_Util!F5*Weighting!S6+TUM_db1_S3_Util!G5*Weighting!S7+TUM_db1_S3_Util!H5*Weighting!S8+TUM_db1_S3_Util!I5*Weighting!S9+TUM_db1_S3_Util!J5*Weighting!S10+TUM_db1_S3_Util!K5*Weighting!S11+TUM_db1_S3_Util!L5*Weighting!S12+TUM_db1_S3_Util!M5*Weighting!S13+TUM_db1_S3_Util!N5*Weighting!S14+TUM_db1_S3_Util!O5*Weighting!S15+TUM_db1_S3_Util!P5*Weighting!S16+TUM_db1_S3_Util!Q5*Weighting!S17</f>
        <v>-23.456282594972009</v>
      </c>
      <c r="T5" s="6">
        <f>+TUM_db1_S3_Util!B5*Weighting!T2+TUM_db1_S3_Util!C5*Weighting!T3+TUM_db1_S3_Util!D5*Weighting!T4+TUM_db1_S3_Util!E5*Weighting!T5+TUM_db1_S3_Util!F5*Weighting!T6+TUM_db1_S3_Util!G5*Weighting!T7+TUM_db1_S3_Util!H5*Weighting!T8+TUM_db1_S3_Util!I5*Weighting!T9+TUM_db1_S3_Util!J5*Weighting!T10+TUM_db1_S3_Util!K5*Weighting!T11+TUM_db1_S3_Util!L5*Weighting!T12+TUM_db1_S3_Util!M5*Weighting!T13+TUM_db1_S3_Util!N5*Weighting!T14+TUM_db1_S3_Util!O5*Weighting!T15+TUM_db1_S3_Util!P5*Weighting!T16+TUM_db1_S3_Util!Q5*Weighting!T17</f>
        <v>-30.265742639339745</v>
      </c>
      <c r="U5" s="6">
        <f>+TUM_db1_S3_Util!B5*Weighting!U2+TUM_db1_S3_Util!C5*Weighting!U3+TUM_db1_S3_Util!D5*Weighting!U4+TUM_db1_S3_Util!E5*Weighting!U5+TUM_db1_S3_Util!F5*Weighting!U6+TUM_db1_S3_Util!G5*Weighting!U7+TUM_db1_S3_Util!H5*Weighting!U8+TUM_db1_S3_Util!I5*Weighting!U9+TUM_db1_S3_Util!J5*Weighting!U10+TUM_db1_S3_Util!K5*Weighting!U11+TUM_db1_S3_Util!L5*Weighting!U12+TUM_db1_S3_Util!M5*Weighting!U13+TUM_db1_S3_Util!N5*Weighting!U14+TUM_db1_S3_Util!O5*Weighting!U15+TUM_db1_S3_Util!P5*Weighting!U16+TUM_db1_S3_Util!Q5*Weighting!U17</f>
        <v>-33.714125913847631</v>
      </c>
      <c r="V5" s="6">
        <f>+TUM_db1_S3_Util!B5*Weighting!V2+TUM_db1_S3_Util!C5*Weighting!V3+TUM_db1_S3_Util!D5*Weighting!V4+TUM_db1_S3_Util!E5*Weighting!V5+TUM_db1_S3_Util!F5*Weighting!V6+TUM_db1_S3_Util!G5*Weighting!V7+TUM_db1_S3_Util!H5*Weighting!V8+TUM_db1_S3_Util!I5*Weighting!V9+TUM_db1_S3_Util!J5*Weighting!V10+TUM_db1_S3_Util!K5*Weighting!V11+TUM_db1_S3_Util!L5*Weighting!V12+TUM_db1_S3_Util!M5*Weighting!V13+TUM_db1_S3_Util!N5*Weighting!V14+TUM_db1_S3_Util!O5*Weighting!V15+TUM_db1_S3_Util!P5*Weighting!V16+TUM_db1_S3_Util!Q5*Weighting!V17</f>
        <v>-30.452624089852609</v>
      </c>
      <c r="W5" s="6">
        <f>+TUM_db1_S3_Util!B5*Weighting!W2+TUM_db1_S3_Util!C5*Weighting!W3+TUM_db1_S3_Util!D5*Weighting!W4+TUM_db1_S3_Util!E5*Weighting!W5+TUM_db1_S3_Util!F5*Weighting!W6+TUM_db1_S3_Util!G5*Weighting!W7+TUM_db1_S3_Util!H5*Weighting!W8+TUM_db1_S3_Util!I5*Weighting!W9+TUM_db1_S3_Util!J5*Weighting!W10+TUM_db1_S3_Util!K5*Weighting!W11+TUM_db1_S3_Util!L5*Weighting!W12+TUM_db1_S3_Util!M5*Weighting!W13+TUM_db1_S3_Util!N5*Weighting!W14+TUM_db1_S3_Util!O5*Weighting!W15+TUM_db1_S3_Util!P5*Weighting!W16+TUM_db1_S3_Util!Q5*Weighting!W17</f>
        <v>-206.9471534605095</v>
      </c>
      <c r="X5" s="6">
        <f>+TUM_db1_S3_Util!B5*Weighting!X2+TUM_db1_S3_Util!C5*Weighting!X3+TUM_db1_S3_Util!D5*Weighting!X4+TUM_db1_S3_Util!E5*Weighting!X5+TUM_db1_S3_Util!F5*Weighting!X6+TUM_db1_S3_Util!G5*Weighting!X7+TUM_db1_S3_Util!H5*Weighting!X8+TUM_db1_S3_Util!I5*Weighting!X9+TUM_db1_S3_Util!J5*Weighting!X10+TUM_db1_S3_Util!K5*Weighting!X11+TUM_db1_S3_Util!L5*Weighting!X12+TUM_db1_S3_Util!M5*Weighting!X13+TUM_db1_S3_Util!N5*Weighting!X14+TUM_db1_S3_Util!O5*Weighting!X15+TUM_db1_S3_Util!P5*Weighting!X16+TUM_db1_S3_Util!Q5*Weighting!X17</f>
        <v>-17.62130414743962</v>
      </c>
      <c r="Y5" s="6">
        <f>+TUM_db1_S3_Util!B5*Weighting!Y2+TUM_db1_S3_Util!C5*Weighting!Y3+TUM_db1_S3_Util!D5*Weighting!Y4+TUM_db1_S3_Util!E5*Weighting!Y5+TUM_db1_S3_Util!F5*Weighting!Y6+TUM_db1_S3_Util!G5*Weighting!Y7+TUM_db1_S3_Util!H5*Weighting!Y8+TUM_db1_S3_Util!I5*Weighting!Y9+TUM_db1_S3_Util!J5*Weighting!Y10+TUM_db1_S3_Util!K5*Weighting!Y11+TUM_db1_S3_Util!L5*Weighting!Y12+TUM_db1_S3_Util!M5*Weighting!Y13+TUM_db1_S3_Util!N5*Weighting!Y14+TUM_db1_S3_Util!O5*Weighting!Y15+TUM_db1_S3_Util!P5*Weighting!Y16+TUM_db1_S3_Util!Q5*Weighting!Y17</f>
        <v>-154.9218218234756</v>
      </c>
      <c r="Z5" s="6">
        <f>+TUM_db1_S3_Util!B5*Weighting!Z2+TUM_db1_S3_Util!C5*Weighting!Z3+TUM_db1_S3_Util!D5*Weighting!Z4+TUM_db1_S3_Util!E5*Weighting!Z5+TUM_db1_S3_Util!F5*Weighting!Z6+TUM_db1_S3_Util!G5*Weighting!Z7+TUM_db1_S3_Util!H5*Weighting!Z8+TUM_db1_S3_Util!I5*Weighting!Z9+TUM_db1_S3_Util!J5*Weighting!Z10+TUM_db1_S3_Util!K5*Weighting!Z11+TUM_db1_S3_Util!L5*Weighting!Z12+TUM_db1_S3_Util!M5*Weighting!Z13+TUM_db1_S3_Util!N5*Weighting!Z14+TUM_db1_S3_Util!O5*Weighting!Z15+TUM_db1_S3_Util!P5*Weighting!Z16+TUM_db1_S3_Util!Q5*Weighting!Z17</f>
        <v>-16.314672622830685</v>
      </c>
      <c r="AA5" s="6">
        <f>+TUM_db1_S3_Util!B5*Weighting!AA2+TUM_db1_S3_Util!C5*Weighting!AA3+TUM_db1_S3_Util!D5*Weighting!AA4+TUM_db1_S3_Util!E5*Weighting!AA5+TUM_db1_S3_Util!F5*Weighting!AA6+TUM_db1_S3_Util!G5*Weighting!AA7+TUM_db1_S3_Util!H5*Weighting!AA8+TUM_db1_S3_Util!I5*Weighting!AA9+TUM_db1_S3_Util!J5*Weighting!AA10+TUM_db1_S3_Util!K5*Weighting!AA11+TUM_db1_S3_Util!L5*Weighting!AA12+TUM_db1_S3_Util!M5*Weighting!AA13+TUM_db1_S3_Util!N5*Weighting!AA14+TUM_db1_S3_Util!O5*Weighting!AA15+TUM_db1_S3_Util!P5*Weighting!AA16+TUM_db1_S3_Util!Q5*Weighting!AA17</f>
        <v>-14.205457287397087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3_Mat!B2*Weighting!B2+TUM_db1_S3_Mat!C2*Weighting!B3+TUM_db1_S3_Mat!D2*Weighting!B4+TUM_db1_S3_Mat!E2*Weighting!B5+TUM_db1_S3_Mat!F2*Weighting!B6+TUM_db1_S3_Mat!G2*Weighting!B7+TUM_db1_S3_Mat!H2*Weighting!B8+TUM_db1_S3_Mat!I2*Weighting!B9+TUM_db1_S3_Mat!J2*Weighting!B10+TUM_db1_S3_Mat!K2*Weighting!B11+TUM_db1_S3_Mat!L2*Weighting!B12+TUM_db1_S3_Mat!M2*Weighting!B13+TUM_db1_S3_Mat!N2*Weighting!B14+TUM_db1_S3_Mat!O2*Weighting!B15+TUM_db1_S3_Mat!P2*Weighting!B16+TUM_db1_S3_Mat!Q2*Weighting!B17</f>
        <v>700.33429563793197</v>
      </c>
      <c r="C2" s="6">
        <f ca="1">+TUM_db1_S3_Mat!B2*Weighting!C2+TUM_db1_S3_Mat!C2*Weighting!C3+TUM_db1_S3_Mat!D2*Weighting!C4+TUM_db1_S3_Mat!E2*Weighting!C5+TUM_db1_S3_Mat!F2*Weighting!C6+TUM_db1_S3_Mat!G2*Weighting!C7+TUM_db1_S3_Mat!H2*Weighting!C8+TUM_db1_S3_Mat!I2*Weighting!C9+TUM_db1_S3_Mat!J2*Weighting!C10+TUM_db1_S3_Mat!K2*Weighting!C11+TUM_db1_S3_Mat!L2*Weighting!C12+TUM_db1_S3_Mat!M2*Weighting!C13+TUM_db1_S3_Mat!N2*Weighting!C14+TUM_db1_S3_Mat!O2*Weighting!C15+TUM_db1_S3_Mat!P2*Weighting!C16+TUM_db1_S3_Mat!Q2*Weighting!C17</f>
        <v>676.46540952134649</v>
      </c>
      <c r="D2" s="6">
        <f ca="1">+TUM_db1_S3_Mat!B2*Weighting!D2+TUM_db1_S3_Mat!C2*Weighting!D3+TUM_db1_S3_Mat!D2*Weighting!D4+TUM_db1_S3_Mat!E2*Weighting!D5+TUM_db1_S3_Mat!F2*Weighting!D6+TUM_db1_S3_Mat!G2*Weighting!D7+TUM_db1_S3_Mat!H2*Weighting!D8+TUM_db1_S3_Mat!I2*Weighting!D9+TUM_db1_S3_Mat!J2*Weighting!D10+TUM_db1_S3_Mat!K2*Weighting!D11+TUM_db1_S3_Mat!L2*Weighting!D12+TUM_db1_S3_Mat!M2*Weighting!D13+TUM_db1_S3_Mat!N2*Weighting!D14+TUM_db1_S3_Mat!O2*Weighting!D15+TUM_db1_S3_Mat!P2*Weighting!D16+TUM_db1_S3_Mat!Q2*Weighting!D17</f>
        <v>683.53530487081696</v>
      </c>
      <c r="E2" s="6">
        <f ca="1">+TUM_db1_S3_Mat!B2*Weighting!E2+TUM_db1_S3_Mat!C2*Weighting!E3+TUM_db1_S3_Mat!D2*Weighting!E4+TUM_db1_S3_Mat!E2*Weighting!E5+TUM_db1_S3_Mat!F2*Weighting!E6+TUM_db1_S3_Mat!G2*Weighting!E7+TUM_db1_S3_Mat!H2*Weighting!E8+TUM_db1_S3_Mat!I2*Weighting!E9+TUM_db1_S3_Mat!J2*Weighting!E10+TUM_db1_S3_Mat!K2*Weighting!E11+TUM_db1_S3_Mat!L2*Weighting!E12+TUM_db1_S3_Mat!M2*Weighting!E13+TUM_db1_S3_Mat!N2*Weighting!E14+TUM_db1_S3_Mat!O2*Weighting!E15+TUM_db1_S3_Mat!P2*Weighting!E16+TUM_db1_S3_Mat!Q2*Weighting!E17</f>
        <v>837.24774966437406</v>
      </c>
      <c r="F2" s="6">
        <f ca="1">+TUM_db1_S3_Mat!B2*Weighting!F2+TUM_db1_S3_Mat!C2*Weighting!F3+TUM_db1_S3_Mat!D2*Weighting!F4+TUM_db1_S3_Mat!E2*Weighting!F5+TUM_db1_S3_Mat!F2*Weighting!F6+TUM_db1_S3_Mat!G2*Weighting!F7+TUM_db1_S3_Mat!H2*Weighting!F8+TUM_db1_S3_Mat!I2*Weighting!F9+TUM_db1_S3_Mat!J2*Weighting!F10+TUM_db1_S3_Mat!K2*Weighting!F11+TUM_db1_S3_Mat!L2*Weighting!F12+TUM_db1_S3_Mat!M2*Weighting!F13+TUM_db1_S3_Mat!N2*Weighting!F14+TUM_db1_S3_Mat!O2*Weighting!F15+TUM_db1_S3_Mat!P2*Weighting!F16+TUM_db1_S3_Mat!Q2*Weighting!F17</f>
        <v>642.26854088638447</v>
      </c>
      <c r="G2" s="6">
        <f>+TUM_db1_S3_Mat!B2*Weighting!G2+TUM_db1_S3_Mat!C2*Weighting!G3+TUM_db1_S3_Mat!D2*Weighting!G4+TUM_db1_S3_Mat!E2*Weighting!G5+TUM_db1_S3_Mat!F2*Weighting!G6+TUM_db1_S3_Mat!G2*Weighting!G7+TUM_db1_S3_Mat!H2*Weighting!G8+TUM_db1_S3_Mat!I2*Weighting!G9+TUM_db1_S3_Mat!J2*Weighting!G10+TUM_db1_S3_Mat!K2*Weighting!G11+TUM_db1_S3_Mat!L2*Weighting!G12+TUM_db1_S3_Mat!M2*Weighting!G13+TUM_db1_S3_Mat!N2*Weighting!G14+TUM_db1_S3_Mat!O2*Weighting!G15+TUM_db1_S3_Mat!P2*Weighting!G16+TUM_db1_S3_Mat!Q2*Weighting!G17</f>
        <v>286.43741768277954</v>
      </c>
      <c r="H2" s="6">
        <f>+TUM_db1_S3_Mat!B2*Weighting!H2+TUM_db1_S3_Mat!C2*Weighting!H3+TUM_db1_S3_Mat!D2*Weighting!H4+TUM_db1_S3_Mat!E2*Weighting!H5+TUM_db1_S3_Mat!F2*Weighting!H6+TUM_db1_S3_Mat!G2*Weighting!H7+TUM_db1_S3_Mat!H2*Weighting!H8+TUM_db1_S3_Mat!I2*Weighting!H9+TUM_db1_S3_Mat!J2*Weighting!H10+TUM_db1_S3_Mat!K2*Weighting!H11+TUM_db1_S3_Mat!L2*Weighting!H12+TUM_db1_S3_Mat!M2*Weighting!H13+TUM_db1_S3_Mat!N2*Weighting!H14+TUM_db1_S3_Mat!O2*Weighting!H15+TUM_db1_S3_Mat!P2*Weighting!H16+TUM_db1_S3_Mat!Q2*Weighting!H17</f>
        <v>238.86070911517288</v>
      </c>
      <c r="I2" s="6">
        <f>+TUM_db1_S3_Mat!B2*Weighting!I2+TUM_db1_S3_Mat!C2*Weighting!I3+TUM_db1_S3_Mat!D2*Weighting!I4+TUM_db1_S3_Mat!E2*Weighting!I5+TUM_db1_S3_Mat!F2*Weighting!I6+TUM_db1_S3_Mat!G2*Weighting!I7+TUM_db1_S3_Mat!H2*Weighting!I8+TUM_db1_S3_Mat!I2*Weighting!I9+TUM_db1_S3_Mat!J2*Weighting!I10+TUM_db1_S3_Mat!K2*Weighting!I11+TUM_db1_S3_Mat!L2*Weighting!I12+TUM_db1_S3_Mat!M2*Weighting!I13+TUM_db1_S3_Mat!N2*Weighting!I14+TUM_db1_S3_Mat!O2*Weighting!I15+TUM_db1_S3_Mat!P2*Weighting!I16+TUM_db1_S3_Mat!Q2*Weighting!I17</f>
        <v>276.39793764842875</v>
      </c>
      <c r="J2" s="6">
        <f>+TUM_db1_S3_Mat!B2*Weighting!J2+TUM_db1_S3_Mat!C2*Weighting!J3+TUM_db1_S3_Mat!D2*Weighting!J4+TUM_db1_S3_Mat!E2*Weighting!J5+TUM_db1_S3_Mat!F2*Weighting!J6+TUM_db1_S3_Mat!G2*Weighting!J7+TUM_db1_S3_Mat!H2*Weighting!J8+TUM_db1_S3_Mat!I2*Weighting!J9+TUM_db1_S3_Mat!J2*Weighting!J10+TUM_db1_S3_Mat!K2*Weighting!J11+TUM_db1_S3_Mat!L2*Weighting!J12+TUM_db1_S3_Mat!M2*Weighting!J13+TUM_db1_S3_Mat!N2*Weighting!J14+TUM_db1_S3_Mat!O2*Weighting!J15+TUM_db1_S3_Mat!P2*Weighting!J16+TUM_db1_S3_Mat!Q2*Weighting!J17</f>
        <v>322.14419681317588</v>
      </c>
      <c r="K2" s="6">
        <f>+TUM_db1_S3_Mat!B2*Weighting!K2+TUM_db1_S3_Mat!C2*Weighting!K3+TUM_db1_S3_Mat!D2*Weighting!K4+TUM_db1_S3_Mat!E2*Weighting!K5+TUM_db1_S3_Mat!F2*Weighting!K6+TUM_db1_S3_Mat!G2*Weighting!K7+TUM_db1_S3_Mat!H2*Weighting!K8+TUM_db1_S3_Mat!I2*Weighting!K9+TUM_db1_S3_Mat!J2*Weighting!K10+TUM_db1_S3_Mat!K2*Weighting!K11+TUM_db1_S3_Mat!L2*Weighting!K12+TUM_db1_S3_Mat!M2*Weighting!K13+TUM_db1_S3_Mat!N2*Weighting!K14+TUM_db1_S3_Mat!O2*Weighting!K15+TUM_db1_S3_Mat!P2*Weighting!K16+TUM_db1_S3_Mat!Q2*Weighting!K17</f>
        <v>218.25826144047414</v>
      </c>
      <c r="L2" s="6">
        <f>+TUM_db1_S3_Mat!B2*Weighting!L2+TUM_db1_S3_Mat!C2*Weighting!L3+TUM_db1_S3_Mat!D2*Weighting!L4+TUM_db1_S3_Mat!E2*Weighting!L5+TUM_db1_S3_Mat!F2*Weighting!L6+TUM_db1_S3_Mat!G2*Weighting!L7+TUM_db1_S3_Mat!H2*Weighting!L8+TUM_db1_S3_Mat!I2*Weighting!L9+TUM_db1_S3_Mat!J2*Weighting!L10+TUM_db1_S3_Mat!K2*Weighting!L11+TUM_db1_S3_Mat!L2*Weighting!L12+TUM_db1_S3_Mat!M2*Weighting!L13+TUM_db1_S3_Mat!N2*Weighting!L14+TUM_db1_S3_Mat!O2*Weighting!L15+TUM_db1_S3_Mat!P2*Weighting!L16+TUM_db1_S3_Mat!Q2*Weighting!L17</f>
        <v>48.344132827159143</v>
      </c>
      <c r="M2" s="6">
        <f>+TUM_db1_S3_Mat!B2*Weighting!M2+TUM_db1_S3_Mat!C2*Weighting!M3+TUM_db1_S3_Mat!D2*Weighting!M4+TUM_db1_S3_Mat!E2*Weighting!M5+TUM_db1_S3_Mat!F2*Weighting!M6+TUM_db1_S3_Mat!G2*Weighting!M7+TUM_db1_S3_Mat!H2*Weighting!M8+TUM_db1_S3_Mat!I2*Weighting!M9+TUM_db1_S3_Mat!J2*Weighting!M10+TUM_db1_S3_Mat!K2*Weighting!M11+TUM_db1_S3_Mat!L2*Weighting!M12+TUM_db1_S3_Mat!M2*Weighting!M13+TUM_db1_S3_Mat!N2*Weighting!M14+TUM_db1_S3_Mat!O2*Weighting!M15+TUM_db1_S3_Mat!P2*Weighting!M16+TUM_db1_S3_Mat!Q2*Weighting!M17</f>
        <v>2.3874181194945043</v>
      </c>
      <c r="N2" s="6">
        <f>+TUM_db1_S3_Mat!B2*Weighting!N2+TUM_db1_S3_Mat!C2*Weighting!N3+TUM_db1_S3_Mat!D2*Weighting!N4+TUM_db1_S3_Mat!E2*Weighting!N5+TUM_db1_S3_Mat!F2*Weighting!N6+TUM_db1_S3_Mat!G2*Weighting!N7+TUM_db1_S3_Mat!H2*Weighting!N8+TUM_db1_S3_Mat!I2*Weighting!N9+TUM_db1_S3_Mat!J2*Weighting!N10+TUM_db1_S3_Mat!K2*Weighting!N11+TUM_db1_S3_Mat!L2*Weighting!N12+TUM_db1_S3_Mat!M2*Weighting!N13+TUM_db1_S3_Mat!N2*Weighting!N14+TUM_db1_S3_Mat!O2*Weighting!N15+TUM_db1_S3_Mat!P2*Weighting!N16+TUM_db1_S3_Mat!Q2*Weighting!N17</f>
        <v>681.31767714478303</v>
      </c>
      <c r="O2" s="6">
        <f>+TUM_db1_S3_Mat!B2*Weighting!O2+TUM_db1_S3_Mat!C2*Weighting!O3+TUM_db1_S3_Mat!D2*Weighting!O4+TUM_db1_S3_Mat!E2*Weighting!O5+TUM_db1_S3_Mat!F2*Weighting!O6+TUM_db1_S3_Mat!G2*Weighting!O7+TUM_db1_S3_Mat!H2*Weighting!O8+TUM_db1_S3_Mat!I2*Weighting!O9+TUM_db1_S3_Mat!J2*Weighting!O10+TUM_db1_S3_Mat!K2*Weighting!O11+TUM_db1_S3_Mat!L2*Weighting!O12+TUM_db1_S3_Mat!M2*Weighting!O13+TUM_db1_S3_Mat!N2*Weighting!O14+TUM_db1_S3_Mat!O2*Weighting!O15+TUM_db1_S3_Mat!P2*Weighting!O16+TUM_db1_S3_Mat!Q2*Weighting!O17</f>
        <v>1060.5555889166269</v>
      </c>
      <c r="P2" s="6">
        <f>+TUM_db1_S3_Mat!B2*Weighting!P2+TUM_db1_S3_Mat!C2*Weighting!P3+TUM_db1_S3_Mat!D2*Weighting!P4+TUM_db1_S3_Mat!E2*Weighting!P5+TUM_db1_S3_Mat!F2*Weighting!P6+TUM_db1_S3_Mat!G2*Weighting!P7+TUM_db1_S3_Mat!H2*Weighting!P8+TUM_db1_S3_Mat!I2*Weighting!P9+TUM_db1_S3_Mat!J2*Weighting!P10+TUM_db1_S3_Mat!K2*Weighting!P11+TUM_db1_S3_Mat!L2*Weighting!P12+TUM_db1_S3_Mat!M2*Weighting!P13+TUM_db1_S3_Mat!N2*Weighting!P14+TUM_db1_S3_Mat!O2*Weighting!P15+TUM_db1_S3_Mat!P2*Weighting!P16+TUM_db1_S3_Mat!Q2*Weighting!P17</f>
        <v>79.609952297599079</v>
      </c>
      <c r="Q2" s="6">
        <f>+TUM_db1_S3_Mat!B2*Weighting!Q2+TUM_db1_S3_Mat!C2*Weighting!Q3+TUM_db1_S3_Mat!D2*Weighting!Q4+TUM_db1_S3_Mat!E2*Weighting!Q5+TUM_db1_S3_Mat!F2*Weighting!Q6+TUM_db1_S3_Mat!G2*Weighting!Q7+TUM_db1_S3_Mat!H2*Weighting!Q8+TUM_db1_S3_Mat!I2*Weighting!Q9+TUM_db1_S3_Mat!J2*Weighting!Q10+TUM_db1_S3_Mat!K2*Weighting!Q11+TUM_db1_S3_Mat!L2*Weighting!Q12+TUM_db1_S3_Mat!M2*Weighting!Q13+TUM_db1_S3_Mat!N2*Weighting!Q14+TUM_db1_S3_Mat!O2*Weighting!Q15+TUM_db1_S3_Mat!P2*Weighting!Q16+TUM_db1_S3_Mat!Q2*Weighting!Q17</f>
        <v>5.2231761140261623</v>
      </c>
      <c r="R2" s="6">
        <f>+TUM_db1_S3_Mat!B2*Weighting!R2+TUM_db1_S3_Mat!C2*Weighting!R3+TUM_db1_S3_Mat!D2*Weighting!R4+TUM_db1_S3_Mat!E2*Weighting!R5+TUM_db1_S3_Mat!F2*Weighting!R6+TUM_db1_S3_Mat!G2*Weighting!R7+TUM_db1_S3_Mat!H2*Weighting!R8+TUM_db1_S3_Mat!I2*Weighting!R9+TUM_db1_S3_Mat!J2*Weighting!R10+TUM_db1_S3_Mat!K2*Weighting!R11+TUM_db1_S3_Mat!L2*Weighting!R12+TUM_db1_S3_Mat!M2*Weighting!R13+TUM_db1_S3_Mat!N2*Weighting!R14+TUM_db1_S3_Mat!O2*Weighting!R15+TUM_db1_S3_Mat!P2*Weighting!R16+TUM_db1_S3_Mat!Q2*Weighting!R17</f>
        <v>66.064814606461326</v>
      </c>
      <c r="S2" s="6">
        <f>+TUM_db1_S3_Mat!B2*Weighting!S2+TUM_db1_S3_Mat!C2*Weighting!S3+TUM_db1_S3_Mat!D2*Weighting!S4+TUM_db1_S3_Mat!E2*Weighting!S5+TUM_db1_S3_Mat!F2*Weighting!S6+TUM_db1_S3_Mat!G2*Weighting!S7+TUM_db1_S3_Mat!H2*Weighting!S8+TUM_db1_S3_Mat!I2*Weighting!S9+TUM_db1_S3_Mat!J2*Weighting!S10+TUM_db1_S3_Mat!K2*Weighting!S11+TUM_db1_S3_Mat!L2*Weighting!S12+TUM_db1_S3_Mat!M2*Weighting!S13+TUM_db1_S3_Mat!N2*Weighting!S14+TUM_db1_S3_Mat!O2*Weighting!S15+TUM_db1_S3_Mat!P2*Weighting!S16+TUM_db1_S3_Mat!Q2*Weighting!S17</f>
        <v>117.28141297486005</v>
      </c>
      <c r="T2" s="6">
        <f>+TUM_db1_S3_Mat!B2*Weighting!T2+TUM_db1_S3_Mat!C2*Weighting!T3+TUM_db1_S3_Mat!D2*Weighting!T4+TUM_db1_S3_Mat!E2*Weighting!T5+TUM_db1_S3_Mat!F2*Weighting!T6+TUM_db1_S3_Mat!G2*Weighting!T7+TUM_db1_S3_Mat!H2*Weighting!T8+TUM_db1_S3_Mat!I2*Weighting!T9+TUM_db1_S3_Mat!J2*Weighting!T10+TUM_db1_S3_Mat!K2*Weighting!T11+TUM_db1_S3_Mat!L2*Weighting!T12+TUM_db1_S3_Mat!M2*Weighting!T13+TUM_db1_S3_Mat!N2*Weighting!T14+TUM_db1_S3_Mat!O2*Weighting!T15+TUM_db1_S3_Mat!P2*Weighting!T16+TUM_db1_S3_Mat!Q2*Weighting!T17</f>
        <v>151.32871319669874</v>
      </c>
      <c r="U2" s="6">
        <f>+TUM_db1_S3_Mat!B2*Weighting!U2+TUM_db1_S3_Mat!C2*Weighting!U3+TUM_db1_S3_Mat!D2*Weighting!U4+TUM_db1_S3_Mat!E2*Weighting!U5+TUM_db1_S3_Mat!F2*Weighting!U6+TUM_db1_S3_Mat!G2*Weighting!U7+TUM_db1_S3_Mat!H2*Weighting!U8+TUM_db1_S3_Mat!I2*Weighting!U9+TUM_db1_S3_Mat!J2*Weighting!U10+TUM_db1_S3_Mat!K2*Weighting!U11+TUM_db1_S3_Mat!L2*Weighting!U12+TUM_db1_S3_Mat!M2*Weighting!U13+TUM_db1_S3_Mat!N2*Weighting!U14+TUM_db1_S3_Mat!O2*Weighting!U15+TUM_db1_S3_Mat!P2*Weighting!U16+TUM_db1_S3_Mat!Q2*Weighting!U17</f>
        <v>168.57062956923818</v>
      </c>
      <c r="V2" s="6">
        <f>+TUM_db1_S3_Mat!B2*Weighting!V2+TUM_db1_S3_Mat!C2*Weighting!V3+TUM_db1_S3_Mat!D2*Weighting!V4+TUM_db1_S3_Mat!E2*Weighting!V5+TUM_db1_S3_Mat!F2*Weighting!V6+TUM_db1_S3_Mat!G2*Weighting!V7+TUM_db1_S3_Mat!H2*Weighting!V8+TUM_db1_S3_Mat!I2*Weighting!V9+TUM_db1_S3_Mat!J2*Weighting!V10+TUM_db1_S3_Mat!K2*Weighting!V11+TUM_db1_S3_Mat!L2*Weighting!V12+TUM_db1_S3_Mat!M2*Weighting!V13+TUM_db1_S3_Mat!N2*Weighting!V14+TUM_db1_S3_Mat!O2*Weighting!V15+TUM_db1_S3_Mat!P2*Weighting!V16+TUM_db1_S3_Mat!Q2*Weighting!V17</f>
        <v>152.26312044926303</v>
      </c>
      <c r="W2" s="6">
        <f>+TUM_db1_S3_Mat!B2*Weighting!W2+TUM_db1_S3_Mat!C2*Weighting!W3+TUM_db1_S3_Mat!D2*Weighting!W4+TUM_db1_S3_Mat!E2*Weighting!W5+TUM_db1_S3_Mat!F2*Weighting!W6+TUM_db1_S3_Mat!G2*Weighting!W7+TUM_db1_S3_Mat!H2*Weighting!W8+TUM_db1_S3_Mat!I2*Weighting!W9+TUM_db1_S3_Mat!J2*Weighting!W10+TUM_db1_S3_Mat!K2*Weighting!W11+TUM_db1_S3_Mat!L2*Weighting!W12+TUM_db1_S3_Mat!M2*Weighting!W13+TUM_db1_S3_Mat!N2*Weighting!W14+TUM_db1_S3_Mat!O2*Weighting!W15+TUM_db1_S3_Mat!P2*Weighting!W16+TUM_db1_S3_Mat!Q2*Weighting!W17</f>
        <v>1034.7357673025474</v>
      </c>
      <c r="X2" s="6">
        <f>+TUM_db1_S3_Mat!B2*Weighting!X2+TUM_db1_S3_Mat!C2*Weighting!X3+TUM_db1_S3_Mat!D2*Weighting!X4+TUM_db1_S3_Mat!E2*Weighting!X5+TUM_db1_S3_Mat!F2*Weighting!X6+TUM_db1_S3_Mat!G2*Weighting!X7+TUM_db1_S3_Mat!H2*Weighting!X8+TUM_db1_S3_Mat!I2*Weighting!X9+TUM_db1_S3_Mat!J2*Weighting!X10+TUM_db1_S3_Mat!K2*Weighting!X11+TUM_db1_S3_Mat!L2*Weighting!X12+TUM_db1_S3_Mat!M2*Weighting!X13+TUM_db1_S3_Mat!N2*Weighting!X14+TUM_db1_S3_Mat!O2*Weighting!X15+TUM_db1_S3_Mat!P2*Weighting!X16+TUM_db1_S3_Mat!Q2*Weighting!X17</f>
        <v>88.106520737198124</v>
      </c>
      <c r="Y2" s="6">
        <f>+TUM_db1_S3_Mat!B2*Weighting!Y2+TUM_db1_S3_Mat!C2*Weighting!Y3+TUM_db1_S3_Mat!D2*Weighting!Y4+TUM_db1_S3_Mat!E2*Weighting!Y5+TUM_db1_S3_Mat!F2*Weighting!Y6+TUM_db1_S3_Mat!G2*Weighting!Y7+TUM_db1_S3_Mat!H2*Weighting!Y8+TUM_db1_S3_Mat!I2*Weighting!Y9+TUM_db1_S3_Mat!J2*Weighting!Y10+TUM_db1_S3_Mat!K2*Weighting!Y11+TUM_db1_S3_Mat!L2*Weighting!Y12+TUM_db1_S3_Mat!M2*Weighting!Y13+TUM_db1_S3_Mat!N2*Weighting!Y14+TUM_db1_S3_Mat!O2*Weighting!Y15+TUM_db1_S3_Mat!P2*Weighting!Y16+TUM_db1_S3_Mat!Q2*Weighting!Y17</f>
        <v>774.60910911737835</v>
      </c>
      <c r="Z2" s="6">
        <f>+TUM_db1_S3_Mat!B2*Weighting!Z2+TUM_db1_S3_Mat!C2*Weighting!Z3+TUM_db1_S3_Mat!D2*Weighting!Z4+TUM_db1_S3_Mat!E2*Weighting!Z5+TUM_db1_S3_Mat!F2*Weighting!Z6+TUM_db1_S3_Mat!G2*Weighting!Z7+TUM_db1_S3_Mat!H2*Weighting!Z8+TUM_db1_S3_Mat!I2*Weighting!Z9+TUM_db1_S3_Mat!J2*Weighting!Z10+TUM_db1_S3_Mat!K2*Weighting!Z11+TUM_db1_S3_Mat!L2*Weighting!Z12+TUM_db1_S3_Mat!M2*Weighting!Z13+TUM_db1_S3_Mat!N2*Weighting!Z14+TUM_db1_S3_Mat!O2*Weighting!Z15+TUM_db1_S3_Mat!P2*Weighting!Z16+TUM_db1_S3_Mat!Q2*Weighting!Z17</f>
        <v>81.573363114153437</v>
      </c>
      <c r="AA2" s="6">
        <f>+TUM_db1_S3_Mat!B2*Weighting!AA2+TUM_db1_S3_Mat!C2*Weighting!AA3+TUM_db1_S3_Mat!D2*Weighting!AA4+TUM_db1_S3_Mat!E2*Weighting!AA5+TUM_db1_S3_Mat!F2*Weighting!AA6+TUM_db1_S3_Mat!G2*Weighting!AA7+TUM_db1_S3_Mat!H2*Weighting!AA8+TUM_db1_S3_Mat!I2*Weighting!AA9+TUM_db1_S3_Mat!J2*Weighting!AA10+TUM_db1_S3_Mat!K2*Weighting!AA11+TUM_db1_S3_Mat!L2*Weighting!AA12+TUM_db1_S3_Mat!M2*Weighting!AA13+TUM_db1_S3_Mat!N2*Weighting!AA14+TUM_db1_S3_Mat!O2*Weighting!AA15+TUM_db1_S3_Mat!P2*Weighting!AA16+TUM_db1_S3_Mat!Q2*Weighting!AA17</f>
        <v>71.027286436985449</v>
      </c>
    </row>
    <row r="3" spans="1:27" x14ac:dyDescent="0.35">
      <c r="A3" s="5" t="s">
        <v>2</v>
      </c>
      <c r="B3" s="6">
        <f ca="1">+TUM_db1_S3_Mat!B3*Weighting!B2+TUM_db1_S3_Mat!C3*Weighting!B3+TUM_db1_S3_Mat!D3*Weighting!B4+TUM_db1_S3_Mat!E3*Weighting!B5+TUM_db1_S3_Mat!F3*Weighting!B6+TUM_db1_S3_Mat!G3*Weighting!B7+TUM_db1_S3_Mat!H3*Weighting!B8+TUM_db1_S3_Mat!I3*Weighting!B9+TUM_db1_S3_Mat!J3*Weighting!B10+TUM_db1_S3_Mat!K3*Weighting!B11+TUM_db1_S3_Mat!L3*Weighting!B12+TUM_db1_S3_Mat!M3*Weighting!B13+TUM_db1_S3_Mat!N3*Weighting!B14+TUM_db1_S3_Mat!O3*Weighting!B15+TUM_db1_S3_Mat!P3*Weighting!B16+TUM_db1_S3_Mat!Q3*Weighting!B17</f>
        <v>280.13371825517271</v>
      </c>
      <c r="C3" s="6">
        <f ca="1">+TUM_db1_S3_Mat!B3*Weighting!C2+TUM_db1_S3_Mat!C3*Weighting!C3+TUM_db1_S3_Mat!D3*Weighting!C4+TUM_db1_S3_Mat!E3*Weighting!C5+TUM_db1_S3_Mat!F3*Weighting!C6+TUM_db1_S3_Mat!G3*Weighting!C7+TUM_db1_S3_Mat!H3*Weighting!C8+TUM_db1_S3_Mat!I3*Weighting!C9+TUM_db1_S3_Mat!J3*Weighting!C10+TUM_db1_S3_Mat!K3*Weighting!C11+TUM_db1_S3_Mat!L3*Weighting!C12+TUM_db1_S3_Mat!M3*Weighting!C13+TUM_db1_S3_Mat!N3*Weighting!C14+TUM_db1_S3_Mat!O3*Weighting!C15+TUM_db1_S3_Mat!P3*Weighting!C16+TUM_db1_S3_Mat!Q3*Weighting!C17</f>
        <v>270.58616380853857</v>
      </c>
      <c r="D3" s="6">
        <f ca="1">+TUM_db1_S3_Mat!B3*Weighting!D2+TUM_db1_S3_Mat!C3*Weighting!D3+TUM_db1_S3_Mat!D3*Weighting!D4+TUM_db1_S3_Mat!E3*Weighting!D5+TUM_db1_S3_Mat!F3*Weighting!D6+TUM_db1_S3_Mat!G3*Weighting!D7+TUM_db1_S3_Mat!H3*Weighting!D8+TUM_db1_S3_Mat!I3*Weighting!D9+TUM_db1_S3_Mat!J3*Weighting!D10+TUM_db1_S3_Mat!K3*Weighting!D11+TUM_db1_S3_Mat!L3*Weighting!D12+TUM_db1_S3_Mat!M3*Weighting!D13+TUM_db1_S3_Mat!N3*Weighting!D14+TUM_db1_S3_Mat!O3*Weighting!D15+TUM_db1_S3_Mat!P3*Weighting!D16+TUM_db1_S3_Mat!Q3*Weighting!D17</f>
        <v>273.41412194832674</v>
      </c>
      <c r="E3" s="6">
        <f ca="1">+TUM_db1_S3_Mat!B3*Weighting!E2+TUM_db1_S3_Mat!C3*Weighting!E3+TUM_db1_S3_Mat!D3*Weighting!E4+TUM_db1_S3_Mat!E3*Weighting!E5+TUM_db1_S3_Mat!F3*Weighting!E6+TUM_db1_S3_Mat!G3*Weighting!E7+TUM_db1_S3_Mat!H3*Weighting!E8+TUM_db1_S3_Mat!I3*Weighting!E9+TUM_db1_S3_Mat!J3*Weighting!E10+TUM_db1_S3_Mat!K3*Weighting!E11+TUM_db1_S3_Mat!L3*Weighting!E12+TUM_db1_S3_Mat!M3*Weighting!E13+TUM_db1_S3_Mat!N3*Weighting!E14+TUM_db1_S3_Mat!O3*Weighting!E15+TUM_db1_S3_Mat!P3*Weighting!E16+TUM_db1_S3_Mat!Q3*Weighting!E17</f>
        <v>334.89909986574963</v>
      </c>
      <c r="F3" s="6">
        <f ca="1">+TUM_db1_S3_Mat!B3*Weighting!F2+TUM_db1_S3_Mat!C3*Weighting!F3+TUM_db1_S3_Mat!D3*Weighting!F4+TUM_db1_S3_Mat!E3*Weighting!F5+TUM_db1_S3_Mat!F3*Weighting!F6+TUM_db1_S3_Mat!G3*Weighting!F7+TUM_db1_S3_Mat!H3*Weighting!F8+TUM_db1_S3_Mat!I3*Weighting!F9+TUM_db1_S3_Mat!J3*Weighting!F10+TUM_db1_S3_Mat!K3*Weighting!F11+TUM_db1_S3_Mat!L3*Weighting!F12+TUM_db1_S3_Mat!M3*Weighting!F13+TUM_db1_S3_Mat!N3*Weighting!F14+TUM_db1_S3_Mat!O3*Weighting!F15+TUM_db1_S3_Mat!P3*Weighting!F16+TUM_db1_S3_Mat!Q3*Weighting!F17</f>
        <v>256.90741635455379</v>
      </c>
      <c r="G3" s="6">
        <f>+TUM_db1_S3_Mat!B3*Weighting!G2+TUM_db1_S3_Mat!C3*Weighting!G3+TUM_db1_S3_Mat!D3*Weighting!G4+TUM_db1_S3_Mat!E3*Weighting!G5+TUM_db1_S3_Mat!F3*Weighting!G6+TUM_db1_S3_Mat!G3*Weighting!G7+TUM_db1_S3_Mat!H3*Weighting!G8+TUM_db1_S3_Mat!I3*Weighting!G9+TUM_db1_S3_Mat!J3*Weighting!G10+TUM_db1_S3_Mat!K3*Weighting!G11+TUM_db1_S3_Mat!L3*Weighting!G12+TUM_db1_S3_Mat!M3*Weighting!G13+TUM_db1_S3_Mat!N3*Weighting!G14+TUM_db1_S3_Mat!O3*Weighting!G15+TUM_db1_S3_Mat!P3*Weighting!G16+TUM_db1_S3_Mat!Q3*Weighting!G17</f>
        <v>114.57496707311182</v>
      </c>
      <c r="H3" s="6">
        <f>+TUM_db1_S3_Mat!B3*Weighting!H2+TUM_db1_S3_Mat!C3*Weighting!H3+TUM_db1_S3_Mat!D3*Weighting!H4+TUM_db1_S3_Mat!E3*Weighting!H5+TUM_db1_S3_Mat!F3*Weighting!H6+TUM_db1_S3_Mat!G3*Weighting!H7+TUM_db1_S3_Mat!H3*Weighting!H8+TUM_db1_S3_Mat!I3*Weighting!H9+TUM_db1_S3_Mat!J3*Weighting!H10+TUM_db1_S3_Mat!K3*Weighting!H11+TUM_db1_S3_Mat!L3*Weighting!H12+TUM_db1_S3_Mat!M3*Weighting!H13+TUM_db1_S3_Mat!N3*Weighting!H14+TUM_db1_S3_Mat!O3*Weighting!H15+TUM_db1_S3_Mat!P3*Weighting!H16+TUM_db1_S3_Mat!Q3*Weighting!H17</f>
        <v>95.544283646069147</v>
      </c>
      <c r="I3" s="6">
        <f>+TUM_db1_S3_Mat!B3*Weighting!I2+TUM_db1_S3_Mat!C3*Weighting!I3+TUM_db1_S3_Mat!D3*Weighting!I4+TUM_db1_S3_Mat!E3*Weighting!I5+TUM_db1_S3_Mat!F3*Weighting!I6+TUM_db1_S3_Mat!G3*Weighting!I7+TUM_db1_S3_Mat!H3*Weighting!I8+TUM_db1_S3_Mat!I3*Weighting!I9+TUM_db1_S3_Mat!J3*Weighting!I10+TUM_db1_S3_Mat!K3*Weighting!I11+TUM_db1_S3_Mat!L3*Weighting!I12+TUM_db1_S3_Mat!M3*Weighting!I13+TUM_db1_S3_Mat!N3*Weighting!I14+TUM_db1_S3_Mat!O3*Weighting!I15+TUM_db1_S3_Mat!P3*Weighting!I16+TUM_db1_S3_Mat!Q3*Weighting!I17</f>
        <v>110.55917505937146</v>
      </c>
      <c r="J3" s="6">
        <f>+TUM_db1_S3_Mat!B3*Weighting!J2+TUM_db1_S3_Mat!C3*Weighting!J3+TUM_db1_S3_Mat!D3*Weighting!J4+TUM_db1_S3_Mat!E3*Weighting!J5+TUM_db1_S3_Mat!F3*Weighting!J6+TUM_db1_S3_Mat!G3*Weighting!J7+TUM_db1_S3_Mat!H3*Weighting!J8+TUM_db1_S3_Mat!I3*Weighting!J9+TUM_db1_S3_Mat!J3*Weighting!J10+TUM_db1_S3_Mat!K3*Weighting!J11+TUM_db1_S3_Mat!L3*Weighting!J12+TUM_db1_S3_Mat!M3*Weighting!J13+TUM_db1_S3_Mat!N3*Weighting!J14+TUM_db1_S3_Mat!O3*Weighting!J15+TUM_db1_S3_Mat!P3*Weighting!J16+TUM_db1_S3_Mat!Q3*Weighting!J17</f>
        <v>128.85767872527032</v>
      </c>
      <c r="K3" s="6">
        <f>+TUM_db1_S3_Mat!B3*Weighting!K2+TUM_db1_S3_Mat!C3*Weighting!K3+TUM_db1_S3_Mat!D3*Weighting!K4+TUM_db1_S3_Mat!E3*Weighting!K5+TUM_db1_S3_Mat!F3*Weighting!K6+TUM_db1_S3_Mat!G3*Weighting!K7+TUM_db1_S3_Mat!H3*Weighting!K8+TUM_db1_S3_Mat!I3*Weighting!K9+TUM_db1_S3_Mat!J3*Weighting!K10+TUM_db1_S3_Mat!K3*Weighting!K11+TUM_db1_S3_Mat!L3*Weighting!K12+TUM_db1_S3_Mat!M3*Weighting!K13+TUM_db1_S3_Mat!N3*Weighting!K14+TUM_db1_S3_Mat!O3*Weighting!K15+TUM_db1_S3_Mat!P3*Weighting!K16+TUM_db1_S3_Mat!Q3*Weighting!K17</f>
        <v>87.30330457618966</v>
      </c>
      <c r="L3" s="6">
        <f>+TUM_db1_S3_Mat!B3*Weighting!L2+TUM_db1_S3_Mat!C3*Weighting!L3+TUM_db1_S3_Mat!D3*Weighting!L4+TUM_db1_S3_Mat!E3*Weighting!L5+TUM_db1_S3_Mat!F3*Weighting!L6+TUM_db1_S3_Mat!G3*Weighting!L7+TUM_db1_S3_Mat!H3*Weighting!L8+TUM_db1_S3_Mat!I3*Weighting!L9+TUM_db1_S3_Mat!J3*Weighting!L10+TUM_db1_S3_Mat!K3*Weighting!L11+TUM_db1_S3_Mat!L3*Weighting!L12+TUM_db1_S3_Mat!M3*Weighting!L13+TUM_db1_S3_Mat!N3*Weighting!L14+TUM_db1_S3_Mat!O3*Weighting!L15+TUM_db1_S3_Mat!P3*Weighting!L16+TUM_db1_S3_Mat!Q3*Weighting!L17</f>
        <v>19.337653130863657</v>
      </c>
      <c r="M3" s="6">
        <f>+TUM_db1_S3_Mat!B3*Weighting!M2+TUM_db1_S3_Mat!C3*Weighting!M3+TUM_db1_S3_Mat!D3*Weighting!M4+TUM_db1_S3_Mat!E3*Weighting!M5+TUM_db1_S3_Mat!F3*Weighting!M6+TUM_db1_S3_Mat!G3*Weighting!M7+TUM_db1_S3_Mat!H3*Weighting!M8+TUM_db1_S3_Mat!I3*Weighting!M9+TUM_db1_S3_Mat!J3*Weighting!M10+TUM_db1_S3_Mat!K3*Weighting!M11+TUM_db1_S3_Mat!L3*Weighting!M12+TUM_db1_S3_Mat!M3*Weighting!M13+TUM_db1_S3_Mat!N3*Weighting!M14+TUM_db1_S3_Mat!O3*Weighting!M15+TUM_db1_S3_Mat!P3*Weighting!M16+TUM_db1_S3_Mat!Q3*Weighting!M17</f>
        <v>0.95496724779780162</v>
      </c>
      <c r="N3" s="6">
        <f>+TUM_db1_S3_Mat!B3*Weighting!N2+TUM_db1_S3_Mat!C3*Weighting!N3+TUM_db1_S3_Mat!D3*Weighting!N4+TUM_db1_S3_Mat!E3*Weighting!N5+TUM_db1_S3_Mat!F3*Weighting!N6+TUM_db1_S3_Mat!G3*Weighting!N7+TUM_db1_S3_Mat!H3*Weighting!N8+TUM_db1_S3_Mat!I3*Weighting!N9+TUM_db1_S3_Mat!J3*Weighting!N10+TUM_db1_S3_Mat!K3*Weighting!N11+TUM_db1_S3_Mat!L3*Weighting!N12+TUM_db1_S3_Mat!M3*Weighting!N13+TUM_db1_S3_Mat!N3*Weighting!N14+TUM_db1_S3_Mat!O3*Weighting!N15+TUM_db1_S3_Mat!P3*Weighting!N16+TUM_db1_S3_Mat!Q3*Weighting!N17</f>
        <v>272.52707085791315</v>
      </c>
      <c r="O3" s="6">
        <f>+TUM_db1_S3_Mat!B3*Weighting!O2+TUM_db1_S3_Mat!C3*Weighting!O3+TUM_db1_S3_Mat!D3*Weighting!O4+TUM_db1_S3_Mat!E3*Weighting!O5+TUM_db1_S3_Mat!F3*Weighting!O6+TUM_db1_S3_Mat!G3*Weighting!O7+TUM_db1_S3_Mat!H3*Weighting!O8+TUM_db1_S3_Mat!I3*Weighting!O9+TUM_db1_S3_Mat!J3*Weighting!O10+TUM_db1_S3_Mat!K3*Weighting!O11+TUM_db1_S3_Mat!L3*Weighting!O12+TUM_db1_S3_Mat!M3*Weighting!O13+TUM_db1_S3_Mat!N3*Weighting!O14+TUM_db1_S3_Mat!O3*Weighting!O15+TUM_db1_S3_Mat!P3*Weighting!O16+TUM_db1_S3_Mat!Q3*Weighting!O17</f>
        <v>424.2222355666508</v>
      </c>
      <c r="P3" s="6">
        <f>+TUM_db1_S3_Mat!B3*Weighting!P2+TUM_db1_S3_Mat!C3*Weighting!P3+TUM_db1_S3_Mat!D3*Weighting!P4+TUM_db1_S3_Mat!E3*Weighting!P5+TUM_db1_S3_Mat!F3*Weighting!P6+TUM_db1_S3_Mat!G3*Weighting!P7+TUM_db1_S3_Mat!H3*Weighting!P8+TUM_db1_S3_Mat!I3*Weighting!P9+TUM_db1_S3_Mat!J3*Weighting!P10+TUM_db1_S3_Mat!K3*Weighting!P11+TUM_db1_S3_Mat!L3*Weighting!P12+TUM_db1_S3_Mat!M3*Weighting!P13+TUM_db1_S3_Mat!N3*Weighting!P14+TUM_db1_S3_Mat!O3*Weighting!P15+TUM_db1_S3_Mat!P3*Weighting!P16+TUM_db1_S3_Mat!Q3*Weighting!P17</f>
        <v>31.843980919039627</v>
      </c>
      <c r="Q3" s="6">
        <f>+TUM_db1_S3_Mat!B3*Weighting!Q2+TUM_db1_S3_Mat!C3*Weighting!Q3+TUM_db1_S3_Mat!D3*Weighting!Q4+TUM_db1_S3_Mat!E3*Weighting!Q5+TUM_db1_S3_Mat!F3*Weighting!Q6+TUM_db1_S3_Mat!G3*Weighting!Q7+TUM_db1_S3_Mat!H3*Weighting!Q8+TUM_db1_S3_Mat!I3*Weighting!Q9+TUM_db1_S3_Mat!J3*Weighting!Q10+TUM_db1_S3_Mat!K3*Weighting!Q11+TUM_db1_S3_Mat!L3*Weighting!Q12+TUM_db1_S3_Mat!M3*Weighting!Q13+TUM_db1_S3_Mat!N3*Weighting!Q14+TUM_db1_S3_Mat!O3*Weighting!Q15+TUM_db1_S3_Mat!P3*Weighting!Q16+TUM_db1_S3_Mat!Q3*Weighting!Q17</f>
        <v>2.0892704456104649</v>
      </c>
      <c r="R3" s="6">
        <f>+TUM_db1_S3_Mat!B3*Weighting!R2+TUM_db1_S3_Mat!C3*Weighting!R3+TUM_db1_S3_Mat!D3*Weighting!R4+TUM_db1_S3_Mat!E3*Weighting!R5+TUM_db1_S3_Mat!F3*Weighting!R6+TUM_db1_S3_Mat!G3*Weighting!R7+TUM_db1_S3_Mat!H3*Weighting!R8+TUM_db1_S3_Mat!I3*Weighting!R9+TUM_db1_S3_Mat!J3*Weighting!R10+TUM_db1_S3_Mat!K3*Weighting!R11+TUM_db1_S3_Mat!L3*Weighting!R12+TUM_db1_S3_Mat!M3*Weighting!R13+TUM_db1_S3_Mat!N3*Weighting!R14+TUM_db1_S3_Mat!O3*Weighting!R15+TUM_db1_S3_Mat!P3*Weighting!R16+TUM_db1_S3_Mat!Q3*Weighting!R17</f>
        <v>26.42592584258453</v>
      </c>
      <c r="S3" s="6">
        <f>+TUM_db1_S3_Mat!B3*Weighting!S2+TUM_db1_S3_Mat!C3*Weighting!S3+TUM_db1_S3_Mat!D3*Weighting!S4+TUM_db1_S3_Mat!E3*Weighting!S5+TUM_db1_S3_Mat!F3*Weighting!S6+TUM_db1_S3_Mat!G3*Weighting!S7+TUM_db1_S3_Mat!H3*Weighting!S8+TUM_db1_S3_Mat!I3*Weighting!S9+TUM_db1_S3_Mat!J3*Weighting!S10+TUM_db1_S3_Mat!K3*Weighting!S11+TUM_db1_S3_Mat!L3*Weighting!S12+TUM_db1_S3_Mat!M3*Weighting!S13+TUM_db1_S3_Mat!N3*Weighting!S14+TUM_db1_S3_Mat!O3*Weighting!S15+TUM_db1_S3_Mat!P3*Weighting!S16+TUM_db1_S3_Mat!Q3*Weighting!S17</f>
        <v>46.912565189944019</v>
      </c>
      <c r="T3" s="6">
        <f>+TUM_db1_S3_Mat!B3*Weighting!T2+TUM_db1_S3_Mat!C3*Weighting!T3+TUM_db1_S3_Mat!D3*Weighting!T4+TUM_db1_S3_Mat!E3*Weighting!T5+TUM_db1_S3_Mat!F3*Weighting!T6+TUM_db1_S3_Mat!G3*Weighting!T7+TUM_db1_S3_Mat!H3*Weighting!T8+TUM_db1_S3_Mat!I3*Weighting!T9+TUM_db1_S3_Mat!J3*Weighting!T10+TUM_db1_S3_Mat!K3*Weighting!T11+TUM_db1_S3_Mat!L3*Weighting!T12+TUM_db1_S3_Mat!M3*Weighting!T13+TUM_db1_S3_Mat!N3*Weighting!T14+TUM_db1_S3_Mat!O3*Weighting!T15+TUM_db1_S3_Mat!P3*Weighting!T16+TUM_db1_S3_Mat!Q3*Weighting!T17</f>
        <v>60.53148527867949</v>
      </c>
      <c r="U3" s="6">
        <f>+TUM_db1_S3_Mat!B3*Weighting!U2+TUM_db1_S3_Mat!C3*Weighting!U3+TUM_db1_S3_Mat!D3*Weighting!U4+TUM_db1_S3_Mat!E3*Weighting!U5+TUM_db1_S3_Mat!F3*Weighting!U6+TUM_db1_S3_Mat!G3*Weighting!U7+TUM_db1_S3_Mat!H3*Weighting!U8+TUM_db1_S3_Mat!I3*Weighting!U9+TUM_db1_S3_Mat!J3*Weighting!U10+TUM_db1_S3_Mat!K3*Weighting!U11+TUM_db1_S3_Mat!L3*Weighting!U12+TUM_db1_S3_Mat!M3*Weighting!U13+TUM_db1_S3_Mat!N3*Weighting!U14+TUM_db1_S3_Mat!O3*Weighting!U15+TUM_db1_S3_Mat!P3*Weighting!U16+TUM_db1_S3_Mat!Q3*Weighting!U17</f>
        <v>67.428251827695277</v>
      </c>
      <c r="V3" s="6">
        <f>+TUM_db1_S3_Mat!B3*Weighting!V2+TUM_db1_S3_Mat!C3*Weighting!V3+TUM_db1_S3_Mat!D3*Weighting!V4+TUM_db1_S3_Mat!E3*Weighting!V5+TUM_db1_S3_Mat!F3*Weighting!V6+TUM_db1_S3_Mat!G3*Weighting!V7+TUM_db1_S3_Mat!H3*Weighting!V8+TUM_db1_S3_Mat!I3*Weighting!V9+TUM_db1_S3_Mat!J3*Weighting!V10+TUM_db1_S3_Mat!K3*Weighting!V11+TUM_db1_S3_Mat!L3*Weighting!V12+TUM_db1_S3_Mat!M3*Weighting!V13+TUM_db1_S3_Mat!N3*Weighting!V14+TUM_db1_S3_Mat!O3*Weighting!V15+TUM_db1_S3_Mat!P3*Weighting!V16+TUM_db1_S3_Mat!Q3*Weighting!V17</f>
        <v>60.905248179705211</v>
      </c>
      <c r="W3" s="6">
        <f>+TUM_db1_S3_Mat!B3*Weighting!W2+TUM_db1_S3_Mat!C3*Weighting!W3+TUM_db1_S3_Mat!D3*Weighting!W4+TUM_db1_S3_Mat!E3*Weighting!W5+TUM_db1_S3_Mat!F3*Weighting!W6+TUM_db1_S3_Mat!G3*Weighting!W7+TUM_db1_S3_Mat!H3*Weighting!W8+TUM_db1_S3_Mat!I3*Weighting!W9+TUM_db1_S3_Mat!J3*Weighting!W10+TUM_db1_S3_Mat!K3*Weighting!W11+TUM_db1_S3_Mat!L3*Weighting!W12+TUM_db1_S3_Mat!M3*Weighting!W13+TUM_db1_S3_Mat!N3*Weighting!W14+TUM_db1_S3_Mat!O3*Weighting!W15+TUM_db1_S3_Mat!P3*Weighting!W16+TUM_db1_S3_Mat!Q3*Weighting!W17</f>
        <v>413.89430692101894</v>
      </c>
      <c r="X3" s="6">
        <f>+TUM_db1_S3_Mat!B3*Weighting!X2+TUM_db1_S3_Mat!C3*Weighting!X3+TUM_db1_S3_Mat!D3*Weighting!X4+TUM_db1_S3_Mat!E3*Weighting!X5+TUM_db1_S3_Mat!F3*Weighting!X6+TUM_db1_S3_Mat!G3*Weighting!X7+TUM_db1_S3_Mat!H3*Weighting!X8+TUM_db1_S3_Mat!I3*Weighting!X9+TUM_db1_S3_Mat!J3*Weighting!X10+TUM_db1_S3_Mat!K3*Weighting!X11+TUM_db1_S3_Mat!L3*Weighting!X12+TUM_db1_S3_Mat!M3*Weighting!X13+TUM_db1_S3_Mat!N3*Weighting!X14+TUM_db1_S3_Mat!O3*Weighting!X15+TUM_db1_S3_Mat!P3*Weighting!X16+TUM_db1_S3_Mat!Q3*Weighting!X17</f>
        <v>35.242608294879247</v>
      </c>
      <c r="Y3" s="6">
        <f>+TUM_db1_S3_Mat!B3*Weighting!Y2+TUM_db1_S3_Mat!C3*Weighting!Y3+TUM_db1_S3_Mat!D3*Weighting!Y4+TUM_db1_S3_Mat!E3*Weighting!Y5+TUM_db1_S3_Mat!F3*Weighting!Y6+TUM_db1_S3_Mat!G3*Weighting!Y7+TUM_db1_S3_Mat!H3*Weighting!Y8+TUM_db1_S3_Mat!I3*Weighting!Y9+TUM_db1_S3_Mat!J3*Weighting!Y10+TUM_db1_S3_Mat!K3*Weighting!Y11+TUM_db1_S3_Mat!L3*Weighting!Y12+TUM_db1_S3_Mat!M3*Weighting!Y13+TUM_db1_S3_Mat!N3*Weighting!Y14+TUM_db1_S3_Mat!O3*Weighting!Y15+TUM_db1_S3_Mat!P3*Weighting!Y16+TUM_db1_S3_Mat!Q3*Weighting!Y17</f>
        <v>309.84364364695125</v>
      </c>
      <c r="Z3" s="6">
        <f>+TUM_db1_S3_Mat!B3*Weighting!Z2+TUM_db1_S3_Mat!C3*Weighting!Z3+TUM_db1_S3_Mat!D3*Weighting!Z4+TUM_db1_S3_Mat!E3*Weighting!Z5+TUM_db1_S3_Mat!F3*Weighting!Z6+TUM_db1_S3_Mat!G3*Weighting!Z7+TUM_db1_S3_Mat!H3*Weighting!Z8+TUM_db1_S3_Mat!I3*Weighting!Z9+TUM_db1_S3_Mat!J3*Weighting!Z10+TUM_db1_S3_Mat!K3*Weighting!Z11+TUM_db1_S3_Mat!L3*Weighting!Z12+TUM_db1_S3_Mat!M3*Weighting!Z13+TUM_db1_S3_Mat!N3*Weighting!Z14+TUM_db1_S3_Mat!O3*Weighting!Z15+TUM_db1_S3_Mat!P3*Weighting!Z16+TUM_db1_S3_Mat!Q3*Weighting!Z17</f>
        <v>32.629345245661369</v>
      </c>
      <c r="AA3" s="6">
        <f>+TUM_db1_S3_Mat!B3*Weighting!AA2+TUM_db1_S3_Mat!C3*Weighting!AA3+TUM_db1_S3_Mat!D3*Weighting!AA4+TUM_db1_S3_Mat!E3*Weighting!AA5+TUM_db1_S3_Mat!F3*Weighting!AA6+TUM_db1_S3_Mat!G3*Weighting!AA7+TUM_db1_S3_Mat!H3*Weighting!AA8+TUM_db1_S3_Mat!I3*Weighting!AA9+TUM_db1_S3_Mat!J3*Weighting!AA10+TUM_db1_S3_Mat!K3*Weighting!AA11+TUM_db1_S3_Mat!L3*Weighting!AA12+TUM_db1_S3_Mat!M3*Weighting!AA13+TUM_db1_S3_Mat!N3*Weighting!AA14+TUM_db1_S3_Mat!O3*Weighting!AA15+TUM_db1_S3_Mat!P3*Weighting!AA16+TUM_db1_S3_Mat!Q3*Weighting!AA17</f>
        <v>28.410914574794177</v>
      </c>
    </row>
    <row r="4" spans="1:27" x14ac:dyDescent="0.35">
      <c r="A4" s="5" t="s">
        <v>3</v>
      </c>
      <c r="B4" s="6">
        <f ca="1">+TUM_db1_S3_Mat!B4*Weighting!B2+TUM_db1_S3_Mat!C4*Weighting!B3+TUM_db1_S3_Mat!D4*Weighting!B4+TUM_db1_S3_Mat!E4*Weighting!B5+TUM_db1_S3_Mat!F4*Weighting!B6+TUM_db1_S3_Mat!G4*Weighting!B7+TUM_db1_S3_Mat!H4*Weighting!B8+TUM_db1_S3_Mat!I4*Weighting!B9+TUM_db1_S3_Mat!J4*Weighting!B10+TUM_db1_S3_Mat!K4*Weighting!B11+TUM_db1_S3_Mat!L4*Weighting!B12+TUM_db1_S3_Mat!M4*Weighting!B13+TUM_db1_S3_Mat!N4*Weighting!B14+TUM_db1_S3_Mat!O4*Weighting!B15+TUM_db1_S3_Mat!P4*Weighting!B16+TUM_db1_S3_Mat!Q4*Weighting!B17</f>
        <v>280.13371825517271</v>
      </c>
      <c r="C4" s="6">
        <f ca="1">+TUM_db1_S3_Mat!B4*Weighting!C2+TUM_db1_S3_Mat!C4*Weighting!C3+TUM_db1_S3_Mat!D4*Weighting!C4+TUM_db1_S3_Mat!E4*Weighting!C5+TUM_db1_S3_Mat!F4*Weighting!C6+TUM_db1_S3_Mat!G4*Weighting!C7+TUM_db1_S3_Mat!H4*Weighting!C8+TUM_db1_S3_Mat!I4*Weighting!C9+TUM_db1_S3_Mat!J4*Weighting!C10+TUM_db1_S3_Mat!K4*Weighting!C11+TUM_db1_S3_Mat!L4*Weighting!C12+TUM_db1_S3_Mat!M4*Weighting!C13+TUM_db1_S3_Mat!N4*Weighting!C14+TUM_db1_S3_Mat!O4*Weighting!C15+TUM_db1_S3_Mat!P4*Weighting!C16+TUM_db1_S3_Mat!Q4*Weighting!C17</f>
        <v>270.58616380853857</v>
      </c>
      <c r="D4" s="6">
        <f ca="1">+TUM_db1_S3_Mat!B4*Weighting!D2+TUM_db1_S3_Mat!C4*Weighting!D3+TUM_db1_S3_Mat!D4*Weighting!D4+TUM_db1_S3_Mat!E4*Weighting!D5+TUM_db1_S3_Mat!F4*Weighting!D6+TUM_db1_S3_Mat!G4*Weighting!D7+TUM_db1_S3_Mat!H4*Weighting!D8+TUM_db1_S3_Mat!I4*Weighting!D9+TUM_db1_S3_Mat!J4*Weighting!D10+TUM_db1_S3_Mat!K4*Weighting!D11+TUM_db1_S3_Mat!L4*Weighting!D12+TUM_db1_S3_Mat!M4*Weighting!D13+TUM_db1_S3_Mat!N4*Weighting!D14+TUM_db1_S3_Mat!O4*Weighting!D15+TUM_db1_S3_Mat!P4*Weighting!D16+TUM_db1_S3_Mat!Q4*Weighting!D17</f>
        <v>273.41412194832674</v>
      </c>
      <c r="E4" s="6">
        <f ca="1">+TUM_db1_S3_Mat!B4*Weighting!E2+TUM_db1_S3_Mat!C4*Weighting!E3+TUM_db1_S3_Mat!D4*Weighting!E4+TUM_db1_S3_Mat!E4*Weighting!E5+TUM_db1_S3_Mat!F4*Weighting!E6+TUM_db1_S3_Mat!G4*Weighting!E7+TUM_db1_S3_Mat!H4*Weighting!E8+TUM_db1_S3_Mat!I4*Weighting!E9+TUM_db1_S3_Mat!J4*Weighting!E10+TUM_db1_S3_Mat!K4*Weighting!E11+TUM_db1_S3_Mat!L4*Weighting!E12+TUM_db1_S3_Mat!M4*Weighting!E13+TUM_db1_S3_Mat!N4*Weighting!E14+TUM_db1_S3_Mat!O4*Weighting!E15+TUM_db1_S3_Mat!P4*Weighting!E16+TUM_db1_S3_Mat!Q4*Weighting!E17</f>
        <v>334.89909986574963</v>
      </c>
      <c r="F4" s="6">
        <f ca="1">+TUM_db1_S3_Mat!B4*Weighting!F2+TUM_db1_S3_Mat!C4*Weighting!F3+TUM_db1_S3_Mat!D4*Weighting!F4+TUM_db1_S3_Mat!E4*Weighting!F5+TUM_db1_S3_Mat!F4*Weighting!F6+TUM_db1_S3_Mat!G4*Weighting!F7+TUM_db1_S3_Mat!H4*Weighting!F8+TUM_db1_S3_Mat!I4*Weighting!F9+TUM_db1_S3_Mat!J4*Weighting!F10+TUM_db1_S3_Mat!K4*Weighting!F11+TUM_db1_S3_Mat!L4*Weighting!F12+TUM_db1_S3_Mat!M4*Weighting!F13+TUM_db1_S3_Mat!N4*Weighting!F14+TUM_db1_S3_Mat!O4*Weighting!F15+TUM_db1_S3_Mat!P4*Weighting!F16+TUM_db1_S3_Mat!Q4*Weighting!F17</f>
        <v>256.90741635455379</v>
      </c>
      <c r="G4" s="6">
        <f>+TUM_db1_S3_Mat!B4*Weighting!G2+TUM_db1_S3_Mat!C4*Weighting!G3+TUM_db1_S3_Mat!D4*Weighting!G4+TUM_db1_S3_Mat!E4*Weighting!G5+TUM_db1_S3_Mat!F4*Weighting!G6+TUM_db1_S3_Mat!G4*Weighting!G7+TUM_db1_S3_Mat!H4*Weighting!G8+TUM_db1_S3_Mat!I4*Weighting!G9+TUM_db1_S3_Mat!J4*Weighting!G10+TUM_db1_S3_Mat!K4*Weighting!G11+TUM_db1_S3_Mat!L4*Weighting!G12+TUM_db1_S3_Mat!M4*Weighting!G13+TUM_db1_S3_Mat!N4*Weighting!G14+TUM_db1_S3_Mat!O4*Weighting!G15+TUM_db1_S3_Mat!P4*Weighting!G16+TUM_db1_S3_Mat!Q4*Weighting!G17</f>
        <v>114.57496707311182</v>
      </c>
      <c r="H4" s="6">
        <f>+TUM_db1_S3_Mat!B4*Weighting!H2+TUM_db1_S3_Mat!C4*Weighting!H3+TUM_db1_S3_Mat!D4*Weighting!H4+TUM_db1_S3_Mat!E4*Weighting!H5+TUM_db1_S3_Mat!F4*Weighting!H6+TUM_db1_S3_Mat!G4*Weighting!H7+TUM_db1_S3_Mat!H4*Weighting!H8+TUM_db1_S3_Mat!I4*Weighting!H9+TUM_db1_S3_Mat!J4*Weighting!H10+TUM_db1_S3_Mat!K4*Weighting!H11+TUM_db1_S3_Mat!L4*Weighting!H12+TUM_db1_S3_Mat!M4*Weighting!H13+TUM_db1_S3_Mat!N4*Weighting!H14+TUM_db1_S3_Mat!O4*Weighting!H15+TUM_db1_S3_Mat!P4*Weighting!H16+TUM_db1_S3_Mat!Q4*Weighting!H17</f>
        <v>95.544283646069147</v>
      </c>
      <c r="I4" s="6">
        <f>+TUM_db1_S3_Mat!B4*Weighting!I2+TUM_db1_S3_Mat!C4*Weighting!I3+TUM_db1_S3_Mat!D4*Weighting!I4+TUM_db1_S3_Mat!E4*Weighting!I5+TUM_db1_S3_Mat!F4*Weighting!I6+TUM_db1_S3_Mat!G4*Weighting!I7+TUM_db1_S3_Mat!H4*Weighting!I8+TUM_db1_S3_Mat!I4*Weighting!I9+TUM_db1_S3_Mat!J4*Weighting!I10+TUM_db1_S3_Mat!K4*Weighting!I11+TUM_db1_S3_Mat!L4*Weighting!I12+TUM_db1_S3_Mat!M4*Weighting!I13+TUM_db1_S3_Mat!N4*Weighting!I14+TUM_db1_S3_Mat!O4*Weighting!I15+TUM_db1_S3_Mat!P4*Weighting!I16+TUM_db1_S3_Mat!Q4*Weighting!I17</f>
        <v>110.55917505937146</v>
      </c>
      <c r="J4" s="6">
        <f>+TUM_db1_S3_Mat!B4*Weighting!J2+TUM_db1_S3_Mat!C4*Weighting!J3+TUM_db1_S3_Mat!D4*Weighting!J4+TUM_db1_S3_Mat!E4*Weighting!J5+TUM_db1_S3_Mat!F4*Weighting!J6+TUM_db1_S3_Mat!G4*Weighting!J7+TUM_db1_S3_Mat!H4*Weighting!J8+TUM_db1_S3_Mat!I4*Weighting!J9+TUM_db1_S3_Mat!J4*Weighting!J10+TUM_db1_S3_Mat!K4*Weighting!J11+TUM_db1_S3_Mat!L4*Weighting!J12+TUM_db1_S3_Mat!M4*Weighting!J13+TUM_db1_S3_Mat!N4*Weighting!J14+TUM_db1_S3_Mat!O4*Weighting!J15+TUM_db1_S3_Mat!P4*Weighting!J16+TUM_db1_S3_Mat!Q4*Weighting!J17</f>
        <v>128.85767872527032</v>
      </c>
      <c r="K4" s="6">
        <f>+TUM_db1_S3_Mat!B4*Weighting!K2+TUM_db1_S3_Mat!C4*Weighting!K3+TUM_db1_S3_Mat!D4*Weighting!K4+TUM_db1_S3_Mat!E4*Weighting!K5+TUM_db1_S3_Mat!F4*Weighting!K6+TUM_db1_S3_Mat!G4*Weighting!K7+TUM_db1_S3_Mat!H4*Weighting!K8+TUM_db1_S3_Mat!I4*Weighting!K9+TUM_db1_S3_Mat!J4*Weighting!K10+TUM_db1_S3_Mat!K4*Weighting!K11+TUM_db1_S3_Mat!L4*Weighting!K12+TUM_db1_S3_Mat!M4*Weighting!K13+TUM_db1_S3_Mat!N4*Weighting!K14+TUM_db1_S3_Mat!O4*Weighting!K15+TUM_db1_S3_Mat!P4*Weighting!K16+TUM_db1_S3_Mat!Q4*Weighting!K17</f>
        <v>87.30330457618966</v>
      </c>
      <c r="L4" s="6">
        <f>+TUM_db1_S3_Mat!B4*Weighting!L2+TUM_db1_S3_Mat!C4*Weighting!L3+TUM_db1_S3_Mat!D4*Weighting!L4+TUM_db1_S3_Mat!E4*Weighting!L5+TUM_db1_S3_Mat!F4*Weighting!L6+TUM_db1_S3_Mat!G4*Weighting!L7+TUM_db1_S3_Mat!H4*Weighting!L8+TUM_db1_S3_Mat!I4*Weighting!L9+TUM_db1_S3_Mat!J4*Weighting!L10+TUM_db1_S3_Mat!K4*Weighting!L11+TUM_db1_S3_Mat!L4*Weighting!L12+TUM_db1_S3_Mat!M4*Weighting!L13+TUM_db1_S3_Mat!N4*Weighting!L14+TUM_db1_S3_Mat!O4*Weighting!L15+TUM_db1_S3_Mat!P4*Weighting!L16+TUM_db1_S3_Mat!Q4*Weighting!L17</f>
        <v>19.337653130863657</v>
      </c>
      <c r="M4" s="6">
        <f>+TUM_db1_S3_Mat!B4*Weighting!M2+TUM_db1_S3_Mat!C4*Weighting!M3+TUM_db1_S3_Mat!D4*Weighting!M4+TUM_db1_S3_Mat!E4*Weighting!M5+TUM_db1_S3_Mat!F4*Weighting!M6+TUM_db1_S3_Mat!G4*Weighting!M7+TUM_db1_S3_Mat!H4*Weighting!M8+TUM_db1_S3_Mat!I4*Weighting!M9+TUM_db1_S3_Mat!J4*Weighting!M10+TUM_db1_S3_Mat!K4*Weighting!M11+TUM_db1_S3_Mat!L4*Weighting!M12+TUM_db1_S3_Mat!M4*Weighting!M13+TUM_db1_S3_Mat!N4*Weighting!M14+TUM_db1_S3_Mat!O4*Weighting!M15+TUM_db1_S3_Mat!P4*Weighting!M16+TUM_db1_S3_Mat!Q4*Weighting!M17</f>
        <v>0.95496724779780162</v>
      </c>
      <c r="N4" s="6">
        <f>+TUM_db1_S3_Mat!B4*Weighting!N2+TUM_db1_S3_Mat!C4*Weighting!N3+TUM_db1_S3_Mat!D4*Weighting!N4+TUM_db1_S3_Mat!E4*Weighting!N5+TUM_db1_S3_Mat!F4*Weighting!N6+TUM_db1_S3_Mat!G4*Weighting!N7+TUM_db1_S3_Mat!H4*Weighting!N8+TUM_db1_S3_Mat!I4*Weighting!N9+TUM_db1_S3_Mat!J4*Weighting!N10+TUM_db1_S3_Mat!K4*Weighting!N11+TUM_db1_S3_Mat!L4*Weighting!N12+TUM_db1_S3_Mat!M4*Weighting!N13+TUM_db1_S3_Mat!N4*Weighting!N14+TUM_db1_S3_Mat!O4*Weighting!N15+TUM_db1_S3_Mat!P4*Weighting!N16+TUM_db1_S3_Mat!Q4*Weighting!N17</f>
        <v>272.52707085791315</v>
      </c>
      <c r="O4" s="6">
        <f>+TUM_db1_S3_Mat!B4*Weighting!O2+TUM_db1_S3_Mat!C4*Weighting!O3+TUM_db1_S3_Mat!D4*Weighting!O4+TUM_db1_S3_Mat!E4*Weighting!O5+TUM_db1_S3_Mat!F4*Weighting!O6+TUM_db1_S3_Mat!G4*Weighting!O7+TUM_db1_S3_Mat!H4*Weighting!O8+TUM_db1_S3_Mat!I4*Weighting!O9+TUM_db1_S3_Mat!J4*Weighting!O10+TUM_db1_S3_Mat!K4*Weighting!O11+TUM_db1_S3_Mat!L4*Weighting!O12+TUM_db1_S3_Mat!M4*Weighting!O13+TUM_db1_S3_Mat!N4*Weighting!O14+TUM_db1_S3_Mat!O4*Weighting!O15+TUM_db1_S3_Mat!P4*Weighting!O16+TUM_db1_S3_Mat!Q4*Weighting!O17</f>
        <v>424.2222355666508</v>
      </c>
      <c r="P4" s="6">
        <f>+TUM_db1_S3_Mat!B4*Weighting!P2+TUM_db1_S3_Mat!C4*Weighting!P3+TUM_db1_S3_Mat!D4*Weighting!P4+TUM_db1_S3_Mat!E4*Weighting!P5+TUM_db1_S3_Mat!F4*Weighting!P6+TUM_db1_S3_Mat!G4*Weighting!P7+TUM_db1_S3_Mat!H4*Weighting!P8+TUM_db1_S3_Mat!I4*Weighting!P9+TUM_db1_S3_Mat!J4*Weighting!P10+TUM_db1_S3_Mat!K4*Weighting!P11+TUM_db1_S3_Mat!L4*Weighting!P12+TUM_db1_S3_Mat!M4*Weighting!P13+TUM_db1_S3_Mat!N4*Weighting!P14+TUM_db1_S3_Mat!O4*Weighting!P15+TUM_db1_S3_Mat!P4*Weighting!P16+TUM_db1_S3_Mat!Q4*Weighting!P17</f>
        <v>31.843980919039627</v>
      </c>
      <c r="Q4" s="6">
        <f>+TUM_db1_S3_Mat!B4*Weighting!Q2+TUM_db1_S3_Mat!C4*Weighting!Q3+TUM_db1_S3_Mat!D4*Weighting!Q4+TUM_db1_S3_Mat!E4*Weighting!Q5+TUM_db1_S3_Mat!F4*Weighting!Q6+TUM_db1_S3_Mat!G4*Weighting!Q7+TUM_db1_S3_Mat!H4*Weighting!Q8+TUM_db1_S3_Mat!I4*Weighting!Q9+TUM_db1_S3_Mat!J4*Weighting!Q10+TUM_db1_S3_Mat!K4*Weighting!Q11+TUM_db1_S3_Mat!L4*Weighting!Q12+TUM_db1_S3_Mat!M4*Weighting!Q13+TUM_db1_S3_Mat!N4*Weighting!Q14+TUM_db1_S3_Mat!O4*Weighting!Q15+TUM_db1_S3_Mat!P4*Weighting!Q16+TUM_db1_S3_Mat!Q4*Weighting!Q17</f>
        <v>2.0892704456104649</v>
      </c>
      <c r="R4" s="6">
        <f>+TUM_db1_S3_Mat!B4*Weighting!R2+TUM_db1_S3_Mat!C4*Weighting!R3+TUM_db1_S3_Mat!D4*Weighting!R4+TUM_db1_S3_Mat!E4*Weighting!R5+TUM_db1_S3_Mat!F4*Weighting!R6+TUM_db1_S3_Mat!G4*Weighting!R7+TUM_db1_S3_Mat!H4*Weighting!R8+TUM_db1_S3_Mat!I4*Weighting!R9+TUM_db1_S3_Mat!J4*Weighting!R10+TUM_db1_S3_Mat!K4*Weighting!R11+TUM_db1_S3_Mat!L4*Weighting!R12+TUM_db1_S3_Mat!M4*Weighting!R13+TUM_db1_S3_Mat!N4*Weighting!R14+TUM_db1_S3_Mat!O4*Weighting!R15+TUM_db1_S3_Mat!P4*Weighting!R16+TUM_db1_S3_Mat!Q4*Weighting!R17</f>
        <v>26.42592584258453</v>
      </c>
      <c r="S4" s="6">
        <f>+TUM_db1_S3_Mat!B4*Weighting!S2+TUM_db1_S3_Mat!C4*Weighting!S3+TUM_db1_S3_Mat!D4*Weighting!S4+TUM_db1_S3_Mat!E4*Weighting!S5+TUM_db1_S3_Mat!F4*Weighting!S6+TUM_db1_S3_Mat!G4*Weighting!S7+TUM_db1_S3_Mat!H4*Weighting!S8+TUM_db1_S3_Mat!I4*Weighting!S9+TUM_db1_S3_Mat!J4*Weighting!S10+TUM_db1_S3_Mat!K4*Weighting!S11+TUM_db1_S3_Mat!L4*Weighting!S12+TUM_db1_S3_Mat!M4*Weighting!S13+TUM_db1_S3_Mat!N4*Weighting!S14+TUM_db1_S3_Mat!O4*Weighting!S15+TUM_db1_S3_Mat!P4*Weighting!S16+TUM_db1_S3_Mat!Q4*Weighting!S17</f>
        <v>46.912565189944019</v>
      </c>
      <c r="T4" s="6">
        <f>+TUM_db1_S3_Mat!B4*Weighting!T2+TUM_db1_S3_Mat!C4*Weighting!T3+TUM_db1_S3_Mat!D4*Weighting!T4+TUM_db1_S3_Mat!E4*Weighting!T5+TUM_db1_S3_Mat!F4*Weighting!T6+TUM_db1_S3_Mat!G4*Weighting!T7+TUM_db1_S3_Mat!H4*Weighting!T8+TUM_db1_S3_Mat!I4*Weighting!T9+TUM_db1_S3_Mat!J4*Weighting!T10+TUM_db1_S3_Mat!K4*Weighting!T11+TUM_db1_S3_Mat!L4*Weighting!T12+TUM_db1_S3_Mat!M4*Weighting!T13+TUM_db1_S3_Mat!N4*Weighting!T14+TUM_db1_S3_Mat!O4*Weighting!T15+TUM_db1_S3_Mat!P4*Weighting!T16+TUM_db1_S3_Mat!Q4*Weighting!T17</f>
        <v>60.53148527867949</v>
      </c>
      <c r="U4" s="6">
        <f>+TUM_db1_S3_Mat!B4*Weighting!U2+TUM_db1_S3_Mat!C4*Weighting!U3+TUM_db1_S3_Mat!D4*Weighting!U4+TUM_db1_S3_Mat!E4*Weighting!U5+TUM_db1_S3_Mat!F4*Weighting!U6+TUM_db1_S3_Mat!G4*Weighting!U7+TUM_db1_S3_Mat!H4*Weighting!U8+TUM_db1_S3_Mat!I4*Weighting!U9+TUM_db1_S3_Mat!J4*Weighting!U10+TUM_db1_S3_Mat!K4*Weighting!U11+TUM_db1_S3_Mat!L4*Weighting!U12+TUM_db1_S3_Mat!M4*Weighting!U13+TUM_db1_S3_Mat!N4*Weighting!U14+TUM_db1_S3_Mat!O4*Weighting!U15+TUM_db1_S3_Mat!P4*Weighting!U16+TUM_db1_S3_Mat!Q4*Weighting!U17</f>
        <v>67.428251827695277</v>
      </c>
      <c r="V4" s="6">
        <f>+TUM_db1_S3_Mat!B4*Weighting!V2+TUM_db1_S3_Mat!C4*Weighting!V3+TUM_db1_S3_Mat!D4*Weighting!V4+TUM_db1_S3_Mat!E4*Weighting!V5+TUM_db1_S3_Mat!F4*Weighting!V6+TUM_db1_S3_Mat!G4*Weighting!V7+TUM_db1_S3_Mat!H4*Weighting!V8+TUM_db1_S3_Mat!I4*Weighting!V9+TUM_db1_S3_Mat!J4*Weighting!V10+TUM_db1_S3_Mat!K4*Weighting!V11+TUM_db1_S3_Mat!L4*Weighting!V12+TUM_db1_S3_Mat!M4*Weighting!V13+TUM_db1_S3_Mat!N4*Weighting!V14+TUM_db1_S3_Mat!O4*Weighting!V15+TUM_db1_S3_Mat!P4*Weighting!V16+TUM_db1_S3_Mat!Q4*Weighting!V17</f>
        <v>60.905248179705211</v>
      </c>
      <c r="W4" s="6">
        <f>+TUM_db1_S3_Mat!B4*Weighting!W2+TUM_db1_S3_Mat!C4*Weighting!W3+TUM_db1_S3_Mat!D4*Weighting!W4+TUM_db1_S3_Mat!E4*Weighting!W5+TUM_db1_S3_Mat!F4*Weighting!W6+TUM_db1_S3_Mat!G4*Weighting!W7+TUM_db1_S3_Mat!H4*Weighting!W8+TUM_db1_S3_Mat!I4*Weighting!W9+TUM_db1_S3_Mat!J4*Weighting!W10+TUM_db1_S3_Mat!K4*Weighting!W11+TUM_db1_S3_Mat!L4*Weighting!W12+TUM_db1_S3_Mat!M4*Weighting!W13+TUM_db1_S3_Mat!N4*Weighting!W14+TUM_db1_S3_Mat!O4*Weighting!W15+TUM_db1_S3_Mat!P4*Weighting!W16+TUM_db1_S3_Mat!Q4*Weighting!W17</f>
        <v>413.89430692101894</v>
      </c>
      <c r="X4" s="6">
        <f>+TUM_db1_S3_Mat!B4*Weighting!X2+TUM_db1_S3_Mat!C4*Weighting!X3+TUM_db1_S3_Mat!D4*Weighting!X4+TUM_db1_S3_Mat!E4*Weighting!X5+TUM_db1_S3_Mat!F4*Weighting!X6+TUM_db1_S3_Mat!G4*Weighting!X7+TUM_db1_S3_Mat!H4*Weighting!X8+TUM_db1_S3_Mat!I4*Weighting!X9+TUM_db1_S3_Mat!J4*Weighting!X10+TUM_db1_S3_Mat!K4*Weighting!X11+TUM_db1_S3_Mat!L4*Weighting!X12+TUM_db1_S3_Mat!M4*Weighting!X13+TUM_db1_S3_Mat!N4*Weighting!X14+TUM_db1_S3_Mat!O4*Weighting!X15+TUM_db1_S3_Mat!P4*Weighting!X16+TUM_db1_S3_Mat!Q4*Weighting!X17</f>
        <v>35.242608294879247</v>
      </c>
      <c r="Y4" s="6">
        <f>+TUM_db1_S3_Mat!B4*Weighting!Y2+TUM_db1_S3_Mat!C4*Weighting!Y3+TUM_db1_S3_Mat!D4*Weighting!Y4+TUM_db1_S3_Mat!E4*Weighting!Y5+TUM_db1_S3_Mat!F4*Weighting!Y6+TUM_db1_S3_Mat!G4*Weighting!Y7+TUM_db1_S3_Mat!H4*Weighting!Y8+TUM_db1_S3_Mat!I4*Weighting!Y9+TUM_db1_S3_Mat!J4*Weighting!Y10+TUM_db1_S3_Mat!K4*Weighting!Y11+TUM_db1_S3_Mat!L4*Weighting!Y12+TUM_db1_S3_Mat!M4*Weighting!Y13+TUM_db1_S3_Mat!N4*Weighting!Y14+TUM_db1_S3_Mat!O4*Weighting!Y15+TUM_db1_S3_Mat!P4*Weighting!Y16+TUM_db1_S3_Mat!Q4*Weighting!Y17</f>
        <v>309.84364364695125</v>
      </c>
      <c r="Z4" s="6">
        <f>+TUM_db1_S3_Mat!B4*Weighting!Z2+TUM_db1_S3_Mat!C4*Weighting!Z3+TUM_db1_S3_Mat!D4*Weighting!Z4+TUM_db1_S3_Mat!E4*Weighting!Z5+TUM_db1_S3_Mat!F4*Weighting!Z6+TUM_db1_S3_Mat!G4*Weighting!Z7+TUM_db1_S3_Mat!H4*Weighting!Z8+TUM_db1_S3_Mat!I4*Weighting!Z9+TUM_db1_S3_Mat!J4*Weighting!Z10+TUM_db1_S3_Mat!K4*Weighting!Z11+TUM_db1_S3_Mat!L4*Weighting!Z12+TUM_db1_S3_Mat!M4*Weighting!Z13+TUM_db1_S3_Mat!N4*Weighting!Z14+TUM_db1_S3_Mat!O4*Weighting!Z15+TUM_db1_S3_Mat!P4*Weighting!Z16+TUM_db1_S3_Mat!Q4*Weighting!Z17</f>
        <v>32.629345245661369</v>
      </c>
      <c r="AA4" s="6">
        <f>+TUM_db1_S3_Mat!B4*Weighting!AA2+TUM_db1_S3_Mat!C4*Weighting!AA3+TUM_db1_S3_Mat!D4*Weighting!AA4+TUM_db1_S3_Mat!E4*Weighting!AA5+TUM_db1_S3_Mat!F4*Weighting!AA6+TUM_db1_S3_Mat!G4*Weighting!AA7+TUM_db1_S3_Mat!H4*Weighting!AA8+TUM_db1_S3_Mat!I4*Weighting!AA9+TUM_db1_S3_Mat!J4*Weighting!AA10+TUM_db1_S3_Mat!K4*Weighting!AA11+TUM_db1_S3_Mat!L4*Weighting!AA12+TUM_db1_S3_Mat!M4*Weighting!AA13+TUM_db1_S3_Mat!N4*Weighting!AA14+TUM_db1_S3_Mat!O4*Weighting!AA15+TUM_db1_S3_Mat!P4*Weighting!AA16+TUM_db1_S3_Mat!Q4*Weighting!AA17</f>
        <v>28.410914574794177</v>
      </c>
    </row>
    <row r="5" spans="1:27" x14ac:dyDescent="0.35">
      <c r="A5" s="5" t="s">
        <v>4</v>
      </c>
      <c r="B5" s="6">
        <f ca="1">+TUM_db1_S3_Mat!B5*Weighting!B2+TUM_db1_S3_Mat!C5*Weighting!B3+TUM_db1_S3_Mat!D5*Weighting!B4+TUM_db1_S3_Mat!E5*Weighting!B5+TUM_db1_S3_Mat!F5*Weighting!B6+TUM_db1_S3_Mat!G5*Weighting!B7+TUM_db1_S3_Mat!H5*Weighting!B8+TUM_db1_S3_Mat!I5*Weighting!B9+TUM_db1_S3_Mat!J5*Weighting!B10+TUM_db1_S3_Mat!K5*Weighting!B11+TUM_db1_S3_Mat!L5*Weighting!B12+TUM_db1_S3_Mat!M5*Weighting!B13+TUM_db1_S3_Mat!N5*Weighting!B14+TUM_db1_S3_Mat!O5*Weighting!B15+TUM_db1_S3_Mat!P5*Weighting!B16+TUM_db1_S3_Mat!Q5*Weighting!B17</f>
        <v>140.06685912758635</v>
      </c>
      <c r="C5" s="6">
        <f ca="1">+TUM_db1_S3_Mat!B5*Weighting!C2+TUM_db1_S3_Mat!C5*Weighting!C3+TUM_db1_S3_Mat!D5*Weighting!C4+TUM_db1_S3_Mat!E5*Weighting!C5+TUM_db1_S3_Mat!F5*Weighting!C6+TUM_db1_S3_Mat!G5*Weighting!C7+TUM_db1_S3_Mat!H5*Weighting!C8+TUM_db1_S3_Mat!I5*Weighting!C9+TUM_db1_S3_Mat!J5*Weighting!C10+TUM_db1_S3_Mat!K5*Weighting!C11+TUM_db1_S3_Mat!L5*Weighting!C12+TUM_db1_S3_Mat!M5*Weighting!C13+TUM_db1_S3_Mat!N5*Weighting!C14+TUM_db1_S3_Mat!O5*Weighting!C15+TUM_db1_S3_Mat!P5*Weighting!C16+TUM_db1_S3_Mat!Q5*Weighting!C17</f>
        <v>135.29308190426929</v>
      </c>
      <c r="D5" s="6">
        <f ca="1">+TUM_db1_S3_Mat!B5*Weighting!D2+TUM_db1_S3_Mat!C5*Weighting!D3+TUM_db1_S3_Mat!D5*Weighting!D4+TUM_db1_S3_Mat!E5*Weighting!D5+TUM_db1_S3_Mat!F5*Weighting!D6+TUM_db1_S3_Mat!G5*Weighting!D7+TUM_db1_S3_Mat!H5*Weighting!D8+TUM_db1_S3_Mat!I5*Weighting!D9+TUM_db1_S3_Mat!J5*Weighting!D10+TUM_db1_S3_Mat!K5*Weighting!D11+TUM_db1_S3_Mat!L5*Weighting!D12+TUM_db1_S3_Mat!M5*Weighting!D13+TUM_db1_S3_Mat!N5*Weighting!D14+TUM_db1_S3_Mat!O5*Weighting!D15+TUM_db1_S3_Mat!P5*Weighting!D16+TUM_db1_S3_Mat!Q5*Weighting!D17</f>
        <v>136.70706097416337</v>
      </c>
      <c r="E5" s="6">
        <f ca="1">+TUM_db1_S3_Mat!B5*Weighting!E2+TUM_db1_S3_Mat!C5*Weighting!E3+TUM_db1_S3_Mat!D5*Weighting!E4+TUM_db1_S3_Mat!E5*Weighting!E5+TUM_db1_S3_Mat!F5*Weighting!E6+TUM_db1_S3_Mat!G5*Weighting!E7+TUM_db1_S3_Mat!H5*Weighting!E8+TUM_db1_S3_Mat!I5*Weighting!E9+TUM_db1_S3_Mat!J5*Weighting!E10+TUM_db1_S3_Mat!K5*Weighting!E11+TUM_db1_S3_Mat!L5*Weighting!E12+TUM_db1_S3_Mat!M5*Weighting!E13+TUM_db1_S3_Mat!N5*Weighting!E14+TUM_db1_S3_Mat!O5*Weighting!E15+TUM_db1_S3_Mat!P5*Weighting!E16+TUM_db1_S3_Mat!Q5*Weighting!E17</f>
        <v>167.44954993287482</v>
      </c>
      <c r="F5" s="6">
        <f ca="1">+TUM_db1_S3_Mat!B5*Weighting!F2+TUM_db1_S3_Mat!C5*Weighting!F3+TUM_db1_S3_Mat!D5*Weighting!F4+TUM_db1_S3_Mat!E5*Weighting!F5+TUM_db1_S3_Mat!F5*Weighting!F6+TUM_db1_S3_Mat!G5*Weighting!F7+TUM_db1_S3_Mat!H5*Weighting!F8+TUM_db1_S3_Mat!I5*Weighting!F9+TUM_db1_S3_Mat!J5*Weighting!F10+TUM_db1_S3_Mat!K5*Weighting!F11+TUM_db1_S3_Mat!L5*Weighting!F12+TUM_db1_S3_Mat!M5*Weighting!F13+TUM_db1_S3_Mat!N5*Weighting!F14+TUM_db1_S3_Mat!O5*Weighting!F15+TUM_db1_S3_Mat!P5*Weighting!F16+TUM_db1_S3_Mat!Q5*Weighting!F17</f>
        <v>128.45370817727689</v>
      </c>
      <c r="G5" s="6">
        <f>+TUM_db1_S3_Mat!B5*Weighting!G2+TUM_db1_S3_Mat!C5*Weighting!G3+TUM_db1_S3_Mat!D5*Weighting!G4+TUM_db1_S3_Mat!E5*Weighting!G5+TUM_db1_S3_Mat!F5*Weighting!G6+TUM_db1_S3_Mat!G5*Weighting!G7+TUM_db1_S3_Mat!H5*Weighting!G8+TUM_db1_S3_Mat!I5*Weighting!G9+TUM_db1_S3_Mat!J5*Weighting!G10+TUM_db1_S3_Mat!K5*Weighting!G11+TUM_db1_S3_Mat!L5*Weighting!G12+TUM_db1_S3_Mat!M5*Weighting!G13+TUM_db1_S3_Mat!N5*Weighting!G14+TUM_db1_S3_Mat!O5*Weighting!G15+TUM_db1_S3_Mat!P5*Weighting!G16+TUM_db1_S3_Mat!Q5*Weighting!G17</f>
        <v>57.287483536555911</v>
      </c>
      <c r="H5" s="6">
        <f>+TUM_db1_S3_Mat!B5*Weighting!H2+TUM_db1_S3_Mat!C5*Weighting!H3+TUM_db1_S3_Mat!D5*Weighting!H4+TUM_db1_S3_Mat!E5*Weighting!H5+TUM_db1_S3_Mat!F5*Weighting!H6+TUM_db1_S3_Mat!G5*Weighting!H7+TUM_db1_S3_Mat!H5*Weighting!H8+TUM_db1_S3_Mat!I5*Weighting!H9+TUM_db1_S3_Mat!J5*Weighting!H10+TUM_db1_S3_Mat!K5*Weighting!H11+TUM_db1_S3_Mat!L5*Weighting!H12+TUM_db1_S3_Mat!M5*Weighting!H13+TUM_db1_S3_Mat!N5*Weighting!H14+TUM_db1_S3_Mat!O5*Weighting!H15+TUM_db1_S3_Mat!P5*Weighting!H16+TUM_db1_S3_Mat!Q5*Weighting!H17</f>
        <v>47.772141823034573</v>
      </c>
      <c r="I5" s="6">
        <f>+TUM_db1_S3_Mat!B5*Weighting!I2+TUM_db1_S3_Mat!C5*Weighting!I3+TUM_db1_S3_Mat!D5*Weighting!I4+TUM_db1_S3_Mat!E5*Weighting!I5+TUM_db1_S3_Mat!F5*Weighting!I6+TUM_db1_S3_Mat!G5*Weighting!I7+TUM_db1_S3_Mat!H5*Weighting!I8+TUM_db1_S3_Mat!I5*Weighting!I9+TUM_db1_S3_Mat!J5*Weighting!I10+TUM_db1_S3_Mat!K5*Weighting!I11+TUM_db1_S3_Mat!L5*Weighting!I12+TUM_db1_S3_Mat!M5*Weighting!I13+TUM_db1_S3_Mat!N5*Weighting!I14+TUM_db1_S3_Mat!O5*Weighting!I15+TUM_db1_S3_Mat!P5*Weighting!I16+TUM_db1_S3_Mat!Q5*Weighting!I17</f>
        <v>55.279587529685728</v>
      </c>
      <c r="J5" s="6">
        <f>+TUM_db1_S3_Mat!B5*Weighting!J2+TUM_db1_S3_Mat!C5*Weighting!J3+TUM_db1_S3_Mat!D5*Weighting!J4+TUM_db1_S3_Mat!E5*Weighting!J5+TUM_db1_S3_Mat!F5*Weighting!J6+TUM_db1_S3_Mat!G5*Weighting!J7+TUM_db1_S3_Mat!H5*Weighting!J8+TUM_db1_S3_Mat!I5*Weighting!J9+TUM_db1_S3_Mat!J5*Weighting!J10+TUM_db1_S3_Mat!K5*Weighting!J11+TUM_db1_S3_Mat!L5*Weighting!J12+TUM_db1_S3_Mat!M5*Weighting!J13+TUM_db1_S3_Mat!N5*Weighting!J14+TUM_db1_S3_Mat!O5*Weighting!J15+TUM_db1_S3_Mat!P5*Weighting!J16+TUM_db1_S3_Mat!Q5*Weighting!J17</f>
        <v>64.428839362635159</v>
      </c>
      <c r="K5" s="6">
        <f>+TUM_db1_S3_Mat!B5*Weighting!K2+TUM_db1_S3_Mat!C5*Weighting!K3+TUM_db1_S3_Mat!D5*Weighting!K4+TUM_db1_S3_Mat!E5*Weighting!K5+TUM_db1_S3_Mat!F5*Weighting!K6+TUM_db1_S3_Mat!G5*Weighting!K7+TUM_db1_S3_Mat!H5*Weighting!K8+TUM_db1_S3_Mat!I5*Weighting!K9+TUM_db1_S3_Mat!J5*Weighting!K10+TUM_db1_S3_Mat!K5*Weighting!K11+TUM_db1_S3_Mat!L5*Weighting!K12+TUM_db1_S3_Mat!M5*Weighting!K13+TUM_db1_S3_Mat!N5*Weighting!K14+TUM_db1_S3_Mat!O5*Weighting!K15+TUM_db1_S3_Mat!P5*Weighting!K16+TUM_db1_S3_Mat!Q5*Weighting!K17</f>
        <v>43.65165228809483</v>
      </c>
      <c r="L5" s="6">
        <f>+TUM_db1_S3_Mat!B5*Weighting!L2+TUM_db1_S3_Mat!C5*Weighting!L3+TUM_db1_S3_Mat!D5*Weighting!L4+TUM_db1_S3_Mat!E5*Weighting!L5+TUM_db1_S3_Mat!F5*Weighting!L6+TUM_db1_S3_Mat!G5*Weighting!L7+TUM_db1_S3_Mat!H5*Weighting!L8+TUM_db1_S3_Mat!I5*Weighting!L9+TUM_db1_S3_Mat!J5*Weighting!L10+TUM_db1_S3_Mat!K5*Weighting!L11+TUM_db1_S3_Mat!L5*Weighting!L12+TUM_db1_S3_Mat!M5*Weighting!L13+TUM_db1_S3_Mat!N5*Weighting!L14+TUM_db1_S3_Mat!O5*Weighting!L15+TUM_db1_S3_Mat!P5*Weighting!L16+TUM_db1_S3_Mat!Q5*Weighting!L17</f>
        <v>9.6688265654318286</v>
      </c>
      <c r="M5" s="6">
        <f>+TUM_db1_S3_Mat!B5*Weighting!M2+TUM_db1_S3_Mat!C5*Weighting!M3+TUM_db1_S3_Mat!D5*Weighting!M4+TUM_db1_S3_Mat!E5*Weighting!M5+TUM_db1_S3_Mat!F5*Weighting!M6+TUM_db1_S3_Mat!G5*Weighting!M7+TUM_db1_S3_Mat!H5*Weighting!M8+TUM_db1_S3_Mat!I5*Weighting!M9+TUM_db1_S3_Mat!J5*Weighting!M10+TUM_db1_S3_Mat!K5*Weighting!M11+TUM_db1_S3_Mat!L5*Weighting!M12+TUM_db1_S3_Mat!M5*Weighting!M13+TUM_db1_S3_Mat!N5*Weighting!M14+TUM_db1_S3_Mat!O5*Weighting!M15+TUM_db1_S3_Mat!P5*Weighting!M16+TUM_db1_S3_Mat!Q5*Weighting!M17</f>
        <v>0.47748362389890081</v>
      </c>
      <c r="N5" s="6">
        <f>+TUM_db1_S3_Mat!B5*Weighting!N2+TUM_db1_S3_Mat!C5*Weighting!N3+TUM_db1_S3_Mat!D5*Weighting!N4+TUM_db1_S3_Mat!E5*Weighting!N5+TUM_db1_S3_Mat!F5*Weighting!N6+TUM_db1_S3_Mat!G5*Weighting!N7+TUM_db1_S3_Mat!H5*Weighting!N8+TUM_db1_S3_Mat!I5*Weighting!N9+TUM_db1_S3_Mat!J5*Weighting!N10+TUM_db1_S3_Mat!K5*Weighting!N11+TUM_db1_S3_Mat!L5*Weighting!N12+TUM_db1_S3_Mat!M5*Weighting!N13+TUM_db1_S3_Mat!N5*Weighting!N14+TUM_db1_S3_Mat!O5*Weighting!N15+TUM_db1_S3_Mat!P5*Weighting!N16+TUM_db1_S3_Mat!Q5*Weighting!N17</f>
        <v>136.26353542895657</v>
      </c>
      <c r="O5" s="6">
        <f>+TUM_db1_S3_Mat!B5*Weighting!O2+TUM_db1_S3_Mat!C5*Weighting!O3+TUM_db1_S3_Mat!D5*Weighting!O4+TUM_db1_S3_Mat!E5*Weighting!O5+TUM_db1_S3_Mat!F5*Weighting!O6+TUM_db1_S3_Mat!G5*Weighting!O7+TUM_db1_S3_Mat!H5*Weighting!O8+TUM_db1_S3_Mat!I5*Weighting!O9+TUM_db1_S3_Mat!J5*Weighting!O10+TUM_db1_S3_Mat!K5*Weighting!O11+TUM_db1_S3_Mat!L5*Weighting!O12+TUM_db1_S3_Mat!M5*Weighting!O13+TUM_db1_S3_Mat!N5*Weighting!O14+TUM_db1_S3_Mat!O5*Weighting!O15+TUM_db1_S3_Mat!P5*Weighting!O16+TUM_db1_S3_Mat!Q5*Weighting!O17</f>
        <v>212.1111177833254</v>
      </c>
      <c r="P5" s="6">
        <f>+TUM_db1_S3_Mat!B5*Weighting!P2+TUM_db1_S3_Mat!C5*Weighting!P3+TUM_db1_S3_Mat!D5*Weighting!P4+TUM_db1_S3_Mat!E5*Weighting!P5+TUM_db1_S3_Mat!F5*Weighting!P6+TUM_db1_S3_Mat!G5*Weighting!P7+TUM_db1_S3_Mat!H5*Weighting!P8+TUM_db1_S3_Mat!I5*Weighting!P9+TUM_db1_S3_Mat!J5*Weighting!P10+TUM_db1_S3_Mat!K5*Weighting!P11+TUM_db1_S3_Mat!L5*Weighting!P12+TUM_db1_S3_Mat!M5*Weighting!P13+TUM_db1_S3_Mat!N5*Weighting!P14+TUM_db1_S3_Mat!O5*Weighting!P15+TUM_db1_S3_Mat!P5*Weighting!P16+TUM_db1_S3_Mat!Q5*Weighting!P17</f>
        <v>15.921990459519813</v>
      </c>
      <c r="Q5" s="6">
        <f>+TUM_db1_S3_Mat!B5*Weighting!Q2+TUM_db1_S3_Mat!C5*Weighting!Q3+TUM_db1_S3_Mat!D5*Weighting!Q4+TUM_db1_S3_Mat!E5*Weighting!Q5+TUM_db1_S3_Mat!F5*Weighting!Q6+TUM_db1_S3_Mat!G5*Weighting!Q7+TUM_db1_S3_Mat!H5*Weighting!Q8+TUM_db1_S3_Mat!I5*Weighting!Q9+TUM_db1_S3_Mat!J5*Weighting!Q10+TUM_db1_S3_Mat!K5*Weighting!Q11+TUM_db1_S3_Mat!L5*Weighting!Q12+TUM_db1_S3_Mat!M5*Weighting!Q13+TUM_db1_S3_Mat!N5*Weighting!Q14+TUM_db1_S3_Mat!O5*Weighting!Q15+TUM_db1_S3_Mat!P5*Weighting!Q16+TUM_db1_S3_Mat!Q5*Weighting!Q17</f>
        <v>1.0446352228052325</v>
      </c>
      <c r="R5" s="6">
        <f>+TUM_db1_S3_Mat!B5*Weighting!R2+TUM_db1_S3_Mat!C5*Weighting!R3+TUM_db1_S3_Mat!D5*Weighting!R4+TUM_db1_S3_Mat!E5*Weighting!R5+TUM_db1_S3_Mat!F5*Weighting!R6+TUM_db1_S3_Mat!G5*Weighting!R7+TUM_db1_S3_Mat!H5*Weighting!R8+TUM_db1_S3_Mat!I5*Weighting!R9+TUM_db1_S3_Mat!J5*Weighting!R10+TUM_db1_S3_Mat!K5*Weighting!R11+TUM_db1_S3_Mat!L5*Weighting!R12+TUM_db1_S3_Mat!M5*Weighting!R13+TUM_db1_S3_Mat!N5*Weighting!R14+TUM_db1_S3_Mat!O5*Weighting!R15+TUM_db1_S3_Mat!P5*Weighting!R16+TUM_db1_S3_Mat!Q5*Weighting!R17</f>
        <v>13.212962921292265</v>
      </c>
      <c r="S5" s="6">
        <f>+TUM_db1_S3_Mat!B5*Weighting!S2+TUM_db1_S3_Mat!C5*Weighting!S3+TUM_db1_S3_Mat!D5*Weighting!S4+TUM_db1_S3_Mat!E5*Weighting!S5+TUM_db1_S3_Mat!F5*Weighting!S6+TUM_db1_S3_Mat!G5*Weighting!S7+TUM_db1_S3_Mat!H5*Weighting!S8+TUM_db1_S3_Mat!I5*Weighting!S9+TUM_db1_S3_Mat!J5*Weighting!S10+TUM_db1_S3_Mat!K5*Weighting!S11+TUM_db1_S3_Mat!L5*Weighting!S12+TUM_db1_S3_Mat!M5*Weighting!S13+TUM_db1_S3_Mat!N5*Weighting!S14+TUM_db1_S3_Mat!O5*Weighting!S15+TUM_db1_S3_Mat!P5*Weighting!S16+TUM_db1_S3_Mat!Q5*Weighting!S17</f>
        <v>23.456282594972009</v>
      </c>
      <c r="T5" s="6">
        <f>+TUM_db1_S3_Mat!B5*Weighting!T2+TUM_db1_S3_Mat!C5*Weighting!T3+TUM_db1_S3_Mat!D5*Weighting!T4+TUM_db1_S3_Mat!E5*Weighting!T5+TUM_db1_S3_Mat!F5*Weighting!T6+TUM_db1_S3_Mat!G5*Weighting!T7+TUM_db1_S3_Mat!H5*Weighting!T8+TUM_db1_S3_Mat!I5*Weighting!T9+TUM_db1_S3_Mat!J5*Weighting!T10+TUM_db1_S3_Mat!K5*Weighting!T11+TUM_db1_S3_Mat!L5*Weighting!T12+TUM_db1_S3_Mat!M5*Weighting!T13+TUM_db1_S3_Mat!N5*Weighting!T14+TUM_db1_S3_Mat!O5*Weighting!T15+TUM_db1_S3_Mat!P5*Weighting!T16+TUM_db1_S3_Mat!Q5*Weighting!T17</f>
        <v>30.265742639339745</v>
      </c>
      <c r="U5" s="6">
        <f>+TUM_db1_S3_Mat!B5*Weighting!U2+TUM_db1_S3_Mat!C5*Weighting!U3+TUM_db1_S3_Mat!D5*Weighting!U4+TUM_db1_S3_Mat!E5*Weighting!U5+TUM_db1_S3_Mat!F5*Weighting!U6+TUM_db1_S3_Mat!G5*Weighting!U7+TUM_db1_S3_Mat!H5*Weighting!U8+TUM_db1_S3_Mat!I5*Weighting!U9+TUM_db1_S3_Mat!J5*Weighting!U10+TUM_db1_S3_Mat!K5*Weighting!U11+TUM_db1_S3_Mat!L5*Weighting!U12+TUM_db1_S3_Mat!M5*Weighting!U13+TUM_db1_S3_Mat!N5*Weighting!U14+TUM_db1_S3_Mat!O5*Weighting!U15+TUM_db1_S3_Mat!P5*Weighting!U16+TUM_db1_S3_Mat!Q5*Weighting!U17</f>
        <v>33.714125913847639</v>
      </c>
      <c r="V5" s="6">
        <f>+TUM_db1_S3_Mat!B5*Weighting!V2+TUM_db1_S3_Mat!C5*Weighting!V3+TUM_db1_S3_Mat!D5*Weighting!V4+TUM_db1_S3_Mat!E5*Weighting!V5+TUM_db1_S3_Mat!F5*Weighting!V6+TUM_db1_S3_Mat!G5*Weighting!V7+TUM_db1_S3_Mat!H5*Weighting!V8+TUM_db1_S3_Mat!I5*Weighting!V9+TUM_db1_S3_Mat!J5*Weighting!V10+TUM_db1_S3_Mat!K5*Weighting!V11+TUM_db1_S3_Mat!L5*Weighting!V12+TUM_db1_S3_Mat!M5*Weighting!V13+TUM_db1_S3_Mat!N5*Weighting!V14+TUM_db1_S3_Mat!O5*Weighting!V15+TUM_db1_S3_Mat!P5*Weighting!V16+TUM_db1_S3_Mat!Q5*Weighting!V17</f>
        <v>30.452624089852605</v>
      </c>
      <c r="W5" s="6">
        <f>+TUM_db1_S3_Mat!B5*Weighting!W2+TUM_db1_S3_Mat!C5*Weighting!W3+TUM_db1_S3_Mat!D5*Weighting!W4+TUM_db1_S3_Mat!E5*Weighting!W5+TUM_db1_S3_Mat!F5*Weighting!W6+TUM_db1_S3_Mat!G5*Weighting!W7+TUM_db1_S3_Mat!H5*Weighting!W8+TUM_db1_S3_Mat!I5*Weighting!W9+TUM_db1_S3_Mat!J5*Weighting!W10+TUM_db1_S3_Mat!K5*Weighting!W11+TUM_db1_S3_Mat!L5*Weighting!W12+TUM_db1_S3_Mat!M5*Weighting!W13+TUM_db1_S3_Mat!N5*Weighting!W14+TUM_db1_S3_Mat!O5*Weighting!W15+TUM_db1_S3_Mat!P5*Weighting!W16+TUM_db1_S3_Mat!Q5*Weighting!W17</f>
        <v>206.94715346050947</v>
      </c>
      <c r="X5" s="6">
        <f>+TUM_db1_S3_Mat!B5*Weighting!X2+TUM_db1_S3_Mat!C5*Weighting!X3+TUM_db1_S3_Mat!D5*Weighting!X4+TUM_db1_S3_Mat!E5*Weighting!X5+TUM_db1_S3_Mat!F5*Weighting!X6+TUM_db1_S3_Mat!G5*Weighting!X7+TUM_db1_S3_Mat!H5*Weighting!X8+TUM_db1_S3_Mat!I5*Weighting!X9+TUM_db1_S3_Mat!J5*Weighting!X10+TUM_db1_S3_Mat!K5*Weighting!X11+TUM_db1_S3_Mat!L5*Weighting!X12+TUM_db1_S3_Mat!M5*Weighting!X13+TUM_db1_S3_Mat!N5*Weighting!X14+TUM_db1_S3_Mat!O5*Weighting!X15+TUM_db1_S3_Mat!P5*Weighting!X16+TUM_db1_S3_Mat!Q5*Weighting!X17</f>
        <v>17.621304147439623</v>
      </c>
      <c r="Y5" s="6">
        <f>+TUM_db1_S3_Mat!B5*Weighting!Y2+TUM_db1_S3_Mat!C5*Weighting!Y3+TUM_db1_S3_Mat!D5*Weighting!Y4+TUM_db1_S3_Mat!E5*Weighting!Y5+TUM_db1_S3_Mat!F5*Weighting!Y6+TUM_db1_S3_Mat!G5*Weighting!Y7+TUM_db1_S3_Mat!H5*Weighting!Y8+TUM_db1_S3_Mat!I5*Weighting!Y9+TUM_db1_S3_Mat!J5*Weighting!Y10+TUM_db1_S3_Mat!K5*Weighting!Y11+TUM_db1_S3_Mat!L5*Weighting!Y12+TUM_db1_S3_Mat!M5*Weighting!Y13+TUM_db1_S3_Mat!N5*Weighting!Y14+TUM_db1_S3_Mat!O5*Weighting!Y15+TUM_db1_S3_Mat!P5*Weighting!Y16+TUM_db1_S3_Mat!Q5*Weighting!Y17</f>
        <v>154.92182182347563</v>
      </c>
      <c r="Z5" s="6">
        <f>+TUM_db1_S3_Mat!B5*Weighting!Z2+TUM_db1_S3_Mat!C5*Weighting!Z3+TUM_db1_S3_Mat!D5*Weighting!Z4+TUM_db1_S3_Mat!E5*Weighting!Z5+TUM_db1_S3_Mat!F5*Weighting!Z6+TUM_db1_S3_Mat!G5*Weighting!Z7+TUM_db1_S3_Mat!H5*Weighting!Z8+TUM_db1_S3_Mat!I5*Weighting!Z9+TUM_db1_S3_Mat!J5*Weighting!Z10+TUM_db1_S3_Mat!K5*Weighting!Z11+TUM_db1_S3_Mat!L5*Weighting!Z12+TUM_db1_S3_Mat!M5*Weighting!Z13+TUM_db1_S3_Mat!N5*Weighting!Z14+TUM_db1_S3_Mat!O5*Weighting!Z15+TUM_db1_S3_Mat!P5*Weighting!Z16+TUM_db1_S3_Mat!Q5*Weighting!Z17</f>
        <v>16.314672622830685</v>
      </c>
      <c r="AA5" s="6">
        <f>+TUM_db1_S3_Mat!B5*Weighting!AA2+TUM_db1_S3_Mat!C5*Weighting!AA3+TUM_db1_S3_Mat!D5*Weighting!AA4+TUM_db1_S3_Mat!E5*Weighting!AA5+TUM_db1_S3_Mat!F5*Weighting!AA6+TUM_db1_S3_Mat!G5*Weighting!AA7+TUM_db1_S3_Mat!H5*Weighting!AA8+TUM_db1_S3_Mat!I5*Weighting!AA9+TUM_db1_S3_Mat!J5*Weighting!AA10+TUM_db1_S3_Mat!K5*Weighting!AA11+TUM_db1_S3_Mat!L5*Weighting!AA12+TUM_db1_S3_Mat!M5*Weighting!AA13+TUM_db1_S3_Mat!N5*Weighting!AA14+TUM_db1_S3_Mat!O5*Weighting!AA15+TUM_db1_S3_Mat!P5*Weighting!AA16+TUM_db1_S3_Mat!Q5*Weighting!AA17</f>
        <v>14.205457287397088</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4_Treatm!B2*Weighting!B2+TUM_db1_S4_Treatm!C2*Weighting!B3+TUM_db1_S4_Treatm!D2*Weighting!B4+TUM_db1_S4_Treatm!E2*Weighting!B5+TUM_db1_S4_Treatm!F2*Weighting!B6+TUM_db1_S4_Treatm!G2*Weighting!B7+TUM_db1_S4_Treatm!H2*Weighting!B8+TUM_db1_S4_Treatm!I2*Weighting!B9+TUM_db1_S4_Treatm!J2*Weighting!B10+TUM_db1_S4_Treatm!K2*Weighting!B11+TUM_db1_S4_Treatm!L2*Weighting!B12+TUM_db1_S4_Treatm!M2*Weighting!B13+TUM_db1_S4_Treatm!N2*Weighting!B14+TUM_db1_S4_Treatm!O2*Weighting!B15+TUM_db1_S4_Treatm!P2*Weighting!B16+TUM_db1_S4_Treatm!Q2*Weighting!B17</f>
        <v>-8.8514409399366425</v>
      </c>
      <c r="C2" s="6">
        <f ca="1">+TUM_db1_S4_Treatm!B2*Weighting!C2+TUM_db1_S4_Treatm!C2*Weighting!C3+TUM_db1_S4_Treatm!D2*Weighting!C4+TUM_db1_S4_Treatm!E2*Weighting!C5+TUM_db1_S4_Treatm!F2*Weighting!C6+TUM_db1_S4_Treatm!G2*Weighting!C7+TUM_db1_S4_Treatm!H2*Weighting!C8+TUM_db1_S4_Treatm!I2*Weighting!C9+TUM_db1_S4_Treatm!J2*Weighting!C10+TUM_db1_S4_Treatm!K2*Weighting!C11+TUM_db1_S4_Treatm!L2*Weighting!C12+TUM_db1_S4_Treatm!M2*Weighting!C13+TUM_db1_S4_Treatm!N2*Weighting!C14+TUM_db1_S4_Treatm!O2*Weighting!C15+TUM_db1_S4_Treatm!P2*Weighting!C16+TUM_db1_S4_Treatm!Q2*Weighting!C17</f>
        <v>-5.5989275553692757</v>
      </c>
      <c r="D2" s="6">
        <f ca="1">+TUM_db1_S4_Treatm!B2*Weighting!D2+TUM_db1_S4_Treatm!C2*Weighting!D3+TUM_db1_S4_Treatm!D2*Weighting!D4+TUM_db1_S4_Treatm!E2*Weighting!D5+TUM_db1_S4_Treatm!F2*Weighting!D6+TUM_db1_S4_Treatm!G2*Weighting!D7+TUM_db1_S4_Treatm!H2*Weighting!D8+TUM_db1_S4_Treatm!I2*Weighting!D9+TUM_db1_S4_Treatm!J2*Weighting!D10+TUM_db1_S4_Treatm!K2*Weighting!D11+TUM_db1_S4_Treatm!L2*Weighting!D12+TUM_db1_S4_Treatm!M2*Weighting!D13+TUM_db1_S4_Treatm!N2*Weighting!D14+TUM_db1_S4_Treatm!O2*Weighting!D15+TUM_db1_S4_Treatm!P2*Weighting!D16+TUM_db1_S4_Treatm!Q2*Weighting!D17</f>
        <v>-9.3575152396635985</v>
      </c>
      <c r="E2" s="6">
        <f ca="1">+TUM_db1_S4_Treatm!B2*Weighting!E2+TUM_db1_S4_Treatm!C2*Weighting!E3+TUM_db1_S4_Treatm!D2*Weighting!E4+TUM_db1_S4_Treatm!E2*Weighting!E5+TUM_db1_S4_Treatm!F2*Weighting!E6+TUM_db1_S4_Treatm!G2*Weighting!E7+TUM_db1_S4_Treatm!H2*Weighting!E8+TUM_db1_S4_Treatm!I2*Weighting!E9+TUM_db1_S4_Treatm!J2*Weighting!E10+TUM_db1_S4_Treatm!K2*Weighting!E11+TUM_db1_S4_Treatm!L2*Weighting!E12+TUM_db1_S4_Treatm!M2*Weighting!E13+TUM_db1_S4_Treatm!N2*Weighting!E14+TUM_db1_S4_Treatm!O2*Weighting!E15+TUM_db1_S4_Treatm!P2*Weighting!E16+TUM_db1_S4_Treatm!Q2*Weighting!E17</f>
        <v>-0.29124600022135111</v>
      </c>
      <c r="F2" s="6">
        <f ca="1">+TUM_db1_S4_Treatm!B2*Weighting!F2+TUM_db1_S4_Treatm!C2*Weighting!F3+TUM_db1_S4_Treatm!D2*Weighting!F4+TUM_db1_S4_Treatm!E2*Weighting!F5+TUM_db1_S4_Treatm!F2*Weighting!F6+TUM_db1_S4_Treatm!G2*Weighting!F7+TUM_db1_S4_Treatm!H2*Weighting!F8+TUM_db1_S4_Treatm!I2*Weighting!F9+TUM_db1_S4_Treatm!J2*Weighting!F10+TUM_db1_S4_Treatm!K2*Weighting!F11+TUM_db1_S4_Treatm!L2*Weighting!F12+TUM_db1_S4_Treatm!M2*Weighting!F13+TUM_db1_S4_Treatm!N2*Weighting!F14+TUM_db1_S4_Treatm!O2*Weighting!F15+TUM_db1_S4_Treatm!P2*Weighting!F16+TUM_db1_S4_Treatm!Q2*Weighting!F17</f>
        <v>-9.2982134603793209</v>
      </c>
      <c r="G2" s="6">
        <f>+TUM_db1_S4_Treatm!B2*Weighting!G2+TUM_db1_S4_Treatm!C2*Weighting!G3+TUM_db1_S4_Treatm!D2*Weighting!G4+TUM_db1_S4_Treatm!E2*Weighting!G5+TUM_db1_S4_Treatm!F2*Weighting!G6+TUM_db1_S4_Treatm!G2*Weighting!G7+TUM_db1_S4_Treatm!H2*Weighting!G8+TUM_db1_S4_Treatm!I2*Weighting!G9+TUM_db1_S4_Treatm!J2*Weighting!G10+TUM_db1_S4_Treatm!K2*Weighting!G11+TUM_db1_S4_Treatm!L2*Weighting!G12+TUM_db1_S4_Treatm!M2*Weighting!G13+TUM_db1_S4_Treatm!N2*Weighting!G14+TUM_db1_S4_Treatm!O2*Weighting!G15+TUM_db1_S4_Treatm!P2*Weighting!G16+TUM_db1_S4_Treatm!Q2*Weighting!G17</f>
        <v>-6.2741116149846814</v>
      </c>
      <c r="H2" s="6">
        <f>+TUM_db1_S4_Treatm!B2*Weighting!H2+TUM_db1_S4_Treatm!C2*Weighting!H3+TUM_db1_S4_Treatm!D2*Weighting!H4+TUM_db1_S4_Treatm!E2*Weighting!H5+TUM_db1_S4_Treatm!F2*Weighting!H6+TUM_db1_S4_Treatm!G2*Weighting!H7+TUM_db1_S4_Treatm!H2*Weighting!H8+TUM_db1_S4_Treatm!I2*Weighting!H9+TUM_db1_S4_Treatm!J2*Weighting!H10+TUM_db1_S4_Treatm!K2*Weighting!H11+TUM_db1_S4_Treatm!L2*Weighting!H12+TUM_db1_S4_Treatm!M2*Weighting!H13+TUM_db1_S4_Treatm!N2*Weighting!H14+TUM_db1_S4_Treatm!O2*Weighting!H15+TUM_db1_S4_Treatm!P2*Weighting!H16+TUM_db1_S4_Treatm!Q2*Weighting!H17</f>
        <v>-5.7059905718476065</v>
      </c>
      <c r="I2" s="6">
        <f>+TUM_db1_S4_Treatm!B2*Weighting!I2+TUM_db1_S4_Treatm!C2*Weighting!I3+TUM_db1_S4_Treatm!D2*Weighting!I4+TUM_db1_S4_Treatm!E2*Weighting!I5+TUM_db1_S4_Treatm!F2*Weighting!I6+TUM_db1_S4_Treatm!G2*Weighting!I7+TUM_db1_S4_Treatm!H2*Weighting!I8+TUM_db1_S4_Treatm!I2*Weighting!I9+TUM_db1_S4_Treatm!J2*Weighting!I10+TUM_db1_S4_Treatm!K2*Weighting!I11+TUM_db1_S4_Treatm!L2*Weighting!I12+TUM_db1_S4_Treatm!M2*Weighting!I13+TUM_db1_S4_Treatm!N2*Weighting!I14+TUM_db1_S4_Treatm!O2*Weighting!I15+TUM_db1_S4_Treatm!P2*Weighting!I16+TUM_db1_S4_Treatm!Q2*Weighting!I17</f>
        <v>-6.6044806057600329</v>
      </c>
      <c r="J2" s="6">
        <f>+TUM_db1_S4_Treatm!B2*Weighting!J2+TUM_db1_S4_Treatm!C2*Weighting!J3+TUM_db1_S4_Treatm!D2*Weighting!J4+TUM_db1_S4_Treatm!E2*Weighting!J5+TUM_db1_S4_Treatm!F2*Weighting!J6+TUM_db1_S4_Treatm!G2*Weighting!J7+TUM_db1_S4_Treatm!H2*Weighting!J8+TUM_db1_S4_Treatm!I2*Weighting!J9+TUM_db1_S4_Treatm!J2*Weighting!J10+TUM_db1_S4_Treatm!K2*Weighting!J11+TUM_db1_S4_Treatm!L2*Weighting!J12+TUM_db1_S4_Treatm!M2*Weighting!J13+TUM_db1_S4_Treatm!N2*Weighting!J14+TUM_db1_S4_Treatm!O2*Weighting!J15+TUM_db1_S4_Treatm!P2*Weighting!J16+TUM_db1_S4_Treatm!Q2*Weighting!J17</f>
        <v>-1.8935781579478446</v>
      </c>
      <c r="K2" s="6">
        <f>+TUM_db1_S4_Treatm!B2*Weighting!K2+TUM_db1_S4_Treatm!C2*Weighting!K3+TUM_db1_S4_Treatm!D2*Weighting!K4+TUM_db1_S4_Treatm!E2*Weighting!K5+TUM_db1_S4_Treatm!F2*Weighting!K6+TUM_db1_S4_Treatm!G2*Weighting!K7+TUM_db1_S4_Treatm!H2*Weighting!K8+TUM_db1_S4_Treatm!I2*Weighting!K9+TUM_db1_S4_Treatm!J2*Weighting!K10+TUM_db1_S4_Treatm!K2*Weighting!K11+TUM_db1_S4_Treatm!L2*Weighting!K12+TUM_db1_S4_Treatm!M2*Weighting!K13+TUM_db1_S4_Treatm!N2*Weighting!K14+TUM_db1_S4_Treatm!O2*Weighting!K15+TUM_db1_S4_Treatm!P2*Weighting!K16+TUM_db1_S4_Treatm!Q2*Weighting!K17</f>
        <v>-6.3036284902146988</v>
      </c>
      <c r="L2" s="6">
        <f>+TUM_db1_S4_Treatm!B2*Weighting!L2+TUM_db1_S4_Treatm!C2*Weighting!L3+TUM_db1_S4_Treatm!D2*Weighting!L4+TUM_db1_S4_Treatm!E2*Weighting!L5+TUM_db1_S4_Treatm!F2*Weighting!L6+TUM_db1_S4_Treatm!G2*Weighting!L7+TUM_db1_S4_Treatm!H2*Weighting!L8+TUM_db1_S4_Treatm!I2*Weighting!L9+TUM_db1_S4_Treatm!J2*Weighting!L10+TUM_db1_S4_Treatm!K2*Weighting!L11+TUM_db1_S4_Treatm!L2*Weighting!L12+TUM_db1_S4_Treatm!M2*Weighting!L13+TUM_db1_S4_Treatm!N2*Weighting!L14+TUM_db1_S4_Treatm!O2*Weighting!L15+TUM_db1_S4_Treatm!P2*Weighting!L16+TUM_db1_S4_Treatm!Q2*Weighting!L17</f>
        <v>-8.8711465082034167</v>
      </c>
      <c r="M2" s="6">
        <f>+TUM_db1_S4_Treatm!B2*Weighting!M2+TUM_db1_S4_Treatm!C2*Weighting!M3+TUM_db1_S4_Treatm!D2*Weighting!M4+TUM_db1_S4_Treatm!E2*Weighting!M5+TUM_db1_S4_Treatm!F2*Weighting!M6+TUM_db1_S4_Treatm!G2*Weighting!M7+TUM_db1_S4_Treatm!H2*Weighting!M8+TUM_db1_S4_Treatm!I2*Weighting!M9+TUM_db1_S4_Treatm!J2*Weighting!M10+TUM_db1_S4_Treatm!K2*Weighting!M11+TUM_db1_S4_Treatm!L2*Weighting!M12+TUM_db1_S4_Treatm!M2*Weighting!M13+TUM_db1_S4_Treatm!N2*Weighting!M14+TUM_db1_S4_Treatm!O2*Weighting!M15+TUM_db1_S4_Treatm!P2*Weighting!M16+TUM_db1_S4_Treatm!Q2*Weighting!M17</f>
        <v>4.4415389952138118E-2</v>
      </c>
      <c r="N2" s="6">
        <f>+TUM_db1_S4_Treatm!B2*Weighting!N2+TUM_db1_S4_Treatm!C2*Weighting!N3+TUM_db1_S4_Treatm!D2*Weighting!N4+TUM_db1_S4_Treatm!E2*Weighting!N5+TUM_db1_S4_Treatm!F2*Weighting!N6+TUM_db1_S4_Treatm!G2*Weighting!N7+TUM_db1_S4_Treatm!H2*Weighting!N8+TUM_db1_S4_Treatm!I2*Weighting!N9+TUM_db1_S4_Treatm!J2*Weighting!N10+TUM_db1_S4_Treatm!K2*Weighting!N11+TUM_db1_S4_Treatm!L2*Weighting!N12+TUM_db1_S4_Treatm!M2*Weighting!N13+TUM_db1_S4_Treatm!N2*Weighting!N14+TUM_db1_S4_Treatm!O2*Weighting!N15+TUM_db1_S4_Treatm!P2*Weighting!N16+TUM_db1_S4_Treatm!Q2*Weighting!N17</f>
        <v>-24.984923351763115</v>
      </c>
      <c r="O2" s="6">
        <f>+TUM_db1_S4_Treatm!B2*Weighting!O2+TUM_db1_S4_Treatm!C2*Weighting!O3+TUM_db1_S4_Treatm!D2*Weighting!O4+TUM_db1_S4_Treatm!E2*Weighting!O5+TUM_db1_S4_Treatm!F2*Weighting!O6+TUM_db1_S4_Treatm!G2*Weighting!O7+TUM_db1_S4_Treatm!H2*Weighting!O8+TUM_db1_S4_Treatm!I2*Weighting!O9+TUM_db1_S4_Treatm!J2*Weighting!O10+TUM_db1_S4_Treatm!K2*Weighting!O11+TUM_db1_S4_Treatm!L2*Weighting!O12+TUM_db1_S4_Treatm!M2*Weighting!O13+TUM_db1_S4_Treatm!N2*Weighting!O14+TUM_db1_S4_Treatm!O2*Weighting!O15+TUM_db1_S4_Treatm!P2*Weighting!O16+TUM_db1_S4_Treatm!Q2*Weighting!O17</f>
        <v>-6.5807651257812552</v>
      </c>
      <c r="P2" s="6">
        <f>+TUM_db1_S4_Treatm!B2*Weighting!P2+TUM_db1_S4_Treatm!C2*Weighting!P3+TUM_db1_S4_Treatm!D2*Weighting!P4+TUM_db1_S4_Treatm!E2*Weighting!P5+TUM_db1_S4_Treatm!F2*Weighting!P6+TUM_db1_S4_Treatm!G2*Weighting!P7+TUM_db1_S4_Treatm!H2*Weighting!P8+TUM_db1_S4_Treatm!I2*Weighting!P9+TUM_db1_S4_Treatm!J2*Weighting!P10+TUM_db1_S4_Treatm!K2*Weighting!P11+TUM_db1_S4_Treatm!L2*Weighting!P12+TUM_db1_S4_Treatm!M2*Weighting!P13+TUM_db1_S4_Treatm!N2*Weighting!P14+TUM_db1_S4_Treatm!O2*Weighting!P15+TUM_db1_S4_Treatm!P2*Weighting!P16+TUM_db1_S4_Treatm!Q2*Weighting!P17</f>
        <v>-9.0245227029601534</v>
      </c>
      <c r="Q2" s="6">
        <f>+TUM_db1_S4_Treatm!B2*Weighting!Q2+TUM_db1_S4_Treatm!C2*Weighting!Q3+TUM_db1_S4_Treatm!D2*Weighting!Q4+TUM_db1_S4_Treatm!E2*Weighting!Q5+TUM_db1_S4_Treatm!F2*Weighting!Q6+TUM_db1_S4_Treatm!G2*Weighting!Q7+TUM_db1_S4_Treatm!H2*Weighting!Q8+TUM_db1_S4_Treatm!I2*Weighting!Q9+TUM_db1_S4_Treatm!J2*Weighting!Q10+TUM_db1_S4_Treatm!K2*Weighting!Q11+TUM_db1_S4_Treatm!L2*Weighting!Q12+TUM_db1_S4_Treatm!M2*Weighting!Q13+TUM_db1_S4_Treatm!N2*Weighting!Q14+TUM_db1_S4_Treatm!O2*Weighting!Q15+TUM_db1_S4_Treatm!P2*Weighting!Q16+TUM_db1_S4_Treatm!Q2*Weighting!Q17</f>
        <v>-0.16437733853399317</v>
      </c>
      <c r="R2" s="6">
        <f>+TUM_db1_S4_Treatm!B2*Weighting!R2+TUM_db1_S4_Treatm!C2*Weighting!R3+TUM_db1_S4_Treatm!D2*Weighting!R4+TUM_db1_S4_Treatm!E2*Weighting!R5+TUM_db1_S4_Treatm!F2*Weighting!R6+TUM_db1_S4_Treatm!G2*Weighting!R7+TUM_db1_S4_Treatm!H2*Weighting!R8+TUM_db1_S4_Treatm!I2*Weighting!R9+TUM_db1_S4_Treatm!J2*Weighting!R10+TUM_db1_S4_Treatm!K2*Weighting!R11+TUM_db1_S4_Treatm!L2*Weighting!R12+TUM_db1_S4_Treatm!M2*Weighting!R13+TUM_db1_S4_Treatm!N2*Weighting!R14+TUM_db1_S4_Treatm!O2*Weighting!R15+TUM_db1_S4_Treatm!P2*Weighting!R16+TUM_db1_S4_Treatm!Q2*Weighting!R17</f>
        <v>2.0947647928478368</v>
      </c>
      <c r="S2" s="6">
        <f>+TUM_db1_S4_Treatm!B2*Weighting!S2+TUM_db1_S4_Treatm!C2*Weighting!S3+TUM_db1_S4_Treatm!D2*Weighting!S4+TUM_db1_S4_Treatm!E2*Weighting!S5+TUM_db1_S4_Treatm!F2*Weighting!S6+TUM_db1_S4_Treatm!G2*Weighting!S7+TUM_db1_S4_Treatm!H2*Weighting!S8+TUM_db1_S4_Treatm!I2*Weighting!S9+TUM_db1_S4_Treatm!J2*Weighting!S10+TUM_db1_S4_Treatm!K2*Weighting!S11+TUM_db1_S4_Treatm!L2*Weighting!S12+TUM_db1_S4_Treatm!M2*Weighting!S13+TUM_db1_S4_Treatm!N2*Weighting!S14+TUM_db1_S4_Treatm!O2*Weighting!S15+TUM_db1_S4_Treatm!P2*Weighting!S16+TUM_db1_S4_Treatm!Q2*Weighting!S17</f>
        <v>-21.854259880336581</v>
      </c>
      <c r="T2" s="6">
        <f>+TUM_db1_S4_Treatm!B2*Weighting!T2+TUM_db1_S4_Treatm!C2*Weighting!T3+TUM_db1_S4_Treatm!D2*Weighting!T4+TUM_db1_S4_Treatm!E2*Weighting!T5+TUM_db1_S4_Treatm!F2*Weighting!T6+TUM_db1_S4_Treatm!G2*Weighting!T7+TUM_db1_S4_Treatm!H2*Weighting!T8+TUM_db1_S4_Treatm!I2*Weighting!T9+TUM_db1_S4_Treatm!J2*Weighting!T10+TUM_db1_S4_Treatm!K2*Weighting!T11+TUM_db1_S4_Treatm!L2*Weighting!T12+TUM_db1_S4_Treatm!M2*Weighting!T13+TUM_db1_S4_Treatm!N2*Weighting!T14+TUM_db1_S4_Treatm!O2*Weighting!T15+TUM_db1_S4_Treatm!P2*Weighting!T16+TUM_db1_S4_Treatm!Q2*Weighting!T17</f>
        <v>-30.361758094943312</v>
      </c>
      <c r="U2" s="6">
        <f>+TUM_db1_S4_Treatm!B2*Weighting!U2+TUM_db1_S4_Treatm!C2*Weighting!U3+TUM_db1_S4_Treatm!D2*Weighting!U4+TUM_db1_S4_Treatm!E2*Weighting!U5+TUM_db1_S4_Treatm!F2*Weighting!U6+TUM_db1_S4_Treatm!G2*Weighting!U7+TUM_db1_S4_Treatm!H2*Weighting!U8+TUM_db1_S4_Treatm!I2*Weighting!U9+TUM_db1_S4_Treatm!J2*Weighting!U10+TUM_db1_S4_Treatm!K2*Weighting!U11+TUM_db1_S4_Treatm!L2*Weighting!U12+TUM_db1_S4_Treatm!M2*Weighting!U13+TUM_db1_S4_Treatm!N2*Weighting!U14+TUM_db1_S4_Treatm!O2*Weighting!U15+TUM_db1_S4_Treatm!P2*Weighting!U16+TUM_db1_S4_Treatm!Q2*Weighting!U17</f>
        <v>-0.49000965491151049</v>
      </c>
      <c r="V2" s="6">
        <f>+TUM_db1_S4_Treatm!B2*Weighting!V2+TUM_db1_S4_Treatm!C2*Weighting!V3+TUM_db1_S4_Treatm!D2*Weighting!V4+TUM_db1_S4_Treatm!E2*Weighting!V5+TUM_db1_S4_Treatm!F2*Weighting!V6+TUM_db1_S4_Treatm!G2*Weighting!V7+TUM_db1_S4_Treatm!H2*Weighting!V8+TUM_db1_S4_Treatm!I2*Weighting!V9+TUM_db1_S4_Treatm!J2*Weighting!V10+TUM_db1_S4_Treatm!K2*Weighting!V11+TUM_db1_S4_Treatm!L2*Weighting!V12+TUM_db1_S4_Treatm!M2*Weighting!V13+TUM_db1_S4_Treatm!N2*Weighting!V14+TUM_db1_S4_Treatm!O2*Weighting!V15+TUM_db1_S4_Treatm!P2*Weighting!V16+TUM_db1_S4_Treatm!Q2*Weighting!V17</f>
        <v>-0.64588494284025444</v>
      </c>
      <c r="W2" s="6">
        <f>+TUM_db1_S4_Treatm!B2*Weighting!W2+TUM_db1_S4_Treatm!C2*Weighting!W3+TUM_db1_S4_Treatm!D2*Weighting!W4+TUM_db1_S4_Treatm!E2*Weighting!W5+TUM_db1_S4_Treatm!F2*Weighting!W6+TUM_db1_S4_Treatm!G2*Weighting!W7+TUM_db1_S4_Treatm!H2*Weighting!W8+TUM_db1_S4_Treatm!I2*Weighting!W9+TUM_db1_S4_Treatm!J2*Weighting!W10+TUM_db1_S4_Treatm!K2*Weighting!W11+TUM_db1_S4_Treatm!L2*Weighting!W12+TUM_db1_S4_Treatm!M2*Weighting!W13+TUM_db1_S4_Treatm!N2*Weighting!W14+TUM_db1_S4_Treatm!O2*Weighting!W15+TUM_db1_S4_Treatm!P2*Weighting!W16+TUM_db1_S4_Treatm!Q2*Weighting!W17</f>
        <v>0.78181052109712823</v>
      </c>
      <c r="X2" s="6">
        <f>+TUM_db1_S4_Treatm!B2*Weighting!X2+TUM_db1_S4_Treatm!C2*Weighting!X3+TUM_db1_S4_Treatm!D2*Weighting!X4+TUM_db1_S4_Treatm!E2*Weighting!X5+TUM_db1_S4_Treatm!F2*Weighting!X6+TUM_db1_S4_Treatm!G2*Weighting!X7+TUM_db1_S4_Treatm!H2*Weighting!X8+TUM_db1_S4_Treatm!I2*Weighting!X9+TUM_db1_S4_Treatm!J2*Weighting!X10+TUM_db1_S4_Treatm!K2*Weighting!X11+TUM_db1_S4_Treatm!L2*Weighting!X12+TUM_db1_S4_Treatm!M2*Weighting!X13+TUM_db1_S4_Treatm!N2*Weighting!X14+TUM_db1_S4_Treatm!O2*Weighting!X15+TUM_db1_S4_Treatm!P2*Weighting!X16+TUM_db1_S4_Treatm!Q2*Weighting!X17</f>
        <v>-0.23108812197340711</v>
      </c>
      <c r="Y2" s="6">
        <f>+TUM_db1_S4_Treatm!B2*Weighting!Y2+TUM_db1_S4_Treatm!C2*Weighting!Y3+TUM_db1_S4_Treatm!D2*Weighting!Y4+TUM_db1_S4_Treatm!E2*Weighting!Y5+TUM_db1_S4_Treatm!F2*Weighting!Y6+TUM_db1_S4_Treatm!G2*Weighting!Y7+TUM_db1_S4_Treatm!H2*Weighting!Y8+TUM_db1_S4_Treatm!I2*Weighting!Y9+TUM_db1_S4_Treatm!J2*Weighting!Y10+TUM_db1_S4_Treatm!K2*Weighting!Y11+TUM_db1_S4_Treatm!L2*Weighting!Y12+TUM_db1_S4_Treatm!M2*Weighting!Y13+TUM_db1_S4_Treatm!N2*Weighting!Y14+TUM_db1_S4_Treatm!O2*Weighting!Y15+TUM_db1_S4_Treatm!P2*Weighting!Y16+TUM_db1_S4_Treatm!Q2*Weighting!Y17</f>
        <v>-0.65666840763529422</v>
      </c>
      <c r="Z2" s="6">
        <f>+TUM_db1_S4_Treatm!B2*Weighting!Z2+TUM_db1_S4_Treatm!C2*Weighting!Z3+TUM_db1_S4_Treatm!D2*Weighting!Z4+TUM_db1_S4_Treatm!E2*Weighting!Z5+TUM_db1_S4_Treatm!F2*Weighting!Z6+TUM_db1_S4_Treatm!G2*Weighting!Z7+TUM_db1_S4_Treatm!H2*Weighting!Z8+TUM_db1_S4_Treatm!I2*Weighting!Z9+TUM_db1_S4_Treatm!J2*Weighting!Z10+TUM_db1_S4_Treatm!K2*Weighting!Z11+TUM_db1_S4_Treatm!L2*Weighting!Z12+TUM_db1_S4_Treatm!M2*Weighting!Z13+TUM_db1_S4_Treatm!N2*Weighting!Z14+TUM_db1_S4_Treatm!O2*Weighting!Z15+TUM_db1_S4_Treatm!P2*Weighting!Z16+TUM_db1_S4_Treatm!Q2*Weighting!Z17</f>
        <v>0.59381758965184339</v>
      </c>
      <c r="AA2" s="6">
        <f>+TUM_db1_S4_Treatm!B2*Weighting!AA2+TUM_db1_S4_Treatm!C2*Weighting!AA3+TUM_db1_S4_Treatm!D2*Weighting!AA4+TUM_db1_S4_Treatm!E2*Weighting!AA5+TUM_db1_S4_Treatm!F2*Weighting!AA6+TUM_db1_S4_Treatm!G2*Weighting!AA7+TUM_db1_S4_Treatm!H2*Weighting!AA8+TUM_db1_S4_Treatm!I2*Weighting!AA9+TUM_db1_S4_Treatm!J2*Weighting!AA10+TUM_db1_S4_Treatm!K2*Weighting!AA11+TUM_db1_S4_Treatm!L2*Weighting!AA12+TUM_db1_S4_Treatm!M2*Weighting!AA13+TUM_db1_S4_Treatm!N2*Weighting!AA14+TUM_db1_S4_Treatm!O2*Weighting!AA15+TUM_db1_S4_Treatm!P2*Weighting!AA16+TUM_db1_S4_Treatm!Q2*Weighting!AA17</f>
        <v>-3.5190003421579519E-2</v>
      </c>
    </row>
    <row r="3" spans="1:27" x14ac:dyDescent="0.35">
      <c r="A3" s="5" t="s">
        <v>2</v>
      </c>
      <c r="B3" s="6">
        <f ca="1">+TUM_db1_S4_Treatm!B3*Weighting!B2+TUM_db1_S4_Treatm!C3*Weighting!B3+TUM_db1_S4_Treatm!D3*Weighting!B4+TUM_db1_S4_Treatm!E3*Weighting!B5+TUM_db1_S4_Treatm!F3*Weighting!B6+TUM_db1_S4_Treatm!G3*Weighting!B7+TUM_db1_S4_Treatm!H3*Weighting!B8+TUM_db1_S4_Treatm!I3*Weighting!B9+TUM_db1_S4_Treatm!J3*Weighting!B10+TUM_db1_S4_Treatm!K3*Weighting!B11+TUM_db1_S4_Treatm!L3*Weighting!B12+TUM_db1_S4_Treatm!M3*Weighting!B13+TUM_db1_S4_Treatm!N3*Weighting!B14+TUM_db1_S4_Treatm!O3*Weighting!B15+TUM_db1_S4_Treatm!P3*Weighting!B16+TUM_db1_S4_Treatm!Q3*Weighting!B17</f>
        <v>-7.7811306783097018</v>
      </c>
      <c r="C3" s="6">
        <f ca="1">+TUM_db1_S4_Treatm!B3*Weighting!C2+TUM_db1_S4_Treatm!C3*Weighting!C3+TUM_db1_S4_Treatm!D3*Weighting!C4+TUM_db1_S4_Treatm!E3*Weighting!C5+TUM_db1_S4_Treatm!F3*Weighting!C6+TUM_db1_S4_Treatm!G3*Weighting!C7+TUM_db1_S4_Treatm!H3*Weighting!C8+TUM_db1_S4_Treatm!I3*Weighting!C9+TUM_db1_S4_Treatm!J3*Weighting!C10+TUM_db1_S4_Treatm!K3*Weighting!C11+TUM_db1_S4_Treatm!L3*Weighting!C12+TUM_db1_S4_Treatm!M3*Weighting!C13+TUM_db1_S4_Treatm!N3*Weighting!C14+TUM_db1_S4_Treatm!O3*Weighting!C15+TUM_db1_S4_Treatm!P3*Weighting!C16+TUM_db1_S4_Treatm!Q3*Weighting!C17</f>
        <v>-5.3585480617696968</v>
      </c>
      <c r="D3" s="6">
        <f ca="1">+TUM_db1_S4_Treatm!B3*Weighting!D2+TUM_db1_S4_Treatm!C3*Weighting!D3+TUM_db1_S4_Treatm!D3*Weighting!D4+TUM_db1_S4_Treatm!E3*Weighting!D5+TUM_db1_S4_Treatm!F3*Weighting!D6+TUM_db1_S4_Treatm!G3*Weighting!D7+TUM_db1_S4_Treatm!H3*Weighting!D8+TUM_db1_S4_Treatm!I3*Weighting!D9+TUM_db1_S4_Treatm!J3*Weighting!D10+TUM_db1_S4_Treatm!K3*Weighting!D11+TUM_db1_S4_Treatm!L3*Weighting!D12+TUM_db1_S4_Treatm!M3*Weighting!D13+TUM_db1_S4_Treatm!N3*Weighting!D14+TUM_db1_S4_Treatm!O3*Weighting!D15+TUM_db1_S4_Treatm!P3*Weighting!D16+TUM_db1_S4_Treatm!Q3*Weighting!D17</f>
        <v>-8.2645323835663245</v>
      </c>
      <c r="E3" s="6">
        <f ca="1">+TUM_db1_S4_Treatm!B3*Weighting!E2+TUM_db1_S4_Treatm!C3*Weighting!E3+TUM_db1_S4_Treatm!D3*Weighting!E4+TUM_db1_S4_Treatm!E3*Weighting!E5+TUM_db1_S4_Treatm!F3*Weighting!E6+TUM_db1_S4_Treatm!G3*Weighting!E7+TUM_db1_S4_Treatm!H3*Weighting!E8+TUM_db1_S4_Treatm!I3*Weighting!E9+TUM_db1_S4_Treatm!J3*Weighting!E10+TUM_db1_S4_Treatm!K3*Weighting!E11+TUM_db1_S4_Treatm!L3*Weighting!E12+TUM_db1_S4_Treatm!M3*Weighting!E13+TUM_db1_S4_Treatm!N3*Weighting!E14+TUM_db1_S4_Treatm!O3*Weighting!E15+TUM_db1_S4_Treatm!P3*Weighting!E16+TUM_db1_S4_Treatm!Q3*Weighting!E17</f>
        <v>-1.5600075837790246</v>
      </c>
      <c r="F3" s="6">
        <f ca="1">+TUM_db1_S4_Treatm!B3*Weighting!F2+TUM_db1_S4_Treatm!C3*Weighting!F3+TUM_db1_S4_Treatm!D3*Weighting!F4+TUM_db1_S4_Treatm!E3*Weighting!F5+TUM_db1_S4_Treatm!F3*Weighting!F6+TUM_db1_S4_Treatm!G3*Weighting!F7+TUM_db1_S4_Treatm!H3*Weighting!F8+TUM_db1_S4_Treatm!I3*Weighting!F9+TUM_db1_S4_Treatm!J3*Weighting!F10+TUM_db1_S4_Treatm!K3*Weighting!F11+TUM_db1_S4_Treatm!L3*Weighting!F12+TUM_db1_S4_Treatm!M3*Weighting!F13+TUM_db1_S4_Treatm!N3*Weighting!F14+TUM_db1_S4_Treatm!O3*Weighting!F15+TUM_db1_S4_Treatm!P3*Weighting!F16+TUM_db1_S4_Treatm!Q3*Weighting!F17</f>
        <v>-8.174772177721163</v>
      </c>
      <c r="G3" s="6">
        <f>+TUM_db1_S4_Treatm!B3*Weighting!G2+TUM_db1_S4_Treatm!C3*Weighting!G3+TUM_db1_S4_Treatm!D3*Weighting!G4+TUM_db1_S4_Treatm!E3*Weighting!G5+TUM_db1_S4_Treatm!F3*Weighting!G6+TUM_db1_S4_Treatm!G3*Weighting!G7+TUM_db1_S4_Treatm!H3*Weighting!G8+TUM_db1_S4_Treatm!I3*Weighting!G9+TUM_db1_S4_Treatm!J3*Weighting!G10+TUM_db1_S4_Treatm!K3*Weighting!G11+TUM_db1_S4_Treatm!L3*Weighting!G12+TUM_db1_S4_Treatm!M3*Weighting!G13+TUM_db1_S4_Treatm!N3*Weighting!G14+TUM_db1_S4_Treatm!O3*Weighting!G15+TUM_db1_S4_Treatm!P3*Weighting!G16+TUM_db1_S4_Treatm!Q3*Weighting!G17</f>
        <v>-5.8631591866993107</v>
      </c>
      <c r="H3" s="6">
        <f>+TUM_db1_S4_Treatm!B3*Weighting!H2+TUM_db1_S4_Treatm!C3*Weighting!H3+TUM_db1_S4_Treatm!D3*Weighting!H4+TUM_db1_S4_Treatm!E3*Weighting!H5+TUM_db1_S4_Treatm!F3*Weighting!H6+TUM_db1_S4_Treatm!G3*Weighting!H7+TUM_db1_S4_Treatm!H3*Weighting!H8+TUM_db1_S4_Treatm!I3*Weighting!H9+TUM_db1_S4_Treatm!J3*Weighting!H10+TUM_db1_S4_Treatm!K3*Weighting!H11+TUM_db1_S4_Treatm!L3*Weighting!H12+TUM_db1_S4_Treatm!M3*Weighting!H13+TUM_db1_S4_Treatm!N3*Weighting!H14+TUM_db1_S4_Treatm!O3*Weighting!H15+TUM_db1_S4_Treatm!P3*Weighting!H16+TUM_db1_S4_Treatm!Q3*Weighting!H17</f>
        <v>-4.7327145316384049</v>
      </c>
      <c r="I3" s="6">
        <f>+TUM_db1_S4_Treatm!B3*Weighting!I2+TUM_db1_S4_Treatm!C3*Weighting!I3+TUM_db1_S4_Treatm!D3*Weighting!I4+TUM_db1_S4_Treatm!E3*Weighting!I5+TUM_db1_S4_Treatm!F3*Weighting!I6+TUM_db1_S4_Treatm!G3*Weighting!I7+TUM_db1_S4_Treatm!H3*Weighting!I8+TUM_db1_S4_Treatm!I3*Weighting!I9+TUM_db1_S4_Treatm!J3*Weighting!I10+TUM_db1_S4_Treatm!K3*Weighting!I11+TUM_db1_S4_Treatm!L3*Weighting!I12+TUM_db1_S4_Treatm!M3*Weighting!I13+TUM_db1_S4_Treatm!N3*Weighting!I14+TUM_db1_S4_Treatm!O3*Weighting!I15+TUM_db1_S4_Treatm!P3*Weighting!I16+TUM_db1_S4_Treatm!Q3*Weighting!I17</f>
        <v>-6.1673389385924349</v>
      </c>
      <c r="J3" s="6">
        <f>+TUM_db1_S4_Treatm!B3*Weighting!J2+TUM_db1_S4_Treatm!C3*Weighting!J3+TUM_db1_S4_Treatm!D3*Weighting!J4+TUM_db1_S4_Treatm!E3*Weighting!J5+TUM_db1_S4_Treatm!F3*Weighting!J6+TUM_db1_S4_Treatm!G3*Weighting!J7+TUM_db1_S4_Treatm!H3*Weighting!J8+TUM_db1_S4_Treatm!I3*Weighting!J9+TUM_db1_S4_Treatm!J3*Weighting!J10+TUM_db1_S4_Treatm!K3*Weighting!J11+TUM_db1_S4_Treatm!L3*Weighting!J12+TUM_db1_S4_Treatm!M3*Weighting!J13+TUM_db1_S4_Treatm!N3*Weighting!J14+TUM_db1_S4_Treatm!O3*Weighting!J15+TUM_db1_S4_Treatm!P3*Weighting!J16+TUM_db1_S4_Treatm!Q3*Weighting!J17</f>
        <v>-1.3585596252737415</v>
      </c>
      <c r="K3" s="6">
        <f>+TUM_db1_S4_Treatm!B3*Weighting!K2+TUM_db1_S4_Treatm!C3*Weighting!K3+TUM_db1_S4_Treatm!D3*Weighting!K4+TUM_db1_S4_Treatm!E3*Weighting!K5+TUM_db1_S4_Treatm!F3*Weighting!K6+TUM_db1_S4_Treatm!G3*Weighting!K7+TUM_db1_S4_Treatm!H3*Weighting!K8+TUM_db1_S4_Treatm!I3*Weighting!K9+TUM_db1_S4_Treatm!J3*Weighting!K10+TUM_db1_S4_Treatm!K3*Weighting!K11+TUM_db1_S4_Treatm!L3*Weighting!K12+TUM_db1_S4_Treatm!M3*Weighting!K13+TUM_db1_S4_Treatm!N3*Weighting!K14+TUM_db1_S4_Treatm!O3*Weighting!K15+TUM_db1_S4_Treatm!P3*Weighting!K16+TUM_db1_S4_Treatm!Q3*Weighting!K17</f>
        <v>-5.5957598975008942</v>
      </c>
      <c r="L3" s="6">
        <f>+TUM_db1_S4_Treatm!B3*Weighting!L2+TUM_db1_S4_Treatm!C3*Weighting!L3+TUM_db1_S4_Treatm!D3*Weighting!L4+TUM_db1_S4_Treatm!E3*Weighting!L5+TUM_db1_S4_Treatm!F3*Weighting!L6+TUM_db1_S4_Treatm!G3*Weighting!L7+TUM_db1_S4_Treatm!H3*Weighting!L8+TUM_db1_S4_Treatm!I3*Weighting!L9+TUM_db1_S4_Treatm!J3*Weighting!L10+TUM_db1_S4_Treatm!K3*Weighting!L11+TUM_db1_S4_Treatm!L3*Weighting!L12+TUM_db1_S4_Treatm!M3*Weighting!L13+TUM_db1_S4_Treatm!N3*Weighting!L14+TUM_db1_S4_Treatm!O3*Weighting!L15+TUM_db1_S4_Treatm!P3*Weighting!L16+TUM_db1_S4_Treatm!Q3*Weighting!L17</f>
        <v>-2.9384323089036757</v>
      </c>
      <c r="M3" s="6">
        <f>+TUM_db1_S4_Treatm!B3*Weighting!M2+TUM_db1_S4_Treatm!C3*Weighting!M3+TUM_db1_S4_Treatm!D3*Weighting!M4+TUM_db1_S4_Treatm!E3*Weighting!M5+TUM_db1_S4_Treatm!F3*Weighting!M6+TUM_db1_S4_Treatm!G3*Weighting!M7+TUM_db1_S4_Treatm!H3*Weighting!M8+TUM_db1_S4_Treatm!I3*Weighting!M9+TUM_db1_S4_Treatm!J3*Weighting!M10+TUM_db1_S4_Treatm!K3*Weighting!M11+TUM_db1_S4_Treatm!L3*Weighting!M12+TUM_db1_S4_Treatm!M3*Weighting!M13+TUM_db1_S4_Treatm!N3*Weighting!M14+TUM_db1_S4_Treatm!O3*Weighting!M15+TUM_db1_S4_Treatm!P3*Weighting!M16+TUM_db1_S4_Treatm!Q3*Weighting!M17</f>
        <v>-5.2721277003245567E-3</v>
      </c>
      <c r="N3" s="6">
        <f>+TUM_db1_S4_Treatm!B3*Weighting!N2+TUM_db1_S4_Treatm!C3*Weighting!N3+TUM_db1_S4_Treatm!D3*Weighting!N4+TUM_db1_S4_Treatm!E3*Weighting!N5+TUM_db1_S4_Treatm!F3*Weighting!N6+TUM_db1_S4_Treatm!G3*Weighting!N7+TUM_db1_S4_Treatm!H3*Weighting!N8+TUM_db1_S4_Treatm!I3*Weighting!N9+TUM_db1_S4_Treatm!J3*Weighting!N10+TUM_db1_S4_Treatm!K3*Weighting!N11+TUM_db1_S4_Treatm!L3*Weighting!N12+TUM_db1_S4_Treatm!M3*Weighting!N13+TUM_db1_S4_Treatm!N3*Weighting!N14+TUM_db1_S4_Treatm!O3*Weighting!N15+TUM_db1_S4_Treatm!P3*Weighting!N16+TUM_db1_S4_Treatm!Q3*Weighting!N17</f>
        <v>-21.630872657407728</v>
      </c>
      <c r="O3" s="6">
        <f>+TUM_db1_S4_Treatm!B3*Weighting!O2+TUM_db1_S4_Treatm!C3*Weighting!O3+TUM_db1_S4_Treatm!D3*Weighting!O4+TUM_db1_S4_Treatm!E3*Weighting!O5+TUM_db1_S4_Treatm!F3*Weighting!O6+TUM_db1_S4_Treatm!G3*Weighting!O7+TUM_db1_S4_Treatm!H3*Weighting!O8+TUM_db1_S4_Treatm!I3*Weighting!O9+TUM_db1_S4_Treatm!J3*Weighting!O10+TUM_db1_S4_Treatm!K3*Weighting!O11+TUM_db1_S4_Treatm!L3*Weighting!O12+TUM_db1_S4_Treatm!M3*Weighting!O13+TUM_db1_S4_Treatm!N3*Weighting!O14+TUM_db1_S4_Treatm!O3*Weighting!O15+TUM_db1_S4_Treatm!P3*Weighting!O16+TUM_db1_S4_Treatm!Q3*Weighting!O17</f>
        <v>-2.3148673440932899</v>
      </c>
      <c r="P3" s="6">
        <f>+TUM_db1_S4_Treatm!B3*Weighting!P2+TUM_db1_S4_Treatm!C3*Weighting!P3+TUM_db1_S4_Treatm!D3*Weighting!P4+TUM_db1_S4_Treatm!E3*Weighting!P5+TUM_db1_S4_Treatm!F3*Weighting!P6+TUM_db1_S4_Treatm!G3*Weighting!P7+TUM_db1_S4_Treatm!H3*Weighting!P8+TUM_db1_S4_Treatm!I3*Weighting!P9+TUM_db1_S4_Treatm!J3*Weighting!P10+TUM_db1_S4_Treatm!K3*Weighting!P11+TUM_db1_S4_Treatm!L3*Weighting!P12+TUM_db1_S4_Treatm!M3*Weighting!P13+TUM_db1_S4_Treatm!N3*Weighting!P14+TUM_db1_S4_Treatm!O3*Weighting!P15+TUM_db1_S4_Treatm!P3*Weighting!P16+TUM_db1_S4_Treatm!Q3*Weighting!P17</f>
        <v>-7.7795843374300508</v>
      </c>
      <c r="Q3" s="6">
        <f>+TUM_db1_S4_Treatm!B3*Weighting!Q2+TUM_db1_S4_Treatm!C3*Weighting!Q3+TUM_db1_S4_Treatm!D3*Weighting!Q4+TUM_db1_S4_Treatm!E3*Weighting!Q5+TUM_db1_S4_Treatm!F3*Weighting!Q6+TUM_db1_S4_Treatm!G3*Weighting!Q7+TUM_db1_S4_Treatm!H3*Weighting!Q8+TUM_db1_S4_Treatm!I3*Weighting!Q9+TUM_db1_S4_Treatm!J3*Weighting!Q10+TUM_db1_S4_Treatm!K3*Weighting!Q11+TUM_db1_S4_Treatm!L3*Weighting!Q12+TUM_db1_S4_Treatm!M3*Weighting!Q13+TUM_db1_S4_Treatm!N3*Weighting!Q14+TUM_db1_S4_Treatm!O3*Weighting!Q15+TUM_db1_S4_Treatm!P3*Weighting!Q16+TUM_db1_S4_Treatm!Q3*Weighting!Q17</f>
        <v>-0.21340026222441205</v>
      </c>
      <c r="R3" s="6">
        <f>+TUM_db1_S4_Treatm!B3*Weighting!R2+TUM_db1_S4_Treatm!C3*Weighting!R3+TUM_db1_S4_Treatm!D3*Weighting!R4+TUM_db1_S4_Treatm!E3*Weighting!R5+TUM_db1_S4_Treatm!F3*Weighting!R6+TUM_db1_S4_Treatm!G3*Weighting!R7+TUM_db1_S4_Treatm!H3*Weighting!R8+TUM_db1_S4_Treatm!I3*Weighting!R9+TUM_db1_S4_Treatm!J3*Weighting!R10+TUM_db1_S4_Treatm!K3*Weighting!R11+TUM_db1_S4_Treatm!L3*Weighting!R12+TUM_db1_S4_Treatm!M3*Weighting!R13+TUM_db1_S4_Treatm!N3*Weighting!R14+TUM_db1_S4_Treatm!O3*Weighting!R15+TUM_db1_S4_Treatm!P3*Weighting!R16+TUM_db1_S4_Treatm!Q3*Weighting!R17</f>
        <v>0.7971795536618993</v>
      </c>
      <c r="S3" s="6">
        <f>+TUM_db1_S4_Treatm!B3*Weighting!S2+TUM_db1_S4_Treatm!C3*Weighting!S3+TUM_db1_S4_Treatm!D3*Weighting!S4+TUM_db1_S4_Treatm!E3*Weighting!S5+TUM_db1_S4_Treatm!F3*Weighting!S6+TUM_db1_S4_Treatm!G3*Weighting!S7+TUM_db1_S4_Treatm!H3*Weighting!S8+TUM_db1_S4_Treatm!I3*Weighting!S9+TUM_db1_S4_Treatm!J3*Weighting!S10+TUM_db1_S4_Treatm!K3*Weighting!S11+TUM_db1_S4_Treatm!L3*Weighting!S12+TUM_db1_S4_Treatm!M3*Weighting!S13+TUM_db1_S4_Treatm!N3*Weighting!S14+TUM_db1_S4_Treatm!O3*Weighting!S15+TUM_db1_S4_Treatm!P3*Weighting!S16+TUM_db1_S4_Treatm!Q3*Weighting!S17</f>
        <v>-22.590801886094997</v>
      </c>
      <c r="T3" s="6">
        <f>+TUM_db1_S4_Treatm!B3*Weighting!T2+TUM_db1_S4_Treatm!C3*Weighting!T3+TUM_db1_S4_Treatm!D3*Weighting!T4+TUM_db1_S4_Treatm!E3*Weighting!T5+TUM_db1_S4_Treatm!F3*Weighting!T6+TUM_db1_S4_Treatm!G3*Weighting!T7+TUM_db1_S4_Treatm!H3*Weighting!T8+TUM_db1_S4_Treatm!I3*Weighting!T9+TUM_db1_S4_Treatm!J3*Weighting!T10+TUM_db1_S4_Treatm!K3*Weighting!T11+TUM_db1_S4_Treatm!L3*Weighting!T12+TUM_db1_S4_Treatm!M3*Weighting!T13+TUM_db1_S4_Treatm!N3*Weighting!T14+TUM_db1_S4_Treatm!O3*Weighting!T15+TUM_db1_S4_Treatm!P3*Weighting!T16+TUM_db1_S4_Treatm!Q3*Weighting!T17</f>
        <v>-31.411883181337156</v>
      </c>
      <c r="U3" s="6">
        <f>+TUM_db1_S4_Treatm!B3*Weighting!U2+TUM_db1_S4_Treatm!C3*Weighting!U3+TUM_db1_S4_Treatm!D3*Weighting!U4+TUM_db1_S4_Treatm!E3*Weighting!U5+TUM_db1_S4_Treatm!F3*Weighting!U6+TUM_db1_S4_Treatm!G3*Weighting!U7+TUM_db1_S4_Treatm!H3*Weighting!U8+TUM_db1_S4_Treatm!I3*Weighting!U9+TUM_db1_S4_Treatm!J3*Weighting!U10+TUM_db1_S4_Treatm!K3*Weighting!U11+TUM_db1_S4_Treatm!L3*Weighting!U12+TUM_db1_S4_Treatm!M3*Weighting!U13+TUM_db1_S4_Treatm!N3*Weighting!U14+TUM_db1_S4_Treatm!O3*Weighting!U15+TUM_db1_S4_Treatm!P3*Weighting!U16+TUM_db1_S4_Treatm!Q3*Weighting!U17</f>
        <v>-0.32088605462581177</v>
      </c>
      <c r="V3" s="6">
        <f>+TUM_db1_S4_Treatm!B3*Weighting!V2+TUM_db1_S4_Treatm!C3*Weighting!V3+TUM_db1_S4_Treatm!D3*Weighting!V4+TUM_db1_S4_Treatm!E3*Weighting!V5+TUM_db1_S4_Treatm!F3*Weighting!V6+TUM_db1_S4_Treatm!G3*Weighting!V7+TUM_db1_S4_Treatm!H3*Weighting!V8+TUM_db1_S4_Treatm!I3*Weighting!V9+TUM_db1_S4_Treatm!J3*Weighting!V10+TUM_db1_S4_Treatm!K3*Weighting!V11+TUM_db1_S4_Treatm!L3*Weighting!V12+TUM_db1_S4_Treatm!M3*Weighting!V13+TUM_db1_S4_Treatm!N3*Weighting!V14+TUM_db1_S4_Treatm!O3*Weighting!V15+TUM_db1_S4_Treatm!P3*Weighting!V16+TUM_db1_S4_Treatm!Q3*Weighting!V17</f>
        <v>-1.1366071315139963</v>
      </c>
      <c r="W3" s="6">
        <f>+TUM_db1_S4_Treatm!B3*Weighting!W2+TUM_db1_S4_Treatm!C3*Weighting!W3+TUM_db1_S4_Treatm!D3*Weighting!W4+TUM_db1_S4_Treatm!E3*Weighting!W5+TUM_db1_S4_Treatm!F3*Weighting!W6+TUM_db1_S4_Treatm!G3*Weighting!W7+TUM_db1_S4_Treatm!H3*Weighting!W8+TUM_db1_S4_Treatm!I3*Weighting!W9+TUM_db1_S4_Treatm!J3*Weighting!W10+TUM_db1_S4_Treatm!K3*Weighting!W11+TUM_db1_S4_Treatm!L3*Weighting!W12+TUM_db1_S4_Treatm!M3*Weighting!W13+TUM_db1_S4_Treatm!N3*Weighting!W14+TUM_db1_S4_Treatm!O3*Weighting!W15+TUM_db1_S4_Treatm!P3*Weighting!W16+TUM_db1_S4_Treatm!Q3*Weighting!W17</f>
        <v>-1.2194309528977614</v>
      </c>
      <c r="X3" s="6">
        <f>+TUM_db1_S4_Treatm!B3*Weighting!X2+TUM_db1_S4_Treatm!C3*Weighting!X3+TUM_db1_S4_Treatm!D3*Weighting!X4+TUM_db1_S4_Treatm!E3*Weighting!X5+TUM_db1_S4_Treatm!F3*Weighting!X6+TUM_db1_S4_Treatm!G3*Weighting!X7+TUM_db1_S4_Treatm!H3*Weighting!X8+TUM_db1_S4_Treatm!I3*Weighting!X9+TUM_db1_S4_Treatm!J3*Weighting!X10+TUM_db1_S4_Treatm!K3*Weighting!X11+TUM_db1_S4_Treatm!L3*Weighting!X12+TUM_db1_S4_Treatm!M3*Weighting!X13+TUM_db1_S4_Treatm!N3*Weighting!X14+TUM_db1_S4_Treatm!O3*Weighting!X15+TUM_db1_S4_Treatm!P3*Weighting!X16+TUM_db1_S4_Treatm!Q3*Weighting!X17</f>
        <v>-0.17296882458193613</v>
      </c>
      <c r="Y3" s="6">
        <f>+TUM_db1_S4_Treatm!B3*Weighting!Y2+TUM_db1_S4_Treatm!C3*Weighting!Y3+TUM_db1_S4_Treatm!D3*Weighting!Y4+TUM_db1_S4_Treatm!E3*Weighting!Y5+TUM_db1_S4_Treatm!F3*Weighting!Y6+TUM_db1_S4_Treatm!G3*Weighting!Y7+TUM_db1_S4_Treatm!H3*Weighting!Y8+TUM_db1_S4_Treatm!I3*Weighting!Y9+TUM_db1_S4_Treatm!J3*Weighting!Y10+TUM_db1_S4_Treatm!K3*Weighting!Y11+TUM_db1_S4_Treatm!L3*Weighting!Y12+TUM_db1_S4_Treatm!M3*Weighting!Y13+TUM_db1_S4_Treatm!N3*Weighting!Y14+TUM_db1_S4_Treatm!O3*Weighting!Y15+TUM_db1_S4_Treatm!P3*Weighting!Y16+TUM_db1_S4_Treatm!Q3*Weighting!Y17</f>
        <v>-0.63500933940012294</v>
      </c>
      <c r="Z3" s="6">
        <f>+TUM_db1_S4_Treatm!B3*Weighting!Z2+TUM_db1_S4_Treatm!C3*Weighting!Z3+TUM_db1_S4_Treatm!D3*Weighting!Z4+TUM_db1_S4_Treatm!E3*Weighting!Z5+TUM_db1_S4_Treatm!F3*Weighting!Z6+TUM_db1_S4_Treatm!G3*Weighting!Z7+TUM_db1_S4_Treatm!H3*Weighting!Z8+TUM_db1_S4_Treatm!I3*Weighting!Z9+TUM_db1_S4_Treatm!J3*Weighting!Z10+TUM_db1_S4_Treatm!K3*Weighting!Z11+TUM_db1_S4_Treatm!L3*Weighting!Z12+TUM_db1_S4_Treatm!M3*Weighting!Z13+TUM_db1_S4_Treatm!N3*Weighting!Z14+TUM_db1_S4_Treatm!O3*Weighting!Z15+TUM_db1_S4_Treatm!P3*Weighting!Z16+TUM_db1_S4_Treatm!Q3*Weighting!Z17</f>
        <v>-1.0934569108169829</v>
      </c>
      <c r="AA3" s="6">
        <f>+TUM_db1_S4_Treatm!B3*Weighting!AA2+TUM_db1_S4_Treatm!C3*Weighting!AA3+TUM_db1_S4_Treatm!D3*Weighting!AA4+TUM_db1_S4_Treatm!E3*Weighting!AA5+TUM_db1_S4_Treatm!F3*Weighting!AA6+TUM_db1_S4_Treatm!G3*Weighting!AA7+TUM_db1_S4_Treatm!H3*Weighting!AA8+TUM_db1_S4_Treatm!I3*Weighting!AA9+TUM_db1_S4_Treatm!J3*Weighting!AA10+TUM_db1_S4_Treatm!K3*Weighting!AA11+TUM_db1_S4_Treatm!L3*Weighting!AA12+TUM_db1_S4_Treatm!M3*Weighting!AA13+TUM_db1_S4_Treatm!N3*Weighting!AA14+TUM_db1_S4_Treatm!O3*Weighting!AA15+TUM_db1_S4_Treatm!P3*Weighting!AA16+TUM_db1_S4_Treatm!Q3*Weighting!AA17</f>
        <v>-1.1442532218225889</v>
      </c>
    </row>
    <row r="4" spans="1:27" x14ac:dyDescent="0.35">
      <c r="A4" s="5" t="s">
        <v>3</v>
      </c>
      <c r="B4" s="6">
        <f ca="1">+TUM_db1_S4_Treatm!B4*Weighting!B2+TUM_db1_S4_Treatm!C4*Weighting!B3+TUM_db1_S4_Treatm!D4*Weighting!B4+TUM_db1_S4_Treatm!E4*Weighting!B5+TUM_db1_S4_Treatm!F4*Weighting!B6+TUM_db1_S4_Treatm!G4*Weighting!B7+TUM_db1_S4_Treatm!H4*Weighting!B8+TUM_db1_S4_Treatm!I4*Weighting!B9+TUM_db1_S4_Treatm!J4*Weighting!B10+TUM_db1_S4_Treatm!K4*Weighting!B11+TUM_db1_S4_Treatm!L4*Weighting!B12+TUM_db1_S4_Treatm!M4*Weighting!B13+TUM_db1_S4_Treatm!N4*Weighting!B14+TUM_db1_S4_Treatm!O4*Weighting!B15+TUM_db1_S4_Treatm!P4*Weighting!B16+TUM_db1_S4_Treatm!Q4*Weighting!B17</f>
        <v>-4.071768407000488</v>
      </c>
      <c r="C4" s="6">
        <f ca="1">+TUM_db1_S4_Treatm!B4*Weighting!C2+TUM_db1_S4_Treatm!C4*Weighting!C3+TUM_db1_S4_Treatm!D4*Weighting!C4+TUM_db1_S4_Treatm!E4*Weighting!C5+TUM_db1_S4_Treatm!F4*Weighting!C6+TUM_db1_S4_Treatm!G4*Weighting!C7+TUM_db1_S4_Treatm!H4*Weighting!C8+TUM_db1_S4_Treatm!I4*Weighting!C9+TUM_db1_S4_Treatm!J4*Weighting!C10+TUM_db1_S4_Treatm!K4*Weighting!C11+TUM_db1_S4_Treatm!L4*Weighting!C12+TUM_db1_S4_Treatm!M4*Weighting!C13+TUM_db1_S4_Treatm!N4*Weighting!C14+TUM_db1_S4_Treatm!O4*Weighting!C15+TUM_db1_S4_Treatm!P4*Weighting!C16+TUM_db1_S4_Treatm!Q4*Weighting!C17</f>
        <v>-2.2872414897070157</v>
      </c>
      <c r="D4" s="6">
        <f ca="1">+TUM_db1_S4_Treatm!B4*Weighting!D2+TUM_db1_S4_Treatm!C4*Weighting!D3+TUM_db1_S4_Treatm!D4*Weighting!D4+TUM_db1_S4_Treatm!E4*Weighting!D5+TUM_db1_S4_Treatm!F4*Weighting!D6+TUM_db1_S4_Treatm!G4*Weighting!D7+TUM_db1_S4_Treatm!H4*Weighting!D8+TUM_db1_S4_Treatm!I4*Weighting!D9+TUM_db1_S4_Treatm!J4*Weighting!D10+TUM_db1_S4_Treatm!K4*Weighting!D11+TUM_db1_S4_Treatm!L4*Weighting!D12+TUM_db1_S4_Treatm!M4*Weighting!D13+TUM_db1_S4_Treatm!N4*Weighting!D14+TUM_db1_S4_Treatm!O4*Weighting!D15+TUM_db1_S4_Treatm!P4*Weighting!D16+TUM_db1_S4_Treatm!Q4*Weighting!D17</f>
        <v>-4.164994008776099</v>
      </c>
      <c r="E4" s="6">
        <f ca="1">+TUM_db1_S4_Treatm!B4*Weighting!E2+TUM_db1_S4_Treatm!C4*Weighting!E3+TUM_db1_S4_Treatm!D4*Weighting!E4+TUM_db1_S4_Treatm!E4*Weighting!E5+TUM_db1_S4_Treatm!F4*Weighting!E6+TUM_db1_S4_Treatm!G4*Weighting!E7+TUM_db1_S4_Treatm!H4*Weighting!E8+TUM_db1_S4_Treatm!I4*Weighting!E9+TUM_db1_S4_Treatm!J4*Weighting!E10+TUM_db1_S4_Treatm!K4*Weighting!E11+TUM_db1_S4_Treatm!L4*Weighting!E12+TUM_db1_S4_Treatm!M4*Weighting!E13+TUM_db1_S4_Treatm!N4*Weighting!E14+TUM_db1_S4_Treatm!O4*Weighting!E15+TUM_db1_S4_Treatm!P4*Weighting!E16+TUM_db1_S4_Treatm!Q4*Weighting!E17</f>
        <v>-1.008707963772117</v>
      </c>
      <c r="F4" s="6">
        <f ca="1">+TUM_db1_S4_Treatm!B4*Weighting!F2+TUM_db1_S4_Treatm!C4*Weighting!F3+TUM_db1_S4_Treatm!D4*Weighting!F4+TUM_db1_S4_Treatm!E4*Weighting!F5+TUM_db1_S4_Treatm!F4*Weighting!F6+TUM_db1_S4_Treatm!G4*Weighting!F7+TUM_db1_S4_Treatm!H4*Weighting!F8+TUM_db1_S4_Treatm!I4*Weighting!F9+TUM_db1_S4_Treatm!J4*Weighting!F10+TUM_db1_S4_Treatm!K4*Weighting!F11+TUM_db1_S4_Treatm!L4*Weighting!F12+TUM_db1_S4_Treatm!M4*Weighting!F13+TUM_db1_S4_Treatm!N4*Weighting!F14+TUM_db1_S4_Treatm!O4*Weighting!F15+TUM_db1_S4_Treatm!P4*Weighting!F16+TUM_db1_S4_Treatm!Q4*Weighting!F17</f>
        <v>-3.9953506405297281</v>
      </c>
      <c r="G4" s="6">
        <f>+TUM_db1_S4_Treatm!B4*Weighting!G2+TUM_db1_S4_Treatm!C4*Weighting!G3+TUM_db1_S4_Treatm!D4*Weighting!G4+TUM_db1_S4_Treatm!E4*Weighting!G5+TUM_db1_S4_Treatm!F4*Weighting!G6+TUM_db1_S4_Treatm!G4*Weighting!G7+TUM_db1_S4_Treatm!H4*Weighting!G8+TUM_db1_S4_Treatm!I4*Weighting!G9+TUM_db1_S4_Treatm!J4*Weighting!G10+TUM_db1_S4_Treatm!K4*Weighting!G11+TUM_db1_S4_Treatm!L4*Weighting!G12+TUM_db1_S4_Treatm!M4*Weighting!G13+TUM_db1_S4_Treatm!N4*Weighting!G14+TUM_db1_S4_Treatm!O4*Weighting!G15+TUM_db1_S4_Treatm!P4*Weighting!G16+TUM_db1_S4_Treatm!Q4*Weighting!G17</f>
        <v>-2.0018467494181973</v>
      </c>
      <c r="H4" s="6">
        <f>+TUM_db1_S4_Treatm!B4*Weighting!H2+TUM_db1_S4_Treatm!C4*Weighting!H3+TUM_db1_S4_Treatm!D4*Weighting!H4+TUM_db1_S4_Treatm!E4*Weighting!H5+TUM_db1_S4_Treatm!F4*Weighting!H6+TUM_db1_S4_Treatm!G4*Weighting!H7+TUM_db1_S4_Treatm!H4*Weighting!H8+TUM_db1_S4_Treatm!I4*Weighting!H9+TUM_db1_S4_Treatm!J4*Weighting!H10+TUM_db1_S4_Treatm!K4*Weighting!H11+TUM_db1_S4_Treatm!L4*Weighting!H12+TUM_db1_S4_Treatm!M4*Weighting!H13+TUM_db1_S4_Treatm!N4*Weighting!H14+TUM_db1_S4_Treatm!O4*Weighting!H15+TUM_db1_S4_Treatm!P4*Weighting!H16+TUM_db1_S4_Treatm!Q4*Weighting!H17</f>
        <v>-2.3175353339727018</v>
      </c>
      <c r="I4" s="6">
        <f>+TUM_db1_S4_Treatm!B4*Weighting!I2+TUM_db1_S4_Treatm!C4*Weighting!I3+TUM_db1_S4_Treatm!D4*Weighting!I4+TUM_db1_S4_Treatm!E4*Weighting!I5+TUM_db1_S4_Treatm!F4*Weighting!I6+TUM_db1_S4_Treatm!G4*Weighting!I7+TUM_db1_S4_Treatm!H4*Weighting!I8+TUM_db1_S4_Treatm!I4*Weighting!I9+TUM_db1_S4_Treatm!J4*Weighting!I10+TUM_db1_S4_Treatm!K4*Weighting!I11+TUM_db1_S4_Treatm!L4*Weighting!I12+TUM_db1_S4_Treatm!M4*Weighting!I13+TUM_db1_S4_Treatm!N4*Weighting!I14+TUM_db1_S4_Treatm!O4*Weighting!I15+TUM_db1_S4_Treatm!P4*Weighting!I16+TUM_db1_S4_Treatm!Q4*Weighting!I17</f>
        <v>-2.0296390320850537</v>
      </c>
      <c r="J4" s="6">
        <f>+TUM_db1_S4_Treatm!B4*Weighting!J2+TUM_db1_S4_Treatm!C4*Weighting!J3+TUM_db1_S4_Treatm!D4*Weighting!J4+TUM_db1_S4_Treatm!E4*Weighting!J5+TUM_db1_S4_Treatm!F4*Weighting!J6+TUM_db1_S4_Treatm!G4*Weighting!J7+TUM_db1_S4_Treatm!H4*Weighting!J8+TUM_db1_S4_Treatm!I4*Weighting!J9+TUM_db1_S4_Treatm!J4*Weighting!J10+TUM_db1_S4_Treatm!K4*Weighting!J11+TUM_db1_S4_Treatm!L4*Weighting!J12+TUM_db1_S4_Treatm!M4*Weighting!J13+TUM_db1_S4_Treatm!N4*Weighting!J14+TUM_db1_S4_Treatm!O4*Weighting!J15+TUM_db1_S4_Treatm!P4*Weighting!J16+TUM_db1_S4_Treatm!Q4*Weighting!J17</f>
        <v>-1.9129257119273622</v>
      </c>
      <c r="K4" s="6">
        <f>+TUM_db1_S4_Treatm!B4*Weighting!K2+TUM_db1_S4_Treatm!C4*Weighting!K3+TUM_db1_S4_Treatm!D4*Weighting!K4+TUM_db1_S4_Treatm!E4*Weighting!K5+TUM_db1_S4_Treatm!F4*Weighting!K6+TUM_db1_S4_Treatm!G4*Weighting!K7+TUM_db1_S4_Treatm!H4*Weighting!K8+TUM_db1_S4_Treatm!I4*Weighting!K9+TUM_db1_S4_Treatm!J4*Weighting!K10+TUM_db1_S4_Treatm!K4*Weighting!K11+TUM_db1_S4_Treatm!L4*Weighting!K12+TUM_db1_S4_Treatm!M4*Weighting!K13+TUM_db1_S4_Treatm!N4*Weighting!K14+TUM_db1_S4_Treatm!O4*Weighting!K15+TUM_db1_S4_Treatm!P4*Weighting!K16+TUM_db1_S4_Treatm!Q4*Weighting!K17</f>
        <v>-2.076469202361245</v>
      </c>
      <c r="L4" s="6">
        <f>+TUM_db1_S4_Treatm!B4*Weighting!L2+TUM_db1_S4_Treatm!C4*Weighting!L3+TUM_db1_S4_Treatm!D4*Weighting!L4+TUM_db1_S4_Treatm!E4*Weighting!L5+TUM_db1_S4_Treatm!F4*Weighting!L6+TUM_db1_S4_Treatm!G4*Weighting!L7+TUM_db1_S4_Treatm!H4*Weighting!L8+TUM_db1_S4_Treatm!I4*Weighting!L9+TUM_db1_S4_Treatm!J4*Weighting!L10+TUM_db1_S4_Treatm!K4*Weighting!L11+TUM_db1_S4_Treatm!L4*Weighting!L12+TUM_db1_S4_Treatm!M4*Weighting!L13+TUM_db1_S4_Treatm!N4*Weighting!L14+TUM_db1_S4_Treatm!O4*Weighting!L15+TUM_db1_S4_Treatm!P4*Weighting!L16+TUM_db1_S4_Treatm!Q4*Weighting!L17</f>
        <v>-7.1180946718996942</v>
      </c>
      <c r="M4" s="6">
        <f>+TUM_db1_S4_Treatm!B4*Weighting!M2+TUM_db1_S4_Treatm!C4*Weighting!M3+TUM_db1_S4_Treatm!D4*Weighting!M4+TUM_db1_S4_Treatm!E4*Weighting!M5+TUM_db1_S4_Treatm!F4*Weighting!M6+TUM_db1_S4_Treatm!G4*Weighting!M7+TUM_db1_S4_Treatm!H4*Weighting!M8+TUM_db1_S4_Treatm!I4*Weighting!M9+TUM_db1_S4_Treatm!J4*Weighting!M10+TUM_db1_S4_Treatm!K4*Weighting!M11+TUM_db1_S4_Treatm!L4*Weighting!M12+TUM_db1_S4_Treatm!M4*Weighting!M13+TUM_db1_S4_Treatm!N4*Weighting!M14+TUM_db1_S4_Treatm!O4*Weighting!M15+TUM_db1_S4_Treatm!P4*Weighting!M16+TUM_db1_S4_Treatm!Q4*Weighting!M17</f>
        <v>-3.7457811803756291E-2</v>
      </c>
      <c r="N4" s="6">
        <f>+TUM_db1_S4_Treatm!B4*Weighting!N2+TUM_db1_S4_Treatm!C4*Weighting!N3+TUM_db1_S4_Treatm!D4*Weighting!N4+TUM_db1_S4_Treatm!E4*Weighting!N5+TUM_db1_S4_Treatm!F4*Weighting!N6+TUM_db1_S4_Treatm!G4*Weighting!N7+TUM_db1_S4_Treatm!H4*Weighting!N8+TUM_db1_S4_Treatm!I4*Weighting!N9+TUM_db1_S4_Treatm!J4*Weighting!N10+TUM_db1_S4_Treatm!K4*Weighting!N11+TUM_db1_S4_Treatm!L4*Weighting!N12+TUM_db1_S4_Treatm!M4*Weighting!N13+TUM_db1_S4_Treatm!N4*Weighting!N14+TUM_db1_S4_Treatm!O4*Weighting!N15+TUM_db1_S4_Treatm!P4*Weighting!N16+TUM_db1_S4_Treatm!Q4*Weighting!N17</f>
        <v>-13.284077009030183</v>
      </c>
      <c r="O4" s="6">
        <f>+TUM_db1_S4_Treatm!B4*Weighting!O2+TUM_db1_S4_Treatm!C4*Weighting!O3+TUM_db1_S4_Treatm!D4*Weighting!O4+TUM_db1_S4_Treatm!E4*Weighting!O5+TUM_db1_S4_Treatm!F4*Weighting!O6+TUM_db1_S4_Treatm!G4*Weighting!O7+TUM_db1_S4_Treatm!H4*Weighting!O8+TUM_db1_S4_Treatm!I4*Weighting!O9+TUM_db1_S4_Treatm!J4*Weighting!O10+TUM_db1_S4_Treatm!K4*Weighting!O11+TUM_db1_S4_Treatm!L4*Weighting!O12+TUM_db1_S4_Treatm!M4*Weighting!O13+TUM_db1_S4_Treatm!N4*Weighting!O14+TUM_db1_S4_Treatm!O4*Weighting!O15+TUM_db1_S4_Treatm!P4*Weighting!O16+TUM_db1_S4_Treatm!Q4*Weighting!O17</f>
        <v>-6.5638207868923537</v>
      </c>
      <c r="P4" s="6">
        <f>+TUM_db1_S4_Treatm!B4*Weighting!P2+TUM_db1_S4_Treatm!C4*Weighting!P3+TUM_db1_S4_Treatm!D4*Weighting!P4+TUM_db1_S4_Treatm!E4*Weighting!P5+TUM_db1_S4_Treatm!F4*Weighting!P6+TUM_db1_S4_Treatm!G4*Weighting!P7+TUM_db1_S4_Treatm!H4*Weighting!P8+TUM_db1_S4_Treatm!I4*Weighting!P9+TUM_db1_S4_Treatm!J4*Weighting!P10+TUM_db1_S4_Treatm!K4*Weighting!P11+TUM_db1_S4_Treatm!L4*Weighting!P12+TUM_db1_S4_Treatm!M4*Weighting!P13+TUM_db1_S4_Treatm!N4*Weighting!P14+TUM_db1_S4_Treatm!O4*Weighting!P15+TUM_db1_S4_Treatm!P4*Weighting!P16+TUM_db1_S4_Treatm!Q4*Weighting!P17</f>
        <v>-1.8487271857888108</v>
      </c>
      <c r="Q4" s="6">
        <f>+TUM_db1_S4_Treatm!B4*Weighting!Q2+TUM_db1_S4_Treatm!C4*Weighting!Q3+TUM_db1_S4_Treatm!D4*Weighting!Q4+TUM_db1_S4_Treatm!E4*Weighting!Q5+TUM_db1_S4_Treatm!F4*Weighting!Q6+TUM_db1_S4_Treatm!G4*Weighting!Q7+TUM_db1_S4_Treatm!H4*Weighting!Q8+TUM_db1_S4_Treatm!I4*Weighting!Q9+TUM_db1_S4_Treatm!J4*Weighting!Q10+TUM_db1_S4_Treatm!K4*Weighting!Q11+TUM_db1_S4_Treatm!L4*Weighting!Q12+TUM_db1_S4_Treatm!M4*Weighting!Q13+TUM_db1_S4_Treatm!N4*Weighting!Q14+TUM_db1_S4_Treatm!O4*Weighting!Q15+TUM_db1_S4_Treatm!P4*Weighting!Q16+TUM_db1_S4_Treatm!Q4*Weighting!Q17</f>
        <v>-0.12578988083642395</v>
      </c>
      <c r="R4" s="6">
        <f>+TUM_db1_S4_Treatm!B4*Weighting!R2+TUM_db1_S4_Treatm!C4*Weighting!R3+TUM_db1_S4_Treatm!D4*Weighting!R4+TUM_db1_S4_Treatm!E4*Weighting!R5+TUM_db1_S4_Treatm!F4*Weighting!R6+TUM_db1_S4_Treatm!G4*Weighting!R7+TUM_db1_S4_Treatm!H4*Weighting!R8+TUM_db1_S4_Treatm!I4*Weighting!R9+TUM_db1_S4_Treatm!J4*Weighting!R10+TUM_db1_S4_Treatm!K4*Weighting!R11+TUM_db1_S4_Treatm!L4*Weighting!R12+TUM_db1_S4_Treatm!M4*Weighting!R13+TUM_db1_S4_Treatm!N4*Weighting!R14+TUM_db1_S4_Treatm!O4*Weighting!R15+TUM_db1_S4_Treatm!P4*Weighting!R16+TUM_db1_S4_Treatm!Q4*Weighting!R17</f>
        <v>0.23608747283948195</v>
      </c>
      <c r="S4" s="6">
        <f>+TUM_db1_S4_Treatm!B4*Weighting!S2+TUM_db1_S4_Treatm!C4*Weighting!S3+TUM_db1_S4_Treatm!D4*Weighting!S4+TUM_db1_S4_Treatm!E4*Weighting!S5+TUM_db1_S4_Treatm!F4*Weighting!S6+TUM_db1_S4_Treatm!G4*Weighting!S7+TUM_db1_S4_Treatm!H4*Weighting!S8+TUM_db1_S4_Treatm!I4*Weighting!S9+TUM_db1_S4_Treatm!J4*Weighting!S10+TUM_db1_S4_Treatm!K4*Weighting!S11+TUM_db1_S4_Treatm!L4*Weighting!S12+TUM_db1_S4_Treatm!M4*Weighting!S13+TUM_db1_S4_Treatm!N4*Weighting!S14+TUM_db1_S4_Treatm!O4*Weighting!S15+TUM_db1_S4_Treatm!P4*Weighting!S16+TUM_db1_S4_Treatm!Q4*Weighting!S17</f>
        <v>-2.4752457107752868E-2</v>
      </c>
      <c r="T4" s="6">
        <f>+TUM_db1_S4_Treatm!B4*Weighting!T2+TUM_db1_S4_Treatm!C4*Weighting!T3+TUM_db1_S4_Treatm!D4*Weighting!T4+TUM_db1_S4_Treatm!E4*Weighting!T5+TUM_db1_S4_Treatm!F4*Weighting!T6+TUM_db1_S4_Treatm!G4*Weighting!T7+TUM_db1_S4_Treatm!H4*Weighting!T8+TUM_db1_S4_Treatm!I4*Weighting!T9+TUM_db1_S4_Treatm!J4*Weighting!T10+TUM_db1_S4_Treatm!K4*Weighting!T11+TUM_db1_S4_Treatm!L4*Weighting!T12+TUM_db1_S4_Treatm!M4*Weighting!T13+TUM_db1_S4_Treatm!N4*Weighting!T14+TUM_db1_S4_Treatm!O4*Weighting!T15+TUM_db1_S4_Treatm!P4*Weighting!T16+TUM_db1_S4_Treatm!Q4*Weighting!T17</f>
        <v>0.28180023051353587</v>
      </c>
      <c r="U4" s="6">
        <f>+TUM_db1_S4_Treatm!B4*Weighting!U2+TUM_db1_S4_Treatm!C4*Weighting!U3+TUM_db1_S4_Treatm!D4*Weighting!U4+TUM_db1_S4_Treatm!E4*Weighting!U5+TUM_db1_S4_Treatm!F4*Weighting!U6+TUM_db1_S4_Treatm!G4*Weighting!U7+TUM_db1_S4_Treatm!H4*Weighting!U8+TUM_db1_S4_Treatm!I4*Weighting!U9+TUM_db1_S4_Treatm!J4*Weighting!U10+TUM_db1_S4_Treatm!K4*Weighting!U11+TUM_db1_S4_Treatm!L4*Weighting!U12+TUM_db1_S4_Treatm!M4*Weighting!U13+TUM_db1_S4_Treatm!N4*Weighting!U14+TUM_db1_S4_Treatm!O4*Weighting!U15+TUM_db1_S4_Treatm!P4*Weighting!U16+TUM_db1_S4_Treatm!Q4*Weighting!U17</f>
        <v>-0.3211732600857119</v>
      </c>
      <c r="V4" s="6">
        <f>+TUM_db1_S4_Treatm!B4*Weighting!V2+TUM_db1_S4_Treatm!C4*Weighting!V3+TUM_db1_S4_Treatm!D4*Weighting!V4+TUM_db1_S4_Treatm!E4*Weighting!V5+TUM_db1_S4_Treatm!F4*Weighting!V6+TUM_db1_S4_Treatm!G4*Weighting!V7+TUM_db1_S4_Treatm!H4*Weighting!V8+TUM_db1_S4_Treatm!I4*Weighting!V9+TUM_db1_S4_Treatm!J4*Weighting!V10+TUM_db1_S4_Treatm!K4*Weighting!V11+TUM_db1_S4_Treatm!L4*Weighting!V12+TUM_db1_S4_Treatm!M4*Weighting!V13+TUM_db1_S4_Treatm!N4*Weighting!V14+TUM_db1_S4_Treatm!O4*Weighting!V15+TUM_db1_S4_Treatm!P4*Weighting!V16+TUM_db1_S4_Treatm!Q4*Weighting!V17</f>
        <v>5.829568168011201E-2</v>
      </c>
      <c r="W4" s="6">
        <f>+TUM_db1_S4_Treatm!B4*Weighting!W2+TUM_db1_S4_Treatm!C4*Weighting!W3+TUM_db1_S4_Treatm!D4*Weighting!W4+TUM_db1_S4_Treatm!E4*Weighting!W5+TUM_db1_S4_Treatm!F4*Weighting!W6+TUM_db1_S4_Treatm!G4*Weighting!W7+TUM_db1_S4_Treatm!H4*Weighting!W8+TUM_db1_S4_Treatm!I4*Weighting!W9+TUM_db1_S4_Treatm!J4*Weighting!W10+TUM_db1_S4_Treatm!K4*Weighting!W11+TUM_db1_S4_Treatm!L4*Weighting!W12+TUM_db1_S4_Treatm!M4*Weighting!W13+TUM_db1_S4_Treatm!N4*Weighting!W14+TUM_db1_S4_Treatm!O4*Weighting!W15+TUM_db1_S4_Treatm!P4*Weighting!W16+TUM_db1_S4_Treatm!Q4*Weighting!W17</f>
        <v>-0.73315854416359527</v>
      </c>
      <c r="X4" s="6">
        <f>+TUM_db1_S4_Treatm!B4*Weighting!X2+TUM_db1_S4_Treatm!C4*Weighting!X3+TUM_db1_S4_Treatm!D4*Weighting!X4+TUM_db1_S4_Treatm!E4*Weighting!X5+TUM_db1_S4_Treatm!F4*Weighting!X6+TUM_db1_S4_Treatm!G4*Weighting!X7+TUM_db1_S4_Treatm!H4*Weighting!X8+TUM_db1_S4_Treatm!I4*Weighting!X9+TUM_db1_S4_Treatm!J4*Weighting!X10+TUM_db1_S4_Treatm!K4*Weighting!X11+TUM_db1_S4_Treatm!L4*Weighting!X12+TUM_db1_S4_Treatm!M4*Weighting!X13+TUM_db1_S4_Treatm!N4*Weighting!X14+TUM_db1_S4_Treatm!O4*Weighting!X15+TUM_db1_S4_Treatm!P4*Weighting!X16+TUM_db1_S4_Treatm!Q4*Weighting!X17</f>
        <v>-0.14085355932673244</v>
      </c>
      <c r="Y4" s="6">
        <f>+TUM_db1_S4_Treatm!B4*Weighting!Y2+TUM_db1_S4_Treatm!C4*Weighting!Y3+TUM_db1_S4_Treatm!D4*Weighting!Y4+TUM_db1_S4_Treatm!E4*Weighting!Y5+TUM_db1_S4_Treatm!F4*Weighting!Y6+TUM_db1_S4_Treatm!G4*Weighting!Y7+TUM_db1_S4_Treatm!H4*Weighting!Y8+TUM_db1_S4_Treatm!I4*Weighting!Y9+TUM_db1_S4_Treatm!J4*Weighting!Y10+TUM_db1_S4_Treatm!K4*Weighting!Y11+TUM_db1_S4_Treatm!L4*Weighting!Y12+TUM_db1_S4_Treatm!M4*Weighting!Y13+TUM_db1_S4_Treatm!N4*Weighting!Y14+TUM_db1_S4_Treatm!O4*Weighting!Y15+TUM_db1_S4_Treatm!P4*Weighting!Y16+TUM_db1_S4_Treatm!Q4*Weighting!Y17</f>
        <v>-0.14383405155363269</v>
      </c>
      <c r="Z4" s="6">
        <f>+TUM_db1_S4_Treatm!B4*Weighting!Z2+TUM_db1_S4_Treatm!C4*Weighting!Z3+TUM_db1_S4_Treatm!D4*Weighting!Z4+TUM_db1_S4_Treatm!E4*Weighting!Z5+TUM_db1_S4_Treatm!F4*Weighting!Z6+TUM_db1_S4_Treatm!G4*Weighting!Z7+TUM_db1_S4_Treatm!H4*Weighting!Z8+TUM_db1_S4_Treatm!I4*Weighting!Z9+TUM_db1_S4_Treatm!J4*Weighting!Z10+TUM_db1_S4_Treatm!K4*Weighting!Z11+TUM_db1_S4_Treatm!L4*Weighting!Z12+TUM_db1_S4_Treatm!M4*Weighting!Z13+TUM_db1_S4_Treatm!N4*Weighting!Z14+TUM_db1_S4_Treatm!O4*Weighting!Z15+TUM_db1_S4_Treatm!P4*Weighting!Z16+TUM_db1_S4_Treatm!Q4*Weighting!Z17</f>
        <v>-1.0592139231671478</v>
      </c>
      <c r="AA4" s="6">
        <f>+TUM_db1_S4_Treatm!B4*Weighting!AA2+TUM_db1_S4_Treatm!C4*Weighting!AA3+TUM_db1_S4_Treatm!D4*Weighting!AA4+TUM_db1_S4_Treatm!E4*Weighting!AA5+TUM_db1_S4_Treatm!F4*Weighting!AA6+TUM_db1_S4_Treatm!G4*Weighting!AA7+TUM_db1_S4_Treatm!H4*Weighting!AA8+TUM_db1_S4_Treatm!I4*Weighting!AA9+TUM_db1_S4_Treatm!J4*Weighting!AA10+TUM_db1_S4_Treatm!K4*Weighting!AA11+TUM_db1_S4_Treatm!L4*Weighting!AA12+TUM_db1_S4_Treatm!M4*Weighting!AA13+TUM_db1_S4_Treatm!N4*Weighting!AA14+TUM_db1_S4_Treatm!O4*Weighting!AA15+TUM_db1_S4_Treatm!P4*Weighting!AA16+TUM_db1_S4_Treatm!Q4*Weighting!AA17</f>
        <v>-1.2047782340684943</v>
      </c>
    </row>
    <row r="5" spans="1:27" x14ac:dyDescent="0.35">
      <c r="A5" s="5" t="s">
        <v>4</v>
      </c>
      <c r="B5" s="6">
        <f ca="1">+TUM_db1_S4_Treatm!B5*Weighting!B2+TUM_db1_S4_Treatm!C5*Weighting!B3+TUM_db1_S4_Treatm!D5*Weighting!B4+TUM_db1_S4_Treatm!E5*Weighting!B5+TUM_db1_S4_Treatm!F5*Weighting!B6+TUM_db1_S4_Treatm!G5*Weighting!B7+TUM_db1_S4_Treatm!H5*Weighting!B8+TUM_db1_S4_Treatm!I5*Weighting!B9+TUM_db1_S4_Treatm!J5*Weighting!B10+TUM_db1_S4_Treatm!K5*Weighting!B11+TUM_db1_S4_Treatm!L5*Weighting!B12+TUM_db1_S4_Treatm!M5*Weighting!B13+TUM_db1_S4_Treatm!N5*Weighting!B14+TUM_db1_S4_Treatm!O5*Weighting!B15+TUM_db1_S4_Treatm!P5*Weighting!B16+TUM_db1_S4_Treatm!Q5*Weighting!B17</f>
        <v>3.0014581453735563</v>
      </c>
      <c r="C5" s="6">
        <f ca="1">+TUM_db1_S4_Treatm!B5*Weighting!C2+TUM_db1_S4_Treatm!C5*Weighting!C3+TUM_db1_S4_Treatm!D5*Weighting!C4+TUM_db1_S4_Treatm!E5*Weighting!C5+TUM_db1_S4_Treatm!F5*Weighting!C6+TUM_db1_S4_Treatm!G5*Weighting!C7+TUM_db1_S4_Treatm!H5*Weighting!C8+TUM_db1_S4_Treatm!I5*Weighting!C9+TUM_db1_S4_Treatm!J5*Weighting!C10+TUM_db1_S4_Treatm!K5*Weighting!C11+TUM_db1_S4_Treatm!L5*Weighting!C12+TUM_db1_S4_Treatm!M5*Weighting!C13+TUM_db1_S4_Treatm!N5*Weighting!C14+TUM_db1_S4_Treatm!O5*Weighting!C15+TUM_db1_S4_Treatm!P5*Weighting!C16+TUM_db1_S4_Treatm!Q5*Weighting!C17</f>
        <v>2.0468619961074426</v>
      </c>
      <c r="D5" s="6">
        <f ca="1">+TUM_db1_S4_Treatm!B5*Weighting!D2+TUM_db1_S4_Treatm!C5*Weighting!D3+TUM_db1_S4_Treatm!D5*Weighting!D4+TUM_db1_S4_Treatm!E5*Weighting!D5+TUM_db1_S4_Treatm!F5*Weighting!D6+TUM_db1_S4_Treatm!G5*Weighting!D7+TUM_db1_S4_Treatm!H5*Weighting!D8+TUM_db1_S4_Treatm!I5*Weighting!D9+TUM_db1_S4_Treatm!J5*Weighting!D10+TUM_db1_S4_Treatm!K5*Weighting!D11+TUM_db1_S4_Treatm!L5*Weighting!D12+TUM_db1_S4_Treatm!M5*Weighting!D13+TUM_db1_S4_Treatm!N5*Weighting!D14+TUM_db1_S4_Treatm!O5*Weighting!D15+TUM_db1_S4_Treatm!P5*Weighting!D16+TUM_db1_S4_Treatm!Q5*Weighting!D17</f>
        <v>3.0720111526788321</v>
      </c>
      <c r="E5" s="6">
        <f ca="1">+TUM_db1_S4_Treatm!B5*Weighting!E2+TUM_db1_S4_Treatm!C5*Weighting!E3+TUM_db1_S4_Treatm!D5*Weighting!E4+TUM_db1_S4_Treatm!E5*Weighting!E5+TUM_db1_S4_Treatm!F5*Weighting!E6+TUM_db1_S4_Treatm!G5*Weighting!E7+TUM_db1_S4_Treatm!H5*Weighting!E8+TUM_db1_S4_Treatm!I5*Weighting!E9+TUM_db1_S4_Treatm!J5*Weighting!E10+TUM_db1_S4_Treatm!K5*Weighting!E11+TUM_db1_S4_Treatm!L5*Weighting!E12+TUM_db1_S4_Treatm!M5*Weighting!E13+TUM_db1_S4_Treatm!N5*Weighting!E14+TUM_db1_S4_Treatm!O5*Weighting!E15+TUM_db1_S4_Treatm!P5*Weighting!E16+TUM_db1_S4_Treatm!Q5*Weighting!E17</f>
        <v>2.2774695473298103</v>
      </c>
      <c r="F5" s="6">
        <f ca="1">+TUM_db1_S4_Treatm!B5*Weighting!F2+TUM_db1_S4_Treatm!C5*Weighting!F3+TUM_db1_S4_Treatm!D5*Weighting!F4+TUM_db1_S4_Treatm!E5*Weighting!F5+TUM_db1_S4_Treatm!F5*Weighting!F6+TUM_db1_S4_Treatm!G5*Weighting!F7+TUM_db1_S4_Treatm!H5*Weighting!F8+TUM_db1_S4_Treatm!I5*Weighting!F9+TUM_db1_S4_Treatm!J5*Weighting!F10+TUM_db1_S4_Treatm!K5*Weighting!F11+TUM_db1_S4_Treatm!L5*Weighting!F12+TUM_db1_S4_Treatm!M5*Weighting!F13+TUM_db1_S4_Treatm!N5*Weighting!F14+TUM_db1_S4_Treatm!O5*Weighting!F15+TUM_db1_S4_Treatm!P5*Weighting!F16+TUM_db1_S4_Treatm!Q5*Weighting!F17</f>
        <v>2.87190935787158</v>
      </c>
      <c r="G5" s="6">
        <f>+TUM_db1_S4_Treatm!B5*Weighting!G2+TUM_db1_S4_Treatm!C5*Weighting!G3+TUM_db1_S4_Treatm!D5*Weighting!G4+TUM_db1_S4_Treatm!E5*Weighting!G5+TUM_db1_S4_Treatm!F5*Weighting!G6+TUM_db1_S4_Treatm!G5*Weighting!G7+TUM_db1_S4_Treatm!H5*Weighting!G8+TUM_db1_S4_Treatm!I5*Weighting!G9+TUM_db1_S4_Treatm!J5*Weighting!G10+TUM_db1_S4_Treatm!K5*Weighting!G11+TUM_db1_S4_Treatm!L5*Weighting!G12+TUM_db1_S4_Treatm!M5*Weighting!G13+TUM_db1_S4_Treatm!N5*Weighting!G14+TUM_db1_S4_Treatm!O5*Weighting!G15+TUM_db1_S4_Treatm!P5*Weighting!G16+TUM_db1_S4_Treatm!Q5*Weighting!G17</f>
        <v>1.590894321132827</v>
      </c>
      <c r="H5" s="6">
        <f>+TUM_db1_S4_Treatm!B5*Weighting!H2+TUM_db1_S4_Treatm!C5*Weighting!H3+TUM_db1_S4_Treatm!D5*Weighting!H4+TUM_db1_S4_Treatm!E5*Weighting!H5+TUM_db1_S4_Treatm!F5*Weighting!H6+TUM_db1_S4_Treatm!G5*Weighting!H7+TUM_db1_S4_Treatm!H5*Weighting!H8+TUM_db1_S4_Treatm!I5*Weighting!H9+TUM_db1_S4_Treatm!J5*Weighting!H10+TUM_db1_S4_Treatm!K5*Weighting!H11+TUM_db1_S4_Treatm!L5*Weighting!H12+TUM_db1_S4_Treatm!M5*Weighting!H13+TUM_db1_S4_Treatm!N5*Weighting!H14+TUM_db1_S4_Treatm!O5*Weighting!H15+TUM_db1_S4_Treatm!P5*Weighting!H16+TUM_db1_S4_Treatm!Q5*Weighting!H17</f>
        <v>1.3442592937635038</v>
      </c>
      <c r="I5" s="6">
        <f>+TUM_db1_S4_Treatm!B5*Weighting!I2+TUM_db1_S4_Treatm!C5*Weighting!I3+TUM_db1_S4_Treatm!D5*Weighting!I4+TUM_db1_S4_Treatm!E5*Weighting!I5+TUM_db1_S4_Treatm!F5*Weighting!I6+TUM_db1_S4_Treatm!G5*Weighting!I7+TUM_db1_S4_Treatm!H5*Weighting!I8+TUM_db1_S4_Treatm!I5*Weighting!I9+TUM_db1_S4_Treatm!J5*Weighting!I10+TUM_db1_S4_Treatm!K5*Weighting!I11+TUM_db1_S4_Treatm!L5*Weighting!I12+TUM_db1_S4_Treatm!M5*Weighting!I13+TUM_db1_S4_Treatm!N5*Weighting!I14+TUM_db1_S4_Treatm!O5*Weighting!I15+TUM_db1_S4_Treatm!P5*Weighting!I16+TUM_db1_S4_Treatm!Q5*Weighting!I17</f>
        <v>1.5924973649174592</v>
      </c>
      <c r="J5" s="6">
        <f>+TUM_db1_S4_Treatm!B5*Weighting!J2+TUM_db1_S4_Treatm!C5*Weighting!J3+TUM_db1_S4_Treatm!D5*Weighting!J4+TUM_db1_S4_Treatm!E5*Weighting!J5+TUM_db1_S4_Treatm!F5*Weighting!J6+TUM_db1_S4_Treatm!G5*Weighting!J7+TUM_db1_S4_Treatm!H5*Weighting!J8+TUM_db1_S4_Treatm!I5*Weighting!J9+TUM_db1_S4_Treatm!J5*Weighting!J10+TUM_db1_S4_Treatm!K5*Weighting!J11+TUM_db1_S4_Treatm!L5*Weighting!J12+TUM_db1_S4_Treatm!M5*Weighting!J13+TUM_db1_S4_Treatm!N5*Weighting!J14+TUM_db1_S4_Treatm!O5*Weighting!J15+TUM_db1_S4_Treatm!P5*Weighting!J16+TUM_db1_S4_Treatm!Q5*Weighting!J17</f>
        <v>1.3779071792532656</v>
      </c>
      <c r="K5" s="6">
        <f>+TUM_db1_S4_Treatm!B5*Weighting!K2+TUM_db1_S4_Treatm!C5*Weighting!K3+TUM_db1_S4_Treatm!D5*Weighting!K4+TUM_db1_S4_Treatm!E5*Weighting!K5+TUM_db1_S4_Treatm!F5*Weighting!K6+TUM_db1_S4_Treatm!G5*Weighting!K7+TUM_db1_S4_Treatm!H5*Weighting!K8+TUM_db1_S4_Treatm!I5*Weighting!K9+TUM_db1_S4_Treatm!J5*Weighting!K10+TUM_db1_S4_Treatm!K5*Weighting!K11+TUM_db1_S4_Treatm!L5*Weighting!K12+TUM_db1_S4_Treatm!M5*Weighting!K13+TUM_db1_S4_Treatm!N5*Weighting!K14+TUM_db1_S4_Treatm!O5*Weighting!K15+TUM_db1_S4_Treatm!P5*Weighting!K16+TUM_db1_S4_Treatm!Q5*Weighting!K17</f>
        <v>1.3686006096474439</v>
      </c>
      <c r="L5" s="6">
        <f>+TUM_db1_S4_Treatm!B5*Weighting!L2+TUM_db1_S4_Treatm!C5*Weighting!L3+TUM_db1_S4_Treatm!D5*Weighting!L4+TUM_db1_S4_Treatm!E5*Weighting!L5+TUM_db1_S4_Treatm!F5*Weighting!L6+TUM_db1_S4_Treatm!G5*Weighting!L7+TUM_db1_S4_Treatm!H5*Weighting!L8+TUM_db1_S4_Treatm!I5*Weighting!L9+TUM_db1_S4_Treatm!J5*Weighting!L10+TUM_db1_S4_Treatm!K5*Weighting!L11+TUM_db1_S4_Treatm!L5*Weighting!L12+TUM_db1_S4_Treatm!M5*Weighting!L13+TUM_db1_S4_Treatm!N5*Weighting!L14+TUM_db1_S4_Treatm!O5*Weighting!L15+TUM_db1_S4_Treatm!P5*Weighting!L16+TUM_db1_S4_Treatm!Q5*Weighting!L17</f>
        <v>1.1853804725999542</v>
      </c>
      <c r="M5" s="6">
        <f>+TUM_db1_S4_Treatm!B5*Weighting!M2+TUM_db1_S4_Treatm!C5*Weighting!M3+TUM_db1_S4_Treatm!D5*Weighting!M4+TUM_db1_S4_Treatm!E5*Weighting!M5+TUM_db1_S4_Treatm!F5*Weighting!M6+TUM_db1_S4_Treatm!G5*Weighting!M7+TUM_db1_S4_Treatm!H5*Weighting!M8+TUM_db1_S4_Treatm!I5*Weighting!M9+TUM_db1_S4_Treatm!J5*Weighting!M10+TUM_db1_S4_Treatm!K5*Weighting!M11+TUM_db1_S4_Treatm!L5*Weighting!M12+TUM_db1_S4_Treatm!M5*Weighting!M13+TUM_db1_S4_Treatm!N5*Weighting!M14+TUM_db1_S4_Treatm!O5*Weighting!M15+TUM_db1_S4_Treatm!P5*Weighting!M16+TUM_db1_S4_Treatm!Q5*Weighting!M17</f>
        <v>8.7145329456219112E-2</v>
      </c>
      <c r="N5" s="6">
        <f>+TUM_db1_S4_Treatm!B5*Weighting!N2+TUM_db1_S4_Treatm!C5*Weighting!N3+TUM_db1_S4_Treatm!D5*Weighting!N4+TUM_db1_S4_Treatm!E5*Weighting!N5+TUM_db1_S4_Treatm!F5*Weighting!N6+TUM_db1_S4_Treatm!G5*Weighting!N7+TUM_db1_S4_Treatm!H5*Weighting!N8+TUM_db1_S4_Treatm!I5*Weighting!N9+TUM_db1_S4_Treatm!J5*Weighting!N10+TUM_db1_S4_Treatm!K5*Weighting!N11+TUM_db1_S4_Treatm!L5*Weighting!N12+TUM_db1_S4_Treatm!M5*Weighting!N13+TUM_db1_S4_Treatm!N5*Weighting!N14+TUM_db1_S4_Treatm!O5*Weighting!N15+TUM_db1_S4_Treatm!P5*Weighting!N16+TUM_db1_S4_Treatm!Q5*Weighting!N17</f>
        <v>9.9300263146748051</v>
      </c>
      <c r="O5" s="6">
        <f>+TUM_db1_S4_Treatm!B5*Weighting!O2+TUM_db1_S4_Treatm!C5*Weighting!O3+TUM_db1_S4_Treatm!D5*Weighting!O4+TUM_db1_S4_Treatm!E5*Weighting!O5+TUM_db1_S4_Treatm!F5*Weighting!O6+TUM_db1_S4_Treatm!G5*Weighting!O7+TUM_db1_S4_Treatm!H5*Weighting!O8+TUM_db1_S4_Treatm!I5*Weighting!O9+TUM_db1_S4_Treatm!J5*Weighting!O10+TUM_db1_S4_Treatm!K5*Weighting!O11+TUM_db1_S4_Treatm!L5*Weighting!O12+TUM_db1_S4_Treatm!M5*Weighting!O13+TUM_db1_S4_Treatm!N5*Weighting!O14+TUM_db1_S4_Treatm!O5*Weighting!O15+TUM_db1_S4_Treatm!P5*Weighting!O16+TUM_db1_S4_Treatm!Q5*Weighting!O17</f>
        <v>2.2979230052044102</v>
      </c>
      <c r="P5" s="6">
        <f>+TUM_db1_S4_Treatm!B5*Weighting!P2+TUM_db1_S4_Treatm!C5*Weighting!P3+TUM_db1_S4_Treatm!D5*Weighting!P4+TUM_db1_S4_Treatm!E5*Weighting!P5+TUM_db1_S4_Treatm!F5*Weighting!P6+TUM_db1_S4_Treatm!G5*Weighting!P7+TUM_db1_S4_Treatm!H5*Weighting!P8+TUM_db1_S4_Treatm!I5*Weighting!P9+TUM_db1_S4_Treatm!J5*Weighting!P10+TUM_db1_S4_Treatm!K5*Weighting!P11+TUM_db1_S4_Treatm!L5*Weighting!P12+TUM_db1_S4_Treatm!M5*Weighting!P13+TUM_db1_S4_Treatm!N5*Weighting!P14+TUM_db1_S4_Treatm!O5*Weighting!P15+TUM_db1_S4_Treatm!P5*Weighting!P16+TUM_db1_S4_Treatm!Q5*Weighting!P17</f>
        <v>0.60378882025870517</v>
      </c>
      <c r="Q5" s="6">
        <f>+TUM_db1_S4_Treatm!B5*Weighting!Q2+TUM_db1_S4_Treatm!C5*Weighting!Q3+TUM_db1_S4_Treatm!D5*Weighting!Q4+TUM_db1_S4_Treatm!E5*Weighting!Q5+TUM_db1_S4_Treatm!F5*Weighting!Q6+TUM_db1_S4_Treatm!G5*Weighting!Q7+TUM_db1_S4_Treatm!H5*Weighting!Q8+TUM_db1_S4_Treatm!I5*Weighting!Q9+TUM_db1_S4_Treatm!J5*Weighting!Q10+TUM_db1_S4_Treatm!K5*Weighting!Q11+TUM_db1_S4_Treatm!L5*Weighting!Q12+TUM_db1_S4_Treatm!M5*Weighting!Q13+TUM_db1_S4_Treatm!N5*Weighting!Q14+TUM_db1_S4_Treatm!O5*Weighting!Q15+TUM_db1_S4_Treatm!P5*Weighting!Q16+TUM_db1_S4_Treatm!Q5*Weighting!Q17</f>
        <v>0.17481280452684289</v>
      </c>
      <c r="R5" s="6">
        <f>+TUM_db1_S4_Treatm!B5*Weighting!R2+TUM_db1_S4_Treatm!C5*Weighting!R3+TUM_db1_S4_Treatm!D5*Weighting!R4+TUM_db1_S4_Treatm!E5*Weighting!R5+TUM_db1_S4_Treatm!F5*Weighting!R6+TUM_db1_S4_Treatm!G5*Weighting!R7+TUM_db1_S4_Treatm!H5*Weighting!R8+TUM_db1_S4_Treatm!I5*Weighting!R9+TUM_db1_S4_Treatm!J5*Weighting!R10+TUM_db1_S4_Treatm!K5*Weighting!R11+TUM_db1_S4_Treatm!L5*Weighting!R12+TUM_db1_S4_Treatm!M5*Weighting!R13+TUM_db1_S4_Treatm!N5*Weighting!R14+TUM_db1_S4_Treatm!O5*Weighting!R15+TUM_db1_S4_Treatm!P5*Weighting!R16+TUM_db1_S4_Treatm!Q5*Weighting!R17</f>
        <v>1.061497766346454</v>
      </c>
      <c r="S5" s="6">
        <f>+TUM_db1_S4_Treatm!B5*Weighting!S2+TUM_db1_S4_Treatm!C5*Weighting!S3+TUM_db1_S4_Treatm!D5*Weighting!S4+TUM_db1_S4_Treatm!E5*Weighting!S5+TUM_db1_S4_Treatm!F5*Weighting!S6+TUM_db1_S4_Treatm!G5*Weighting!S7+TUM_db1_S4_Treatm!H5*Weighting!S8+TUM_db1_S4_Treatm!I5*Weighting!S9+TUM_db1_S4_Treatm!J5*Weighting!S10+TUM_db1_S4_Treatm!K5*Weighting!S11+TUM_db1_S4_Treatm!L5*Weighting!S12+TUM_db1_S4_Treatm!M5*Weighting!S13+TUM_db1_S4_Treatm!N5*Weighting!S14+TUM_db1_S4_Treatm!O5*Weighting!S15+TUM_db1_S4_Treatm!P5*Weighting!S16+TUM_db1_S4_Treatm!Q5*Weighting!S17</f>
        <v>0.76129446286617508</v>
      </c>
      <c r="T5" s="6">
        <f>+TUM_db1_S4_Treatm!B5*Weighting!T2+TUM_db1_S4_Treatm!C5*Weighting!T3+TUM_db1_S4_Treatm!D5*Weighting!T4+TUM_db1_S4_Treatm!E5*Weighting!T5+TUM_db1_S4_Treatm!F5*Weighting!T6+TUM_db1_S4_Treatm!G5*Weighting!T7+TUM_db1_S4_Treatm!H5*Weighting!T8+TUM_db1_S4_Treatm!I5*Weighting!T9+TUM_db1_S4_Treatm!J5*Weighting!T10+TUM_db1_S4_Treatm!K5*Weighting!T11+TUM_db1_S4_Treatm!L5*Weighting!T12+TUM_db1_S4_Treatm!M5*Weighting!T13+TUM_db1_S4_Treatm!N5*Weighting!T14+TUM_db1_S4_Treatm!O5*Weighting!T15+TUM_db1_S4_Treatm!P5*Weighting!T16+TUM_db1_S4_Treatm!Q5*Weighting!T17</f>
        <v>0.76832485588031219</v>
      </c>
      <c r="U5" s="6">
        <f>+TUM_db1_S4_Treatm!B5*Weighting!U2+TUM_db1_S4_Treatm!C5*Weighting!U3+TUM_db1_S4_Treatm!D5*Weighting!U4+TUM_db1_S4_Treatm!E5*Weighting!U5+TUM_db1_S4_Treatm!F5*Weighting!U6+TUM_db1_S4_Treatm!G5*Weighting!U7+TUM_db1_S4_Treatm!H5*Weighting!U8+TUM_db1_S4_Treatm!I5*Weighting!U9+TUM_db1_S4_Treatm!J5*Weighting!U10+TUM_db1_S4_Treatm!K5*Weighting!U11+TUM_db1_S4_Treatm!L5*Weighting!U12+TUM_db1_S4_Treatm!M5*Weighting!U13+TUM_db1_S4_Treatm!N5*Weighting!U14+TUM_db1_S4_Treatm!O5*Weighting!U15+TUM_db1_S4_Treatm!P5*Weighting!U16+TUM_db1_S4_Treatm!Q5*Weighting!U17</f>
        <v>0.15204965980002072</v>
      </c>
      <c r="V5" s="6">
        <f>+TUM_db1_S4_Treatm!B5*Weighting!V2+TUM_db1_S4_Treatm!C5*Weighting!V3+TUM_db1_S4_Treatm!D5*Weighting!V4+TUM_db1_S4_Treatm!E5*Weighting!V5+TUM_db1_S4_Treatm!F5*Weighting!V6+TUM_db1_S4_Treatm!G5*Weighting!V7+TUM_db1_S4_Treatm!H5*Weighting!V8+TUM_db1_S4_Treatm!I5*Weighting!V9+TUM_db1_S4_Treatm!J5*Weighting!V10+TUM_db1_S4_Treatm!K5*Weighting!V11+TUM_db1_S4_Treatm!L5*Weighting!V12+TUM_db1_S4_Treatm!M5*Weighting!V13+TUM_db1_S4_Treatm!N5*Weighting!V14+TUM_db1_S4_Treatm!O5*Weighting!V15+TUM_db1_S4_Treatm!P5*Weighting!V16+TUM_db1_S4_Treatm!Q5*Weighting!V17</f>
        <v>0.43242650699363239</v>
      </c>
      <c r="W5" s="6">
        <f>+TUM_db1_S4_Treatm!B5*Weighting!W2+TUM_db1_S4_Treatm!C5*Weighting!W3+TUM_db1_S4_Treatm!D5*Weighting!W4+TUM_db1_S4_Treatm!E5*Weighting!W5+TUM_db1_S4_Treatm!F5*Weighting!W6+TUM_db1_S4_Treatm!G5*Weighting!W7+TUM_db1_S4_Treatm!H5*Weighting!W8+TUM_db1_S4_Treatm!I5*Weighting!W9+TUM_db1_S4_Treatm!J5*Weighting!W10+TUM_db1_S4_Treatm!K5*Weighting!W11+TUM_db1_S4_Treatm!L5*Weighting!W12+TUM_db1_S4_Treatm!M5*Weighting!W13+TUM_db1_S4_Treatm!N5*Weighting!W14+TUM_db1_S4_Treatm!O5*Weighting!W15+TUM_db1_S4_Treatm!P5*Weighting!W16+TUM_db1_S4_Treatm!Q5*Weighting!W17</f>
        <v>2.7344000181585102</v>
      </c>
      <c r="X5" s="6">
        <f>+TUM_db1_S4_Treatm!B5*Weighting!X2+TUM_db1_S4_Treatm!C5*Weighting!X3+TUM_db1_S4_Treatm!D5*Weighting!X4+TUM_db1_S4_Treatm!E5*Weighting!X5+TUM_db1_S4_Treatm!F5*Weighting!X6+TUM_db1_S4_Treatm!G5*Weighting!X7+TUM_db1_S4_Treatm!H5*Weighting!X8+TUM_db1_S4_Treatm!I5*Weighting!X9+TUM_db1_S4_Treatm!J5*Weighting!X10+TUM_db1_S4_Treatm!K5*Weighting!X11+TUM_db1_S4_Treatm!L5*Weighting!X12+TUM_db1_S4_Treatm!M5*Weighting!X13+TUM_db1_S4_Treatm!N5*Weighting!X14+TUM_db1_S4_Treatm!O5*Weighting!X15+TUM_db1_S4_Treatm!P5*Weighting!X16+TUM_db1_S4_Treatm!Q5*Weighting!X17</f>
        <v>8.2734261935264897E-2</v>
      </c>
      <c r="Y5" s="6">
        <f>+TUM_db1_S4_Treatm!B5*Weighting!Y2+TUM_db1_S4_Treatm!C5*Weighting!Y3+TUM_db1_S4_Treatm!D5*Weighting!Y4+TUM_db1_S4_Treatm!E5*Weighting!Y5+TUM_db1_S4_Treatm!F5*Weighting!Y6+TUM_db1_S4_Treatm!G5*Weighting!Y7+TUM_db1_S4_Treatm!H5*Weighting!Y8+TUM_db1_S4_Treatm!I5*Weighting!Y9+TUM_db1_S4_Treatm!J5*Weighting!Y10+TUM_db1_S4_Treatm!K5*Weighting!Y11+TUM_db1_S4_Treatm!L5*Weighting!Y12+TUM_db1_S4_Treatm!M5*Weighting!Y13+TUM_db1_S4_Treatm!N5*Weighting!Y14+TUM_db1_S4_Treatm!O5*Weighting!Y15+TUM_db1_S4_Treatm!P5*Weighting!Y16+TUM_db1_S4_Treatm!Q5*Weighting!Y17</f>
        <v>0.12217498331844467</v>
      </c>
      <c r="Z5" s="6">
        <f>+TUM_db1_S4_Treatm!B5*Weighting!Z2+TUM_db1_S4_Treatm!C5*Weighting!Z3+TUM_db1_S4_Treatm!D5*Weighting!Z4+TUM_db1_S4_Treatm!E5*Weighting!Z5+TUM_db1_S4_Treatm!F5*Weighting!Z6+TUM_db1_S4_Treatm!G5*Weighting!Z7+TUM_db1_S4_Treatm!H5*Weighting!Z8+TUM_db1_S4_Treatm!I5*Weighting!Z9+TUM_db1_S4_Treatm!J5*Weighting!Z10+TUM_db1_S4_Treatm!K5*Weighting!Z11+TUM_db1_S4_Treatm!L5*Weighting!Z12+TUM_db1_S4_Treatm!M5*Weighting!Z13+TUM_db1_S4_Treatm!N5*Weighting!Z14+TUM_db1_S4_Treatm!O5*Weighting!Z15+TUM_db1_S4_Treatm!P5*Weighting!Z16+TUM_db1_S4_Treatm!Q5*Weighting!Z17</f>
        <v>2.7464884236359772</v>
      </c>
      <c r="AA5" s="6">
        <f>+TUM_db1_S4_Treatm!B5*Weighting!AA2+TUM_db1_S4_Treatm!C5*Weighting!AA3+TUM_db1_S4_Treatm!D5*Weighting!AA4+TUM_db1_S4_Treatm!E5*Weighting!AA5+TUM_db1_S4_Treatm!F5*Weighting!AA6+TUM_db1_S4_Treatm!G5*Weighting!AA7+TUM_db1_S4_Treatm!H5*Weighting!AA8+TUM_db1_S4_Treatm!I5*Weighting!AA9+TUM_db1_S4_Treatm!J5*Weighting!AA10+TUM_db1_S4_Treatm!K5*Weighting!AA11+TUM_db1_S4_Treatm!L5*Weighting!AA12+TUM_db1_S4_Treatm!M5*Weighting!AA13+TUM_db1_S4_Treatm!N5*Weighting!AA14+TUM_db1_S4_Treatm!O5*Weighting!AA15+TUM_db1_S4_Treatm!P5*Weighting!AA16+TUM_db1_S4_Treatm!Q5*Weighting!AA17</f>
        <v>2.313841452469509</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4_Util!B2*Weighting!B2+TUM_db1_S4_Util!C2*Weighting!B3+TUM_db1_S4_Util!D2*Weighting!B4+TUM_db1_S4_Util!E2*Weighting!B5+TUM_db1_S4_Util!F2*Weighting!B6+TUM_db1_S4_Util!G2*Weighting!B7+TUM_db1_S4_Util!H2*Weighting!B8+TUM_db1_S4_Util!I2*Weighting!B9+TUM_db1_S4_Util!J2*Weighting!B10+TUM_db1_S4_Util!K2*Weighting!B11+TUM_db1_S4_Util!L2*Weighting!B12+TUM_db1_S4_Util!M2*Weighting!B13+TUM_db1_S4_Util!N2*Weighting!B14+TUM_db1_S4_Util!O2*Weighting!B15+TUM_db1_S4_Util!P2*Weighting!B16+TUM_db1_S4_Util!Q2*Weighting!B17</f>
        <v>-136.89543503551266</v>
      </c>
      <c r="C2" s="6">
        <f ca="1">+TUM_db1_S4_Util!B2*Weighting!C2+TUM_db1_S4_Util!C2*Weighting!C3+TUM_db1_S4_Util!D2*Weighting!C4+TUM_db1_S4_Util!E2*Weighting!C5+TUM_db1_S4_Util!F2*Weighting!C6+TUM_db1_S4_Util!G2*Weighting!C7+TUM_db1_S4_Util!H2*Weighting!C8+TUM_db1_S4_Util!I2*Weighting!C9+TUM_db1_S4_Util!J2*Weighting!C10+TUM_db1_S4_Util!K2*Weighting!C11+TUM_db1_S4_Util!L2*Weighting!C12+TUM_db1_S4_Util!M2*Weighting!C13+TUM_db1_S4_Util!N2*Weighting!C14+TUM_db1_S4_Util!O2*Weighting!C15+TUM_db1_S4_Util!P2*Weighting!C16+TUM_db1_S4_Util!Q2*Weighting!C17</f>
        <v>-133.09898557486727</v>
      </c>
      <c r="D2" s="6">
        <f ca="1">+TUM_db1_S4_Util!B2*Weighting!D2+TUM_db1_S4_Util!C2*Weighting!D3+TUM_db1_S4_Util!D2*Weighting!D4+TUM_db1_S4_Util!E2*Weighting!D5+TUM_db1_S4_Util!F2*Weighting!D6+TUM_db1_S4_Util!G2*Weighting!D7+TUM_db1_S4_Util!H2*Weighting!D8+TUM_db1_S4_Util!I2*Weighting!D9+TUM_db1_S4_Util!J2*Weighting!D10+TUM_db1_S4_Util!K2*Weighting!D11+TUM_db1_S4_Util!L2*Weighting!D12+TUM_db1_S4_Util!M2*Weighting!D13+TUM_db1_S4_Util!N2*Weighting!D14+TUM_db1_S4_Util!O2*Weighting!D15+TUM_db1_S4_Util!P2*Weighting!D16+TUM_db1_S4_Util!Q2*Weighting!D17</f>
        <v>-133.47684169183816</v>
      </c>
      <c r="E2" s="6">
        <f ca="1">+TUM_db1_S4_Util!B2*Weighting!E2+TUM_db1_S4_Util!C2*Weighting!E3+TUM_db1_S4_Util!D2*Weighting!E4+TUM_db1_S4_Util!E2*Weighting!E5+TUM_db1_S4_Util!F2*Weighting!E6+TUM_db1_S4_Util!G2*Weighting!E7+TUM_db1_S4_Util!H2*Weighting!E8+TUM_db1_S4_Util!I2*Weighting!E9+TUM_db1_S4_Util!J2*Weighting!E10+TUM_db1_S4_Util!K2*Weighting!E11+TUM_db1_S4_Util!L2*Weighting!E12+TUM_db1_S4_Util!M2*Weighting!E13+TUM_db1_S4_Util!N2*Weighting!E14+TUM_db1_S4_Util!O2*Weighting!E15+TUM_db1_S4_Util!P2*Weighting!E16+TUM_db1_S4_Util!Q2*Weighting!E17</f>
        <v>-165.89479327662576</v>
      </c>
      <c r="F2" s="6">
        <f ca="1">+TUM_db1_S4_Util!B2*Weighting!F2+TUM_db1_S4_Util!C2*Weighting!F3+TUM_db1_S4_Util!D2*Weighting!F4+TUM_db1_S4_Util!E2*Weighting!F5+TUM_db1_S4_Util!F2*Weighting!F6+TUM_db1_S4_Util!G2*Weighting!F7+TUM_db1_S4_Util!H2*Weighting!F8+TUM_db1_S4_Util!I2*Weighting!F9+TUM_db1_S4_Util!J2*Weighting!F10+TUM_db1_S4_Util!K2*Weighting!F11+TUM_db1_S4_Util!L2*Weighting!F12+TUM_db1_S4_Util!M2*Weighting!F13+TUM_db1_S4_Util!N2*Weighting!F14+TUM_db1_S4_Util!O2*Weighting!F15+TUM_db1_S4_Util!P2*Weighting!F16+TUM_db1_S4_Util!Q2*Weighting!F17</f>
        <v>-125.20506198434491</v>
      </c>
      <c r="G2" s="6">
        <f>+TUM_db1_S4_Util!B2*Weighting!G2+TUM_db1_S4_Util!C2*Weighting!G3+TUM_db1_S4_Util!D2*Weighting!G4+TUM_db1_S4_Util!E2*Weighting!G5+TUM_db1_S4_Util!F2*Weighting!G6+TUM_db1_S4_Util!G2*Weighting!G7+TUM_db1_S4_Util!H2*Weighting!G8+TUM_db1_S4_Util!I2*Weighting!G9+TUM_db1_S4_Util!J2*Weighting!G10+TUM_db1_S4_Util!K2*Weighting!G11+TUM_db1_S4_Util!L2*Weighting!G12+TUM_db1_S4_Util!M2*Weighting!G13+TUM_db1_S4_Util!N2*Weighting!G14+TUM_db1_S4_Util!O2*Weighting!G15+TUM_db1_S4_Util!P2*Weighting!G16+TUM_db1_S4_Util!Q2*Weighting!G17</f>
        <v>-55.134196269634792</v>
      </c>
      <c r="H2" s="6">
        <f>+TUM_db1_S4_Util!B2*Weighting!H2+TUM_db1_S4_Util!C2*Weighting!H3+TUM_db1_S4_Util!D2*Weighting!H4+TUM_db1_S4_Util!E2*Weighting!H5+TUM_db1_S4_Util!F2*Weighting!H6+TUM_db1_S4_Util!G2*Weighting!H7+TUM_db1_S4_Util!H2*Weighting!H8+TUM_db1_S4_Util!I2*Weighting!H9+TUM_db1_S4_Util!J2*Weighting!H10+TUM_db1_S4_Util!K2*Weighting!H11+TUM_db1_S4_Util!L2*Weighting!H12+TUM_db1_S4_Util!M2*Weighting!H13+TUM_db1_S4_Util!N2*Weighting!H14+TUM_db1_S4_Util!O2*Weighting!H15+TUM_db1_S4_Util!P2*Weighting!H16+TUM_db1_S4_Util!Q2*Weighting!H17</f>
        <v>-45.534854195295125</v>
      </c>
      <c r="I2" s="6">
        <f>+TUM_db1_S4_Util!B2*Weighting!I2+TUM_db1_S4_Util!C2*Weighting!I3+TUM_db1_S4_Util!D2*Weighting!I4+TUM_db1_S4_Util!E2*Weighting!I5+TUM_db1_S4_Util!F2*Weighting!I6+TUM_db1_S4_Util!G2*Weighting!I7+TUM_db1_S4_Util!H2*Weighting!I8+TUM_db1_S4_Util!I2*Weighting!I9+TUM_db1_S4_Util!J2*Weighting!I10+TUM_db1_S4_Util!K2*Weighting!I11+TUM_db1_S4_Util!L2*Weighting!I12+TUM_db1_S4_Util!M2*Weighting!I13+TUM_db1_S4_Util!N2*Weighting!I14+TUM_db1_S4_Util!O2*Weighting!I15+TUM_db1_S4_Util!P2*Weighting!I16+TUM_db1_S4_Util!Q2*Weighting!I17</f>
        <v>-53.070379276926857</v>
      </c>
      <c r="J2" s="6">
        <f>+TUM_db1_S4_Util!B2*Weighting!J2+TUM_db1_S4_Util!C2*Weighting!J3+TUM_db1_S4_Util!D2*Weighting!J4+TUM_db1_S4_Util!E2*Weighting!J5+TUM_db1_S4_Util!F2*Weighting!J6+TUM_db1_S4_Util!G2*Weighting!J7+TUM_db1_S4_Util!H2*Weighting!J8+TUM_db1_S4_Util!I2*Weighting!J9+TUM_db1_S4_Util!J2*Weighting!J10+TUM_db1_S4_Util!K2*Weighting!J11+TUM_db1_S4_Util!L2*Weighting!J12+TUM_db1_S4_Util!M2*Weighting!J13+TUM_db1_S4_Util!N2*Weighting!J14+TUM_db1_S4_Util!O2*Weighting!J15+TUM_db1_S4_Util!P2*Weighting!J16+TUM_db1_S4_Util!Q2*Weighting!J17</f>
        <v>-62.710891691511002</v>
      </c>
      <c r="K2" s="6">
        <f>+TUM_db1_S4_Util!B2*Weighting!K2+TUM_db1_S4_Util!C2*Weighting!K3+TUM_db1_S4_Util!D2*Weighting!K4+TUM_db1_S4_Util!E2*Weighting!K5+TUM_db1_S4_Util!F2*Weighting!K6+TUM_db1_S4_Util!G2*Weighting!K7+TUM_db1_S4_Util!H2*Weighting!K8+TUM_db1_S4_Util!I2*Weighting!K9+TUM_db1_S4_Util!J2*Weighting!K10+TUM_db1_S4_Util!K2*Weighting!K11+TUM_db1_S4_Util!L2*Weighting!K12+TUM_db1_S4_Util!M2*Weighting!K13+TUM_db1_S4_Util!N2*Weighting!K14+TUM_db1_S4_Util!O2*Weighting!K15+TUM_db1_S4_Util!P2*Weighting!K16+TUM_db1_S4_Util!Q2*Weighting!K17</f>
        <v>-41.427490304751551</v>
      </c>
      <c r="L2" s="6">
        <f>+TUM_db1_S4_Util!B2*Weighting!L2+TUM_db1_S4_Util!C2*Weighting!L3+TUM_db1_S4_Util!D2*Weighting!L4+TUM_db1_S4_Util!E2*Weighting!L5+TUM_db1_S4_Util!F2*Weighting!L6+TUM_db1_S4_Util!G2*Weighting!L7+TUM_db1_S4_Util!H2*Weighting!L8+TUM_db1_S4_Util!I2*Weighting!L9+TUM_db1_S4_Util!J2*Weighting!L10+TUM_db1_S4_Util!K2*Weighting!L11+TUM_db1_S4_Util!L2*Weighting!L12+TUM_db1_S4_Util!M2*Weighting!L13+TUM_db1_S4_Util!N2*Weighting!L14+TUM_db1_S4_Util!O2*Weighting!L15+TUM_db1_S4_Util!P2*Weighting!L16+TUM_db1_S4_Util!Q2*Weighting!L17</f>
        <v>-6.0392445902807417</v>
      </c>
      <c r="M2" s="6">
        <f>+TUM_db1_S4_Util!B2*Weighting!M2+TUM_db1_S4_Util!C2*Weighting!M3+TUM_db1_S4_Util!D2*Weighting!M4+TUM_db1_S4_Util!E2*Weighting!M5+TUM_db1_S4_Util!F2*Weighting!M6+TUM_db1_S4_Util!G2*Weighting!M7+TUM_db1_S4_Util!H2*Weighting!M8+TUM_db1_S4_Util!I2*Weighting!M9+TUM_db1_S4_Util!J2*Weighting!M10+TUM_db1_S4_Util!K2*Weighting!M11+TUM_db1_S4_Util!L2*Weighting!M12+TUM_db1_S4_Util!M2*Weighting!M13+TUM_db1_S4_Util!N2*Weighting!M14+TUM_db1_S4_Util!O2*Weighting!M15+TUM_db1_S4_Util!P2*Weighting!M16+TUM_db1_S4_Util!Q2*Weighting!M17</f>
        <v>-0.41225016409867288</v>
      </c>
      <c r="N2" s="6">
        <f>+TUM_db1_S4_Util!B2*Weighting!N2+TUM_db1_S4_Util!C2*Weighting!N3+TUM_db1_S4_Util!D2*Weighting!N4+TUM_db1_S4_Util!E2*Weighting!N5+TUM_db1_S4_Util!F2*Weighting!N6+TUM_db1_S4_Util!G2*Weighting!N7+TUM_db1_S4_Util!H2*Weighting!N8+TUM_db1_S4_Util!I2*Weighting!N9+TUM_db1_S4_Util!J2*Weighting!N10+TUM_db1_S4_Util!K2*Weighting!N11+TUM_db1_S4_Util!L2*Weighting!N12+TUM_db1_S4_Util!M2*Weighting!N13+TUM_db1_S4_Util!N2*Weighting!N14+TUM_db1_S4_Util!O2*Weighting!N15+TUM_db1_S4_Util!P2*Weighting!N16+TUM_db1_S4_Util!Q2*Weighting!N17</f>
        <v>-130.32424063600547</v>
      </c>
      <c r="O2" s="6">
        <f>+TUM_db1_S4_Util!B2*Weighting!O2+TUM_db1_S4_Util!C2*Weighting!O3+TUM_db1_S4_Util!D2*Weighting!O4+TUM_db1_S4_Util!E2*Weighting!O5+TUM_db1_S4_Util!F2*Weighting!O6+TUM_db1_S4_Util!G2*Weighting!O7+TUM_db1_S4_Util!H2*Weighting!O8+TUM_db1_S4_Util!I2*Weighting!O9+TUM_db1_S4_Util!J2*Weighting!O10+TUM_db1_S4_Util!K2*Weighting!O11+TUM_db1_S4_Util!L2*Weighting!O12+TUM_db1_S4_Util!M2*Weighting!O13+TUM_db1_S4_Util!N2*Weighting!O14+TUM_db1_S4_Util!O2*Weighting!O15+TUM_db1_S4_Util!P2*Weighting!O16+TUM_db1_S4_Util!Q2*Weighting!O17</f>
        <v>-206.59314725045144</v>
      </c>
      <c r="P2" s="6">
        <f>+TUM_db1_S4_Util!B2*Weighting!P2+TUM_db1_S4_Util!C2*Weighting!P3+TUM_db1_S4_Util!D2*Weighting!P4+TUM_db1_S4_Util!E2*Weighting!P5+TUM_db1_S4_Util!F2*Weighting!P6+TUM_db1_S4_Util!G2*Weighting!P7+TUM_db1_S4_Util!H2*Weighting!P8+TUM_db1_S4_Util!I2*Weighting!P9+TUM_db1_S4_Util!J2*Weighting!P10+TUM_db1_S4_Util!K2*Weighting!P11+TUM_db1_S4_Util!L2*Weighting!P12+TUM_db1_S4_Util!M2*Weighting!P13+TUM_db1_S4_Util!N2*Weighting!P14+TUM_db1_S4_Util!O2*Weighting!P15+TUM_db1_S4_Util!P2*Weighting!P16+TUM_db1_S4_Util!Q2*Weighting!P17</f>
        <v>-11.906562441272071</v>
      </c>
      <c r="Q2" s="6">
        <f>+TUM_db1_S4_Util!B2*Weighting!Q2+TUM_db1_S4_Util!C2*Weighting!Q3+TUM_db1_S4_Util!D2*Weighting!Q4+TUM_db1_S4_Util!E2*Weighting!Q5+TUM_db1_S4_Util!F2*Weighting!Q6+TUM_db1_S4_Util!G2*Weighting!Q7+TUM_db1_S4_Util!H2*Weighting!Q8+TUM_db1_S4_Util!I2*Weighting!Q9+TUM_db1_S4_Util!J2*Weighting!Q10+TUM_db1_S4_Util!K2*Weighting!Q11+TUM_db1_S4_Util!L2*Weighting!Q12+TUM_db1_S4_Util!M2*Weighting!Q13+TUM_db1_S4_Util!N2*Weighting!Q14+TUM_db1_S4_Util!O2*Weighting!Q15+TUM_db1_S4_Util!P2*Weighting!Q16+TUM_db1_S4_Util!Q2*Weighting!Q17</f>
        <v>-0.79283161840397098</v>
      </c>
      <c r="R2" s="6">
        <f>+TUM_db1_S4_Util!B2*Weighting!R2+TUM_db1_S4_Util!C2*Weighting!R3+TUM_db1_S4_Util!D2*Weighting!R4+TUM_db1_S4_Util!E2*Weighting!R5+TUM_db1_S4_Util!F2*Weighting!R6+TUM_db1_S4_Util!G2*Weighting!R7+TUM_db1_S4_Util!H2*Weighting!R8+TUM_db1_S4_Util!I2*Weighting!R9+TUM_db1_S4_Util!J2*Weighting!R10+TUM_db1_S4_Util!K2*Weighting!R11+TUM_db1_S4_Util!L2*Weighting!R12+TUM_db1_S4_Util!M2*Weighting!R13+TUM_db1_S4_Util!N2*Weighting!R14+TUM_db1_S4_Util!O2*Weighting!R15+TUM_db1_S4_Util!P2*Weighting!R16+TUM_db1_S4_Util!Q2*Weighting!R17</f>
        <v>-12.265299856661578</v>
      </c>
      <c r="S2" s="6">
        <f>+TUM_db1_S4_Util!B2*Weighting!S2+TUM_db1_S4_Util!C2*Weighting!S3+TUM_db1_S4_Util!D2*Weighting!S4+TUM_db1_S4_Util!E2*Weighting!S5+TUM_db1_S4_Util!F2*Weighting!S6+TUM_db1_S4_Util!G2*Weighting!S7+TUM_db1_S4_Util!H2*Weighting!S8+TUM_db1_S4_Util!I2*Weighting!S9+TUM_db1_S4_Util!J2*Weighting!S10+TUM_db1_S4_Util!K2*Weighting!S11+TUM_db1_S4_Util!L2*Weighting!S12+TUM_db1_S4_Util!M2*Weighting!S13+TUM_db1_S4_Util!N2*Weighting!S14+TUM_db1_S4_Util!O2*Weighting!S15+TUM_db1_S4_Util!P2*Weighting!S16+TUM_db1_S4_Util!Q2*Weighting!S17</f>
        <v>-19.985465183149888</v>
      </c>
      <c r="T2" s="6">
        <f>+TUM_db1_S4_Util!B2*Weighting!T2+TUM_db1_S4_Util!C2*Weighting!T3+TUM_db1_S4_Util!D2*Weighting!T4+TUM_db1_S4_Util!E2*Weighting!T5+TUM_db1_S4_Util!F2*Weighting!T6+TUM_db1_S4_Util!G2*Weighting!T7+TUM_db1_S4_Util!H2*Weighting!T8+TUM_db1_S4_Util!I2*Weighting!T9+TUM_db1_S4_Util!J2*Weighting!T10+TUM_db1_S4_Util!K2*Weighting!T11+TUM_db1_S4_Util!L2*Weighting!T12+TUM_db1_S4_Util!M2*Weighting!T13+TUM_db1_S4_Util!N2*Weighting!T14+TUM_db1_S4_Util!O2*Weighting!T15+TUM_db1_S4_Util!P2*Weighting!T16+TUM_db1_S4_Util!Q2*Weighting!T17</f>
        <v>-25.648519104479647</v>
      </c>
      <c r="U2" s="6">
        <f>+TUM_db1_S4_Util!B2*Weighting!U2+TUM_db1_S4_Util!C2*Weighting!U3+TUM_db1_S4_Util!D2*Weighting!U4+TUM_db1_S4_Util!E2*Weighting!U5+TUM_db1_S4_Util!F2*Weighting!U6+TUM_db1_S4_Util!G2*Weighting!U7+TUM_db1_S4_Util!H2*Weighting!U8+TUM_db1_S4_Util!I2*Weighting!U9+TUM_db1_S4_Util!J2*Weighting!U10+TUM_db1_S4_Util!K2*Weighting!U11+TUM_db1_S4_Util!L2*Weighting!U12+TUM_db1_S4_Util!M2*Weighting!U13+TUM_db1_S4_Util!N2*Weighting!U14+TUM_db1_S4_Util!O2*Weighting!U15+TUM_db1_S4_Util!P2*Weighting!U16+TUM_db1_S4_Util!Q2*Weighting!U17</f>
        <v>-33.591307129413458</v>
      </c>
      <c r="V2" s="6">
        <f>+TUM_db1_S4_Util!B2*Weighting!V2+TUM_db1_S4_Util!C2*Weighting!V3+TUM_db1_S4_Util!D2*Weighting!V4+TUM_db1_S4_Util!E2*Weighting!V5+TUM_db1_S4_Util!F2*Weighting!V6+TUM_db1_S4_Util!G2*Weighting!V7+TUM_db1_S4_Util!H2*Weighting!V8+TUM_db1_S4_Util!I2*Weighting!V9+TUM_db1_S4_Util!J2*Weighting!V10+TUM_db1_S4_Util!K2*Weighting!V11+TUM_db1_S4_Util!L2*Weighting!V12+TUM_db1_S4_Util!M2*Weighting!V13+TUM_db1_S4_Util!N2*Weighting!V14+TUM_db1_S4_Util!O2*Weighting!V15+TUM_db1_S4_Util!P2*Weighting!V16+TUM_db1_S4_Util!Q2*Weighting!V17</f>
        <v>-29.96039053922463</v>
      </c>
      <c r="W2" s="6">
        <f>+TUM_db1_S4_Util!B2*Weighting!W2+TUM_db1_S4_Util!C2*Weighting!W3+TUM_db1_S4_Util!D2*Weighting!W4+TUM_db1_S4_Util!E2*Weighting!W5+TUM_db1_S4_Util!F2*Weighting!W6+TUM_db1_S4_Util!G2*Weighting!W7+TUM_db1_S4_Util!H2*Weighting!W8+TUM_db1_S4_Util!I2*Weighting!W9+TUM_db1_S4_Util!J2*Weighting!W10+TUM_db1_S4_Util!K2*Weighting!W11+TUM_db1_S4_Util!L2*Weighting!W12+TUM_db1_S4_Util!M2*Weighting!W13+TUM_db1_S4_Util!N2*Weighting!W14+TUM_db1_S4_Util!O2*Weighting!W15+TUM_db1_S4_Util!P2*Weighting!W16+TUM_db1_S4_Util!Q2*Weighting!W17</f>
        <v>-205.40675241558827</v>
      </c>
      <c r="X2" s="6">
        <f>+TUM_db1_S4_Util!B2*Weighting!X2+TUM_db1_S4_Util!C2*Weighting!X3+TUM_db1_S4_Util!D2*Weighting!X4+TUM_db1_S4_Util!E2*Weighting!X5+TUM_db1_S4_Util!F2*Weighting!X6+TUM_db1_S4_Util!G2*Weighting!X7+TUM_db1_S4_Util!H2*Weighting!X8+TUM_db1_S4_Util!I2*Weighting!X9+TUM_db1_S4_Util!J2*Weighting!X10+TUM_db1_S4_Util!K2*Weighting!X11+TUM_db1_S4_Util!L2*Weighting!X12+TUM_db1_S4_Util!M2*Weighting!X13+TUM_db1_S4_Util!N2*Weighting!X14+TUM_db1_S4_Util!O2*Weighting!X15+TUM_db1_S4_Util!P2*Weighting!X16+TUM_db1_S4_Util!Q2*Weighting!X17</f>
        <v>-17.412035586792509</v>
      </c>
      <c r="Y2" s="6">
        <f>+TUM_db1_S4_Util!B2*Weighting!Y2+TUM_db1_S4_Util!C2*Weighting!Y3+TUM_db1_S4_Util!D2*Weighting!Y4+TUM_db1_S4_Util!E2*Weighting!Y5+TUM_db1_S4_Util!F2*Weighting!Y6+TUM_db1_S4_Util!G2*Weighting!Y7+TUM_db1_S4_Util!H2*Weighting!Y8+TUM_db1_S4_Util!I2*Weighting!Y9+TUM_db1_S4_Util!J2*Weighting!Y10+TUM_db1_S4_Util!K2*Weighting!Y11+TUM_db1_S4_Util!L2*Weighting!Y12+TUM_db1_S4_Util!M2*Weighting!Y13+TUM_db1_S4_Util!N2*Weighting!Y14+TUM_db1_S4_Util!O2*Weighting!Y15+TUM_db1_S4_Util!P2*Weighting!Y16+TUM_db1_S4_Util!Q2*Weighting!Y17</f>
        <v>-154.76658854862265</v>
      </c>
      <c r="Z2" s="6">
        <f>+TUM_db1_S4_Util!B2*Weighting!Z2+TUM_db1_S4_Util!C2*Weighting!Z3+TUM_db1_S4_Util!D2*Weighting!Z4+TUM_db1_S4_Util!E2*Weighting!Z5+TUM_db1_S4_Util!F2*Weighting!Z6+TUM_db1_S4_Util!G2*Weighting!Z7+TUM_db1_S4_Util!H2*Weighting!Z8+TUM_db1_S4_Util!I2*Weighting!Z9+TUM_db1_S4_Util!J2*Weighting!Z10+TUM_db1_S4_Util!K2*Weighting!Z11+TUM_db1_S4_Util!L2*Weighting!Z12+TUM_db1_S4_Util!M2*Weighting!Z13+TUM_db1_S4_Util!N2*Weighting!Z14+TUM_db1_S4_Util!O2*Weighting!Z15+TUM_db1_S4_Util!P2*Weighting!Z16+TUM_db1_S4_Util!Q2*Weighting!Z17</f>
        <v>-14.973705810434128</v>
      </c>
      <c r="AA2" s="6">
        <f>+TUM_db1_S4_Util!B2*Weighting!AA2+TUM_db1_S4_Util!C2*Weighting!AA3+TUM_db1_S4_Util!D2*Weighting!AA4+TUM_db1_S4_Util!E2*Weighting!AA5+TUM_db1_S4_Util!F2*Weighting!AA6+TUM_db1_S4_Util!G2*Weighting!AA7+TUM_db1_S4_Util!H2*Weighting!AA8+TUM_db1_S4_Util!I2*Weighting!AA9+TUM_db1_S4_Util!J2*Weighting!AA10+TUM_db1_S4_Util!K2*Weighting!AA11+TUM_db1_S4_Util!L2*Weighting!AA12+TUM_db1_S4_Util!M2*Weighting!AA13+TUM_db1_S4_Util!N2*Weighting!AA14+TUM_db1_S4_Util!O2*Weighting!AA15+TUM_db1_S4_Util!P2*Weighting!AA16+TUM_db1_S4_Util!Q2*Weighting!AA17</f>
        <v>-12.068799439277687</v>
      </c>
    </row>
    <row r="3" spans="1:27" x14ac:dyDescent="0.35">
      <c r="A3" s="5" t="s">
        <v>2</v>
      </c>
      <c r="B3" s="6">
        <f ca="1">+TUM_db1_S4_Util!B3*Weighting!B2+TUM_db1_S4_Util!C3*Weighting!B3+TUM_db1_S4_Util!D3*Weighting!B4+TUM_db1_S4_Util!E3*Weighting!B5+TUM_db1_S4_Util!F3*Weighting!B6+TUM_db1_S4_Util!G3*Weighting!B7+TUM_db1_S4_Util!H3*Weighting!B8+TUM_db1_S4_Util!I3*Weighting!B9+TUM_db1_S4_Util!J3*Weighting!B10+TUM_db1_S4_Util!K3*Weighting!B11+TUM_db1_S4_Util!L3*Weighting!B12+TUM_db1_S4_Util!M3*Weighting!B13+TUM_db1_S4_Util!N3*Weighting!B14+TUM_db1_S4_Util!O3*Weighting!B15+TUM_db1_S4_Util!P3*Weighting!B16+TUM_db1_S4_Util!Q3*Weighting!B17</f>
        <v>0.34921590626242244</v>
      </c>
      <c r="C3" s="6">
        <f ca="1">+TUM_db1_S4_Util!B3*Weighting!C2+TUM_db1_S4_Util!C3*Weighting!C3+TUM_db1_S4_Util!D3*Weighting!C4+TUM_db1_S4_Util!E3*Weighting!C5+TUM_db1_S4_Util!F3*Weighting!C6+TUM_db1_S4_Util!G3*Weighting!C7+TUM_db1_S4_Util!H3*Weighting!C8+TUM_db1_S4_Util!I3*Weighting!C9+TUM_db1_S4_Util!J3*Weighting!C10+TUM_db1_S4_Util!K3*Weighting!C11+TUM_db1_S4_Util!L3*Weighting!C12+TUM_db1_S4_Util!M3*Weighting!C13+TUM_db1_S4_Util!N3*Weighting!C14+TUM_db1_S4_Util!O3*Weighting!C15+TUM_db1_S4_Util!P3*Weighting!C16+TUM_db1_S4_Util!Q3*Weighting!C17</f>
        <v>0.29929970731326883</v>
      </c>
      <c r="D3" s="6">
        <f ca="1">+TUM_db1_S4_Util!B3*Weighting!D2+TUM_db1_S4_Util!C3*Weighting!D3+TUM_db1_S4_Util!D3*Weighting!D4+TUM_db1_S4_Util!E3*Weighting!D5+TUM_db1_S4_Util!F3*Weighting!D6+TUM_db1_S4_Util!G3*Weighting!D7+TUM_db1_S4_Util!H3*Weighting!D8+TUM_db1_S4_Util!I3*Weighting!D9+TUM_db1_S4_Util!J3*Weighting!D10+TUM_db1_S4_Util!K3*Weighting!D11+TUM_db1_S4_Util!L3*Weighting!D12+TUM_db1_S4_Util!M3*Weighting!D13+TUM_db1_S4_Util!N3*Weighting!D14+TUM_db1_S4_Util!O3*Weighting!D15+TUM_db1_S4_Util!P3*Weighting!D16+TUM_db1_S4_Util!Q3*Weighting!D17</f>
        <v>0.34579276700335432</v>
      </c>
      <c r="E3" s="6">
        <f ca="1">+TUM_db1_S4_Util!B3*Weighting!E2+TUM_db1_S4_Util!C3*Weighting!E3+TUM_db1_S4_Util!D3*Weighting!E4+TUM_db1_S4_Util!E3*Weighting!E5+TUM_db1_S4_Util!F3*Weighting!E6+TUM_db1_S4_Util!G3*Weighting!E7+TUM_db1_S4_Util!H3*Weighting!E8+TUM_db1_S4_Util!I3*Weighting!E9+TUM_db1_S4_Util!J3*Weighting!E10+TUM_db1_S4_Util!K3*Weighting!E11+TUM_db1_S4_Util!L3*Weighting!E12+TUM_db1_S4_Util!M3*Weighting!E13+TUM_db1_S4_Util!N3*Weighting!E14+TUM_db1_S4_Util!O3*Weighting!E15+TUM_db1_S4_Util!P3*Weighting!E16+TUM_db1_S4_Util!Q3*Weighting!E17</f>
        <v>0.50148098301677457</v>
      </c>
      <c r="F3" s="6">
        <f ca="1">+TUM_db1_S4_Util!B3*Weighting!F2+TUM_db1_S4_Util!C3*Weighting!F3+TUM_db1_S4_Util!D3*Weighting!F4+TUM_db1_S4_Util!E3*Weighting!F5+TUM_db1_S4_Util!F3*Weighting!F6+TUM_db1_S4_Util!G3*Weighting!F7+TUM_db1_S4_Util!H3*Weighting!F8+TUM_db1_S4_Util!I3*Weighting!F9+TUM_db1_S4_Util!J3*Weighting!F10+TUM_db1_S4_Util!K3*Weighting!F11+TUM_db1_S4_Util!L3*Weighting!F12+TUM_db1_S4_Util!M3*Weighting!F13+TUM_db1_S4_Util!N3*Weighting!F14+TUM_db1_S4_Util!O3*Weighting!F15+TUM_db1_S4_Util!P3*Weighting!F16+TUM_db1_S4_Util!Q3*Weighting!F17</f>
        <v>0.33501118115258355</v>
      </c>
      <c r="G3" s="6">
        <f>+TUM_db1_S4_Util!B3*Weighting!G2+TUM_db1_S4_Util!C3*Weighting!G3+TUM_db1_S4_Util!D3*Weighting!G4+TUM_db1_S4_Util!E3*Weighting!G5+TUM_db1_S4_Util!F3*Weighting!G6+TUM_db1_S4_Util!G3*Weighting!G7+TUM_db1_S4_Util!H3*Weighting!G8+TUM_db1_S4_Util!I3*Weighting!G9+TUM_db1_S4_Util!J3*Weighting!G10+TUM_db1_S4_Util!K3*Weighting!G11+TUM_db1_S4_Util!L3*Weighting!G12+TUM_db1_S4_Util!M3*Weighting!G13+TUM_db1_S4_Util!N3*Weighting!G14+TUM_db1_S4_Util!O3*Weighting!G15+TUM_db1_S4_Util!P3*Weighting!G16+TUM_db1_S4_Util!Q3*Weighting!G17</f>
        <v>0.16377074532058669</v>
      </c>
      <c r="H3" s="6">
        <f>+TUM_db1_S4_Util!B3*Weighting!H2+TUM_db1_S4_Util!C3*Weighting!H3+TUM_db1_S4_Util!D3*Weighting!H4+TUM_db1_S4_Util!E3*Weighting!H5+TUM_db1_S4_Util!F3*Weighting!H6+TUM_db1_S4_Util!G3*Weighting!H7+TUM_db1_S4_Util!H3*Weighting!H8+TUM_db1_S4_Util!I3*Weighting!H9+TUM_db1_S4_Util!J3*Weighting!H10+TUM_db1_S4_Util!K3*Weighting!H11+TUM_db1_S4_Util!L3*Weighting!H12+TUM_db1_S4_Util!M3*Weighting!H13+TUM_db1_S4_Util!N3*Weighting!H14+TUM_db1_S4_Util!O3*Weighting!H15+TUM_db1_S4_Util!P3*Weighting!H16+TUM_db1_S4_Util!Q3*Weighting!H17</f>
        <v>0.14823907370675235</v>
      </c>
      <c r="I3" s="6">
        <f>+TUM_db1_S4_Util!B3*Weighting!I2+TUM_db1_S4_Util!C3*Weighting!I3+TUM_db1_S4_Util!D3*Weighting!I4+TUM_db1_S4_Util!E3*Weighting!I5+TUM_db1_S4_Util!F3*Weighting!I6+TUM_db1_S4_Util!G3*Weighting!I7+TUM_db1_S4_Util!H3*Weighting!I8+TUM_db1_S4_Util!I3*Weighting!I9+TUM_db1_S4_Util!J3*Weighting!I10+TUM_db1_S4_Util!K3*Weighting!I11+TUM_db1_S4_Util!L3*Weighting!I12+TUM_db1_S4_Util!M3*Weighting!I13+TUM_db1_S4_Util!N3*Weighting!I14+TUM_db1_S4_Util!O3*Weighting!I15+TUM_db1_S4_Util!P3*Weighting!I16+TUM_db1_S4_Util!Q3*Weighting!I17</f>
        <v>0.16160003056654193</v>
      </c>
      <c r="J3" s="6">
        <f>+TUM_db1_S4_Util!B3*Weighting!J2+TUM_db1_S4_Util!C3*Weighting!J3+TUM_db1_S4_Util!D3*Weighting!J4+TUM_db1_S4_Util!E3*Weighting!J5+TUM_db1_S4_Util!F3*Weighting!J6+TUM_db1_S4_Util!G3*Weighting!J7+TUM_db1_S4_Util!H3*Weighting!J8+TUM_db1_S4_Util!I3*Weighting!J9+TUM_db1_S4_Util!J3*Weighting!J10+TUM_db1_S4_Util!K3*Weighting!J11+TUM_db1_S4_Util!L3*Weighting!J12+TUM_db1_S4_Util!M3*Weighting!J13+TUM_db1_S4_Util!N3*Weighting!J14+TUM_db1_S4_Util!O3*Weighting!J15+TUM_db1_S4_Util!P3*Weighting!J16+TUM_db1_S4_Util!Q3*Weighting!J17</f>
        <v>0.2134546352511465</v>
      </c>
      <c r="K3" s="6">
        <f>+TUM_db1_S4_Util!B3*Weighting!K2+TUM_db1_S4_Util!C3*Weighting!K3+TUM_db1_S4_Util!D3*Weighting!K4+TUM_db1_S4_Util!E3*Weighting!K5+TUM_db1_S4_Util!F3*Weighting!K6+TUM_db1_S4_Util!G3*Weighting!K7+TUM_db1_S4_Util!H3*Weighting!K8+TUM_db1_S4_Util!I3*Weighting!K9+TUM_db1_S4_Util!J3*Weighting!K10+TUM_db1_S4_Util!K3*Weighting!K11+TUM_db1_S4_Util!L3*Weighting!K12+TUM_db1_S4_Util!M3*Weighting!K13+TUM_db1_S4_Util!N3*Weighting!K14+TUM_db1_S4_Util!O3*Weighting!K15+TUM_db1_S4_Util!P3*Weighting!K16+TUM_db1_S4_Util!Q3*Weighting!K17</f>
        <v>0.14478088885854348</v>
      </c>
      <c r="L3" s="6">
        <f>+TUM_db1_S4_Util!B3*Weighting!L2+TUM_db1_S4_Util!C3*Weighting!L3+TUM_db1_S4_Util!D3*Weighting!L4+TUM_db1_S4_Util!E3*Weighting!L5+TUM_db1_S4_Util!F3*Weighting!L6+TUM_db1_S4_Util!G3*Weighting!L7+TUM_db1_S4_Util!H3*Weighting!L8+TUM_db1_S4_Util!I3*Weighting!L9+TUM_db1_S4_Util!J3*Weighting!L10+TUM_db1_S4_Util!K3*Weighting!L11+TUM_db1_S4_Util!L3*Weighting!L12+TUM_db1_S4_Util!M3*Weighting!L13+TUM_db1_S4_Util!N3*Weighting!L14+TUM_db1_S4_Util!O3*Weighting!L15+TUM_db1_S4_Util!P3*Weighting!L16+TUM_db1_S4_Util!Q3*Weighting!L17</f>
        <v>8.8854081505228319E-2</v>
      </c>
      <c r="M3" s="6">
        <f>+TUM_db1_S4_Util!B3*Weighting!M2+TUM_db1_S4_Util!C3*Weighting!M3+TUM_db1_S4_Util!D3*Weighting!M4+TUM_db1_S4_Util!E3*Weighting!M5+TUM_db1_S4_Util!F3*Weighting!M6+TUM_db1_S4_Util!G3*Weighting!M7+TUM_db1_S4_Util!H3*Weighting!M8+TUM_db1_S4_Util!I3*Weighting!M9+TUM_db1_S4_Util!J3*Weighting!M10+TUM_db1_S4_Util!K3*Weighting!M11+TUM_db1_S4_Util!L3*Weighting!M12+TUM_db1_S4_Util!M3*Weighting!M13+TUM_db1_S4_Util!N3*Weighting!M14+TUM_db1_S4_Util!O3*Weighting!M15+TUM_db1_S4_Util!P3*Weighting!M16+TUM_db1_S4_Util!Q3*Weighting!M17</f>
        <v>7.1829707829873315E-3</v>
      </c>
      <c r="N3" s="6">
        <f>+TUM_db1_S4_Util!B3*Weighting!N2+TUM_db1_S4_Util!C3*Weighting!N3+TUM_db1_S4_Util!D3*Weighting!N4+TUM_db1_S4_Util!E3*Weighting!N5+TUM_db1_S4_Util!F3*Weighting!N6+TUM_db1_S4_Util!G3*Weighting!N7+TUM_db1_S4_Util!H3*Weighting!N8+TUM_db1_S4_Util!I3*Weighting!N9+TUM_db1_S4_Util!J3*Weighting!N10+TUM_db1_S4_Util!K3*Weighting!N11+TUM_db1_S4_Util!L3*Weighting!N12+TUM_db1_S4_Util!M3*Weighting!N13+TUM_db1_S4_Util!N3*Weighting!N14+TUM_db1_S4_Util!O3*Weighting!N15+TUM_db1_S4_Util!P3*Weighting!N16+TUM_db1_S4_Util!Q3*Weighting!N17</f>
        <v>0.55532685624578471</v>
      </c>
      <c r="O3" s="6">
        <f>+TUM_db1_S4_Util!B3*Weighting!O2+TUM_db1_S4_Util!C3*Weighting!O3+TUM_db1_S4_Util!D3*Weighting!O4+TUM_db1_S4_Util!E3*Weighting!O5+TUM_db1_S4_Util!F3*Weighting!O6+TUM_db1_S4_Util!G3*Weighting!O7+TUM_db1_S4_Util!H3*Weighting!O8+TUM_db1_S4_Util!I3*Weighting!O9+TUM_db1_S4_Util!J3*Weighting!O10+TUM_db1_S4_Util!K3*Weighting!O11+TUM_db1_S4_Util!L3*Weighting!O12+TUM_db1_S4_Util!M3*Weighting!O13+TUM_db1_S4_Util!N3*Weighting!O14+TUM_db1_S4_Util!O3*Weighting!O15+TUM_db1_S4_Util!P3*Weighting!O16+TUM_db1_S4_Util!Q3*Weighting!O17</f>
        <v>0.51179381162011184</v>
      </c>
      <c r="P3" s="6">
        <f>+TUM_db1_S4_Util!B3*Weighting!P2+TUM_db1_S4_Util!C3*Weighting!P3+TUM_db1_S4_Util!D3*Weighting!P4+TUM_db1_S4_Util!E3*Weighting!P5+TUM_db1_S4_Util!F3*Weighting!P6+TUM_db1_S4_Util!G3*Weighting!P7+TUM_db1_S4_Util!H3*Weighting!P8+TUM_db1_S4_Util!I3*Weighting!P9+TUM_db1_S4_Util!J3*Weighting!P10+TUM_db1_S4_Util!K3*Weighting!P11+TUM_db1_S4_Util!L3*Weighting!P12+TUM_db1_S4_Util!M3*Weighting!P13+TUM_db1_S4_Util!N3*Weighting!P14+TUM_db1_S4_Util!O3*Weighting!P15+TUM_db1_S4_Util!P3*Weighting!P16+TUM_db1_S4_Util!Q3*Weighting!P17</f>
        <v>0.19834977524632172</v>
      </c>
      <c r="Q3" s="6">
        <f>+TUM_db1_S4_Util!B3*Weighting!Q2+TUM_db1_S4_Util!C3*Weighting!Q3+TUM_db1_S4_Util!D3*Weighting!Q4+TUM_db1_S4_Util!E3*Weighting!Q5+TUM_db1_S4_Util!F3*Weighting!Q6+TUM_db1_S4_Util!G3*Weighting!Q7+TUM_db1_S4_Util!H3*Weighting!Q8+TUM_db1_S4_Util!I3*Weighting!Q9+TUM_db1_S4_Util!J3*Weighting!Q10+TUM_db1_S4_Util!K3*Weighting!Q11+TUM_db1_S4_Util!L3*Weighting!Q12+TUM_db1_S4_Util!M3*Weighting!Q13+TUM_db1_S4_Util!N3*Weighting!Q14+TUM_db1_S4_Util!O3*Weighting!Q15+TUM_db1_S4_Util!P3*Weighting!Q16+TUM_db1_S4_Util!Q3*Weighting!Q17</f>
        <v>1.4674673361108375E-2</v>
      </c>
      <c r="R3" s="6">
        <f>+TUM_db1_S4_Util!B3*Weighting!R2+TUM_db1_S4_Util!C3*Weighting!R3+TUM_db1_S4_Util!D3*Weighting!R4+TUM_db1_S4_Util!E3*Weighting!R5+TUM_db1_S4_Util!F3*Weighting!R6+TUM_db1_S4_Util!G3*Weighting!R7+TUM_db1_S4_Util!H3*Weighting!R8+TUM_db1_S4_Util!I3*Weighting!R9+TUM_db1_S4_Util!J3*Weighting!R10+TUM_db1_S4_Util!K3*Weighting!R11+TUM_db1_S4_Util!L3*Weighting!R12+TUM_db1_S4_Util!M3*Weighting!R13+TUM_db1_S4_Util!N3*Weighting!R14+TUM_db1_S4_Util!O3*Weighting!R15+TUM_db1_S4_Util!P3*Weighting!R16+TUM_db1_S4_Util!Q3*Weighting!R17</f>
        <v>8.903729973262707E-2</v>
      </c>
      <c r="S3" s="6">
        <f>+TUM_db1_S4_Util!B3*Weighting!S2+TUM_db1_S4_Util!C3*Weighting!S3+TUM_db1_S4_Util!D3*Weighting!S4+TUM_db1_S4_Util!E3*Weighting!S5+TUM_db1_S4_Util!F3*Weighting!S6+TUM_db1_S4_Util!G3*Weighting!S7+TUM_db1_S4_Util!H3*Weighting!S8+TUM_db1_S4_Util!I3*Weighting!S9+TUM_db1_S4_Util!J3*Weighting!S10+TUM_db1_S4_Util!K3*Weighting!S11+TUM_db1_S4_Util!L3*Weighting!S12+TUM_db1_S4_Util!M3*Weighting!S13+TUM_db1_S4_Util!N3*Weighting!S14+TUM_db1_S4_Util!O3*Weighting!S15+TUM_db1_S4_Util!P3*Weighting!S16+TUM_db1_S4_Util!Q3*Weighting!S17</f>
        <v>6.0864395878928092E-2</v>
      </c>
      <c r="T3" s="6">
        <f>+TUM_db1_S4_Util!B3*Weighting!T2+TUM_db1_S4_Util!C3*Weighting!T3+TUM_db1_S4_Util!D3*Weighting!T4+TUM_db1_S4_Util!E3*Weighting!T5+TUM_db1_S4_Util!F3*Weighting!T6+TUM_db1_S4_Util!G3*Weighting!T7+TUM_db1_S4_Util!H3*Weighting!T8+TUM_db1_S4_Util!I3*Weighting!T9+TUM_db1_S4_Util!J3*Weighting!T10+TUM_db1_S4_Util!K3*Weighting!T11+TUM_db1_S4_Util!L3*Weighting!T12+TUM_db1_S4_Util!M3*Weighting!T13+TUM_db1_S4_Util!N3*Weighting!T14+TUM_db1_S4_Util!O3*Weighting!T15+TUM_db1_S4_Util!P3*Weighting!T16+TUM_db1_S4_Util!Q3*Weighting!T17</f>
        <v>6.4047429433064823E-2</v>
      </c>
      <c r="U3" s="6">
        <f>+TUM_db1_S4_Util!B3*Weighting!U2+TUM_db1_S4_Util!C3*Weighting!U3+TUM_db1_S4_Util!D3*Weighting!U4+TUM_db1_S4_Util!E3*Weighting!U5+TUM_db1_S4_Util!F3*Weighting!U6+TUM_db1_S4_Util!G3*Weighting!U7+TUM_db1_S4_Util!H3*Weighting!U8+TUM_db1_S4_Util!I3*Weighting!U9+TUM_db1_S4_Util!J3*Weighting!U10+TUM_db1_S4_Util!K3*Weighting!U11+TUM_db1_S4_Util!L3*Weighting!U12+TUM_db1_S4_Util!M3*Weighting!U13+TUM_db1_S4_Util!N3*Weighting!U14+TUM_db1_S4_Util!O3*Weighting!U15+TUM_db1_S4_Util!P3*Weighting!U16+TUM_db1_S4_Util!Q3*Weighting!U17</f>
        <v>8.1335687612690399E-3</v>
      </c>
      <c r="V3" s="6">
        <f>+TUM_db1_S4_Util!B3*Weighting!V2+TUM_db1_S4_Util!C3*Weighting!V3+TUM_db1_S4_Util!D3*Weighting!V4+TUM_db1_S4_Util!E3*Weighting!V5+TUM_db1_S4_Util!F3*Weighting!V6+TUM_db1_S4_Util!G3*Weighting!V7+TUM_db1_S4_Util!H3*Weighting!V8+TUM_db1_S4_Util!I3*Weighting!V9+TUM_db1_S4_Util!J3*Weighting!V10+TUM_db1_S4_Util!K3*Weighting!V11+TUM_db1_S4_Util!L3*Weighting!V12+TUM_db1_S4_Util!M3*Weighting!V13+TUM_db1_S4_Util!N3*Weighting!V14+TUM_db1_S4_Util!O3*Weighting!V15+TUM_db1_S4_Util!P3*Weighting!V16+TUM_db1_S4_Util!Q3*Weighting!V17</f>
        <v>3.6135375850741669E-2</v>
      </c>
      <c r="W3" s="6">
        <f>+TUM_db1_S4_Util!B3*Weighting!W2+TUM_db1_S4_Util!C3*Weighting!W3+TUM_db1_S4_Util!D3*Weighting!W4+TUM_db1_S4_Util!E3*Weighting!W5+TUM_db1_S4_Util!F3*Weighting!W6+TUM_db1_S4_Util!G3*Weighting!W7+TUM_db1_S4_Util!H3*Weighting!W8+TUM_db1_S4_Util!I3*Weighting!W9+TUM_db1_S4_Util!J3*Weighting!W10+TUM_db1_S4_Util!K3*Weighting!W11+TUM_db1_S4_Util!L3*Weighting!W12+TUM_db1_S4_Util!M3*Weighting!W13+TUM_db1_S4_Util!N3*Weighting!W14+TUM_db1_S4_Util!O3*Weighting!W15+TUM_db1_S4_Util!P3*Weighting!W16+TUM_db1_S4_Util!Q3*Weighting!W17</f>
        <v>0.63278360712978143</v>
      </c>
      <c r="X3" s="6">
        <f>+TUM_db1_S4_Util!B3*Weighting!X2+TUM_db1_S4_Util!C3*Weighting!X3+TUM_db1_S4_Util!D3*Weighting!X4+TUM_db1_S4_Util!E3*Weighting!X5+TUM_db1_S4_Util!F3*Weighting!X6+TUM_db1_S4_Util!G3*Weighting!X7+TUM_db1_S4_Util!H3*Weighting!X8+TUM_db1_S4_Util!I3*Weighting!X9+TUM_db1_S4_Util!J3*Weighting!X10+TUM_db1_S4_Util!K3*Weighting!X11+TUM_db1_S4_Util!L3*Weighting!X12+TUM_db1_S4_Util!M3*Weighting!X13+TUM_db1_S4_Util!N3*Weighting!X14+TUM_db1_S4_Util!O3*Weighting!X15+TUM_db1_S4_Util!P3*Weighting!X16+TUM_db1_S4_Util!Q3*Weighting!X17</f>
        <v>1.3950421813089238E-2</v>
      </c>
      <c r="Y3" s="6">
        <f>+TUM_db1_S4_Util!B3*Weighting!Y2+TUM_db1_S4_Util!C3*Weighting!Y3+TUM_db1_S4_Util!D3*Weighting!Y4+TUM_db1_S4_Util!E3*Weighting!Y5+TUM_db1_S4_Util!F3*Weighting!Y6+TUM_db1_S4_Util!G3*Weighting!Y7+TUM_db1_S4_Util!H3*Weighting!Y8+TUM_db1_S4_Util!I3*Weighting!Y9+TUM_db1_S4_Util!J3*Weighting!Y10+TUM_db1_S4_Util!K3*Weighting!Y11+TUM_db1_S4_Util!L3*Weighting!Y12+TUM_db1_S4_Util!M3*Weighting!Y13+TUM_db1_S4_Util!N3*Weighting!Y14+TUM_db1_S4_Util!O3*Weighting!Y15+TUM_db1_S4_Util!P3*Weighting!Y16+TUM_db1_S4_Util!Q3*Weighting!Y17</f>
        <v>7.9199839067638708E-3</v>
      </c>
      <c r="Z3" s="6">
        <f>+TUM_db1_S4_Util!B3*Weighting!Z2+TUM_db1_S4_Util!C3*Weighting!Z3+TUM_db1_S4_Util!D3*Weighting!Z4+TUM_db1_S4_Util!E3*Weighting!Z5+TUM_db1_S4_Util!F3*Weighting!Z6+TUM_db1_S4_Util!G3*Weighting!Z7+TUM_db1_S4_Util!H3*Weighting!Z8+TUM_db1_S4_Util!I3*Weighting!Z9+TUM_db1_S4_Util!J3*Weighting!Z10+TUM_db1_S4_Util!K3*Weighting!Z11+TUM_db1_S4_Util!L3*Weighting!Z12+TUM_db1_S4_Util!M3*Weighting!Z13+TUM_db1_S4_Util!N3*Weighting!Z14+TUM_db1_S4_Util!O3*Weighting!Z15+TUM_db1_S4_Util!P3*Weighting!Z16+TUM_db1_S4_Util!Q3*Weighting!Z17</f>
        <v>0.14673925179282912</v>
      </c>
      <c r="AA3" s="6">
        <f>+TUM_db1_S4_Util!B3*Weighting!AA2+TUM_db1_S4_Util!C3*Weighting!AA3+TUM_db1_S4_Util!D3*Weighting!AA4+TUM_db1_S4_Util!E3*Weighting!AA5+TUM_db1_S4_Util!F3*Weighting!AA6+TUM_db1_S4_Util!G3*Weighting!AA7+TUM_db1_S4_Util!H3*Weighting!AA8+TUM_db1_S4_Util!I3*Weighting!AA9+TUM_db1_S4_Util!J3*Weighting!AA10+TUM_db1_S4_Util!K3*Weighting!AA11+TUM_db1_S4_Util!L3*Weighting!AA12+TUM_db1_S4_Util!M3*Weighting!AA13+TUM_db1_S4_Util!N3*Weighting!AA14+TUM_db1_S4_Util!O3*Weighting!AA15+TUM_db1_S4_Util!P3*Weighting!AA16+TUM_db1_S4_Util!Q3*Weighting!AA17</f>
        <v>0.18453842206875051</v>
      </c>
    </row>
    <row r="4" spans="1:27" x14ac:dyDescent="0.35">
      <c r="A4" s="5" t="s">
        <v>3</v>
      </c>
      <c r="B4" s="6">
        <f ca="1">+TUM_db1_S4_Util!B4*Weighting!B2+TUM_db1_S4_Util!C4*Weighting!B3+TUM_db1_S4_Util!D4*Weighting!B4+TUM_db1_S4_Util!E4*Weighting!B5+TUM_db1_S4_Util!F4*Weighting!B6+TUM_db1_S4_Util!G4*Weighting!B7+TUM_db1_S4_Util!H4*Weighting!B8+TUM_db1_S4_Util!I4*Weighting!B9+TUM_db1_S4_Util!J4*Weighting!B10+TUM_db1_S4_Util!K4*Weighting!B11+TUM_db1_S4_Util!L4*Weighting!B12+TUM_db1_S4_Util!M4*Weighting!B13+TUM_db1_S4_Util!N4*Weighting!B14+TUM_db1_S4_Util!O4*Weighting!B15+TUM_db1_S4_Util!P4*Weighting!B16+TUM_db1_S4_Util!Q4*Weighting!B17</f>
        <v>2.8222081858113111</v>
      </c>
      <c r="C4" s="6">
        <f ca="1">+TUM_db1_S4_Util!B4*Weighting!C2+TUM_db1_S4_Util!C4*Weighting!C3+TUM_db1_S4_Util!D4*Weighting!C4+TUM_db1_S4_Util!E4*Weighting!C5+TUM_db1_S4_Util!F4*Weighting!C6+TUM_db1_S4_Util!G4*Weighting!C7+TUM_db1_S4_Util!H4*Weighting!C8+TUM_db1_S4_Util!I4*Weighting!C9+TUM_db1_S4_Util!J4*Weighting!C10+TUM_db1_S4_Util!K4*Weighting!C11+TUM_db1_S4_Util!L4*Weighting!C12+TUM_db1_S4_Util!M4*Weighting!C13+TUM_db1_S4_Util!N4*Weighting!C14+TUM_db1_S4_Util!O4*Weighting!C15+TUM_db1_S4_Util!P4*Weighting!C16+TUM_db1_S4_Util!Q4*Weighting!C17</f>
        <v>1.8947966220887837</v>
      </c>
      <c r="D4" s="6">
        <f ca="1">+TUM_db1_S4_Util!B4*Weighting!D2+TUM_db1_S4_Util!C4*Weighting!D3+TUM_db1_S4_Util!D4*Weighting!D4+TUM_db1_S4_Util!E4*Weighting!D5+TUM_db1_S4_Util!F4*Weighting!D6+TUM_db1_S4_Util!G4*Weighting!D7+TUM_db1_S4_Util!H4*Weighting!D8+TUM_db1_S4_Util!I4*Weighting!D9+TUM_db1_S4_Util!J4*Weighting!D10+TUM_db1_S4_Util!K4*Weighting!D11+TUM_db1_S4_Util!L4*Weighting!D12+TUM_db1_S4_Util!M4*Weighting!D13+TUM_db1_S4_Util!N4*Weighting!D14+TUM_db1_S4_Util!O4*Weighting!D15+TUM_db1_S4_Util!P4*Weighting!D16+TUM_db1_S4_Util!Q4*Weighting!D17</f>
        <v>2.8844265153218589</v>
      </c>
      <c r="E4" s="6">
        <f ca="1">+TUM_db1_S4_Util!B4*Weighting!E2+TUM_db1_S4_Util!C4*Weighting!E3+TUM_db1_S4_Util!D4*Weighting!E4+TUM_db1_S4_Util!E4*Weighting!E5+TUM_db1_S4_Util!F4*Weighting!E6+TUM_db1_S4_Util!G4*Weighting!E7+TUM_db1_S4_Util!H4*Weighting!E8+TUM_db1_S4_Util!I4*Weighting!E9+TUM_db1_S4_Util!J4*Weighting!E10+TUM_db1_S4_Util!K4*Weighting!E11+TUM_db1_S4_Util!L4*Weighting!E12+TUM_db1_S4_Util!M4*Weighting!E13+TUM_db1_S4_Util!N4*Weighting!E14+TUM_db1_S4_Util!O4*Weighting!E15+TUM_db1_S4_Util!P4*Weighting!E16+TUM_db1_S4_Util!Q4*Weighting!E17</f>
        <v>1.0532756732322999</v>
      </c>
      <c r="F4" s="6">
        <f ca="1">+TUM_db1_S4_Util!B4*Weighting!F2+TUM_db1_S4_Util!C4*Weighting!F3+TUM_db1_S4_Util!D4*Weighting!F4+TUM_db1_S4_Util!E4*Weighting!F5+TUM_db1_S4_Util!F4*Weighting!F6+TUM_db1_S4_Util!G4*Weighting!F7+TUM_db1_S4_Util!H4*Weighting!F8+TUM_db1_S4_Util!I4*Weighting!F9+TUM_db1_S4_Util!J4*Weighting!F10+TUM_db1_S4_Util!K4*Weighting!F11+TUM_db1_S4_Util!L4*Weighting!F12+TUM_db1_S4_Util!M4*Weighting!F13+TUM_db1_S4_Util!N4*Weighting!F14+TUM_db1_S4_Util!O4*Weighting!F15+TUM_db1_S4_Util!P4*Weighting!F16+TUM_db1_S4_Util!Q4*Weighting!F17</f>
        <v>2.9136350117794088</v>
      </c>
      <c r="G4" s="6">
        <f>+TUM_db1_S4_Util!B4*Weighting!G2+TUM_db1_S4_Util!C4*Weighting!G3+TUM_db1_S4_Util!D4*Weighting!G4+TUM_db1_S4_Util!E4*Weighting!G5+TUM_db1_S4_Util!F4*Weighting!G6+TUM_db1_S4_Util!G4*Weighting!G7+TUM_db1_S4_Util!H4*Weighting!G8+TUM_db1_S4_Util!I4*Weighting!G9+TUM_db1_S4_Util!J4*Weighting!G10+TUM_db1_S4_Util!K4*Weighting!G11+TUM_db1_S4_Util!L4*Weighting!G12+TUM_db1_S4_Util!M4*Weighting!G13+TUM_db1_S4_Util!N4*Weighting!G14+TUM_db1_S4_Util!O4*Weighting!G15+TUM_db1_S4_Util!P4*Weighting!G16+TUM_db1_S4_Util!Q4*Weighting!G17</f>
        <v>1.9895165216005222</v>
      </c>
      <c r="H4" s="6">
        <f>+TUM_db1_S4_Util!B4*Weighting!H2+TUM_db1_S4_Util!C4*Weighting!H3+TUM_db1_S4_Util!D4*Weighting!H4+TUM_db1_S4_Util!E4*Weighting!H5+TUM_db1_S4_Util!F4*Weighting!H6+TUM_db1_S4_Util!G4*Weighting!H7+TUM_db1_S4_Util!H4*Weighting!H8+TUM_db1_S4_Util!I4*Weighting!H9+TUM_db1_S4_Util!J4*Weighting!H10+TUM_db1_S4_Util!K4*Weighting!H11+TUM_db1_S4_Util!L4*Weighting!H12+TUM_db1_S4_Util!M4*Weighting!H13+TUM_db1_S4_Util!N4*Weighting!H14+TUM_db1_S4_Util!O4*Weighting!H15+TUM_db1_S4_Util!P4*Weighting!H16+TUM_db1_S4_Util!Q4*Weighting!H17</f>
        <v>2.0890485540327055</v>
      </c>
      <c r="I4" s="6">
        <f>+TUM_db1_S4_Util!B4*Weighting!I2+TUM_db1_S4_Util!C4*Weighting!I3+TUM_db1_S4_Util!D4*Weighting!I4+TUM_db1_S4_Util!E4*Weighting!I5+TUM_db1_S4_Util!F4*Weighting!I6+TUM_db1_S4_Util!G4*Weighting!I7+TUM_db1_S4_Util!H4*Weighting!I8+TUM_db1_S4_Util!I4*Weighting!I9+TUM_db1_S4_Util!J4*Weighting!I10+TUM_db1_S4_Util!K4*Weighting!I11+TUM_db1_S4_Util!L4*Weighting!I12+TUM_db1_S4_Util!M4*Weighting!I13+TUM_db1_S4_Util!N4*Weighting!I14+TUM_db1_S4_Util!O4*Weighting!I15+TUM_db1_S4_Util!P4*Weighting!I16+TUM_db1_S4_Util!Q4*Weighting!I17</f>
        <v>2.047608222192332</v>
      </c>
      <c r="J4" s="6">
        <f>+TUM_db1_S4_Util!B4*Weighting!J2+TUM_db1_S4_Util!C4*Weighting!J3+TUM_db1_S4_Util!D4*Weighting!J4+TUM_db1_S4_Util!E4*Weighting!J5+TUM_db1_S4_Util!F4*Weighting!J6+TUM_db1_S4_Util!G4*Weighting!J7+TUM_db1_S4_Util!H4*Weighting!J8+TUM_db1_S4_Util!I4*Weighting!J9+TUM_db1_S4_Util!J4*Weighting!J10+TUM_db1_S4_Util!K4*Weighting!J11+TUM_db1_S4_Util!L4*Weighting!J12+TUM_db1_S4_Util!M4*Weighting!J13+TUM_db1_S4_Util!N4*Weighting!J14+TUM_db1_S4_Util!O4*Weighting!J15+TUM_db1_S4_Util!P4*Weighting!J16+TUM_db1_S4_Util!Q4*Weighting!J17</f>
        <v>1.5044930358730175</v>
      </c>
      <c r="K4" s="6">
        <f>+TUM_db1_S4_Util!B4*Weighting!K2+TUM_db1_S4_Util!C4*Weighting!K3+TUM_db1_S4_Util!D4*Weighting!K4+TUM_db1_S4_Util!E4*Weighting!K5+TUM_db1_S4_Util!F4*Weighting!K6+TUM_db1_S4_Util!G4*Weighting!K7+TUM_db1_S4_Util!H4*Weighting!K8+TUM_db1_S4_Util!I4*Weighting!K9+TUM_db1_S4_Util!J4*Weighting!K10+TUM_db1_S4_Util!K4*Weighting!K11+TUM_db1_S4_Util!L4*Weighting!K12+TUM_db1_S4_Util!M4*Weighting!K13+TUM_db1_S4_Util!N4*Weighting!K14+TUM_db1_S4_Util!O4*Weighting!K15+TUM_db1_S4_Util!P4*Weighting!K16+TUM_db1_S4_Util!Q4*Weighting!K17</f>
        <v>2.0793810944847375</v>
      </c>
      <c r="L4" s="6">
        <f>+TUM_db1_S4_Util!B4*Weighting!L2+TUM_db1_S4_Util!C4*Weighting!L3+TUM_db1_S4_Util!D4*Weighting!L4+TUM_db1_S4_Util!E4*Weighting!L5+TUM_db1_S4_Util!F4*Weighting!L6+TUM_db1_S4_Util!G4*Weighting!L7+TUM_db1_S4_Util!H4*Weighting!L8+TUM_db1_S4_Util!I4*Weighting!L9+TUM_db1_S4_Util!J4*Weighting!L10+TUM_db1_S4_Util!K4*Weighting!L11+TUM_db1_S4_Util!L4*Weighting!L12+TUM_db1_S4_Util!M4*Weighting!L13+TUM_db1_S4_Util!N4*Weighting!L14+TUM_db1_S4_Util!O4*Weighting!L15+TUM_db1_S4_Util!P4*Weighting!L16+TUM_db1_S4_Util!Q4*Weighting!L17</f>
        <v>3.5407278936458608</v>
      </c>
      <c r="M4" s="6">
        <f>+TUM_db1_S4_Util!B4*Weighting!M2+TUM_db1_S4_Util!C4*Weighting!M3+TUM_db1_S4_Util!D4*Weighting!M4+TUM_db1_S4_Util!E4*Weighting!M5+TUM_db1_S4_Util!F4*Weighting!M6+TUM_db1_S4_Util!G4*Weighting!M7+TUM_db1_S4_Util!H4*Weighting!M8+TUM_db1_S4_Util!I4*Weighting!M9+TUM_db1_S4_Util!J4*Weighting!M10+TUM_db1_S4_Util!K4*Weighting!M11+TUM_db1_S4_Util!L4*Weighting!M12+TUM_db1_S4_Util!M4*Weighting!M13+TUM_db1_S4_Util!N4*Weighting!M14+TUM_db1_S4_Util!O4*Weighting!M15+TUM_db1_S4_Util!P4*Weighting!M16+TUM_db1_S4_Util!Q4*Weighting!M17</f>
        <v>5.8050489017240615E-2</v>
      </c>
      <c r="N4" s="6">
        <f>+TUM_db1_S4_Util!B4*Weighting!N2+TUM_db1_S4_Util!C4*Weighting!N3+TUM_db1_S4_Util!D4*Weighting!N4+TUM_db1_S4_Util!E4*Weighting!N5+TUM_db1_S4_Util!F4*Weighting!N6+TUM_db1_S4_Util!G4*Weighting!N7+TUM_db1_S4_Util!H4*Weighting!N8+TUM_db1_S4_Util!I4*Weighting!N9+TUM_db1_S4_Util!J4*Weighting!N10+TUM_db1_S4_Util!K4*Weighting!N11+TUM_db1_S4_Util!L4*Weighting!N12+TUM_db1_S4_Util!M4*Weighting!N13+TUM_db1_S4_Util!N4*Weighting!N14+TUM_db1_S4_Util!O4*Weighting!N15+TUM_db1_S4_Util!P4*Weighting!N16+TUM_db1_S4_Util!Q4*Weighting!N17</f>
        <v>5.3839679367053419</v>
      </c>
      <c r="O4" s="6">
        <f>+TUM_db1_S4_Util!B4*Weighting!O2+TUM_db1_S4_Util!C4*Weighting!O3+TUM_db1_S4_Util!D4*Weighting!O4+TUM_db1_S4_Util!E4*Weighting!O5+TUM_db1_S4_Util!F4*Weighting!O6+TUM_db1_S4_Util!G4*Weighting!O7+TUM_db1_S4_Util!H4*Weighting!O8+TUM_db1_S4_Util!I4*Weighting!O9+TUM_db1_S4_Util!J4*Weighting!O10+TUM_db1_S4_Util!K4*Weighting!O11+TUM_db1_S4_Util!L4*Weighting!O12+TUM_db1_S4_Util!M4*Weighting!O13+TUM_db1_S4_Util!N4*Weighting!O14+TUM_db1_S4_Util!O4*Weighting!O15+TUM_db1_S4_Util!P4*Weighting!O16+TUM_db1_S4_Util!Q4*Weighting!O17</f>
        <v>5.0061767212538868</v>
      </c>
      <c r="P4" s="6">
        <f>+TUM_db1_S4_Util!B4*Weighting!P2+TUM_db1_S4_Util!C4*Weighting!P3+TUM_db1_S4_Util!D4*Weighting!P4+TUM_db1_S4_Util!E4*Weighting!P5+TUM_db1_S4_Util!F4*Weighting!P6+TUM_db1_S4_Util!G4*Weighting!P7+TUM_db1_S4_Util!H4*Weighting!P8+TUM_db1_S4_Util!I4*Weighting!P9+TUM_db1_S4_Util!J4*Weighting!P10+TUM_db1_S4_Util!K4*Weighting!P11+TUM_db1_S4_Util!L4*Weighting!P12+TUM_db1_S4_Util!M4*Weighting!P13+TUM_db1_S4_Util!N4*Weighting!P14+TUM_db1_S4_Util!O4*Weighting!P15+TUM_db1_S4_Util!P4*Weighting!P16+TUM_db1_S4_Util!Q4*Weighting!P17</f>
        <v>3.8170782430014234</v>
      </c>
      <c r="Q4" s="6">
        <f>+TUM_db1_S4_Util!B4*Weighting!Q2+TUM_db1_S4_Util!C4*Weighting!Q3+TUM_db1_S4_Util!D4*Weighting!Q4+TUM_db1_S4_Util!E4*Weighting!Q5+TUM_db1_S4_Util!F4*Weighting!Q6+TUM_db1_S4_Util!G4*Weighting!Q7+TUM_db1_S4_Util!H4*Weighting!Q8+TUM_db1_S4_Util!I4*Weighting!Q9+TUM_db1_S4_Util!J4*Weighting!Q10+TUM_db1_S4_Util!K4*Weighting!Q11+TUM_db1_S4_Util!L4*Weighting!Q12+TUM_db1_S4_Util!M4*Weighting!Q13+TUM_db1_S4_Util!N4*Weighting!Q14+TUM_db1_S4_Util!O4*Weighting!Q15+TUM_db1_S4_Util!P4*Weighting!Q16+TUM_db1_S4_Util!Q4*Weighting!Q17</f>
        <v>0.2371289310401532</v>
      </c>
      <c r="R4" s="6">
        <f>+TUM_db1_S4_Util!B4*Weighting!R2+TUM_db1_S4_Util!C4*Weighting!R3+TUM_db1_S4_Util!D4*Weighting!R4+TUM_db1_S4_Util!E4*Weighting!R5+TUM_db1_S4_Util!F4*Weighting!R6+TUM_db1_S4_Util!G4*Weighting!R7+TUM_db1_S4_Util!H4*Weighting!R8+TUM_db1_S4_Util!I4*Weighting!R9+TUM_db1_S4_Util!J4*Weighting!R10+TUM_db1_S4_Util!K4*Weighting!R11+TUM_db1_S4_Util!L4*Weighting!R12+TUM_db1_S4_Util!M4*Weighting!R13+TUM_db1_S4_Util!N4*Weighting!R14+TUM_db1_S4_Util!O4*Weighting!R15+TUM_db1_S4_Util!P4*Weighting!R16+TUM_db1_S4_Util!Q4*Weighting!R17</f>
        <v>0.85862576489806153</v>
      </c>
      <c r="S4" s="6">
        <f>+TUM_db1_S4_Util!B4*Weighting!S2+TUM_db1_S4_Util!C4*Weighting!S3+TUM_db1_S4_Util!D4*Weighting!S4+TUM_db1_S4_Util!E4*Weighting!S5+TUM_db1_S4_Util!F4*Weighting!S6+TUM_db1_S4_Util!G4*Weighting!S7+TUM_db1_S4_Util!H4*Weighting!S8+TUM_db1_S4_Util!I4*Weighting!S9+TUM_db1_S4_Util!J4*Weighting!S10+TUM_db1_S4_Util!K4*Weighting!S11+TUM_db1_S4_Util!L4*Weighting!S12+TUM_db1_S4_Util!M4*Weighting!S13+TUM_db1_S4_Util!N4*Weighting!S14+TUM_db1_S4_Util!O4*Weighting!S15+TUM_db1_S4_Util!P4*Weighting!S16+TUM_db1_S4_Util!Q4*Weighting!S17</f>
        <v>3.4099530159431954</v>
      </c>
      <c r="T4" s="6">
        <f>+TUM_db1_S4_Util!B4*Weighting!T2+TUM_db1_S4_Util!C4*Weighting!T3+TUM_db1_S4_Util!D4*Weighting!T4+TUM_db1_S4_Util!E4*Weighting!T5+TUM_db1_S4_Util!F4*Weighting!T6+TUM_db1_S4_Util!G4*Weighting!T7+TUM_db1_S4_Util!H4*Weighting!T8+TUM_db1_S4_Util!I4*Weighting!T9+TUM_db1_S4_Util!J4*Weighting!T10+TUM_db1_S4_Util!K4*Weighting!T11+TUM_db1_S4_Util!L4*Weighting!T12+TUM_db1_S4_Util!M4*Weighting!T13+TUM_db1_S4_Util!N4*Weighting!T14+TUM_db1_S4_Util!O4*Weighting!T15+TUM_db1_S4_Util!P4*Weighting!T16+TUM_db1_S4_Util!Q4*Weighting!T17</f>
        <v>4.5531761054270339</v>
      </c>
      <c r="U4" s="6">
        <f>+TUM_db1_S4_Util!B4*Weighting!U2+TUM_db1_S4_Util!C4*Weighting!U3+TUM_db1_S4_Util!D4*Weighting!U4+TUM_db1_S4_Util!E4*Weighting!U5+TUM_db1_S4_Util!F4*Weighting!U6+TUM_db1_S4_Util!G4*Weighting!U7+TUM_db1_S4_Util!H4*Weighting!U8+TUM_db1_S4_Util!I4*Weighting!U9+TUM_db1_S4_Util!J4*Weighting!U10+TUM_db1_S4_Util!K4*Weighting!U11+TUM_db1_S4_Util!L4*Weighting!U12+TUM_db1_S4_Util!M4*Weighting!U13+TUM_db1_S4_Util!N4*Weighting!U14+TUM_db1_S4_Util!O4*Weighting!U15+TUM_db1_S4_Util!P4*Weighting!U16+TUM_db1_S4_Util!Q4*Weighting!U17</f>
        <v>0.11468521567290228</v>
      </c>
      <c r="V4" s="6">
        <f>+TUM_db1_S4_Util!B4*Weighting!V2+TUM_db1_S4_Util!C4*Weighting!V3+TUM_db1_S4_Util!D4*Weighting!V4+TUM_db1_S4_Util!E4*Weighting!V5+TUM_db1_S4_Util!F4*Weighting!V6+TUM_db1_S4_Util!G4*Weighting!V7+TUM_db1_S4_Util!H4*Weighting!V8+TUM_db1_S4_Util!I4*Weighting!V9+TUM_db1_S4_Util!J4*Weighting!V10+TUM_db1_S4_Util!K4*Weighting!V11+TUM_db1_S4_Util!L4*Weighting!V12+TUM_db1_S4_Util!M4*Weighting!V13+TUM_db1_S4_Util!N4*Weighting!V14+TUM_db1_S4_Util!O4*Weighting!V15+TUM_db1_S4_Util!P4*Weighting!V16+TUM_db1_S4_Util!Q4*Weighting!V17</f>
        <v>0.4560981747772378</v>
      </c>
      <c r="W4" s="6">
        <f>+TUM_db1_S4_Util!B4*Weighting!W2+TUM_db1_S4_Util!C4*Weighting!W3+TUM_db1_S4_Util!D4*Weighting!W4+TUM_db1_S4_Util!E4*Weighting!W5+TUM_db1_S4_Util!F4*Weighting!W6+TUM_db1_S4_Util!G4*Weighting!W7+TUM_db1_S4_Util!H4*Weighting!W8+TUM_db1_S4_Util!I4*Weighting!W9+TUM_db1_S4_Util!J4*Weighting!W10+TUM_db1_S4_Util!K4*Weighting!W11+TUM_db1_S4_Util!L4*Weighting!W12+TUM_db1_S4_Util!M4*Weighting!W13+TUM_db1_S4_Util!N4*Weighting!W14+TUM_db1_S4_Util!O4*Weighting!W15+TUM_db1_S4_Util!P4*Weighting!W16+TUM_db1_S4_Util!Q4*Weighting!W17</f>
        <v>0.90761743779144421</v>
      </c>
      <c r="X4" s="6">
        <f>+TUM_db1_S4_Util!B4*Weighting!X2+TUM_db1_S4_Util!C4*Weighting!X3+TUM_db1_S4_Util!D4*Weighting!X4+TUM_db1_S4_Util!E4*Weighting!X5+TUM_db1_S4_Util!F4*Weighting!X6+TUM_db1_S4_Util!G4*Weighting!X7+TUM_db1_S4_Util!H4*Weighting!X8+TUM_db1_S4_Util!I4*Weighting!X9+TUM_db1_S4_Util!J4*Weighting!X10+TUM_db1_S4_Util!K4*Weighting!X11+TUM_db1_S4_Util!L4*Weighting!X12+TUM_db1_S4_Util!M4*Weighting!X13+TUM_db1_S4_Util!N4*Weighting!X14+TUM_db1_S4_Util!O4*Weighting!X15+TUM_db1_S4_Util!P4*Weighting!X16+TUM_db1_S4_Util!Q4*Weighting!X17</f>
        <v>0.19531813883401949</v>
      </c>
      <c r="Y4" s="6">
        <f>+TUM_db1_S4_Util!B4*Weighting!Y2+TUM_db1_S4_Util!C4*Weighting!Y3+TUM_db1_S4_Util!D4*Weighting!Y4+TUM_db1_S4_Util!E4*Weighting!Y5+TUM_db1_S4_Util!F4*Weighting!Y6+TUM_db1_S4_Util!G4*Weighting!Y7+TUM_db1_S4_Util!H4*Weighting!Y8+TUM_db1_S4_Util!I4*Weighting!Y9+TUM_db1_S4_Util!J4*Weighting!Y10+TUM_db1_S4_Util!K4*Weighting!Y11+TUM_db1_S4_Util!L4*Weighting!Y12+TUM_db1_S4_Util!M4*Weighting!Y13+TUM_db1_S4_Util!N4*Weighting!Y14+TUM_db1_S4_Util!O4*Weighting!Y15+TUM_db1_S4_Util!P4*Weighting!Y16+TUM_db1_S4_Util!Q4*Weighting!Y17</f>
        <v>0.14731329094617851</v>
      </c>
      <c r="Z4" s="6">
        <f>+TUM_db1_S4_Util!B4*Weighting!Z2+TUM_db1_S4_Util!C4*Weighting!Z3+TUM_db1_S4_Util!D4*Weighting!Z4+TUM_db1_S4_Util!E4*Weighting!Z5+TUM_db1_S4_Util!F4*Weighting!Z6+TUM_db1_S4_Util!G4*Weighting!Z7+TUM_db1_S4_Util!H4*Weighting!Z8+TUM_db1_S4_Util!I4*Weighting!Z9+TUM_db1_S4_Util!J4*Weighting!Z10+TUM_db1_S4_Util!K4*Weighting!Z11+TUM_db1_S4_Util!L4*Weighting!Z12+TUM_db1_S4_Util!M4*Weighting!Z13+TUM_db1_S4_Util!N4*Weighting!Z14+TUM_db1_S4_Util!O4*Weighting!Z15+TUM_db1_S4_Util!P4*Weighting!Z16+TUM_db1_S4_Util!Q4*Weighting!Z17</f>
        <v>1.1942275606037256</v>
      </c>
      <c r="AA4" s="6">
        <f>+TUM_db1_S4_Util!B4*Weighting!AA2+TUM_db1_S4_Util!C4*Weighting!AA3+TUM_db1_S4_Util!D4*Weighting!AA4+TUM_db1_S4_Util!E4*Weighting!AA5+TUM_db1_S4_Util!F4*Weighting!AA6+TUM_db1_S4_Util!G4*Weighting!AA7+TUM_db1_S4_Util!H4*Weighting!AA8+TUM_db1_S4_Util!I4*Weighting!AA9+TUM_db1_S4_Util!J4*Weighting!AA10+TUM_db1_S4_Util!K4*Weighting!AA11+TUM_db1_S4_Util!L4*Weighting!AA12+TUM_db1_S4_Util!M4*Weighting!AA13+TUM_db1_S4_Util!N4*Weighting!AA14+TUM_db1_S4_Util!O4*Weighting!AA15+TUM_db1_S4_Util!P4*Weighting!AA16+TUM_db1_S4_Util!Q4*Weighting!AA17</f>
        <v>1.9521194260506485</v>
      </c>
    </row>
    <row r="5" spans="1:27" x14ac:dyDescent="0.35">
      <c r="A5" s="5" t="s">
        <v>4</v>
      </c>
      <c r="B5" s="6">
        <f ca="1">+TUM_db1_S4_Util!B5*Weighting!B2+TUM_db1_S4_Util!C5*Weighting!B3+TUM_db1_S4_Util!D5*Weighting!B4+TUM_db1_S4_Util!E5*Weighting!B5+TUM_db1_S4_Util!F5*Weighting!B6+TUM_db1_S4_Util!G5*Weighting!B7+TUM_db1_S4_Util!H5*Weighting!B8+TUM_db1_S4_Util!I5*Weighting!B9+TUM_db1_S4_Util!J5*Weighting!B10+TUM_db1_S4_Util!K5*Weighting!B11+TUM_db1_S4_Util!L5*Weighting!B12+TUM_db1_S4_Util!M5*Weighting!B13+TUM_db1_S4_Util!N5*Weighting!B14+TUM_db1_S4_Util!O5*Weighting!B15+TUM_db1_S4_Util!P5*Weighting!B16+TUM_db1_S4_Util!Q5*Weighting!B17</f>
        <v>-140.06685912758638</v>
      </c>
      <c r="C5" s="6">
        <f ca="1">+TUM_db1_S4_Util!B5*Weighting!C2+TUM_db1_S4_Util!C5*Weighting!C3+TUM_db1_S4_Util!D5*Weighting!C4+TUM_db1_S4_Util!E5*Weighting!C5+TUM_db1_S4_Util!F5*Weighting!C6+TUM_db1_S4_Util!G5*Weighting!C7+TUM_db1_S4_Util!H5*Weighting!C8+TUM_db1_S4_Util!I5*Weighting!C9+TUM_db1_S4_Util!J5*Weighting!C10+TUM_db1_S4_Util!K5*Weighting!C11+TUM_db1_S4_Util!L5*Weighting!C12+TUM_db1_S4_Util!M5*Weighting!C13+TUM_db1_S4_Util!N5*Weighting!C14+TUM_db1_S4_Util!O5*Weighting!C15+TUM_db1_S4_Util!P5*Weighting!C16+TUM_db1_S4_Util!Q5*Weighting!C17</f>
        <v>-135.29308190426929</v>
      </c>
      <c r="D5" s="6">
        <f ca="1">+TUM_db1_S4_Util!B5*Weighting!D2+TUM_db1_S4_Util!C5*Weighting!D3+TUM_db1_S4_Util!D5*Weighting!D4+TUM_db1_S4_Util!E5*Weighting!D5+TUM_db1_S4_Util!F5*Weighting!D6+TUM_db1_S4_Util!G5*Weighting!D7+TUM_db1_S4_Util!H5*Weighting!D8+TUM_db1_S4_Util!I5*Weighting!D9+TUM_db1_S4_Util!J5*Weighting!D10+TUM_db1_S4_Util!K5*Weighting!D11+TUM_db1_S4_Util!L5*Weighting!D12+TUM_db1_S4_Util!M5*Weighting!D13+TUM_db1_S4_Util!N5*Weighting!D14+TUM_db1_S4_Util!O5*Weighting!D15+TUM_db1_S4_Util!P5*Weighting!D16+TUM_db1_S4_Util!Q5*Weighting!D17</f>
        <v>-136.7070609741634</v>
      </c>
      <c r="E5" s="6">
        <f ca="1">+TUM_db1_S4_Util!B5*Weighting!E2+TUM_db1_S4_Util!C5*Weighting!E3+TUM_db1_S4_Util!D5*Weighting!E4+TUM_db1_S4_Util!E5*Weighting!E5+TUM_db1_S4_Util!F5*Weighting!E6+TUM_db1_S4_Util!G5*Weighting!E7+TUM_db1_S4_Util!H5*Weighting!E8+TUM_db1_S4_Util!I5*Weighting!E9+TUM_db1_S4_Util!J5*Weighting!E10+TUM_db1_S4_Util!K5*Weighting!E11+TUM_db1_S4_Util!L5*Weighting!E12+TUM_db1_S4_Util!M5*Weighting!E13+TUM_db1_S4_Util!N5*Weighting!E14+TUM_db1_S4_Util!O5*Weighting!E15+TUM_db1_S4_Util!P5*Weighting!E16+TUM_db1_S4_Util!Q5*Weighting!E17</f>
        <v>-167.44954993287482</v>
      </c>
      <c r="F5" s="6">
        <f ca="1">+TUM_db1_S4_Util!B5*Weighting!F2+TUM_db1_S4_Util!C5*Weighting!F3+TUM_db1_S4_Util!D5*Weighting!F4+TUM_db1_S4_Util!E5*Weighting!F5+TUM_db1_S4_Util!F5*Weighting!F6+TUM_db1_S4_Util!G5*Weighting!F7+TUM_db1_S4_Util!H5*Weighting!F8+TUM_db1_S4_Util!I5*Weighting!F9+TUM_db1_S4_Util!J5*Weighting!F10+TUM_db1_S4_Util!K5*Weighting!F11+TUM_db1_S4_Util!L5*Weighting!F12+TUM_db1_S4_Util!M5*Weighting!F13+TUM_db1_S4_Util!N5*Weighting!F14+TUM_db1_S4_Util!O5*Weighting!F15+TUM_db1_S4_Util!P5*Weighting!F16+TUM_db1_S4_Util!Q5*Weighting!F17</f>
        <v>-128.45370817727689</v>
      </c>
      <c r="G5" s="6">
        <f>+TUM_db1_S4_Util!B5*Weighting!G2+TUM_db1_S4_Util!C5*Weighting!G3+TUM_db1_S4_Util!D5*Weighting!G4+TUM_db1_S4_Util!E5*Weighting!G5+TUM_db1_S4_Util!F5*Weighting!G6+TUM_db1_S4_Util!G5*Weighting!G7+TUM_db1_S4_Util!H5*Weighting!G8+TUM_db1_S4_Util!I5*Weighting!G9+TUM_db1_S4_Util!J5*Weighting!G10+TUM_db1_S4_Util!K5*Weighting!G11+TUM_db1_S4_Util!L5*Weighting!G12+TUM_db1_S4_Util!M5*Weighting!G13+TUM_db1_S4_Util!N5*Weighting!G14+TUM_db1_S4_Util!O5*Weighting!G15+TUM_db1_S4_Util!P5*Weighting!G16+TUM_db1_S4_Util!Q5*Weighting!G17</f>
        <v>-57.287483536555918</v>
      </c>
      <c r="H5" s="6">
        <f>+TUM_db1_S4_Util!B5*Weighting!H2+TUM_db1_S4_Util!C5*Weighting!H3+TUM_db1_S4_Util!D5*Weighting!H4+TUM_db1_S4_Util!E5*Weighting!H5+TUM_db1_S4_Util!F5*Weighting!H6+TUM_db1_S4_Util!G5*Weighting!H7+TUM_db1_S4_Util!H5*Weighting!H8+TUM_db1_S4_Util!I5*Weighting!H9+TUM_db1_S4_Util!J5*Weighting!H10+TUM_db1_S4_Util!K5*Weighting!H11+TUM_db1_S4_Util!L5*Weighting!H12+TUM_db1_S4_Util!M5*Weighting!H13+TUM_db1_S4_Util!N5*Weighting!H14+TUM_db1_S4_Util!O5*Weighting!H15+TUM_db1_S4_Util!P5*Weighting!H16+TUM_db1_S4_Util!Q5*Weighting!H17</f>
        <v>-47.772141823034573</v>
      </c>
      <c r="I5" s="6">
        <f>+TUM_db1_S4_Util!B5*Weighting!I2+TUM_db1_S4_Util!C5*Weighting!I3+TUM_db1_S4_Util!D5*Weighting!I4+TUM_db1_S4_Util!E5*Weighting!I5+TUM_db1_S4_Util!F5*Weighting!I6+TUM_db1_S4_Util!G5*Weighting!I7+TUM_db1_S4_Util!H5*Weighting!I8+TUM_db1_S4_Util!I5*Weighting!I9+TUM_db1_S4_Util!J5*Weighting!I10+TUM_db1_S4_Util!K5*Weighting!I11+TUM_db1_S4_Util!L5*Weighting!I12+TUM_db1_S4_Util!M5*Weighting!I13+TUM_db1_S4_Util!N5*Weighting!I14+TUM_db1_S4_Util!O5*Weighting!I15+TUM_db1_S4_Util!P5*Weighting!I16+TUM_db1_S4_Util!Q5*Weighting!I17</f>
        <v>-55.279587529685735</v>
      </c>
      <c r="J5" s="6">
        <f>+TUM_db1_S4_Util!B5*Weighting!J2+TUM_db1_S4_Util!C5*Weighting!J3+TUM_db1_S4_Util!D5*Weighting!J4+TUM_db1_S4_Util!E5*Weighting!J5+TUM_db1_S4_Util!F5*Weighting!J6+TUM_db1_S4_Util!G5*Weighting!J7+TUM_db1_S4_Util!H5*Weighting!J8+TUM_db1_S4_Util!I5*Weighting!J9+TUM_db1_S4_Util!J5*Weighting!J10+TUM_db1_S4_Util!K5*Weighting!J11+TUM_db1_S4_Util!L5*Weighting!J12+TUM_db1_S4_Util!M5*Weighting!J13+TUM_db1_S4_Util!N5*Weighting!J14+TUM_db1_S4_Util!O5*Weighting!J15+TUM_db1_S4_Util!P5*Weighting!J16+TUM_db1_S4_Util!Q5*Weighting!J17</f>
        <v>-64.428839362635173</v>
      </c>
      <c r="K5" s="6">
        <f>+TUM_db1_S4_Util!B5*Weighting!K2+TUM_db1_S4_Util!C5*Weighting!K3+TUM_db1_S4_Util!D5*Weighting!K4+TUM_db1_S4_Util!E5*Weighting!K5+TUM_db1_S4_Util!F5*Weighting!K6+TUM_db1_S4_Util!G5*Weighting!K7+TUM_db1_S4_Util!H5*Weighting!K8+TUM_db1_S4_Util!I5*Weighting!K9+TUM_db1_S4_Util!J5*Weighting!K10+TUM_db1_S4_Util!K5*Weighting!K11+TUM_db1_S4_Util!L5*Weighting!K12+TUM_db1_S4_Util!M5*Weighting!K13+TUM_db1_S4_Util!N5*Weighting!K14+TUM_db1_S4_Util!O5*Weighting!K15+TUM_db1_S4_Util!P5*Weighting!K16+TUM_db1_S4_Util!Q5*Weighting!K17</f>
        <v>-43.651652288094837</v>
      </c>
      <c r="L5" s="6">
        <f>+TUM_db1_S4_Util!B5*Weighting!L2+TUM_db1_S4_Util!C5*Weighting!L3+TUM_db1_S4_Util!D5*Weighting!L4+TUM_db1_S4_Util!E5*Weighting!L5+TUM_db1_S4_Util!F5*Weighting!L6+TUM_db1_S4_Util!G5*Weighting!L7+TUM_db1_S4_Util!H5*Weighting!L8+TUM_db1_S4_Util!I5*Weighting!L9+TUM_db1_S4_Util!J5*Weighting!L10+TUM_db1_S4_Util!K5*Weighting!L11+TUM_db1_S4_Util!L5*Weighting!L12+TUM_db1_S4_Util!M5*Weighting!L13+TUM_db1_S4_Util!N5*Weighting!L14+TUM_db1_S4_Util!O5*Weighting!L15+TUM_db1_S4_Util!P5*Weighting!L16+TUM_db1_S4_Util!Q5*Weighting!L17</f>
        <v>-9.6688265654318304</v>
      </c>
      <c r="M5" s="6">
        <f>+TUM_db1_S4_Util!B5*Weighting!M2+TUM_db1_S4_Util!C5*Weighting!M3+TUM_db1_S4_Util!D5*Weighting!M4+TUM_db1_S4_Util!E5*Weighting!M5+TUM_db1_S4_Util!F5*Weighting!M6+TUM_db1_S4_Util!G5*Weighting!M7+TUM_db1_S4_Util!H5*Weighting!M8+TUM_db1_S4_Util!I5*Weighting!M9+TUM_db1_S4_Util!J5*Weighting!M10+TUM_db1_S4_Util!K5*Weighting!M11+TUM_db1_S4_Util!L5*Weighting!M12+TUM_db1_S4_Util!M5*Weighting!M13+TUM_db1_S4_Util!N5*Weighting!M14+TUM_db1_S4_Util!O5*Weighting!M15+TUM_db1_S4_Util!P5*Weighting!M16+TUM_db1_S4_Util!Q5*Weighting!M17</f>
        <v>-0.47748362389890092</v>
      </c>
      <c r="N5" s="6">
        <f>+TUM_db1_S4_Util!B5*Weighting!N2+TUM_db1_S4_Util!C5*Weighting!N3+TUM_db1_S4_Util!D5*Weighting!N4+TUM_db1_S4_Util!E5*Weighting!N5+TUM_db1_S4_Util!F5*Weighting!N6+TUM_db1_S4_Util!G5*Weighting!N7+TUM_db1_S4_Util!H5*Weighting!N8+TUM_db1_S4_Util!I5*Weighting!N9+TUM_db1_S4_Util!J5*Weighting!N10+TUM_db1_S4_Util!K5*Weighting!N11+TUM_db1_S4_Util!L5*Weighting!N12+TUM_db1_S4_Util!M5*Weighting!N13+TUM_db1_S4_Util!N5*Weighting!N14+TUM_db1_S4_Util!O5*Weighting!N15+TUM_db1_S4_Util!P5*Weighting!N16+TUM_db1_S4_Util!Q5*Weighting!N17</f>
        <v>-136.2635354289566</v>
      </c>
      <c r="O5" s="6">
        <f>+TUM_db1_S4_Util!B5*Weighting!O2+TUM_db1_S4_Util!C5*Weighting!O3+TUM_db1_S4_Util!D5*Weighting!O4+TUM_db1_S4_Util!E5*Weighting!O5+TUM_db1_S4_Util!F5*Weighting!O6+TUM_db1_S4_Util!G5*Weighting!O7+TUM_db1_S4_Util!H5*Weighting!O8+TUM_db1_S4_Util!I5*Weighting!O9+TUM_db1_S4_Util!J5*Weighting!O10+TUM_db1_S4_Util!K5*Weighting!O11+TUM_db1_S4_Util!L5*Weighting!O12+TUM_db1_S4_Util!M5*Weighting!O13+TUM_db1_S4_Util!N5*Weighting!O14+TUM_db1_S4_Util!O5*Weighting!O15+TUM_db1_S4_Util!P5*Weighting!O16+TUM_db1_S4_Util!Q5*Weighting!O17</f>
        <v>-212.11111778332543</v>
      </c>
      <c r="P5" s="6">
        <f>+TUM_db1_S4_Util!B5*Weighting!P2+TUM_db1_S4_Util!C5*Weighting!P3+TUM_db1_S4_Util!D5*Weighting!P4+TUM_db1_S4_Util!E5*Weighting!P5+TUM_db1_S4_Util!F5*Weighting!P6+TUM_db1_S4_Util!G5*Weighting!P7+TUM_db1_S4_Util!H5*Weighting!P8+TUM_db1_S4_Util!I5*Weighting!P9+TUM_db1_S4_Util!J5*Weighting!P10+TUM_db1_S4_Util!K5*Weighting!P11+TUM_db1_S4_Util!L5*Weighting!P12+TUM_db1_S4_Util!M5*Weighting!P13+TUM_db1_S4_Util!N5*Weighting!P14+TUM_db1_S4_Util!O5*Weighting!P15+TUM_db1_S4_Util!P5*Weighting!P16+TUM_db1_S4_Util!Q5*Weighting!P17</f>
        <v>-15.921990459519815</v>
      </c>
      <c r="Q5" s="6">
        <f>+TUM_db1_S4_Util!B5*Weighting!Q2+TUM_db1_S4_Util!C5*Weighting!Q3+TUM_db1_S4_Util!D5*Weighting!Q4+TUM_db1_S4_Util!E5*Weighting!Q5+TUM_db1_S4_Util!F5*Weighting!Q6+TUM_db1_S4_Util!G5*Weighting!Q7+TUM_db1_S4_Util!H5*Weighting!Q8+TUM_db1_S4_Util!I5*Weighting!Q9+TUM_db1_S4_Util!J5*Weighting!Q10+TUM_db1_S4_Util!K5*Weighting!Q11+TUM_db1_S4_Util!L5*Weighting!Q12+TUM_db1_S4_Util!M5*Weighting!Q13+TUM_db1_S4_Util!N5*Weighting!Q14+TUM_db1_S4_Util!O5*Weighting!Q15+TUM_db1_S4_Util!P5*Weighting!Q16+TUM_db1_S4_Util!Q5*Weighting!Q17</f>
        <v>-1.0446352228052325</v>
      </c>
      <c r="R5" s="6">
        <f>+TUM_db1_S4_Util!B5*Weighting!R2+TUM_db1_S4_Util!C5*Weighting!R3+TUM_db1_S4_Util!D5*Weighting!R4+TUM_db1_S4_Util!E5*Weighting!R5+TUM_db1_S4_Util!F5*Weighting!R6+TUM_db1_S4_Util!G5*Weighting!R7+TUM_db1_S4_Util!H5*Weighting!R8+TUM_db1_S4_Util!I5*Weighting!R9+TUM_db1_S4_Util!J5*Weighting!R10+TUM_db1_S4_Util!K5*Weighting!R11+TUM_db1_S4_Util!L5*Weighting!R12+TUM_db1_S4_Util!M5*Weighting!R13+TUM_db1_S4_Util!N5*Weighting!R14+TUM_db1_S4_Util!O5*Weighting!R15+TUM_db1_S4_Util!P5*Weighting!R16+TUM_db1_S4_Util!Q5*Weighting!R17</f>
        <v>-13.212962921292267</v>
      </c>
      <c r="S5" s="6">
        <f>+TUM_db1_S4_Util!B5*Weighting!S2+TUM_db1_S4_Util!C5*Weighting!S3+TUM_db1_S4_Util!D5*Weighting!S4+TUM_db1_S4_Util!E5*Weighting!S5+TUM_db1_S4_Util!F5*Weighting!S6+TUM_db1_S4_Util!G5*Weighting!S7+TUM_db1_S4_Util!H5*Weighting!S8+TUM_db1_S4_Util!I5*Weighting!S9+TUM_db1_S4_Util!J5*Weighting!S10+TUM_db1_S4_Util!K5*Weighting!S11+TUM_db1_S4_Util!L5*Weighting!S12+TUM_db1_S4_Util!M5*Weighting!S13+TUM_db1_S4_Util!N5*Weighting!S14+TUM_db1_S4_Util!O5*Weighting!S15+TUM_db1_S4_Util!P5*Weighting!S16+TUM_db1_S4_Util!Q5*Weighting!S17</f>
        <v>-23.456282594972009</v>
      </c>
      <c r="T5" s="6">
        <f>+TUM_db1_S4_Util!B5*Weighting!T2+TUM_db1_S4_Util!C5*Weighting!T3+TUM_db1_S4_Util!D5*Weighting!T4+TUM_db1_S4_Util!E5*Weighting!T5+TUM_db1_S4_Util!F5*Weighting!T6+TUM_db1_S4_Util!G5*Weighting!T7+TUM_db1_S4_Util!H5*Weighting!T8+TUM_db1_S4_Util!I5*Weighting!T9+TUM_db1_S4_Util!J5*Weighting!T10+TUM_db1_S4_Util!K5*Weighting!T11+TUM_db1_S4_Util!L5*Weighting!T12+TUM_db1_S4_Util!M5*Weighting!T13+TUM_db1_S4_Util!N5*Weighting!T14+TUM_db1_S4_Util!O5*Weighting!T15+TUM_db1_S4_Util!P5*Weighting!T16+TUM_db1_S4_Util!Q5*Weighting!T17</f>
        <v>-30.265742639339745</v>
      </c>
      <c r="U5" s="6">
        <f>+TUM_db1_S4_Util!B5*Weighting!U2+TUM_db1_S4_Util!C5*Weighting!U3+TUM_db1_S4_Util!D5*Weighting!U4+TUM_db1_S4_Util!E5*Weighting!U5+TUM_db1_S4_Util!F5*Weighting!U6+TUM_db1_S4_Util!G5*Weighting!U7+TUM_db1_S4_Util!H5*Weighting!U8+TUM_db1_S4_Util!I5*Weighting!U9+TUM_db1_S4_Util!J5*Weighting!U10+TUM_db1_S4_Util!K5*Weighting!U11+TUM_db1_S4_Util!L5*Weighting!U12+TUM_db1_S4_Util!M5*Weighting!U13+TUM_db1_S4_Util!N5*Weighting!U14+TUM_db1_S4_Util!O5*Weighting!U15+TUM_db1_S4_Util!P5*Weighting!U16+TUM_db1_S4_Util!Q5*Weighting!U17</f>
        <v>-33.714125913847631</v>
      </c>
      <c r="V5" s="6">
        <f>+TUM_db1_S4_Util!B5*Weighting!V2+TUM_db1_S4_Util!C5*Weighting!V3+TUM_db1_S4_Util!D5*Weighting!V4+TUM_db1_S4_Util!E5*Weighting!V5+TUM_db1_S4_Util!F5*Weighting!V6+TUM_db1_S4_Util!G5*Weighting!V7+TUM_db1_S4_Util!H5*Weighting!V8+TUM_db1_S4_Util!I5*Weighting!V9+TUM_db1_S4_Util!J5*Weighting!V10+TUM_db1_S4_Util!K5*Weighting!V11+TUM_db1_S4_Util!L5*Weighting!V12+TUM_db1_S4_Util!M5*Weighting!V13+TUM_db1_S4_Util!N5*Weighting!V14+TUM_db1_S4_Util!O5*Weighting!V15+TUM_db1_S4_Util!P5*Weighting!V16+TUM_db1_S4_Util!Q5*Weighting!V17</f>
        <v>-30.452624089852609</v>
      </c>
      <c r="W5" s="6">
        <f>+TUM_db1_S4_Util!B5*Weighting!W2+TUM_db1_S4_Util!C5*Weighting!W3+TUM_db1_S4_Util!D5*Weighting!W4+TUM_db1_S4_Util!E5*Weighting!W5+TUM_db1_S4_Util!F5*Weighting!W6+TUM_db1_S4_Util!G5*Weighting!W7+TUM_db1_S4_Util!H5*Weighting!W8+TUM_db1_S4_Util!I5*Weighting!W9+TUM_db1_S4_Util!J5*Weighting!W10+TUM_db1_S4_Util!K5*Weighting!W11+TUM_db1_S4_Util!L5*Weighting!W12+TUM_db1_S4_Util!M5*Weighting!W13+TUM_db1_S4_Util!N5*Weighting!W14+TUM_db1_S4_Util!O5*Weighting!W15+TUM_db1_S4_Util!P5*Weighting!W16+TUM_db1_S4_Util!Q5*Weighting!W17</f>
        <v>-206.9471534605095</v>
      </c>
      <c r="X5" s="6">
        <f>+TUM_db1_S4_Util!B5*Weighting!X2+TUM_db1_S4_Util!C5*Weighting!X3+TUM_db1_S4_Util!D5*Weighting!X4+TUM_db1_S4_Util!E5*Weighting!X5+TUM_db1_S4_Util!F5*Weighting!X6+TUM_db1_S4_Util!G5*Weighting!X7+TUM_db1_S4_Util!H5*Weighting!X8+TUM_db1_S4_Util!I5*Weighting!X9+TUM_db1_S4_Util!J5*Weighting!X10+TUM_db1_S4_Util!K5*Weighting!X11+TUM_db1_S4_Util!L5*Weighting!X12+TUM_db1_S4_Util!M5*Weighting!X13+TUM_db1_S4_Util!N5*Weighting!X14+TUM_db1_S4_Util!O5*Weighting!X15+TUM_db1_S4_Util!P5*Weighting!X16+TUM_db1_S4_Util!Q5*Weighting!X17</f>
        <v>-17.62130414743962</v>
      </c>
      <c r="Y5" s="6">
        <f>+TUM_db1_S4_Util!B5*Weighting!Y2+TUM_db1_S4_Util!C5*Weighting!Y3+TUM_db1_S4_Util!D5*Weighting!Y4+TUM_db1_S4_Util!E5*Weighting!Y5+TUM_db1_S4_Util!F5*Weighting!Y6+TUM_db1_S4_Util!G5*Weighting!Y7+TUM_db1_S4_Util!H5*Weighting!Y8+TUM_db1_S4_Util!I5*Weighting!Y9+TUM_db1_S4_Util!J5*Weighting!Y10+TUM_db1_S4_Util!K5*Weighting!Y11+TUM_db1_S4_Util!L5*Weighting!Y12+TUM_db1_S4_Util!M5*Weighting!Y13+TUM_db1_S4_Util!N5*Weighting!Y14+TUM_db1_S4_Util!O5*Weighting!Y15+TUM_db1_S4_Util!P5*Weighting!Y16+TUM_db1_S4_Util!Q5*Weighting!Y17</f>
        <v>-154.9218218234756</v>
      </c>
      <c r="Z5" s="6">
        <f>+TUM_db1_S4_Util!B5*Weighting!Z2+TUM_db1_S4_Util!C5*Weighting!Z3+TUM_db1_S4_Util!D5*Weighting!Z4+TUM_db1_S4_Util!E5*Weighting!Z5+TUM_db1_S4_Util!F5*Weighting!Z6+TUM_db1_S4_Util!G5*Weighting!Z7+TUM_db1_S4_Util!H5*Weighting!Z8+TUM_db1_S4_Util!I5*Weighting!Z9+TUM_db1_S4_Util!J5*Weighting!Z10+TUM_db1_S4_Util!K5*Weighting!Z11+TUM_db1_S4_Util!L5*Weighting!Z12+TUM_db1_S4_Util!M5*Weighting!Z13+TUM_db1_S4_Util!N5*Weighting!Z14+TUM_db1_S4_Util!O5*Weighting!Z15+TUM_db1_S4_Util!P5*Weighting!Z16+TUM_db1_S4_Util!Q5*Weighting!Z17</f>
        <v>-16.314672622830685</v>
      </c>
      <c r="AA5" s="6">
        <f>+TUM_db1_S4_Util!B5*Weighting!AA2+TUM_db1_S4_Util!C5*Weighting!AA3+TUM_db1_S4_Util!D5*Weighting!AA4+TUM_db1_S4_Util!E5*Weighting!AA5+TUM_db1_S4_Util!F5*Weighting!AA6+TUM_db1_S4_Util!G5*Weighting!AA7+TUM_db1_S4_Util!H5*Weighting!AA8+TUM_db1_S4_Util!I5*Weighting!AA9+TUM_db1_S4_Util!J5*Weighting!AA10+TUM_db1_S4_Util!K5*Weighting!AA11+TUM_db1_S4_Util!L5*Weighting!AA12+TUM_db1_S4_Util!M5*Weighting!AA13+TUM_db1_S4_Util!N5*Weighting!AA14+TUM_db1_S4_Util!O5*Weighting!AA15+TUM_db1_S4_Util!P5*Weighting!AA16+TUM_db1_S4_Util!Q5*Weighting!AA17</f>
        <v>-14.205457287397087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4_Mat!B2*Weighting!B2+TUM_db1_S4_Mat!C2*Weighting!B3+TUM_db1_S4_Mat!D2*Weighting!B4+TUM_db1_S4_Mat!E2*Weighting!B5+TUM_db1_S4_Mat!F2*Weighting!B6+TUM_db1_S4_Mat!G2*Weighting!B7+TUM_db1_S4_Mat!H2*Weighting!B8+TUM_db1_S4_Mat!I2*Weighting!B9+TUM_db1_S4_Mat!J2*Weighting!B10+TUM_db1_S4_Mat!K2*Weighting!B11+TUM_db1_S4_Mat!L2*Weighting!B12+TUM_db1_S4_Mat!M2*Weighting!B13+TUM_db1_S4_Mat!N2*Weighting!B14+TUM_db1_S4_Mat!O2*Weighting!B15+TUM_db1_S4_Mat!P2*Weighting!B16+TUM_db1_S4_Mat!Q2*Weighting!B17</f>
        <v>700.33429563793197</v>
      </c>
      <c r="C2" s="6">
        <f ca="1">+TUM_db1_S4_Mat!B2*Weighting!C2+TUM_db1_S4_Mat!C2*Weighting!C3+TUM_db1_S4_Mat!D2*Weighting!C4+TUM_db1_S4_Mat!E2*Weighting!C5+TUM_db1_S4_Mat!F2*Weighting!C6+TUM_db1_S4_Mat!G2*Weighting!C7+TUM_db1_S4_Mat!H2*Weighting!C8+TUM_db1_S4_Mat!I2*Weighting!C9+TUM_db1_S4_Mat!J2*Weighting!C10+TUM_db1_S4_Mat!K2*Weighting!C11+TUM_db1_S4_Mat!L2*Weighting!C12+TUM_db1_S4_Mat!M2*Weighting!C13+TUM_db1_S4_Mat!N2*Weighting!C14+TUM_db1_S4_Mat!O2*Weighting!C15+TUM_db1_S4_Mat!P2*Weighting!C16+TUM_db1_S4_Mat!Q2*Weighting!C17</f>
        <v>676.46540952134649</v>
      </c>
      <c r="D2" s="6">
        <f ca="1">+TUM_db1_S4_Mat!B2*Weighting!D2+TUM_db1_S4_Mat!C2*Weighting!D3+TUM_db1_S4_Mat!D2*Weighting!D4+TUM_db1_S4_Mat!E2*Weighting!D5+TUM_db1_S4_Mat!F2*Weighting!D6+TUM_db1_S4_Mat!G2*Weighting!D7+TUM_db1_S4_Mat!H2*Weighting!D8+TUM_db1_S4_Mat!I2*Weighting!D9+TUM_db1_S4_Mat!J2*Weighting!D10+TUM_db1_S4_Mat!K2*Weighting!D11+TUM_db1_S4_Mat!L2*Weighting!D12+TUM_db1_S4_Mat!M2*Weighting!D13+TUM_db1_S4_Mat!N2*Weighting!D14+TUM_db1_S4_Mat!O2*Weighting!D15+TUM_db1_S4_Mat!P2*Weighting!D16+TUM_db1_S4_Mat!Q2*Weighting!D17</f>
        <v>683.53530487081696</v>
      </c>
      <c r="E2" s="6">
        <f ca="1">+TUM_db1_S4_Mat!B2*Weighting!E2+TUM_db1_S4_Mat!C2*Weighting!E3+TUM_db1_S4_Mat!D2*Weighting!E4+TUM_db1_S4_Mat!E2*Weighting!E5+TUM_db1_S4_Mat!F2*Weighting!E6+TUM_db1_S4_Mat!G2*Weighting!E7+TUM_db1_S4_Mat!H2*Weighting!E8+TUM_db1_S4_Mat!I2*Weighting!E9+TUM_db1_S4_Mat!J2*Weighting!E10+TUM_db1_S4_Mat!K2*Weighting!E11+TUM_db1_S4_Mat!L2*Weighting!E12+TUM_db1_S4_Mat!M2*Weighting!E13+TUM_db1_S4_Mat!N2*Weighting!E14+TUM_db1_S4_Mat!O2*Weighting!E15+TUM_db1_S4_Mat!P2*Weighting!E16+TUM_db1_S4_Mat!Q2*Weighting!E17</f>
        <v>837.24774966437406</v>
      </c>
      <c r="F2" s="6">
        <f ca="1">+TUM_db1_S4_Mat!B2*Weighting!F2+TUM_db1_S4_Mat!C2*Weighting!F3+TUM_db1_S4_Mat!D2*Weighting!F4+TUM_db1_S4_Mat!E2*Weighting!F5+TUM_db1_S4_Mat!F2*Weighting!F6+TUM_db1_S4_Mat!G2*Weighting!F7+TUM_db1_S4_Mat!H2*Weighting!F8+TUM_db1_S4_Mat!I2*Weighting!F9+TUM_db1_S4_Mat!J2*Weighting!F10+TUM_db1_S4_Mat!K2*Weighting!F11+TUM_db1_S4_Mat!L2*Weighting!F12+TUM_db1_S4_Mat!M2*Weighting!F13+TUM_db1_S4_Mat!N2*Weighting!F14+TUM_db1_S4_Mat!O2*Weighting!F15+TUM_db1_S4_Mat!P2*Weighting!F16+TUM_db1_S4_Mat!Q2*Weighting!F17</f>
        <v>642.26854088638447</v>
      </c>
      <c r="G2" s="6">
        <f>+TUM_db1_S4_Mat!B2*Weighting!G2+TUM_db1_S4_Mat!C2*Weighting!G3+TUM_db1_S4_Mat!D2*Weighting!G4+TUM_db1_S4_Mat!E2*Weighting!G5+TUM_db1_S4_Mat!F2*Weighting!G6+TUM_db1_S4_Mat!G2*Weighting!G7+TUM_db1_S4_Mat!H2*Weighting!G8+TUM_db1_S4_Mat!I2*Weighting!G9+TUM_db1_S4_Mat!J2*Weighting!G10+TUM_db1_S4_Mat!K2*Weighting!G11+TUM_db1_S4_Mat!L2*Weighting!G12+TUM_db1_S4_Mat!M2*Weighting!G13+TUM_db1_S4_Mat!N2*Weighting!G14+TUM_db1_S4_Mat!O2*Weighting!G15+TUM_db1_S4_Mat!P2*Weighting!G16+TUM_db1_S4_Mat!Q2*Weighting!G17</f>
        <v>286.43741768277954</v>
      </c>
      <c r="H2" s="6">
        <f>+TUM_db1_S4_Mat!B2*Weighting!H2+TUM_db1_S4_Mat!C2*Weighting!H3+TUM_db1_S4_Mat!D2*Weighting!H4+TUM_db1_S4_Mat!E2*Weighting!H5+TUM_db1_S4_Mat!F2*Weighting!H6+TUM_db1_S4_Mat!G2*Weighting!H7+TUM_db1_S4_Mat!H2*Weighting!H8+TUM_db1_S4_Mat!I2*Weighting!H9+TUM_db1_S4_Mat!J2*Weighting!H10+TUM_db1_S4_Mat!K2*Weighting!H11+TUM_db1_S4_Mat!L2*Weighting!H12+TUM_db1_S4_Mat!M2*Weighting!H13+TUM_db1_S4_Mat!N2*Weighting!H14+TUM_db1_S4_Mat!O2*Weighting!H15+TUM_db1_S4_Mat!P2*Weighting!H16+TUM_db1_S4_Mat!Q2*Weighting!H17</f>
        <v>238.86070911517288</v>
      </c>
      <c r="I2" s="6">
        <f>+TUM_db1_S4_Mat!B2*Weighting!I2+TUM_db1_S4_Mat!C2*Weighting!I3+TUM_db1_S4_Mat!D2*Weighting!I4+TUM_db1_S4_Mat!E2*Weighting!I5+TUM_db1_S4_Mat!F2*Weighting!I6+TUM_db1_S4_Mat!G2*Weighting!I7+TUM_db1_S4_Mat!H2*Weighting!I8+TUM_db1_S4_Mat!I2*Weighting!I9+TUM_db1_S4_Mat!J2*Weighting!I10+TUM_db1_S4_Mat!K2*Weighting!I11+TUM_db1_S4_Mat!L2*Weighting!I12+TUM_db1_S4_Mat!M2*Weighting!I13+TUM_db1_S4_Mat!N2*Weighting!I14+TUM_db1_S4_Mat!O2*Weighting!I15+TUM_db1_S4_Mat!P2*Weighting!I16+TUM_db1_S4_Mat!Q2*Weighting!I17</f>
        <v>276.39793764842875</v>
      </c>
      <c r="J2" s="6">
        <f>+TUM_db1_S4_Mat!B2*Weighting!J2+TUM_db1_S4_Mat!C2*Weighting!J3+TUM_db1_S4_Mat!D2*Weighting!J4+TUM_db1_S4_Mat!E2*Weighting!J5+TUM_db1_S4_Mat!F2*Weighting!J6+TUM_db1_S4_Mat!G2*Weighting!J7+TUM_db1_S4_Mat!H2*Weighting!J8+TUM_db1_S4_Mat!I2*Weighting!J9+TUM_db1_S4_Mat!J2*Weighting!J10+TUM_db1_S4_Mat!K2*Weighting!J11+TUM_db1_S4_Mat!L2*Weighting!J12+TUM_db1_S4_Mat!M2*Weighting!J13+TUM_db1_S4_Mat!N2*Weighting!J14+TUM_db1_S4_Mat!O2*Weighting!J15+TUM_db1_S4_Mat!P2*Weighting!J16+TUM_db1_S4_Mat!Q2*Weighting!J17</f>
        <v>322.14419681317588</v>
      </c>
      <c r="K2" s="6">
        <f>+TUM_db1_S4_Mat!B2*Weighting!K2+TUM_db1_S4_Mat!C2*Weighting!K3+TUM_db1_S4_Mat!D2*Weighting!K4+TUM_db1_S4_Mat!E2*Weighting!K5+TUM_db1_S4_Mat!F2*Weighting!K6+TUM_db1_S4_Mat!G2*Weighting!K7+TUM_db1_S4_Mat!H2*Weighting!K8+TUM_db1_S4_Mat!I2*Weighting!K9+TUM_db1_S4_Mat!J2*Weighting!K10+TUM_db1_S4_Mat!K2*Weighting!K11+TUM_db1_S4_Mat!L2*Weighting!K12+TUM_db1_S4_Mat!M2*Weighting!K13+TUM_db1_S4_Mat!N2*Weighting!K14+TUM_db1_S4_Mat!O2*Weighting!K15+TUM_db1_S4_Mat!P2*Weighting!K16+TUM_db1_S4_Mat!Q2*Weighting!K17</f>
        <v>218.25826144047414</v>
      </c>
      <c r="L2" s="6">
        <f>+TUM_db1_S4_Mat!B2*Weighting!L2+TUM_db1_S4_Mat!C2*Weighting!L3+TUM_db1_S4_Mat!D2*Weighting!L4+TUM_db1_S4_Mat!E2*Weighting!L5+TUM_db1_S4_Mat!F2*Weighting!L6+TUM_db1_S4_Mat!G2*Weighting!L7+TUM_db1_S4_Mat!H2*Weighting!L8+TUM_db1_S4_Mat!I2*Weighting!L9+TUM_db1_S4_Mat!J2*Weighting!L10+TUM_db1_S4_Mat!K2*Weighting!L11+TUM_db1_S4_Mat!L2*Weighting!L12+TUM_db1_S4_Mat!M2*Weighting!L13+TUM_db1_S4_Mat!N2*Weighting!L14+TUM_db1_S4_Mat!O2*Weighting!L15+TUM_db1_S4_Mat!P2*Weighting!L16+TUM_db1_S4_Mat!Q2*Weighting!L17</f>
        <v>48.344132827159143</v>
      </c>
      <c r="M2" s="6">
        <f>+TUM_db1_S4_Mat!B2*Weighting!M2+TUM_db1_S4_Mat!C2*Weighting!M3+TUM_db1_S4_Mat!D2*Weighting!M4+TUM_db1_S4_Mat!E2*Weighting!M5+TUM_db1_S4_Mat!F2*Weighting!M6+TUM_db1_S4_Mat!G2*Weighting!M7+TUM_db1_S4_Mat!H2*Weighting!M8+TUM_db1_S4_Mat!I2*Weighting!M9+TUM_db1_S4_Mat!J2*Weighting!M10+TUM_db1_S4_Mat!K2*Weighting!M11+TUM_db1_S4_Mat!L2*Weighting!M12+TUM_db1_S4_Mat!M2*Weighting!M13+TUM_db1_S4_Mat!N2*Weighting!M14+TUM_db1_S4_Mat!O2*Weighting!M15+TUM_db1_S4_Mat!P2*Weighting!M16+TUM_db1_S4_Mat!Q2*Weighting!M17</f>
        <v>2.3874181194945043</v>
      </c>
      <c r="N2" s="6">
        <f>+TUM_db1_S4_Mat!B2*Weighting!N2+TUM_db1_S4_Mat!C2*Weighting!N3+TUM_db1_S4_Mat!D2*Weighting!N4+TUM_db1_S4_Mat!E2*Weighting!N5+TUM_db1_S4_Mat!F2*Weighting!N6+TUM_db1_S4_Mat!G2*Weighting!N7+TUM_db1_S4_Mat!H2*Weighting!N8+TUM_db1_S4_Mat!I2*Weighting!N9+TUM_db1_S4_Mat!J2*Weighting!N10+TUM_db1_S4_Mat!K2*Weighting!N11+TUM_db1_S4_Mat!L2*Weighting!N12+TUM_db1_S4_Mat!M2*Weighting!N13+TUM_db1_S4_Mat!N2*Weighting!N14+TUM_db1_S4_Mat!O2*Weighting!N15+TUM_db1_S4_Mat!P2*Weighting!N16+TUM_db1_S4_Mat!Q2*Weighting!N17</f>
        <v>681.31767714478303</v>
      </c>
      <c r="O2" s="6">
        <f>+TUM_db1_S4_Mat!B2*Weighting!O2+TUM_db1_S4_Mat!C2*Weighting!O3+TUM_db1_S4_Mat!D2*Weighting!O4+TUM_db1_S4_Mat!E2*Weighting!O5+TUM_db1_S4_Mat!F2*Weighting!O6+TUM_db1_S4_Mat!G2*Weighting!O7+TUM_db1_S4_Mat!H2*Weighting!O8+TUM_db1_S4_Mat!I2*Weighting!O9+TUM_db1_S4_Mat!J2*Weighting!O10+TUM_db1_S4_Mat!K2*Weighting!O11+TUM_db1_S4_Mat!L2*Weighting!O12+TUM_db1_S4_Mat!M2*Weighting!O13+TUM_db1_S4_Mat!N2*Weighting!O14+TUM_db1_S4_Mat!O2*Weighting!O15+TUM_db1_S4_Mat!P2*Weighting!O16+TUM_db1_S4_Mat!Q2*Weighting!O17</f>
        <v>1060.5555889166269</v>
      </c>
      <c r="P2" s="6">
        <f>+TUM_db1_S4_Mat!B2*Weighting!P2+TUM_db1_S4_Mat!C2*Weighting!P3+TUM_db1_S4_Mat!D2*Weighting!P4+TUM_db1_S4_Mat!E2*Weighting!P5+TUM_db1_S4_Mat!F2*Weighting!P6+TUM_db1_S4_Mat!G2*Weighting!P7+TUM_db1_S4_Mat!H2*Weighting!P8+TUM_db1_S4_Mat!I2*Weighting!P9+TUM_db1_S4_Mat!J2*Weighting!P10+TUM_db1_S4_Mat!K2*Weighting!P11+TUM_db1_S4_Mat!L2*Weighting!P12+TUM_db1_S4_Mat!M2*Weighting!P13+TUM_db1_S4_Mat!N2*Weighting!P14+TUM_db1_S4_Mat!O2*Weighting!P15+TUM_db1_S4_Mat!P2*Weighting!P16+TUM_db1_S4_Mat!Q2*Weighting!P17</f>
        <v>79.609952297599079</v>
      </c>
      <c r="Q2" s="6">
        <f>+TUM_db1_S4_Mat!B2*Weighting!Q2+TUM_db1_S4_Mat!C2*Weighting!Q3+TUM_db1_S4_Mat!D2*Weighting!Q4+TUM_db1_S4_Mat!E2*Weighting!Q5+TUM_db1_S4_Mat!F2*Weighting!Q6+TUM_db1_S4_Mat!G2*Weighting!Q7+TUM_db1_S4_Mat!H2*Weighting!Q8+TUM_db1_S4_Mat!I2*Weighting!Q9+TUM_db1_S4_Mat!J2*Weighting!Q10+TUM_db1_S4_Mat!K2*Weighting!Q11+TUM_db1_S4_Mat!L2*Weighting!Q12+TUM_db1_S4_Mat!M2*Weighting!Q13+TUM_db1_S4_Mat!N2*Weighting!Q14+TUM_db1_S4_Mat!O2*Weighting!Q15+TUM_db1_S4_Mat!P2*Weighting!Q16+TUM_db1_S4_Mat!Q2*Weighting!Q17</f>
        <v>5.2231761140261623</v>
      </c>
      <c r="R2" s="6">
        <f>+TUM_db1_S4_Mat!B2*Weighting!R2+TUM_db1_S4_Mat!C2*Weighting!R3+TUM_db1_S4_Mat!D2*Weighting!R4+TUM_db1_S4_Mat!E2*Weighting!R5+TUM_db1_S4_Mat!F2*Weighting!R6+TUM_db1_S4_Mat!G2*Weighting!R7+TUM_db1_S4_Mat!H2*Weighting!R8+TUM_db1_S4_Mat!I2*Weighting!R9+TUM_db1_S4_Mat!J2*Weighting!R10+TUM_db1_S4_Mat!K2*Weighting!R11+TUM_db1_S4_Mat!L2*Weighting!R12+TUM_db1_S4_Mat!M2*Weighting!R13+TUM_db1_S4_Mat!N2*Weighting!R14+TUM_db1_S4_Mat!O2*Weighting!R15+TUM_db1_S4_Mat!P2*Weighting!R16+TUM_db1_S4_Mat!Q2*Weighting!R17</f>
        <v>66.064814606461326</v>
      </c>
      <c r="S2" s="6">
        <f>+TUM_db1_S4_Mat!B2*Weighting!S2+TUM_db1_S4_Mat!C2*Weighting!S3+TUM_db1_S4_Mat!D2*Weighting!S4+TUM_db1_S4_Mat!E2*Weighting!S5+TUM_db1_S4_Mat!F2*Weighting!S6+TUM_db1_S4_Mat!G2*Weighting!S7+TUM_db1_S4_Mat!H2*Weighting!S8+TUM_db1_S4_Mat!I2*Weighting!S9+TUM_db1_S4_Mat!J2*Weighting!S10+TUM_db1_S4_Mat!K2*Weighting!S11+TUM_db1_S4_Mat!L2*Weighting!S12+TUM_db1_S4_Mat!M2*Weighting!S13+TUM_db1_S4_Mat!N2*Weighting!S14+TUM_db1_S4_Mat!O2*Weighting!S15+TUM_db1_S4_Mat!P2*Weighting!S16+TUM_db1_S4_Mat!Q2*Weighting!S17</f>
        <v>117.28141297486005</v>
      </c>
      <c r="T2" s="6">
        <f>+TUM_db1_S4_Mat!B2*Weighting!T2+TUM_db1_S4_Mat!C2*Weighting!T3+TUM_db1_S4_Mat!D2*Weighting!T4+TUM_db1_S4_Mat!E2*Weighting!T5+TUM_db1_S4_Mat!F2*Weighting!T6+TUM_db1_S4_Mat!G2*Weighting!T7+TUM_db1_S4_Mat!H2*Weighting!T8+TUM_db1_S4_Mat!I2*Weighting!T9+TUM_db1_S4_Mat!J2*Weighting!T10+TUM_db1_S4_Mat!K2*Weighting!T11+TUM_db1_S4_Mat!L2*Weighting!T12+TUM_db1_S4_Mat!M2*Weighting!T13+TUM_db1_S4_Mat!N2*Weighting!T14+TUM_db1_S4_Mat!O2*Weighting!T15+TUM_db1_S4_Mat!P2*Weighting!T16+TUM_db1_S4_Mat!Q2*Weighting!T17</f>
        <v>151.32871319669874</v>
      </c>
      <c r="U2" s="6">
        <f>+TUM_db1_S4_Mat!B2*Weighting!U2+TUM_db1_S4_Mat!C2*Weighting!U3+TUM_db1_S4_Mat!D2*Weighting!U4+TUM_db1_S4_Mat!E2*Weighting!U5+TUM_db1_S4_Mat!F2*Weighting!U6+TUM_db1_S4_Mat!G2*Weighting!U7+TUM_db1_S4_Mat!H2*Weighting!U8+TUM_db1_S4_Mat!I2*Weighting!U9+TUM_db1_S4_Mat!J2*Weighting!U10+TUM_db1_S4_Mat!K2*Weighting!U11+TUM_db1_S4_Mat!L2*Weighting!U12+TUM_db1_S4_Mat!M2*Weighting!U13+TUM_db1_S4_Mat!N2*Weighting!U14+TUM_db1_S4_Mat!O2*Weighting!U15+TUM_db1_S4_Mat!P2*Weighting!U16+TUM_db1_S4_Mat!Q2*Weighting!U17</f>
        <v>168.57062956923818</v>
      </c>
      <c r="V2" s="6">
        <f>+TUM_db1_S4_Mat!B2*Weighting!V2+TUM_db1_S4_Mat!C2*Weighting!V3+TUM_db1_S4_Mat!D2*Weighting!V4+TUM_db1_S4_Mat!E2*Weighting!V5+TUM_db1_S4_Mat!F2*Weighting!V6+TUM_db1_S4_Mat!G2*Weighting!V7+TUM_db1_S4_Mat!H2*Weighting!V8+TUM_db1_S4_Mat!I2*Weighting!V9+TUM_db1_S4_Mat!J2*Weighting!V10+TUM_db1_S4_Mat!K2*Weighting!V11+TUM_db1_S4_Mat!L2*Weighting!V12+TUM_db1_S4_Mat!M2*Weighting!V13+TUM_db1_S4_Mat!N2*Weighting!V14+TUM_db1_S4_Mat!O2*Weighting!V15+TUM_db1_S4_Mat!P2*Weighting!V16+TUM_db1_S4_Mat!Q2*Weighting!V17</f>
        <v>152.26312044926303</v>
      </c>
      <c r="W2" s="6">
        <f>+TUM_db1_S4_Mat!B2*Weighting!W2+TUM_db1_S4_Mat!C2*Weighting!W3+TUM_db1_S4_Mat!D2*Weighting!W4+TUM_db1_S4_Mat!E2*Weighting!W5+TUM_db1_S4_Mat!F2*Weighting!W6+TUM_db1_S4_Mat!G2*Weighting!W7+TUM_db1_S4_Mat!H2*Weighting!W8+TUM_db1_S4_Mat!I2*Weighting!W9+TUM_db1_S4_Mat!J2*Weighting!W10+TUM_db1_S4_Mat!K2*Weighting!W11+TUM_db1_S4_Mat!L2*Weighting!W12+TUM_db1_S4_Mat!M2*Weighting!W13+TUM_db1_S4_Mat!N2*Weighting!W14+TUM_db1_S4_Mat!O2*Weighting!W15+TUM_db1_S4_Mat!P2*Weighting!W16+TUM_db1_S4_Mat!Q2*Weighting!W17</f>
        <v>1034.7357673025474</v>
      </c>
      <c r="X2" s="6">
        <f>+TUM_db1_S4_Mat!B2*Weighting!X2+TUM_db1_S4_Mat!C2*Weighting!X3+TUM_db1_S4_Mat!D2*Weighting!X4+TUM_db1_S4_Mat!E2*Weighting!X5+TUM_db1_S4_Mat!F2*Weighting!X6+TUM_db1_S4_Mat!G2*Weighting!X7+TUM_db1_S4_Mat!H2*Weighting!X8+TUM_db1_S4_Mat!I2*Weighting!X9+TUM_db1_S4_Mat!J2*Weighting!X10+TUM_db1_S4_Mat!K2*Weighting!X11+TUM_db1_S4_Mat!L2*Weighting!X12+TUM_db1_S4_Mat!M2*Weighting!X13+TUM_db1_S4_Mat!N2*Weighting!X14+TUM_db1_S4_Mat!O2*Weighting!X15+TUM_db1_S4_Mat!P2*Weighting!X16+TUM_db1_S4_Mat!Q2*Weighting!X17</f>
        <v>88.106520737198124</v>
      </c>
      <c r="Y2" s="6">
        <f>+TUM_db1_S4_Mat!B2*Weighting!Y2+TUM_db1_S4_Mat!C2*Weighting!Y3+TUM_db1_S4_Mat!D2*Weighting!Y4+TUM_db1_S4_Mat!E2*Weighting!Y5+TUM_db1_S4_Mat!F2*Weighting!Y6+TUM_db1_S4_Mat!G2*Weighting!Y7+TUM_db1_S4_Mat!H2*Weighting!Y8+TUM_db1_S4_Mat!I2*Weighting!Y9+TUM_db1_S4_Mat!J2*Weighting!Y10+TUM_db1_S4_Mat!K2*Weighting!Y11+TUM_db1_S4_Mat!L2*Weighting!Y12+TUM_db1_S4_Mat!M2*Weighting!Y13+TUM_db1_S4_Mat!N2*Weighting!Y14+TUM_db1_S4_Mat!O2*Weighting!Y15+TUM_db1_S4_Mat!P2*Weighting!Y16+TUM_db1_S4_Mat!Q2*Weighting!Y17</f>
        <v>774.60910911737835</v>
      </c>
      <c r="Z2" s="6">
        <f>+TUM_db1_S4_Mat!B2*Weighting!Z2+TUM_db1_S4_Mat!C2*Weighting!Z3+TUM_db1_S4_Mat!D2*Weighting!Z4+TUM_db1_S4_Mat!E2*Weighting!Z5+TUM_db1_S4_Mat!F2*Weighting!Z6+TUM_db1_S4_Mat!G2*Weighting!Z7+TUM_db1_S4_Mat!H2*Weighting!Z8+TUM_db1_S4_Mat!I2*Weighting!Z9+TUM_db1_S4_Mat!J2*Weighting!Z10+TUM_db1_S4_Mat!K2*Weighting!Z11+TUM_db1_S4_Mat!L2*Weighting!Z12+TUM_db1_S4_Mat!M2*Weighting!Z13+TUM_db1_S4_Mat!N2*Weighting!Z14+TUM_db1_S4_Mat!O2*Weighting!Z15+TUM_db1_S4_Mat!P2*Weighting!Z16+TUM_db1_S4_Mat!Q2*Weighting!Z17</f>
        <v>81.573363114153437</v>
      </c>
      <c r="AA2" s="6">
        <f>+TUM_db1_S4_Mat!B2*Weighting!AA2+TUM_db1_S4_Mat!C2*Weighting!AA3+TUM_db1_S4_Mat!D2*Weighting!AA4+TUM_db1_S4_Mat!E2*Weighting!AA5+TUM_db1_S4_Mat!F2*Weighting!AA6+TUM_db1_S4_Mat!G2*Weighting!AA7+TUM_db1_S4_Mat!H2*Weighting!AA8+TUM_db1_S4_Mat!I2*Weighting!AA9+TUM_db1_S4_Mat!J2*Weighting!AA10+TUM_db1_S4_Mat!K2*Weighting!AA11+TUM_db1_S4_Mat!L2*Weighting!AA12+TUM_db1_S4_Mat!M2*Weighting!AA13+TUM_db1_S4_Mat!N2*Weighting!AA14+TUM_db1_S4_Mat!O2*Weighting!AA15+TUM_db1_S4_Mat!P2*Weighting!AA16+TUM_db1_S4_Mat!Q2*Weighting!AA17</f>
        <v>71.027286436985449</v>
      </c>
    </row>
    <row r="3" spans="1:27" x14ac:dyDescent="0.35">
      <c r="A3" s="5" t="s">
        <v>2</v>
      </c>
      <c r="B3" s="6">
        <f ca="1">+TUM_db1_S4_Mat!B3*Weighting!B2+TUM_db1_S4_Mat!C3*Weighting!B3+TUM_db1_S4_Mat!D3*Weighting!B4+TUM_db1_S4_Mat!E3*Weighting!B5+TUM_db1_S4_Mat!F3*Weighting!B6+TUM_db1_S4_Mat!G3*Weighting!B7+TUM_db1_S4_Mat!H3*Weighting!B8+TUM_db1_S4_Mat!I3*Weighting!B9+TUM_db1_S4_Mat!J3*Weighting!B10+TUM_db1_S4_Mat!K3*Weighting!B11+TUM_db1_S4_Mat!L3*Weighting!B12+TUM_db1_S4_Mat!M3*Weighting!B13+TUM_db1_S4_Mat!N3*Weighting!B14+TUM_db1_S4_Mat!O3*Weighting!B15+TUM_db1_S4_Mat!P3*Weighting!B16+TUM_db1_S4_Mat!Q3*Weighting!B17</f>
        <v>280.13371825517271</v>
      </c>
      <c r="C3" s="6">
        <f ca="1">+TUM_db1_S4_Mat!B3*Weighting!C2+TUM_db1_S4_Mat!C3*Weighting!C3+TUM_db1_S4_Mat!D3*Weighting!C4+TUM_db1_S4_Mat!E3*Weighting!C5+TUM_db1_S4_Mat!F3*Weighting!C6+TUM_db1_S4_Mat!G3*Weighting!C7+TUM_db1_S4_Mat!H3*Weighting!C8+TUM_db1_S4_Mat!I3*Weighting!C9+TUM_db1_S4_Mat!J3*Weighting!C10+TUM_db1_S4_Mat!K3*Weighting!C11+TUM_db1_S4_Mat!L3*Weighting!C12+TUM_db1_S4_Mat!M3*Weighting!C13+TUM_db1_S4_Mat!N3*Weighting!C14+TUM_db1_S4_Mat!O3*Weighting!C15+TUM_db1_S4_Mat!P3*Weighting!C16+TUM_db1_S4_Mat!Q3*Weighting!C17</f>
        <v>270.58616380853857</v>
      </c>
      <c r="D3" s="6">
        <f ca="1">+TUM_db1_S4_Mat!B3*Weighting!D2+TUM_db1_S4_Mat!C3*Weighting!D3+TUM_db1_S4_Mat!D3*Weighting!D4+TUM_db1_S4_Mat!E3*Weighting!D5+TUM_db1_S4_Mat!F3*Weighting!D6+TUM_db1_S4_Mat!G3*Weighting!D7+TUM_db1_S4_Mat!H3*Weighting!D8+TUM_db1_S4_Mat!I3*Weighting!D9+TUM_db1_S4_Mat!J3*Weighting!D10+TUM_db1_S4_Mat!K3*Weighting!D11+TUM_db1_S4_Mat!L3*Weighting!D12+TUM_db1_S4_Mat!M3*Weighting!D13+TUM_db1_S4_Mat!N3*Weighting!D14+TUM_db1_S4_Mat!O3*Weighting!D15+TUM_db1_S4_Mat!P3*Weighting!D16+TUM_db1_S4_Mat!Q3*Weighting!D17</f>
        <v>273.41412194832674</v>
      </c>
      <c r="E3" s="6">
        <f ca="1">+TUM_db1_S4_Mat!B3*Weighting!E2+TUM_db1_S4_Mat!C3*Weighting!E3+TUM_db1_S4_Mat!D3*Weighting!E4+TUM_db1_S4_Mat!E3*Weighting!E5+TUM_db1_S4_Mat!F3*Weighting!E6+TUM_db1_S4_Mat!G3*Weighting!E7+TUM_db1_S4_Mat!H3*Weighting!E8+TUM_db1_S4_Mat!I3*Weighting!E9+TUM_db1_S4_Mat!J3*Weighting!E10+TUM_db1_S4_Mat!K3*Weighting!E11+TUM_db1_S4_Mat!L3*Weighting!E12+TUM_db1_S4_Mat!M3*Weighting!E13+TUM_db1_S4_Mat!N3*Weighting!E14+TUM_db1_S4_Mat!O3*Weighting!E15+TUM_db1_S4_Mat!P3*Weighting!E16+TUM_db1_S4_Mat!Q3*Weighting!E17</f>
        <v>334.89909986574963</v>
      </c>
      <c r="F3" s="6">
        <f ca="1">+TUM_db1_S4_Mat!B3*Weighting!F2+TUM_db1_S4_Mat!C3*Weighting!F3+TUM_db1_S4_Mat!D3*Weighting!F4+TUM_db1_S4_Mat!E3*Weighting!F5+TUM_db1_S4_Mat!F3*Weighting!F6+TUM_db1_S4_Mat!G3*Weighting!F7+TUM_db1_S4_Mat!H3*Weighting!F8+TUM_db1_S4_Mat!I3*Weighting!F9+TUM_db1_S4_Mat!J3*Weighting!F10+TUM_db1_S4_Mat!K3*Weighting!F11+TUM_db1_S4_Mat!L3*Weighting!F12+TUM_db1_S4_Mat!M3*Weighting!F13+TUM_db1_S4_Mat!N3*Weighting!F14+TUM_db1_S4_Mat!O3*Weighting!F15+TUM_db1_S4_Mat!P3*Weighting!F16+TUM_db1_S4_Mat!Q3*Weighting!F17</f>
        <v>256.90741635455379</v>
      </c>
      <c r="G3" s="6">
        <f>+TUM_db1_S4_Mat!B3*Weighting!G2+TUM_db1_S4_Mat!C3*Weighting!G3+TUM_db1_S4_Mat!D3*Weighting!G4+TUM_db1_S4_Mat!E3*Weighting!G5+TUM_db1_S4_Mat!F3*Weighting!G6+TUM_db1_S4_Mat!G3*Weighting!G7+TUM_db1_S4_Mat!H3*Weighting!G8+TUM_db1_S4_Mat!I3*Weighting!G9+TUM_db1_S4_Mat!J3*Weighting!G10+TUM_db1_S4_Mat!K3*Weighting!G11+TUM_db1_S4_Mat!L3*Weighting!G12+TUM_db1_S4_Mat!M3*Weighting!G13+TUM_db1_S4_Mat!N3*Weighting!G14+TUM_db1_S4_Mat!O3*Weighting!G15+TUM_db1_S4_Mat!P3*Weighting!G16+TUM_db1_S4_Mat!Q3*Weighting!G17</f>
        <v>114.57496707311182</v>
      </c>
      <c r="H3" s="6">
        <f>+TUM_db1_S4_Mat!B3*Weighting!H2+TUM_db1_S4_Mat!C3*Weighting!H3+TUM_db1_S4_Mat!D3*Weighting!H4+TUM_db1_S4_Mat!E3*Weighting!H5+TUM_db1_S4_Mat!F3*Weighting!H6+TUM_db1_S4_Mat!G3*Weighting!H7+TUM_db1_S4_Mat!H3*Weighting!H8+TUM_db1_S4_Mat!I3*Weighting!H9+TUM_db1_S4_Mat!J3*Weighting!H10+TUM_db1_S4_Mat!K3*Weighting!H11+TUM_db1_S4_Mat!L3*Weighting!H12+TUM_db1_S4_Mat!M3*Weighting!H13+TUM_db1_S4_Mat!N3*Weighting!H14+TUM_db1_S4_Mat!O3*Weighting!H15+TUM_db1_S4_Mat!P3*Weighting!H16+TUM_db1_S4_Mat!Q3*Weighting!H17</f>
        <v>95.544283646069147</v>
      </c>
      <c r="I3" s="6">
        <f>+TUM_db1_S4_Mat!B3*Weighting!I2+TUM_db1_S4_Mat!C3*Weighting!I3+TUM_db1_S4_Mat!D3*Weighting!I4+TUM_db1_S4_Mat!E3*Weighting!I5+TUM_db1_S4_Mat!F3*Weighting!I6+TUM_db1_S4_Mat!G3*Weighting!I7+TUM_db1_S4_Mat!H3*Weighting!I8+TUM_db1_S4_Mat!I3*Weighting!I9+TUM_db1_S4_Mat!J3*Weighting!I10+TUM_db1_S4_Mat!K3*Weighting!I11+TUM_db1_S4_Mat!L3*Weighting!I12+TUM_db1_S4_Mat!M3*Weighting!I13+TUM_db1_S4_Mat!N3*Weighting!I14+TUM_db1_S4_Mat!O3*Weighting!I15+TUM_db1_S4_Mat!P3*Weighting!I16+TUM_db1_S4_Mat!Q3*Weighting!I17</f>
        <v>110.55917505937146</v>
      </c>
      <c r="J3" s="6">
        <f>+TUM_db1_S4_Mat!B3*Weighting!J2+TUM_db1_S4_Mat!C3*Weighting!J3+TUM_db1_S4_Mat!D3*Weighting!J4+TUM_db1_S4_Mat!E3*Weighting!J5+TUM_db1_S4_Mat!F3*Weighting!J6+TUM_db1_S4_Mat!G3*Weighting!J7+TUM_db1_S4_Mat!H3*Weighting!J8+TUM_db1_S4_Mat!I3*Weighting!J9+TUM_db1_S4_Mat!J3*Weighting!J10+TUM_db1_S4_Mat!K3*Weighting!J11+TUM_db1_S4_Mat!L3*Weighting!J12+TUM_db1_S4_Mat!M3*Weighting!J13+TUM_db1_S4_Mat!N3*Weighting!J14+TUM_db1_S4_Mat!O3*Weighting!J15+TUM_db1_S4_Mat!P3*Weighting!J16+TUM_db1_S4_Mat!Q3*Weighting!J17</f>
        <v>128.85767872527032</v>
      </c>
      <c r="K3" s="6">
        <f>+TUM_db1_S4_Mat!B3*Weighting!K2+TUM_db1_S4_Mat!C3*Weighting!K3+TUM_db1_S4_Mat!D3*Weighting!K4+TUM_db1_S4_Mat!E3*Weighting!K5+TUM_db1_S4_Mat!F3*Weighting!K6+TUM_db1_S4_Mat!G3*Weighting!K7+TUM_db1_S4_Mat!H3*Weighting!K8+TUM_db1_S4_Mat!I3*Weighting!K9+TUM_db1_S4_Mat!J3*Weighting!K10+TUM_db1_S4_Mat!K3*Weighting!K11+TUM_db1_S4_Mat!L3*Weighting!K12+TUM_db1_S4_Mat!M3*Weighting!K13+TUM_db1_S4_Mat!N3*Weighting!K14+TUM_db1_S4_Mat!O3*Weighting!K15+TUM_db1_S4_Mat!P3*Weighting!K16+TUM_db1_S4_Mat!Q3*Weighting!K17</f>
        <v>87.30330457618966</v>
      </c>
      <c r="L3" s="6">
        <f>+TUM_db1_S4_Mat!B3*Weighting!L2+TUM_db1_S4_Mat!C3*Weighting!L3+TUM_db1_S4_Mat!D3*Weighting!L4+TUM_db1_S4_Mat!E3*Weighting!L5+TUM_db1_S4_Mat!F3*Weighting!L6+TUM_db1_S4_Mat!G3*Weighting!L7+TUM_db1_S4_Mat!H3*Weighting!L8+TUM_db1_S4_Mat!I3*Weighting!L9+TUM_db1_S4_Mat!J3*Weighting!L10+TUM_db1_S4_Mat!K3*Weighting!L11+TUM_db1_S4_Mat!L3*Weighting!L12+TUM_db1_S4_Mat!M3*Weighting!L13+TUM_db1_S4_Mat!N3*Weighting!L14+TUM_db1_S4_Mat!O3*Weighting!L15+TUM_db1_S4_Mat!P3*Weighting!L16+TUM_db1_S4_Mat!Q3*Weighting!L17</f>
        <v>19.337653130863657</v>
      </c>
      <c r="M3" s="6">
        <f>+TUM_db1_S4_Mat!B3*Weighting!M2+TUM_db1_S4_Mat!C3*Weighting!M3+TUM_db1_S4_Mat!D3*Weighting!M4+TUM_db1_S4_Mat!E3*Weighting!M5+TUM_db1_S4_Mat!F3*Weighting!M6+TUM_db1_S4_Mat!G3*Weighting!M7+TUM_db1_S4_Mat!H3*Weighting!M8+TUM_db1_S4_Mat!I3*Weighting!M9+TUM_db1_S4_Mat!J3*Weighting!M10+TUM_db1_S4_Mat!K3*Weighting!M11+TUM_db1_S4_Mat!L3*Weighting!M12+TUM_db1_S4_Mat!M3*Weighting!M13+TUM_db1_S4_Mat!N3*Weighting!M14+TUM_db1_S4_Mat!O3*Weighting!M15+TUM_db1_S4_Mat!P3*Weighting!M16+TUM_db1_S4_Mat!Q3*Weighting!M17</f>
        <v>0.95496724779780162</v>
      </c>
      <c r="N3" s="6">
        <f>+TUM_db1_S4_Mat!B3*Weighting!N2+TUM_db1_S4_Mat!C3*Weighting!N3+TUM_db1_S4_Mat!D3*Weighting!N4+TUM_db1_S4_Mat!E3*Weighting!N5+TUM_db1_S4_Mat!F3*Weighting!N6+TUM_db1_S4_Mat!G3*Weighting!N7+TUM_db1_S4_Mat!H3*Weighting!N8+TUM_db1_S4_Mat!I3*Weighting!N9+TUM_db1_S4_Mat!J3*Weighting!N10+TUM_db1_S4_Mat!K3*Weighting!N11+TUM_db1_S4_Mat!L3*Weighting!N12+TUM_db1_S4_Mat!M3*Weighting!N13+TUM_db1_S4_Mat!N3*Weighting!N14+TUM_db1_S4_Mat!O3*Weighting!N15+TUM_db1_S4_Mat!P3*Weighting!N16+TUM_db1_S4_Mat!Q3*Weighting!N17</f>
        <v>272.52707085791315</v>
      </c>
      <c r="O3" s="6">
        <f>+TUM_db1_S4_Mat!B3*Weighting!O2+TUM_db1_S4_Mat!C3*Weighting!O3+TUM_db1_S4_Mat!D3*Weighting!O4+TUM_db1_S4_Mat!E3*Weighting!O5+TUM_db1_S4_Mat!F3*Weighting!O6+TUM_db1_S4_Mat!G3*Weighting!O7+TUM_db1_S4_Mat!H3*Weighting!O8+TUM_db1_S4_Mat!I3*Weighting!O9+TUM_db1_S4_Mat!J3*Weighting!O10+TUM_db1_S4_Mat!K3*Weighting!O11+TUM_db1_S4_Mat!L3*Weighting!O12+TUM_db1_S4_Mat!M3*Weighting!O13+TUM_db1_S4_Mat!N3*Weighting!O14+TUM_db1_S4_Mat!O3*Weighting!O15+TUM_db1_S4_Mat!P3*Weighting!O16+TUM_db1_S4_Mat!Q3*Weighting!O17</f>
        <v>424.2222355666508</v>
      </c>
      <c r="P3" s="6">
        <f>+TUM_db1_S4_Mat!B3*Weighting!P2+TUM_db1_S4_Mat!C3*Weighting!P3+TUM_db1_S4_Mat!D3*Weighting!P4+TUM_db1_S4_Mat!E3*Weighting!P5+TUM_db1_S4_Mat!F3*Weighting!P6+TUM_db1_S4_Mat!G3*Weighting!P7+TUM_db1_S4_Mat!H3*Weighting!P8+TUM_db1_S4_Mat!I3*Weighting!P9+TUM_db1_S4_Mat!J3*Weighting!P10+TUM_db1_S4_Mat!K3*Weighting!P11+TUM_db1_S4_Mat!L3*Weighting!P12+TUM_db1_S4_Mat!M3*Weighting!P13+TUM_db1_S4_Mat!N3*Weighting!P14+TUM_db1_S4_Mat!O3*Weighting!P15+TUM_db1_S4_Mat!P3*Weighting!P16+TUM_db1_S4_Mat!Q3*Weighting!P17</f>
        <v>31.843980919039627</v>
      </c>
      <c r="Q3" s="6">
        <f>+TUM_db1_S4_Mat!B3*Weighting!Q2+TUM_db1_S4_Mat!C3*Weighting!Q3+TUM_db1_S4_Mat!D3*Weighting!Q4+TUM_db1_S4_Mat!E3*Weighting!Q5+TUM_db1_S4_Mat!F3*Weighting!Q6+TUM_db1_S4_Mat!G3*Weighting!Q7+TUM_db1_S4_Mat!H3*Weighting!Q8+TUM_db1_S4_Mat!I3*Weighting!Q9+TUM_db1_S4_Mat!J3*Weighting!Q10+TUM_db1_S4_Mat!K3*Weighting!Q11+TUM_db1_S4_Mat!L3*Weighting!Q12+TUM_db1_S4_Mat!M3*Weighting!Q13+TUM_db1_S4_Mat!N3*Weighting!Q14+TUM_db1_S4_Mat!O3*Weighting!Q15+TUM_db1_S4_Mat!P3*Weighting!Q16+TUM_db1_S4_Mat!Q3*Weighting!Q17</f>
        <v>2.0892704456104649</v>
      </c>
      <c r="R3" s="6">
        <f>+TUM_db1_S4_Mat!B3*Weighting!R2+TUM_db1_S4_Mat!C3*Weighting!R3+TUM_db1_S4_Mat!D3*Weighting!R4+TUM_db1_S4_Mat!E3*Weighting!R5+TUM_db1_S4_Mat!F3*Weighting!R6+TUM_db1_S4_Mat!G3*Weighting!R7+TUM_db1_S4_Mat!H3*Weighting!R8+TUM_db1_S4_Mat!I3*Weighting!R9+TUM_db1_S4_Mat!J3*Weighting!R10+TUM_db1_S4_Mat!K3*Weighting!R11+TUM_db1_S4_Mat!L3*Weighting!R12+TUM_db1_S4_Mat!M3*Weighting!R13+TUM_db1_S4_Mat!N3*Weighting!R14+TUM_db1_S4_Mat!O3*Weighting!R15+TUM_db1_S4_Mat!P3*Weighting!R16+TUM_db1_S4_Mat!Q3*Weighting!R17</f>
        <v>26.42592584258453</v>
      </c>
      <c r="S3" s="6">
        <f>+TUM_db1_S4_Mat!B3*Weighting!S2+TUM_db1_S4_Mat!C3*Weighting!S3+TUM_db1_S4_Mat!D3*Weighting!S4+TUM_db1_S4_Mat!E3*Weighting!S5+TUM_db1_S4_Mat!F3*Weighting!S6+TUM_db1_S4_Mat!G3*Weighting!S7+TUM_db1_S4_Mat!H3*Weighting!S8+TUM_db1_S4_Mat!I3*Weighting!S9+TUM_db1_S4_Mat!J3*Weighting!S10+TUM_db1_S4_Mat!K3*Weighting!S11+TUM_db1_S4_Mat!L3*Weighting!S12+TUM_db1_S4_Mat!M3*Weighting!S13+TUM_db1_S4_Mat!N3*Weighting!S14+TUM_db1_S4_Mat!O3*Weighting!S15+TUM_db1_S4_Mat!P3*Weighting!S16+TUM_db1_S4_Mat!Q3*Weighting!S17</f>
        <v>46.912565189944019</v>
      </c>
      <c r="T3" s="6">
        <f>+TUM_db1_S4_Mat!B3*Weighting!T2+TUM_db1_S4_Mat!C3*Weighting!T3+TUM_db1_S4_Mat!D3*Weighting!T4+TUM_db1_S4_Mat!E3*Weighting!T5+TUM_db1_S4_Mat!F3*Weighting!T6+TUM_db1_S4_Mat!G3*Weighting!T7+TUM_db1_S4_Mat!H3*Weighting!T8+TUM_db1_S4_Mat!I3*Weighting!T9+TUM_db1_S4_Mat!J3*Weighting!T10+TUM_db1_S4_Mat!K3*Weighting!T11+TUM_db1_S4_Mat!L3*Weighting!T12+TUM_db1_S4_Mat!M3*Weighting!T13+TUM_db1_S4_Mat!N3*Weighting!T14+TUM_db1_S4_Mat!O3*Weighting!T15+TUM_db1_S4_Mat!P3*Weighting!T16+TUM_db1_S4_Mat!Q3*Weighting!T17</f>
        <v>60.53148527867949</v>
      </c>
      <c r="U3" s="6">
        <f>+TUM_db1_S4_Mat!B3*Weighting!U2+TUM_db1_S4_Mat!C3*Weighting!U3+TUM_db1_S4_Mat!D3*Weighting!U4+TUM_db1_S4_Mat!E3*Weighting!U5+TUM_db1_S4_Mat!F3*Weighting!U6+TUM_db1_S4_Mat!G3*Weighting!U7+TUM_db1_S4_Mat!H3*Weighting!U8+TUM_db1_S4_Mat!I3*Weighting!U9+TUM_db1_S4_Mat!J3*Weighting!U10+TUM_db1_S4_Mat!K3*Weighting!U11+TUM_db1_S4_Mat!L3*Weighting!U12+TUM_db1_S4_Mat!M3*Weighting!U13+TUM_db1_S4_Mat!N3*Weighting!U14+TUM_db1_S4_Mat!O3*Weighting!U15+TUM_db1_S4_Mat!P3*Weighting!U16+TUM_db1_S4_Mat!Q3*Weighting!U17</f>
        <v>67.428251827695277</v>
      </c>
      <c r="V3" s="6">
        <f>+TUM_db1_S4_Mat!B3*Weighting!V2+TUM_db1_S4_Mat!C3*Weighting!V3+TUM_db1_S4_Mat!D3*Weighting!V4+TUM_db1_S4_Mat!E3*Weighting!V5+TUM_db1_S4_Mat!F3*Weighting!V6+TUM_db1_S4_Mat!G3*Weighting!V7+TUM_db1_S4_Mat!H3*Weighting!V8+TUM_db1_S4_Mat!I3*Weighting!V9+TUM_db1_S4_Mat!J3*Weighting!V10+TUM_db1_S4_Mat!K3*Weighting!V11+TUM_db1_S4_Mat!L3*Weighting!V12+TUM_db1_S4_Mat!M3*Weighting!V13+TUM_db1_S4_Mat!N3*Weighting!V14+TUM_db1_S4_Mat!O3*Weighting!V15+TUM_db1_S4_Mat!P3*Weighting!V16+TUM_db1_S4_Mat!Q3*Weighting!V17</f>
        <v>60.905248179705211</v>
      </c>
      <c r="W3" s="6">
        <f>+TUM_db1_S4_Mat!B3*Weighting!W2+TUM_db1_S4_Mat!C3*Weighting!W3+TUM_db1_S4_Mat!D3*Weighting!W4+TUM_db1_S4_Mat!E3*Weighting!W5+TUM_db1_S4_Mat!F3*Weighting!W6+TUM_db1_S4_Mat!G3*Weighting!W7+TUM_db1_S4_Mat!H3*Weighting!W8+TUM_db1_S4_Mat!I3*Weighting!W9+TUM_db1_S4_Mat!J3*Weighting!W10+TUM_db1_S4_Mat!K3*Weighting!W11+TUM_db1_S4_Mat!L3*Weighting!W12+TUM_db1_S4_Mat!M3*Weighting!W13+TUM_db1_S4_Mat!N3*Weighting!W14+TUM_db1_S4_Mat!O3*Weighting!W15+TUM_db1_S4_Mat!P3*Weighting!W16+TUM_db1_S4_Mat!Q3*Weighting!W17</f>
        <v>413.89430692101894</v>
      </c>
      <c r="X3" s="6">
        <f>+TUM_db1_S4_Mat!B3*Weighting!X2+TUM_db1_S4_Mat!C3*Weighting!X3+TUM_db1_S4_Mat!D3*Weighting!X4+TUM_db1_S4_Mat!E3*Weighting!X5+TUM_db1_S4_Mat!F3*Weighting!X6+TUM_db1_S4_Mat!G3*Weighting!X7+TUM_db1_S4_Mat!H3*Weighting!X8+TUM_db1_S4_Mat!I3*Weighting!X9+TUM_db1_S4_Mat!J3*Weighting!X10+TUM_db1_S4_Mat!K3*Weighting!X11+TUM_db1_S4_Mat!L3*Weighting!X12+TUM_db1_S4_Mat!M3*Weighting!X13+TUM_db1_S4_Mat!N3*Weighting!X14+TUM_db1_S4_Mat!O3*Weighting!X15+TUM_db1_S4_Mat!P3*Weighting!X16+TUM_db1_S4_Mat!Q3*Weighting!X17</f>
        <v>35.242608294879247</v>
      </c>
      <c r="Y3" s="6">
        <f>+TUM_db1_S4_Mat!B3*Weighting!Y2+TUM_db1_S4_Mat!C3*Weighting!Y3+TUM_db1_S4_Mat!D3*Weighting!Y4+TUM_db1_S4_Mat!E3*Weighting!Y5+TUM_db1_S4_Mat!F3*Weighting!Y6+TUM_db1_S4_Mat!G3*Weighting!Y7+TUM_db1_S4_Mat!H3*Weighting!Y8+TUM_db1_S4_Mat!I3*Weighting!Y9+TUM_db1_S4_Mat!J3*Weighting!Y10+TUM_db1_S4_Mat!K3*Weighting!Y11+TUM_db1_S4_Mat!L3*Weighting!Y12+TUM_db1_S4_Mat!M3*Weighting!Y13+TUM_db1_S4_Mat!N3*Weighting!Y14+TUM_db1_S4_Mat!O3*Weighting!Y15+TUM_db1_S4_Mat!P3*Weighting!Y16+TUM_db1_S4_Mat!Q3*Weighting!Y17</f>
        <v>309.84364364695125</v>
      </c>
      <c r="Z3" s="6">
        <f>+TUM_db1_S4_Mat!B3*Weighting!Z2+TUM_db1_S4_Mat!C3*Weighting!Z3+TUM_db1_S4_Mat!D3*Weighting!Z4+TUM_db1_S4_Mat!E3*Weighting!Z5+TUM_db1_S4_Mat!F3*Weighting!Z6+TUM_db1_S4_Mat!G3*Weighting!Z7+TUM_db1_S4_Mat!H3*Weighting!Z8+TUM_db1_S4_Mat!I3*Weighting!Z9+TUM_db1_S4_Mat!J3*Weighting!Z10+TUM_db1_S4_Mat!K3*Weighting!Z11+TUM_db1_S4_Mat!L3*Weighting!Z12+TUM_db1_S4_Mat!M3*Weighting!Z13+TUM_db1_S4_Mat!N3*Weighting!Z14+TUM_db1_S4_Mat!O3*Weighting!Z15+TUM_db1_S4_Mat!P3*Weighting!Z16+TUM_db1_S4_Mat!Q3*Weighting!Z17</f>
        <v>32.629345245661369</v>
      </c>
      <c r="AA3" s="6">
        <f>+TUM_db1_S4_Mat!B3*Weighting!AA2+TUM_db1_S4_Mat!C3*Weighting!AA3+TUM_db1_S4_Mat!D3*Weighting!AA4+TUM_db1_S4_Mat!E3*Weighting!AA5+TUM_db1_S4_Mat!F3*Weighting!AA6+TUM_db1_S4_Mat!G3*Weighting!AA7+TUM_db1_S4_Mat!H3*Weighting!AA8+TUM_db1_S4_Mat!I3*Weighting!AA9+TUM_db1_S4_Mat!J3*Weighting!AA10+TUM_db1_S4_Mat!K3*Weighting!AA11+TUM_db1_S4_Mat!L3*Weighting!AA12+TUM_db1_S4_Mat!M3*Weighting!AA13+TUM_db1_S4_Mat!N3*Weighting!AA14+TUM_db1_S4_Mat!O3*Weighting!AA15+TUM_db1_S4_Mat!P3*Weighting!AA16+TUM_db1_S4_Mat!Q3*Weighting!AA17</f>
        <v>28.410914574794177</v>
      </c>
    </row>
    <row r="4" spans="1:27" x14ac:dyDescent="0.35">
      <c r="A4" s="5" t="s">
        <v>3</v>
      </c>
      <c r="B4" s="6">
        <f ca="1">+TUM_db1_S4_Mat!B4*Weighting!B2+TUM_db1_S4_Mat!C4*Weighting!B3+TUM_db1_S4_Mat!D4*Weighting!B4+TUM_db1_S4_Mat!E4*Weighting!B5+TUM_db1_S4_Mat!F4*Weighting!B6+TUM_db1_S4_Mat!G4*Weighting!B7+TUM_db1_S4_Mat!H4*Weighting!B8+TUM_db1_S4_Mat!I4*Weighting!B9+TUM_db1_S4_Mat!J4*Weighting!B10+TUM_db1_S4_Mat!K4*Weighting!B11+TUM_db1_S4_Mat!L4*Weighting!B12+TUM_db1_S4_Mat!M4*Weighting!B13+TUM_db1_S4_Mat!N4*Weighting!B14+TUM_db1_S4_Mat!O4*Weighting!B15+TUM_db1_S4_Mat!P4*Weighting!B16+TUM_db1_S4_Mat!Q4*Weighting!B17</f>
        <v>280.13371825517271</v>
      </c>
      <c r="C4" s="6">
        <f ca="1">+TUM_db1_S4_Mat!B4*Weighting!C2+TUM_db1_S4_Mat!C4*Weighting!C3+TUM_db1_S4_Mat!D4*Weighting!C4+TUM_db1_S4_Mat!E4*Weighting!C5+TUM_db1_S4_Mat!F4*Weighting!C6+TUM_db1_S4_Mat!G4*Weighting!C7+TUM_db1_S4_Mat!H4*Weighting!C8+TUM_db1_S4_Mat!I4*Weighting!C9+TUM_db1_S4_Mat!J4*Weighting!C10+TUM_db1_S4_Mat!K4*Weighting!C11+TUM_db1_S4_Mat!L4*Weighting!C12+TUM_db1_S4_Mat!M4*Weighting!C13+TUM_db1_S4_Mat!N4*Weighting!C14+TUM_db1_S4_Mat!O4*Weighting!C15+TUM_db1_S4_Mat!P4*Weighting!C16+TUM_db1_S4_Mat!Q4*Weighting!C17</f>
        <v>270.58616380853857</v>
      </c>
      <c r="D4" s="6">
        <f ca="1">+TUM_db1_S4_Mat!B4*Weighting!D2+TUM_db1_S4_Mat!C4*Weighting!D3+TUM_db1_S4_Mat!D4*Weighting!D4+TUM_db1_S4_Mat!E4*Weighting!D5+TUM_db1_S4_Mat!F4*Weighting!D6+TUM_db1_S4_Mat!G4*Weighting!D7+TUM_db1_S4_Mat!H4*Weighting!D8+TUM_db1_S4_Mat!I4*Weighting!D9+TUM_db1_S4_Mat!J4*Weighting!D10+TUM_db1_S4_Mat!K4*Weighting!D11+TUM_db1_S4_Mat!L4*Weighting!D12+TUM_db1_S4_Mat!M4*Weighting!D13+TUM_db1_S4_Mat!N4*Weighting!D14+TUM_db1_S4_Mat!O4*Weighting!D15+TUM_db1_S4_Mat!P4*Weighting!D16+TUM_db1_S4_Mat!Q4*Weighting!D17</f>
        <v>273.41412194832674</v>
      </c>
      <c r="E4" s="6">
        <f ca="1">+TUM_db1_S4_Mat!B4*Weighting!E2+TUM_db1_S4_Mat!C4*Weighting!E3+TUM_db1_S4_Mat!D4*Weighting!E4+TUM_db1_S4_Mat!E4*Weighting!E5+TUM_db1_S4_Mat!F4*Weighting!E6+TUM_db1_S4_Mat!G4*Weighting!E7+TUM_db1_S4_Mat!H4*Weighting!E8+TUM_db1_S4_Mat!I4*Weighting!E9+TUM_db1_S4_Mat!J4*Weighting!E10+TUM_db1_S4_Mat!K4*Weighting!E11+TUM_db1_S4_Mat!L4*Weighting!E12+TUM_db1_S4_Mat!M4*Weighting!E13+TUM_db1_S4_Mat!N4*Weighting!E14+TUM_db1_S4_Mat!O4*Weighting!E15+TUM_db1_S4_Mat!P4*Weighting!E16+TUM_db1_S4_Mat!Q4*Weighting!E17</f>
        <v>334.89909986574963</v>
      </c>
      <c r="F4" s="6">
        <f ca="1">+TUM_db1_S4_Mat!B4*Weighting!F2+TUM_db1_S4_Mat!C4*Weighting!F3+TUM_db1_S4_Mat!D4*Weighting!F4+TUM_db1_S4_Mat!E4*Weighting!F5+TUM_db1_S4_Mat!F4*Weighting!F6+TUM_db1_S4_Mat!G4*Weighting!F7+TUM_db1_S4_Mat!H4*Weighting!F8+TUM_db1_S4_Mat!I4*Weighting!F9+TUM_db1_S4_Mat!J4*Weighting!F10+TUM_db1_S4_Mat!K4*Weighting!F11+TUM_db1_S4_Mat!L4*Weighting!F12+TUM_db1_S4_Mat!M4*Weighting!F13+TUM_db1_S4_Mat!N4*Weighting!F14+TUM_db1_S4_Mat!O4*Weighting!F15+TUM_db1_S4_Mat!P4*Weighting!F16+TUM_db1_S4_Mat!Q4*Weighting!F17</f>
        <v>256.90741635455379</v>
      </c>
      <c r="G4" s="6">
        <f>+TUM_db1_S4_Mat!B4*Weighting!G2+TUM_db1_S4_Mat!C4*Weighting!G3+TUM_db1_S4_Mat!D4*Weighting!G4+TUM_db1_S4_Mat!E4*Weighting!G5+TUM_db1_S4_Mat!F4*Weighting!G6+TUM_db1_S4_Mat!G4*Weighting!G7+TUM_db1_S4_Mat!H4*Weighting!G8+TUM_db1_S4_Mat!I4*Weighting!G9+TUM_db1_S4_Mat!J4*Weighting!G10+TUM_db1_S4_Mat!K4*Weighting!G11+TUM_db1_S4_Mat!L4*Weighting!G12+TUM_db1_S4_Mat!M4*Weighting!G13+TUM_db1_S4_Mat!N4*Weighting!G14+TUM_db1_S4_Mat!O4*Weighting!G15+TUM_db1_S4_Mat!P4*Weighting!G16+TUM_db1_S4_Mat!Q4*Weighting!G17</f>
        <v>114.57496707311182</v>
      </c>
      <c r="H4" s="6">
        <f>+TUM_db1_S4_Mat!B4*Weighting!H2+TUM_db1_S4_Mat!C4*Weighting!H3+TUM_db1_S4_Mat!D4*Weighting!H4+TUM_db1_S4_Mat!E4*Weighting!H5+TUM_db1_S4_Mat!F4*Weighting!H6+TUM_db1_S4_Mat!G4*Weighting!H7+TUM_db1_S4_Mat!H4*Weighting!H8+TUM_db1_S4_Mat!I4*Weighting!H9+TUM_db1_S4_Mat!J4*Weighting!H10+TUM_db1_S4_Mat!K4*Weighting!H11+TUM_db1_S4_Mat!L4*Weighting!H12+TUM_db1_S4_Mat!M4*Weighting!H13+TUM_db1_S4_Mat!N4*Weighting!H14+TUM_db1_S4_Mat!O4*Weighting!H15+TUM_db1_S4_Mat!P4*Weighting!H16+TUM_db1_S4_Mat!Q4*Weighting!H17</f>
        <v>95.544283646069147</v>
      </c>
      <c r="I4" s="6">
        <f>+TUM_db1_S4_Mat!B4*Weighting!I2+TUM_db1_S4_Mat!C4*Weighting!I3+TUM_db1_S4_Mat!D4*Weighting!I4+TUM_db1_S4_Mat!E4*Weighting!I5+TUM_db1_S4_Mat!F4*Weighting!I6+TUM_db1_S4_Mat!G4*Weighting!I7+TUM_db1_S4_Mat!H4*Weighting!I8+TUM_db1_S4_Mat!I4*Weighting!I9+TUM_db1_S4_Mat!J4*Weighting!I10+TUM_db1_S4_Mat!K4*Weighting!I11+TUM_db1_S4_Mat!L4*Weighting!I12+TUM_db1_S4_Mat!M4*Weighting!I13+TUM_db1_S4_Mat!N4*Weighting!I14+TUM_db1_S4_Mat!O4*Weighting!I15+TUM_db1_S4_Mat!P4*Weighting!I16+TUM_db1_S4_Mat!Q4*Weighting!I17</f>
        <v>110.55917505937146</v>
      </c>
      <c r="J4" s="6">
        <f>+TUM_db1_S4_Mat!B4*Weighting!J2+TUM_db1_S4_Mat!C4*Weighting!J3+TUM_db1_S4_Mat!D4*Weighting!J4+TUM_db1_S4_Mat!E4*Weighting!J5+TUM_db1_S4_Mat!F4*Weighting!J6+TUM_db1_S4_Mat!G4*Weighting!J7+TUM_db1_S4_Mat!H4*Weighting!J8+TUM_db1_S4_Mat!I4*Weighting!J9+TUM_db1_S4_Mat!J4*Weighting!J10+TUM_db1_S4_Mat!K4*Weighting!J11+TUM_db1_S4_Mat!L4*Weighting!J12+TUM_db1_S4_Mat!M4*Weighting!J13+TUM_db1_S4_Mat!N4*Weighting!J14+TUM_db1_S4_Mat!O4*Weighting!J15+TUM_db1_S4_Mat!P4*Weighting!J16+TUM_db1_S4_Mat!Q4*Weighting!J17</f>
        <v>128.85767872527032</v>
      </c>
      <c r="K4" s="6">
        <f>+TUM_db1_S4_Mat!B4*Weighting!K2+TUM_db1_S4_Mat!C4*Weighting!K3+TUM_db1_S4_Mat!D4*Weighting!K4+TUM_db1_S4_Mat!E4*Weighting!K5+TUM_db1_S4_Mat!F4*Weighting!K6+TUM_db1_S4_Mat!G4*Weighting!K7+TUM_db1_S4_Mat!H4*Weighting!K8+TUM_db1_S4_Mat!I4*Weighting!K9+TUM_db1_S4_Mat!J4*Weighting!K10+TUM_db1_S4_Mat!K4*Weighting!K11+TUM_db1_S4_Mat!L4*Weighting!K12+TUM_db1_S4_Mat!M4*Weighting!K13+TUM_db1_S4_Mat!N4*Weighting!K14+TUM_db1_S4_Mat!O4*Weighting!K15+TUM_db1_S4_Mat!P4*Weighting!K16+TUM_db1_S4_Mat!Q4*Weighting!K17</f>
        <v>87.30330457618966</v>
      </c>
      <c r="L4" s="6">
        <f>+TUM_db1_S4_Mat!B4*Weighting!L2+TUM_db1_S4_Mat!C4*Weighting!L3+TUM_db1_S4_Mat!D4*Weighting!L4+TUM_db1_S4_Mat!E4*Weighting!L5+TUM_db1_S4_Mat!F4*Weighting!L6+TUM_db1_S4_Mat!G4*Weighting!L7+TUM_db1_S4_Mat!H4*Weighting!L8+TUM_db1_S4_Mat!I4*Weighting!L9+TUM_db1_S4_Mat!J4*Weighting!L10+TUM_db1_S4_Mat!K4*Weighting!L11+TUM_db1_S4_Mat!L4*Weighting!L12+TUM_db1_S4_Mat!M4*Weighting!L13+TUM_db1_S4_Mat!N4*Weighting!L14+TUM_db1_S4_Mat!O4*Weighting!L15+TUM_db1_S4_Mat!P4*Weighting!L16+TUM_db1_S4_Mat!Q4*Weighting!L17</f>
        <v>19.337653130863657</v>
      </c>
      <c r="M4" s="6">
        <f>+TUM_db1_S4_Mat!B4*Weighting!M2+TUM_db1_S4_Mat!C4*Weighting!M3+TUM_db1_S4_Mat!D4*Weighting!M4+TUM_db1_S4_Mat!E4*Weighting!M5+TUM_db1_S4_Mat!F4*Weighting!M6+TUM_db1_S4_Mat!G4*Weighting!M7+TUM_db1_S4_Mat!H4*Weighting!M8+TUM_db1_S4_Mat!I4*Weighting!M9+TUM_db1_S4_Mat!J4*Weighting!M10+TUM_db1_S4_Mat!K4*Weighting!M11+TUM_db1_S4_Mat!L4*Weighting!M12+TUM_db1_S4_Mat!M4*Weighting!M13+TUM_db1_S4_Mat!N4*Weighting!M14+TUM_db1_S4_Mat!O4*Weighting!M15+TUM_db1_S4_Mat!P4*Weighting!M16+TUM_db1_S4_Mat!Q4*Weighting!M17</f>
        <v>0.95496724779780162</v>
      </c>
      <c r="N4" s="6">
        <f>+TUM_db1_S4_Mat!B4*Weighting!N2+TUM_db1_S4_Mat!C4*Weighting!N3+TUM_db1_S4_Mat!D4*Weighting!N4+TUM_db1_S4_Mat!E4*Weighting!N5+TUM_db1_S4_Mat!F4*Weighting!N6+TUM_db1_S4_Mat!G4*Weighting!N7+TUM_db1_S4_Mat!H4*Weighting!N8+TUM_db1_S4_Mat!I4*Weighting!N9+TUM_db1_S4_Mat!J4*Weighting!N10+TUM_db1_S4_Mat!K4*Weighting!N11+TUM_db1_S4_Mat!L4*Weighting!N12+TUM_db1_S4_Mat!M4*Weighting!N13+TUM_db1_S4_Mat!N4*Weighting!N14+TUM_db1_S4_Mat!O4*Weighting!N15+TUM_db1_S4_Mat!P4*Weighting!N16+TUM_db1_S4_Mat!Q4*Weighting!N17</f>
        <v>272.52707085791315</v>
      </c>
      <c r="O4" s="6">
        <f>+TUM_db1_S4_Mat!B4*Weighting!O2+TUM_db1_S4_Mat!C4*Weighting!O3+TUM_db1_S4_Mat!D4*Weighting!O4+TUM_db1_S4_Mat!E4*Weighting!O5+TUM_db1_S4_Mat!F4*Weighting!O6+TUM_db1_S4_Mat!G4*Weighting!O7+TUM_db1_S4_Mat!H4*Weighting!O8+TUM_db1_S4_Mat!I4*Weighting!O9+TUM_db1_S4_Mat!J4*Weighting!O10+TUM_db1_S4_Mat!K4*Weighting!O11+TUM_db1_S4_Mat!L4*Weighting!O12+TUM_db1_S4_Mat!M4*Weighting!O13+TUM_db1_S4_Mat!N4*Weighting!O14+TUM_db1_S4_Mat!O4*Weighting!O15+TUM_db1_S4_Mat!P4*Weighting!O16+TUM_db1_S4_Mat!Q4*Weighting!O17</f>
        <v>424.2222355666508</v>
      </c>
      <c r="P4" s="6">
        <f>+TUM_db1_S4_Mat!B4*Weighting!P2+TUM_db1_S4_Mat!C4*Weighting!P3+TUM_db1_S4_Mat!D4*Weighting!P4+TUM_db1_S4_Mat!E4*Weighting!P5+TUM_db1_S4_Mat!F4*Weighting!P6+TUM_db1_S4_Mat!G4*Weighting!P7+TUM_db1_S4_Mat!H4*Weighting!P8+TUM_db1_S4_Mat!I4*Weighting!P9+TUM_db1_S4_Mat!J4*Weighting!P10+TUM_db1_S4_Mat!K4*Weighting!P11+TUM_db1_S4_Mat!L4*Weighting!P12+TUM_db1_S4_Mat!M4*Weighting!P13+TUM_db1_S4_Mat!N4*Weighting!P14+TUM_db1_S4_Mat!O4*Weighting!P15+TUM_db1_S4_Mat!P4*Weighting!P16+TUM_db1_S4_Mat!Q4*Weighting!P17</f>
        <v>31.843980919039627</v>
      </c>
      <c r="Q4" s="6">
        <f>+TUM_db1_S4_Mat!B4*Weighting!Q2+TUM_db1_S4_Mat!C4*Weighting!Q3+TUM_db1_S4_Mat!D4*Weighting!Q4+TUM_db1_S4_Mat!E4*Weighting!Q5+TUM_db1_S4_Mat!F4*Weighting!Q6+TUM_db1_S4_Mat!G4*Weighting!Q7+TUM_db1_S4_Mat!H4*Weighting!Q8+TUM_db1_S4_Mat!I4*Weighting!Q9+TUM_db1_S4_Mat!J4*Weighting!Q10+TUM_db1_S4_Mat!K4*Weighting!Q11+TUM_db1_S4_Mat!L4*Weighting!Q12+TUM_db1_S4_Mat!M4*Weighting!Q13+TUM_db1_S4_Mat!N4*Weighting!Q14+TUM_db1_S4_Mat!O4*Weighting!Q15+TUM_db1_S4_Mat!P4*Weighting!Q16+TUM_db1_S4_Mat!Q4*Weighting!Q17</f>
        <v>2.0892704456104649</v>
      </c>
      <c r="R4" s="6">
        <f>+TUM_db1_S4_Mat!B4*Weighting!R2+TUM_db1_S4_Mat!C4*Weighting!R3+TUM_db1_S4_Mat!D4*Weighting!R4+TUM_db1_S4_Mat!E4*Weighting!R5+TUM_db1_S4_Mat!F4*Weighting!R6+TUM_db1_S4_Mat!G4*Weighting!R7+TUM_db1_S4_Mat!H4*Weighting!R8+TUM_db1_S4_Mat!I4*Weighting!R9+TUM_db1_S4_Mat!J4*Weighting!R10+TUM_db1_S4_Mat!K4*Weighting!R11+TUM_db1_S4_Mat!L4*Weighting!R12+TUM_db1_S4_Mat!M4*Weighting!R13+TUM_db1_S4_Mat!N4*Weighting!R14+TUM_db1_S4_Mat!O4*Weighting!R15+TUM_db1_S4_Mat!P4*Weighting!R16+TUM_db1_S4_Mat!Q4*Weighting!R17</f>
        <v>26.42592584258453</v>
      </c>
      <c r="S4" s="6">
        <f>+TUM_db1_S4_Mat!B4*Weighting!S2+TUM_db1_S4_Mat!C4*Weighting!S3+TUM_db1_S4_Mat!D4*Weighting!S4+TUM_db1_S4_Mat!E4*Weighting!S5+TUM_db1_S4_Mat!F4*Weighting!S6+TUM_db1_S4_Mat!G4*Weighting!S7+TUM_db1_S4_Mat!H4*Weighting!S8+TUM_db1_S4_Mat!I4*Weighting!S9+TUM_db1_S4_Mat!J4*Weighting!S10+TUM_db1_S4_Mat!K4*Weighting!S11+TUM_db1_S4_Mat!L4*Weighting!S12+TUM_db1_S4_Mat!M4*Weighting!S13+TUM_db1_S4_Mat!N4*Weighting!S14+TUM_db1_S4_Mat!O4*Weighting!S15+TUM_db1_S4_Mat!P4*Weighting!S16+TUM_db1_S4_Mat!Q4*Weighting!S17</f>
        <v>46.912565189944019</v>
      </c>
      <c r="T4" s="6">
        <f>+TUM_db1_S4_Mat!B4*Weighting!T2+TUM_db1_S4_Mat!C4*Weighting!T3+TUM_db1_S4_Mat!D4*Weighting!T4+TUM_db1_S4_Mat!E4*Weighting!T5+TUM_db1_S4_Mat!F4*Weighting!T6+TUM_db1_S4_Mat!G4*Weighting!T7+TUM_db1_S4_Mat!H4*Weighting!T8+TUM_db1_S4_Mat!I4*Weighting!T9+TUM_db1_S4_Mat!J4*Weighting!T10+TUM_db1_S4_Mat!K4*Weighting!T11+TUM_db1_S4_Mat!L4*Weighting!T12+TUM_db1_S4_Mat!M4*Weighting!T13+TUM_db1_S4_Mat!N4*Weighting!T14+TUM_db1_S4_Mat!O4*Weighting!T15+TUM_db1_S4_Mat!P4*Weighting!T16+TUM_db1_S4_Mat!Q4*Weighting!T17</f>
        <v>60.53148527867949</v>
      </c>
      <c r="U4" s="6">
        <f>+TUM_db1_S4_Mat!B4*Weighting!U2+TUM_db1_S4_Mat!C4*Weighting!U3+TUM_db1_S4_Mat!D4*Weighting!U4+TUM_db1_S4_Mat!E4*Weighting!U5+TUM_db1_S4_Mat!F4*Weighting!U6+TUM_db1_S4_Mat!G4*Weighting!U7+TUM_db1_S4_Mat!H4*Weighting!U8+TUM_db1_S4_Mat!I4*Weighting!U9+TUM_db1_S4_Mat!J4*Weighting!U10+TUM_db1_S4_Mat!K4*Weighting!U11+TUM_db1_S4_Mat!L4*Weighting!U12+TUM_db1_S4_Mat!M4*Weighting!U13+TUM_db1_S4_Mat!N4*Weighting!U14+TUM_db1_S4_Mat!O4*Weighting!U15+TUM_db1_S4_Mat!P4*Weighting!U16+TUM_db1_S4_Mat!Q4*Weighting!U17</f>
        <v>67.428251827695277</v>
      </c>
      <c r="V4" s="6">
        <f>+TUM_db1_S4_Mat!B4*Weighting!V2+TUM_db1_S4_Mat!C4*Weighting!V3+TUM_db1_S4_Mat!D4*Weighting!V4+TUM_db1_S4_Mat!E4*Weighting!V5+TUM_db1_S4_Mat!F4*Weighting!V6+TUM_db1_S4_Mat!G4*Weighting!V7+TUM_db1_S4_Mat!H4*Weighting!V8+TUM_db1_S4_Mat!I4*Weighting!V9+TUM_db1_S4_Mat!J4*Weighting!V10+TUM_db1_S4_Mat!K4*Weighting!V11+TUM_db1_S4_Mat!L4*Weighting!V12+TUM_db1_S4_Mat!M4*Weighting!V13+TUM_db1_S4_Mat!N4*Weighting!V14+TUM_db1_S4_Mat!O4*Weighting!V15+TUM_db1_S4_Mat!P4*Weighting!V16+TUM_db1_S4_Mat!Q4*Weighting!V17</f>
        <v>60.905248179705211</v>
      </c>
      <c r="W4" s="6">
        <f>+TUM_db1_S4_Mat!B4*Weighting!W2+TUM_db1_S4_Mat!C4*Weighting!W3+TUM_db1_S4_Mat!D4*Weighting!W4+TUM_db1_S4_Mat!E4*Weighting!W5+TUM_db1_S4_Mat!F4*Weighting!W6+TUM_db1_S4_Mat!G4*Weighting!W7+TUM_db1_S4_Mat!H4*Weighting!W8+TUM_db1_S4_Mat!I4*Weighting!W9+TUM_db1_S4_Mat!J4*Weighting!W10+TUM_db1_S4_Mat!K4*Weighting!W11+TUM_db1_S4_Mat!L4*Weighting!W12+TUM_db1_S4_Mat!M4*Weighting!W13+TUM_db1_S4_Mat!N4*Weighting!W14+TUM_db1_S4_Mat!O4*Weighting!W15+TUM_db1_S4_Mat!P4*Weighting!W16+TUM_db1_S4_Mat!Q4*Weighting!W17</f>
        <v>413.89430692101894</v>
      </c>
      <c r="X4" s="6">
        <f>+TUM_db1_S4_Mat!B4*Weighting!X2+TUM_db1_S4_Mat!C4*Weighting!X3+TUM_db1_S4_Mat!D4*Weighting!X4+TUM_db1_S4_Mat!E4*Weighting!X5+TUM_db1_S4_Mat!F4*Weighting!X6+TUM_db1_S4_Mat!G4*Weighting!X7+TUM_db1_S4_Mat!H4*Weighting!X8+TUM_db1_S4_Mat!I4*Weighting!X9+TUM_db1_S4_Mat!J4*Weighting!X10+TUM_db1_S4_Mat!K4*Weighting!X11+TUM_db1_S4_Mat!L4*Weighting!X12+TUM_db1_S4_Mat!M4*Weighting!X13+TUM_db1_S4_Mat!N4*Weighting!X14+TUM_db1_S4_Mat!O4*Weighting!X15+TUM_db1_S4_Mat!P4*Weighting!X16+TUM_db1_S4_Mat!Q4*Weighting!X17</f>
        <v>35.242608294879247</v>
      </c>
      <c r="Y4" s="6">
        <f>+TUM_db1_S4_Mat!B4*Weighting!Y2+TUM_db1_S4_Mat!C4*Weighting!Y3+TUM_db1_S4_Mat!D4*Weighting!Y4+TUM_db1_S4_Mat!E4*Weighting!Y5+TUM_db1_S4_Mat!F4*Weighting!Y6+TUM_db1_S4_Mat!G4*Weighting!Y7+TUM_db1_S4_Mat!H4*Weighting!Y8+TUM_db1_S4_Mat!I4*Weighting!Y9+TUM_db1_S4_Mat!J4*Weighting!Y10+TUM_db1_S4_Mat!K4*Weighting!Y11+TUM_db1_S4_Mat!L4*Weighting!Y12+TUM_db1_S4_Mat!M4*Weighting!Y13+TUM_db1_S4_Mat!N4*Weighting!Y14+TUM_db1_S4_Mat!O4*Weighting!Y15+TUM_db1_S4_Mat!P4*Weighting!Y16+TUM_db1_S4_Mat!Q4*Weighting!Y17</f>
        <v>309.84364364695125</v>
      </c>
      <c r="Z4" s="6">
        <f>+TUM_db1_S4_Mat!B4*Weighting!Z2+TUM_db1_S4_Mat!C4*Weighting!Z3+TUM_db1_S4_Mat!D4*Weighting!Z4+TUM_db1_S4_Mat!E4*Weighting!Z5+TUM_db1_S4_Mat!F4*Weighting!Z6+TUM_db1_S4_Mat!G4*Weighting!Z7+TUM_db1_S4_Mat!H4*Weighting!Z8+TUM_db1_S4_Mat!I4*Weighting!Z9+TUM_db1_S4_Mat!J4*Weighting!Z10+TUM_db1_S4_Mat!K4*Weighting!Z11+TUM_db1_S4_Mat!L4*Weighting!Z12+TUM_db1_S4_Mat!M4*Weighting!Z13+TUM_db1_S4_Mat!N4*Weighting!Z14+TUM_db1_S4_Mat!O4*Weighting!Z15+TUM_db1_S4_Mat!P4*Weighting!Z16+TUM_db1_S4_Mat!Q4*Weighting!Z17</f>
        <v>32.629345245661369</v>
      </c>
      <c r="AA4" s="6">
        <f>+TUM_db1_S4_Mat!B4*Weighting!AA2+TUM_db1_S4_Mat!C4*Weighting!AA3+TUM_db1_S4_Mat!D4*Weighting!AA4+TUM_db1_S4_Mat!E4*Weighting!AA5+TUM_db1_S4_Mat!F4*Weighting!AA6+TUM_db1_S4_Mat!G4*Weighting!AA7+TUM_db1_S4_Mat!H4*Weighting!AA8+TUM_db1_S4_Mat!I4*Weighting!AA9+TUM_db1_S4_Mat!J4*Weighting!AA10+TUM_db1_S4_Mat!K4*Weighting!AA11+TUM_db1_S4_Mat!L4*Weighting!AA12+TUM_db1_S4_Mat!M4*Weighting!AA13+TUM_db1_S4_Mat!N4*Weighting!AA14+TUM_db1_S4_Mat!O4*Weighting!AA15+TUM_db1_S4_Mat!P4*Weighting!AA16+TUM_db1_S4_Mat!Q4*Weighting!AA17</f>
        <v>28.410914574794177</v>
      </c>
    </row>
    <row r="5" spans="1:27" x14ac:dyDescent="0.35">
      <c r="A5" s="5" t="s">
        <v>4</v>
      </c>
      <c r="B5" s="6">
        <f ca="1">+TUM_db1_S4_Mat!B5*Weighting!B2+TUM_db1_S4_Mat!C5*Weighting!B3+TUM_db1_S4_Mat!D5*Weighting!B4+TUM_db1_S4_Mat!E5*Weighting!B5+TUM_db1_S4_Mat!F5*Weighting!B6+TUM_db1_S4_Mat!G5*Weighting!B7+TUM_db1_S4_Mat!H5*Weighting!B8+TUM_db1_S4_Mat!I5*Weighting!B9+TUM_db1_S4_Mat!J5*Weighting!B10+TUM_db1_S4_Mat!K5*Weighting!B11+TUM_db1_S4_Mat!L5*Weighting!B12+TUM_db1_S4_Mat!M5*Weighting!B13+TUM_db1_S4_Mat!N5*Weighting!B14+TUM_db1_S4_Mat!O5*Weighting!B15+TUM_db1_S4_Mat!P5*Weighting!B16+TUM_db1_S4_Mat!Q5*Weighting!B17</f>
        <v>140.06685912758635</v>
      </c>
      <c r="C5" s="6">
        <f ca="1">+TUM_db1_S4_Mat!B5*Weighting!C2+TUM_db1_S4_Mat!C5*Weighting!C3+TUM_db1_S4_Mat!D5*Weighting!C4+TUM_db1_S4_Mat!E5*Weighting!C5+TUM_db1_S4_Mat!F5*Weighting!C6+TUM_db1_S4_Mat!G5*Weighting!C7+TUM_db1_S4_Mat!H5*Weighting!C8+TUM_db1_S4_Mat!I5*Weighting!C9+TUM_db1_S4_Mat!J5*Weighting!C10+TUM_db1_S4_Mat!K5*Weighting!C11+TUM_db1_S4_Mat!L5*Weighting!C12+TUM_db1_S4_Mat!M5*Weighting!C13+TUM_db1_S4_Mat!N5*Weighting!C14+TUM_db1_S4_Mat!O5*Weighting!C15+TUM_db1_S4_Mat!P5*Weighting!C16+TUM_db1_S4_Mat!Q5*Weighting!C17</f>
        <v>135.29308190426929</v>
      </c>
      <c r="D5" s="6">
        <f ca="1">+TUM_db1_S4_Mat!B5*Weighting!D2+TUM_db1_S4_Mat!C5*Weighting!D3+TUM_db1_S4_Mat!D5*Weighting!D4+TUM_db1_S4_Mat!E5*Weighting!D5+TUM_db1_S4_Mat!F5*Weighting!D6+TUM_db1_S4_Mat!G5*Weighting!D7+TUM_db1_S4_Mat!H5*Weighting!D8+TUM_db1_S4_Mat!I5*Weighting!D9+TUM_db1_S4_Mat!J5*Weighting!D10+TUM_db1_S4_Mat!K5*Weighting!D11+TUM_db1_S4_Mat!L5*Weighting!D12+TUM_db1_S4_Mat!M5*Weighting!D13+TUM_db1_S4_Mat!N5*Weighting!D14+TUM_db1_S4_Mat!O5*Weighting!D15+TUM_db1_S4_Mat!P5*Weighting!D16+TUM_db1_S4_Mat!Q5*Weighting!D17</f>
        <v>136.70706097416337</v>
      </c>
      <c r="E5" s="6">
        <f ca="1">+TUM_db1_S4_Mat!B5*Weighting!E2+TUM_db1_S4_Mat!C5*Weighting!E3+TUM_db1_S4_Mat!D5*Weighting!E4+TUM_db1_S4_Mat!E5*Weighting!E5+TUM_db1_S4_Mat!F5*Weighting!E6+TUM_db1_S4_Mat!G5*Weighting!E7+TUM_db1_S4_Mat!H5*Weighting!E8+TUM_db1_S4_Mat!I5*Weighting!E9+TUM_db1_S4_Mat!J5*Weighting!E10+TUM_db1_S4_Mat!K5*Weighting!E11+TUM_db1_S4_Mat!L5*Weighting!E12+TUM_db1_S4_Mat!M5*Weighting!E13+TUM_db1_S4_Mat!N5*Weighting!E14+TUM_db1_S4_Mat!O5*Weighting!E15+TUM_db1_S4_Mat!P5*Weighting!E16+TUM_db1_S4_Mat!Q5*Weighting!E17</f>
        <v>167.44954993287482</v>
      </c>
      <c r="F5" s="6">
        <f ca="1">+TUM_db1_S4_Mat!B5*Weighting!F2+TUM_db1_S4_Mat!C5*Weighting!F3+TUM_db1_S4_Mat!D5*Weighting!F4+TUM_db1_S4_Mat!E5*Weighting!F5+TUM_db1_S4_Mat!F5*Weighting!F6+TUM_db1_S4_Mat!G5*Weighting!F7+TUM_db1_S4_Mat!H5*Weighting!F8+TUM_db1_S4_Mat!I5*Weighting!F9+TUM_db1_S4_Mat!J5*Weighting!F10+TUM_db1_S4_Mat!K5*Weighting!F11+TUM_db1_S4_Mat!L5*Weighting!F12+TUM_db1_S4_Mat!M5*Weighting!F13+TUM_db1_S4_Mat!N5*Weighting!F14+TUM_db1_S4_Mat!O5*Weighting!F15+TUM_db1_S4_Mat!P5*Weighting!F16+TUM_db1_S4_Mat!Q5*Weighting!F17</f>
        <v>128.45370817727689</v>
      </c>
      <c r="G5" s="6">
        <f>+TUM_db1_S4_Mat!B5*Weighting!G2+TUM_db1_S4_Mat!C5*Weighting!G3+TUM_db1_S4_Mat!D5*Weighting!G4+TUM_db1_S4_Mat!E5*Weighting!G5+TUM_db1_S4_Mat!F5*Weighting!G6+TUM_db1_S4_Mat!G5*Weighting!G7+TUM_db1_S4_Mat!H5*Weighting!G8+TUM_db1_S4_Mat!I5*Weighting!G9+TUM_db1_S4_Mat!J5*Weighting!G10+TUM_db1_S4_Mat!K5*Weighting!G11+TUM_db1_S4_Mat!L5*Weighting!G12+TUM_db1_S4_Mat!M5*Weighting!G13+TUM_db1_S4_Mat!N5*Weighting!G14+TUM_db1_S4_Mat!O5*Weighting!G15+TUM_db1_S4_Mat!P5*Weighting!G16+TUM_db1_S4_Mat!Q5*Weighting!G17</f>
        <v>57.287483536555911</v>
      </c>
      <c r="H5" s="6">
        <f>+TUM_db1_S4_Mat!B5*Weighting!H2+TUM_db1_S4_Mat!C5*Weighting!H3+TUM_db1_S4_Mat!D5*Weighting!H4+TUM_db1_S4_Mat!E5*Weighting!H5+TUM_db1_S4_Mat!F5*Weighting!H6+TUM_db1_S4_Mat!G5*Weighting!H7+TUM_db1_S4_Mat!H5*Weighting!H8+TUM_db1_S4_Mat!I5*Weighting!H9+TUM_db1_S4_Mat!J5*Weighting!H10+TUM_db1_S4_Mat!K5*Weighting!H11+TUM_db1_S4_Mat!L5*Weighting!H12+TUM_db1_S4_Mat!M5*Weighting!H13+TUM_db1_S4_Mat!N5*Weighting!H14+TUM_db1_S4_Mat!O5*Weighting!H15+TUM_db1_S4_Mat!P5*Weighting!H16+TUM_db1_S4_Mat!Q5*Weighting!H17</f>
        <v>47.772141823034573</v>
      </c>
      <c r="I5" s="6">
        <f>+TUM_db1_S4_Mat!B5*Weighting!I2+TUM_db1_S4_Mat!C5*Weighting!I3+TUM_db1_S4_Mat!D5*Weighting!I4+TUM_db1_S4_Mat!E5*Weighting!I5+TUM_db1_S4_Mat!F5*Weighting!I6+TUM_db1_S4_Mat!G5*Weighting!I7+TUM_db1_S4_Mat!H5*Weighting!I8+TUM_db1_S4_Mat!I5*Weighting!I9+TUM_db1_S4_Mat!J5*Weighting!I10+TUM_db1_S4_Mat!K5*Weighting!I11+TUM_db1_S4_Mat!L5*Weighting!I12+TUM_db1_S4_Mat!M5*Weighting!I13+TUM_db1_S4_Mat!N5*Weighting!I14+TUM_db1_S4_Mat!O5*Weighting!I15+TUM_db1_S4_Mat!P5*Weighting!I16+TUM_db1_S4_Mat!Q5*Weighting!I17</f>
        <v>55.279587529685728</v>
      </c>
      <c r="J5" s="6">
        <f>+TUM_db1_S4_Mat!B5*Weighting!J2+TUM_db1_S4_Mat!C5*Weighting!J3+TUM_db1_S4_Mat!D5*Weighting!J4+TUM_db1_S4_Mat!E5*Weighting!J5+TUM_db1_S4_Mat!F5*Weighting!J6+TUM_db1_S4_Mat!G5*Weighting!J7+TUM_db1_S4_Mat!H5*Weighting!J8+TUM_db1_S4_Mat!I5*Weighting!J9+TUM_db1_S4_Mat!J5*Weighting!J10+TUM_db1_S4_Mat!K5*Weighting!J11+TUM_db1_S4_Mat!L5*Weighting!J12+TUM_db1_S4_Mat!M5*Weighting!J13+TUM_db1_S4_Mat!N5*Weighting!J14+TUM_db1_S4_Mat!O5*Weighting!J15+TUM_db1_S4_Mat!P5*Weighting!J16+TUM_db1_S4_Mat!Q5*Weighting!J17</f>
        <v>64.428839362635159</v>
      </c>
      <c r="K5" s="6">
        <f>+TUM_db1_S4_Mat!B5*Weighting!K2+TUM_db1_S4_Mat!C5*Weighting!K3+TUM_db1_S4_Mat!D5*Weighting!K4+TUM_db1_S4_Mat!E5*Weighting!K5+TUM_db1_S4_Mat!F5*Weighting!K6+TUM_db1_S4_Mat!G5*Weighting!K7+TUM_db1_S4_Mat!H5*Weighting!K8+TUM_db1_S4_Mat!I5*Weighting!K9+TUM_db1_S4_Mat!J5*Weighting!K10+TUM_db1_S4_Mat!K5*Weighting!K11+TUM_db1_S4_Mat!L5*Weighting!K12+TUM_db1_S4_Mat!M5*Weighting!K13+TUM_db1_S4_Mat!N5*Weighting!K14+TUM_db1_S4_Mat!O5*Weighting!K15+TUM_db1_S4_Mat!P5*Weighting!K16+TUM_db1_S4_Mat!Q5*Weighting!K17</f>
        <v>43.65165228809483</v>
      </c>
      <c r="L5" s="6">
        <f>+TUM_db1_S4_Mat!B5*Weighting!L2+TUM_db1_S4_Mat!C5*Weighting!L3+TUM_db1_S4_Mat!D5*Weighting!L4+TUM_db1_S4_Mat!E5*Weighting!L5+TUM_db1_S4_Mat!F5*Weighting!L6+TUM_db1_S4_Mat!G5*Weighting!L7+TUM_db1_S4_Mat!H5*Weighting!L8+TUM_db1_S4_Mat!I5*Weighting!L9+TUM_db1_S4_Mat!J5*Weighting!L10+TUM_db1_S4_Mat!K5*Weighting!L11+TUM_db1_S4_Mat!L5*Weighting!L12+TUM_db1_S4_Mat!M5*Weighting!L13+TUM_db1_S4_Mat!N5*Weighting!L14+TUM_db1_S4_Mat!O5*Weighting!L15+TUM_db1_S4_Mat!P5*Weighting!L16+TUM_db1_S4_Mat!Q5*Weighting!L17</f>
        <v>9.6688265654318286</v>
      </c>
      <c r="M5" s="6">
        <f>+TUM_db1_S4_Mat!B5*Weighting!M2+TUM_db1_S4_Mat!C5*Weighting!M3+TUM_db1_S4_Mat!D5*Weighting!M4+TUM_db1_S4_Mat!E5*Weighting!M5+TUM_db1_S4_Mat!F5*Weighting!M6+TUM_db1_S4_Mat!G5*Weighting!M7+TUM_db1_S4_Mat!H5*Weighting!M8+TUM_db1_S4_Mat!I5*Weighting!M9+TUM_db1_S4_Mat!J5*Weighting!M10+TUM_db1_S4_Mat!K5*Weighting!M11+TUM_db1_S4_Mat!L5*Weighting!M12+TUM_db1_S4_Mat!M5*Weighting!M13+TUM_db1_S4_Mat!N5*Weighting!M14+TUM_db1_S4_Mat!O5*Weighting!M15+TUM_db1_S4_Mat!P5*Weighting!M16+TUM_db1_S4_Mat!Q5*Weighting!M17</f>
        <v>0.47748362389890081</v>
      </c>
      <c r="N5" s="6">
        <f>+TUM_db1_S4_Mat!B5*Weighting!N2+TUM_db1_S4_Mat!C5*Weighting!N3+TUM_db1_S4_Mat!D5*Weighting!N4+TUM_db1_S4_Mat!E5*Weighting!N5+TUM_db1_S4_Mat!F5*Weighting!N6+TUM_db1_S4_Mat!G5*Weighting!N7+TUM_db1_S4_Mat!H5*Weighting!N8+TUM_db1_S4_Mat!I5*Weighting!N9+TUM_db1_S4_Mat!J5*Weighting!N10+TUM_db1_S4_Mat!K5*Weighting!N11+TUM_db1_S4_Mat!L5*Weighting!N12+TUM_db1_S4_Mat!M5*Weighting!N13+TUM_db1_S4_Mat!N5*Weighting!N14+TUM_db1_S4_Mat!O5*Weighting!N15+TUM_db1_S4_Mat!P5*Weighting!N16+TUM_db1_S4_Mat!Q5*Weighting!N17</f>
        <v>136.26353542895657</v>
      </c>
      <c r="O5" s="6">
        <f>+TUM_db1_S4_Mat!B5*Weighting!O2+TUM_db1_S4_Mat!C5*Weighting!O3+TUM_db1_S4_Mat!D5*Weighting!O4+TUM_db1_S4_Mat!E5*Weighting!O5+TUM_db1_S4_Mat!F5*Weighting!O6+TUM_db1_S4_Mat!G5*Weighting!O7+TUM_db1_S4_Mat!H5*Weighting!O8+TUM_db1_S4_Mat!I5*Weighting!O9+TUM_db1_S4_Mat!J5*Weighting!O10+TUM_db1_S4_Mat!K5*Weighting!O11+TUM_db1_S4_Mat!L5*Weighting!O12+TUM_db1_S4_Mat!M5*Weighting!O13+TUM_db1_S4_Mat!N5*Weighting!O14+TUM_db1_S4_Mat!O5*Weighting!O15+TUM_db1_S4_Mat!P5*Weighting!O16+TUM_db1_S4_Mat!Q5*Weighting!O17</f>
        <v>212.1111177833254</v>
      </c>
      <c r="P5" s="6">
        <f>+TUM_db1_S4_Mat!B5*Weighting!P2+TUM_db1_S4_Mat!C5*Weighting!P3+TUM_db1_S4_Mat!D5*Weighting!P4+TUM_db1_S4_Mat!E5*Weighting!P5+TUM_db1_S4_Mat!F5*Weighting!P6+TUM_db1_S4_Mat!G5*Weighting!P7+TUM_db1_S4_Mat!H5*Weighting!P8+TUM_db1_S4_Mat!I5*Weighting!P9+TUM_db1_S4_Mat!J5*Weighting!P10+TUM_db1_S4_Mat!K5*Weighting!P11+TUM_db1_S4_Mat!L5*Weighting!P12+TUM_db1_S4_Mat!M5*Weighting!P13+TUM_db1_S4_Mat!N5*Weighting!P14+TUM_db1_S4_Mat!O5*Weighting!P15+TUM_db1_S4_Mat!P5*Weighting!P16+TUM_db1_S4_Mat!Q5*Weighting!P17</f>
        <v>15.921990459519813</v>
      </c>
      <c r="Q5" s="6">
        <f>+TUM_db1_S4_Mat!B5*Weighting!Q2+TUM_db1_S4_Mat!C5*Weighting!Q3+TUM_db1_S4_Mat!D5*Weighting!Q4+TUM_db1_S4_Mat!E5*Weighting!Q5+TUM_db1_S4_Mat!F5*Weighting!Q6+TUM_db1_S4_Mat!G5*Weighting!Q7+TUM_db1_S4_Mat!H5*Weighting!Q8+TUM_db1_S4_Mat!I5*Weighting!Q9+TUM_db1_S4_Mat!J5*Weighting!Q10+TUM_db1_S4_Mat!K5*Weighting!Q11+TUM_db1_S4_Mat!L5*Weighting!Q12+TUM_db1_S4_Mat!M5*Weighting!Q13+TUM_db1_S4_Mat!N5*Weighting!Q14+TUM_db1_S4_Mat!O5*Weighting!Q15+TUM_db1_S4_Mat!P5*Weighting!Q16+TUM_db1_S4_Mat!Q5*Weighting!Q17</f>
        <v>1.0446352228052325</v>
      </c>
      <c r="R5" s="6">
        <f>+TUM_db1_S4_Mat!B5*Weighting!R2+TUM_db1_S4_Mat!C5*Weighting!R3+TUM_db1_S4_Mat!D5*Weighting!R4+TUM_db1_S4_Mat!E5*Weighting!R5+TUM_db1_S4_Mat!F5*Weighting!R6+TUM_db1_S4_Mat!G5*Weighting!R7+TUM_db1_S4_Mat!H5*Weighting!R8+TUM_db1_S4_Mat!I5*Weighting!R9+TUM_db1_S4_Mat!J5*Weighting!R10+TUM_db1_S4_Mat!K5*Weighting!R11+TUM_db1_S4_Mat!L5*Weighting!R12+TUM_db1_S4_Mat!M5*Weighting!R13+TUM_db1_S4_Mat!N5*Weighting!R14+TUM_db1_S4_Mat!O5*Weighting!R15+TUM_db1_S4_Mat!P5*Weighting!R16+TUM_db1_S4_Mat!Q5*Weighting!R17</f>
        <v>13.212962921292265</v>
      </c>
      <c r="S5" s="6">
        <f>+TUM_db1_S4_Mat!B5*Weighting!S2+TUM_db1_S4_Mat!C5*Weighting!S3+TUM_db1_S4_Mat!D5*Weighting!S4+TUM_db1_S4_Mat!E5*Weighting!S5+TUM_db1_S4_Mat!F5*Weighting!S6+TUM_db1_S4_Mat!G5*Weighting!S7+TUM_db1_S4_Mat!H5*Weighting!S8+TUM_db1_S4_Mat!I5*Weighting!S9+TUM_db1_S4_Mat!J5*Weighting!S10+TUM_db1_S4_Mat!K5*Weighting!S11+TUM_db1_S4_Mat!L5*Weighting!S12+TUM_db1_S4_Mat!M5*Weighting!S13+TUM_db1_S4_Mat!N5*Weighting!S14+TUM_db1_S4_Mat!O5*Weighting!S15+TUM_db1_S4_Mat!P5*Weighting!S16+TUM_db1_S4_Mat!Q5*Weighting!S17</f>
        <v>23.456282594972009</v>
      </c>
      <c r="T5" s="6">
        <f>+TUM_db1_S4_Mat!B5*Weighting!T2+TUM_db1_S4_Mat!C5*Weighting!T3+TUM_db1_S4_Mat!D5*Weighting!T4+TUM_db1_S4_Mat!E5*Weighting!T5+TUM_db1_S4_Mat!F5*Weighting!T6+TUM_db1_S4_Mat!G5*Weighting!T7+TUM_db1_S4_Mat!H5*Weighting!T8+TUM_db1_S4_Mat!I5*Weighting!T9+TUM_db1_S4_Mat!J5*Weighting!T10+TUM_db1_S4_Mat!K5*Weighting!T11+TUM_db1_S4_Mat!L5*Weighting!T12+TUM_db1_S4_Mat!M5*Weighting!T13+TUM_db1_S4_Mat!N5*Weighting!T14+TUM_db1_S4_Mat!O5*Weighting!T15+TUM_db1_S4_Mat!P5*Weighting!T16+TUM_db1_S4_Mat!Q5*Weighting!T17</f>
        <v>30.265742639339745</v>
      </c>
      <c r="U5" s="6">
        <f>+TUM_db1_S4_Mat!B5*Weighting!U2+TUM_db1_S4_Mat!C5*Weighting!U3+TUM_db1_S4_Mat!D5*Weighting!U4+TUM_db1_S4_Mat!E5*Weighting!U5+TUM_db1_S4_Mat!F5*Weighting!U6+TUM_db1_S4_Mat!G5*Weighting!U7+TUM_db1_S4_Mat!H5*Weighting!U8+TUM_db1_S4_Mat!I5*Weighting!U9+TUM_db1_S4_Mat!J5*Weighting!U10+TUM_db1_S4_Mat!K5*Weighting!U11+TUM_db1_S4_Mat!L5*Weighting!U12+TUM_db1_S4_Mat!M5*Weighting!U13+TUM_db1_S4_Mat!N5*Weighting!U14+TUM_db1_S4_Mat!O5*Weighting!U15+TUM_db1_S4_Mat!P5*Weighting!U16+TUM_db1_S4_Mat!Q5*Weighting!U17</f>
        <v>33.714125913847639</v>
      </c>
      <c r="V5" s="6">
        <f>+TUM_db1_S4_Mat!B5*Weighting!V2+TUM_db1_S4_Mat!C5*Weighting!V3+TUM_db1_S4_Mat!D5*Weighting!V4+TUM_db1_S4_Mat!E5*Weighting!V5+TUM_db1_S4_Mat!F5*Weighting!V6+TUM_db1_S4_Mat!G5*Weighting!V7+TUM_db1_S4_Mat!H5*Weighting!V8+TUM_db1_S4_Mat!I5*Weighting!V9+TUM_db1_S4_Mat!J5*Weighting!V10+TUM_db1_S4_Mat!K5*Weighting!V11+TUM_db1_S4_Mat!L5*Weighting!V12+TUM_db1_S4_Mat!M5*Weighting!V13+TUM_db1_S4_Mat!N5*Weighting!V14+TUM_db1_S4_Mat!O5*Weighting!V15+TUM_db1_S4_Mat!P5*Weighting!V16+TUM_db1_S4_Mat!Q5*Weighting!V17</f>
        <v>30.452624089852605</v>
      </c>
      <c r="W5" s="6">
        <f>+TUM_db1_S4_Mat!B5*Weighting!W2+TUM_db1_S4_Mat!C5*Weighting!W3+TUM_db1_S4_Mat!D5*Weighting!W4+TUM_db1_S4_Mat!E5*Weighting!W5+TUM_db1_S4_Mat!F5*Weighting!W6+TUM_db1_S4_Mat!G5*Weighting!W7+TUM_db1_S4_Mat!H5*Weighting!W8+TUM_db1_S4_Mat!I5*Weighting!W9+TUM_db1_S4_Mat!J5*Weighting!W10+TUM_db1_S4_Mat!K5*Weighting!W11+TUM_db1_S4_Mat!L5*Weighting!W12+TUM_db1_S4_Mat!M5*Weighting!W13+TUM_db1_S4_Mat!N5*Weighting!W14+TUM_db1_S4_Mat!O5*Weighting!W15+TUM_db1_S4_Mat!P5*Weighting!W16+TUM_db1_S4_Mat!Q5*Weighting!W17</f>
        <v>206.94715346050947</v>
      </c>
      <c r="X5" s="6">
        <f>+TUM_db1_S4_Mat!B5*Weighting!X2+TUM_db1_S4_Mat!C5*Weighting!X3+TUM_db1_S4_Mat!D5*Weighting!X4+TUM_db1_S4_Mat!E5*Weighting!X5+TUM_db1_S4_Mat!F5*Weighting!X6+TUM_db1_S4_Mat!G5*Weighting!X7+TUM_db1_S4_Mat!H5*Weighting!X8+TUM_db1_S4_Mat!I5*Weighting!X9+TUM_db1_S4_Mat!J5*Weighting!X10+TUM_db1_S4_Mat!K5*Weighting!X11+TUM_db1_S4_Mat!L5*Weighting!X12+TUM_db1_S4_Mat!M5*Weighting!X13+TUM_db1_S4_Mat!N5*Weighting!X14+TUM_db1_S4_Mat!O5*Weighting!X15+TUM_db1_S4_Mat!P5*Weighting!X16+TUM_db1_S4_Mat!Q5*Weighting!X17</f>
        <v>17.621304147439623</v>
      </c>
      <c r="Y5" s="6">
        <f>+TUM_db1_S4_Mat!B5*Weighting!Y2+TUM_db1_S4_Mat!C5*Weighting!Y3+TUM_db1_S4_Mat!D5*Weighting!Y4+TUM_db1_S4_Mat!E5*Weighting!Y5+TUM_db1_S4_Mat!F5*Weighting!Y6+TUM_db1_S4_Mat!G5*Weighting!Y7+TUM_db1_S4_Mat!H5*Weighting!Y8+TUM_db1_S4_Mat!I5*Weighting!Y9+TUM_db1_S4_Mat!J5*Weighting!Y10+TUM_db1_S4_Mat!K5*Weighting!Y11+TUM_db1_S4_Mat!L5*Weighting!Y12+TUM_db1_S4_Mat!M5*Weighting!Y13+TUM_db1_S4_Mat!N5*Weighting!Y14+TUM_db1_S4_Mat!O5*Weighting!Y15+TUM_db1_S4_Mat!P5*Weighting!Y16+TUM_db1_S4_Mat!Q5*Weighting!Y17</f>
        <v>154.92182182347563</v>
      </c>
      <c r="Z5" s="6">
        <f>+TUM_db1_S4_Mat!B5*Weighting!Z2+TUM_db1_S4_Mat!C5*Weighting!Z3+TUM_db1_S4_Mat!D5*Weighting!Z4+TUM_db1_S4_Mat!E5*Weighting!Z5+TUM_db1_S4_Mat!F5*Weighting!Z6+TUM_db1_S4_Mat!G5*Weighting!Z7+TUM_db1_S4_Mat!H5*Weighting!Z8+TUM_db1_S4_Mat!I5*Weighting!Z9+TUM_db1_S4_Mat!J5*Weighting!Z10+TUM_db1_S4_Mat!K5*Weighting!Z11+TUM_db1_S4_Mat!L5*Weighting!Z12+TUM_db1_S4_Mat!M5*Weighting!Z13+TUM_db1_S4_Mat!N5*Weighting!Z14+TUM_db1_S4_Mat!O5*Weighting!Z15+TUM_db1_S4_Mat!P5*Weighting!Z16+TUM_db1_S4_Mat!Q5*Weighting!Z17</f>
        <v>16.314672622830685</v>
      </c>
      <c r="AA5" s="6">
        <f>+TUM_db1_S4_Mat!B5*Weighting!AA2+TUM_db1_S4_Mat!C5*Weighting!AA3+TUM_db1_S4_Mat!D5*Weighting!AA4+TUM_db1_S4_Mat!E5*Weighting!AA5+TUM_db1_S4_Mat!F5*Weighting!AA6+TUM_db1_S4_Mat!G5*Weighting!AA7+TUM_db1_S4_Mat!H5*Weighting!AA8+TUM_db1_S4_Mat!I5*Weighting!AA9+TUM_db1_S4_Mat!J5*Weighting!AA10+TUM_db1_S4_Mat!K5*Weighting!AA11+TUM_db1_S4_Mat!L5*Weighting!AA12+TUM_db1_S4_Mat!M5*Weighting!AA13+TUM_db1_S4_Mat!N5*Weighting!AA14+TUM_db1_S4_Mat!O5*Weighting!AA15+TUM_db1_S4_Mat!P5*Weighting!AA16+TUM_db1_S4_Mat!Q5*Weighting!AA17</f>
        <v>14.205457287397088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5_Treatm!B2*Weighting!B2+TUM_db1_S5_Treatm!C2*Weighting!B3+TUM_db1_S5_Treatm!D2*Weighting!B4+TUM_db1_S5_Treatm!E2*Weighting!B5+TUM_db1_S5_Treatm!F2*Weighting!B6+TUM_db1_S5_Treatm!G2*Weighting!B7+TUM_db1_S5_Treatm!H2*Weighting!B8+TUM_db1_S5_Treatm!I2*Weighting!B9+TUM_db1_S5_Treatm!J2*Weighting!B10+TUM_db1_S5_Treatm!K2*Weighting!B11+TUM_db1_S5_Treatm!L2*Weighting!B12+TUM_db1_S5_Treatm!M2*Weighting!B13+TUM_db1_S5_Treatm!N2*Weighting!B14+TUM_db1_S5_Treatm!O2*Weighting!B15+TUM_db1_S5_Treatm!P2*Weighting!B16+TUM_db1_S5_Treatm!Q2*Weighting!B17</f>
        <v>8.0278146227757112</v>
      </c>
      <c r="C2" s="6">
        <f ca="1">+TUM_db1_S5_Treatm!B2*Weighting!C2+TUM_db1_S5_Treatm!C2*Weighting!C3+TUM_db1_S5_Treatm!D2*Weighting!C4+TUM_db1_S5_Treatm!E2*Weighting!C5+TUM_db1_S5_Treatm!F2*Weighting!C6+TUM_db1_S5_Treatm!G2*Weighting!C7+TUM_db1_S5_Treatm!H2*Weighting!C8+TUM_db1_S5_Treatm!I2*Weighting!C9+TUM_db1_S5_Treatm!J2*Weighting!C10+TUM_db1_S5_Treatm!K2*Weighting!C11+TUM_db1_S5_Treatm!L2*Weighting!C12+TUM_db1_S5_Treatm!M2*Weighting!C13+TUM_db1_S5_Treatm!N2*Weighting!C14+TUM_db1_S5_Treatm!O2*Weighting!C15+TUM_db1_S5_Treatm!P2*Weighting!C16+TUM_db1_S5_Treatm!Q2*Weighting!C17</f>
        <v>6.0563264363874136</v>
      </c>
      <c r="D2" s="6">
        <f ca="1">+TUM_db1_S5_Treatm!B2*Weighting!D2+TUM_db1_S5_Treatm!C2*Weighting!D3+TUM_db1_S5_Treatm!D2*Weighting!D4+TUM_db1_S5_Treatm!E2*Weighting!D5+TUM_db1_S5_Treatm!F2*Weighting!D6+TUM_db1_S5_Treatm!G2*Weighting!D7+TUM_db1_S5_Treatm!H2*Weighting!D8+TUM_db1_S5_Treatm!I2*Weighting!D9+TUM_db1_S5_Treatm!J2*Weighting!D10+TUM_db1_S5_Treatm!K2*Weighting!D11+TUM_db1_S5_Treatm!L2*Weighting!D12+TUM_db1_S5_Treatm!M2*Weighting!D13+TUM_db1_S5_Treatm!N2*Weighting!D14+TUM_db1_S5_Treatm!O2*Weighting!D15+TUM_db1_S5_Treatm!P2*Weighting!D16+TUM_db1_S5_Treatm!Q2*Weighting!D17</f>
        <v>7.8762187629334939</v>
      </c>
      <c r="E2" s="6">
        <f ca="1">+TUM_db1_S5_Treatm!B2*Weighting!E2+TUM_db1_S5_Treatm!C2*Weighting!E3+TUM_db1_S5_Treatm!D2*Weighting!E4+TUM_db1_S5_Treatm!E2*Weighting!E5+TUM_db1_S5_Treatm!F2*Weighting!E6+TUM_db1_S5_Treatm!G2*Weighting!E7+TUM_db1_S5_Treatm!H2*Weighting!E8+TUM_db1_S5_Treatm!I2*Weighting!E9+TUM_db1_S5_Treatm!J2*Weighting!E10+TUM_db1_S5_Treatm!K2*Weighting!E11+TUM_db1_S5_Treatm!L2*Weighting!E12+TUM_db1_S5_Treatm!M2*Weighting!E13+TUM_db1_S5_Treatm!N2*Weighting!E14+TUM_db1_S5_Treatm!O2*Weighting!E15+TUM_db1_S5_Treatm!P2*Weighting!E16+TUM_db1_S5_Treatm!Q2*Weighting!E17</f>
        <v>12.984277543134823</v>
      </c>
      <c r="F2" s="6">
        <f ca="1">+TUM_db1_S5_Treatm!B2*Weighting!F2+TUM_db1_S5_Treatm!C2*Weighting!F3+TUM_db1_S5_Treatm!D2*Weighting!F4+TUM_db1_S5_Treatm!E2*Weighting!F5+TUM_db1_S5_Treatm!F2*Weighting!F6+TUM_db1_S5_Treatm!G2*Weighting!F7+TUM_db1_S5_Treatm!H2*Weighting!F8+TUM_db1_S5_Treatm!I2*Weighting!F9+TUM_db1_S5_Treatm!J2*Weighting!F10+TUM_db1_S5_Treatm!K2*Weighting!F11+TUM_db1_S5_Treatm!L2*Weighting!F12+TUM_db1_S5_Treatm!M2*Weighting!F13+TUM_db1_S5_Treatm!N2*Weighting!F14+TUM_db1_S5_Treatm!O2*Weighting!F15+TUM_db1_S5_Treatm!P2*Weighting!F16+TUM_db1_S5_Treatm!Q2*Weighting!F17</f>
        <v>6.8819691222378667</v>
      </c>
      <c r="G2" s="6">
        <f>+TUM_db1_S5_Treatm!B2*Weighting!G2+TUM_db1_S5_Treatm!C2*Weighting!G3+TUM_db1_S5_Treatm!D2*Weighting!G4+TUM_db1_S5_Treatm!E2*Weighting!G5+TUM_db1_S5_Treatm!F2*Weighting!G6+TUM_db1_S5_Treatm!G2*Weighting!G7+TUM_db1_S5_Treatm!H2*Weighting!G8+TUM_db1_S5_Treatm!I2*Weighting!G9+TUM_db1_S5_Treatm!J2*Weighting!G10+TUM_db1_S5_Treatm!K2*Weighting!G11+TUM_db1_S5_Treatm!L2*Weighting!G12+TUM_db1_S5_Treatm!M2*Weighting!G13+TUM_db1_S5_Treatm!N2*Weighting!G14+TUM_db1_S5_Treatm!O2*Weighting!G15+TUM_db1_S5_Treatm!P2*Weighting!G16+TUM_db1_S5_Treatm!Q2*Weighting!G17</f>
        <v>2.7300851963324968</v>
      </c>
      <c r="H2" s="6">
        <f>+TUM_db1_S5_Treatm!B2*Weighting!H2+TUM_db1_S5_Treatm!C2*Weighting!H3+TUM_db1_S5_Treatm!D2*Weighting!H4+TUM_db1_S5_Treatm!E2*Weighting!H5+TUM_db1_S5_Treatm!F2*Weighting!H6+TUM_db1_S5_Treatm!G2*Weighting!H7+TUM_db1_S5_Treatm!H2*Weighting!H8+TUM_db1_S5_Treatm!I2*Weighting!H9+TUM_db1_S5_Treatm!J2*Weighting!H10+TUM_db1_S5_Treatm!K2*Weighting!H11+TUM_db1_S5_Treatm!L2*Weighting!H12+TUM_db1_S5_Treatm!M2*Weighting!H13+TUM_db1_S5_Treatm!N2*Weighting!H14+TUM_db1_S5_Treatm!O2*Weighting!H15+TUM_db1_S5_Treatm!P2*Weighting!H16+TUM_db1_S5_Treatm!Q2*Weighting!H17</f>
        <v>2.0146219433245545</v>
      </c>
      <c r="I2" s="6">
        <f>+TUM_db1_S5_Treatm!B2*Weighting!I2+TUM_db1_S5_Treatm!C2*Weighting!I3+TUM_db1_S5_Treatm!D2*Weighting!I4+TUM_db1_S5_Treatm!E2*Weighting!I5+TUM_db1_S5_Treatm!F2*Weighting!I6+TUM_db1_S5_Treatm!G2*Weighting!I7+TUM_db1_S5_Treatm!H2*Weighting!I8+TUM_db1_S5_Treatm!I2*Weighting!I9+TUM_db1_S5_Treatm!J2*Weighting!I10+TUM_db1_S5_Treatm!K2*Weighting!I11+TUM_db1_S5_Treatm!L2*Weighting!I12+TUM_db1_S5_Treatm!M2*Weighting!I13+TUM_db1_S5_Treatm!N2*Weighting!I14+TUM_db1_S5_Treatm!O2*Weighting!I15+TUM_db1_S5_Treatm!P2*Weighting!I16+TUM_db1_S5_Treatm!Q2*Weighting!I17</f>
        <v>2.4073275794772506</v>
      </c>
      <c r="J2" s="6">
        <f>+TUM_db1_S5_Treatm!B2*Weighting!J2+TUM_db1_S5_Treatm!C2*Weighting!J3+TUM_db1_S5_Treatm!D2*Weighting!J4+TUM_db1_S5_Treatm!E2*Weighting!J5+TUM_db1_S5_Treatm!F2*Weighting!J6+TUM_db1_S5_Treatm!G2*Weighting!J7+TUM_db1_S5_Treatm!H2*Weighting!J8+TUM_db1_S5_Treatm!I2*Weighting!J9+TUM_db1_S5_Treatm!J2*Weighting!J10+TUM_db1_S5_Treatm!K2*Weighting!J11+TUM_db1_S5_Treatm!L2*Weighting!J12+TUM_db1_S5_Treatm!M2*Weighting!J13+TUM_db1_S5_Treatm!N2*Weighting!J14+TUM_db1_S5_Treatm!O2*Weighting!J15+TUM_db1_S5_Treatm!P2*Weighting!J16+TUM_db1_S5_Treatm!Q2*Weighting!J17</f>
        <v>6.1905037973805914</v>
      </c>
      <c r="K2" s="6">
        <f>+TUM_db1_S5_Treatm!B2*Weighting!K2+TUM_db1_S5_Treatm!C2*Weighting!K3+TUM_db1_S5_Treatm!D2*Weighting!K4+TUM_db1_S5_Treatm!E2*Weighting!K5+TUM_db1_S5_Treatm!F2*Weighting!K6+TUM_db1_S5_Treatm!G2*Weighting!K7+TUM_db1_S5_Treatm!H2*Weighting!K8+TUM_db1_S5_Treatm!I2*Weighting!K9+TUM_db1_S5_Treatm!J2*Weighting!K10+TUM_db1_S5_Treatm!K2*Weighting!K11+TUM_db1_S5_Treatm!L2*Weighting!K12+TUM_db1_S5_Treatm!M2*Weighting!K13+TUM_db1_S5_Treatm!N2*Weighting!K14+TUM_db1_S5_Treatm!O2*Weighting!K15+TUM_db1_S5_Treatm!P2*Weighting!K16+TUM_db1_S5_Treatm!Q2*Weighting!K17</f>
        <v>1.5060215989887791</v>
      </c>
      <c r="L2" s="6">
        <f>+TUM_db1_S5_Treatm!B2*Weighting!L2+TUM_db1_S5_Treatm!C2*Weighting!L3+TUM_db1_S5_Treatm!D2*Weighting!L4+TUM_db1_S5_Treatm!E2*Weighting!L5+TUM_db1_S5_Treatm!F2*Weighting!L6+TUM_db1_S5_Treatm!G2*Weighting!L7+TUM_db1_S5_Treatm!H2*Weighting!L8+TUM_db1_S5_Treatm!I2*Weighting!L9+TUM_db1_S5_Treatm!J2*Weighting!L10+TUM_db1_S5_Treatm!K2*Weighting!L11+TUM_db1_S5_Treatm!L2*Weighting!L12+TUM_db1_S5_Treatm!M2*Weighting!L13+TUM_db1_S5_Treatm!N2*Weighting!L14+TUM_db1_S5_Treatm!O2*Weighting!L15+TUM_db1_S5_Treatm!P2*Weighting!L16+TUM_db1_S5_Treatm!Q2*Weighting!L17</f>
        <v>-1.8336721202601911</v>
      </c>
      <c r="M2" s="6">
        <f>+TUM_db1_S5_Treatm!B2*Weighting!M2+TUM_db1_S5_Treatm!C2*Weighting!M3+TUM_db1_S5_Treatm!D2*Weighting!M4+TUM_db1_S5_Treatm!E2*Weighting!M5+TUM_db1_S5_Treatm!F2*Weighting!M6+TUM_db1_S5_Treatm!G2*Weighting!M7+TUM_db1_S5_Treatm!H2*Weighting!M8+TUM_db1_S5_Treatm!I2*Weighting!M9+TUM_db1_S5_Treatm!J2*Weighting!M10+TUM_db1_S5_Treatm!K2*Weighting!M11+TUM_db1_S5_Treatm!L2*Weighting!M12+TUM_db1_S5_Treatm!M2*Weighting!M13+TUM_db1_S5_Treatm!N2*Weighting!M14+TUM_db1_S5_Treatm!O2*Weighting!M15+TUM_db1_S5_Treatm!P2*Weighting!M16+TUM_db1_S5_Treatm!Q2*Weighting!M17</f>
        <v>0.57091857903017784</v>
      </c>
      <c r="N2" s="6">
        <f>+TUM_db1_S5_Treatm!B2*Weighting!N2+TUM_db1_S5_Treatm!C2*Weighting!N3+TUM_db1_S5_Treatm!D2*Weighting!N4+TUM_db1_S5_Treatm!E2*Weighting!N5+TUM_db1_S5_Treatm!F2*Weighting!N6+TUM_db1_S5_Treatm!G2*Weighting!N7+TUM_db1_S5_Treatm!H2*Weighting!N8+TUM_db1_S5_Treatm!I2*Weighting!N9+TUM_db1_S5_Treatm!J2*Weighting!N10+TUM_db1_S5_Treatm!K2*Weighting!N11+TUM_db1_S5_Treatm!L2*Weighting!N12+TUM_db1_S5_Treatm!M2*Weighting!N13+TUM_db1_S5_Treatm!N2*Weighting!N14+TUM_db1_S5_Treatm!O2*Weighting!N15+TUM_db1_S5_Treatm!P2*Weighting!N16+TUM_db1_S5_Treatm!Q2*Weighting!N17</f>
        <v>28.160708781326676</v>
      </c>
      <c r="O2" s="6">
        <f>+TUM_db1_S5_Treatm!B2*Weighting!O2+TUM_db1_S5_Treatm!C2*Weighting!O3+TUM_db1_S5_Treatm!D2*Weighting!O4+TUM_db1_S5_Treatm!E2*Weighting!O5+TUM_db1_S5_Treatm!F2*Weighting!O6+TUM_db1_S5_Treatm!G2*Weighting!O7+TUM_db1_S5_Treatm!H2*Weighting!O8+TUM_db1_S5_Treatm!I2*Weighting!O9+TUM_db1_S5_Treatm!J2*Weighting!O10+TUM_db1_S5_Treatm!K2*Weighting!O11+TUM_db1_S5_Treatm!L2*Weighting!O12+TUM_db1_S5_Treatm!M2*Weighting!O13+TUM_db1_S5_Treatm!N2*Weighting!O14+TUM_db1_S5_Treatm!O2*Weighting!O15+TUM_db1_S5_Treatm!P2*Weighting!O16+TUM_db1_S5_Treatm!Q2*Weighting!O17</f>
        <v>7.9361150355848906</v>
      </c>
      <c r="P2" s="6">
        <f>+TUM_db1_S5_Treatm!B2*Weighting!P2+TUM_db1_S5_Treatm!C2*Weighting!P3+TUM_db1_S5_Treatm!D2*Weighting!P4+TUM_db1_S5_Treatm!E2*Weighting!P5+TUM_db1_S5_Treatm!F2*Weighting!P6+TUM_db1_S5_Treatm!G2*Weighting!P7+TUM_db1_S5_Treatm!H2*Weighting!P8+TUM_db1_S5_Treatm!I2*Weighting!P9+TUM_db1_S5_Treatm!J2*Weighting!P10+TUM_db1_S5_Treatm!K2*Weighting!P11+TUM_db1_S5_Treatm!L2*Weighting!P12+TUM_db1_S5_Treatm!M2*Weighting!P13+TUM_db1_S5_Treatm!N2*Weighting!P14+TUM_db1_S5_Treatm!O2*Weighting!P15+TUM_db1_S5_Treatm!P2*Weighting!P16+TUM_db1_S5_Treatm!Q2*Weighting!P17</f>
        <v>-5.0482186911493958</v>
      </c>
      <c r="Q2" s="6">
        <f>+TUM_db1_S5_Treatm!B2*Weighting!Q2+TUM_db1_S5_Treatm!C2*Weighting!Q3+TUM_db1_S5_Treatm!D2*Weighting!Q4+TUM_db1_S5_Treatm!E2*Weighting!Q5+TUM_db1_S5_Treatm!F2*Weighting!Q6+TUM_db1_S5_Treatm!G2*Weighting!Q7+TUM_db1_S5_Treatm!H2*Weighting!Q8+TUM_db1_S5_Treatm!I2*Weighting!Q9+TUM_db1_S5_Treatm!J2*Weighting!Q10+TUM_db1_S5_Treatm!K2*Weighting!Q11+TUM_db1_S5_Treatm!L2*Weighting!Q12+TUM_db1_S5_Treatm!M2*Weighting!Q13+TUM_db1_S5_Treatm!N2*Weighting!Q14+TUM_db1_S5_Treatm!O2*Weighting!Q15+TUM_db1_S5_Treatm!P2*Weighting!Q16+TUM_db1_S5_Treatm!Q2*Weighting!Q17</f>
        <v>0.86971327867648962</v>
      </c>
      <c r="R2" s="6">
        <f>+TUM_db1_S5_Treatm!B2*Weighting!R2+TUM_db1_S5_Treatm!C2*Weighting!R3+TUM_db1_S5_Treatm!D2*Weighting!R4+TUM_db1_S5_Treatm!E2*Weighting!R5+TUM_db1_S5_Treatm!F2*Weighting!R6+TUM_db1_S5_Treatm!G2*Weighting!R7+TUM_db1_S5_Treatm!H2*Weighting!R8+TUM_db1_S5_Treatm!I2*Weighting!R9+TUM_db1_S5_Treatm!J2*Weighting!R10+TUM_db1_S5_Treatm!K2*Weighting!R11+TUM_db1_S5_Treatm!L2*Weighting!R12+TUM_db1_S5_Treatm!M2*Weighting!R13+TUM_db1_S5_Treatm!N2*Weighting!R14+TUM_db1_S5_Treatm!O2*Weighting!R15+TUM_db1_S5_Treatm!P2*Weighting!R16+TUM_db1_S5_Treatm!Q2*Weighting!R17</f>
        <v>8.3636351412433321</v>
      </c>
      <c r="S2" s="6">
        <f>+TUM_db1_S5_Treatm!B2*Weighting!S2+TUM_db1_S5_Treatm!C2*Weighting!S3+TUM_db1_S5_Treatm!D2*Weighting!S4+TUM_db1_S5_Treatm!E2*Weighting!S5+TUM_db1_S5_Treatm!F2*Weighting!S6+TUM_db1_S5_Treatm!G2*Weighting!S7+TUM_db1_S5_Treatm!H2*Weighting!S8+TUM_db1_S5_Treatm!I2*Weighting!S9+TUM_db1_S5_Treatm!J2*Weighting!S10+TUM_db1_S5_Treatm!K2*Weighting!S11+TUM_db1_S5_Treatm!L2*Weighting!S12+TUM_db1_S5_Treatm!M2*Weighting!S13+TUM_db1_S5_Treatm!N2*Weighting!S14+TUM_db1_S5_Treatm!O2*Weighting!S15+TUM_db1_S5_Treatm!P2*Weighting!S16+TUM_db1_S5_Treatm!Q2*Weighting!S17</f>
        <v>-17.401836412026345</v>
      </c>
      <c r="T2" s="6">
        <f>+TUM_db1_S5_Treatm!B2*Weighting!T2+TUM_db1_S5_Treatm!C2*Weighting!T3+TUM_db1_S5_Treatm!D2*Weighting!T4+TUM_db1_S5_Treatm!E2*Weighting!T5+TUM_db1_S5_Treatm!F2*Weighting!T6+TUM_db1_S5_Treatm!G2*Weighting!T7+TUM_db1_S5_Treatm!H2*Weighting!T8+TUM_db1_S5_Treatm!I2*Weighting!T9+TUM_db1_S5_Treatm!J2*Weighting!T10+TUM_db1_S5_Treatm!K2*Weighting!T11+TUM_db1_S5_Treatm!L2*Weighting!T12+TUM_db1_S5_Treatm!M2*Weighting!T13+TUM_db1_S5_Treatm!N2*Weighting!T14+TUM_db1_S5_Treatm!O2*Weighting!T15+TUM_db1_S5_Treatm!P2*Weighting!T16+TUM_db1_S5_Treatm!Q2*Weighting!T17</f>
        <v>-25.805258696104076</v>
      </c>
      <c r="U2" s="6">
        <f>+TUM_db1_S5_Treatm!B2*Weighting!U2+TUM_db1_S5_Treatm!C2*Weighting!U3+TUM_db1_S5_Treatm!D2*Weighting!U4+TUM_db1_S5_Treatm!E2*Weighting!U5+TUM_db1_S5_Treatm!F2*Weighting!U6+TUM_db1_S5_Treatm!G2*Weighting!U7+TUM_db1_S5_Treatm!H2*Weighting!U8+TUM_db1_S5_Treatm!I2*Weighting!U9+TUM_db1_S5_Treatm!J2*Weighting!U10+TUM_db1_S5_Treatm!K2*Weighting!U11+TUM_db1_S5_Treatm!L2*Weighting!U12+TUM_db1_S5_Treatm!M2*Weighting!U13+TUM_db1_S5_Treatm!N2*Weighting!U14+TUM_db1_S5_Treatm!O2*Weighting!U15+TUM_db1_S5_Treatm!P2*Weighting!U16+TUM_db1_S5_Treatm!Q2*Weighting!U17</f>
        <v>0.32518249154951206</v>
      </c>
      <c r="V2" s="6">
        <f>+TUM_db1_S5_Treatm!B2*Weighting!V2+TUM_db1_S5_Treatm!C2*Weighting!V3+TUM_db1_S5_Treatm!D2*Weighting!V4+TUM_db1_S5_Treatm!E2*Weighting!V5+TUM_db1_S5_Treatm!F2*Weighting!V6+TUM_db1_S5_Treatm!G2*Weighting!V7+TUM_db1_S5_Treatm!H2*Weighting!V8+TUM_db1_S5_Treatm!I2*Weighting!V9+TUM_db1_S5_Treatm!J2*Weighting!V10+TUM_db1_S5_Treatm!K2*Weighting!V11+TUM_db1_S5_Treatm!L2*Weighting!V12+TUM_db1_S5_Treatm!M2*Weighting!V13+TUM_db1_S5_Treatm!N2*Weighting!V14+TUM_db1_S5_Treatm!O2*Weighting!V15+TUM_db1_S5_Treatm!P2*Weighting!V16+TUM_db1_S5_Treatm!Q2*Weighting!V17</f>
        <v>1.9219422798994223</v>
      </c>
      <c r="W2" s="6">
        <f>+TUM_db1_S5_Treatm!B2*Weighting!W2+TUM_db1_S5_Treatm!C2*Weighting!W3+TUM_db1_S5_Treatm!D2*Weighting!W4+TUM_db1_S5_Treatm!E2*Weighting!W5+TUM_db1_S5_Treatm!F2*Weighting!W6+TUM_db1_S5_Treatm!G2*Weighting!W7+TUM_db1_S5_Treatm!H2*Weighting!W8+TUM_db1_S5_Treatm!I2*Weighting!W9+TUM_db1_S5_Treatm!J2*Weighting!W10+TUM_db1_S5_Treatm!K2*Weighting!W11+TUM_db1_S5_Treatm!L2*Weighting!W12+TUM_db1_S5_Treatm!M2*Weighting!W13+TUM_db1_S5_Treatm!N2*Weighting!W14+TUM_db1_S5_Treatm!O2*Weighting!W15+TUM_db1_S5_Treatm!P2*Weighting!W16+TUM_db1_S5_Treatm!Q2*Weighting!W17</f>
        <v>16.708304520904903</v>
      </c>
      <c r="X2" s="6">
        <f>+TUM_db1_S5_Treatm!B2*Weighting!X2+TUM_db1_S5_Treatm!C2*Weighting!X3+TUM_db1_S5_Treatm!D2*Weighting!X4+TUM_db1_S5_Treatm!E2*Weighting!X5+TUM_db1_S5_Treatm!F2*Weighting!X6+TUM_db1_S5_Treatm!G2*Weighting!X7+TUM_db1_S5_Treatm!H2*Weighting!X8+TUM_db1_S5_Treatm!I2*Weighting!X9+TUM_db1_S5_Treatm!J2*Weighting!X10+TUM_db1_S5_Treatm!K2*Weighting!X11+TUM_db1_S5_Treatm!L2*Weighting!X12+TUM_db1_S5_Treatm!M2*Weighting!X13+TUM_db1_S5_Treatm!N2*Weighting!X14+TUM_db1_S5_Treatm!O2*Weighting!X15+TUM_db1_S5_Treatm!P2*Weighting!X16+TUM_db1_S5_Treatm!Q2*Weighting!X17</f>
        <v>0.30082008699450569</v>
      </c>
      <c r="Y2" s="6">
        <f>+TUM_db1_S5_Treatm!B2*Weighting!Y2+TUM_db1_S5_Treatm!C2*Weighting!Y3+TUM_db1_S5_Treatm!D2*Weighting!Y4+TUM_db1_S5_Treatm!E2*Weighting!Y5+TUM_db1_S5_Treatm!F2*Weighting!Y6+TUM_db1_S5_Treatm!G2*Weighting!Y7+TUM_db1_S5_Treatm!H2*Weighting!Y8+TUM_db1_S5_Treatm!I2*Weighting!Y9+TUM_db1_S5_Treatm!J2*Weighting!Y10+TUM_db1_S5_Treatm!K2*Weighting!Y11+TUM_db1_S5_Treatm!L2*Weighting!Y12+TUM_db1_S5_Treatm!M2*Weighting!Y13+TUM_db1_S5_Treatm!N2*Weighting!Y14+TUM_db1_S5_Treatm!O2*Weighting!Y15+TUM_db1_S5_Treatm!P2*Weighting!Y16+TUM_db1_S5_Treatm!Q2*Weighting!Y17</f>
        <v>6.9265709342118953E-3</v>
      </c>
      <c r="Z2" s="6">
        <f>+TUM_db1_S5_Treatm!B2*Weighting!Z2+TUM_db1_S5_Treatm!C2*Weighting!Z3+TUM_db1_S5_Treatm!D2*Weighting!Z4+TUM_db1_S5_Treatm!E2*Weighting!Z5+TUM_db1_S5_Treatm!F2*Weighting!Z6+TUM_db1_S5_Treatm!G2*Weighting!Z7+TUM_db1_S5_Treatm!H2*Weighting!Z8+TUM_db1_S5_Treatm!I2*Weighting!Z9+TUM_db1_S5_Treatm!J2*Weighting!Z10+TUM_db1_S5_Treatm!K2*Weighting!Z11+TUM_db1_S5_Treatm!L2*Weighting!Z12+TUM_db1_S5_Treatm!M2*Weighting!Z13+TUM_db1_S5_Treatm!N2*Weighting!Z14+TUM_db1_S5_Treatm!O2*Weighting!Z15+TUM_db1_S5_Treatm!P2*Weighting!Z16+TUM_db1_S5_Treatm!Q2*Weighting!Z17</f>
        <v>14.915526400380276</v>
      </c>
      <c r="AA2" s="6">
        <f>+TUM_db1_S5_Treatm!B2*Weighting!AA2+TUM_db1_S5_Treatm!C2*Weighting!AA3+TUM_db1_S5_Treatm!D2*Weighting!AA4+TUM_db1_S5_Treatm!E2*Weighting!AA5+TUM_db1_S5_Treatm!F2*Weighting!AA6+TUM_db1_S5_Treatm!G2*Weighting!AA7+TUM_db1_S5_Treatm!H2*Weighting!AA8+TUM_db1_S5_Treatm!I2*Weighting!AA9+TUM_db1_S5_Treatm!J2*Weighting!AA10+TUM_db1_S5_Treatm!K2*Weighting!AA11+TUM_db1_S5_Treatm!L2*Weighting!AA12+TUM_db1_S5_Treatm!M2*Weighting!AA13+TUM_db1_S5_Treatm!N2*Weighting!AA14+TUM_db1_S5_Treatm!O2*Weighting!AA15+TUM_db1_S5_Treatm!P2*Weighting!AA16+TUM_db1_S5_Treatm!Q2*Weighting!AA17</f>
        <v>13.690555894335558</v>
      </c>
    </row>
    <row r="3" spans="1:27" x14ac:dyDescent="0.35">
      <c r="A3" s="5" t="s">
        <v>2</v>
      </c>
      <c r="B3" s="6">
        <f ca="1">+TUM_db1_S5_Treatm!B3*Weighting!B2+TUM_db1_S5_Treatm!C3*Weighting!B3+TUM_db1_S5_Treatm!D3*Weighting!B4+TUM_db1_S5_Treatm!E3*Weighting!B5+TUM_db1_S5_Treatm!F3*Weighting!B6+TUM_db1_S5_Treatm!G3*Weighting!B7+TUM_db1_S5_Treatm!H3*Weighting!B8+TUM_db1_S5_Treatm!I3*Weighting!B9+TUM_db1_S5_Treatm!J3*Weighting!B10+TUM_db1_S5_Treatm!K3*Weighting!B11+TUM_db1_S5_Treatm!L3*Weighting!B12+TUM_db1_S5_Treatm!M3*Weighting!B13+TUM_db1_S5_Treatm!N3*Weighting!B14+TUM_db1_S5_Treatm!O3*Weighting!B15+TUM_db1_S5_Treatm!P3*Weighting!B16+TUM_db1_S5_Treatm!Q3*Weighting!B17</f>
        <v>-6.8451482603874299</v>
      </c>
      <c r="C3" s="6">
        <f ca="1">+TUM_db1_S5_Treatm!B3*Weighting!C2+TUM_db1_S5_Treatm!C3*Weighting!C3+TUM_db1_S5_Treatm!D3*Weighting!C4+TUM_db1_S5_Treatm!E3*Weighting!C5+TUM_db1_S5_Treatm!F3*Weighting!C6+TUM_db1_S5_Treatm!G3*Weighting!C7+TUM_db1_S5_Treatm!H3*Weighting!C8+TUM_db1_S5_Treatm!I3*Weighting!C9+TUM_db1_S5_Treatm!J3*Weighting!C10+TUM_db1_S5_Treatm!K3*Weighting!C11+TUM_db1_S5_Treatm!L3*Weighting!C12+TUM_db1_S5_Treatm!M3*Weighting!C13+TUM_db1_S5_Treatm!N3*Weighting!C14+TUM_db1_S5_Treatm!O3*Weighting!C15+TUM_db1_S5_Treatm!P3*Weighting!C16+TUM_db1_S5_Treatm!Q3*Weighting!C17</f>
        <v>-4.6480760561599803</v>
      </c>
      <c r="D3" s="6">
        <f ca="1">+TUM_db1_S5_Treatm!B3*Weighting!D2+TUM_db1_S5_Treatm!C3*Weighting!D3+TUM_db1_S5_Treatm!D3*Weighting!D4+TUM_db1_S5_Treatm!E3*Weighting!D5+TUM_db1_S5_Treatm!F3*Weighting!D6+TUM_db1_S5_Treatm!G3*Weighting!D7+TUM_db1_S5_Treatm!H3*Weighting!D8+TUM_db1_S5_Treatm!I3*Weighting!D9+TUM_db1_S5_Treatm!J3*Weighting!D10+TUM_db1_S5_Treatm!K3*Weighting!D11+TUM_db1_S5_Treatm!L3*Weighting!D12+TUM_db1_S5_Treatm!M3*Weighting!D13+TUM_db1_S5_Treatm!N3*Weighting!D14+TUM_db1_S5_Treatm!O3*Weighting!D15+TUM_db1_S5_Treatm!P3*Weighting!D16+TUM_db1_S5_Treatm!Q3*Weighting!D17</f>
        <v>-7.3276932639648669</v>
      </c>
      <c r="E3" s="6">
        <f ca="1">+TUM_db1_S5_Treatm!B3*Weighting!E2+TUM_db1_S5_Treatm!C3*Weighting!E3+TUM_db1_S5_Treatm!D3*Weighting!E4+TUM_db1_S5_Treatm!E3*Weighting!E5+TUM_db1_S5_Treatm!F3*Weighting!E6+TUM_db1_S5_Treatm!G3*Weighting!E7+TUM_db1_S5_Treatm!H3*Weighting!E8+TUM_db1_S5_Treatm!I3*Weighting!E9+TUM_db1_S5_Treatm!J3*Weighting!E10+TUM_db1_S5_Treatm!K3*Weighting!E11+TUM_db1_S5_Treatm!L3*Weighting!E12+TUM_db1_S5_Treatm!M3*Weighting!E13+TUM_db1_S5_Treatm!N3*Weighting!E14+TUM_db1_S5_Treatm!O3*Weighting!E15+TUM_db1_S5_Treatm!P3*Weighting!E16+TUM_db1_S5_Treatm!Q3*Weighting!E17</f>
        <v>-0.61591968042548739</v>
      </c>
      <c r="F3" s="6">
        <f ca="1">+TUM_db1_S5_Treatm!B3*Weighting!F2+TUM_db1_S5_Treatm!C3*Weighting!F3+TUM_db1_S5_Treatm!D3*Weighting!F4+TUM_db1_S5_Treatm!E3*Weighting!F5+TUM_db1_S5_Treatm!F3*Weighting!F6+TUM_db1_S5_Treatm!G3*Weighting!F7+TUM_db1_S5_Treatm!H3*Weighting!F8+TUM_db1_S5_Treatm!I3*Weighting!F9+TUM_db1_S5_Treatm!J3*Weighting!F10+TUM_db1_S5_Treatm!K3*Weighting!F11+TUM_db1_S5_Treatm!L3*Weighting!F12+TUM_db1_S5_Treatm!M3*Weighting!F13+TUM_db1_S5_Treatm!N3*Weighting!F14+TUM_db1_S5_Treatm!O3*Weighting!F15+TUM_db1_S5_Treatm!P3*Weighting!F16+TUM_db1_S5_Treatm!Q3*Weighting!F17</f>
        <v>-7.2644542810915267</v>
      </c>
      <c r="G3" s="6">
        <f>+TUM_db1_S5_Treatm!B3*Weighting!G2+TUM_db1_S5_Treatm!C3*Weighting!G3+TUM_db1_S5_Treatm!D3*Weighting!G4+TUM_db1_S5_Treatm!E3*Weighting!G5+TUM_db1_S5_Treatm!F3*Weighting!G6+TUM_db1_S5_Treatm!G3*Weighting!G7+TUM_db1_S5_Treatm!H3*Weighting!G8+TUM_db1_S5_Treatm!I3*Weighting!G9+TUM_db1_S5_Treatm!J3*Weighting!G10+TUM_db1_S5_Treatm!K3*Weighting!G11+TUM_db1_S5_Treatm!L3*Weighting!G12+TUM_db1_S5_Treatm!M3*Weighting!G13+TUM_db1_S5_Treatm!N3*Weighting!G14+TUM_db1_S5_Treatm!O3*Weighting!G15+TUM_db1_S5_Treatm!P3*Weighting!G16+TUM_db1_S5_Treatm!Q3*Weighting!G17</f>
        <v>-5.3382965838727898</v>
      </c>
      <c r="H3" s="6">
        <f>+TUM_db1_S5_Treatm!B3*Weighting!H2+TUM_db1_S5_Treatm!C3*Weighting!H3+TUM_db1_S5_Treatm!D3*Weighting!H4+TUM_db1_S5_Treatm!E3*Weighting!H5+TUM_db1_S5_Treatm!F3*Weighting!H6+TUM_db1_S5_Treatm!G3*Weighting!H7+TUM_db1_S5_Treatm!H3*Weighting!H8+TUM_db1_S5_Treatm!I3*Weighting!H9+TUM_db1_S5_Treatm!J3*Weighting!H10+TUM_db1_S5_Treatm!K3*Weighting!H11+TUM_db1_S5_Treatm!L3*Weighting!H12+TUM_db1_S5_Treatm!M3*Weighting!H13+TUM_db1_S5_Treatm!N3*Weighting!H14+TUM_db1_S5_Treatm!O3*Weighting!H15+TUM_db1_S5_Treatm!P3*Weighting!H16+TUM_db1_S5_Treatm!Q3*Weighting!H17</f>
        <v>-4.2330565084610887</v>
      </c>
      <c r="I3" s="6">
        <f>+TUM_db1_S5_Treatm!B3*Weighting!I2+TUM_db1_S5_Treatm!C3*Weighting!I3+TUM_db1_S5_Treatm!D3*Weighting!I4+TUM_db1_S5_Treatm!E3*Weighting!I5+TUM_db1_S5_Treatm!F3*Weighting!I6+TUM_db1_S5_Treatm!G3*Weighting!I7+TUM_db1_S5_Treatm!H3*Weighting!I8+TUM_db1_S5_Treatm!I3*Weighting!I9+TUM_db1_S5_Treatm!J3*Weighting!I10+TUM_db1_S5_Treatm!K3*Weighting!I11+TUM_db1_S5_Treatm!L3*Weighting!I12+TUM_db1_S5_Treatm!M3*Weighting!I13+TUM_db1_S5_Treatm!N3*Weighting!I14+TUM_db1_S5_Treatm!O3*Weighting!I15+TUM_db1_S5_Treatm!P3*Weighting!I16+TUM_db1_S5_Treatm!Q3*Weighting!I17</f>
        <v>-5.6426782582674431</v>
      </c>
      <c r="J3" s="6">
        <f>+TUM_db1_S5_Treatm!B3*Weighting!J2+TUM_db1_S5_Treatm!C3*Weighting!J3+TUM_db1_S5_Treatm!D3*Weighting!J4+TUM_db1_S5_Treatm!E3*Weighting!J5+TUM_db1_S5_Treatm!F3*Weighting!J6+TUM_db1_S5_Treatm!G3*Weighting!J7+TUM_db1_S5_Treatm!H3*Weighting!J8+TUM_db1_S5_Treatm!I3*Weighting!J9+TUM_db1_S5_Treatm!J3*Weighting!J10+TUM_db1_S5_Treatm!K3*Weighting!J11+TUM_db1_S5_Treatm!L3*Weighting!J12+TUM_db1_S5_Treatm!M3*Weighting!J13+TUM_db1_S5_Treatm!N3*Weighting!J14+TUM_db1_S5_Treatm!O3*Weighting!J15+TUM_db1_S5_Treatm!P3*Weighting!J16+TUM_db1_S5_Treatm!Q3*Weighting!J17</f>
        <v>-0.76128659574269608</v>
      </c>
      <c r="K3" s="6">
        <f>+TUM_db1_S5_Treatm!B3*Weighting!K2+TUM_db1_S5_Treatm!C3*Weighting!K3+TUM_db1_S5_Treatm!D3*Weighting!K4+TUM_db1_S5_Treatm!E3*Weighting!K5+TUM_db1_S5_Treatm!F3*Weighting!K6+TUM_db1_S5_Treatm!G3*Weighting!K7+TUM_db1_S5_Treatm!H3*Weighting!K8+TUM_db1_S5_Treatm!I3*Weighting!K9+TUM_db1_S5_Treatm!J3*Weighting!K10+TUM_db1_S5_Treatm!K3*Weighting!K11+TUM_db1_S5_Treatm!L3*Weighting!K12+TUM_db1_S5_Treatm!M3*Weighting!K13+TUM_db1_S5_Treatm!N3*Weighting!K14+TUM_db1_S5_Treatm!O3*Weighting!K15+TUM_db1_S5_Treatm!P3*Weighting!K16+TUM_db1_S5_Treatm!Q3*Weighting!K17</f>
        <v>-5.1124363770177661</v>
      </c>
      <c r="L3" s="6">
        <f>+TUM_db1_S5_Treatm!B3*Weighting!L2+TUM_db1_S5_Treatm!C3*Weighting!L3+TUM_db1_S5_Treatm!D3*Weighting!L4+TUM_db1_S5_Treatm!E3*Weighting!L5+TUM_db1_S5_Treatm!F3*Weighting!L6+TUM_db1_S5_Treatm!G3*Weighting!L7+TUM_db1_S5_Treatm!H3*Weighting!L8+TUM_db1_S5_Treatm!I3*Weighting!L9+TUM_db1_S5_Treatm!J3*Weighting!L10+TUM_db1_S5_Treatm!K3*Weighting!L11+TUM_db1_S5_Treatm!L3*Weighting!L12+TUM_db1_S5_Treatm!M3*Weighting!L13+TUM_db1_S5_Treatm!N3*Weighting!L14+TUM_db1_S5_Treatm!O3*Weighting!L15+TUM_db1_S5_Treatm!P3*Weighting!L16+TUM_db1_S5_Treatm!Q3*Weighting!L17</f>
        <v>-2.383146296431947</v>
      </c>
      <c r="M3" s="6">
        <f>+TUM_db1_S5_Treatm!B3*Weighting!M2+TUM_db1_S5_Treatm!C3*Weighting!M3+TUM_db1_S5_Treatm!D3*Weighting!M4+TUM_db1_S5_Treatm!E3*Weighting!M5+TUM_db1_S5_Treatm!F3*Weighting!M6+TUM_db1_S5_Treatm!G3*Weighting!M7+TUM_db1_S5_Treatm!H3*Weighting!M8+TUM_db1_S5_Treatm!I3*Weighting!M9+TUM_db1_S5_Treatm!J3*Weighting!M10+TUM_db1_S5_Treatm!K3*Weighting!M11+TUM_db1_S5_Treatm!L3*Weighting!M12+TUM_db1_S5_Treatm!M3*Weighting!M13+TUM_db1_S5_Treatm!N3*Weighting!M14+TUM_db1_S5_Treatm!O3*Weighting!M15+TUM_db1_S5_Treatm!P3*Weighting!M16+TUM_db1_S5_Treatm!Q3*Weighting!M17</f>
        <v>4.0116143198147505E-2</v>
      </c>
      <c r="N3" s="6">
        <f>+TUM_db1_S5_Treatm!B3*Weighting!N2+TUM_db1_S5_Treatm!C3*Weighting!N3+TUM_db1_S5_Treatm!D3*Weighting!N4+TUM_db1_S5_Treatm!E3*Weighting!N5+TUM_db1_S5_Treatm!F3*Weighting!N6+TUM_db1_S5_Treatm!G3*Weighting!N7+TUM_db1_S5_Treatm!H3*Weighting!N8+TUM_db1_S5_Treatm!I3*Weighting!N9+TUM_db1_S5_Treatm!J3*Weighting!N10+TUM_db1_S5_Treatm!K3*Weighting!N11+TUM_db1_S5_Treatm!L3*Weighting!N12+TUM_db1_S5_Treatm!M3*Weighting!N13+TUM_db1_S5_Treatm!N3*Weighting!N14+TUM_db1_S5_Treatm!O3*Weighting!N15+TUM_db1_S5_Treatm!P3*Weighting!N16+TUM_db1_S5_Treatm!Q3*Weighting!N17</f>
        <v>-19.883122377549782</v>
      </c>
      <c r="O3" s="6">
        <f>+TUM_db1_S5_Treatm!B3*Weighting!O2+TUM_db1_S5_Treatm!C3*Weighting!O3+TUM_db1_S5_Treatm!D3*Weighting!O4+TUM_db1_S5_Treatm!E3*Weighting!O5+TUM_db1_S5_Treatm!F3*Weighting!O6+TUM_db1_S5_Treatm!G3*Weighting!O7+TUM_db1_S5_Treatm!H3*Weighting!O8+TUM_db1_S5_Treatm!I3*Weighting!O9+TUM_db1_S5_Treatm!J3*Weighting!O10+TUM_db1_S5_Treatm!K3*Weighting!O11+TUM_db1_S5_Treatm!L3*Weighting!O12+TUM_db1_S5_Treatm!M3*Weighting!O13+TUM_db1_S5_Treatm!N3*Weighting!O14+TUM_db1_S5_Treatm!O3*Weighting!O15+TUM_db1_S5_Treatm!P3*Weighting!O16+TUM_db1_S5_Treatm!Q3*Weighting!O17</f>
        <v>-0.80123477642128926</v>
      </c>
      <c r="P3" s="6">
        <f>+TUM_db1_S5_Treatm!B3*Weighting!P2+TUM_db1_S5_Treatm!C3*Weighting!P3+TUM_db1_S5_Treatm!D3*Weighting!P4+TUM_db1_S5_Treatm!E3*Weighting!P5+TUM_db1_S5_Treatm!F3*Weighting!P6+TUM_db1_S5_Treatm!G3*Weighting!P7+TUM_db1_S5_Treatm!H3*Weighting!P8+TUM_db1_S5_Treatm!I3*Weighting!P9+TUM_db1_S5_Treatm!J3*Weighting!P10+TUM_db1_S5_Treatm!K3*Weighting!P11+TUM_db1_S5_Treatm!L3*Weighting!P12+TUM_db1_S5_Treatm!M3*Weighting!P13+TUM_db1_S5_Treatm!N3*Weighting!P14+TUM_db1_S5_Treatm!O3*Weighting!P15+TUM_db1_S5_Treatm!P3*Weighting!P16+TUM_db1_S5_Treatm!Q3*Weighting!P17</f>
        <v>-7.300904382171427</v>
      </c>
      <c r="Q3" s="6">
        <f>+TUM_db1_S5_Treatm!B3*Weighting!Q2+TUM_db1_S5_Treatm!C3*Weighting!Q3+TUM_db1_S5_Treatm!D3*Weighting!Q4+TUM_db1_S5_Treatm!E3*Weighting!Q5+TUM_db1_S5_Treatm!F3*Weighting!Q6+TUM_db1_S5_Treatm!G3*Weighting!Q7+TUM_db1_S5_Treatm!H3*Weighting!Q8+TUM_db1_S5_Treatm!I3*Weighting!Q9+TUM_db1_S5_Treatm!J3*Weighting!Q10+TUM_db1_S5_Treatm!K3*Weighting!Q11+TUM_db1_S5_Treatm!L3*Weighting!Q12+TUM_db1_S5_Treatm!M3*Weighting!Q13+TUM_db1_S5_Treatm!N3*Weighting!Q14+TUM_db1_S5_Treatm!O3*Weighting!Q15+TUM_db1_S5_Treatm!P3*Weighting!Q16+TUM_db1_S5_Treatm!Q3*Weighting!Q17</f>
        <v>-0.13338696493627819</v>
      </c>
      <c r="R3" s="6">
        <f>+TUM_db1_S5_Treatm!B3*Weighting!R2+TUM_db1_S5_Treatm!C3*Weighting!R3+TUM_db1_S5_Treatm!D3*Weighting!R4+TUM_db1_S5_Treatm!E3*Weighting!R5+TUM_db1_S5_Treatm!F3*Weighting!R6+TUM_db1_S5_Treatm!G3*Weighting!R7+TUM_db1_S5_Treatm!H3*Weighting!R8+TUM_db1_S5_Treatm!I3*Weighting!R9+TUM_db1_S5_Treatm!J3*Weighting!R10+TUM_db1_S5_Treatm!K3*Weighting!R11+TUM_db1_S5_Treatm!L3*Weighting!R12+TUM_db1_S5_Treatm!M3*Weighting!R13+TUM_db1_S5_Treatm!N3*Weighting!R14+TUM_db1_S5_Treatm!O3*Weighting!R15+TUM_db1_S5_Treatm!P3*Weighting!R16+TUM_db1_S5_Treatm!Q3*Weighting!R17</f>
        <v>1.2778703119935051</v>
      </c>
      <c r="S3" s="6">
        <f>+TUM_db1_S5_Treatm!B3*Weighting!S2+TUM_db1_S5_Treatm!C3*Weighting!S3+TUM_db1_S5_Treatm!D3*Weighting!S4+TUM_db1_S5_Treatm!E3*Weighting!S5+TUM_db1_S5_Treatm!F3*Weighting!S6+TUM_db1_S5_Treatm!G3*Weighting!S7+TUM_db1_S5_Treatm!H3*Weighting!S8+TUM_db1_S5_Treatm!I3*Weighting!S9+TUM_db1_S5_Treatm!J3*Weighting!S10+TUM_db1_S5_Treatm!K3*Weighting!S11+TUM_db1_S5_Treatm!L3*Weighting!S12+TUM_db1_S5_Treatm!M3*Weighting!S13+TUM_db1_S5_Treatm!N3*Weighting!S14+TUM_db1_S5_Treatm!O3*Weighting!S15+TUM_db1_S5_Treatm!P3*Weighting!S16+TUM_db1_S5_Treatm!Q3*Weighting!S17</f>
        <v>-22.26782630910532</v>
      </c>
      <c r="T3" s="6">
        <f>+TUM_db1_S5_Treatm!B3*Weighting!T2+TUM_db1_S5_Treatm!C3*Weighting!T3+TUM_db1_S5_Treatm!D3*Weighting!T4+TUM_db1_S5_Treatm!E3*Weighting!T5+TUM_db1_S5_Treatm!F3*Weighting!T6+TUM_db1_S5_Treatm!G3*Weighting!T7+TUM_db1_S5_Treatm!H3*Weighting!T8+TUM_db1_S5_Treatm!I3*Weighting!T9+TUM_db1_S5_Treatm!J3*Weighting!T10+TUM_db1_S5_Treatm!K3*Weighting!T11+TUM_db1_S5_Treatm!L3*Weighting!T12+TUM_db1_S5_Treatm!M3*Weighting!T13+TUM_db1_S5_Treatm!N3*Weighting!T14+TUM_db1_S5_Treatm!O3*Weighting!T15+TUM_db1_S5_Treatm!P3*Weighting!T16+TUM_db1_S5_Treatm!Q3*Weighting!T17</f>
        <v>-31.054445621618324</v>
      </c>
      <c r="U3" s="6">
        <f>+TUM_db1_S5_Treatm!B3*Weighting!U2+TUM_db1_S5_Treatm!C3*Weighting!U3+TUM_db1_S5_Treatm!D3*Weighting!U4+TUM_db1_S5_Treatm!E3*Weighting!U5+TUM_db1_S5_Treatm!F3*Weighting!U6+TUM_db1_S5_Treatm!G3*Weighting!U7+TUM_db1_S5_Treatm!H3*Weighting!U8+TUM_db1_S5_Treatm!I3*Weighting!U9+TUM_db1_S5_Treatm!J3*Weighting!U10+TUM_db1_S5_Treatm!K3*Weighting!U11+TUM_db1_S5_Treatm!L3*Weighting!U12+TUM_db1_S5_Treatm!M3*Weighting!U13+TUM_db1_S5_Treatm!N3*Weighting!U14+TUM_db1_S5_Treatm!O3*Weighting!U15+TUM_db1_S5_Treatm!P3*Weighting!U16+TUM_db1_S5_Treatm!Q3*Weighting!U17</f>
        <v>-0.29341413089534063</v>
      </c>
      <c r="V3" s="6">
        <f>+TUM_db1_S5_Treatm!B3*Weighting!V2+TUM_db1_S5_Treatm!C3*Weighting!V3+TUM_db1_S5_Treatm!D3*Weighting!V4+TUM_db1_S5_Treatm!E3*Weighting!V5+TUM_db1_S5_Treatm!F3*Weighting!V6+TUM_db1_S5_Treatm!G3*Weighting!V7+TUM_db1_S5_Treatm!H3*Weighting!V8+TUM_db1_S5_Treatm!I3*Weighting!V9+TUM_db1_S5_Treatm!J3*Weighting!V10+TUM_db1_S5_Treatm!K3*Weighting!V11+TUM_db1_S5_Treatm!L3*Weighting!V12+TUM_db1_S5_Treatm!M3*Weighting!V13+TUM_db1_S5_Treatm!N3*Weighting!V14+TUM_db1_S5_Treatm!O3*Weighting!V15+TUM_db1_S5_Treatm!P3*Weighting!V16+TUM_db1_S5_Treatm!Q3*Weighting!V17</f>
        <v>-0.93375978762823675</v>
      </c>
      <c r="W3" s="6">
        <f>+TUM_db1_S5_Treatm!B3*Weighting!W2+TUM_db1_S5_Treatm!C3*Weighting!W3+TUM_db1_S5_Treatm!D3*Weighting!W4+TUM_db1_S5_Treatm!E3*Weighting!W5+TUM_db1_S5_Treatm!F3*Weighting!W6+TUM_db1_S5_Treatm!G3*Weighting!W7+TUM_db1_S5_Treatm!H3*Weighting!W8+TUM_db1_S5_Treatm!I3*Weighting!W9+TUM_db1_S5_Treatm!J3*Weighting!W10+TUM_db1_S5_Treatm!K3*Weighting!W11+TUM_db1_S5_Treatm!L3*Weighting!W12+TUM_db1_S5_Treatm!M3*Weighting!W13+TUM_db1_S5_Treatm!N3*Weighting!W14+TUM_db1_S5_Treatm!O3*Weighting!W15+TUM_db1_S5_Treatm!P3*Weighting!W16+TUM_db1_S5_Treatm!Q3*Weighting!W17</f>
        <v>-9.21839983901791E-2</v>
      </c>
      <c r="X3" s="6">
        <f>+TUM_db1_S5_Treatm!B3*Weighting!X2+TUM_db1_S5_Treatm!C3*Weighting!X3+TUM_db1_S5_Treatm!D3*Weighting!X4+TUM_db1_S5_Treatm!E3*Weighting!X5+TUM_db1_S5_Treatm!F3*Weighting!X6+TUM_db1_S5_Treatm!G3*Weighting!X7+TUM_db1_S5_Treatm!H3*Weighting!X8+TUM_db1_S5_Treatm!I3*Weighting!X9+TUM_db1_S5_Treatm!J3*Weighting!X10+TUM_db1_S5_Treatm!K3*Weighting!X11+TUM_db1_S5_Treatm!L3*Weighting!X12+TUM_db1_S5_Treatm!M3*Weighting!X13+TUM_db1_S5_Treatm!N3*Weighting!X14+TUM_db1_S5_Treatm!O3*Weighting!X15+TUM_db1_S5_Treatm!P3*Weighting!X16+TUM_db1_S5_Treatm!Q3*Weighting!X17</f>
        <v>-0.11385037493614068</v>
      </c>
      <c r="Y3" s="6">
        <f>+TUM_db1_S5_Treatm!B3*Weighting!Y2+TUM_db1_S5_Treatm!C3*Weighting!Y3+TUM_db1_S5_Treatm!D3*Weighting!Y4+TUM_db1_S5_Treatm!E3*Weighting!Y5+TUM_db1_S5_Treatm!F3*Weighting!Y6+TUM_db1_S5_Treatm!G3*Weighting!Y7+TUM_db1_S5_Treatm!H3*Weighting!Y8+TUM_db1_S5_Treatm!I3*Weighting!Y9+TUM_db1_S5_Treatm!J3*Weighting!Y10+TUM_db1_S5_Treatm!K3*Weighting!Y11+TUM_db1_S5_Treatm!L3*Weighting!Y12+TUM_db1_S5_Treatm!M3*Weighting!Y13+TUM_db1_S5_Treatm!N3*Weighting!Y14+TUM_db1_S5_Treatm!O3*Weighting!Y15+TUM_db1_S5_Treatm!P3*Weighting!Y16+TUM_db1_S5_Treatm!Q3*Weighting!Y17</f>
        <v>-0.60864930841152942</v>
      </c>
      <c r="Z3" s="6">
        <f>+TUM_db1_S5_Treatm!B3*Weighting!Z2+TUM_db1_S5_Treatm!C3*Weighting!Z3+TUM_db1_S5_Treatm!D3*Weighting!Z4+TUM_db1_S5_Treatm!E3*Weighting!Z5+TUM_db1_S5_Treatm!F3*Weighting!Z6+TUM_db1_S5_Treatm!G3*Weighting!Z7+TUM_db1_S5_Treatm!H3*Weighting!Z8+TUM_db1_S5_Treatm!I3*Weighting!Z9+TUM_db1_S5_Treatm!J3*Weighting!Z10+TUM_db1_S5_Treatm!K3*Weighting!Z11+TUM_db1_S5_Treatm!L3*Weighting!Z12+TUM_db1_S5_Treatm!M3*Weighting!Z13+TUM_db1_S5_Treatm!N3*Weighting!Z14+TUM_db1_S5_Treatm!O3*Weighting!Z15+TUM_db1_S5_Treatm!P3*Weighting!Z16+TUM_db1_S5_Treatm!Q3*Weighting!Z17</f>
        <v>-0.79882356454271275</v>
      </c>
      <c r="AA3" s="6">
        <f>+TUM_db1_S5_Treatm!B3*Weighting!AA2+TUM_db1_S5_Treatm!C3*Weighting!AA3+TUM_db1_S5_Treatm!D3*Weighting!AA4+TUM_db1_S5_Treatm!E3*Weighting!AA5+TUM_db1_S5_Treatm!F3*Weighting!AA6+TUM_db1_S5_Treatm!G3*Weighting!AA7+TUM_db1_S5_Treatm!H3*Weighting!AA8+TUM_db1_S5_Treatm!I3*Weighting!AA9+TUM_db1_S5_Treatm!J3*Weighting!AA10+TUM_db1_S5_Treatm!K3*Weighting!AA11+TUM_db1_S5_Treatm!L3*Weighting!AA12+TUM_db1_S5_Treatm!M3*Weighting!AA13+TUM_db1_S5_Treatm!N3*Weighting!AA14+TUM_db1_S5_Treatm!O3*Weighting!AA15+TUM_db1_S5_Treatm!P3*Weighting!AA16+TUM_db1_S5_Treatm!Q3*Weighting!AA17</f>
        <v>-6.5983904117785847E-2</v>
      </c>
    </row>
    <row r="4" spans="1:27" x14ac:dyDescent="0.35">
      <c r="A4" s="5" t="s">
        <v>3</v>
      </c>
      <c r="B4" s="6">
        <f ca="1">+TUM_db1_S5_Treatm!B4*Weighting!B2+TUM_db1_S5_Treatm!C4*Weighting!B3+TUM_db1_S5_Treatm!D4*Weighting!B4+TUM_db1_S5_Treatm!E4*Weighting!B5+TUM_db1_S5_Treatm!F4*Weighting!B6+TUM_db1_S5_Treatm!G4*Weighting!B7+TUM_db1_S5_Treatm!H4*Weighting!B8+TUM_db1_S5_Treatm!I4*Weighting!B9+TUM_db1_S5_Treatm!J4*Weighting!B10+TUM_db1_S5_Treatm!K4*Weighting!B11+TUM_db1_S5_Treatm!L4*Weighting!B12+TUM_db1_S5_Treatm!M4*Weighting!B13+TUM_db1_S5_Treatm!N4*Weighting!B14+TUM_db1_S5_Treatm!O4*Weighting!B15+TUM_db1_S5_Treatm!P4*Weighting!B16+TUM_db1_S5_Treatm!Q4*Weighting!B17</f>
        <v>-3.1357859890782147</v>
      </c>
      <c r="C4" s="6">
        <f ca="1">+TUM_db1_S5_Treatm!B4*Weighting!C2+TUM_db1_S5_Treatm!C4*Weighting!C3+TUM_db1_S5_Treatm!D4*Weighting!C4+TUM_db1_S5_Treatm!E4*Weighting!C5+TUM_db1_S5_Treatm!F4*Weighting!C6+TUM_db1_S5_Treatm!G4*Weighting!C7+TUM_db1_S5_Treatm!H4*Weighting!C8+TUM_db1_S5_Treatm!I4*Weighting!C9+TUM_db1_S5_Treatm!J4*Weighting!C10+TUM_db1_S5_Treatm!K4*Weighting!C11+TUM_db1_S5_Treatm!L4*Weighting!C12+TUM_db1_S5_Treatm!M4*Weighting!C13+TUM_db1_S5_Treatm!N4*Weighting!C14+TUM_db1_S5_Treatm!O4*Weighting!C15+TUM_db1_S5_Treatm!P4*Weighting!C16+TUM_db1_S5_Treatm!Q4*Weighting!C17</f>
        <v>-1.5767694840972977</v>
      </c>
      <c r="D4" s="6">
        <f ca="1">+TUM_db1_S5_Treatm!B4*Weighting!D2+TUM_db1_S5_Treatm!C4*Weighting!D3+TUM_db1_S5_Treatm!D4*Weighting!D4+TUM_db1_S5_Treatm!E4*Weighting!D5+TUM_db1_S5_Treatm!F4*Weighting!D6+TUM_db1_S5_Treatm!G4*Weighting!D7+TUM_db1_S5_Treatm!H4*Weighting!D8+TUM_db1_S5_Treatm!I4*Weighting!D9+TUM_db1_S5_Treatm!J4*Weighting!D10+TUM_db1_S5_Treatm!K4*Weighting!D11+TUM_db1_S5_Treatm!L4*Weighting!D12+TUM_db1_S5_Treatm!M4*Weighting!D13+TUM_db1_S5_Treatm!N4*Weighting!D14+TUM_db1_S5_Treatm!O4*Weighting!D15+TUM_db1_S5_Treatm!P4*Weighting!D16+TUM_db1_S5_Treatm!Q4*Weighting!D17</f>
        <v>-3.2281548891746406</v>
      </c>
      <c r="E4" s="6">
        <f ca="1">+TUM_db1_S5_Treatm!B4*Weighting!E2+TUM_db1_S5_Treatm!C4*Weighting!E3+TUM_db1_S5_Treatm!D4*Weighting!E4+TUM_db1_S5_Treatm!E4*Weighting!E5+TUM_db1_S5_Treatm!F4*Weighting!E6+TUM_db1_S5_Treatm!G4*Weighting!E7+TUM_db1_S5_Treatm!H4*Weighting!E8+TUM_db1_S5_Treatm!I4*Weighting!E9+TUM_db1_S5_Treatm!J4*Weighting!E10+TUM_db1_S5_Treatm!K4*Weighting!E11+TUM_db1_S5_Treatm!L4*Weighting!E12+TUM_db1_S5_Treatm!M4*Weighting!E13+TUM_db1_S5_Treatm!N4*Weighting!E14+TUM_db1_S5_Treatm!O4*Weighting!E15+TUM_db1_S5_Treatm!P4*Weighting!E16+TUM_db1_S5_Treatm!Q4*Weighting!E17</f>
        <v>-6.4620060418580011E-2</v>
      </c>
      <c r="F4" s="6">
        <f ca="1">+TUM_db1_S5_Treatm!B4*Weighting!F2+TUM_db1_S5_Treatm!C4*Weighting!F3+TUM_db1_S5_Treatm!D4*Weighting!F4+TUM_db1_S5_Treatm!E4*Weighting!F5+TUM_db1_S5_Treatm!F4*Weighting!F6+TUM_db1_S5_Treatm!G4*Weighting!F7+TUM_db1_S5_Treatm!H4*Weighting!F8+TUM_db1_S5_Treatm!I4*Weighting!F9+TUM_db1_S5_Treatm!J4*Weighting!F10+TUM_db1_S5_Treatm!K4*Weighting!F11+TUM_db1_S5_Treatm!L4*Weighting!F12+TUM_db1_S5_Treatm!M4*Weighting!F13+TUM_db1_S5_Treatm!N4*Weighting!F14+TUM_db1_S5_Treatm!O4*Weighting!F15+TUM_db1_S5_Treatm!P4*Weighting!F16+TUM_db1_S5_Treatm!Q4*Weighting!F17</f>
        <v>-3.0850327439000931</v>
      </c>
      <c r="G4" s="6">
        <f>+TUM_db1_S5_Treatm!B4*Weighting!G2+TUM_db1_S5_Treatm!C4*Weighting!G3+TUM_db1_S5_Treatm!D4*Weighting!G4+TUM_db1_S5_Treatm!E4*Weighting!G5+TUM_db1_S5_Treatm!F4*Weighting!G6+TUM_db1_S5_Treatm!G4*Weighting!G7+TUM_db1_S5_Treatm!H4*Weighting!G8+TUM_db1_S5_Treatm!I4*Weighting!G9+TUM_db1_S5_Treatm!J4*Weighting!G10+TUM_db1_S5_Treatm!K4*Weighting!G11+TUM_db1_S5_Treatm!L4*Weighting!G12+TUM_db1_S5_Treatm!M4*Weighting!G13+TUM_db1_S5_Treatm!N4*Weighting!G14+TUM_db1_S5_Treatm!O4*Weighting!G15+TUM_db1_S5_Treatm!P4*Weighting!G16+TUM_db1_S5_Treatm!Q4*Weighting!G17</f>
        <v>-1.4769841465916791</v>
      </c>
      <c r="H4" s="6">
        <f>+TUM_db1_S5_Treatm!B4*Weighting!H2+TUM_db1_S5_Treatm!C4*Weighting!H3+TUM_db1_S5_Treatm!D4*Weighting!H4+TUM_db1_S5_Treatm!E4*Weighting!H5+TUM_db1_S5_Treatm!F4*Weighting!H6+TUM_db1_S5_Treatm!G4*Weighting!H7+TUM_db1_S5_Treatm!H4*Weighting!H8+TUM_db1_S5_Treatm!I4*Weighting!H9+TUM_db1_S5_Treatm!J4*Weighting!H10+TUM_db1_S5_Treatm!K4*Weighting!H11+TUM_db1_S5_Treatm!L4*Weighting!H12+TUM_db1_S5_Treatm!M4*Weighting!H13+TUM_db1_S5_Treatm!N4*Weighting!H14+TUM_db1_S5_Treatm!O4*Weighting!H15+TUM_db1_S5_Treatm!P4*Weighting!H16+TUM_db1_S5_Treatm!Q4*Weighting!H17</f>
        <v>-1.8178773107953872</v>
      </c>
      <c r="I4" s="6">
        <f>+TUM_db1_S5_Treatm!B4*Weighting!I2+TUM_db1_S5_Treatm!C4*Weighting!I3+TUM_db1_S5_Treatm!D4*Weighting!I4+TUM_db1_S5_Treatm!E4*Weighting!I5+TUM_db1_S5_Treatm!F4*Weighting!I6+TUM_db1_S5_Treatm!G4*Weighting!I7+TUM_db1_S5_Treatm!H4*Weighting!I8+TUM_db1_S5_Treatm!I4*Weighting!I9+TUM_db1_S5_Treatm!J4*Weighting!I10+TUM_db1_S5_Treatm!K4*Weighting!I11+TUM_db1_S5_Treatm!L4*Weighting!I12+TUM_db1_S5_Treatm!M4*Weighting!I13+TUM_db1_S5_Treatm!N4*Weighting!I14+TUM_db1_S5_Treatm!O4*Weighting!I15+TUM_db1_S5_Treatm!P4*Weighting!I16+TUM_db1_S5_Treatm!Q4*Weighting!I17</f>
        <v>-1.5049783517600628</v>
      </c>
      <c r="J4" s="6">
        <f>+TUM_db1_S5_Treatm!B4*Weighting!J2+TUM_db1_S5_Treatm!C4*Weighting!J3+TUM_db1_S5_Treatm!D4*Weighting!J4+TUM_db1_S5_Treatm!E4*Weighting!J5+TUM_db1_S5_Treatm!F4*Weighting!J6+TUM_db1_S5_Treatm!G4*Weighting!J7+TUM_db1_S5_Treatm!H4*Weighting!J8+TUM_db1_S5_Treatm!I4*Weighting!J9+TUM_db1_S5_Treatm!J4*Weighting!J10+TUM_db1_S5_Treatm!K4*Weighting!J11+TUM_db1_S5_Treatm!L4*Weighting!J12+TUM_db1_S5_Treatm!M4*Weighting!J13+TUM_db1_S5_Treatm!N4*Weighting!J14+TUM_db1_S5_Treatm!O4*Weighting!J15+TUM_db1_S5_Treatm!P4*Weighting!J16+TUM_db1_S5_Treatm!Q4*Weighting!J17</f>
        <v>-1.3156526823963166</v>
      </c>
      <c r="K4" s="6">
        <f>+TUM_db1_S5_Treatm!B4*Weighting!K2+TUM_db1_S5_Treatm!C4*Weighting!K3+TUM_db1_S5_Treatm!D4*Weighting!K4+TUM_db1_S5_Treatm!E4*Weighting!K5+TUM_db1_S5_Treatm!F4*Weighting!K6+TUM_db1_S5_Treatm!G4*Weighting!K7+TUM_db1_S5_Treatm!H4*Weighting!K8+TUM_db1_S5_Treatm!I4*Weighting!K9+TUM_db1_S5_Treatm!J4*Weighting!K10+TUM_db1_S5_Treatm!K4*Weighting!K11+TUM_db1_S5_Treatm!L4*Weighting!K12+TUM_db1_S5_Treatm!M4*Weighting!K13+TUM_db1_S5_Treatm!N4*Weighting!K14+TUM_db1_S5_Treatm!O4*Weighting!K15+TUM_db1_S5_Treatm!P4*Weighting!K16+TUM_db1_S5_Treatm!Q4*Weighting!K17</f>
        <v>-1.5931456818781156</v>
      </c>
      <c r="L4" s="6">
        <f>+TUM_db1_S5_Treatm!B4*Weighting!L2+TUM_db1_S5_Treatm!C4*Weighting!L3+TUM_db1_S5_Treatm!D4*Weighting!L4+TUM_db1_S5_Treatm!E4*Weighting!L5+TUM_db1_S5_Treatm!F4*Weighting!L6+TUM_db1_S5_Treatm!G4*Weighting!L7+TUM_db1_S5_Treatm!H4*Weighting!L8+TUM_db1_S5_Treatm!I4*Weighting!L9+TUM_db1_S5_Treatm!J4*Weighting!L10+TUM_db1_S5_Treatm!K4*Weighting!L11+TUM_db1_S5_Treatm!L4*Weighting!L12+TUM_db1_S5_Treatm!M4*Weighting!L13+TUM_db1_S5_Treatm!N4*Weighting!L14+TUM_db1_S5_Treatm!O4*Weighting!L15+TUM_db1_S5_Treatm!P4*Weighting!L16+TUM_db1_S5_Treatm!Q4*Weighting!L17</f>
        <v>-6.5628086594279651</v>
      </c>
      <c r="M4" s="6">
        <f>+TUM_db1_S5_Treatm!B4*Weighting!M2+TUM_db1_S5_Treatm!C4*Weighting!M3+TUM_db1_S5_Treatm!D4*Weighting!M4+TUM_db1_S5_Treatm!E4*Weighting!M5+TUM_db1_S5_Treatm!F4*Weighting!M6+TUM_db1_S5_Treatm!G4*Weighting!M7+TUM_db1_S5_Treatm!H4*Weighting!M8+TUM_db1_S5_Treatm!I4*Weighting!M9+TUM_db1_S5_Treatm!J4*Weighting!M10+TUM_db1_S5_Treatm!K4*Weighting!M11+TUM_db1_S5_Treatm!L4*Weighting!M12+TUM_db1_S5_Treatm!M4*Weighting!M13+TUM_db1_S5_Treatm!N4*Weighting!M14+TUM_db1_S5_Treatm!O4*Weighting!M15+TUM_db1_S5_Treatm!P4*Weighting!M16+TUM_db1_S5_Treatm!Q4*Weighting!M17</f>
        <v>7.9304590947157708E-3</v>
      </c>
      <c r="N4" s="6">
        <f>+TUM_db1_S5_Treatm!B4*Weighting!N2+TUM_db1_S5_Treatm!C4*Weighting!N3+TUM_db1_S5_Treatm!D4*Weighting!N4+TUM_db1_S5_Treatm!E4*Weighting!N5+TUM_db1_S5_Treatm!F4*Weighting!N6+TUM_db1_S5_Treatm!G4*Weighting!N7+TUM_db1_S5_Treatm!H4*Weighting!N8+TUM_db1_S5_Treatm!I4*Weighting!N9+TUM_db1_S5_Treatm!J4*Weighting!N10+TUM_db1_S5_Treatm!K4*Weighting!N11+TUM_db1_S5_Treatm!L4*Weighting!N12+TUM_db1_S5_Treatm!M4*Weighting!N13+TUM_db1_S5_Treatm!N4*Weighting!N14+TUM_db1_S5_Treatm!O4*Weighting!N15+TUM_db1_S5_Treatm!P4*Weighting!N16+TUM_db1_S5_Treatm!Q4*Weighting!N17</f>
        <v>-11.536326729172233</v>
      </c>
      <c r="O4" s="6">
        <f>+TUM_db1_S5_Treatm!B4*Weighting!O2+TUM_db1_S5_Treatm!C4*Weighting!O3+TUM_db1_S5_Treatm!D4*Weighting!O4+TUM_db1_S5_Treatm!E4*Weighting!O5+TUM_db1_S5_Treatm!F4*Weighting!O6+TUM_db1_S5_Treatm!G4*Weighting!O7+TUM_db1_S5_Treatm!H4*Weighting!O8+TUM_db1_S5_Treatm!I4*Weighting!O9+TUM_db1_S5_Treatm!J4*Weighting!O10+TUM_db1_S5_Treatm!K4*Weighting!O11+TUM_db1_S5_Treatm!L4*Weighting!O12+TUM_db1_S5_Treatm!M4*Weighting!O13+TUM_db1_S5_Treatm!N4*Weighting!O14+TUM_db1_S5_Treatm!O4*Weighting!O15+TUM_db1_S5_Treatm!P4*Weighting!O16+TUM_db1_S5_Treatm!Q4*Weighting!O17</f>
        <v>-5.0501882192203533</v>
      </c>
      <c r="P4" s="6">
        <f>+TUM_db1_S5_Treatm!B4*Weighting!P2+TUM_db1_S5_Treatm!C4*Weighting!P3+TUM_db1_S5_Treatm!D4*Weighting!P4+TUM_db1_S5_Treatm!E4*Weighting!P5+TUM_db1_S5_Treatm!F4*Weighting!P6+TUM_db1_S5_Treatm!G4*Weighting!P7+TUM_db1_S5_Treatm!H4*Weighting!P8+TUM_db1_S5_Treatm!I4*Weighting!P9+TUM_db1_S5_Treatm!J4*Weighting!P10+TUM_db1_S5_Treatm!K4*Weighting!P11+TUM_db1_S5_Treatm!L4*Weighting!P12+TUM_db1_S5_Treatm!M4*Weighting!P13+TUM_db1_S5_Treatm!N4*Weighting!P14+TUM_db1_S5_Treatm!O4*Weighting!P15+TUM_db1_S5_Treatm!P4*Weighting!P16+TUM_db1_S5_Treatm!Q4*Weighting!P17</f>
        <v>-1.370047230530187</v>
      </c>
      <c r="Q4" s="6">
        <f>+TUM_db1_S5_Treatm!B4*Weighting!Q2+TUM_db1_S5_Treatm!C4*Weighting!Q3+TUM_db1_S5_Treatm!D4*Weighting!Q4+TUM_db1_S5_Treatm!E4*Weighting!Q5+TUM_db1_S5_Treatm!F4*Weighting!Q6+TUM_db1_S5_Treatm!G4*Weighting!Q7+TUM_db1_S5_Treatm!H4*Weighting!Q8+TUM_db1_S5_Treatm!I4*Weighting!Q9+TUM_db1_S5_Treatm!J4*Weighting!Q10+TUM_db1_S5_Treatm!K4*Weighting!Q11+TUM_db1_S5_Treatm!L4*Weighting!Q12+TUM_db1_S5_Treatm!M4*Weighting!Q13+TUM_db1_S5_Treatm!N4*Weighting!Q14+TUM_db1_S5_Treatm!O4*Weighting!Q15+TUM_db1_S5_Treatm!P4*Weighting!Q16+TUM_db1_S5_Treatm!Q4*Weighting!Q17</f>
        <v>-4.5776583548290062E-2</v>
      </c>
      <c r="R4" s="6">
        <f>+TUM_db1_S5_Treatm!B4*Weighting!R2+TUM_db1_S5_Treatm!C4*Weighting!R3+TUM_db1_S5_Treatm!D4*Weighting!R4+TUM_db1_S5_Treatm!E4*Weighting!R5+TUM_db1_S5_Treatm!F4*Weighting!R6+TUM_db1_S5_Treatm!G4*Weighting!R7+TUM_db1_S5_Treatm!H4*Weighting!R8+TUM_db1_S5_Treatm!I4*Weighting!R9+TUM_db1_S5_Treatm!J4*Weighting!R10+TUM_db1_S5_Treatm!K4*Weighting!R11+TUM_db1_S5_Treatm!L4*Weighting!R12+TUM_db1_S5_Treatm!M4*Weighting!R13+TUM_db1_S5_Treatm!N4*Weighting!R14+TUM_db1_S5_Treatm!O4*Weighting!R15+TUM_db1_S5_Treatm!P4*Weighting!R16+TUM_db1_S5_Treatm!Q4*Weighting!R17</f>
        <v>0.71677823117108774</v>
      </c>
      <c r="S4" s="6">
        <f>+TUM_db1_S5_Treatm!B4*Weighting!S2+TUM_db1_S5_Treatm!C4*Weighting!S3+TUM_db1_S5_Treatm!D4*Weighting!S4+TUM_db1_S5_Treatm!E4*Weighting!S5+TUM_db1_S5_Treatm!F4*Weighting!S6+TUM_db1_S5_Treatm!G4*Weighting!S7+TUM_db1_S5_Treatm!H4*Weighting!S8+TUM_db1_S5_Treatm!I4*Weighting!S9+TUM_db1_S5_Treatm!J4*Weighting!S10+TUM_db1_S5_Treatm!K4*Weighting!S11+TUM_db1_S5_Treatm!L4*Weighting!S12+TUM_db1_S5_Treatm!M4*Weighting!S13+TUM_db1_S5_Treatm!N4*Weighting!S14+TUM_db1_S5_Treatm!O4*Weighting!S15+TUM_db1_S5_Treatm!P4*Weighting!S16+TUM_db1_S5_Treatm!Q4*Weighting!S17</f>
        <v>0.29822311988192052</v>
      </c>
      <c r="T4" s="6">
        <f>+TUM_db1_S5_Treatm!B4*Weighting!T2+TUM_db1_S5_Treatm!C4*Weighting!T3+TUM_db1_S5_Treatm!D4*Weighting!T4+TUM_db1_S5_Treatm!E4*Weighting!T5+TUM_db1_S5_Treatm!F4*Weighting!T6+TUM_db1_S5_Treatm!G4*Weighting!T7+TUM_db1_S5_Treatm!H4*Weighting!T8+TUM_db1_S5_Treatm!I4*Weighting!T9+TUM_db1_S5_Treatm!J4*Weighting!T10+TUM_db1_S5_Treatm!K4*Weighting!T11+TUM_db1_S5_Treatm!L4*Weighting!T12+TUM_db1_S5_Treatm!M4*Weighting!T13+TUM_db1_S5_Treatm!N4*Weighting!T14+TUM_db1_S5_Treatm!O4*Weighting!T15+TUM_db1_S5_Treatm!P4*Weighting!T16+TUM_db1_S5_Treatm!Q4*Weighting!T17</f>
        <v>0.63923779023236538</v>
      </c>
      <c r="U4" s="6">
        <f>+TUM_db1_S5_Treatm!B4*Weighting!U2+TUM_db1_S5_Treatm!C4*Weighting!U3+TUM_db1_S5_Treatm!D4*Weighting!U4+TUM_db1_S5_Treatm!E4*Weighting!U5+TUM_db1_S5_Treatm!F4*Weighting!U6+TUM_db1_S5_Treatm!G4*Weighting!U7+TUM_db1_S5_Treatm!H4*Weighting!U8+TUM_db1_S5_Treatm!I4*Weighting!U9+TUM_db1_S5_Treatm!J4*Weighting!U10+TUM_db1_S5_Treatm!K4*Weighting!U11+TUM_db1_S5_Treatm!L4*Weighting!U12+TUM_db1_S5_Treatm!M4*Weighting!U13+TUM_db1_S5_Treatm!N4*Weighting!U14+TUM_db1_S5_Treatm!O4*Weighting!U15+TUM_db1_S5_Treatm!P4*Weighting!U16+TUM_db1_S5_Treatm!Q4*Weighting!U17</f>
        <v>-0.29370133635524071</v>
      </c>
      <c r="V4" s="6">
        <f>+TUM_db1_S5_Treatm!B4*Weighting!V2+TUM_db1_S5_Treatm!C4*Weighting!V3+TUM_db1_S5_Treatm!D4*Weighting!V4+TUM_db1_S5_Treatm!E4*Weighting!V5+TUM_db1_S5_Treatm!F4*Weighting!V6+TUM_db1_S5_Treatm!G4*Weighting!V7+TUM_db1_S5_Treatm!H4*Weighting!V8+TUM_db1_S5_Treatm!I4*Weighting!V9+TUM_db1_S5_Treatm!J4*Weighting!V10+TUM_db1_S5_Treatm!K4*Weighting!V11+TUM_db1_S5_Treatm!L4*Weighting!V12+TUM_db1_S5_Treatm!M4*Weighting!V13+TUM_db1_S5_Treatm!N4*Weighting!V14+TUM_db1_S5_Treatm!O4*Weighting!V15+TUM_db1_S5_Treatm!P4*Weighting!V16+TUM_db1_S5_Treatm!Q4*Weighting!V17</f>
        <v>0.26114302556587166</v>
      </c>
      <c r="W4" s="6">
        <f>+TUM_db1_S5_Treatm!B4*Weighting!W2+TUM_db1_S5_Treatm!C4*Weighting!W3+TUM_db1_S5_Treatm!D4*Weighting!W4+TUM_db1_S5_Treatm!E4*Weighting!W5+TUM_db1_S5_Treatm!F4*Weighting!W6+TUM_db1_S5_Treatm!G4*Weighting!W7+TUM_db1_S5_Treatm!H4*Weighting!W8+TUM_db1_S5_Treatm!I4*Weighting!W9+TUM_db1_S5_Treatm!J4*Weighting!W10+TUM_db1_S5_Treatm!K4*Weighting!W11+TUM_db1_S5_Treatm!L4*Weighting!W12+TUM_db1_S5_Treatm!M4*Weighting!W13+TUM_db1_S5_Treatm!N4*Weighting!W14+TUM_db1_S5_Treatm!O4*Weighting!W15+TUM_db1_S5_Treatm!P4*Weighting!W16+TUM_db1_S5_Treatm!Q4*Weighting!W17</f>
        <v>0.39408841034398689</v>
      </c>
      <c r="X4" s="6">
        <f>+TUM_db1_S5_Treatm!B4*Weighting!X2+TUM_db1_S5_Treatm!C4*Weighting!X3+TUM_db1_S5_Treatm!D4*Weighting!X4+TUM_db1_S5_Treatm!E4*Weighting!X5+TUM_db1_S5_Treatm!F4*Weighting!X6+TUM_db1_S5_Treatm!G4*Weighting!X7+TUM_db1_S5_Treatm!H4*Weighting!X8+TUM_db1_S5_Treatm!I4*Weighting!X9+TUM_db1_S5_Treatm!J4*Weighting!X10+TUM_db1_S5_Treatm!K4*Weighting!X11+TUM_db1_S5_Treatm!L4*Weighting!X12+TUM_db1_S5_Treatm!M4*Weighting!X13+TUM_db1_S5_Treatm!N4*Weighting!X14+TUM_db1_S5_Treatm!O4*Weighting!X15+TUM_db1_S5_Treatm!P4*Weighting!X16+TUM_db1_S5_Treatm!Q4*Weighting!X17</f>
        <v>-8.1735109680937015E-2</v>
      </c>
      <c r="Y4" s="6">
        <f>+TUM_db1_S5_Treatm!B4*Weighting!Y2+TUM_db1_S5_Treatm!C4*Weighting!Y3+TUM_db1_S5_Treatm!D4*Weighting!Y4+TUM_db1_S5_Treatm!E4*Weighting!Y5+TUM_db1_S5_Treatm!F4*Weighting!Y6+TUM_db1_S5_Treatm!G4*Weighting!Y7+TUM_db1_S5_Treatm!H4*Weighting!Y8+TUM_db1_S5_Treatm!I4*Weighting!Y9+TUM_db1_S5_Treatm!J4*Weighting!Y10+TUM_db1_S5_Treatm!K4*Weighting!Y11+TUM_db1_S5_Treatm!L4*Weighting!Y12+TUM_db1_S5_Treatm!M4*Weighting!Y13+TUM_db1_S5_Treatm!N4*Weighting!Y14+TUM_db1_S5_Treatm!O4*Weighting!Y15+TUM_db1_S5_Treatm!P4*Weighting!Y16+TUM_db1_S5_Treatm!Q4*Weighting!Y17</f>
        <v>-0.11747402056503917</v>
      </c>
      <c r="Z4" s="6">
        <f>+TUM_db1_S5_Treatm!B4*Weighting!Z2+TUM_db1_S5_Treatm!C4*Weighting!Z3+TUM_db1_S5_Treatm!D4*Weighting!Z4+TUM_db1_S5_Treatm!E4*Weighting!Z5+TUM_db1_S5_Treatm!F4*Weighting!Z6+TUM_db1_S5_Treatm!G4*Weighting!Z7+TUM_db1_S5_Treatm!H4*Weighting!Z8+TUM_db1_S5_Treatm!I4*Weighting!Z9+TUM_db1_S5_Treatm!J4*Weighting!Z10+TUM_db1_S5_Treatm!K4*Weighting!Z11+TUM_db1_S5_Treatm!L4*Weighting!Z12+TUM_db1_S5_Treatm!M4*Weighting!Z13+TUM_db1_S5_Treatm!N4*Weighting!Z14+TUM_db1_S5_Treatm!O4*Weighting!Z15+TUM_db1_S5_Treatm!P4*Weighting!Z16+TUM_db1_S5_Treatm!Q4*Weighting!Z17</f>
        <v>-0.76458057689287773</v>
      </c>
      <c r="AA4" s="6">
        <f>+TUM_db1_S5_Treatm!B4*Weighting!AA2+TUM_db1_S5_Treatm!C4*Weighting!AA3+TUM_db1_S5_Treatm!D4*Weighting!AA4+TUM_db1_S5_Treatm!E4*Weighting!AA5+TUM_db1_S5_Treatm!F4*Weighting!AA6+TUM_db1_S5_Treatm!G4*Weighting!AA7+TUM_db1_S5_Treatm!H4*Weighting!AA8+TUM_db1_S5_Treatm!I4*Weighting!AA9+TUM_db1_S5_Treatm!J4*Weighting!AA10+TUM_db1_S5_Treatm!K4*Weighting!AA11+TUM_db1_S5_Treatm!L4*Weighting!AA12+TUM_db1_S5_Treatm!M4*Weighting!AA13+TUM_db1_S5_Treatm!N4*Weighting!AA14+TUM_db1_S5_Treatm!O4*Weighting!AA15+TUM_db1_S5_Treatm!P4*Weighting!AA16+TUM_db1_S5_Treatm!Q4*Weighting!AA17</f>
        <v>-0.12650891636369122</v>
      </c>
    </row>
    <row r="5" spans="1:27" x14ac:dyDescent="0.35">
      <c r="A5" s="5" t="s">
        <v>4</v>
      </c>
      <c r="B5" s="6">
        <f ca="1">+TUM_db1_S5_Treatm!B5*Weighting!B2+TUM_db1_S5_Treatm!C5*Weighting!B3+TUM_db1_S5_Treatm!D5*Weighting!B4+TUM_db1_S5_Treatm!E5*Weighting!B5+TUM_db1_S5_Treatm!F5*Weighting!B6+TUM_db1_S5_Treatm!G5*Weighting!B7+TUM_db1_S5_Treatm!H5*Weighting!B8+TUM_db1_S5_Treatm!I5*Weighting!B9+TUM_db1_S5_Treatm!J5*Weighting!B10+TUM_db1_S5_Treatm!K5*Weighting!B11+TUM_db1_S5_Treatm!L5*Weighting!B12+TUM_db1_S5_Treatm!M5*Weighting!B13+TUM_db1_S5_Treatm!N5*Weighting!B14+TUM_db1_S5_Treatm!O5*Weighting!B15+TUM_db1_S5_Treatm!P5*Weighting!B16+TUM_db1_S5_Treatm!Q5*Weighting!B17</f>
        <v>18.008748872241348</v>
      </c>
      <c r="C5" s="6">
        <f ca="1">+TUM_db1_S5_Treatm!B5*Weighting!C2+TUM_db1_S5_Treatm!C5*Weighting!C3+TUM_db1_S5_Treatm!D5*Weighting!C4+TUM_db1_S5_Treatm!E5*Weighting!C5+TUM_db1_S5_Treatm!F5*Weighting!C6+TUM_db1_S5_Treatm!G5*Weighting!C7+TUM_db1_S5_Treatm!H5*Weighting!C8+TUM_db1_S5_Treatm!I5*Weighting!C9+TUM_db1_S5_Treatm!J5*Weighting!C10+TUM_db1_S5_Treatm!K5*Weighting!C11+TUM_db1_S5_Treatm!L5*Weighting!C12+TUM_db1_S5_Treatm!M5*Weighting!C13+TUM_db1_S5_Treatm!N5*Weighting!C14+TUM_db1_S5_Treatm!O5*Weighting!C15+TUM_db1_S5_Treatm!P5*Weighting!C16+TUM_db1_S5_Treatm!Q5*Weighting!C17</f>
        <v>12.281171976644687</v>
      </c>
      <c r="D5" s="6">
        <f ca="1">+TUM_db1_S5_Treatm!B5*Weighting!D2+TUM_db1_S5_Treatm!C5*Weighting!D3+TUM_db1_S5_Treatm!D5*Weighting!D4+TUM_db1_S5_Treatm!E5*Weighting!D5+TUM_db1_S5_Treatm!F5*Weighting!D6+TUM_db1_S5_Treatm!G5*Weighting!D7+TUM_db1_S5_Treatm!H5*Weighting!D8+TUM_db1_S5_Treatm!I5*Weighting!D9+TUM_db1_S5_Treatm!J5*Weighting!D10+TUM_db1_S5_Treatm!K5*Weighting!D11+TUM_db1_S5_Treatm!L5*Weighting!D12+TUM_db1_S5_Treatm!M5*Weighting!D13+TUM_db1_S5_Treatm!N5*Weighting!D14+TUM_db1_S5_Treatm!O5*Weighting!D15+TUM_db1_S5_Treatm!P5*Weighting!D16+TUM_db1_S5_Treatm!Q5*Weighting!D17</f>
        <v>18.432066916072994</v>
      </c>
      <c r="E5" s="6">
        <f ca="1">+TUM_db1_S5_Treatm!B5*Weighting!E2+TUM_db1_S5_Treatm!C5*Weighting!E3+TUM_db1_S5_Treatm!D5*Weighting!E4+TUM_db1_S5_Treatm!E5*Weighting!E5+TUM_db1_S5_Treatm!F5*Weighting!E6+TUM_db1_S5_Treatm!G5*Weighting!E7+TUM_db1_S5_Treatm!H5*Weighting!E8+TUM_db1_S5_Treatm!I5*Weighting!E9+TUM_db1_S5_Treatm!J5*Weighting!E10+TUM_db1_S5_Treatm!K5*Weighting!E11+TUM_db1_S5_Treatm!L5*Weighting!E12+TUM_db1_S5_Treatm!M5*Weighting!E13+TUM_db1_S5_Treatm!N5*Weighting!E14+TUM_db1_S5_Treatm!O5*Weighting!E15+TUM_db1_S5_Treatm!P5*Weighting!E16+TUM_db1_S5_Treatm!Q5*Weighting!E17</f>
        <v>13.664817283978886</v>
      </c>
      <c r="F5" s="6">
        <f ca="1">+TUM_db1_S5_Treatm!B5*Weighting!F2+TUM_db1_S5_Treatm!C5*Weighting!F3+TUM_db1_S5_Treatm!D5*Weighting!F4+TUM_db1_S5_Treatm!E5*Weighting!F5+TUM_db1_S5_Treatm!F5*Weighting!F6+TUM_db1_S5_Treatm!G5*Weighting!F7+TUM_db1_S5_Treatm!H5*Weighting!F8+TUM_db1_S5_Treatm!I5*Weighting!F9+TUM_db1_S5_Treatm!J5*Weighting!F10+TUM_db1_S5_Treatm!K5*Weighting!F11+TUM_db1_S5_Treatm!L5*Weighting!F12+TUM_db1_S5_Treatm!M5*Weighting!F13+TUM_db1_S5_Treatm!N5*Weighting!F14+TUM_db1_S5_Treatm!O5*Weighting!F15+TUM_db1_S5_Treatm!P5*Weighting!F16+TUM_db1_S5_Treatm!Q5*Weighting!F17</f>
        <v>17.231456147229483</v>
      </c>
      <c r="G5" s="6">
        <f>+TUM_db1_S5_Treatm!B5*Weighting!G2+TUM_db1_S5_Treatm!C5*Weighting!G3+TUM_db1_S5_Treatm!D5*Weighting!G4+TUM_db1_S5_Treatm!E5*Weighting!G5+TUM_db1_S5_Treatm!F5*Weighting!G6+TUM_db1_S5_Treatm!G5*Weighting!G7+TUM_db1_S5_Treatm!H5*Weighting!G8+TUM_db1_S5_Treatm!I5*Weighting!G9+TUM_db1_S5_Treatm!J5*Weighting!G10+TUM_db1_S5_Treatm!K5*Weighting!G11+TUM_db1_S5_Treatm!L5*Weighting!G12+TUM_db1_S5_Treatm!M5*Weighting!G13+TUM_db1_S5_Treatm!N5*Weighting!G14+TUM_db1_S5_Treatm!O5*Weighting!G15+TUM_db1_S5_Treatm!P5*Weighting!G16+TUM_db1_S5_Treatm!Q5*Weighting!G17</f>
        <v>9.5453659267969648</v>
      </c>
      <c r="H5" s="6">
        <f>+TUM_db1_S5_Treatm!B5*Weighting!H2+TUM_db1_S5_Treatm!C5*Weighting!H3+TUM_db1_S5_Treatm!D5*Weighting!H4+TUM_db1_S5_Treatm!E5*Weighting!H5+TUM_db1_S5_Treatm!F5*Weighting!H6+TUM_db1_S5_Treatm!G5*Weighting!H7+TUM_db1_S5_Treatm!H5*Weighting!H8+TUM_db1_S5_Treatm!I5*Weighting!H9+TUM_db1_S5_Treatm!J5*Weighting!H10+TUM_db1_S5_Treatm!K5*Weighting!H11+TUM_db1_S5_Treatm!L5*Weighting!H12+TUM_db1_S5_Treatm!M5*Weighting!H13+TUM_db1_S5_Treatm!N5*Weighting!H14+TUM_db1_S5_Treatm!O5*Weighting!H15+TUM_db1_S5_Treatm!P5*Weighting!H16+TUM_db1_S5_Treatm!Q5*Weighting!H17</f>
        <v>8.065555762581031</v>
      </c>
      <c r="I5" s="6">
        <f>+TUM_db1_S5_Treatm!B5*Weighting!I2+TUM_db1_S5_Treatm!C5*Weighting!I3+TUM_db1_S5_Treatm!D5*Weighting!I4+TUM_db1_S5_Treatm!E5*Weighting!I5+TUM_db1_S5_Treatm!F5*Weighting!I6+TUM_db1_S5_Treatm!G5*Weighting!I7+TUM_db1_S5_Treatm!H5*Weighting!I8+TUM_db1_S5_Treatm!I5*Weighting!I9+TUM_db1_S5_Treatm!J5*Weighting!I10+TUM_db1_S5_Treatm!K5*Weighting!I11+TUM_db1_S5_Treatm!L5*Weighting!I12+TUM_db1_S5_Treatm!M5*Weighting!I13+TUM_db1_S5_Treatm!N5*Weighting!I14+TUM_db1_S5_Treatm!O5*Weighting!I15+TUM_db1_S5_Treatm!P5*Weighting!I16+TUM_db1_S5_Treatm!Q5*Weighting!I17</f>
        <v>9.554984189504756</v>
      </c>
      <c r="J5" s="6">
        <f>+TUM_db1_S5_Treatm!B5*Weighting!J2+TUM_db1_S5_Treatm!C5*Weighting!J3+TUM_db1_S5_Treatm!D5*Weighting!J4+TUM_db1_S5_Treatm!E5*Weighting!J5+TUM_db1_S5_Treatm!F5*Weighting!J6+TUM_db1_S5_Treatm!G5*Weighting!J7+TUM_db1_S5_Treatm!H5*Weighting!J8+TUM_db1_S5_Treatm!I5*Weighting!J9+TUM_db1_S5_Treatm!J5*Weighting!J10+TUM_db1_S5_Treatm!K5*Weighting!J11+TUM_db1_S5_Treatm!L5*Weighting!J12+TUM_db1_S5_Treatm!M5*Weighting!J13+TUM_db1_S5_Treatm!N5*Weighting!J14+TUM_db1_S5_Treatm!O5*Weighting!J15+TUM_db1_S5_Treatm!P5*Weighting!J16+TUM_db1_S5_Treatm!Q5*Weighting!J17</f>
        <v>8.2674430755196013</v>
      </c>
      <c r="K5" s="6">
        <f>+TUM_db1_S5_Treatm!B5*Weighting!K2+TUM_db1_S5_Treatm!C5*Weighting!K3+TUM_db1_S5_Treatm!D5*Weighting!K4+TUM_db1_S5_Treatm!E5*Weighting!K5+TUM_db1_S5_Treatm!F5*Weighting!K6+TUM_db1_S5_Treatm!G5*Weighting!K7+TUM_db1_S5_Treatm!H5*Weighting!K8+TUM_db1_S5_Treatm!I5*Weighting!K9+TUM_db1_S5_Treatm!J5*Weighting!K10+TUM_db1_S5_Treatm!K5*Weighting!K11+TUM_db1_S5_Treatm!L5*Weighting!K12+TUM_db1_S5_Treatm!M5*Weighting!K13+TUM_db1_S5_Treatm!N5*Weighting!K14+TUM_db1_S5_Treatm!O5*Weighting!K15+TUM_db1_S5_Treatm!P5*Weighting!K16+TUM_db1_S5_Treatm!Q5*Weighting!K17</f>
        <v>8.2116036578846607</v>
      </c>
      <c r="L5" s="6">
        <f>+TUM_db1_S5_Treatm!B5*Weighting!L2+TUM_db1_S5_Treatm!C5*Weighting!L3+TUM_db1_S5_Treatm!D5*Weighting!L4+TUM_db1_S5_Treatm!E5*Weighting!L5+TUM_db1_S5_Treatm!F5*Weighting!L6+TUM_db1_S5_Treatm!G5*Weighting!L7+TUM_db1_S5_Treatm!H5*Weighting!L8+TUM_db1_S5_Treatm!I5*Weighting!L9+TUM_db1_S5_Treatm!J5*Weighting!L10+TUM_db1_S5_Treatm!K5*Weighting!L11+TUM_db1_S5_Treatm!L5*Weighting!L12+TUM_db1_S5_Treatm!M5*Weighting!L13+TUM_db1_S5_Treatm!N5*Weighting!L14+TUM_db1_S5_Treatm!O5*Weighting!L15+TUM_db1_S5_Treatm!P5*Weighting!L16+TUM_db1_S5_Treatm!Q5*Weighting!L17</f>
        <v>7.1122828355997205</v>
      </c>
      <c r="M5" s="6">
        <f>+TUM_db1_S5_Treatm!B5*Weighting!M2+TUM_db1_S5_Treatm!C5*Weighting!M3+TUM_db1_S5_Treatm!D5*Weighting!M4+TUM_db1_S5_Treatm!E5*Weighting!M5+TUM_db1_S5_Treatm!F5*Weighting!M6+TUM_db1_S5_Treatm!G5*Weighting!M7+TUM_db1_S5_Treatm!H5*Weighting!M8+TUM_db1_S5_Treatm!I5*Weighting!M9+TUM_db1_S5_Treatm!J5*Weighting!M10+TUM_db1_S5_Treatm!K5*Weighting!M11+TUM_db1_S5_Treatm!L5*Weighting!M12+TUM_db1_S5_Treatm!M5*Weighting!M13+TUM_db1_S5_Treatm!N5*Weighting!M14+TUM_db1_S5_Treatm!O5*Weighting!M15+TUM_db1_S5_Treatm!P5*Weighting!M16+TUM_db1_S5_Treatm!Q5*Weighting!M17</f>
        <v>0.52287197673731467</v>
      </c>
      <c r="N5" s="6">
        <f>+TUM_db1_S5_Treatm!B5*Weighting!N2+TUM_db1_S5_Treatm!C5*Weighting!N3+TUM_db1_S5_Treatm!D5*Weighting!N4+TUM_db1_S5_Treatm!E5*Weighting!N5+TUM_db1_S5_Treatm!F5*Weighting!N6+TUM_db1_S5_Treatm!G5*Weighting!N7+TUM_db1_S5_Treatm!H5*Weighting!N8+TUM_db1_S5_Treatm!I5*Weighting!N9+TUM_db1_S5_Treatm!J5*Weighting!N10+TUM_db1_S5_Treatm!K5*Weighting!N11+TUM_db1_S5_Treatm!L5*Weighting!N12+TUM_db1_S5_Treatm!M5*Weighting!N13+TUM_db1_S5_Treatm!N5*Weighting!N14+TUM_db1_S5_Treatm!O5*Weighting!N15+TUM_db1_S5_Treatm!P5*Weighting!N16+TUM_db1_S5_Treatm!Q5*Weighting!N17</f>
        <v>59.580157888048674</v>
      </c>
      <c r="O5" s="6">
        <f>+TUM_db1_S5_Treatm!B5*Weighting!O2+TUM_db1_S5_Treatm!C5*Weighting!O3+TUM_db1_S5_Treatm!D5*Weighting!O4+TUM_db1_S5_Treatm!E5*Weighting!O5+TUM_db1_S5_Treatm!F5*Weighting!O6+TUM_db1_S5_Treatm!G5*Weighting!O7+TUM_db1_S5_Treatm!H5*Weighting!O8+TUM_db1_S5_Treatm!I5*Weighting!O9+TUM_db1_S5_Treatm!J5*Weighting!O10+TUM_db1_S5_Treatm!K5*Weighting!O11+TUM_db1_S5_Treatm!L5*Weighting!O12+TUM_db1_S5_Treatm!M5*Weighting!O13+TUM_db1_S5_Treatm!N5*Weighting!O14+TUM_db1_S5_Treatm!O5*Weighting!O15+TUM_db1_S5_Treatm!P5*Weighting!O16+TUM_db1_S5_Treatm!Q5*Weighting!O17</f>
        <v>13.787538031226518</v>
      </c>
      <c r="P5" s="6">
        <f>+TUM_db1_S5_Treatm!B5*Weighting!P2+TUM_db1_S5_Treatm!C5*Weighting!P3+TUM_db1_S5_Treatm!D5*Weighting!P4+TUM_db1_S5_Treatm!E5*Weighting!P5+TUM_db1_S5_Treatm!F5*Weighting!P6+TUM_db1_S5_Treatm!G5*Weighting!P7+TUM_db1_S5_Treatm!H5*Weighting!P8+TUM_db1_S5_Treatm!I5*Weighting!P9+TUM_db1_S5_Treatm!J5*Weighting!P10+TUM_db1_S5_Treatm!K5*Weighting!P11+TUM_db1_S5_Treatm!L5*Weighting!P12+TUM_db1_S5_Treatm!M5*Weighting!P13+TUM_db1_S5_Treatm!N5*Weighting!P14+TUM_db1_S5_Treatm!O5*Weighting!P15+TUM_db1_S5_Treatm!P5*Weighting!P16+TUM_db1_S5_Treatm!Q5*Weighting!P17</f>
        <v>3.6227329215522222</v>
      </c>
      <c r="Q5" s="6">
        <f>+TUM_db1_S5_Treatm!B5*Weighting!Q2+TUM_db1_S5_Treatm!C5*Weighting!Q3+TUM_db1_S5_Treatm!D5*Weighting!Q4+TUM_db1_S5_Treatm!E5*Weighting!Q5+TUM_db1_S5_Treatm!F5*Weighting!Q6+TUM_db1_S5_Treatm!G5*Weighting!Q7+TUM_db1_S5_Treatm!H5*Weighting!Q8+TUM_db1_S5_Treatm!I5*Weighting!Q9+TUM_db1_S5_Treatm!J5*Weighting!Q10+TUM_db1_S5_Treatm!K5*Weighting!Q11+TUM_db1_S5_Treatm!L5*Weighting!Q12+TUM_db1_S5_Treatm!M5*Weighting!Q13+TUM_db1_S5_Treatm!N5*Weighting!Q14+TUM_db1_S5_Treatm!O5*Weighting!Q15+TUM_db1_S5_Treatm!P5*Weighting!Q16+TUM_db1_S5_Treatm!Q5*Weighting!Q17</f>
        <v>1.0488768271610578</v>
      </c>
      <c r="R5" s="6">
        <f>+TUM_db1_S5_Treatm!B5*Weighting!R2+TUM_db1_S5_Treatm!C5*Weighting!R3+TUM_db1_S5_Treatm!D5*Weighting!R4+TUM_db1_S5_Treatm!E5*Weighting!R5+TUM_db1_S5_Treatm!F5*Weighting!R6+TUM_db1_S5_Treatm!G5*Weighting!R7+TUM_db1_S5_Treatm!H5*Weighting!R8+TUM_db1_S5_Treatm!I5*Weighting!R9+TUM_db1_S5_Treatm!J5*Weighting!R10+TUM_db1_S5_Treatm!K5*Weighting!R11+TUM_db1_S5_Treatm!L5*Weighting!R12+TUM_db1_S5_Treatm!M5*Weighting!R13+TUM_db1_S5_Treatm!N5*Weighting!R14+TUM_db1_S5_Treatm!O5*Weighting!R15+TUM_db1_S5_Treatm!P5*Weighting!R16+TUM_db1_S5_Treatm!Q5*Weighting!R17</f>
        <v>6.368986598078739</v>
      </c>
      <c r="S5" s="6">
        <f>+TUM_db1_S5_Treatm!B5*Weighting!S2+TUM_db1_S5_Treatm!C5*Weighting!S3+TUM_db1_S5_Treatm!D5*Weighting!S4+TUM_db1_S5_Treatm!E5*Weighting!S5+TUM_db1_S5_Treatm!F5*Weighting!S6+TUM_db1_S5_Treatm!G5*Weighting!S7+TUM_db1_S5_Treatm!H5*Weighting!S8+TUM_db1_S5_Treatm!I5*Weighting!S9+TUM_db1_S5_Treatm!J5*Weighting!S10+TUM_db1_S5_Treatm!K5*Weighting!S11+TUM_db1_S5_Treatm!L5*Weighting!S12+TUM_db1_S5_Treatm!M5*Weighting!S13+TUM_db1_S5_Treatm!N5*Weighting!S14+TUM_db1_S5_Treatm!O5*Weighting!S15+TUM_db1_S5_Treatm!P5*Weighting!S16+TUM_db1_S5_Treatm!Q5*Weighting!S17</f>
        <v>4.5677667771970611</v>
      </c>
      <c r="T5" s="6">
        <f>+TUM_db1_S5_Treatm!B5*Weighting!T2+TUM_db1_S5_Treatm!C5*Weighting!T3+TUM_db1_S5_Treatm!D5*Weighting!T4+TUM_db1_S5_Treatm!E5*Weighting!T5+TUM_db1_S5_Treatm!F5*Weighting!T6+TUM_db1_S5_Treatm!G5*Weighting!T7+TUM_db1_S5_Treatm!H5*Weighting!T8+TUM_db1_S5_Treatm!I5*Weighting!T9+TUM_db1_S5_Treatm!J5*Weighting!T10+TUM_db1_S5_Treatm!K5*Weighting!T11+TUM_db1_S5_Treatm!L5*Weighting!T12+TUM_db1_S5_Treatm!M5*Weighting!T13+TUM_db1_S5_Treatm!N5*Weighting!T14+TUM_db1_S5_Treatm!O5*Weighting!T15+TUM_db1_S5_Treatm!P5*Weighting!T16+TUM_db1_S5_Treatm!Q5*Weighting!T17</f>
        <v>4.6099491352818873</v>
      </c>
      <c r="U5" s="6">
        <f>+TUM_db1_S5_Treatm!B5*Weighting!U2+TUM_db1_S5_Treatm!C5*Weighting!U3+TUM_db1_S5_Treatm!D5*Weighting!U4+TUM_db1_S5_Treatm!E5*Weighting!U5+TUM_db1_S5_Treatm!F5*Weighting!U6+TUM_db1_S5_Treatm!G5*Weighting!U7+TUM_db1_S5_Treatm!H5*Weighting!U8+TUM_db1_S5_Treatm!I5*Weighting!U9+TUM_db1_S5_Treatm!J5*Weighting!U10+TUM_db1_S5_Treatm!K5*Weighting!U11+TUM_db1_S5_Treatm!L5*Weighting!U12+TUM_db1_S5_Treatm!M5*Weighting!U13+TUM_db1_S5_Treatm!N5*Weighting!U14+TUM_db1_S5_Treatm!O5*Weighting!U15+TUM_db1_S5_Treatm!P5*Weighting!U16+TUM_db1_S5_Treatm!Q5*Weighting!U17</f>
        <v>0.91229795880008879</v>
      </c>
      <c r="V5" s="6">
        <f>+TUM_db1_S5_Treatm!B5*Weighting!V2+TUM_db1_S5_Treatm!C5*Weighting!V3+TUM_db1_S5_Treatm!D5*Weighting!V4+TUM_db1_S5_Treatm!E5*Weighting!V5+TUM_db1_S5_Treatm!F5*Weighting!V6+TUM_db1_S5_Treatm!G5*Weighting!V7+TUM_db1_S5_Treatm!H5*Weighting!V8+TUM_db1_S5_Treatm!I5*Weighting!V9+TUM_db1_S5_Treatm!J5*Weighting!V10+TUM_db1_S5_Treatm!K5*Weighting!V11+TUM_db1_S5_Treatm!L5*Weighting!V12+TUM_db1_S5_Treatm!M5*Weighting!V13+TUM_db1_S5_Treatm!N5*Weighting!V14+TUM_db1_S5_Treatm!O5*Weighting!V15+TUM_db1_S5_Treatm!P5*Weighting!V16+TUM_db1_S5_Treatm!Q5*Weighting!V17</f>
        <v>2.5945590419617837</v>
      </c>
      <c r="W5" s="6">
        <f>+TUM_db1_S5_Treatm!B5*Weighting!W2+TUM_db1_S5_Treatm!C5*Weighting!W3+TUM_db1_S5_Treatm!D5*Weighting!W4+TUM_db1_S5_Treatm!E5*Weighting!W5+TUM_db1_S5_Treatm!F5*Weighting!W6+TUM_db1_S5_Treatm!G5*Weighting!W7+TUM_db1_S5_Treatm!H5*Weighting!W8+TUM_db1_S5_Treatm!I5*Weighting!W9+TUM_db1_S5_Treatm!J5*Weighting!W10+TUM_db1_S5_Treatm!K5*Weighting!W11+TUM_db1_S5_Treatm!L5*Weighting!W12+TUM_db1_S5_Treatm!M5*Weighting!W13+TUM_db1_S5_Treatm!N5*Weighting!W14+TUM_db1_S5_Treatm!O5*Weighting!W15+TUM_db1_S5_Treatm!P5*Weighting!W16+TUM_db1_S5_Treatm!Q5*Weighting!W17</f>
        <v>16.40640010895109</v>
      </c>
      <c r="X5" s="6">
        <f>+TUM_db1_S5_Treatm!B5*Weighting!X2+TUM_db1_S5_Treatm!C5*Weighting!X3+TUM_db1_S5_Treatm!D5*Weighting!X4+TUM_db1_S5_Treatm!E5*Weighting!X5+TUM_db1_S5_Treatm!F5*Weighting!X6+TUM_db1_S5_Treatm!G5*Weighting!X7+TUM_db1_S5_Treatm!H5*Weighting!X8+TUM_db1_S5_Treatm!I5*Weighting!X9+TUM_db1_S5_Treatm!J5*Weighting!X10+TUM_db1_S5_Treatm!K5*Weighting!X11+TUM_db1_S5_Treatm!L5*Weighting!X12+TUM_db1_S5_Treatm!M5*Weighting!X13+TUM_db1_S5_Treatm!N5*Weighting!X14+TUM_db1_S5_Treatm!O5*Weighting!X15+TUM_db1_S5_Treatm!P5*Weighting!X16+TUM_db1_S5_Treatm!Q5*Weighting!X17</f>
        <v>0.49640557161158938</v>
      </c>
      <c r="Y5" s="6">
        <f>+TUM_db1_S5_Treatm!B5*Weighting!Y2+TUM_db1_S5_Treatm!C5*Weighting!Y3+TUM_db1_S5_Treatm!D5*Weighting!Y4+TUM_db1_S5_Treatm!E5*Weighting!Y5+TUM_db1_S5_Treatm!F5*Weighting!Y6+TUM_db1_S5_Treatm!G5*Weighting!Y7+TUM_db1_S5_Treatm!H5*Weighting!Y8+TUM_db1_S5_Treatm!I5*Weighting!Y9+TUM_db1_S5_Treatm!J5*Weighting!Y10+TUM_db1_S5_Treatm!K5*Weighting!Y11+TUM_db1_S5_Treatm!L5*Weighting!Y12+TUM_db1_S5_Treatm!M5*Weighting!Y13+TUM_db1_S5_Treatm!N5*Weighting!Y14+TUM_db1_S5_Treatm!O5*Weighting!Y15+TUM_db1_S5_Treatm!P5*Weighting!Y16+TUM_db1_S5_Treatm!Q5*Weighting!Y17</f>
        <v>0.73304989991078173</v>
      </c>
      <c r="Z5" s="6">
        <f>+TUM_db1_S5_Treatm!B5*Weighting!Z2+TUM_db1_S5_Treatm!C5*Weighting!Z3+TUM_db1_S5_Treatm!D5*Weighting!Z4+TUM_db1_S5_Treatm!E5*Weighting!Z5+TUM_db1_S5_Treatm!F5*Weighting!Z6+TUM_db1_S5_Treatm!G5*Weighting!Z7+TUM_db1_S5_Treatm!H5*Weighting!Z8+TUM_db1_S5_Treatm!I5*Weighting!Z9+TUM_db1_S5_Treatm!J5*Weighting!Z10+TUM_db1_S5_Treatm!K5*Weighting!Z11+TUM_db1_S5_Treatm!L5*Weighting!Z12+TUM_db1_S5_Treatm!M5*Weighting!Z13+TUM_db1_S5_Treatm!N5*Weighting!Z14+TUM_db1_S5_Treatm!O5*Weighting!Z15+TUM_db1_S5_Treatm!P5*Weighting!Z16+TUM_db1_S5_Treatm!Q5*Weighting!Z17</f>
        <v>16.47893054181587</v>
      </c>
      <c r="AA5" s="6">
        <f>+TUM_db1_S5_Treatm!B5*Weighting!AA2+TUM_db1_S5_Treatm!C5*Weighting!AA3+TUM_db1_S5_Treatm!D5*Weighting!AA4+TUM_db1_S5_Treatm!E5*Weighting!AA5+TUM_db1_S5_Treatm!F5*Weighting!AA6+TUM_db1_S5_Treatm!G5*Weighting!AA7+TUM_db1_S5_Treatm!H5*Weighting!AA8+TUM_db1_S5_Treatm!I5*Weighting!AA9+TUM_db1_S5_Treatm!J5*Weighting!AA10+TUM_db1_S5_Treatm!K5*Weighting!AA11+TUM_db1_S5_Treatm!L5*Weighting!AA12+TUM_db1_S5_Treatm!M5*Weighting!AA13+TUM_db1_S5_Treatm!N5*Weighting!AA14+TUM_db1_S5_Treatm!O5*Weighting!AA15+TUM_db1_S5_Treatm!P5*Weighting!AA16+TUM_db1_S5_Treatm!Q5*Weighting!AA17</f>
        <v>13.883048714817036</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5_Util!B2*Weighting!B2+TUM_db1_S5_Util!C2*Weighting!B3+TUM_db1_S5_Util!D2*Weighting!B4+TUM_db1_S5_Util!E2*Weighting!B5+TUM_db1_S5_Util!F2*Weighting!B6+TUM_db1_S5_Util!G2*Weighting!B7+TUM_db1_S5_Util!H2*Weighting!B8+TUM_db1_S5_Util!I2*Weighting!B9+TUM_db1_S5_Util!J2*Weighting!B10+TUM_db1_S5_Util!K2*Weighting!B11+TUM_db1_S5_Util!L2*Weighting!B12+TUM_db1_S5_Util!M2*Weighting!B13+TUM_db1_S5_Util!N2*Weighting!B14+TUM_db1_S5_Util!O2*Weighting!B15+TUM_db1_S5_Util!P2*Weighting!B16+TUM_db1_S5_Util!Q2*Weighting!B17</f>
        <v>-136.89543503551266</v>
      </c>
      <c r="C2" s="6">
        <f ca="1">+TUM_db1_S5_Util!B2*Weighting!C2+TUM_db1_S5_Util!C2*Weighting!C3+TUM_db1_S5_Util!D2*Weighting!C4+TUM_db1_S5_Util!E2*Weighting!C5+TUM_db1_S5_Util!F2*Weighting!C6+TUM_db1_S5_Util!G2*Weighting!C7+TUM_db1_S5_Util!H2*Weighting!C8+TUM_db1_S5_Util!I2*Weighting!C9+TUM_db1_S5_Util!J2*Weighting!C10+TUM_db1_S5_Util!K2*Weighting!C11+TUM_db1_S5_Util!L2*Weighting!C12+TUM_db1_S5_Util!M2*Weighting!C13+TUM_db1_S5_Util!N2*Weighting!C14+TUM_db1_S5_Util!O2*Weighting!C15+TUM_db1_S5_Util!P2*Weighting!C16+TUM_db1_S5_Util!Q2*Weighting!C17</f>
        <v>-133.09898557486727</v>
      </c>
      <c r="D2" s="6">
        <f ca="1">+TUM_db1_S5_Util!B2*Weighting!D2+TUM_db1_S5_Util!C2*Weighting!D3+TUM_db1_S5_Util!D2*Weighting!D4+TUM_db1_S5_Util!E2*Weighting!D5+TUM_db1_S5_Util!F2*Weighting!D6+TUM_db1_S5_Util!G2*Weighting!D7+TUM_db1_S5_Util!H2*Weighting!D8+TUM_db1_S5_Util!I2*Weighting!D9+TUM_db1_S5_Util!J2*Weighting!D10+TUM_db1_S5_Util!K2*Weighting!D11+TUM_db1_S5_Util!L2*Weighting!D12+TUM_db1_S5_Util!M2*Weighting!D13+TUM_db1_S5_Util!N2*Weighting!D14+TUM_db1_S5_Util!O2*Weighting!D15+TUM_db1_S5_Util!P2*Weighting!D16+TUM_db1_S5_Util!Q2*Weighting!D17</f>
        <v>-133.47684169183816</v>
      </c>
      <c r="E2" s="6">
        <f ca="1">+TUM_db1_S5_Util!B2*Weighting!E2+TUM_db1_S5_Util!C2*Weighting!E3+TUM_db1_S5_Util!D2*Weighting!E4+TUM_db1_S5_Util!E2*Weighting!E5+TUM_db1_S5_Util!F2*Weighting!E6+TUM_db1_S5_Util!G2*Weighting!E7+TUM_db1_S5_Util!H2*Weighting!E8+TUM_db1_S5_Util!I2*Weighting!E9+TUM_db1_S5_Util!J2*Weighting!E10+TUM_db1_S5_Util!K2*Weighting!E11+TUM_db1_S5_Util!L2*Weighting!E12+TUM_db1_S5_Util!M2*Weighting!E13+TUM_db1_S5_Util!N2*Weighting!E14+TUM_db1_S5_Util!O2*Weighting!E15+TUM_db1_S5_Util!P2*Weighting!E16+TUM_db1_S5_Util!Q2*Weighting!E17</f>
        <v>-165.89479327662576</v>
      </c>
      <c r="F2" s="6">
        <f ca="1">+TUM_db1_S5_Util!B2*Weighting!F2+TUM_db1_S5_Util!C2*Weighting!F3+TUM_db1_S5_Util!D2*Weighting!F4+TUM_db1_S5_Util!E2*Weighting!F5+TUM_db1_S5_Util!F2*Weighting!F6+TUM_db1_S5_Util!G2*Weighting!F7+TUM_db1_S5_Util!H2*Weighting!F8+TUM_db1_S5_Util!I2*Weighting!F9+TUM_db1_S5_Util!J2*Weighting!F10+TUM_db1_S5_Util!K2*Weighting!F11+TUM_db1_S5_Util!L2*Weighting!F12+TUM_db1_S5_Util!M2*Weighting!F13+TUM_db1_S5_Util!N2*Weighting!F14+TUM_db1_S5_Util!O2*Weighting!F15+TUM_db1_S5_Util!P2*Weighting!F16+TUM_db1_S5_Util!Q2*Weighting!F17</f>
        <v>-125.20506198434491</v>
      </c>
      <c r="G2" s="6">
        <f>+TUM_db1_S5_Util!B2*Weighting!G2+TUM_db1_S5_Util!C2*Weighting!G3+TUM_db1_S5_Util!D2*Weighting!G4+TUM_db1_S5_Util!E2*Weighting!G5+TUM_db1_S5_Util!F2*Weighting!G6+TUM_db1_S5_Util!G2*Weighting!G7+TUM_db1_S5_Util!H2*Weighting!G8+TUM_db1_S5_Util!I2*Weighting!G9+TUM_db1_S5_Util!J2*Weighting!G10+TUM_db1_S5_Util!K2*Weighting!G11+TUM_db1_S5_Util!L2*Weighting!G12+TUM_db1_S5_Util!M2*Weighting!G13+TUM_db1_S5_Util!N2*Weighting!G14+TUM_db1_S5_Util!O2*Weighting!G15+TUM_db1_S5_Util!P2*Weighting!G16+TUM_db1_S5_Util!Q2*Weighting!G17</f>
        <v>-55.134196269634792</v>
      </c>
      <c r="H2" s="6">
        <f>+TUM_db1_S5_Util!B2*Weighting!H2+TUM_db1_S5_Util!C2*Weighting!H3+TUM_db1_S5_Util!D2*Weighting!H4+TUM_db1_S5_Util!E2*Weighting!H5+TUM_db1_S5_Util!F2*Weighting!H6+TUM_db1_S5_Util!G2*Weighting!H7+TUM_db1_S5_Util!H2*Weighting!H8+TUM_db1_S5_Util!I2*Weighting!H9+TUM_db1_S5_Util!J2*Weighting!H10+TUM_db1_S5_Util!K2*Weighting!H11+TUM_db1_S5_Util!L2*Weighting!H12+TUM_db1_S5_Util!M2*Weighting!H13+TUM_db1_S5_Util!N2*Weighting!H14+TUM_db1_S5_Util!O2*Weighting!H15+TUM_db1_S5_Util!P2*Weighting!H16+TUM_db1_S5_Util!Q2*Weighting!H17</f>
        <v>-45.534854195295125</v>
      </c>
      <c r="I2" s="6">
        <f>+TUM_db1_S5_Util!B2*Weighting!I2+TUM_db1_S5_Util!C2*Weighting!I3+TUM_db1_S5_Util!D2*Weighting!I4+TUM_db1_S5_Util!E2*Weighting!I5+TUM_db1_S5_Util!F2*Weighting!I6+TUM_db1_S5_Util!G2*Weighting!I7+TUM_db1_S5_Util!H2*Weighting!I8+TUM_db1_S5_Util!I2*Weighting!I9+TUM_db1_S5_Util!J2*Weighting!I10+TUM_db1_S5_Util!K2*Weighting!I11+TUM_db1_S5_Util!L2*Weighting!I12+TUM_db1_S5_Util!M2*Weighting!I13+TUM_db1_S5_Util!N2*Weighting!I14+TUM_db1_S5_Util!O2*Weighting!I15+TUM_db1_S5_Util!P2*Weighting!I16+TUM_db1_S5_Util!Q2*Weighting!I17</f>
        <v>-53.070379276926857</v>
      </c>
      <c r="J2" s="6">
        <f>+TUM_db1_S5_Util!B2*Weighting!J2+TUM_db1_S5_Util!C2*Weighting!J3+TUM_db1_S5_Util!D2*Weighting!J4+TUM_db1_S5_Util!E2*Weighting!J5+TUM_db1_S5_Util!F2*Weighting!J6+TUM_db1_S5_Util!G2*Weighting!J7+TUM_db1_S5_Util!H2*Weighting!J8+TUM_db1_S5_Util!I2*Weighting!J9+TUM_db1_S5_Util!J2*Weighting!J10+TUM_db1_S5_Util!K2*Weighting!J11+TUM_db1_S5_Util!L2*Weighting!J12+TUM_db1_S5_Util!M2*Weighting!J13+TUM_db1_S5_Util!N2*Weighting!J14+TUM_db1_S5_Util!O2*Weighting!J15+TUM_db1_S5_Util!P2*Weighting!J16+TUM_db1_S5_Util!Q2*Weighting!J17</f>
        <v>-62.710891691511002</v>
      </c>
      <c r="K2" s="6">
        <f>+TUM_db1_S5_Util!B2*Weighting!K2+TUM_db1_S5_Util!C2*Weighting!K3+TUM_db1_S5_Util!D2*Weighting!K4+TUM_db1_S5_Util!E2*Weighting!K5+TUM_db1_S5_Util!F2*Weighting!K6+TUM_db1_S5_Util!G2*Weighting!K7+TUM_db1_S5_Util!H2*Weighting!K8+TUM_db1_S5_Util!I2*Weighting!K9+TUM_db1_S5_Util!J2*Weighting!K10+TUM_db1_S5_Util!K2*Weighting!K11+TUM_db1_S5_Util!L2*Weighting!K12+TUM_db1_S5_Util!M2*Weighting!K13+TUM_db1_S5_Util!N2*Weighting!K14+TUM_db1_S5_Util!O2*Weighting!K15+TUM_db1_S5_Util!P2*Weighting!K16+TUM_db1_S5_Util!Q2*Weighting!K17</f>
        <v>-41.427490304751551</v>
      </c>
      <c r="L2" s="6">
        <f>+TUM_db1_S5_Util!B2*Weighting!L2+TUM_db1_S5_Util!C2*Weighting!L3+TUM_db1_S5_Util!D2*Weighting!L4+TUM_db1_S5_Util!E2*Weighting!L5+TUM_db1_S5_Util!F2*Weighting!L6+TUM_db1_S5_Util!G2*Weighting!L7+TUM_db1_S5_Util!H2*Weighting!L8+TUM_db1_S5_Util!I2*Weighting!L9+TUM_db1_S5_Util!J2*Weighting!L10+TUM_db1_S5_Util!K2*Weighting!L11+TUM_db1_S5_Util!L2*Weighting!L12+TUM_db1_S5_Util!M2*Weighting!L13+TUM_db1_S5_Util!N2*Weighting!L14+TUM_db1_S5_Util!O2*Weighting!L15+TUM_db1_S5_Util!P2*Weighting!L16+TUM_db1_S5_Util!Q2*Weighting!L17</f>
        <v>-6.0392445902807417</v>
      </c>
      <c r="M2" s="6">
        <f>+TUM_db1_S5_Util!B2*Weighting!M2+TUM_db1_S5_Util!C2*Weighting!M3+TUM_db1_S5_Util!D2*Weighting!M4+TUM_db1_S5_Util!E2*Weighting!M5+TUM_db1_S5_Util!F2*Weighting!M6+TUM_db1_S5_Util!G2*Weighting!M7+TUM_db1_S5_Util!H2*Weighting!M8+TUM_db1_S5_Util!I2*Weighting!M9+TUM_db1_S5_Util!J2*Weighting!M10+TUM_db1_S5_Util!K2*Weighting!M11+TUM_db1_S5_Util!L2*Weighting!M12+TUM_db1_S5_Util!M2*Weighting!M13+TUM_db1_S5_Util!N2*Weighting!M14+TUM_db1_S5_Util!O2*Weighting!M15+TUM_db1_S5_Util!P2*Weighting!M16+TUM_db1_S5_Util!Q2*Weighting!M17</f>
        <v>-0.41225016409867288</v>
      </c>
      <c r="N2" s="6">
        <f>+TUM_db1_S5_Util!B2*Weighting!N2+TUM_db1_S5_Util!C2*Weighting!N3+TUM_db1_S5_Util!D2*Weighting!N4+TUM_db1_S5_Util!E2*Weighting!N5+TUM_db1_S5_Util!F2*Weighting!N6+TUM_db1_S5_Util!G2*Weighting!N7+TUM_db1_S5_Util!H2*Weighting!N8+TUM_db1_S5_Util!I2*Weighting!N9+TUM_db1_S5_Util!J2*Weighting!N10+TUM_db1_S5_Util!K2*Weighting!N11+TUM_db1_S5_Util!L2*Weighting!N12+TUM_db1_S5_Util!M2*Weighting!N13+TUM_db1_S5_Util!N2*Weighting!N14+TUM_db1_S5_Util!O2*Weighting!N15+TUM_db1_S5_Util!P2*Weighting!N16+TUM_db1_S5_Util!Q2*Weighting!N17</f>
        <v>-130.32424063600547</v>
      </c>
      <c r="O2" s="6">
        <f>+TUM_db1_S5_Util!B2*Weighting!O2+TUM_db1_S5_Util!C2*Weighting!O3+TUM_db1_S5_Util!D2*Weighting!O4+TUM_db1_S5_Util!E2*Weighting!O5+TUM_db1_S5_Util!F2*Weighting!O6+TUM_db1_S5_Util!G2*Weighting!O7+TUM_db1_S5_Util!H2*Weighting!O8+TUM_db1_S5_Util!I2*Weighting!O9+TUM_db1_S5_Util!J2*Weighting!O10+TUM_db1_S5_Util!K2*Weighting!O11+TUM_db1_S5_Util!L2*Weighting!O12+TUM_db1_S5_Util!M2*Weighting!O13+TUM_db1_S5_Util!N2*Weighting!O14+TUM_db1_S5_Util!O2*Weighting!O15+TUM_db1_S5_Util!P2*Weighting!O16+TUM_db1_S5_Util!Q2*Weighting!O17</f>
        <v>-206.59314725045144</v>
      </c>
      <c r="P2" s="6">
        <f>+TUM_db1_S5_Util!B2*Weighting!P2+TUM_db1_S5_Util!C2*Weighting!P3+TUM_db1_S5_Util!D2*Weighting!P4+TUM_db1_S5_Util!E2*Weighting!P5+TUM_db1_S5_Util!F2*Weighting!P6+TUM_db1_S5_Util!G2*Weighting!P7+TUM_db1_S5_Util!H2*Weighting!P8+TUM_db1_S5_Util!I2*Weighting!P9+TUM_db1_S5_Util!J2*Weighting!P10+TUM_db1_S5_Util!K2*Weighting!P11+TUM_db1_S5_Util!L2*Weighting!P12+TUM_db1_S5_Util!M2*Weighting!P13+TUM_db1_S5_Util!N2*Weighting!P14+TUM_db1_S5_Util!O2*Weighting!P15+TUM_db1_S5_Util!P2*Weighting!P16+TUM_db1_S5_Util!Q2*Weighting!P17</f>
        <v>-11.906562441272071</v>
      </c>
      <c r="Q2" s="6">
        <f>+TUM_db1_S5_Util!B2*Weighting!Q2+TUM_db1_S5_Util!C2*Weighting!Q3+TUM_db1_S5_Util!D2*Weighting!Q4+TUM_db1_S5_Util!E2*Weighting!Q5+TUM_db1_S5_Util!F2*Weighting!Q6+TUM_db1_S5_Util!G2*Weighting!Q7+TUM_db1_S5_Util!H2*Weighting!Q8+TUM_db1_S5_Util!I2*Weighting!Q9+TUM_db1_S5_Util!J2*Weighting!Q10+TUM_db1_S5_Util!K2*Weighting!Q11+TUM_db1_S5_Util!L2*Weighting!Q12+TUM_db1_S5_Util!M2*Weighting!Q13+TUM_db1_S5_Util!N2*Weighting!Q14+TUM_db1_S5_Util!O2*Weighting!Q15+TUM_db1_S5_Util!P2*Weighting!Q16+TUM_db1_S5_Util!Q2*Weighting!Q17</f>
        <v>-0.79283161840397098</v>
      </c>
      <c r="R2" s="6">
        <f>+TUM_db1_S5_Util!B2*Weighting!R2+TUM_db1_S5_Util!C2*Weighting!R3+TUM_db1_S5_Util!D2*Weighting!R4+TUM_db1_S5_Util!E2*Weighting!R5+TUM_db1_S5_Util!F2*Weighting!R6+TUM_db1_S5_Util!G2*Weighting!R7+TUM_db1_S5_Util!H2*Weighting!R8+TUM_db1_S5_Util!I2*Weighting!R9+TUM_db1_S5_Util!J2*Weighting!R10+TUM_db1_S5_Util!K2*Weighting!R11+TUM_db1_S5_Util!L2*Weighting!R12+TUM_db1_S5_Util!M2*Weighting!R13+TUM_db1_S5_Util!N2*Weighting!R14+TUM_db1_S5_Util!O2*Weighting!R15+TUM_db1_S5_Util!P2*Weighting!R16+TUM_db1_S5_Util!Q2*Weighting!R17</f>
        <v>-12.265299856661578</v>
      </c>
      <c r="S2" s="6">
        <f>+TUM_db1_S5_Util!B2*Weighting!S2+TUM_db1_S5_Util!C2*Weighting!S3+TUM_db1_S5_Util!D2*Weighting!S4+TUM_db1_S5_Util!E2*Weighting!S5+TUM_db1_S5_Util!F2*Weighting!S6+TUM_db1_S5_Util!G2*Weighting!S7+TUM_db1_S5_Util!H2*Weighting!S8+TUM_db1_S5_Util!I2*Weighting!S9+TUM_db1_S5_Util!J2*Weighting!S10+TUM_db1_S5_Util!K2*Weighting!S11+TUM_db1_S5_Util!L2*Weighting!S12+TUM_db1_S5_Util!M2*Weighting!S13+TUM_db1_S5_Util!N2*Weighting!S14+TUM_db1_S5_Util!O2*Weighting!S15+TUM_db1_S5_Util!P2*Weighting!S16+TUM_db1_S5_Util!Q2*Weighting!S17</f>
        <v>-19.985465183149888</v>
      </c>
      <c r="T2" s="6">
        <f>+TUM_db1_S5_Util!B2*Weighting!T2+TUM_db1_S5_Util!C2*Weighting!T3+TUM_db1_S5_Util!D2*Weighting!T4+TUM_db1_S5_Util!E2*Weighting!T5+TUM_db1_S5_Util!F2*Weighting!T6+TUM_db1_S5_Util!G2*Weighting!T7+TUM_db1_S5_Util!H2*Weighting!T8+TUM_db1_S5_Util!I2*Weighting!T9+TUM_db1_S5_Util!J2*Weighting!T10+TUM_db1_S5_Util!K2*Weighting!T11+TUM_db1_S5_Util!L2*Weighting!T12+TUM_db1_S5_Util!M2*Weighting!T13+TUM_db1_S5_Util!N2*Weighting!T14+TUM_db1_S5_Util!O2*Weighting!T15+TUM_db1_S5_Util!P2*Weighting!T16+TUM_db1_S5_Util!Q2*Weighting!T17</f>
        <v>-25.648519104479647</v>
      </c>
      <c r="U2" s="6">
        <f>+TUM_db1_S5_Util!B2*Weighting!U2+TUM_db1_S5_Util!C2*Weighting!U3+TUM_db1_S5_Util!D2*Weighting!U4+TUM_db1_S5_Util!E2*Weighting!U5+TUM_db1_S5_Util!F2*Weighting!U6+TUM_db1_S5_Util!G2*Weighting!U7+TUM_db1_S5_Util!H2*Weighting!U8+TUM_db1_S5_Util!I2*Weighting!U9+TUM_db1_S5_Util!J2*Weighting!U10+TUM_db1_S5_Util!K2*Weighting!U11+TUM_db1_S5_Util!L2*Weighting!U12+TUM_db1_S5_Util!M2*Weighting!U13+TUM_db1_S5_Util!N2*Weighting!U14+TUM_db1_S5_Util!O2*Weighting!U15+TUM_db1_S5_Util!P2*Weighting!U16+TUM_db1_S5_Util!Q2*Weighting!U17</f>
        <v>-33.591307129413458</v>
      </c>
      <c r="V2" s="6">
        <f>+TUM_db1_S5_Util!B2*Weighting!V2+TUM_db1_S5_Util!C2*Weighting!V3+TUM_db1_S5_Util!D2*Weighting!V4+TUM_db1_S5_Util!E2*Weighting!V5+TUM_db1_S5_Util!F2*Weighting!V6+TUM_db1_S5_Util!G2*Weighting!V7+TUM_db1_S5_Util!H2*Weighting!V8+TUM_db1_S5_Util!I2*Weighting!V9+TUM_db1_S5_Util!J2*Weighting!V10+TUM_db1_S5_Util!K2*Weighting!V11+TUM_db1_S5_Util!L2*Weighting!V12+TUM_db1_S5_Util!M2*Weighting!V13+TUM_db1_S5_Util!N2*Weighting!V14+TUM_db1_S5_Util!O2*Weighting!V15+TUM_db1_S5_Util!P2*Weighting!V16+TUM_db1_S5_Util!Q2*Weighting!V17</f>
        <v>-29.96039053922463</v>
      </c>
      <c r="W2" s="6">
        <f>+TUM_db1_S5_Util!B2*Weighting!W2+TUM_db1_S5_Util!C2*Weighting!W3+TUM_db1_S5_Util!D2*Weighting!W4+TUM_db1_S5_Util!E2*Weighting!W5+TUM_db1_S5_Util!F2*Weighting!W6+TUM_db1_S5_Util!G2*Weighting!W7+TUM_db1_S5_Util!H2*Weighting!W8+TUM_db1_S5_Util!I2*Weighting!W9+TUM_db1_S5_Util!J2*Weighting!W10+TUM_db1_S5_Util!K2*Weighting!W11+TUM_db1_S5_Util!L2*Weighting!W12+TUM_db1_S5_Util!M2*Weighting!W13+TUM_db1_S5_Util!N2*Weighting!W14+TUM_db1_S5_Util!O2*Weighting!W15+TUM_db1_S5_Util!P2*Weighting!W16+TUM_db1_S5_Util!Q2*Weighting!W17</f>
        <v>-205.40675241558827</v>
      </c>
      <c r="X2" s="6">
        <f>+TUM_db1_S5_Util!B2*Weighting!X2+TUM_db1_S5_Util!C2*Weighting!X3+TUM_db1_S5_Util!D2*Weighting!X4+TUM_db1_S5_Util!E2*Weighting!X5+TUM_db1_S5_Util!F2*Weighting!X6+TUM_db1_S5_Util!G2*Weighting!X7+TUM_db1_S5_Util!H2*Weighting!X8+TUM_db1_S5_Util!I2*Weighting!X9+TUM_db1_S5_Util!J2*Weighting!X10+TUM_db1_S5_Util!K2*Weighting!X11+TUM_db1_S5_Util!L2*Weighting!X12+TUM_db1_S5_Util!M2*Weighting!X13+TUM_db1_S5_Util!N2*Weighting!X14+TUM_db1_S5_Util!O2*Weighting!X15+TUM_db1_S5_Util!P2*Weighting!X16+TUM_db1_S5_Util!Q2*Weighting!X17</f>
        <v>-17.412035586792509</v>
      </c>
      <c r="Y2" s="6">
        <f>+TUM_db1_S5_Util!B2*Weighting!Y2+TUM_db1_S5_Util!C2*Weighting!Y3+TUM_db1_S5_Util!D2*Weighting!Y4+TUM_db1_S5_Util!E2*Weighting!Y5+TUM_db1_S5_Util!F2*Weighting!Y6+TUM_db1_S5_Util!G2*Weighting!Y7+TUM_db1_S5_Util!H2*Weighting!Y8+TUM_db1_S5_Util!I2*Weighting!Y9+TUM_db1_S5_Util!J2*Weighting!Y10+TUM_db1_S5_Util!K2*Weighting!Y11+TUM_db1_S5_Util!L2*Weighting!Y12+TUM_db1_S5_Util!M2*Weighting!Y13+TUM_db1_S5_Util!N2*Weighting!Y14+TUM_db1_S5_Util!O2*Weighting!Y15+TUM_db1_S5_Util!P2*Weighting!Y16+TUM_db1_S5_Util!Q2*Weighting!Y17</f>
        <v>-154.76658854862265</v>
      </c>
      <c r="Z2" s="6">
        <f>+TUM_db1_S5_Util!B2*Weighting!Z2+TUM_db1_S5_Util!C2*Weighting!Z3+TUM_db1_S5_Util!D2*Weighting!Z4+TUM_db1_S5_Util!E2*Weighting!Z5+TUM_db1_S5_Util!F2*Weighting!Z6+TUM_db1_S5_Util!G2*Weighting!Z7+TUM_db1_S5_Util!H2*Weighting!Z8+TUM_db1_S5_Util!I2*Weighting!Z9+TUM_db1_S5_Util!J2*Weighting!Z10+TUM_db1_S5_Util!K2*Weighting!Z11+TUM_db1_S5_Util!L2*Weighting!Z12+TUM_db1_S5_Util!M2*Weighting!Z13+TUM_db1_S5_Util!N2*Weighting!Z14+TUM_db1_S5_Util!O2*Weighting!Z15+TUM_db1_S5_Util!P2*Weighting!Z16+TUM_db1_S5_Util!Q2*Weighting!Z17</f>
        <v>-14.973705810434128</v>
      </c>
      <c r="AA2" s="6">
        <f>+TUM_db1_S5_Util!B2*Weighting!AA2+TUM_db1_S5_Util!C2*Weighting!AA3+TUM_db1_S5_Util!D2*Weighting!AA4+TUM_db1_S5_Util!E2*Weighting!AA5+TUM_db1_S5_Util!F2*Weighting!AA6+TUM_db1_S5_Util!G2*Weighting!AA7+TUM_db1_S5_Util!H2*Weighting!AA8+TUM_db1_S5_Util!I2*Weighting!AA9+TUM_db1_S5_Util!J2*Weighting!AA10+TUM_db1_S5_Util!K2*Weighting!AA11+TUM_db1_S5_Util!L2*Weighting!AA12+TUM_db1_S5_Util!M2*Weighting!AA13+TUM_db1_S5_Util!N2*Weighting!AA14+TUM_db1_S5_Util!O2*Weighting!AA15+TUM_db1_S5_Util!P2*Weighting!AA16+TUM_db1_S5_Util!Q2*Weighting!AA17</f>
        <v>-12.068799439277687</v>
      </c>
    </row>
    <row r="3" spans="1:27" x14ac:dyDescent="0.35">
      <c r="A3" s="5" t="s">
        <v>2</v>
      </c>
      <c r="B3" s="6">
        <f ca="1">+TUM_db1_S5_Util!B3*Weighting!B2+TUM_db1_S5_Util!C3*Weighting!B3+TUM_db1_S5_Util!D3*Weighting!B4+TUM_db1_S5_Util!E3*Weighting!B5+TUM_db1_S5_Util!F3*Weighting!B6+TUM_db1_S5_Util!G3*Weighting!B7+TUM_db1_S5_Util!H3*Weighting!B8+TUM_db1_S5_Util!I3*Weighting!B9+TUM_db1_S5_Util!J3*Weighting!B10+TUM_db1_S5_Util!K3*Weighting!B11+TUM_db1_S5_Util!L3*Weighting!B12+TUM_db1_S5_Util!M3*Weighting!B13+TUM_db1_S5_Util!N3*Weighting!B14+TUM_db1_S5_Util!O3*Weighting!B15+TUM_db1_S5_Util!P3*Weighting!B16+TUM_db1_S5_Util!Q3*Weighting!B17</f>
        <v>0.34921590626242244</v>
      </c>
      <c r="C3" s="6">
        <f ca="1">+TUM_db1_S5_Util!B3*Weighting!C2+TUM_db1_S5_Util!C3*Weighting!C3+TUM_db1_S5_Util!D3*Weighting!C4+TUM_db1_S5_Util!E3*Weighting!C5+TUM_db1_S5_Util!F3*Weighting!C6+TUM_db1_S5_Util!G3*Weighting!C7+TUM_db1_S5_Util!H3*Weighting!C8+TUM_db1_S5_Util!I3*Weighting!C9+TUM_db1_S5_Util!J3*Weighting!C10+TUM_db1_S5_Util!K3*Weighting!C11+TUM_db1_S5_Util!L3*Weighting!C12+TUM_db1_S5_Util!M3*Weighting!C13+TUM_db1_S5_Util!N3*Weighting!C14+TUM_db1_S5_Util!O3*Weighting!C15+TUM_db1_S5_Util!P3*Weighting!C16+TUM_db1_S5_Util!Q3*Weighting!C17</f>
        <v>0.29929970731326883</v>
      </c>
      <c r="D3" s="6">
        <f ca="1">+TUM_db1_S5_Util!B3*Weighting!D2+TUM_db1_S5_Util!C3*Weighting!D3+TUM_db1_S5_Util!D3*Weighting!D4+TUM_db1_S5_Util!E3*Weighting!D5+TUM_db1_S5_Util!F3*Weighting!D6+TUM_db1_S5_Util!G3*Weighting!D7+TUM_db1_S5_Util!H3*Weighting!D8+TUM_db1_S5_Util!I3*Weighting!D9+TUM_db1_S5_Util!J3*Weighting!D10+TUM_db1_S5_Util!K3*Weighting!D11+TUM_db1_S5_Util!L3*Weighting!D12+TUM_db1_S5_Util!M3*Weighting!D13+TUM_db1_S5_Util!N3*Weighting!D14+TUM_db1_S5_Util!O3*Weighting!D15+TUM_db1_S5_Util!P3*Weighting!D16+TUM_db1_S5_Util!Q3*Weighting!D17</f>
        <v>0.34579276700335432</v>
      </c>
      <c r="E3" s="6">
        <f ca="1">+TUM_db1_S5_Util!B3*Weighting!E2+TUM_db1_S5_Util!C3*Weighting!E3+TUM_db1_S5_Util!D3*Weighting!E4+TUM_db1_S5_Util!E3*Weighting!E5+TUM_db1_S5_Util!F3*Weighting!E6+TUM_db1_S5_Util!G3*Weighting!E7+TUM_db1_S5_Util!H3*Weighting!E8+TUM_db1_S5_Util!I3*Weighting!E9+TUM_db1_S5_Util!J3*Weighting!E10+TUM_db1_S5_Util!K3*Weighting!E11+TUM_db1_S5_Util!L3*Weighting!E12+TUM_db1_S5_Util!M3*Weighting!E13+TUM_db1_S5_Util!N3*Weighting!E14+TUM_db1_S5_Util!O3*Weighting!E15+TUM_db1_S5_Util!P3*Weighting!E16+TUM_db1_S5_Util!Q3*Weighting!E17</f>
        <v>0.50148098301677457</v>
      </c>
      <c r="F3" s="6">
        <f ca="1">+TUM_db1_S5_Util!B3*Weighting!F2+TUM_db1_S5_Util!C3*Weighting!F3+TUM_db1_S5_Util!D3*Weighting!F4+TUM_db1_S5_Util!E3*Weighting!F5+TUM_db1_S5_Util!F3*Weighting!F6+TUM_db1_S5_Util!G3*Weighting!F7+TUM_db1_S5_Util!H3*Weighting!F8+TUM_db1_S5_Util!I3*Weighting!F9+TUM_db1_S5_Util!J3*Weighting!F10+TUM_db1_S5_Util!K3*Weighting!F11+TUM_db1_S5_Util!L3*Weighting!F12+TUM_db1_S5_Util!M3*Weighting!F13+TUM_db1_S5_Util!N3*Weighting!F14+TUM_db1_S5_Util!O3*Weighting!F15+TUM_db1_S5_Util!P3*Weighting!F16+TUM_db1_S5_Util!Q3*Weighting!F17</f>
        <v>0.33501118115258355</v>
      </c>
      <c r="G3" s="6">
        <f>+TUM_db1_S5_Util!B3*Weighting!G2+TUM_db1_S5_Util!C3*Weighting!G3+TUM_db1_S5_Util!D3*Weighting!G4+TUM_db1_S5_Util!E3*Weighting!G5+TUM_db1_S5_Util!F3*Weighting!G6+TUM_db1_S5_Util!G3*Weighting!G7+TUM_db1_S5_Util!H3*Weighting!G8+TUM_db1_S5_Util!I3*Weighting!G9+TUM_db1_S5_Util!J3*Weighting!G10+TUM_db1_S5_Util!K3*Weighting!G11+TUM_db1_S5_Util!L3*Weighting!G12+TUM_db1_S5_Util!M3*Weighting!G13+TUM_db1_S5_Util!N3*Weighting!G14+TUM_db1_S5_Util!O3*Weighting!G15+TUM_db1_S5_Util!P3*Weighting!G16+TUM_db1_S5_Util!Q3*Weighting!G17</f>
        <v>0.16377074532058669</v>
      </c>
      <c r="H3" s="6">
        <f>+TUM_db1_S5_Util!B3*Weighting!H2+TUM_db1_S5_Util!C3*Weighting!H3+TUM_db1_S5_Util!D3*Weighting!H4+TUM_db1_S5_Util!E3*Weighting!H5+TUM_db1_S5_Util!F3*Weighting!H6+TUM_db1_S5_Util!G3*Weighting!H7+TUM_db1_S5_Util!H3*Weighting!H8+TUM_db1_S5_Util!I3*Weighting!H9+TUM_db1_S5_Util!J3*Weighting!H10+TUM_db1_S5_Util!K3*Weighting!H11+TUM_db1_S5_Util!L3*Weighting!H12+TUM_db1_S5_Util!M3*Weighting!H13+TUM_db1_S5_Util!N3*Weighting!H14+TUM_db1_S5_Util!O3*Weighting!H15+TUM_db1_S5_Util!P3*Weighting!H16+TUM_db1_S5_Util!Q3*Weighting!H17</f>
        <v>0.14823907370675235</v>
      </c>
      <c r="I3" s="6">
        <f>+TUM_db1_S5_Util!B3*Weighting!I2+TUM_db1_S5_Util!C3*Weighting!I3+TUM_db1_S5_Util!D3*Weighting!I4+TUM_db1_S5_Util!E3*Weighting!I5+TUM_db1_S5_Util!F3*Weighting!I6+TUM_db1_S5_Util!G3*Weighting!I7+TUM_db1_S5_Util!H3*Weighting!I8+TUM_db1_S5_Util!I3*Weighting!I9+TUM_db1_S5_Util!J3*Weighting!I10+TUM_db1_S5_Util!K3*Weighting!I11+TUM_db1_S5_Util!L3*Weighting!I12+TUM_db1_S5_Util!M3*Weighting!I13+TUM_db1_S5_Util!N3*Weighting!I14+TUM_db1_S5_Util!O3*Weighting!I15+TUM_db1_S5_Util!P3*Weighting!I16+TUM_db1_S5_Util!Q3*Weighting!I17</f>
        <v>0.16160003056654193</v>
      </c>
      <c r="J3" s="6">
        <f>+TUM_db1_S5_Util!B3*Weighting!J2+TUM_db1_S5_Util!C3*Weighting!J3+TUM_db1_S5_Util!D3*Weighting!J4+TUM_db1_S5_Util!E3*Weighting!J5+TUM_db1_S5_Util!F3*Weighting!J6+TUM_db1_S5_Util!G3*Weighting!J7+TUM_db1_S5_Util!H3*Weighting!J8+TUM_db1_S5_Util!I3*Weighting!J9+TUM_db1_S5_Util!J3*Weighting!J10+TUM_db1_S5_Util!K3*Weighting!J11+TUM_db1_S5_Util!L3*Weighting!J12+TUM_db1_S5_Util!M3*Weighting!J13+TUM_db1_S5_Util!N3*Weighting!J14+TUM_db1_S5_Util!O3*Weighting!J15+TUM_db1_S5_Util!P3*Weighting!J16+TUM_db1_S5_Util!Q3*Weighting!J17</f>
        <v>0.2134546352511465</v>
      </c>
      <c r="K3" s="6">
        <f>+TUM_db1_S5_Util!B3*Weighting!K2+TUM_db1_S5_Util!C3*Weighting!K3+TUM_db1_S5_Util!D3*Weighting!K4+TUM_db1_S5_Util!E3*Weighting!K5+TUM_db1_S5_Util!F3*Weighting!K6+TUM_db1_S5_Util!G3*Weighting!K7+TUM_db1_S5_Util!H3*Weighting!K8+TUM_db1_S5_Util!I3*Weighting!K9+TUM_db1_S5_Util!J3*Weighting!K10+TUM_db1_S5_Util!K3*Weighting!K11+TUM_db1_S5_Util!L3*Weighting!K12+TUM_db1_S5_Util!M3*Weighting!K13+TUM_db1_S5_Util!N3*Weighting!K14+TUM_db1_S5_Util!O3*Weighting!K15+TUM_db1_S5_Util!P3*Weighting!K16+TUM_db1_S5_Util!Q3*Weighting!K17</f>
        <v>0.14478088885854348</v>
      </c>
      <c r="L3" s="6">
        <f>+TUM_db1_S5_Util!B3*Weighting!L2+TUM_db1_S5_Util!C3*Weighting!L3+TUM_db1_S5_Util!D3*Weighting!L4+TUM_db1_S5_Util!E3*Weighting!L5+TUM_db1_S5_Util!F3*Weighting!L6+TUM_db1_S5_Util!G3*Weighting!L7+TUM_db1_S5_Util!H3*Weighting!L8+TUM_db1_S5_Util!I3*Weighting!L9+TUM_db1_S5_Util!J3*Weighting!L10+TUM_db1_S5_Util!K3*Weighting!L11+TUM_db1_S5_Util!L3*Weighting!L12+TUM_db1_S5_Util!M3*Weighting!L13+TUM_db1_S5_Util!N3*Weighting!L14+TUM_db1_S5_Util!O3*Weighting!L15+TUM_db1_S5_Util!P3*Weighting!L16+TUM_db1_S5_Util!Q3*Weighting!L17</f>
        <v>8.8854081505228319E-2</v>
      </c>
      <c r="M3" s="6">
        <f>+TUM_db1_S5_Util!B3*Weighting!M2+TUM_db1_S5_Util!C3*Weighting!M3+TUM_db1_S5_Util!D3*Weighting!M4+TUM_db1_S5_Util!E3*Weighting!M5+TUM_db1_S5_Util!F3*Weighting!M6+TUM_db1_S5_Util!G3*Weighting!M7+TUM_db1_S5_Util!H3*Weighting!M8+TUM_db1_S5_Util!I3*Weighting!M9+TUM_db1_S5_Util!J3*Weighting!M10+TUM_db1_S5_Util!K3*Weighting!M11+TUM_db1_S5_Util!L3*Weighting!M12+TUM_db1_S5_Util!M3*Weighting!M13+TUM_db1_S5_Util!N3*Weighting!M14+TUM_db1_S5_Util!O3*Weighting!M15+TUM_db1_S5_Util!P3*Weighting!M16+TUM_db1_S5_Util!Q3*Weighting!M17</f>
        <v>7.1829707829873315E-3</v>
      </c>
      <c r="N3" s="6">
        <f>+TUM_db1_S5_Util!B3*Weighting!N2+TUM_db1_S5_Util!C3*Weighting!N3+TUM_db1_S5_Util!D3*Weighting!N4+TUM_db1_S5_Util!E3*Weighting!N5+TUM_db1_S5_Util!F3*Weighting!N6+TUM_db1_S5_Util!G3*Weighting!N7+TUM_db1_S5_Util!H3*Weighting!N8+TUM_db1_S5_Util!I3*Weighting!N9+TUM_db1_S5_Util!J3*Weighting!N10+TUM_db1_S5_Util!K3*Weighting!N11+TUM_db1_S5_Util!L3*Weighting!N12+TUM_db1_S5_Util!M3*Weighting!N13+TUM_db1_S5_Util!N3*Weighting!N14+TUM_db1_S5_Util!O3*Weighting!N15+TUM_db1_S5_Util!P3*Weighting!N16+TUM_db1_S5_Util!Q3*Weighting!N17</f>
        <v>0.55532685624578471</v>
      </c>
      <c r="O3" s="6">
        <f>+TUM_db1_S5_Util!B3*Weighting!O2+TUM_db1_S5_Util!C3*Weighting!O3+TUM_db1_S5_Util!D3*Weighting!O4+TUM_db1_S5_Util!E3*Weighting!O5+TUM_db1_S5_Util!F3*Weighting!O6+TUM_db1_S5_Util!G3*Weighting!O7+TUM_db1_S5_Util!H3*Weighting!O8+TUM_db1_S5_Util!I3*Weighting!O9+TUM_db1_S5_Util!J3*Weighting!O10+TUM_db1_S5_Util!K3*Weighting!O11+TUM_db1_S5_Util!L3*Weighting!O12+TUM_db1_S5_Util!M3*Weighting!O13+TUM_db1_S5_Util!N3*Weighting!O14+TUM_db1_S5_Util!O3*Weighting!O15+TUM_db1_S5_Util!P3*Weighting!O16+TUM_db1_S5_Util!Q3*Weighting!O17</f>
        <v>0.51179381162011184</v>
      </c>
      <c r="P3" s="6">
        <f>+TUM_db1_S5_Util!B3*Weighting!P2+TUM_db1_S5_Util!C3*Weighting!P3+TUM_db1_S5_Util!D3*Weighting!P4+TUM_db1_S5_Util!E3*Weighting!P5+TUM_db1_S5_Util!F3*Weighting!P6+TUM_db1_S5_Util!G3*Weighting!P7+TUM_db1_S5_Util!H3*Weighting!P8+TUM_db1_S5_Util!I3*Weighting!P9+TUM_db1_S5_Util!J3*Weighting!P10+TUM_db1_S5_Util!K3*Weighting!P11+TUM_db1_S5_Util!L3*Weighting!P12+TUM_db1_S5_Util!M3*Weighting!P13+TUM_db1_S5_Util!N3*Weighting!P14+TUM_db1_S5_Util!O3*Weighting!P15+TUM_db1_S5_Util!P3*Weighting!P16+TUM_db1_S5_Util!Q3*Weighting!P17</f>
        <v>0.19834977524632172</v>
      </c>
      <c r="Q3" s="6">
        <f>+TUM_db1_S5_Util!B3*Weighting!Q2+TUM_db1_S5_Util!C3*Weighting!Q3+TUM_db1_S5_Util!D3*Weighting!Q4+TUM_db1_S5_Util!E3*Weighting!Q5+TUM_db1_S5_Util!F3*Weighting!Q6+TUM_db1_S5_Util!G3*Weighting!Q7+TUM_db1_S5_Util!H3*Weighting!Q8+TUM_db1_S5_Util!I3*Weighting!Q9+TUM_db1_S5_Util!J3*Weighting!Q10+TUM_db1_S5_Util!K3*Weighting!Q11+TUM_db1_S5_Util!L3*Weighting!Q12+TUM_db1_S5_Util!M3*Weighting!Q13+TUM_db1_S5_Util!N3*Weighting!Q14+TUM_db1_S5_Util!O3*Weighting!Q15+TUM_db1_S5_Util!P3*Weighting!Q16+TUM_db1_S5_Util!Q3*Weighting!Q17</f>
        <v>1.4674673361108375E-2</v>
      </c>
      <c r="R3" s="6">
        <f>+TUM_db1_S5_Util!B3*Weighting!R2+TUM_db1_S5_Util!C3*Weighting!R3+TUM_db1_S5_Util!D3*Weighting!R4+TUM_db1_S5_Util!E3*Weighting!R5+TUM_db1_S5_Util!F3*Weighting!R6+TUM_db1_S5_Util!G3*Weighting!R7+TUM_db1_S5_Util!H3*Weighting!R8+TUM_db1_S5_Util!I3*Weighting!R9+TUM_db1_S5_Util!J3*Weighting!R10+TUM_db1_S5_Util!K3*Weighting!R11+TUM_db1_S5_Util!L3*Weighting!R12+TUM_db1_S5_Util!M3*Weighting!R13+TUM_db1_S5_Util!N3*Weighting!R14+TUM_db1_S5_Util!O3*Weighting!R15+TUM_db1_S5_Util!P3*Weighting!R16+TUM_db1_S5_Util!Q3*Weighting!R17</f>
        <v>8.903729973262707E-2</v>
      </c>
      <c r="S3" s="6">
        <f>+TUM_db1_S5_Util!B3*Weighting!S2+TUM_db1_S5_Util!C3*Weighting!S3+TUM_db1_S5_Util!D3*Weighting!S4+TUM_db1_S5_Util!E3*Weighting!S5+TUM_db1_S5_Util!F3*Weighting!S6+TUM_db1_S5_Util!G3*Weighting!S7+TUM_db1_S5_Util!H3*Weighting!S8+TUM_db1_S5_Util!I3*Weighting!S9+TUM_db1_S5_Util!J3*Weighting!S10+TUM_db1_S5_Util!K3*Weighting!S11+TUM_db1_S5_Util!L3*Weighting!S12+TUM_db1_S5_Util!M3*Weighting!S13+TUM_db1_S5_Util!N3*Weighting!S14+TUM_db1_S5_Util!O3*Weighting!S15+TUM_db1_S5_Util!P3*Weighting!S16+TUM_db1_S5_Util!Q3*Weighting!S17</f>
        <v>6.0864395878928092E-2</v>
      </c>
      <c r="T3" s="6">
        <f>+TUM_db1_S5_Util!B3*Weighting!T2+TUM_db1_S5_Util!C3*Weighting!T3+TUM_db1_S5_Util!D3*Weighting!T4+TUM_db1_S5_Util!E3*Weighting!T5+TUM_db1_S5_Util!F3*Weighting!T6+TUM_db1_S5_Util!G3*Weighting!T7+TUM_db1_S5_Util!H3*Weighting!T8+TUM_db1_S5_Util!I3*Weighting!T9+TUM_db1_S5_Util!J3*Weighting!T10+TUM_db1_S5_Util!K3*Weighting!T11+TUM_db1_S5_Util!L3*Weighting!T12+TUM_db1_S5_Util!M3*Weighting!T13+TUM_db1_S5_Util!N3*Weighting!T14+TUM_db1_S5_Util!O3*Weighting!T15+TUM_db1_S5_Util!P3*Weighting!T16+TUM_db1_S5_Util!Q3*Weighting!T17</f>
        <v>6.4047429433064823E-2</v>
      </c>
      <c r="U3" s="6">
        <f>+TUM_db1_S5_Util!B3*Weighting!U2+TUM_db1_S5_Util!C3*Weighting!U3+TUM_db1_S5_Util!D3*Weighting!U4+TUM_db1_S5_Util!E3*Weighting!U5+TUM_db1_S5_Util!F3*Weighting!U6+TUM_db1_S5_Util!G3*Weighting!U7+TUM_db1_S5_Util!H3*Weighting!U8+TUM_db1_S5_Util!I3*Weighting!U9+TUM_db1_S5_Util!J3*Weighting!U10+TUM_db1_S5_Util!K3*Weighting!U11+TUM_db1_S5_Util!L3*Weighting!U12+TUM_db1_S5_Util!M3*Weighting!U13+TUM_db1_S5_Util!N3*Weighting!U14+TUM_db1_S5_Util!O3*Weighting!U15+TUM_db1_S5_Util!P3*Weighting!U16+TUM_db1_S5_Util!Q3*Weighting!U17</f>
        <v>8.1335687612690399E-3</v>
      </c>
      <c r="V3" s="6">
        <f>+TUM_db1_S5_Util!B3*Weighting!V2+TUM_db1_S5_Util!C3*Weighting!V3+TUM_db1_S5_Util!D3*Weighting!V4+TUM_db1_S5_Util!E3*Weighting!V5+TUM_db1_S5_Util!F3*Weighting!V6+TUM_db1_S5_Util!G3*Weighting!V7+TUM_db1_S5_Util!H3*Weighting!V8+TUM_db1_S5_Util!I3*Weighting!V9+TUM_db1_S5_Util!J3*Weighting!V10+TUM_db1_S5_Util!K3*Weighting!V11+TUM_db1_S5_Util!L3*Weighting!V12+TUM_db1_S5_Util!M3*Weighting!V13+TUM_db1_S5_Util!N3*Weighting!V14+TUM_db1_S5_Util!O3*Weighting!V15+TUM_db1_S5_Util!P3*Weighting!V16+TUM_db1_S5_Util!Q3*Weighting!V17</f>
        <v>3.6135375850741669E-2</v>
      </c>
      <c r="W3" s="6">
        <f>+TUM_db1_S5_Util!B3*Weighting!W2+TUM_db1_S5_Util!C3*Weighting!W3+TUM_db1_S5_Util!D3*Weighting!W4+TUM_db1_S5_Util!E3*Weighting!W5+TUM_db1_S5_Util!F3*Weighting!W6+TUM_db1_S5_Util!G3*Weighting!W7+TUM_db1_S5_Util!H3*Weighting!W8+TUM_db1_S5_Util!I3*Weighting!W9+TUM_db1_S5_Util!J3*Weighting!W10+TUM_db1_S5_Util!K3*Weighting!W11+TUM_db1_S5_Util!L3*Weighting!W12+TUM_db1_S5_Util!M3*Weighting!W13+TUM_db1_S5_Util!N3*Weighting!W14+TUM_db1_S5_Util!O3*Weighting!W15+TUM_db1_S5_Util!P3*Weighting!W16+TUM_db1_S5_Util!Q3*Weighting!W17</f>
        <v>0.63278360712978143</v>
      </c>
      <c r="X3" s="6">
        <f>+TUM_db1_S5_Util!B3*Weighting!X2+TUM_db1_S5_Util!C3*Weighting!X3+TUM_db1_S5_Util!D3*Weighting!X4+TUM_db1_S5_Util!E3*Weighting!X5+TUM_db1_S5_Util!F3*Weighting!X6+TUM_db1_S5_Util!G3*Weighting!X7+TUM_db1_S5_Util!H3*Weighting!X8+TUM_db1_S5_Util!I3*Weighting!X9+TUM_db1_S5_Util!J3*Weighting!X10+TUM_db1_S5_Util!K3*Weighting!X11+TUM_db1_S5_Util!L3*Weighting!X12+TUM_db1_S5_Util!M3*Weighting!X13+TUM_db1_S5_Util!N3*Weighting!X14+TUM_db1_S5_Util!O3*Weighting!X15+TUM_db1_S5_Util!P3*Weighting!X16+TUM_db1_S5_Util!Q3*Weighting!X17</f>
        <v>1.3950421813089238E-2</v>
      </c>
      <c r="Y3" s="6">
        <f>+TUM_db1_S5_Util!B3*Weighting!Y2+TUM_db1_S5_Util!C3*Weighting!Y3+TUM_db1_S5_Util!D3*Weighting!Y4+TUM_db1_S5_Util!E3*Weighting!Y5+TUM_db1_S5_Util!F3*Weighting!Y6+TUM_db1_S5_Util!G3*Weighting!Y7+TUM_db1_S5_Util!H3*Weighting!Y8+TUM_db1_S5_Util!I3*Weighting!Y9+TUM_db1_S5_Util!J3*Weighting!Y10+TUM_db1_S5_Util!K3*Weighting!Y11+TUM_db1_S5_Util!L3*Weighting!Y12+TUM_db1_S5_Util!M3*Weighting!Y13+TUM_db1_S5_Util!N3*Weighting!Y14+TUM_db1_S5_Util!O3*Weighting!Y15+TUM_db1_S5_Util!P3*Weighting!Y16+TUM_db1_S5_Util!Q3*Weighting!Y17</f>
        <v>7.9199839067638708E-3</v>
      </c>
      <c r="Z3" s="6">
        <f>+TUM_db1_S5_Util!B3*Weighting!Z2+TUM_db1_S5_Util!C3*Weighting!Z3+TUM_db1_S5_Util!D3*Weighting!Z4+TUM_db1_S5_Util!E3*Weighting!Z5+TUM_db1_S5_Util!F3*Weighting!Z6+TUM_db1_S5_Util!G3*Weighting!Z7+TUM_db1_S5_Util!H3*Weighting!Z8+TUM_db1_S5_Util!I3*Weighting!Z9+TUM_db1_S5_Util!J3*Weighting!Z10+TUM_db1_S5_Util!K3*Weighting!Z11+TUM_db1_S5_Util!L3*Weighting!Z12+TUM_db1_S5_Util!M3*Weighting!Z13+TUM_db1_S5_Util!N3*Weighting!Z14+TUM_db1_S5_Util!O3*Weighting!Z15+TUM_db1_S5_Util!P3*Weighting!Z16+TUM_db1_S5_Util!Q3*Weighting!Z17</f>
        <v>0.14673925179282912</v>
      </c>
      <c r="AA3" s="6">
        <f>+TUM_db1_S5_Util!B3*Weighting!AA2+TUM_db1_S5_Util!C3*Weighting!AA3+TUM_db1_S5_Util!D3*Weighting!AA4+TUM_db1_S5_Util!E3*Weighting!AA5+TUM_db1_S5_Util!F3*Weighting!AA6+TUM_db1_S5_Util!G3*Weighting!AA7+TUM_db1_S5_Util!H3*Weighting!AA8+TUM_db1_S5_Util!I3*Weighting!AA9+TUM_db1_S5_Util!J3*Weighting!AA10+TUM_db1_S5_Util!K3*Weighting!AA11+TUM_db1_S5_Util!L3*Weighting!AA12+TUM_db1_S5_Util!M3*Weighting!AA13+TUM_db1_S5_Util!N3*Weighting!AA14+TUM_db1_S5_Util!O3*Weighting!AA15+TUM_db1_S5_Util!P3*Weighting!AA16+TUM_db1_S5_Util!Q3*Weighting!AA17</f>
        <v>0.18453842206875051</v>
      </c>
    </row>
    <row r="4" spans="1:27" x14ac:dyDescent="0.35">
      <c r="A4" s="5" t="s">
        <v>3</v>
      </c>
      <c r="B4" s="6">
        <f ca="1">+TUM_db1_S5_Util!B4*Weighting!B2+TUM_db1_S5_Util!C4*Weighting!B3+TUM_db1_S5_Util!D4*Weighting!B4+TUM_db1_S5_Util!E4*Weighting!B5+TUM_db1_S5_Util!F4*Weighting!B6+TUM_db1_S5_Util!G4*Weighting!B7+TUM_db1_S5_Util!H4*Weighting!B8+TUM_db1_S5_Util!I4*Weighting!B9+TUM_db1_S5_Util!J4*Weighting!B10+TUM_db1_S5_Util!K4*Weighting!B11+TUM_db1_S5_Util!L4*Weighting!B12+TUM_db1_S5_Util!M4*Weighting!B13+TUM_db1_S5_Util!N4*Weighting!B14+TUM_db1_S5_Util!O4*Weighting!B15+TUM_db1_S5_Util!P4*Weighting!B16+TUM_db1_S5_Util!Q4*Weighting!B17</f>
        <v>2.8222081858113111</v>
      </c>
      <c r="C4" s="6">
        <f ca="1">+TUM_db1_S5_Util!B4*Weighting!C2+TUM_db1_S5_Util!C4*Weighting!C3+TUM_db1_S5_Util!D4*Weighting!C4+TUM_db1_S5_Util!E4*Weighting!C5+TUM_db1_S5_Util!F4*Weighting!C6+TUM_db1_S5_Util!G4*Weighting!C7+TUM_db1_S5_Util!H4*Weighting!C8+TUM_db1_S5_Util!I4*Weighting!C9+TUM_db1_S5_Util!J4*Weighting!C10+TUM_db1_S5_Util!K4*Weighting!C11+TUM_db1_S5_Util!L4*Weighting!C12+TUM_db1_S5_Util!M4*Weighting!C13+TUM_db1_S5_Util!N4*Weighting!C14+TUM_db1_S5_Util!O4*Weighting!C15+TUM_db1_S5_Util!P4*Weighting!C16+TUM_db1_S5_Util!Q4*Weighting!C17</f>
        <v>1.8947966220887837</v>
      </c>
      <c r="D4" s="6">
        <f ca="1">+TUM_db1_S5_Util!B4*Weighting!D2+TUM_db1_S5_Util!C4*Weighting!D3+TUM_db1_S5_Util!D4*Weighting!D4+TUM_db1_S5_Util!E4*Weighting!D5+TUM_db1_S5_Util!F4*Weighting!D6+TUM_db1_S5_Util!G4*Weighting!D7+TUM_db1_S5_Util!H4*Weighting!D8+TUM_db1_S5_Util!I4*Weighting!D9+TUM_db1_S5_Util!J4*Weighting!D10+TUM_db1_S5_Util!K4*Weighting!D11+TUM_db1_S5_Util!L4*Weighting!D12+TUM_db1_S5_Util!M4*Weighting!D13+TUM_db1_S5_Util!N4*Weighting!D14+TUM_db1_S5_Util!O4*Weighting!D15+TUM_db1_S5_Util!P4*Weighting!D16+TUM_db1_S5_Util!Q4*Weighting!D17</f>
        <v>2.8844265153218589</v>
      </c>
      <c r="E4" s="6">
        <f ca="1">+TUM_db1_S5_Util!B4*Weighting!E2+TUM_db1_S5_Util!C4*Weighting!E3+TUM_db1_S5_Util!D4*Weighting!E4+TUM_db1_S5_Util!E4*Weighting!E5+TUM_db1_S5_Util!F4*Weighting!E6+TUM_db1_S5_Util!G4*Weighting!E7+TUM_db1_S5_Util!H4*Weighting!E8+TUM_db1_S5_Util!I4*Weighting!E9+TUM_db1_S5_Util!J4*Weighting!E10+TUM_db1_S5_Util!K4*Weighting!E11+TUM_db1_S5_Util!L4*Weighting!E12+TUM_db1_S5_Util!M4*Weighting!E13+TUM_db1_S5_Util!N4*Weighting!E14+TUM_db1_S5_Util!O4*Weighting!E15+TUM_db1_S5_Util!P4*Weighting!E16+TUM_db1_S5_Util!Q4*Weighting!E17</f>
        <v>1.0532756732322999</v>
      </c>
      <c r="F4" s="6">
        <f ca="1">+TUM_db1_S5_Util!B4*Weighting!F2+TUM_db1_S5_Util!C4*Weighting!F3+TUM_db1_S5_Util!D4*Weighting!F4+TUM_db1_S5_Util!E4*Weighting!F5+TUM_db1_S5_Util!F4*Weighting!F6+TUM_db1_S5_Util!G4*Weighting!F7+TUM_db1_S5_Util!H4*Weighting!F8+TUM_db1_S5_Util!I4*Weighting!F9+TUM_db1_S5_Util!J4*Weighting!F10+TUM_db1_S5_Util!K4*Weighting!F11+TUM_db1_S5_Util!L4*Weighting!F12+TUM_db1_S5_Util!M4*Weighting!F13+TUM_db1_S5_Util!N4*Weighting!F14+TUM_db1_S5_Util!O4*Weighting!F15+TUM_db1_S5_Util!P4*Weighting!F16+TUM_db1_S5_Util!Q4*Weighting!F17</f>
        <v>2.9136350117794088</v>
      </c>
      <c r="G4" s="6">
        <f>+TUM_db1_S5_Util!B4*Weighting!G2+TUM_db1_S5_Util!C4*Weighting!G3+TUM_db1_S5_Util!D4*Weighting!G4+TUM_db1_S5_Util!E4*Weighting!G5+TUM_db1_S5_Util!F4*Weighting!G6+TUM_db1_S5_Util!G4*Weighting!G7+TUM_db1_S5_Util!H4*Weighting!G8+TUM_db1_S5_Util!I4*Weighting!G9+TUM_db1_S5_Util!J4*Weighting!G10+TUM_db1_S5_Util!K4*Weighting!G11+TUM_db1_S5_Util!L4*Weighting!G12+TUM_db1_S5_Util!M4*Weighting!G13+TUM_db1_S5_Util!N4*Weighting!G14+TUM_db1_S5_Util!O4*Weighting!G15+TUM_db1_S5_Util!P4*Weighting!G16+TUM_db1_S5_Util!Q4*Weighting!G17</f>
        <v>1.9895165216005222</v>
      </c>
      <c r="H4" s="6">
        <f>+TUM_db1_S5_Util!B4*Weighting!H2+TUM_db1_S5_Util!C4*Weighting!H3+TUM_db1_S5_Util!D4*Weighting!H4+TUM_db1_S5_Util!E4*Weighting!H5+TUM_db1_S5_Util!F4*Weighting!H6+TUM_db1_S5_Util!G4*Weighting!H7+TUM_db1_S5_Util!H4*Weighting!H8+TUM_db1_S5_Util!I4*Weighting!H9+TUM_db1_S5_Util!J4*Weighting!H10+TUM_db1_S5_Util!K4*Weighting!H11+TUM_db1_S5_Util!L4*Weighting!H12+TUM_db1_S5_Util!M4*Weighting!H13+TUM_db1_S5_Util!N4*Weighting!H14+TUM_db1_S5_Util!O4*Weighting!H15+TUM_db1_S5_Util!P4*Weighting!H16+TUM_db1_S5_Util!Q4*Weighting!H17</f>
        <v>2.0890485540327055</v>
      </c>
      <c r="I4" s="6">
        <f>+TUM_db1_S5_Util!B4*Weighting!I2+TUM_db1_S5_Util!C4*Weighting!I3+TUM_db1_S5_Util!D4*Weighting!I4+TUM_db1_S5_Util!E4*Weighting!I5+TUM_db1_S5_Util!F4*Weighting!I6+TUM_db1_S5_Util!G4*Weighting!I7+TUM_db1_S5_Util!H4*Weighting!I8+TUM_db1_S5_Util!I4*Weighting!I9+TUM_db1_S5_Util!J4*Weighting!I10+TUM_db1_S5_Util!K4*Weighting!I11+TUM_db1_S5_Util!L4*Weighting!I12+TUM_db1_S5_Util!M4*Weighting!I13+TUM_db1_S5_Util!N4*Weighting!I14+TUM_db1_S5_Util!O4*Weighting!I15+TUM_db1_S5_Util!P4*Weighting!I16+TUM_db1_S5_Util!Q4*Weighting!I17</f>
        <v>2.047608222192332</v>
      </c>
      <c r="J4" s="6">
        <f>+TUM_db1_S5_Util!B4*Weighting!J2+TUM_db1_S5_Util!C4*Weighting!J3+TUM_db1_S5_Util!D4*Weighting!J4+TUM_db1_S5_Util!E4*Weighting!J5+TUM_db1_S5_Util!F4*Weighting!J6+TUM_db1_S5_Util!G4*Weighting!J7+TUM_db1_S5_Util!H4*Weighting!J8+TUM_db1_S5_Util!I4*Weighting!J9+TUM_db1_S5_Util!J4*Weighting!J10+TUM_db1_S5_Util!K4*Weighting!J11+TUM_db1_S5_Util!L4*Weighting!J12+TUM_db1_S5_Util!M4*Weighting!J13+TUM_db1_S5_Util!N4*Weighting!J14+TUM_db1_S5_Util!O4*Weighting!J15+TUM_db1_S5_Util!P4*Weighting!J16+TUM_db1_S5_Util!Q4*Weighting!J17</f>
        <v>1.5044930358730175</v>
      </c>
      <c r="K4" s="6">
        <f>+TUM_db1_S5_Util!B4*Weighting!K2+TUM_db1_S5_Util!C4*Weighting!K3+TUM_db1_S5_Util!D4*Weighting!K4+TUM_db1_S5_Util!E4*Weighting!K5+TUM_db1_S5_Util!F4*Weighting!K6+TUM_db1_S5_Util!G4*Weighting!K7+TUM_db1_S5_Util!H4*Weighting!K8+TUM_db1_S5_Util!I4*Weighting!K9+TUM_db1_S5_Util!J4*Weighting!K10+TUM_db1_S5_Util!K4*Weighting!K11+TUM_db1_S5_Util!L4*Weighting!K12+TUM_db1_S5_Util!M4*Weighting!K13+TUM_db1_S5_Util!N4*Weighting!K14+TUM_db1_S5_Util!O4*Weighting!K15+TUM_db1_S5_Util!P4*Weighting!K16+TUM_db1_S5_Util!Q4*Weighting!K17</f>
        <v>2.0793810944847375</v>
      </c>
      <c r="L4" s="6">
        <f>+TUM_db1_S5_Util!B4*Weighting!L2+TUM_db1_S5_Util!C4*Weighting!L3+TUM_db1_S5_Util!D4*Weighting!L4+TUM_db1_S5_Util!E4*Weighting!L5+TUM_db1_S5_Util!F4*Weighting!L6+TUM_db1_S5_Util!G4*Weighting!L7+TUM_db1_S5_Util!H4*Weighting!L8+TUM_db1_S5_Util!I4*Weighting!L9+TUM_db1_S5_Util!J4*Weighting!L10+TUM_db1_S5_Util!K4*Weighting!L11+TUM_db1_S5_Util!L4*Weighting!L12+TUM_db1_S5_Util!M4*Weighting!L13+TUM_db1_S5_Util!N4*Weighting!L14+TUM_db1_S5_Util!O4*Weighting!L15+TUM_db1_S5_Util!P4*Weighting!L16+TUM_db1_S5_Util!Q4*Weighting!L17</f>
        <v>3.5407278936458608</v>
      </c>
      <c r="M4" s="6">
        <f>+TUM_db1_S5_Util!B4*Weighting!M2+TUM_db1_S5_Util!C4*Weighting!M3+TUM_db1_S5_Util!D4*Weighting!M4+TUM_db1_S5_Util!E4*Weighting!M5+TUM_db1_S5_Util!F4*Weighting!M6+TUM_db1_S5_Util!G4*Weighting!M7+TUM_db1_S5_Util!H4*Weighting!M8+TUM_db1_S5_Util!I4*Weighting!M9+TUM_db1_S5_Util!J4*Weighting!M10+TUM_db1_S5_Util!K4*Weighting!M11+TUM_db1_S5_Util!L4*Weighting!M12+TUM_db1_S5_Util!M4*Weighting!M13+TUM_db1_S5_Util!N4*Weighting!M14+TUM_db1_S5_Util!O4*Weighting!M15+TUM_db1_S5_Util!P4*Weighting!M16+TUM_db1_S5_Util!Q4*Weighting!M17</f>
        <v>5.8050489017240615E-2</v>
      </c>
      <c r="N4" s="6">
        <f>+TUM_db1_S5_Util!B4*Weighting!N2+TUM_db1_S5_Util!C4*Weighting!N3+TUM_db1_S5_Util!D4*Weighting!N4+TUM_db1_S5_Util!E4*Weighting!N5+TUM_db1_S5_Util!F4*Weighting!N6+TUM_db1_S5_Util!G4*Weighting!N7+TUM_db1_S5_Util!H4*Weighting!N8+TUM_db1_S5_Util!I4*Weighting!N9+TUM_db1_S5_Util!J4*Weighting!N10+TUM_db1_S5_Util!K4*Weighting!N11+TUM_db1_S5_Util!L4*Weighting!N12+TUM_db1_S5_Util!M4*Weighting!N13+TUM_db1_S5_Util!N4*Weighting!N14+TUM_db1_S5_Util!O4*Weighting!N15+TUM_db1_S5_Util!P4*Weighting!N16+TUM_db1_S5_Util!Q4*Weighting!N17</f>
        <v>5.3839679367053419</v>
      </c>
      <c r="O4" s="6">
        <f>+TUM_db1_S5_Util!B4*Weighting!O2+TUM_db1_S5_Util!C4*Weighting!O3+TUM_db1_S5_Util!D4*Weighting!O4+TUM_db1_S5_Util!E4*Weighting!O5+TUM_db1_S5_Util!F4*Weighting!O6+TUM_db1_S5_Util!G4*Weighting!O7+TUM_db1_S5_Util!H4*Weighting!O8+TUM_db1_S5_Util!I4*Weighting!O9+TUM_db1_S5_Util!J4*Weighting!O10+TUM_db1_S5_Util!K4*Weighting!O11+TUM_db1_S5_Util!L4*Weighting!O12+TUM_db1_S5_Util!M4*Weighting!O13+TUM_db1_S5_Util!N4*Weighting!O14+TUM_db1_S5_Util!O4*Weighting!O15+TUM_db1_S5_Util!P4*Weighting!O16+TUM_db1_S5_Util!Q4*Weighting!O17</f>
        <v>5.0061767212538868</v>
      </c>
      <c r="P4" s="6">
        <f>+TUM_db1_S5_Util!B4*Weighting!P2+TUM_db1_S5_Util!C4*Weighting!P3+TUM_db1_S5_Util!D4*Weighting!P4+TUM_db1_S5_Util!E4*Weighting!P5+TUM_db1_S5_Util!F4*Weighting!P6+TUM_db1_S5_Util!G4*Weighting!P7+TUM_db1_S5_Util!H4*Weighting!P8+TUM_db1_S5_Util!I4*Weighting!P9+TUM_db1_S5_Util!J4*Weighting!P10+TUM_db1_S5_Util!K4*Weighting!P11+TUM_db1_S5_Util!L4*Weighting!P12+TUM_db1_S5_Util!M4*Weighting!P13+TUM_db1_S5_Util!N4*Weighting!P14+TUM_db1_S5_Util!O4*Weighting!P15+TUM_db1_S5_Util!P4*Weighting!P16+TUM_db1_S5_Util!Q4*Weighting!P17</f>
        <v>3.8170782430014234</v>
      </c>
      <c r="Q4" s="6">
        <f>+TUM_db1_S5_Util!B4*Weighting!Q2+TUM_db1_S5_Util!C4*Weighting!Q3+TUM_db1_S5_Util!D4*Weighting!Q4+TUM_db1_S5_Util!E4*Weighting!Q5+TUM_db1_S5_Util!F4*Weighting!Q6+TUM_db1_S5_Util!G4*Weighting!Q7+TUM_db1_S5_Util!H4*Weighting!Q8+TUM_db1_S5_Util!I4*Weighting!Q9+TUM_db1_S5_Util!J4*Weighting!Q10+TUM_db1_S5_Util!K4*Weighting!Q11+TUM_db1_S5_Util!L4*Weighting!Q12+TUM_db1_S5_Util!M4*Weighting!Q13+TUM_db1_S5_Util!N4*Weighting!Q14+TUM_db1_S5_Util!O4*Weighting!Q15+TUM_db1_S5_Util!P4*Weighting!Q16+TUM_db1_S5_Util!Q4*Weighting!Q17</f>
        <v>0.2371289310401532</v>
      </c>
      <c r="R4" s="6">
        <f>+TUM_db1_S5_Util!B4*Weighting!R2+TUM_db1_S5_Util!C4*Weighting!R3+TUM_db1_S5_Util!D4*Weighting!R4+TUM_db1_S5_Util!E4*Weighting!R5+TUM_db1_S5_Util!F4*Weighting!R6+TUM_db1_S5_Util!G4*Weighting!R7+TUM_db1_S5_Util!H4*Weighting!R8+TUM_db1_S5_Util!I4*Weighting!R9+TUM_db1_S5_Util!J4*Weighting!R10+TUM_db1_S5_Util!K4*Weighting!R11+TUM_db1_S5_Util!L4*Weighting!R12+TUM_db1_S5_Util!M4*Weighting!R13+TUM_db1_S5_Util!N4*Weighting!R14+TUM_db1_S5_Util!O4*Weighting!R15+TUM_db1_S5_Util!P4*Weighting!R16+TUM_db1_S5_Util!Q4*Weighting!R17</f>
        <v>0.85862576489806153</v>
      </c>
      <c r="S4" s="6">
        <f>+TUM_db1_S5_Util!B4*Weighting!S2+TUM_db1_S5_Util!C4*Weighting!S3+TUM_db1_S5_Util!D4*Weighting!S4+TUM_db1_S5_Util!E4*Weighting!S5+TUM_db1_S5_Util!F4*Weighting!S6+TUM_db1_S5_Util!G4*Weighting!S7+TUM_db1_S5_Util!H4*Weighting!S8+TUM_db1_S5_Util!I4*Weighting!S9+TUM_db1_S5_Util!J4*Weighting!S10+TUM_db1_S5_Util!K4*Weighting!S11+TUM_db1_S5_Util!L4*Weighting!S12+TUM_db1_S5_Util!M4*Weighting!S13+TUM_db1_S5_Util!N4*Weighting!S14+TUM_db1_S5_Util!O4*Weighting!S15+TUM_db1_S5_Util!P4*Weighting!S16+TUM_db1_S5_Util!Q4*Weighting!S17</f>
        <v>3.4099530159431954</v>
      </c>
      <c r="T4" s="6">
        <f>+TUM_db1_S5_Util!B4*Weighting!T2+TUM_db1_S5_Util!C4*Weighting!T3+TUM_db1_S5_Util!D4*Weighting!T4+TUM_db1_S5_Util!E4*Weighting!T5+TUM_db1_S5_Util!F4*Weighting!T6+TUM_db1_S5_Util!G4*Weighting!T7+TUM_db1_S5_Util!H4*Weighting!T8+TUM_db1_S5_Util!I4*Weighting!T9+TUM_db1_S5_Util!J4*Weighting!T10+TUM_db1_S5_Util!K4*Weighting!T11+TUM_db1_S5_Util!L4*Weighting!T12+TUM_db1_S5_Util!M4*Weighting!T13+TUM_db1_S5_Util!N4*Weighting!T14+TUM_db1_S5_Util!O4*Weighting!T15+TUM_db1_S5_Util!P4*Weighting!T16+TUM_db1_S5_Util!Q4*Weighting!T17</f>
        <v>4.5531761054270339</v>
      </c>
      <c r="U4" s="6">
        <f>+TUM_db1_S5_Util!B4*Weighting!U2+TUM_db1_S5_Util!C4*Weighting!U3+TUM_db1_S5_Util!D4*Weighting!U4+TUM_db1_S5_Util!E4*Weighting!U5+TUM_db1_S5_Util!F4*Weighting!U6+TUM_db1_S5_Util!G4*Weighting!U7+TUM_db1_S5_Util!H4*Weighting!U8+TUM_db1_S5_Util!I4*Weighting!U9+TUM_db1_S5_Util!J4*Weighting!U10+TUM_db1_S5_Util!K4*Weighting!U11+TUM_db1_S5_Util!L4*Weighting!U12+TUM_db1_S5_Util!M4*Weighting!U13+TUM_db1_S5_Util!N4*Weighting!U14+TUM_db1_S5_Util!O4*Weighting!U15+TUM_db1_S5_Util!P4*Weighting!U16+TUM_db1_S5_Util!Q4*Weighting!U17</f>
        <v>0.11468521567290228</v>
      </c>
      <c r="V4" s="6">
        <f>+TUM_db1_S5_Util!B4*Weighting!V2+TUM_db1_S5_Util!C4*Weighting!V3+TUM_db1_S5_Util!D4*Weighting!V4+TUM_db1_S5_Util!E4*Weighting!V5+TUM_db1_S5_Util!F4*Weighting!V6+TUM_db1_S5_Util!G4*Weighting!V7+TUM_db1_S5_Util!H4*Weighting!V8+TUM_db1_S5_Util!I4*Weighting!V9+TUM_db1_S5_Util!J4*Weighting!V10+TUM_db1_S5_Util!K4*Weighting!V11+TUM_db1_S5_Util!L4*Weighting!V12+TUM_db1_S5_Util!M4*Weighting!V13+TUM_db1_S5_Util!N4*Weighting!V14+TUM_db1_S5_Util!O4*Weighting!V15+TUM_db1_S5_Util!P4*Weighting!V16+TUM_db1_S5_Util!Q4*Weighting!V17</f>
        <v>0.4560981747772378</v>
      </c>
      <c r="W4" s="6">
        <f>+TUM_db1_S5_Util!B4*Weighting!W2+TUM_db1_S5_Util!C4*Weighting!W3+TUM_db1_S5_Util!D4*Weighting!W4+TUM_db1_S5_Util!E4*Weighting!W5+TUM_db1_S5_Util!F4*Weighting!W6+TUM_db1_S5_Util!G4*Weighting!W7+TUM_db1_S5_Util!H4*Weighting!W8+TUM_db1_S5_Util!I4*Weighting!W9+TUM_db1_S5_Util!J4*Weighting!W10+TUM_db1_S5_Util!K4*Weighting!W11+TUM_db1_S5_Util!L4*Weighting!W12+TUM_db1_S5_Util!M4*Weighting!W13+TUM_db1_S5_Util!N4*Weighting!W14+TUM_db1_S5_Util!O4*Weighting!W15+TUM_db1_S5_Util!P4*Weighting!W16+TUM_db1_S5_Util!Q4*Weighting!W17</f>
        <v>0.90761743779144421</v>
      </c>
      <c r="X4" s="6">
        <f>+TUM_db1_S5_Util!B4*Weighting!X2+TUM_db1_S5_Util!C4*Weighting!X3+TUM_db1_S5_Util!D4*Weighting!X4+TUM_db1_S5_Util!E4*Weighting!X5+TUM_db1_S5_Util!F4*Weighting!X6+TUM_db1_S5_Util!G4*Weighting!X7+TUM_db1_S5_Util!H4*Weighting!X8+TUM_db1_S5_Util!I4*Weighting!X9+TUM_db1_S5_Util!J4*Weighting!X10+TUM_db1_S5_Util!K4*Weighting!X11+TUM_db1_S5_Util!L4*Weighting!X12+TUM_db1_S5_Util!M4*Weighting!X13+TUM_db1_S5_Util!N4*Weighting!X14+TUM_db1_S5_Util!O4*Weighting!X15+TUM_db1_S5_Util!P4*Weighting!X16+TUM_db1_S5_Util!Q4*Weighting!X17</f>
        <v>0.19531813883401949</v>
      </c>
      <c r="Y4" s="6">
        <f>+TUM_db1_S5_Util!B4*Weighting!Y2+TUM_db1_S5_Util!C4*Weighting!Y3+TUM_db1_S5_Util!D4*Weighting!Y4+TUM_db1_S5_Util!E4*Weighting!Y5+TUM_db1_S5_Util!F4*Weighting!Y6+TUM_db1_S5_Util!G4*Weighting!Y7+TUM_db1_S5_Util!H4*Weighting!Y8+TUM_db1_S5_Util!I4*Weighting!Y9+TUM_db1_S5_Util!J4*Weighting!Y10+TUM_db1_S5_Util!K4*Weighting!Y11+TUM_db1_S5_Util!L4*Weighting!Y12+TUM_db1_S5_Util!M4*Weighting!Y13+TUM_db1_S5_Util!N4*Weighting!Y14+TUM_db1_S5_Util!O4*Weighting!Y15+TUM_db1_S5_Util!P4*Weighting!Y16+TUM_db1_S5_Util!Q4*Weighting!Y17</f>
        <v>0.14731329094617851</v>
      </c>
      <c r="Z4" s="6">
        <f>+TUM_db1_S5_Util!B4*Weighting!Z2+TUM_db1_S5_Util!C4*Weighting!Z3+TUM_db1_S5_Util!D4*Weighting!Z4+TUM_db1_S5_Util!E4*Weighting!Z5+TUM_db1_S5_Util!F4*Weighting!Z6+TUM_db1_S5_Util!G4*Weighting!Z7+TUM_db1_S5_Util!H4*Weighting!Z8+TUM_db1_S5_Util!I4*Weighting!Z9+TUM_db1_S5_Util!J4*Weighting!Z10+TUM_db1_S5_Util!K4*Weighting!Z11+TUM_db1_S5_Util!L4*Weighting!Z12+TUM_db1_S5_Util!M4*Weighting!Z13+TUM_db1_S5_Util!N4*Weighting!Z14+TUM_db1_S5_Util!O4*Weighting!Z15+TUM_db1_S5_Util!P4*Weighting!Z16+TUM_db1_S5_Util!Q4*Weighting!Z17</f>
        <v>1.1942275606037256</v>
      </c>
      <c r="AA4" s="6">
        <f>+TUM_db1_S5_Util!B4*Weighting!AA2+TUM_db1_S5_Util!C4*Weighting!AA3+TUM_db1_S5_Util!D4*Weighting!AA4+TUM_db1_S5_Util!E4*Weighting!AA5+TUM_db1_S5_Util!F4*Weighting!AA6+TUM_db1_S5_Util!G4*Weighting!AA7+TUM_db1_S5_Util!H4*Weighting!AA8+TUM_db1_S5_Util!I4*Weighting!AA9+TUM_db1_S5_Util!J4*Weighting!AA10+TUM_db1_S5_Util!K4*Weighting!AA11+TUM_db1_S5_Util!L4*Weighting!AA12+TUM_db1_S5_Util!M4*Weighting!AA13+TUM_db1_S5_Util!N4*Weighting!AA14+TUM_db1_S5_Util!O4*Weighting!AA15+TUM_db1_S5_Util!P4*Weighting!AA16+TUM_db1_S5_Util!Q4*Weighting!AA17</f>
        <v>1.9521194260506485</v>
      </c>
    </row>
    <row r="5" spans="1:27" x14ac:dyDescent="0.35">
      <c r="A5" s="5" t="s">
        <v>4</v>
      </c>
      <c r="B5" s="6">
        <f ca="1">+TUM_db1_S5_Util!B5*Weighting!B2+TUM_db1_S5_Util!C5*Weighting!B3+TUM_db1_S5_Util!D5*Weighting!B4+TUM_db1_S5_Util!E5*Weighting!B5+TUM_db1_S5_Util!F5*Weighting!B6+TUM_db1_S5_Util!G5*Weighting!B7+TUM_db1_S5_Util!H5*Weighting!B8+TUM_db1_S5_Util!I5*Weighting!B9+TUM_db1_S5_Util!J5*Weighting!B10+TUM_db1_S5_Util!K5*Weighting!B11+TUM_db1_S5_Util!L5*Weighting!B12+TUM_db1_S5_Util!M5*Weighting!B13+TUM_db1_S5_Util!N5*Weighting!B14+TUM_db1_S5_Util!O5*Weighting!B15+TUM_db1_S5_Util!P5*Weighting!B16+TUM_db1_S5_Util!Q5*Weighting!B17</f>
        <v>-140.06685912758638</v>
      </c>
      <c r="C5" s="6">
        <f ca="1">+TUM_db1_S5_Util!B5*Weighting!C2+TUM_db1_S5_Util!C5*Weighting!C3+TUM_db1_S5_Util!D5*Weighting!C4+TUM_db1_S5_Util!E5*Weighting!C5+TUM_db1_S5_Util!F5*Weighting!C6+TUM_db1_S5_Util!G5*Weighting!C7+TUM_db1_S5_Util!H5*Weighting!C8+TUM_db1_S5_Util!I5*Weighting!C9+TUM_db1_S5_Util!J5*Weighting!C10+TUM_db1_S5_Util!K5*Weighting!C11+TUM_db1_S5_Util!L5*Weighting!C12+TUM_db1_S5_Util!M5*Weighting!C13+TUM_db1_S5_Util!N5*Weighting!C14+TUM_db1_S5_Util!O5*Weighting!C15+TUM_db1_S5_Util!P5*Weighting!C16+TUM_db1_S5_Util!Q5*Weighting!C17</f>
        <v>-135.29308190426929</v>
      </c>
      <c r="D5" s="6">
        <f ca="1">+TUM_db1_S5_Util!B5*Weighting!D2+TUM_db1_S5_Util!C5*Weighting!D3+TUM_db1_S5_Util!D5*Weighting!D4+TUM_db1_S5_Util!E5*Weighting!D5+TUM_db1_S5_Util!F5*Weighting!D6+TUM_db1_S5_Util!G5*Weighting!D7+TUM_db1_S5_Util!H5*Weighting!D8+TUM_db1_S5_Util!I5*Weighting!D9+TUM_db1_S5_Util!J5*Weighting!D10+TUM_db1_S5_Util!K5*Weighting!D11+TUM_db1_S5_Util!L5*Weighting!D12+TUM_db1_S5_Util!M5*Weighting!D13+TUM_db1_S5_Util!N5*Weighting!D14+TUM_db1_S5_Util!O5*Weighting!D15+TUM_db1_S5_Util!P5*Weighting!D16+TUM_db1_S5_Util!Q5*Weighting!D17</f>
        <v>-136.7070609741634</v>
      </c>
      <c r="E5" s="6">
        <f ca="1">+TUM_db1_S5_Util!B5*Weighting!E2+TUM_db1_S5_Util!C5*Weighting!E3+TUM_db1_S5_Util!D5*Weighting!E4+TUM_db1_S5_Util!E5*Weighting!E5+TUM_db1_S5_Util!F5*Weighting!E6+TUM_db1_S5_Util!G5*Weighting!E7+TUM_db1_S5_Util!H5*Weighting!E8+TUM_db1_S5_Util!I5*Weighting!E9+TUM_db1_S5_Util!J5*Weighting!E10+TUM_db1_S5_Util!K5*Weighting!E11+TUM_db1_S5_Util!L5*Weighting!E12+TUM_db1_S5_Util!M5*Weighting!E13+TUM_db1_S5_Util!N5*Weighting!E14+TUM_db1_S5_Util!O5*Weighting!E15+TUM_db1_S5_Util!P5*Weighting!E16+TUM_db1_S5_Util!Q5*Weighting!E17</f>
        <v>-167.44954993287482</v>
      </c>
      <c r="F5" s="6">
        <f ca="1">+TUM_db1_S5_Util!B5*Weighting!F2+TUM_db1_S5_Util!C5*Weighting!F3+TUM_db1_S5_Util!D5*Weighting!F4+TUM_db1_S5_Util!E5*Weighting!F5+TUM_db1_S5_Util!F5*Weighting!F6+TUM_db1_S5_Util!G5*Weighting!F7+TUM_db1_S5_Util!H5*Weighting!F8+TUM_db1_S5_Util!I5*Weighting!F9+TUM_db1_S5_Util!J5*Weighting!F10+TUM_db1_S5_Util!K5*Weighting!F11+TUM_db1_S5_Util!L5*Weighting!F12+TUM_db1_S5_Util!M5*Weighting!F13+TUM_db1_S5_Util!N5*Weighting!F14+TUM_db1_S5_Util!O5*Weighting!F15+TUM_db1_S5_Util!P5*Weighting!F16+TUM_db1_S5_Util!Q5*Weighting!F17</f>
        <v>-128.45370817727689</v>
      </c>
      <c r="G5" s="6">
        <f>+TUM_db1_S5_Util!B5*Weighting!G2+TUM_db1_S5_Util!C5*Weighting!G3+TUM_db1_S5_Util!D5*Weighting!G4+TUM_db1_S5_Util!E5*Weighting!G5+TUM_db1_S5_Util!F5*Weighting!G6+TUM_db1_S5_Util!G5*Weighting!G7+TUM_db1_S5_Util!H5*Weighting!G8+TUM_db1_S5_Util!I5*Weighting!G9+TUM_db1_S5_Util!J5*Weighting!G10+TUM_db1_S5_Util!K5*Weighting!G11+TUM_db1_S5_Util!L5*Weighting!G12+TUM_db1_S5_Util!M5*Weighting!G13+TUM_db1_S5_Util!N5*Weighting!G14+TUM_db1_S5_Util!O5*Weighting!G15+TUM_db1_S5_Util!P5*Weighting!G16+TUM_db1_S5_Util!Q5*Weighting!G17</f>
        <v>-57.287483536555918</v>
      </c>
      <c r="H5" s="6">
        <f>+TUM_db1_S5_Util!B5*Weighting!H2+TUM_db1_S5_Util!C5*Weighting!H3+TUM_db1_S5_Util!D5*Weighting!H4+TUM_db1_S5_Util!E5*Weighting!H5+TUM_db1_S5_Util!F5*Weighting!H6+TUM_db1_S5_Util!G5*Weighting!H7+TUM_db1_S5_Util!H5*Weighting!H8+TUM_db1_S5_Util!I5*Weighting!H9+TUM_db1_S5_Util!J5*Weighting!H10+TUM_db1_S5_Util!K5*Weighting!H11+TUM_db1_S5_Util!L5*Weighting!H12+TUM_db1_S5_Util!M5*Weighting!H13+TUM_db1_S5_Util!N5*Weighting!H14+TUM_db1_S5_Util!O5*Weighting!H15+TUM_db1_S5_Util!P5*Weighting!H16+TUM_db1_S5_Util!Q5*Weighting!H17</f>
        <v>-47.772141823034573</v>
      </c>
      <c r="I5" s="6">
        <f>+TUM_db1_S5_Util!B5*Weighting!I2+TUM_db1_S5_Util!C5*Weighting!I3+TUM_db1_S5_Util!D5*Weighting!I4+TUM_db1_S5_Util!E5*Weighting!I5+TUM_db1_S5_Util!F5*Weighting!I6+TUM_db1_S5_Util!G5*Weighting!I7+TUM_db1_S5_Util!H5*Weighting!I8+TUM_db1_S5_Util!I5*Weighting!I9+TUM_db1_S5_Util!J5*Weighting!I10+TUM_db1_S5_Util!K5*Weighting!I11+TUM_db1_S5_Util!L5*Weighting!I12+TUM_db1_S5_Util!M5*Weighting!I13+TUM_db1_S5_Util!N5*Weighting!I14+TUM_db1_S5_Util!O5*Weighting!I15+TUM_db1_S5_Util!P5*Weighting!I16+TUM_db1_S5_Util!Q5*Weighting!I17</f>
        <v>-55.279587529685735</v>
      </c>
      <c r="J5" s="6">
        <f>+TUM_db1_S5_Util!B5*Weighting!J2+TUM_db1_S5_Util!C5*Weighting!J3+TUM_db1_S5_Util!D5*Weighting!J4+TUM_db1_S5_Util!E5*Weighting!J5+TUM_db1_S5_Util!F5*Weighting!J6+TUM_db1_S5_Util!G5*Weighting!J7+TUM_db1_S5_Util!H5*Weighting!J8+TUM_db1_S5_Util!I5*Weighting!J9+TUM_db1_S5_Util!J5*Weighting!J10+TUM_db1_S5_Util!K5*Weighting!J11+TUM_db1_S5_Util!L5*Weighting!J12+TUM_db1_S5_Util!M5*Weighting!J13+TUM_db1_S5_Util!N5*Weighting!J14+TUM_db1_S5_Util!O5*Weighting!J15+TUM_db1_S5_Util!P5*Weighting!J16+TUM_db1_S5_Util!Q5*Weighting!J17</f>
        <v>-64.428839362635173</v>
      </c>
      <c r="K5" s="6">
        <f>+TUM_db1_S5_Util!B5*Weighting!K2+TUM_db1_S5_Util!C5*Weighting!K3+TUM_db1_S5_Util!D5*Weighting!K4+TUM_db1_S5_Util!E5*Weighting!K5+TUM_db1_S5_Util!F5*Weighting!K6+TUM_db1_S5_Util!G5*Weighting!K7+TUM_db1_S5_Util!H5*Weighting!K8+TUM_db1_S5_Util!I5*Weighting!K9+TUM_db1_S5_Util!J5*Weighting!K10+TUM_db1_S5_Util!K5*Weighting!K11+TUM_db1_S5_Util!L5*Weighting!K12+TUM_db1_S5_Util!M5*Weighting!K13+TUM_db1_S5_Util!N5*Weighting!K14+TUM_db1_S5_Util!O5*Weighting!K15+TUM_db1_S5_Util!P5*Weighting!K16+TUM_db1_S5_Util!Q5*Weighting!K17</f>
        <v>-43.651652288094837</v>
      </c>
      <c r="L5" s="6">
        <f>+TUM_db1_S5_Util!B5*Weighting!L2+TUM_db1_S5_Util!C5*Weighting!L3+TUM_db1_S5_Util!D5*Weighting!L4+TUM_db1_S5_Util!E5*Weighting!L5+TUM_db1_S5_Util!F5*Weighting!L6+TUM_db1_S5_Util!G5*Weighting!L7+TUM_db1_S5_Util!H5*Weighting!L8+TUM_db1_S5_Util!I5*Weighting!L9+TUM_db1_S5_Util!J5*Weighting!L10+TUM_db1_S5_Util!K5*Weighting!L11+TUM_db1_S5_Util!L5*Weighting!L12+TUM_db1_S5_Util!M5*Weighting!L13+TUM_db1_S5_Util!N5*Weighting!L14+TUM_db1_S5_Util!O5*Weighting!L15+TUM_db1_S5_Util!P5*Weighting!L16+TUM_db1_S5_Util!Q5*Weighting!L17</f>
        <v>-9.6688265654318304</v>
      </c>
      <c r="M5" s="6">
        <f>+TUM_db1_S5_Util!B5*Weighting!M2+TUM_db1_S5_Util!C5*Weighting!M3+TUM_db1_S5_Util!D5*Weighting!M4+TUM_db1_S5_Util!E5*Weighting!M5+TUM_db1_S5_Util!F5*Weighting!M6+TUM_db1_S5_Util!G5*Weighting!M7+TUM_db1_S5_Util!H5*Weighting!M8+TUM_db1_S5_Util!I5*Weighting!M9+TUM_db1_S5_Util!J5*Weighting!M10+TUM_db1_S5_Util!K5*Weighting!M11+TUM_db1_S5_Util!L5*Weighting!M12+TUM_db1_S5_Util!M5*Weighting!M13+TUM_db1_S5_Util!N5*Weighting!M14+TUM_db1_S5_Util!O5*Weighting!M15+TUM_db1_S5_Util!P5*Weighting!M16+TUM_db1_S5_Util!Q5*Weighting!M17</f>
        <v>-0.47748362389890092</v>
      </c>
      <c r="N5" s="6">
        <f>+TUM_db1_S5_Util!B5*Weighting!N2+TUM_db1_S5_Util!C5*Weighting!N3+TUM_db1_S5_Util!D5*Weighting!N4+TUM_db1_S5_Util!E5*Weighting!N5+TUM_db1_S5_Util!F5*Weighting!N6+TUM_db1_S5_Util!G5*Weighting!N7+TUM_db1_S5_Util!H5*Weighting!N8+TUM_db1_S5_Util!I5*Weighting!N9+TUM_db1_S5_Util!J5*Weighting!N10+TUM_db1_S5_Util!K5*Weighting!N11+TUM_db1_S5_Util!L5*Weighting!N12+TUM_db1_S5_Util!M5*Weighting!N13+TUM_db1_S5_Util!N5*Weighting!N14+TUM_db1_S5_Util!O5*Weighting!N15+TUM_db1_S5_Util!P5*Weighting!N16+TUM_db1_S5_Util!Q5*Weighting!N17</f>
        <v>-136.2635354289566</v>
      </c>
      <c r="O5" s="6">
        <f>+TUM_db1_S5_Util!B5*Weighting!O2+TUM_db1_S5_Util!C5*Weighting!O3+TUM_db1_S5_Util!D5*Weighting!O4+TUM_db1_S5_Util!E5*Weighting!O5+TUM_db1_S5_Util!F5*Weighting!O6+TUM_db1_S5_Util!G5*Weighting!O7+TUM_db1_S5_Util!H5*Weighting!O8+TUM_db1_S5_Util!I5*Weighting!O9+TUM_db1_S5_Util!J5*Weighting!O10+TUM_db1_S5_Util!K5*Weighting!O11+TUM_db1_S5_Util!L5*Weighting!O12+TUM_db1_S5_Util!M5*Weighting!O13+TUM_db1_S5_Util!N5*Weighting!O14+TUM_db1_S5_Util!O5*Weighting!O15+TUM_db1_S5_Util!P5*Weighting!O16+TUM_db1_S5_Util!Q5*Weighting!O17</f>
        <v>-212.11111778332543</v>
      </c>
      <c r="P5" s="6">
        <f>+TUM_db1_S5_Util!B5*Weighting!P2+TUM_db1_S5_Util!C5*Weighting!P3+TUM_db1_S5_Util!D5*Weighting!P4+TUM_db1_S5_Util!E5*Weighting!P5+TUM_db1_S5_Util!F5*Weighting!P6+TUM_db1_S5_Util!G5*Weighting!P7+TUM_db1_S5_Util!H5*Weighting!P8+TUM_db1_S5_Util!I5*Weighting!P9+TUM_db1_S5_Util!J5*Weighting!P10+TUM_db1_S5_Util!K5*Weighting!P11+TUM_db1_S5_Util!L5*Weighting!P12+TUM_db1_S5_Util!M5*Weighting!P13+TUM_db1_S5_Util!N5*Weighting!P14+TUM_db1_S5_Util!O5*Weighting!P15+TUM_db1_S5_Util!P5*Weighting!P16+TUM_db1_S5_Util!Q5*Weighting!P17</f>
        <v>-15.921990459519815</v>
      </c>
      <c r="Q5" s="6">
        <f>+TUM_db1_S5_Util!B5*Weighting!Q2+TUM_db1_S5_Util!C5*Weighting!Q3+TUM_db1_S5_Util!D5*Weighting!Q4+TUM_db1_S5_Util!E5*Weighting!Q5+TUM_db1_S5_Util!F5*Weighting!Q6+TUM_db1_S5_Util!G5*Weighting!Q7+TUM_db1_S5_Util!H5*Weighting!Q8+TUM_db1_S5_Util!I5*Weighting!Q9+TUM_db1_S5_Util!J5*Weighting!Q10+TUM_db1_S5_Util!K5*Weighting!Q11+TUM_db1_S5_Util!L5*Weighting!Q12+TUM_db1_S5_Util!M5*Weighting!Q13+TUM_db1_S5_Util!N5*Weighting!Q14+TUM_db1_S5_Util!O5*Weighting!Q15+TUM_db1_S5_Util!P5*Weighting!Q16+TUM_db1_S5_Util!Q5*Weighting!Q17</f>
        <v>-1.0446352228052325</v>
      </c>
      <c r="R5" s="6">
        <f>+TUM_db1_S5_Util!B5*Weighting!R2+TUM_db1_S5_Util!C5*Weighting!R3+TUM_db1_S5_Util!D5*Weighting!R4+TUM_db1_S5_Util!E5*Weighting!R5+TUM_db1_S5_Util!F5*Weighting!R6+TUM_db1_S5_Util!G5*Weighting!R7+TUM_db1_S5_Util!H5*Weighting!R8+TUM_db1_S5_Util!I5*Weighting!R9+TUM_db1_S5_Util!J5*Weighting!R10+TUM_db1_S5_Util!K5*Weighting!R11+TUM_db1_S5_Util!L5*Weighting!R12+TUM_db1_S5_Util!M5*Weighting!R13+TUM_db1_S5_Util!N5*Weighting!R14+TUM_db1_S5_Util!O5*Weighting!R15+TUM_db1_S5_Util!P5*Weighting!R16+TUM_db1_S5_Util!Q5*Weighting!R17</f>
        <v>-13.212962921292267</v>
      </c>
      <c r="S5" s="6">
        <f>+TUM_db1_S5_Util!B5*Weighting!S2+TUM_db1_S5_Util!C5*Weighting!S3+TUM_db1_S5_Util!D5*Weighting!S4+TUM_db1_S5_Util!E5*Weighting!S5+TUM_db1_S5_Util!F5*Weighting!S6+TUM_db1_S5_Util!G5*Weighting!S7+TUM_db1_S5_Util!H5*Weighting!S8+TUM_db1_S5_Util!I5*Weighting!S9+TUM_db1_S5_Util!J5*Weighting!S10+TUM_db1_S5_Util!K5*Weighting!S11+TUM_db1_S5_Util!L5*Weighting!S12+TUM_db1_S5_Util!M5*Weighting!S13+TUM_db1_S5_Util!N5*Weighting!S14+TUM_db1_S5_Util!O5*Weighting!S15+TUM_db1_S5_Util!P5*Weighting!S16+TUM_db1_S5_Util!Q5*Weighting!S17</f>
        <v>-23.456282594972009</v>
      </c>
      <c r="T5" s="6">
        <f>+TUM_db1_S5_Util!B5*Weighting!T2+TUM_db1_S5_Util!C5*Weighting!T3+TUM_db1_S5_Util!D5*Weighting!T4+TUM_db1_S5_Util!E5*Weighting!T5+TUM_db1_S5_Util!F5*Weighting!T6+TUM_db1_S5_Util!G5*Weighting!T7+TUM_db1_S5_Util!H5*Weighting!T8+TUM_db1_S5_Util!I5*Weighting!T9+TUM_db1_S5_Util!J5*Weighting!T10+TUM_db1_S5_Util!K5*Weighting!T11+TUM_db1_S5_Util!L5*Weighting!T12+TUM_db1_S5_Util!M5*Weighting!T13+TUM_db1_S5_Util!N5*Weighting!T14+TUM_db1_S5_Util!O5*Weighting!T15+TUM_db1_S5_Util!P5*Weighting!T16+TUM_db1_S5_Util!Q5*Weighting!T17</f>
        <v>-30.265742639339745</v>
      </c>
      <c r="U5" s="6">
        <f>+TUM_db1_S5_Util!B5*Weighting!U2+TUM_db1_S5_Util!C5*Weighting!U3+TUM_db1_S5_Util!D5*Weighting!U4+TUM_db1_S5_Util!E5*Weighting!U5+TUM_db1_S5_Util!F5*Weighting!U6+TUM_db1_S5_Util!G5*Weighting!U7+TUM_db1_S5_Util!H5*Weighting!U8+TUM_db1_S5_Util!I5*Weighting!U9+TUM_db1_S5_Util!J5*Weighting!U10+TUM_db1_S5_Util!K5*Weighting!U11+TUM_db1_S5_Util!L5*Weighting!U12+TUM_db1_S5_Util!M5*Weighting!U13+TUM_db1_S5_Util!N5*Weighting!U14+TUM_db1_S5_Util!O5*Weighting!U15+TUM_db1_S5_Util!P5*Weighting!U16+TUM_db1_S5_Util!Q5*Weighting!U17</f>
        <v>-33.714125913847631</v>
      </c>
      <c r="V5" s="6">
        <f>+TUM_db1_S5_Util!B5*Weighting!V2+TUM_db1_S5_Util!C5*Weighting!V3+TUM_db1_S5_Util!D5*Weighting!V4+TUM_db1_S5_Util!E5*Weighting!V5+TUM_db1_S5_Util!F5*Weighting!V6+TUM_db1_S5_Util!G5*Weighting!V7+TUM_db1_S5_Util!H5*Weighting!V8+TUM_db1_S5_Util!I5*Weighting!V9+TUM_db1_S5_Util!J5*Weighting!V10+TUM_db1_S5_Util!K5*Weighting!V11+TUM_db1_S5_Util!L5*Weighting!V12+TUM_db1_S5_Util!M5*Weighting!V13+TUM_db1_S5_Util!N5*Weighting!V14+TUM_db1_S5_Util!O5*Weighting!V15+TUM_db1_S5_Util!P5*Weighting!V16+TUM_db1_S5_Util!Q5*Weighting!V17</f>
        <v>-30.452624089852609</v>
      </c>
      <c r="W5" s="6">
        <f>+TUM_db1_S5_Util!B5*Weighting!W2+TUM_db1_S5_Util!C5*Weighting!W3+TUM_db1_S5_Util!D5*Weighting!W4+TUM_db1_S5_Util!E5*Weighting!W5+TUM_db1_S5_Util!F5*Weighting!W6+TUM_db1_S5_Util!G5*Weighting!W7+TUM_db1_S5_Util!H5*Weighting!W8+TUM_db1_S5_Util!I5*Weighting!W9+TUM_db1_S5_Util!J5*Weighting!W10+TUM_db1_S5_Util!K5*Weighting!W11+TUM_db1_S5_Util!L5*Weighting!W12+TUM_db1_S5_Util!M5*Weighting!W13+TUM_db1_S5_Util!N5*Weighting!W14+TUM_db1_S5_Util!O5*Weighting!W15+TUM_db1_S5_Util!P5*Weighting!W16+TUM_db1_S5_Util!Q5*Weighting!W17</f>
        <v>-206.9471534605095</v>
      </c>
      <c r="X5" s="6">
        <f>+TUM_db1_S5_Util!B5*Weighting!X2+TUM_db1_S5_Util!C5*Weighting!X3+TUM_db1_S5_Util!D5*Weighting!X4+TUM_db1_S5_Util!E5*Weighting!X5+TUM_db1_S5_Util!F5*Weighting!X6+TUM_db1_S5_Util!G5*Weighting!X7+TUM_db1_S5_Util!H5*Weighting!X8+TUM_db1_S5_Util!I5*Weighting!X9+TUM_db1_S5_Util!J5*Weighting!X10+TUM_db1_S5_Util!K5*Weighting!X11+TUM_db1_S5_Util!L5*Weighting!X12+TUM_db1_S5_Util!M5*Weighting!X13+TUM_db1_S5_Util!N5*Weighting!X14+TUM_db1_S5_Util!O5*Weighting!X15+TUM_db1_S5_Util!P5*Weighting!X16+TUM_db1_S5_Util!Q5*Weighting!X17</f>
        <v>-17.62130414743962</v>
      </c>
      <c r="Y5" s="6">
        <f>+TUM_db1_S5_Util!B5*Weighting!Y2+TUM_db1_S5_Util!C5*Weighting!Y3+TUM_db1_S5_Util!D5*Weighting!Y4+TUM_db1_S5_Util!E5*Weighting!Y5+TUM_db1_S5_Util!F5*Weighting!Y6+TUM_db1_S5_Util!G5*Weighting!Y7+TUM_db1_S5_Util!H5*Weighting!Y8+TUM_db1_S5_Util!I5*Weighting!Y9+TUM_db1_S5_Util!J5*Weighting!Y10+TUM_db1_S5_Util!K5*Weighting!Y11+TUM_db1_S5_Util!L5*Weighting!Y12+TUM_db1_S5_Util!M5*Weighting!Y13+TUM_db1_S5_Util!N5*Weighting!Y14+TUM_db1_S5_Util!O5*Weighting!Y15+TUM_db1_S5_Util!P5*Weighting!Y16+TUM_db1_S5_Util!Q5*Weighting!Y17</f>
        <v>-154.9218218234756</v>
      </c>
      <c r="Z5" s="6">
        <f>+TUM_db1_S5_Util!B5*Weighting!Z2+TUM_db1_S5_Util!C5*Weighting!Z3+TUM_db1_S5_Util!D5*Weighting!Z4+TUM_db1_S5_Util!E5*Weighting!Z5+TUM_db1_S5_Util!F5*Weighting!Z6+TUM_db1_S5_Util!G5*Weighting!Z7+TUM_db1_S5_Util!H5*Weighting!Z8+TUM_db1_S5_Util!I5*Weighting!Z9+TUM_db1_S5_Util!J5*Weighting!Z10+TUM_db1_S5_Util!K5*Weighting!Z11+TUM_db1_S5_Util!L5*Weighting!Z12+TUM_db1_S5_Util!M5*Weighting!Z13+TUM_db1_S5_Util!N5*Weighting!Z14+TUM_db1_S5_Util!O5*Weighting!Z15+TUM_db1_S5_Util!P5*Weighting!Z16+TUM_db1_S5_Util!Q5*Weighting!Z17</f>
        <v>-16.314672622830685</v>
      </c>
      <c r="AA5" s="6">
        <f>+TUM_db1_S5_Util!B5*Weighting!AA2+TUM_db1_S5_Util!C5*Weighting!AA3+TUM_db1_S5_Util!D5*Weighting!AA4+TUM_db1_S5_Util!E5*Weighting!AA5+TUM_db1_S5_Util!F5*Weighting!AA6+TUM_db1_S5_Util!G5*Weighting!AA7+TUM_db1_S5_Util!H5*Weighting!AA8+TUM_db1_S5_Util!I5*Weighting!AA9+TUM_db1_S5_Util!J5*Weighting!AA10+TUM_db1_S5_Util!K5*Weighting!AA11+TUM_db1_S5_Util!L5*Weighting!AA12+TUM_db1_S5_Util!M5*Weighting!AA13+TUM_db1_S5_Util!N5*Weighting!AA14+TUM_db1_S5_Util!O5*Weighting!AA15+TUM_db1_S5_Util!P5*Weighting!AA16+TUM_db1_S5_Util!Q5*Weighting!AA17</f>
        <v>-14.205457287397087</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5_Mat!B2*Weighting!B2+TUM_db1_S5_Mat!C2*Weighting!B3+TUM_db1_S5_Mat!D2*Weighting!B4+TUM_db1_S5_Mat!E2*Weighting!B5+TUM_db1_S5_Mat!F2*Weighting!B6+TUM_db1_S5_Mat!G2*Weighting!B7+TUM_db1_S5_Mat!H2*Weighting!B8+TUM_db1_S5_Mat!I2*Weighting!B9+TUM_db1_S5_Mat!J2*Weighting!B10+TUM_db1_S5_Mat!K2*Weighting!B11+TUM_db1_S5_Mat!L2*Weighting!B12+TUM_db1_S5_Mat!M2*Weighting!B13+TUM_db1_S5_Mat!N2*Weighting!B14+TUM_db1_S5_Mat!O2*Weighting!B15+TUM_db1_S5_Mat!P2*Weighting!B16+TUM_db1_S5_Mat!Q2*Weighting!B17</f>
        <v>700.33429563793197</v>
      </c>
      <c r="C2" s="6">
        <f ca="1">+TUM_db1_S5_Mat!B2*Weighting!C2+TUM_db1_S5_Mat!C2*Weighting!C3+TUM_db1_S5_Mat!D2*Weighting!C4+TUM_db1_S5_Mat!E2*Weighting!C5+TUM_db1_S5_Mat!F2*Weighting!C6+TUM_db1_S5_Mat!G2*Weighting!C7+TUM_db1_S5_Mat!H2*Weighting!C8+TUM_db1_S5_Mat!I2*Weighting!C9+TUM_db1_S5_Mat!J2*Weighting!C10+TUM_db1_S5_Mat!K2*Weighting!C11+TUM_db1_S5_Mat!L2*Weighting!C12+TUM_db1_S5_Mat!M2*Weighting!C13+TUM_db1_S5_Mat!N2*Weighting!C14+TUM_db1_S5_Mat!O2*Weighting!C15+TUM_db1_S5_Mat!P2*Weighting!C16+TUM_db1_S5_Mat!Q2*Weighting!C17</f>
        <v>676.46540952134649</v>
      </c>
      <c r="D2" s="6">
        <f ca="1">+TUM_db1_S5_Mat!B2*Weighting!D2+TUM_db1_S5_Mat!C2*Weighting!D3+TUM_db1_S5_Mat!D2*Weighting!D4+TUM_db1_S5_Mat!E2*Weighting!D5+TUM_db1_S5_Mat!F2*Weighting!D6+TUM_db1_S5_Mat!G2*Weighting!D7+TUM_db1_S5_Mat!H2*Weighting!D8+TUM_db1_S5_Mat!I2*Weighting!D9+TUM_db1_S5_Mat!J2*Weighting!D10+TUM_db1_S5_Mat!K2*Weighting!D11+TUM_db1_S5_Mat!L2*Weighting!D12+TUM_db1_S5_Mat!M2*Weighting!D13+TUM_db1_S5_Mat!N2*Weighting!D14+TUM_db1_S5_Mat!O2*Weighting!D15+TUM_db1_S5_Mat!P2*Weighting!D16+TUM_db1_S5_Mat!Q2*Weighting!D17</f>
        <v>683.53530487081696</v>
      </c>
      <c r="E2" s="6">
        <f ca="1">+TUM_db1_S5_Mat!B2*Weighting!E2+TUM_db1_S5_Mat!C2*Weighting!E3+TUM_db1_S5_Mat!D2*Weighting!E4+TUM_db1_S5_Mat!E2*Weighting!E5+TUM_db1_S5_Mat!F2*Weighting!E6+TUM_db1_S5_Mat!G2*Weighting!E7+TUM_db1_S5_Mat!H2*Weighting!E8+TUM_db1_S5_Mat!I2*Weighting!E9+TUM_db1_S5_Mat!J2*Weighting!E10+TUM_db1_S5_Mat!K2*Weighting!E11+TUM_db1_S5_Mat!L2*Weighting!E12+TUM_db1_S5_Mat!M2*Weighting!E13+TUM_db1_S5_Mat!N2*Weighting!E14+TUM_db1_S5_Mat!O2*Weighting!E15+TUM_db1_S5_Mat!P2*Weighting!E16+TUM_db1_S5_Mat!Q2*Weighting!E17</f>
        <v>837.24774966437406</v>
      </c>
      <c r="F2" s="6">
        <f ca="1">+TUM_db1_S5_Mat!B2*Weighting!F2+TUM_db1_S5_Mat!C2*Weighting!F3+TUM_db1_S5_Mat!D2*Weighting!F4+TUM_db1_S5_Mat!E2*Weighting!F5+TUM_db1_S5_Mat!F2*Weighting!F6+TUM_db1_S5_Mat!G2*Weighting!F7+TUM_db1_S5_Mat!H2*Weighting!F8+TUM_db1_S5_Mat!I2*Weighting!F9+TUM_db1_S5_Mat!J2*Weighting!F10+TUM_db1_S5_Mat!K2*Weighting!F11+TUM_db1_S5_Mat!L2*Weighting!F12+TUM_db1_S5_Mat!M2*Weighting!F13+TUM_db1_S5_Mat!N2*Weighting!F14+TUM_db1_S5_Mat!O2*Weighting!F15+TUM_db1_S5_Mat!P2*Weighting!F16+TUM_db1_S5_Mat!Q2*Weighting!F17</f>
        <v>642.26854088638447</v>
      </c>
      <c r="G2" s="6">
        <f>+TUM_db1_S5_Mat!B2*Weighting!G2+TUM_db1_S5_Mat!C2*Weighting!G3+TUM_db1_S5_Mat!D2*Weighting!G4+TUM_db1_S5_Mat!E2*Weighting!G5+TUM_db1_S5_Mat!F2*Weighting!G6+TUM_db1_S5_Mat!G2*Weighting!G7+TUM_db1_S5_Mat!H2*Weighting!G8+TUM_db1_S5_Mat!I2*Weighting!G9+TUM_db1_S5_Mat!J2*Weighting!G10+TUM_db1_S5_Mat!K2*Weighting!G11+TUM_db1_S5_Mat!L2*Weighting!G12+TUM_db1_S5_Mat!M2*Weighting!G13+TUM_db1_S5_Mat!N2*Weighting!G14+TUM_db1_S5_Mat!O2*Weighting!G15+TUM_db1_S5_Mat!P2*Weighting!G16+TUM_db1_S5_Mat!Q2*Weighting!G17</f>
        <v>286.43741768277954</v>
      </c>
      <c r="H2" s="6">
        <f>+TUM_db1_S5_Mat!B2*Weighting!H2+TUM_db1_S5_Mat!C2*Weighting!H3+TUM_db1_S5_Mat!D2*Weighting!H4+TUM_db1_S5_Mat!E2*Weighting!H5+TUM_db1_S5_Mat!F2*Weighting!H6+TUM_db1_S5_Mat!G2*Weighting!H7+TUM_db1_S5_Mat!H2*Weighting!H8+TUM_db1_S5_Mat!I2*Weighting!H9+TUM_db1_S5_Mat!J2*Weighting!H10+TUM_db1_S5_Mat!K2*Weighting!H11+TUM_db1_S5_Mat!L2*Weighting!H12+TUM_db1_S5_Mat!M2*Weighting!H13+TUM_db1_S5_Mat!N2*Weighting!H14+TUM_db1_S5_Mat!O2*Weighting!H15+TUM_db1_S5_Mat!P2*Weighting!H16+TUM_db1_S5_Mat!Q2*Weighting!H17</f>
        <v>238.86070911517288</v>
      </c>
      <c r="I2" s="6">
        <f>+TUM_db1_S5_Mat!B2*Weighting!I2+TUM_db1_S5_Mat!C2*Weighting!I3+TUM_db1_S5_Mat!D2*Weighting!I4+TUM_db1_S5_Mat!E2*Weighting!I5+TUM_db1_S5_Mat!F2*Weighting!I6+TUM_db1_S5_Mat!G2*Weighting!I7+TUM_db1_S5_Mat!H2*Weighting!I8+TUM_db1_S5_Mat!I2*Weighting!I9+TUM_db1_S5_Mat!J2*Weighting!I10+TUM_db1_S5_Mat!K2*Weighting!I11+TUM_db1_S5_Mat!L2*Weighting!I12+TUM_db1_S5_Mat!M2*Weighting!I13+TUM_db1_S5_Mat!N2*Weighting!I14+TUM_db1_S5_Mat!O2*Weighting!I15+TUM_db1_S5_Mat!P2*Weighting!I16+TUM_db1_S5_Mat!Q2*Weighting!I17</f>
        <v>276.39793764842875</v>
      </c>
      <c r="J2" s="6">
        <f>+TUM_db1_S5_Mat!B2*Weighting!J2+TUM_db1_S5_Mat!C2*Weighting!J3+TUM_db1_S5_Mat!D2*Weighting!J4+TUM_db1_S5_Mat!E2*Weighting!J5+TUM_db1_S5_Mat!F2*Weighting!J6+TUM_db1_S5_Mat!G2*Weighting!J7+TUM_db1_S5_Mat!H2*Weighting!J8+TUM_db1_S5_Mat!I2*Weighting!J9+TUM_db1_S5_Mat!J2*Weighting!J10+TUM_db1_S5_Mat!K2*Weighting!J11+TUM_db1_S5_Mat!L2*Weighting!J12+TUM_db1_S5_Mat!M2*Weighting!J13+TUM_db1_S5_Mat!N2*Weighting!J14+TUM_db1_S5_Mat!O2*Weighting!J15+TUM_db1_S5_Mat!P2*Weighting!J16+TUM_db1_S5_Mat!Q2*Weighting!J17</f>
        <v>322.14419681317588</v>
      </c>
      <c r="K2" s="6">
        <f>+TUM_db1_S5_Mat!B2*Weighting!K2+TUM_db1_S5_Mat!C2*Weighting!K3+TUM_db1_S5_Mat!D2*Weighting!K4+TUM_db1_S5_Mat!E2*Weighting!K5+TUM_db1_S5_Mat!F2*Weighting!K6+TUM_db1_S5_Mat!G2*Weighting!K7+TUM_db1_S5_Mat!H2*Weighting!K8+TUM_db1_S5_Mat!I2*Weighting!K9+TUM_db1_S5_Mat!J2*Weighting!K10+TUM_db1_S5_Mat!K2*Weighting!K11+TUM_db1_S5_Mat!L2*Weighting!K12+TUM_db1_S5_Mat!M2*Weighting!K13+TUM_db1_S5_Mat!N2*Weighting!K14+TUM_db1_S5_Mat!O2*Weighting!K15+TUM_db1_S5_Mat!P2*Weighting!K16+TUM_db1_S5_Mat!Q2*Weighting!K17</f>
        <v>218.25826144047414</v>
      </c>
      <c r="L2" s="6">
        <f>+TUM_db1_S5_Mat!B2*Weighting!L2+TUM_db1_S5_Mat!C2*Weighting!L3+TUM_db1_S5_Mat!D2*Weighting!L4+TUM_db1_S5_Mat!E2*Weighting!L5+TUM_db1_S5_Mat!F2*Weighting!L6+TUM_db1_S5_Mat!G2*Weighting!L7+TUM_db1_S5_Mat!H2*Weighting!L8+TUM_db1_S5_Mat!I2*Weighting!L9+TUM_db1_S5_Mat!J2*Weighting!L10+TUM_db1_S5_Mat!K2*Weighting!L11+TUM_db1_S5_Mat!L2*Weighting!L12+TUM_db1_S5_Mat!M2*Weighting!L13+TUM_db1_S5_Mat!N2*Weighting!L14+TUM_db1_S5_Mat!O2*Weighting!L15+TUM_db1_S5_Mat!P2*Weighting!L16+TUM_db1_S5_Mat!Q2*Weighting!L17</f>
        <v>48.344132827159143</v>
      </c>
      <c r="M2" s="6">
        <f>+TUM_db1_S5_Mat!B2*Weighting!M2+TUM_db1_S5_Mat!C2*Weighting!M3+TUM_db1_S5_Mat!D2*Weighting!M4+TUM_db1_S5_Mat!E2*Weighting!M5+TUM_db1_S5_Mat!F2*Weighting!M6+TUM_db1_S5_Mat!G2*Weighting!M7+TUM_db1_S5_Mat!H2*Weighting!M8+TUM_db1_S5_Mat!I2*Weighting!M9+TUM_db1_S5_Mat!J2*Weighting!M10+TUM_db1_S5_Mat!K2*Weighting!M11+TUM_db1_S5_Mat!L2*Weighting!M12+TUM_db1_S5_Mat!M2*Weighting!M13+TUM_db1_S5_Mat!N2*Weighting!M14+TUM_db1_S5_Mat!O2*Weighting!M15+TUM_db1_S5_Mat!P2*Weighting!M16+TUM_db1_S5_Mat!Q2*Weighting!M17</f>
        <v>2.3874181194945043</v>
      </c>
      <c r="N2" s="6">
        <f>+TUM_db1_S5_Mat!B2*Weighting!N2+TUM_db1_S5_Mat!C2*Weighting!N3+TUM_db1_S5_Mat!D2*Weighting!N4+TUM_db1_S5_Mat!E2*Weighting!N5+TUM_db1_S5_Mat!F2*Weighting!N6+TUM_db1_S5_Mat!G2*Weighting!N7+TUM_db1_S5_Mat!H2*Weighting!N8+TUM_db1_S5_Mat!I2*Weighting!N9+TUM_db1_S5_Mat!J2*Weighting!N10+TUM_db1_S5_Mat!K2*Weighting!N11+TUM_db1_S5_Mat!L2*Weighting!N12+TUM_db1_S5_Mat!M2*Weighting!N13+TUM_db1_S5_Mat!N2*Weighting!N14+TUM_db1_S5_Mat!O2*Weighting!N15+TUM_db1_S5_Mat!P2*Weighting!N16+TUM_db1_S5_Mat!Q2*Weighting!N17</f>
        <v>681.31767714478303</v>
      </c>
      <c r="O2" s="6">
        <f>+TUM_db1_S5_Mat!B2*Weighting!O2+TUM_db1_S5_Mat!C2*Weighting!O3+TUM_db1_S5_Mat!D2*Weighting!O4+TUM_db1_S5_Mat!E2*Weighting!O5+TUM_db1_S5_Mat!F2*Weighting!O6+TUM_db1_S5_Mat!G2*Weighting!O7+TUM_db1_S5_Mat!H2*Weighting!O8+TUM_db1_S5_Mat!I2*Weighting!O9+TUM_db1_S5_Mat!J2*Weighting!O10+TUM_db1_S5_Mat!K2*Weighting!O11+TUM_db1_S5_Mat!L2*Weighting!O12+TUM_db1_S5_Mat!M2*Weighting!O13+TUM_db1_S5_Mat!N2*Weighting!O14+TUM_db1_S5_Mat!O2*Weighting!O15+TUM_db1_S5_Mat!P2*Weighting!O16+TUM_db1_S5_Mat!Q2*Weighting!O17</f>
        <v>1060.5555889166269</v>
      </c>
      <c r="P2" s="6">
        <f>+TUM_db1_S5_Mat!B2*Weighting!P2+TUM_db1_S5_Mat!C2*Weighting!P3+TUM_db1_S5_Mat!D2*Weighting!P4+TUM_db1_S5_Mat!E2*Weighting!P5+TUM_db1_S5_Mat!F2*Weighting!P6+TUM_db1_S5_Mat!G2*Weighting!P7+TUM_db1_S5_Mat!H2*Weighting!P8+TUM_db1_S5_Mat!I2*Weighting!P9+TUM_db1_S5_Mat!J2*Weighting!P10+TUM_db1_S5_Mat!K2*Weighting!P11+TUM_db1_S5_Mat!L2*Weighting!P12+TUM_db1_S5_Mat!M2*Weighting!P13+TUM_db1_S5_Mat!N2*Weighting!P14+TUM_db1_S5_Mat!O2*Weighting!P15+TUM_db1_S5_Mat!P2*Weighting!P16+TUM_db1_S5_Mat!Q2*Weighting!P17</f>
        <v>79.609952297599079</v>
      </c>
      <c r="Q2" s="6">
        <f>+TUM_db1_S5_Mat!B2*Weighting!Q2+TUM_db1_S5_Mat!C2*Weighting!Q3+TUM_db1_S5_Mat!D2*Weighting!Q4+TUM_db1_S5_Mat!E2*Weighting!Q5+TUM_db1_S5_Mat!F2*Weighting!Q6+TUM_db1_S5_Mat!G2*Weighting!Q7+TUM_db1_S5_Mat!H2*Weighting!Q8+TUM_db1_S5_Mat!I2*Weighting!Q9+TUM_db1_S5_Mat!J2*Weighting!Q10+TUM_db1_S5_Mat!K2*Weighting!Q11+TUM_db1_S5_Mat!L2*Weighting!Q12+TUM_db1_S5_Mat!M2*Weighting!Q13+TUM_db1_S5_Mat!N2*Weighting!Q14+TUM_db1_S5_Mat!O2*Weighting!Q15+TUM_db1_S5_Mat!P2*Weighting!Q16+TUM_db1_S5_Mat!Q2*Weighting!Q17</f>
        <v>5.2231761140261623</v>
      </c>
      <c r="R2" s="6">
        <f>+TUM_db1_S5_Mat!B2*Weighting!R2+TUM_db1_S5_Mat!C2*Weighting!R3+TUM_db1_S5_Mat!D2*Weighting!R4+TUM_db1_S5_Mat!E2*Weighting!R5+TUM_db1_S5_Mat!F2*Weighting!R6+TUM_db1_S5_Mat!G2*Weighting!R7+TUM_db1_S5_Mat!H2*Weighting!R8+TUM_db1_S5_Mat!I2*Weighting!R9+TUM_db1_S5_Mat!J2*Weighting!R10+TUM_db1_S5_Mat!K2*Weighting!R11+TUM_db1_S5_Mat!L2*Weighting!R12+TUM_db1_S5_Mat!M2*Weighting!R13+TUM_db1_S5_Mat!N2*Weighting!R14+TUM_db1_S5_Mat!O2*Weighting!R15+TUM_db1_S5_Mat!P2*Weighting!R16+TUM_db1_S5_Mat!Q2*Weighting!R17</f>
        <v>66.064814606461326</v>
      </c>
      <c r="S2" s="6">
        <f>+TUM_db1_S5_Mat!B2*Weighting!S2+TUM_db1_S5_Mat!C2*Weighting!S3+TUM_db1_S5_Mat!D2*Weighting!S4+TUM_db1_S5_Mat!E2*Weighting!S5+TUM_db1_S5_Mat!F2*Weighting!S6+TUM_db1_S5_Mat!G2*Weighting!S7+TUM_db1_S5_Mat!H2*Weighting!S8+TUM_db1_S5_Mat!I2*Weighting!S9+TUM_db1_S5_Mat!J2*Weighting!S10+TUM_db1_S5_Mat!K2*Weighting!S11+TUM_db1_S5_Mat!L2*Weighting!S12+TUM_db1_S5_Mat!M2*Weighting!S13+TUM_db1_S5_Mat!N2*Weighting!S14+TUM_db1_S5_Mat!O2*Weighting!S15+TUM_db1_S5_Mat!P2*Weighting!S16+TUM_db1_S5_Mat!Q2*Weighting!S17</f>
        <v>117.28141297486005</v>
      </c>
      <c r="T2" s="6">
        <f>+TUM_db1_S5_Mat!B2*Weighting!T2+TUM_db1_S5_Mat!C2*Weighting!T3+TUM_db1_S5_Mat!D2*Weighting!T4+TUM_db1_S5_Mat!E2*Weighting!T5+TUM_db1_S5_Mat!F2*Weighting!T6+TUM_db1_S5_Mat!G2*Weighting!T7+TUM_db1_S5_Mat!H2*Weighting!T8+TUM_db1_S5_Mat!I2*Weighting!T9+TUM_db1_S5_Mat!J2*Weighting!T10+TUM_db1_S5_Mat!K2*Weighting!T11+TUM_db1_S5_Mat!L2*Weighting!T12+TUM_db1_S5_Mat!M2*Weighting!T13+TUM_db1_S5_Mat!N2*Weighting!T14+TUM_db1_S5_Mat!O2*Weighting!T15+TUM_db1_S5_Mat!P2*Weighting!T16+TUM_db1_S5_Mat!Q2*Weighting!T17</f>
        <v>151.32871319669874</v>
      </c>
      <c r="U2" s="6">
        <f>+TUM_db1_S5_Mat!B2*Weighting!U2+TUM_db1_S5_Mat!C2*Weighting!U3+TUM_db1_S5_Mat!D2*Weighting!U4+TUM_db1_S5_Mat!E2*Weighting!U5+TUM_db1_S5_Mat!F2*Weighting!U6+TUM_db1_S5_Mat!G2*Weighting!U7+TUM_db1_S5_Mat!H2*Weighting!U8+TUM_db1_S5_Mat!I2*Weighting!U9+TUM_db1_S5_Mat!J2*Weighting!U10+TUM_db1_S5_Mat!K2*Weighting!U11+TUM_db1_S5_Mat!L2*Weighting!U12+TUM_db1_S5_Mat!M2*Weighting!U13+TUM_db1_S5_Mat!N2*Weighting!U14+TUM_db1_S5_Mat!O2*Weighting!U15+TUM_db1_S5_Mat!P2*Weighting!U16+TUM_db1_S5_Mat!Q2*Weighting!U17</f>
        <v>168.57062956923818</v>
      </c>
      <c r="V2" s="6">
        <f>+TUM_db1_S5_Mat!B2*Weighting!V2+TUM_db1_S5_Mat!C2*Weighting!V3+TUM_db1_S5_Mat!D2*Weighting!V4+TUM_db1_S5_Mat!E2*Weighting!V5+TUM_db1_S5_Mat!F2*Weighting!V6+TUM_db1_S5_Mat!G2*Weighting!V7+TUM_db1_S5_Mat!H2*Weighting!V8+TUM_db1_S5_Mat!I2*Weighting!V9+TUM_db1_S5_Mat!J2*Weighting!V10+TUM_db1_S5_Mat!K2*Weighting!V11+TUM_db1_S5_Mat!L2*Weighting!V12+TUM_db1_S5_Mat!M2*Weighting!V13+TUM_db1_S5_Mat!N2*Weighting!V14+TUM_db1_S5_Mat!O2*Weighting!V15+TUM_db1_S5_Mat!P2*Weighting!V16+TUM_db1_S5_Mat!Q2*Weighting!V17</f>
        <v>152.26312044926303</v>
      </c>
      <c r="W2" s="6">
        <f>+TUM_db1_S5_Mat!B2*Weighting!W2+TUM_db1_S5_Mat!C2*Weighting!W3+TUM_db1_S5_Mat!D2*Weighting!W4+TUM_db1_S5_Mat!E2*Weighting!W5+TUM_db1_S5_Mat!F2*Weighting!W6+TUM_db1_S5_Mat!G2*Weighting!W7+TUM_db1_S5_Mat!H2*Weighting!W8+TUM_db1_S5_Mat!I2*Weighting!W9+TUM_db1_S5_Mat!J2*Weighting!W10+TUM_db1_S5_Mat!K2*Weighting!W11+TUM_db1_S5_Mat!L2*Weighting!W12+TUM_db1_S5_Mat!M2*Weighting!W13+TUM_db1_S5_Mat!N2*Weighting!W14+TUM_db1_S5_Mat!O2*Weighting!W15+TUM_db1_S5_Mat!P2*Weighting!W16+TUM_db1_S5_Mat!Q2*Weighting!W17</f>
        <v>1034.7357673025474</v>
      </c>
      <c r="X2" s="6">
        <f>+TUM_db1_S5_Mat!B2*Weighting!X2+TUM_db1_S5_Mat!C2*Weighting!X3+TUM_db1_S5_Mat!D2*Weighting!X4+TUM_db1_S5_Mat!E2*Weighting!X5+TUM_db1_S5_Mat!F2*Weighting!X6+TUM_db1_S5_Mat!G2*Weighting!X7+TUM_db1_S5_Mat!H2*Weighting!X8+TUM_db1_S5_Mat!I2*Weighting!X9+TUM_db1_S5_Mat!J2*Weighting!X10+TUM_db1_S5_Mat!K2*Weighting!X11+TUM_db1_S5_Mat!L2*Weighting!X12+TUM_db1_S5_Mat!M2*Weighting!X13+TUM_db1_S5_Mat!N2*Weighting!X14+TUM_db1_S5_Mat!O2*Weighting!X15+TUM_db1_S5_Mat!P2*Weighting!X16+TUM_db1_S5_Mat!Q2*Weighting!X17</f>
        <v>88.106520737198124</v>
      </c>
      <c r="Y2" s="6">
        <f>+TUM_db1_S5_Mat!B2*Weighting!Y2+TUM_db1_S5_Mat!C2*Weighting!Y3+TUM_db1_S5_Mat!D2*Weighting!Y4+TUM_db1_S5_Mat!E2*Weighting!Y5+TUM_db1_S5_Mat!F2*Weighting!Y6+TUM_db1_S5_Mat!G2*Weighting!Y7+TUM_db1_S5_Mat!H2*Weighting!Y8+TUM_db1_S5_Mat!I2*Weighting!Y9+TUM_db1_S5_Mat!J2*Weighting!Y10+TUM_db1_S5_Mat!K2*Weighting!Y11+TUM_db1_S5_Mat!L2*Weighting!Y12+TUM_db1_S5_Mat!M2*Weighting!Y13+TUM_db1_S5_Mat!N2*Weighting!Y14+TUM_db1_S5_Mat!O2*Weighting!Y15+TUM_db1_S5_Mat!P2*Weighting!Y16+TUM_db1_S5_Mat!Q2*Weighting!Y17</f>
        <v>774.60910911737835</v>
      </c>
      <c r="Z2" s="6">
        <f>+TUM_db1_S5_Mat!B2*Weighting!Z2+TUM_db1_S5_Mat!C2*Weighting!Z3+TUM_db1_S5_Mat!D2*Weighting!Z4+TUM_db1_S5_Mat!E2*Weighting!Z5+TUM_db1_S5_Mat!F2*Weighting!Z6+TUM_db1_S5_Mat!G2*Weighting!Z7+TUM_db1_S5_Mat!H2*Weighting!Z8+TUM_db1_S5_Mat!I2*Weighting!Z9+TUM_db1_S5_Mat!J2*Weighting!Z10+TUM_db1_S5_Mat!K2*Weighting!Z11+TUM_db1_S5_Mat!L2*Weighting!Z12+TUM_db1_S5_Mat!M2*Weighting!Z13+TUM_db1_S5_Mat!N2*Weighting!Z14+TUM_db1_S5_Mat!O2*Weighting!Z15+TUM_db1_S5_Mat!P2*Weighting!Z16+TUM_db1_S5_Mat!Q2*Weighting!Z17</f>
        <v>81.573363114153437</v>
      </c>
      <c r="AA2" s="6">
        <f>+TUM_db1_S5_Mat!B2*Weighting!AA2+TUM_db1_S5_Mat!C2*Weighting!AA3+TUM_db1_S5_Mat!D2*Weighting!AA4+TUM_db1_S5_Mat!E2*Weighting!AA5+TUM_db1_S5_Mat!F2*Weighting!AA6+TUM_db1_S5_Mat!G2*Weighting!AA7+TUM_db1_S5_Mat!H2*Weighting!AA8+TUM_db1_S5_Mat!I2*Weighting!AA9+TUM_db1_S5_Mat!J2*Weighting!AA10+TUM_db1_S5_Mat!K2*Weighting!AA11+TUM_db1_S5_Mat!L2*Weighting!AA12+TUM_db1_S5_Mat!M2*Weighting!AA13+TUM_db1_S5_Mat!N2*Weighting!AA14+TUM_db1_S5_Mat!O2*Weighting!AA15+TUM_db1_S5_Mat!P2*Weighting!AA16+TUM_db1_S5_Mat!Q2*Weighting!AA17</f>
        <v>71.027286436985449</v>
      </c>
    </row>
    <row r="3" spans="1:27" x14ac:dyDescent="0.35">
      <c r="A3" s="5" t="s">
        <v>2</v>
      </c>
      <c r="B3" s="6">
        <f ca="1">+TUM_db1_S5_Mat!B3*Weighting!B2+TUM_db1_S5_Mat!C3*Weighting!B3+TUM_db1_S5_Mat!D3*Weighting!B4+TUM_db1_S5_Mat!E3*Weighting!B5+TUM_db1_S5_Mat!F3*Weighting!B6+TUM_db1_S5_Mat!G3*Weighting!B7+TUM_db1_S5_Mat!H3*Weighting!B8+TUM_db1_S5_Mat!I3*Weighting!B9+TUM_db1_S5_Mat!J3*Weighting!B10+TUM_db1_S5_Mat!K3*Weighting!B11+TUM_db1_S5_Mat!L3*Weighting!B12+TUM_db1_S5_Mat!M3*Weighting!B13+TUM_db1_S5_Mat!N3*Weighting!B14+TUM_db1_S5_Mat!O3*Weighting!B15+TUM_db1_S5_Mat!P3*Weighting!B16+TUM_db1_S5_Mat!Q3*Weighting!B17</f>
        <v>280.13371825517271</v>
      </c>
      <c r="C3" s="6">
        <f ca="1">+TUM_db1_S5_Mat!B3*Weighting!C2+TUM_db1_S5_Mat!C3*Weighting!C3+TUM_db1_S5_Mat!D3*Weighting!C4+TUM_db1_S5_Mat!E3*Weighting!C5+TUM_db1_S5_Mat!F3*Weighting!C6+TUM_db1_S5_Mat!G3*Weighting!C7+TUM_db1_S5_Mat!H3*Weighting!C8+TUM_db1_S5_Mat!I3*Weighting!C9+TUM_db1_S5_Mat!J3*Weighting!C10+TUM_db1_S5_Mat!K3*Weighting!C11+TUM_db1_S5_Mat!L3*Weighting!C12+TUM_db1_S5_Mat!M3*Weighting!C13+TUM_db1_S5_Mat!N3*Weighting!C14+TUM_db1_S5_Mat!O3*Weighting!C15+TUM_db1_S5_Mat!P3*Weighting!C16+TUM_db1_S5_Mat!Q3*Weighting!C17</f>
        <v>270.58616380853857</v>
      </c>
      <c r="D3" s="6">
        <f ca="1">+TUM_db1_S5_Mat!B3*Weighting!D2+TUM_db1_S5_Mat!C3*Weighting!D3+TUM_db1_S5_Mat!D3*Weighting!D4+TUM_db1_S5_Mat!E3*Weighting!D5+TUM_db1_S5_Mat!F3*Weighting!D6+TUM_db1_S5_Mat!G3*Weighting!D7+TUM_db1_S5_Mat!H3*Weighting!D8+TUM_db1_S5_Mat!I3*Weighting!D9+TUM_db1_S5_Mat!J3*Weighting!D10+TUM_db1_S5_Mat!K3*Weighting!D11+TUM_db1_S5_Mat!L3*Weighting!D12+TUM_db1_S5_Mat!M3*Weighting!D13+TUM_db1_S5_Mat!N3*Weighting!D14+TUM_db1_S5_Mat!O3*Weighting!D15+TUM_db1_S5_Mat!P3*Weighting!D16+TUM_db1_S5_Mat!Q3*Weighting!D17</f>
        <v>273.41412194832674</v>
      </c>
      <c r="E3" s="6">
        <f ca="1">+TUM_db1_S5_Mat!B3*Weighting!E2+TUM_db1_S5_Mat!C3*Weighting!E3+TUM_db1_S5_Mat!D3*Weighting!E4+TUM_db1_S5_Mat!E3*Weighting!E5+TUM_db1_S5_Mat!F3*Weighting!E6+TUM_db1_S5_Mat!G3*Weighting!E7+TUM_db1_S5_Mat!H3*Weighting!E8+TUM_db1_S5_Mat!I3*Weighting!E9+TUM_db1_S5_Mat!J3*Weighting!E10+TUM_db1_S5_Mat!K3*Weighting!E11+TUM_db1_S5_Mat!L3*Weighting!E12+TUM_db1_S5_Mat!M3*Weighting!E13+TUM_db1_S5_Mat!N3*Weighting!E14+TUM_db1_S5_Mat!O3*Weighting!E15+TUM_db1_S5_Mat!P3*Weighting!E16+TUM_db1_S5_Mat!Q3*Weighting!E17</f>
        <v>334.89909986574963</v>
      </c>
      <c r="F3" s="6">
        <f ca="1">+TUM_db1_S5_Mat!B3*Weighting!F2+TUM_db1_S5_Mat!C3*Weighting!F3+TUM_db1_S5_Mat!D3*Weighting!F4+TUM_db1_S5_Mat!E3*Weighting!F5+TUM_db1_S5_Mat!F3*Weighting!F6+TUM_db1_S5_Mat!G3*Weighting!F7+TUM_db1_S5_Mat!H3*Weighting!F8+TUM_db1_S5_Mat!I3*Weighting!F9+TUM_db1_S5_Mat!J3*Weighting!F10+TUM_db1_S5_Mat!K3*Weighting!F11+TUM_db1_S5_Mat!L3*Weighting!F12+TUM_db1_S5_Mat!M3*Weighting!F13+TUM_db1_S5_Mat!N3*Weighting!F14+TUM_db1_S5_Mat!O3*Weighting!F15+TUM_db1_S5_Mat!P3*Weighting!F16+TUM_db1_S5_Mat!Q3*Weighting!F17</f>
        <v>256.90741635455379</v>
      </c>
      <c r="G3" s="6">
        <f>+TUM_db1_S5_Mat!B3*Weighting!G2+TUM_db1_S5_Mat!C3*Weighting!G3+TUM_db1_S5_Mat!D3*Weighting!G4+TUM_db1_S5_Mat!E3*Weighting!G5+TUM_db1_S5_Mat!F3*Weighting!G6+TUM_db1_S5_Mat!G3*Weighting!G7+TUM_db1_S5_Mat!H3*Weighting!G8+TUM_db1_S5_Mat!I3*Weighting!G9+TUM_db1_S5_Mat!J3*Weighting!G10+TUM_db1_S5_Mat!K3*Weighting!G11+TUM_db1_S5_Mat!L3*Weighting!G12+TUM_db1_S5_Mat!M3*Weighting!G13+TUM_db1_S5_Mat!N3*Weighting!G14+TUM_db1_S5_Mat!O3*Weighting!G15+TUM_db1_S5_Mat!P3*Weighting!G16+TUM_db1_S5_Mat!Q3*Weighting!G17</f>
        <v>114.57496707311182</v>
      </c>
      <c r="H3" s="6">
        <f>+TUM_db1_S5_Mat!B3*Weighting!H2+TUM_db1_S5_Mat!C3*Weighting!H3+TUM_db1_S5_Mat!D3*Weighting!H4+TUM_db1_S5_Mat!E3*Weighting!H5+TUM_db1_S5_Mat!F3*Weighting!H6+TUM_db1_S5_Mat!G3*Weighting!H7+TUM_db1_S5_Mat!H3*Weighting!H8+TUM_db1_S5_Mat!I3*Weighting!H9+TUM_db1_S5_Mat!J3*Weighting!H10+TUM_db1_S5_Mat!K3*Weighting!H11+TUM_db1_S5_Mat!L3*Weighting!H12+TUM_db1_S5_Mat!M3*Weighting!H13+TUM_db1_S5_Mat!N3*Weighting!H14+TUM_db1_S5_Mat!O3*Weighting!H15+TUM_db1_S5_Mat!P3*Weighting!H16+TUM_db1_S5_Mat!Q3*Weighting!H17</f>
        <v>95.544283646069147</v>
      </c>
      <c r="I3" s="6">
        <f>+TUM_db1_S5_Mat!B3*Weighting!I2+TUM_db1_S5_Mat!C3*Weighting!I3+TUM_db1_S5_Mat!D3*Weighting!I4+TUM_db1_S5_Mat!E3*Weighting!I5+TUM_db1_S5_Mat!F3*Weighting!I6+TUM_db1_S5_Mat!G3*Weighting!I7+TUM_db1_S5_Mat!H3*Weighting!I8+TUM_db1_S5_Mat!I3*Weighting!I9+TUM_db1_S5_Mat!J3*Weighting!I10+TUM_db1_S5_Mat!K3*Weighting!I11+TUM_db1_S5_Mat!L3*Weighting!I12+TUM_db1_S5_Mat!M3*Weighting!I13+TUM_db1_S5_Mat!N3*Weighting!I14+TUM_db1_S5_Mat!O3*Weighting!I15+TUM_db1_S5_Mat!P3*Weighting!I16+TUM_db1_S5_Mat!Q3*Weighting!I17</f>
        <v>110.55917505937146</v>
      </c>
      <c r="J3" s="6">
        <f>+TUM_db1_S5_Mat!B3*Weighting!J2+TUM_db1_S5_Mat!C3*Weighting!J3+TUM_db1_S5_Mat!D3*Weighting!J4+TUM_db1_S5_Mat!E3*Weighting!J5+TUM_db1_S5_Mat!F3*Weighting!J6+TUM_db1_S5_Mat!G3*Weighting!J7+TUM_db1_S5_Mat!H3*Weighting!J8+TUM_db1_S5_Mat!I3*Weighting!J9+TUM_db1_S5_Mat!J3*Weighting!J10+TUM_db1_S5_Mat!K3*Weighting!J11+TUM_db1_S5_Mat!L3*Weighting!J12+TUM_db1_S5_Mat!M3*Weighting!J13+TUM_db1_S5_Mat!N3*Weighting!J14+TUM_db1_S5_Mat!O3*Weighting!J15+TUM_db1_S5_Mat!P3*Weighting!J16+TUM_db1_S5_Mat!Q3*Weighting!J17</f>
        <v>128.85767872527032</v>
      </c>
      <c r="K3" s="6">
        <f>+TUM_db1_S5_Mat!B3*Weighting!K2+TUM_db1_S5_Mat!C3*Weighting!K3+TUM_db1_S5_Mat!D3*Weighting!K4+TUM_db1_S5_Mat!E3*Weighting!K5+TUM_db1_S5_Mat!F3*Weighting!K6+TUM_db1_S5_Mat!G3*Weighting!K7+TUM_db1_S5_Mat!H3*Weighting!K8+TUM_db1_S5_Mat!I3*Weighting!K9+TUM_db1_S5_Mat!J3*Weighting!K10+TUM_db1_S5_Mat!K3*Weighting!K11+TUM_db1_S5_Mat!L3*Weighting!K12+TUM_db1_S5_Mat!M3*Weighting!K13+TUM_db1_S5_Mat!N3*Weighting!K14+TUM_db1_S5_Mat!O3*Weighting!K15+TUM_db1_S5_Mat!P3*Weighting!K16+TUM_db1_S5_Mat!Q3*Weighting!K17</f>
        <v>87.30330457618966</v>
      </c>
      <c r="L3" s="6">
        <f>+TUM_db1_S5_Mat!B3*Weighting!L2+TUM_db1_S5_Mat!C3*Weighting!L3+TUM_db1_S5_Mat!D3*Weighting!L4+TUM_db1_S5_Mat!E3*Weighting!L5+TUM_db1_S5_Mat!F3*Weighting!L6+TUM_db1_S5_Mat!G3*Weighting!L7+TUM_db1_S5_Mat!H3*Weighting!L8+TUM_db1_S5_Mat!I3*Weighting!L9+TUM_db1_S5_Mat!J3*Weighting!L10+TUM_db1_S5_Mat!K3*Weighting!L11+TUM_db1_S5_Mat!L3*Weighting!L12+TUM_db1_S5_Mat!M3*Weighting!L13+TUM_db1_S5_Mat!N3*Weighting!L14+TUM_db1_S5_Mat!O3*Weighting!L15+TUM_db1_S5_Mat!P3*Weighting!L16+TUM_db1_S5_Mat!Q3*Weighting!L17</f>
        <v>19.337653130863657</v>
      </c>
      <c r="M3" s="6">
        <f>+TUM_db1_S5_Mat!B3*Weighting!M2+TUM_db1_S5_Mat!C3*Weighting!M3+TUM_db1_S5_Mat!D3*Weighting!M4+TUM_db1_S5_Mat!E3*Weighting!M5+TUM_db1_S5_Mat!F3*Weighting!M6+TUM_db1_S5_Mat!G3*Weighting!M7+TUM_db1_S5_Mat!H3*Weighting!M8+TUM_db1_S5_Mat!I3*Weighting!M9+TUM_db1_S5_Mat!J3*Weighting!M10+TUM_db1_S5_Mat!K3*Weighting!M11+TUM_db1_S5_Mat!L3*Weighting!M12+TUM_db1_S5_Mat!M3*Weighting!M13+TUM_db1_S5_Mat!N3*Weighting!M14+TUM_db1_S5_Mat!O3*Weighting!M15+TUM_db1_S5_Mat!P3*Weighting!M16+TUM_db1_S5_Mat!Q3*Weighting!M17</f>
        <v>0.95496724779780162</v>
      </c>
      <c r="N3" s="6">
        <f>+TUM_db1_S5_Mat!B3*Weighting!N2+TUM_db1_S5_Mat!C3*Weighting!N3+TUM_db1_S5_Mat!D3*Weighting!N4+TUM_db1_S5_Mat!E3*Weighting!N5+TUM_db1_S5_Mat!F3*Weighting!N6+TUM_db1_S5_Mat!G3*Weighting!N7+TUM_db1_S5_Mat!H3*Weighting!N8+TUM_db1_S5_Mat!I3*Weighting!N9+TUM_db1_S5_Mat!J3*Weighting!N10+TUM_db1_S5_Mat!K3*Weighting!N11+TUM_db1_S5_Mat!L3*Weighting!N12+TUM_db1_S5_Mat!M3*Weighting!N13+TUM_db1_S5_Mat!N3*Weighting!N14+TUM_db1_S5_Mat!O3*Weighting!N15+TUM_db1_S5_Mat!P3*Weighting!N16+TUM_db1_S5_Mat!Q3*Weighting!N17</f>
        <v>272.52707085791315</v>
      </c>
      <c r="O3" s="6">
        <f>+TUM_db1_S5_Mat!B3*Weighting!O2+TUM_db1_S5_Mat!C3*Weighting!O3+TUM_db1_S5_Mat!D3*Weighting!O4+TUM_db1_S5_Mat!E3*Weighting!O5+TUM_db1_S5_Mat!F3*Weighting!O6+TUM_db1_S5_Mat!G3*Weighting!O7+TUM_db1_S5_Mat!H3*Weighting!O8+TUM_db1_S5_Mat!I3*Weighting!O9+TUM_db1_S5_Mat!J3*Weighting!O10+TUM_db1_S5_Mat!K3*Weighting!O11+TUM_db1_S5_Mat!L3*Weighting!O12+TUM_db1_S5_Mat!M3*Weighting!O13+TUM_db1_S5_Mat!N3*Weighting!O14+TUM_db1_S5_Mat!O3*Weighting!O15+TUM_db1_S5_Mat!P3*Weighting!O16+TUM_db1_S5_Mat!Q3*Weighting!O17</f>
        <v>424.2222355666508</v>
      </c>
      <c r="P3" s="6">
        <f>+TUM_db1_S5_Mat!B3*Weighting!P2+TUM_db1_S5_Mat!C3*Weighting!P3+TUM_db1_S5_Mat!D3*Weighting!P4+TUM_db1_S5_Mat!E3*Weighting!P5+TUM_db1_S5_Mat!F3*Weighting!P6+TUM_db1_S5_Mat!G3*Weighting!P7+TUM_db1_S5_Mat!H3*Weighting!P8+TUM_db1_S5_Mat!I3*Weighting!P9+TUM_db1_S5_Mat!J3*Weighting!P10+TUM_db1_S5_Mat!K3*Weighting!P11+TUM_db1_S5_Mat!L3*Weighting!P12+TUM_db1_S5_Mat!M3*Weighting!P13+TUM_db1_S5_Mat!N3*Weighting!P14+TUM_db1_S5_Mat!O3*Weighting!P15+TUM_db1_S5_Mat!P3*Weighting!P16+TUM_db1_S5_Mat!Q3*Weighting!P17</f>
        <v>31.843980919039627</v>
      </c>
      <c r="Q3" s="6">
        <f>+TUM_db1_S5_Mat!B3*Weighting!Q2+TUM_db1_S5_Mat!C3*Weighting!Q3+TUM_db1_S5_Mat!D3*Weighting!Q4+TUM_db1_S5_Mat!E3*Weighting!Q5+TUM_db1_S5_Mat!F3*Weighting!Q6+TUM_db1_S5_Mat!G3*Weighting!Q7+TUM_db1_S5_Mat!H3*Weighting!Q8+TUM_db1_S5_Mat!I3*Weighting!Q9+TUM_db1_S5_Mat!J3*Weighting!Q10+TUM_db1_S5_Mat!K3*Weighting!Q11+TUM_db1_S5_Mat!L3*Weighting!Q12+TUM_db1_S5_Mat!M3*Weighting!Q13+TUM_db1_S5_Mat!N3*Weighting!Q14+TUM_db1_S5_Mat!O3*Weighting!Q15+TUM_db1_S5_Mat!P3*Weighting!Q16+TUM_db1_S5_Mat!Q3*Weighting!Q17</f>
        <v>2.0892704456104649</v>
      </c>
      <c r="R3" s="6">
        <f>+TUM_db1_S5_Mat!B3*Weighting!R2+TUM_db1_S5_Mat!C3*Weighting!R3+TUM_db1_S5_Mat!D3*Weighting!R4+TUM_db1_S5_Mat!E3*Weighting!R5+TUM_db1_S5_Mat!F3*Weighting!R6+TUM_db1_S5_Mat!G3*Weighting!R7+TUM_db1_S5_Mat!H3*Weighting!R8+TUM_db1_S5_Mat!I3*Weighting!R9+TUM_db1_S5_Mat!J3*Weighting!R10+TUM_db1_S5_Mat!K3*Weighting!R11+TUM_db1_S5_Mat!L3*Weighting!R12+TUM_db1_S5_Mat!M3*Weighting!R13+TUM_db1_S5_Mat!N3*Weighting!R14+TUM_db1_S5_Mat!O3*Weighting!R15+TUM_db1_S5_Mat!P3*Weighting!R16+TUM_db1_S5_Mat!Q3*Weighting!R17</f>
        <v>26.42592584258453</v>
      </c>
      <c r="S3" s="6">
        <f>+TUM_db1_S5_Mat!B3*Weighting!S2+TUM_db1_S5_Mat!C3*Weighting!S3+TUM_db1_S5_Mat!D3*Weighting!S4+TUM_db1_S5_Mat!E3*Weighting!S5+TUM_db1_S5_Mat!F3*Weighting!S6+TUM_db1_S5_Mat!G3*Weighting!S7+TUM_db1_S5_Mat!H3*Weighting!S8+TUM_db1_S5_Mat!I3*Weighting!S9+TUM_db1_S5_Mat!J3*Weighting!S10+TUM_db1_S5_Mat!K3*Weighting!S11+TUM_db1_S5_Mat!L3*Weighting!S12+TUM_db1_S5_Mat!M3*Weighting!S13+TUM_db1_S5_Mat!N3*Weighting!S14+TUM_db1_S5_Mat!O3*Weighting!S15+TUM_db1_S5_Mat!P3*Weighting!S16+TUM_db1_S5_Mat!Q3*Weighting!S17</f>
        <v>46.912565189944019</v>
      </c>
      <c r="T3" s="6">
        <f>+TUM_db1_S5_Mat!B3*Weighting!T2+TUM_db1_S5_Mat!C3*Weighting!T3+TUM_db1_S5_Mat!D3*Weighting!T4+TUM_db1_S5_Mat!E3*Weighting!T5+TUM_db1_S5_Mat!F3*Weighting!T6+TUM_db1_S5_Mat!G3*Weighting!T7+TUM_db1_S5_Mat!H3*Weighting!T8+TUM_db1_S5_Mat!I3*Weighting!T9+TUM_db1_S5_Mat!J3*Weighting!T10+TUM_db1_S5_Mat!K3*Weighting!T11+TUM_db1_S5_Mat!L3*Weighting!T12+TUM_db1_S5_Mat!M3*Weighting!T13+TUM_db1_S5_Mat!N3*Weighting!T14+TUM_db1_S5_Mat!O3*Weighting!T15+TUM_db1_S5_Mat!P3*Weighting!T16+TUM_db1_S5_Mat!Q3*Weighting!T17</f>
        <v>60.53148527867949</v>
      </c>
      <c r="U3" s="6">
        <f>+TUM_db1_S5_Mat!B3*Weighting!U2+TUM_db1_S5_Mat!C3*Weighting!U3+TUM_db1_S5_Mat!D3*Weighting!U4+TUM_db1_S5_Mat!E3*Weighting!U5+TUM_db1_S5_Mat!F3*Weighting!U6+TUM_db1_S5_Mat!G3*Weighting!U7+TUM_db1_S5_Mat!H3*Weighting!U8+TUM_db1_S5_Mat!I3*Weighting!U9+TUM_db1_S5_Mat!J3*Weighting!U10+TUM_db1_S5_Mat!K3*Weighting!U11+TUM_db1_S5_Mat!L3*Weighting!U12+TUM_db1_S5_Mat!M3*Weighting!U13+TUM_db1_S5_Mat!N3*Weighting!U14+TUM_db1_S5_Mat!O3*Weighting!U15+TUM_db1_S5_Mat!P3*Weighting!U16+TUM_db1_S5_Mat!Q3*Weighting!U17</f>
        <v>67.428251827695277</v>
      </c>
      <c r="V3" s="6">
        <f>+TUM_db1_S5_Mat!B3*Weighting!V2+TUM_db1_S5_Mat!C3*Weighting!V3+TUM_db1_S5_Mat!D3*Weighting!V4+TUM_db1_S5_Mat!E3*Weighting!V5+TUM_db1_S5_Mat!F3*Weighting!V6+TUM_db1_S5_Mat!G3*Weighting!V7+TUM_db1_S5_Mat!H3*Weighting!V8+TUM_db1_S5_Mat!I3*Weighting!V9+TUM_db1_S5_Mat!J3*Weighting!V10+TUM_db1_S5_Mat!K3*Weighting!V11+TUM_db1_S5_Mat!L3*Weighting!V12+TUM_db1_S5_Mat!M3*Weighting!V13+TUM_db1_S5_Mat!N3*Weighting!V14+TUM_db1_S5_Mat!O3*Weighting!V15+TUM_db1_S5_Mat!P3*Weighting!V16+TUM_db1_S5_Mat!Q3*Weighting!V17</f>
        <v>60.905248179705211</v>
      </c>
      <c r="W3" s="6">
        <f>+TUM_db1_S5_Mat!B3*Weighting!W2+TUM_db1_S5_Mat!C3*Weighting!W3+TUM_db1_S5_Mat!D3*Weighting!W4+TUM_db1_S5_Mat!E3*Weighting!W5+TUM_db1_S5_Mat!F3*Weighting!W6+TUM_db1_S5_Mat!G3*Weighting!W7+TUM_db1_S5_Mat!H3*Weighting!W8+TUM_db1_S5_Mat!I3*Weighting!W9+TUM_db1_S5_Mat!J3*Weighting!W10+TUM_db1_S5_Mat!K3*Weighting!W11+TUM_db1_S5_Mat!L3*Weighting!W12+TUM_db1_S5_Mat!M3*Weighting!W13+TUM_db1_S5_Mat!N3*Weighting!W14+TUM_db1_S5_Mat!O3*Weighting!W15+TUM_db1_S5_Mat!P3*Weighting!W16+TUM_db1_S5_Mat!Q3*Weighting!W17</f>
        <v>413.89430692101894</v>
      </c>
      <c r="X3" s="6">
        <f>+TUM_db1_S5_Mat!B3*Weighting!X2+TUM_db1_S5_Mat!C3*Weighting!X3+TUM_db1_S5_Mat!D3*Weighting!X4+TUM_db1_S5_Mat!E3*Weighting!X5+TUM_db1_S5_Mat!F3*Weighting!X6+TUM_db1_S5_Mat!G3*Weighting!X7+TUM_db1_S5_Mat!H3*Weighting!X8+TUM_db1_S5_Mat!I3*Weighting!X9+TUM_db1_S5_Mat!J3*Weighting!X10+TUM_db1_S5_Mat!K3*Weighting!X11+TUM_db1_S5_Mat!L3*Weighting!X12+TUM_db1_S5_Mat!M3*Weighting!X13+TUM_db1_S5_Mat!N3*Weighting!X14+TUM_db1_S5_Mat!O3*Weighting!X15+TUM_db1_S5_Mat!P3*Weighting!X16+TUM_db1_S5_Mat!Q3*Weighting!X17</f>
        <v>35.242608294879247</v>
      </c>
      <c r="Y3" s="6">
        <f>+TUM_db1_S5_Mat!B3*Weighting!Y2+TUM_db1_S5_Mat!C3*Weighting!Y3+TUM_db1_S5_Mat!D3*Weighting!Y4+TUM_db1_S5_Mat!E3*Weighting!Y5+TUM_db1_S5_Mat!F3*Weighting!Y6+TUM_db1_S5_Mat!G3*Weighting!Y7+TUM_db1_S5_Mat!H3*Weighting!Y8+TUM_db1_S5_Mat!I3*Weighting!Y9+TUM_db1_S5_Mat!J3*Weighting!Y10+TUM_db1_S5_Mat!K3*Weighting!Y11+TUM_db1_S5_Mat!L3*Weighting!Y12+TUM_db1_S5_Mat!M3*Weighting!Y13+TUM_db1_S5_Mat!N3*Weighting!Y14+TUM_db1_S5_Mat!O3*Weighting!Y15+TUM_db1_S5_Mat!P3*Weighting!Y16+TUM_db1_S5_Mat!Q3*Weighting!Y17</f>
        <v>309.84364364695125</v>
      </c>
      <c r="Z3" s="6">
        <f>+TUM_db1_S5_Mat!B3*Weighting!Z2+TUM_db1_S5_Mat!C3*Weighting!Z3+TUM_db1_S5_Mat!D3*Weighting!Z4+TUM_db1_S5_Mat!E3*Weighting!Z5+TUM_db1_S5_Mat!F3*Weighting!Z6+TUM_db1_S5_Mat!G3*Weighting!Z7+TUM_db1_S5_Mat!H3*Weighting!Z8+TUM_db1_S5_Mat!I3*Weighting!Z9+TUM_db1_S5_Mat!J3*Weighting!Z10+TUM_db1_S5_Mat!K3*Weighting!Z11+TUM_db1_S5_Mat!L3*Weighting!Z12+TUM_db1_S5_Mat!M3*Weighting!Z13+TUM_db1_S5_Mat!N3*Weighting!Z14+TUM_db1_S5_Mat!O3*Weighting!Z15+TUM_db1_S5_Mat!P3*Weighting!Z16+TUM_db1_S5_Mat!Q3*Weighting!Z17</f>
        <v>32.629345245661369</v>
      </c>
      <c r="AA3" s="6">
        <f>+TUM_db1_S5_Mat!B3*Weighting!AA2+TUM_db1_S5_Mat!C3*Weighting!AA3+TUM_db1_S5_Mat!D3*Weighting!AA4+TUM_db1_S5_Mat!E3*Weighting!AA5+TUM_db1_S5_Mat!F3*Weighting!AA6+TUM_db1_S5_Mat!G3*Weighting!AA7+TUM_db1_S5_Mat!H3*Weighting!AA8+TUM_db1_S5_Mat!I3*Weighting!AA9+TUM_db1_S5_Mat!J3*Weighting!AA10+TUM_db1_S5_Mat!K3*Weighting!AA11+TUM_db1_S5_Mat!L3*Weighting!AA12+TUM_db1_S5_Mat!M3*Weighting!AA13+TUM_db1_S5_Mat!N3*Weighting!AA14+TUM_db1_S5_Mat!O3*Weighting!AA15+TUM_db1_S5_Mat!P3*Weighting!AA16+TUM_db1_S5_Mat!Q3*Weighting!AA17</f>
        <v>28.410914574794177</v>
      </c>
    </row>
    <row r="4" spans="1:27" x14ac:dyDescent="0.35">
      <c r="A4" s="5" t="s">
        <v>3</v>
      </c>
      <c r="B4" s="6">
        <f ca="1">+TUM_db1_S5_Mat!B4*Weighting!B2+TUM_db1_S5_Mat!C4*Weighting!B3+TUM_db1_S5_Mat!D4*Weighting!B4+TUM_db1_S5_Mat!E4*Weighting!B5+TUM_db1_S5_Mat!F4*Weighting!B6+TUM_db1_S5_Mat!G4*Weighting!B7+TUM_db1_S5_Mat!H4*Weighting!B8+TUM_db1_S5_Mat!I4*Weighting!B9+TUM_db1_S5_Mat!J4*Weighting!B10+TUM_db1_S5_Mat!K4*Weighting!B11+TUM_db1_S5_Mat!L4*Weighting!B12+TUM_db1_S5_Mat!M4*Weighting!B13+TUM_db1_S5_Mat!N4*Weighting!B14+TUM_db1_S5_Mat!O4*Weighting!B15+TUM_db1_S5_Mat!P4*Weighting!B16+TUM_db1_S5_Mat!Q4*Weighting!B17</f>
        <v>280.13371825517271</v>
      </c>
      <c r="C4" s="6">
        <f ca="1">+TUM_db1_S5_Mat!B4*Weighting!C2+TUM_db1_S5_Mat!C4*Weighting!C3+TUM_db1_S5_Mat!D4*Weighting!C4+TUM_db1_S5_Mat!E4*Weighting!C5+TUM_db1_S5_Mat!F4*Weighting!C6+TUM_db1_S5_Mat!G4*Weighting!C7+TUM_db1_S5_Mat!H4*Weighting!C8+TUM_db1_S5_Mat!I4*Weighting!C9+TUM_db1_S5_Mat!J4*Weighting!C10+TUM_db1_S5_Mat!K4*Weighting!C11+TUM_db1_S5_Mat!L4*Weighting!C12+TUM_db1_S5_Mat!M4*Weighting!C13+TUM_db1_S5_Mat!N4*Weighting!C14+TUM_db1_S5_Mat!O4*Weighting!C15+TUM_db1_S5_Mat!P4*Weighting!C16+TUM_db1_S5_Mat!Q4*Weighting!C17</f>
        <v>270.58616380853857</v>
      </c>
      <c r="D4" s="6">
        <f ca="1">+TUM_db1_S5_Mat!B4*Weighting!D2+TUM_db1_S5_Mat!C4*Weighting!D3+TUM_db1_S5_Mat!D4*Weighting!D4+TUM_db1_S5_Mat!E4*Weighting!D5+TUM_db1_S5_Mat!F4*Weighting!D6+TUM_db1_S5_Mat!G4*Weighting!D7+TUM_db1_S5_Mat!H4*Weighting!D8+TUM_db1_S5_Mat!I4*Weighting!D9+TUM_db1_S5_Mat!J4*Weighting!D10+TUM_db1_S5_Mat!K4*Weighting!D11+TUM_db1_S5_Mat!L4*Weighting!D12+TUM_db1_S5_Mat!M4*Weighting!D13+TUM_db1_S5_Mat!N4*Weighting!D14+TUM_db1_S5_Mat!O4*Weighting!D15+TUM_db1_S5_Mat!P4*Weighting!D16+TUM_db1_S5_Mat!Q4*Weighting!D17</f>
        <v>273.41412194832674</v>
      </c>
      <c r="E4" s="6">
        <f ca="1">+TUM_db1_S5_Mat!B4*Weighting!E2+TUM_db1_S5_Mat!C4*Weighting!E3+TUM_db1_S5_Mat!D4*Weighting!E4+TUM_db1_S5_Mat!E4*Weighting!E5+TUM_db1_S5_Mat!F4*Weighting!E6+TUM_db1_S5_Mat!G4*Weighting!E7+TUM_db1_S5_Mat!H4*Weighting!E8+TUM_db1_S5_Mat!I4*Weighting!E9+TUM_db1_S5_Mat!J4*Weighting!E10+TUM_db1_S5_Mat!K4*Weighting!E11+TUM_db1_S5_Mat!L4*Weighting!E12+TUM_db1_S5_Mat!M4*Weighting!E13+TUM_db1_S5_Mat!N4*Weighting!E14+TUM_db1_S5_Mat!O4*Weighting!E15+TUM_db1_S5_Mat!P4*Weighting!E16+TUM_db1_S5_Mat!Q4*Weighting!E17</f>
        <v>334.89909986574963</v>
      </c>
      <c r="F4" s="6">
        <f ca="1">+TUM_db1_S5_Mat!B4*Weighting!F2+TUM_db1_S5_Mat!C4*Weighting!F3+TUM_db1_S5_Mat!D4*Weighting!F4+TUM_db1_S5_Mat!E4*Weighting!F5+TUM_db1_S5_Mat!F4*Weighting!F6+TUM_db1_S5_Mat!G4*Weighting!F7+TUM_db1_S5_Mat!H4*Weighting!F8+TUM_db1_S5_Mat!I4*Weighting!F9+TUM_db1_S5_Mat!J4*Weighting!F10+TUM_db1_S5_Mat!K4*Weighting!F11+TUM_db1_S5_Mat!L4*Weighting!F12+TUM_db1_S5_Mat!M4*Weighting!F13+TUM_db1_S5_Mat!N4*Weighting!F14+TUM_db1_S5_Mat!O4*Weighting!F15+TUM_db1_S5_Mat!P4*Weighting!F16+TUM_db1_S5_Mat!Q4*Weighting!F17</f>
        <v>256.90741635455379</v>
      </c>
      <c r="G4" s="6">
        <f>+TUM_db1_S5_Mat!B4*Weighting!G2+TUM_db1_S5_Mat!C4*Weighting!G3+TUM_db1_S5_Mat!D4*Weighting!G4+TUM_db1_S5_Mat!E4*Weighting!G5+TUM_db1_S5_Mat!F4*Weighting!G6+TUM_db1_S5_Mat!G4*Weighting!G7+TUM_db1_S5_Mat!H4*Weighting!G8+TUM_db1_S5_Mat!I4*Weighting!G9+TUM_db1_S5_Mat!J4*Weighting!G10+TUM_db1_S5_Mat!K4*Weighting!G11+TUM_db1_S5_Mat!L4*Weighting!G12+TUM_db1_S5_Mat!M4*Weighting!G13+TUM_db1_S5_Mat!N4*Weighting!G14+TUM_db1_S5_Mat!O4*Weighting!G15+TUM_db1_S5_Mat!P4*Weighting!G16+TUM_db1_S5_Mat!Q4*Weighting!G17</f>
        <v>114.57496707311182</v>
      </c>
      <c r="H4" s="6">
        <f>+TUM_db1_S5_Mat!B4*Weighting!H2+TUM_db1_S5_Mat!C4*Weighting!H3+TUM_db1_S5_Mat!D4*Weighting!H4+TUM_db1_S5_Mat!E4*Weighting!H5+TUM_db1_S5_Mat!F4*Weighting!H6+TUM_db1_S5_Mat!G4*Weighting!H7+TUM_db1_S5_Mat!H4*Weighting!H8+TUM_db1_S5_Mat!I4*Weighting!H9+TUM_db1_S5_Mat!J4*Weighting!H10+TUM_db1_S5_Mat!K4*Weighting!H11+TUM_db1_S5_Mat!L4*Weighting!H12+TUM_db1_S5_Mat!M4*Weighting!H13+TUM_db1_S5_Mat!N4*Weighting!H14+TUM_db1_S5_Mat!O4*Weighting!H15+TUM_db1_S5_Mat!P4*Weighting!H16+TUM_db1_S5_Mat!Q4*Weighting!H17</f>
        <v>95.544283646069147</v>
      </c>
      <c r="I4" s="6">
        <f>+TUM_db1_S5_Mat!B4*Weighting!I2+TUM_db1_S5_Mat!C4*Weighting!I3+TUM_db1_S5_Mat!D4*Weighting!I4+TUM_db1_S5_Mat!E4*Weighting!I5+TUM_db1_S5_Mat!F4*Weighting!I6+TUM_db1_S5_Mat!G4*Weighting!I7+TUM_db1_S5_Mat!H4*Weighting!I8+TUM_db1_S5_Mat!I4*Weighting!I9+TUM_db1_S5_Mat!J4*Weighting!I10+TUM_db1_S5_Mat!K4*Weighting!I11+TUM_db1_S5_Mat!L4*Weighting!I12+TUM_db1_S5_Mat!M4*Weighting!I13+TUM_db1_S5_Mat!N4*Weighting!I14+TUM_db1_S5_Mat!O4*Weighting!I15+TUM_db1_S5_Mat!P4*Weighting!I16+TUM_db1_S5_Mat!Q4*Weighting!I17</f>
        <v>110.55917505937146</v>
      </c>
      <c r="J4" s="6">
        <f>+TUM_db1_S5_Mat!B4*Weighting!J2+TUM_db1_S5_Mat!C4*Weighting!J3+TUM_db1_S5_Mat!D4*Weighting!J4+TUM_db1_S5_Mat!E4*Weighting!J5+TUM_db1_S5_Mat!F4*Weighting!J6+TUM_db1_S5_Mat!G4*Weighting!J7+TUM_db1_S5_Mat!H4*Weighting!J8+TUM_db1_S5_Mat!I4*Weighting!J9+TUM_db1_S5_Mat!J4*Weighting!J10+TUM_db1_S5_Mat!K4*Weighting!J11+TUM_db1_S5_Mat!L4*Weighting!J12+TUM_db1_S5_Mat!M4*Weighting!J13+TUM_db1_S5_Mat!N4*Weighting!J14+TUM_db1_S5_Mat!O4*Weighting!J15+TUM_db1_S5_Mat!P4*Weighting!J16+TUM_db1_S5_Mat!Q4*Weighting!J17</f>
        <v>128.85767872527032</v>
      </c>
      <c r="K4" s="6">
        <f>+TUM_db1_S5_Mat!B4*Weighting!K2+TUM_db1_S5_Mat!C4*Weighting!K3+TUM_db1_S5_Mat!D4*Weighting!K4+TUM_db1_S5_Mat!E4*Weighting!K5+TUM_db1_S5_Mat!F4*Weighting!K6+TUM_db1_S5_Mat!G4*Weighting!K7+TUM_db1_S5_Mat!H4*Weighting!K8+TUM_db1_S5_Mat!I4*Weighting!K9+TUM_db1_S5_Mat!J4*Weighting!K10+TUM_db1_S5_Mat!K4*Weighting!K11+TUM_db1_S5_Mat!L4*Weighting!K12+TUM_db1_S5_Mat!M4*Weighting!K13+TUM_db1_S5_Mat!N4*Weighting!K14+TUM_db1_S5_Mat!O4*Weighting!K15+TUM_db1_S5_Mat!P4*Weighting!K16+TUM_db1_S5_Mat!Q4*Weighting!K17</f>
        <v>87.30330457618966</v>
      </c>
      <c r="L4" s="6">
        <f>+TUM_db1_S5_Mat!B4*Weighting!L2+TUM_db1_S5_Mat!C4*Weighting!L3+TUM_db1_S5_Mat!D4*Weighting!L4+TUM_db1_S5_Mat!E4*Weighting!L5+TUM_db1_S5_Mat!F4*Weighting!L6+TUM_db1_S5_Mat!G4*Weighting!L7+TUM_db1_S5_Mat!H4*Weighting!L8+TUM_db1_S5_Mat!I4*Weighting!L9+TUM_db1_S5_Mat!J4*Weighting!L10+TUM_db1_S5_Mat!K4*Weighting!L11+TUM_db1_S5_Mat!L4*Weighting!L12+TUM_db1_S5_Mat!M4*Weighting!L13+TUM_db1_S5_Mat!N4*Weighting!L14+TUM_db1_S5_Mat!O4*Weighting!L15+TUM_db1_S5_Mat!P4*Weighting!L16+TUM_db1_S5_Mat!Q4*Weighting!L17</f>
        <v>19.337653130863657</v>
      </c>
      <c r="M4" s="6">
        <f>+TUM_db1_S5_Mat!B4*Weighting!M2+TUM_db1_S5_Mat!C4*Weighting!M3+TUM_db1_S5_Mat!D4*Weighting!M4+TUM_db1_S5_Mat!E4*Weighting!M5+TUM_db1_S5_Mat!F4*Weighting!M6+TUM_db1_S5_Mat!G4*Weighting!M7+TUM_db1_S5_Mat!H4*Weighting!M8+TUM_db1_S5_Mat!I4*Weighting!M9+TUM_db1_S5_Mat!J4*Weighting!M10+TUM_db1_S5_Mat!K4*Weighting!M11+TUM_db1_S5_Mat!L4*Weighting!M12+TUM_db1_S5_Mat!M4*Weighting!M13+TUM_db1_S5_Mat!N4*Weighting!M14+TUM_db1_S5_Mat!O4*Weighting!M15+TUM_db1_S5_Mat!P4*Weighting!M16+TUM_db1_S5_Mat!Q4*Weighting!M17</f>
        <v>0.95496724779780162</v>
      </c>
      <c r="N4" s="6">
        <f>+TUM_db1_S5_Mat!B4*Weighting!N2+TUM_db1_S5_Mat!C4*Weighting!N3+TUM_db1_S5_Mat!D4*Weighting!N4+TUM_db1_S5_Mat!E4*Weighting!N5+TUM_db1_S5_Mat!F4*Weighting!N6+TUM_db1_S5_Mat!G4*Weighting!N7+TUM_db1_S5_Mat!H4*Weighting!N8+TUM_db1_S5_Mat!I4*Weighting!N9+TUM_db1_S5_Mat!J4*Weighting!N10+TUM_db1_S5_Mat!K4*Weighting!N11+TUM_db1_S5_Mat!L4*Weighting!N12+TUM_db1_S5_Mat!M4*Weighting!N13+TUM_db1_S5_Mat!N4*Weighting!N14+TUM_db1_S5_Mat!O4*Weighting!N15+TUM_db1_S5_Mat!P4*Weighting!N16+TUM_db1_S5_Mat!Q4*Weighting!N17</f>
        <v>272.52707085791315</v>
      </c>
      <c r="O4" s="6">
        <f>+TUM_db1_S5_Mat!B4*Weighting!O2+TUM_db1_S5_Mat!C4*Weighting!O3+TUM_db1_S5_Mat!D4*Weighting!O4+TUM_db1_S5_Mat!E4*Weighting!O5+TUM_db1_S5_Mat!F4*Weighting!O6+TUM_db1_S5_Mat!G4*Weighting!O7+TUM_db1_S5_Mat!H4*Weighting!O8+TUM_db1_S5_Mat!I4*Weighting!O9+TUM_db1_S5_Mat!J4*Weighting!O10+TUM_db1_S5_Mat!K4*Weighting!O11+TUM_db1_S5_Mat!L4*Weighting!O12+TUM_db1_S5_Mat!M4*Weighting!O13+TUM_db1_S5_Mat!N4*Weighting!O14+TUM_db1_S5_Mat!O4*Weighting!O15+TUM_db1_S5_Mat!P4*Weighting!O16+TUM_db1_S5_Mat!Q4*Weighting!O17</f>
        <v>424.2222355666508</v>
      </c>
      <c r="P4" s="6">
        <f>+TUM_db1_S5_Mat!B4*Weighting!P2+TUM_db1_S5_Mat!C4*Weighting!P3+TUM_db1_S5_Mat!D4*Weighting!P4+TUM_db1_S5_Mat!E4*Weighting!P5+TUM_db1_S5_Mat!F4*Weighting!P6+TUM_db1_S5_Mat!G4*Weighting!P7+TUM_db1_S5_Mat!H4*Weighting!P8+TUM_db1_S5_Mat!I4*Weighting!P9+TUM_db1_S5_Mat!J4*Weighting!P10+TUM_db1_S5_Mat!K4*Weighting!P11+TUM_db1_S5_Mat!L4*Weighting!P12+TUM_db1_S5_Mat!M4*Weighting!P13+TUM_db1_S5_Mat!N4*Weighting!P14+TUM_db1_S5_Mat!O4*Weighting!P15+TUM_db1_S5_Mat!P4*Weighting!P16+TUM_db1_S5_Mat!Q4*Weighting!P17</f>
        <v>31.843980919039627</v>
      </c>
      <c r="Q4" s="6">
        <f>+TUM_db1_S5_Mat!B4*Weighting!Q2+TUM_db1_S5_Mat!C4*Weighting!Q3+TUM_db1_S5_Mat!D4*Weighting!Q4+TUM_db1_S5_Mat!E4*Weighting!Q5+TUM_db1_S5_Mat!F4*Weighting!Q6+TUM_db1_S5_Mat!G4*Weighting!Q7+TUM_db1_S5_Mat!H4*Weighting!Q8+TUM_db1_S5_Mat!I4*Weighting!Q9+TUM_db1_S5_Mat!J4*Weighting!Q10+TUM_db1_S5_Mat!K4*Weighting!Q11+TUM_db1_S5_Mat!L4*Weighting!Q12+TUM_db1_S5_Mat!M4*Weighting!Q13+TUM_db1_S5_Mat!N4*Weighting!Q14+TUM_db1_S5_Mat!O4*Weighting!Q15+TUM_db1_S5_Mat!P4*Weighting!Q16+TUM_db1_S5_Mat!Q4*Weighting!Q17</f>
        <v>2.0892704456104649</v>
      </c>
      <c r="R4" s="6">
        <f>+TUM_db1_S5_Mat!B4*Weighting!R2+TUM_db1_S5_Mat!C4*Weighting!R3+TUM_db1_S5_Mat!D4*Weighting!R4+TUM_db1_S5_Mat!E4*Weighting!R5+TUM_db1_S5_Mat!F4*Weighting!R6+TUM_db1_S5_Mat!G4*Weighting!R7+TUM_db1_S5_Mat!H4*Weighting!R8+TUM_db1_S5_Mat!I4*Weighting!R9+TUM_db1_S5_Mat!J4*Weighting!R10+TUM_db1_S5_Mat!K4*Weighting!R11+TUM_db1_S5_Mat!L4*Weighting!R12+TUM_db1_S5_Mat!M4*Weighting!R13+TUM_db1_S5_Mat!N4*Weighting!R14+TUM_db1_S5_Mat!O4*Weighting!R15+TUM_db1_S5_Mat!P4*Weighting!R16+TUM_db1_S5_Mat!Q4*Weighting!R17</f>
        <v>26.42592584258453</v>
      </c>
      <c r="S4" s="6">
        <f>+TUM_db1_S5_Mat!B4*Weighting!S2+TUM_db1_S5_Mat!C4*Weighting!S3+TUM_db1_S5_Mat!D4*Weighting!S4+TUM_db1_S5_Mat!E4*Weighting!S5+TUM_db1_S5_Mat!F4*Weighting!S6+TUM_db1_S5_Mat!G4*Weighting!S7+TUM_db1_S5_Mat!H4*Weighting!S8+TUM_db1_S5_Mat!I4*Weighting!S9+TUM_db1_S5_Mat!J4*Weighting!S10+TUM_db1_S5_Mat!K4*Weighting!S11+TUM_db1_S5_Mat!L4*Weighting!S12+TUM_db1_S5_Mat!M4*Weighting!S13+TUM_db1_S5_Mat!N4*Weighting!S14+TUM_db1_S5_Mat!O4*Weighting!S15+TUM_db1_S5_Mat!P4*Weighting!S16+TUM_db1_S5_Mat!Q4*Weighting!S17</f>
        <v>46.912565189944019</v>
      </c>
      <c r="T4" s="6">
        <f>+TUM_db1_S5_Mat!B4*Weighting!T2+TUM_db1_S5_Mat!C4*Weighting!T3+TUM_db1_S5_Mat!D4*Weighting!T4+TUM_db1_S5_Mat!E4*Weighting!T5+TUM_db1_S5_Mat!F4*Weighting!T6+TUM_db1_S5_Mat!G4*Weighting!T7+TUM_db1_S5_Mat!H4*Weighting!T8+TUM_db1_S5_Mat!I4*Weighting!T9+TUM_db1_S5_Mat!J4*Weighting!T10+TUM_db1_S5_Mat!K4*Weighting!T11+TUM_db1_S5_Mat!L4*Weighting!T12+TUM_db1_S5_Mat!M4*Weighting!T13+TUM_db1_S5_Mat!N4*Weighting!T14+TUM_db1_S5_Mat!O4*Weighting!T15+TUM_db1_S5_Mat!P4*Weighting!T16+TUM_db1_S5_Mat!Q4*Weighting!T17</f>
        <v>60.53148527867949</v>
      </c>
      <c r="U4" s="6">
        <f>+TUM_db1_S5_Mat!B4*Weighting!U2+TUM_db1_S5_Mat!C4*Weighting!U3+TUM_db1_S5_Mat!D4*Weighting!U4+TUM_db1_S5_Mat!E4*Weighting!U5+TUM_db1_S5_Mat!F4*Weighting!U6+TUM_db1_S5_Mat!G4*Weighting!U7+TUM_db1_S5_Mat!H4*Weighting!U8+TUM_db1_S5_Mat!I4*Weighting!U9+TUM_db1_S5_Mat!J4*Weighting!U10+TUM_db1_S5_Mat!K4*Weighting!U11+TUM_db1_S5_Mat!L4*Weighting!U12+TUM_db1_S5_Mat!M4*Weighting!U13+TUM_db1_S5_Mat!N4*Weighting!U14+TUM_db1_S5_Mat!O4*Weighting!U15+TUM_db1_S5_Mat!P4*Weighting!U16+TUM_db1_S5_Mat!Q4*Weighting!U17</f>
        <v>67.428251827695277</v>
      </c>
      <c r="V4" s="6">
        <f>+TUM_db1_S5_Mat!B4*Weighting!V2+TUM_db1_S5_Mat!C4*Weighting!V3+TUM_db1_S5_Mat!D4*Weighting!V4+TUM_db1_S5_Mat!E4*Weighting!V5+TUM_db1_S5_Mat!F4*Weighting!V6+TUM_db1_S5_Mat!G4*Weighting!V7+TUM_db1_S5_Mat!H4*Weighting!V8+TUM_db1_S5_Mat!I4*Weighting!V9+TUM_db1_S5_Mat!J4*Weighting!V10+TUM_db1_S5_Mat!K4*Weighting!V11+TUM_db1_S5_Mat!L4*Weighting!V12+TUM_db1_S5_Mat!M4*Weighting!V13+TUM_db1_S5_Mat!N4*Weighting!V14+TUM_db1_S5_Mat!O4*Weighting!V15+TUM_db1_S5_Mat!P4*Weighting!V16+TUM_db1_S5_Mat!Q4*Weighting!V17</f>
        <v>60.905248179705211</v>
      </c>
      <c r="W4" s="6">
        <f>+TUM_db1_S5_Mat!B4*Weighting!W2+TUM_db1_S5_Mat!C4*Weighting!W3+TUM_db1_S5_Mat!D4*Weighting!W4+TUM_db1_S5_Mat!E4*Weighting!W5+TUM_db1_S5_Mat!F4*Weighting!W6+TUM_db1_S5_Mat!G4*Weighting!W7+TUM_db1_S5_Mat!H4*Weighting!W8+TUM_db1_S5_Mat!I4*Weighting!W9+TUM_db1_S5_Mat!J4*Weighting!W10+TUM_db1_S5_Mat!K4*Weighting!W11+TUM_db1_S5_Mat!L4*Weighting!W12+TUM_db1_S5_Mat!M4*Weighting!W13+TUM_db1_S5_Mat!N4*Weighting!W14+TUM_db1_S5_Mat!O4*Weighting!W15+TUM_db1_S5_Mat!P4*Weighting!W16+TUM_db1_S5_Mat!Q4*Weighting!W17</f>
        <v>413.89430692101894</v>
      </c>
      <c r="X4" s="6">
        <f>+TUM_db1_S5_Mat!B4*Weighting!X2+TUM_db1_S5_Mat!C4*Weighting!X3+TUM_db1_S5_Mat!D4*Weighting!X4+TUM_db1_S5_Mat!E4*Weighting!X5+TUM_db1_S5_Mat!F4*Weighting!X6+TUM_db1_S5_Mat!G4*Weighting!X7+TUM_db1_S5_Mat!H4*Weighting!X8+TUM_db1_S5_Mat!I4*Weighting!X9+TUM_db1_S5_Mat!J4*Weighting!X10+TUM_db1_S5_Mat!K4*Weighting!X11+TUM_db1_S5_Mat!L4*Weighting!X12+TUM_db1_S5_Mat!M4*Weighting!X13+TUM_db1_S5_Mat!N4*Weighting!X14+TUM_db1_S5_Mat!O4*Weighting!X15+TUM_db1_S5_Mat!P4*Weighting!X16+TUM_db1_S5_Mat!Q4*Weighting!X17</f>
        <v>35.242608294879247</v>
      </c>
      <c r="Y4" s="6">
        <f>+TUM_db1_S5_Mat!B4*Weighting!Y2+TUM_db1_S5_Mat!C4*Weighting!Y3+TUM_db1_S5_Mat!D4*Weighting!Y4+TUM_db1_S5_Mat!E4*Weighting!Y5+TUM_db1_S5_Mat!F4*Weighting!Y6+TUM_db1_S5_Mat!G4*Weighting!Y7+TUM_db1_S5_Mat!H4*Weighting!Y8+TUM_db1_S5_Mat!I4*Weighting!Y9+TUM_db1_S5_Mat!J4*Weighting!Y10+TUM_db1_S5_Mat!K4*Weighting!Y11+TUM_db1_S5_Mat!L4*Weighting!Y12+TUM_db1_S5_Mat!M4*Weighting!Y13+TUM_db1_S5_Mat!N4*Weighting!Y14+TUM_db1_S5_Mat!O4*Weighting!Y15+TUM_db1_S5_Mat!P4*Weighting!Y16+TUM_db1_S5_Mat!Q4*Weighting!Y17</f>
        <v>309.84364364695125</v>
      </c>
      <c r="Z4" s="6">
        <f>+TUM_db1_S5_Mat!B4*Weighting!Z2+TUM_db1_S5_Mat!C4*Weighting!Z3+TUM_db1_S5_Mat!D4*Weighting!Z4+TUM_db1_S5_Mat!E4*Weighting!Z5+TUM_db1_S5_Mat!F4*Weighting!Z6+TUM_db1_S5_Mat!G4*Weighting!Z7+TUM_db1_S5_Mat!H4*Weighting!Z8+TUM_db1_S5_Mat!I4*Weighting!Z9+TUM_db1_S5_Mat!J4*Weighting!Z10+TUM_db1_S5_Mat!K4*Weighting!Z11+TUM_db1_S5_Mat!L4*Weighting!Z12+TUM_db1_S5_Mat!M4*Weighting!Z13+TUM_db1_S5_Mat!N4*Weighting!Z14+TUM_db1_S5_Mat!O4*Weighting!Z15+TUM_db1_S5_Mat!P4*Weighting!Z16+TUM_db1_S5_Mat!Q4*Weighting!Z17</f>
        <v>32.629345245661369</v>
      </c>
      <c r="AA4" s="6">
        <f>+TUM_db1_S5_Mat!B4*Weighting!AA2+TUM_db1_S5_Mat!C4*Weighting!AA3+TUM_db1_S5_Mat!D4*Weighting!AA4+TUM_db1_S5_Mat!E4*Weighting!AA5+TUM_db1_S5_Mat!F4*Weighting!AA6+TUM_db1_S5_Mat!G4*Weighting!AA7+TUM_db1_S5_Mat!H4*Weighting!AA8+TUM_db1_S5_Mat!I4*Weighting!AA9+TUM_db1_S5_Mat!J4*Weighting!AA10+TUM_db1_S5_Mat!K4*Weighting!AA11+TUM_db1_S5_Mat!L4*Weighting!AA12+TUM_db1_S5_Mat!M4*Weighting!AA13+TUM_db1_S5_Mat!N4*Weighting!AA14+TUM_db1_S5_Mat!O4*Weighting!AA15+TUM_db1_S5_Mat!P4*Weighting!AA16+TUM_db1_S5_Mat!Q4*Weighting!AA17</f>
        <v>28.410914574794177</v>
      </c>
    </row>
    <row r="5" spans="1:27" x14ac:dyDescent="0.35">
      <c r="A5" s="5" t="s">
        <v>4</v>
      </c>
      <c r="B5" s="6">
        <f ca="1">+TUM_db1_S5_Mat!B5*Weighting!B2+TUM_db1_S5_Mat!C5*Weighting!B3+TUM_db1_S5_Mat!D5*Weighting!B4+TUM_db1_S5_Mat!E5*Weighting!B5+TUM_db1_S5_Mat!F5*Weighting!B6+TUM_db1_S5_Mat!G5*Weighting!B7+TUM_db1_S5_Mat!H5*Weighting!B8+TUM_db1_S5_Mat!I5*Weighting!B9+TUM_db1_S5_Mat!J5*Weighting!B10+TUM_db1_S5_Mat!K5*Weighting!B11+TUM_db1_S5_Mat!L5*Weighting!B12+TUM_db1_S5_Mat!M5*Weighting!B13+TUM_db1_S5_Mat!N5*Weighting!B14+TUM_db1_S5_Mat!O5*Weighting!B15+TUM_db1_S5_Mat!P5*Weighting!B16+TUM_db1_S5_Mat!Q5*Weighting!B17</f>
        <v>140.06685912758635</v>
      </c>
      <c r="C5" s="6">
        <f ca="1">+TUM_db1_S5_Mat!B5*Weighting!C2+TUM_db1_S5_Mat!C5*Weighting!C3+TUM_db1_S5_Mat!D5*Weighting!C4+TUM_db1_S5_Mat!E5*Weighting!C5+TUM_db1_S5_Mat!F5*Weighting!C6+TUM_db1_S5_Mat!G5*Weighting!C7+TUM_db1_S5_Mat!H5*Weighting!C8+TUM_db1_S5_Mat!I5*Weighting!C9+TUM_db1_S5_Mat!J5*Weighting!C10+TUM_db1_S5_Mat!K5*Weighting!C11+TUM_db1_S5_Mat!L5*Weighting!C12+TUM_db1_S5_Mat!M5*Weighting!C13+TUM_db1_S5_Mat!N5*Weighting!C14+TUM_db1_S5_Mat!O5*Weighting!C15+TUM_db1_S5_Mat!P5*Weighting!C16+TUM_db1_S5_Mat!Q5*Weighting!C17</f>
        <v>135.29308190426929</v>
      </c>
      <c r="D5" s="6">
        <f ca="1">+TUM_db1_S5_Mat!B5*Weighting!D2+TUM_db1_S5_Mat!C5*Weighting!D3+TUM_db1_S5_Mat!D5*Weighting!D4+TUM_db1_S5_Mat!E5*Weighting!D5+TUM_db1_S5_Mat!F5*Weighting!D6+TUM_db1_S5_Mat!G5*Weighting!D7+TUM_db1_S5_Mat!H5*Weighting!D8+TUM_db1_S5_Mat!I5*Weighting!D9+TUM_db1_S5_Mat!J5*Weighting!D10+TUM_db1_S5_Mat!K5*Weighting!D11+TUM_db1_S5_Mat!L5*Weighting!D12+TUM_db1_S5_Mat!M5*Weighting!D13+TUM_db1_S5_Mat!N5*Weighting!D14+TUM_db1_S5_Mat!O5*Weighting!D15+TUM_db1_S5_Mat!P5*Weighting!D16+TUM_db1_S5_Mat!Q5*Weighting!D17</f>
        <v>136.70706097416337</v>
      </c>
      <c r="E5" s="6">
        <f ca="1">+TUM_db1_S5_Mat!B5*Weighting!E2+TUM_db1_S5_Mat!C5*Weighting!E3+TUM_db1_S5_Mat!D5*Weighting!E4+TUM_db1_S5_Mat!E5*Weighting!E5+TUM_db1_S5_Mat!F5*Weighting!E6+TUM_db1_S5_Mat!G5*Weighting!E7+TUM_db1_S5_Mat!H5*Weighting!E8+TUM_db1_S5_Mat!I5*Weighting!E9+TUM_db1_S5_Mat!J5*Weighting!E10+TUM_db1_S5_Mat!K5*Weighting!E11+TUM_db1_S5_Mat!L5*Weighting!E12+TUM_db1_S5_Mat!M5*Weighting!E13+TUM_db1_S5_Mat!N5*Weighting!E14+TUM_db1_S5_Mat!O5*Weighting!E15+TUM_db1_S5_Mat!P5*Weighting!E16+TUM_db1_S5_Mat!Q5*Weighting!E17</f>
        <v>167.44954993287482</v>
      </c>
      <c r="F5" s="6">
        <f ca="1">+TUM_db1_S5_Mat!B5*Weighting!F2+TUM_db1_S5_Mat!C5*Weighting!F3+TUM_db1_S5_Mat!D5*Weighting!F4+TUM_db1_S5_Mat!E5*Weighting!F5+TUM_db1_S5_Mat!F5*Weighting!F6+TUM_db1_S5_Mat!G5*Weighting!F7+TUM_db1_S5_Mat!H5*Weighting!F8+TUM_db1_S5_Mat!I5*Weighting!F9+TUM_db1_S5_Mat!J5*Weighting!F10+TUM_db1_S5_Mat!K5*Weighting!F11+TUM_db1_S5_Mat!L5*Weighting!F12+TUM_db1_S5_Mat!M5*Weighting!F13+TUM_db1_S5_Mat!N5*Weighting!F14+TUM_db1_S5_Mat!O5*Weighting!F15+TUM_db1_S5_Mat!P5*Weighting!F16+TUM_db1_S5_Mat!Q5*Weighting!F17</f>
        <v>128.45370817727689</v>
      </c>
      <c r="G5" s="6">
        <f>+TUM_db1_S5_Mat!B5*Weighting!G2+TUM_db1_S5_Mat!C5*Weighting!G3+TUM_db1_S5_Mat!D5*Weighting!G4+TUM_db1_S5_Mat!E5*Weighting!G5+TUM_db1_S5_Mat!F5*Weighting!G6+TUM_db1_S5_Mat!G5*Weighting!G7+TUM_db1_S5_Mat!H5*Weighting!G8+TUM_db1_S5_Mat!I5*Weighting!G9+TUM_db1_S5_Mat!J5*Weighting!G10+TUM_db1_S5_Mat!K5*Weighting!G11+TUM_db1_S5_Mat!L5*Weighting!G12+TUM_db1_S5_Mat!M5*Weighting!G13+TUM_db1_S5_Mat!N5*Weighting!G14+TUM_db1_S5_Mat!O5*Weighting!G15+TUM_db1_S5_Mat!P5*Weighting!G16+TUM_db1_S5_Mat!Q5*Weighting!G17</f>
        <v>57.287483536555911</v>
      </c>
      <c r="H5" s="6">
        <f>+TUM_db1_S5_Mat!B5*Weighting!H2+TUM_db1_S5_Mat!C5*Weighting!H3+TUM_db1_S5_Mat!D5*Weighting!H4+TUM_db1_S5_Mat!E5*Weighting!H5+TUM_db1_S5_Mat!F5*Weighting!H6+TUM_db1_S5_Mat!G5*Weighting!H7+TUM_db1_S5_Mat!H5*Weighting!H8+TUM_db1_S5_Mat!I5*Weighting!H9+TUM_db1_S5_Mat!J5*Weighting!H10+TUM_db1_S5_Mat!K5*Weighting!H11+TUM_db1_S5_Mat!L5*Weighting!H12+TUM_db1_S5_Mat!M5*Weighting!H13+TUM_db1_S5_Mat!N5*Weighting!H14+TUM_db1_S5_Mat!O5*Weighting!H15+TUM_db1_S5_Mat!P5*Weighting!H16+TUM_db1_S5_Mat!Q5*Weighting!H17</f>
        <v>47.772141823034573</v>
      </c>
      <c r="I5" s="6">
        <f>+TUM_db1_S5_Mat!B5*Weighting!I2+TUM_db1_S5_Mat!C5*Weighting!I3+TUM_db1_S5_Mat!D5*Weighting!I4+TUM_db1_S5_Mat!E5*Weighting!I5+TUM_db1_S5_Mat!F5*Weighting!I6+TUM_db1_S5_Mat!G5*Weighting!I7+TUM_db1_S5_Mat!H5*Weighting!I8+TUM_db1_S5_Mat!I5*Weighting!I9+TUM_db1_S5_Mat!J5*Weighting!I10+TUM_db1_S5_Mat!K5*Weighting!I11+TUM_db1_S5_Mat!L5*Weighting!I12+TUM_db1_S5_Mat!M5*Weighting!I13+TUM_db1_S5_Mat!N5*Weighting!I14+TUM_db1_S5_Mat!O5*Weighting!I15+TUM_db1_S5_Mat!P5*Weighting!I16+TUM_db1_S5_Mat!Q5*Weighting!I17</f>
        <v>55.279587529685728</v>
      </c>
      <c r="J5" s="6">
        <f>+TUM_db1_S5_Mat!B5*Weighting!J2+TUM_db1_S5_Mat!C5*Weighting!J3+TUM_db1_S5_Mat!D5*Weighting!J4+TUM_db1_S5_Mat!E5*Weighting!J5+TUM_db1_S5_Mat!F5*Weighting!J6+TUM_db1_S5_Mat!G5*Weighting!J7+TUM_db1_S5_Mat!H5*Weighting!J8+TUM_db1_S5_Mat!I5*Weighting!J9+TUM_db1_S5_Mat!J5*Weighting!J10+TUM_db1_S5_Mat!K5*Weighting!J11+TUM_db1_S5_Mat!L5*Weighting!J12+TUM_db1_S5_Mat!M5*Weighting!J13+TUM_db1_S5_Mat!N5*Weighting!J14+TUM_db1_S5_Mat!O5*Weighting!J15+TUM_db1_S5_Mat!P5*Weighting!J16+TUM_db1_S5_Mat!Q5*Weighting!J17</f>
        <v>64.428839362635159</v>
      </c>
      <c r="K5" s="6">
        <f>+TUM_db1_S5_Mat!B5*Weighting!K2+TUM_db1_S5_Mat!C5*Weighting!K3+TUM_db1_S5_Mat!D5*Weighting!K4+TUM_db1_S5_Mat!E5*Weighting!K5+TUM_db1_S5_Mat!F5*Weighting!K6+TUM_db1_S5_Mat!G5*Weighting!K7+TUM_db1_S5_Mat!H5*Weighting!K8+TUM_db1_S5_Mat!I5*Weighting!K9+TUM_db1_S5_Mat!J5*Weighting!K10+TUM_db1_S5_Mat!K5*Weighting!K11+TUM_db1_S5_Mat!L5*Weighting!K12+TUM_db1_S5_Mat!M5*Weighting!K13+TUM_db1_S5_Mat!N5*Weighting!K14+TUM_db1_S5_Mat!O5*Weighting!K15+TUM_db1_S5_Mat!P5*Weighting!K16+TUM_db1_S5_Mat!Q5*Weighting!K17</f>
        <v>43.65165228809483</v>
      </c>
      <c r="L5" s="6">
        <f>+TUM_db1_S5_Mat!B5*Weighting!L2+TUM_db1_S5_Mat!C5*Weighting!L3+TUM_db1_S5_Mat!D5*Weighting!L4+TUM_db1_S5_Mat!E5*Weighting!L5+TUM_db1_S5_Mat!F5*Weighting!L6+TUM_db1_S5_Mat!G5*Weighting!L7+TUM_db1_S5_Mat!H5*Weighting!L8+TUM_db1_S5_Mat!I5*Weighting!L9+TUM_db1_S5_Mat!J5*Weighting!L10+TUM_db1_S5_Mat!K5*Weighting!L11+TUM_db1_S5_Mat!L5*Weighting!L12+TUM_db1_S5_Mat!M5*Weighting!L13+TUM_db1_S5_Mat!N5*Weighting!L14+TUM_db1_S5_Mat!O5*Weighting!L15+TUM_db1_S5_Mat!P5*Weighting!L16+TUM_db1_S5_Mat!Q5*Weighting!L17</f>
        <v>9.6688265654318286</v>
      </c>
      <c r="M5" s="6">
        <f>+TUM_db1_S5_Mat!B5*Weighting!M2+TUM_db1_S5_Mat!C5*Weighting!M3+TUM_db1_S5_Mat!D5*Weighting!M4+TUM_db1_S5_Mat!E5*Weighting!M5+TUM_db1_S5_Mat!F5*Weighting!M6+TUM_db1_S5_Mat!G5*Weighting!M7+TUM_db1_S5_Mat!H5*Weighting!M8+TUM_db1_S5_Mat!I5*Weighting!M9+TUM_db1_S5_Mat!J5*Weighting!M10+TUM_db1_S5_Mat!K5*Weighting!M11+TUM_db1_S5_Mat!L5*Weighting!M12+TUM_db1_S5_Mat!M5*Weighting!M13+TUM_db1_S5_Mat!N5*Weighting!M14+TUM_db1_S5_Mat!O5*Weighting!M15+TUM_db1_S5_Mat!P5*Weighting!M16+TUM_db1_S5_Mat!Q5*Weighting!M17</f>
        <v>0.47748362389890081</v>
      </c>
      <c r="N5" s="6">
        <f>+TUM_db1_S5_Mat!B5*Weighting!N2+TUM_db1_S5_Mat!C5*Weighting!N3+TUM_db1_S5_Mat!D5*Weighting!N4+TUM_db1_S5_Mat!E5*Weighting!N5+TUM_db1_S5_Mat!F5*Weighting!N6+TUM_db1_S5_Mat!G5*Weighting!N7+TUM_db1_S5_Mat!H5*Weighting!N8+TUM_db1_S5_Mat!I5*Weighting!N9+TUM_db1_S5_Mat!J5*Weighting!N10+TUM_db1_S5_Mat!K5*Weighting!N11+TUM_db1_S5_Mat!L5*Weighting!N12+TUM_db1_S5_Mat!M5*Weighting!N13+TUM_db1_S5_Mat!N5*Weighting!N14+TUM_db1_S5_Mat!O5*Weighting!N15+TUM_db1_S5_Mat!P5*Weighting!N16+TUM_db1_S5_Mat!Q5*Weighting!N17</f>
        <v>136.26353542895657</v>
      </c>
      <c r="O5" s="6">
        <f>+TUM_db1_S5_Mat!B5*Weighting!O2+TUM_db1_S5_Mat!C5*Weighting!O3+TUM_db1_S5_Mat!D5*Weighting!O4+TUM_db1_S5_Mat!E5*Weighting!O5+TUM_db1_S5_Mat!F5*Weighting!O6+TUM_db1_S5_Mat!G5*Weighting!O7+TUM_db1_S5_Mat!H5*Weighting!O8+TUM_db1_S5_Mat!I5*Weighting!O9+TUM_db1_S5_Mat!J5*Weighting!O10+TUM_db1_S5_Mat!K5*Weighting!O11+TUM_db1_S5_Mat!L5*Weighting!O12+TUM_db1_S5_Mat!M5*Weighting!O13+TUM_db1_S5_Mat!N5*Weighting!O14+TUM_db1_S5_Mat!O5*Weighting!O15+TUM_db1_S5_Mat!P5*Weighting!O16+TUM_db1_S5_Mat!Q5*Weighting!O17</f>
        <v>212.1111177833254</v>
      </c>
      <c r="P5" s="6">
        <f>+TUM_db1_S5_Mat!B5*Weighting!P2+TUM_db1_S5_Mat!C5*Weighting!P3+TUM_db1_S5_Mat!D5*Weighting!P4+TUM_db1_S5_Mat!E5*Weighting!P5+TUM_db1_S5_Mat!F5*Weighting!P6+TUM_db1_S5_Mat!G5*Weighting!P7+TUM_db1_S5_Mat!H5*Weighting!P8+TUM_db1_S5_Mat!I5*Weighting!P9+TUM_db1_S5_Mat!J5*Weighting!P10+TUM_db1_S5_Mat!K5*Weighting!P11+TUM_db1_S5_Mat!L5*Weighting!P12+TUM_db1_S5_Mat!M5*Weighting!P13+TUM_db1_S5_Mat!N5*Weighting!P14+TUM_db1_S5_Mat!O5*Weighting!P15+TUM_db1_S5_Mat!P5*Weighting!P16+TUM_db1_S5_Mat!Q5*Weighting!P17</f>
        <v>15.921990459519813</v>
      </c>
      <c r="Q5" s="6">
        <f>+TUM_db1_S5_Mat!B5*Weighting!Q2+TUM_db1_S5_Mat!C5*Weighting!Q3+TUM_db1_S5_Mat!D5*Weighting!Q4+TUM_db1_S5_Mat!E5*Weighting!Q5+TUM_db1_S5_Mat!F5*Weighting!Q6+TUM_db1_S5_Mat!G5*Weighting!Q7+TUM_db1_S5_Mat!H5*Weighting!Q8+TUM_db1_S5_Mat!I5*Weighting!Q9+TUM_db1_S5_Mat!J5*Weighting!Q10+TUM_db1_S5_Mat!K5*Weighting!Q11+TUM_db1_S5_Mat!L5*Weighting!Q12+TUM_db1_S5_Mat!M5*Weighting!Q13+TUM_db1_S5_Mat!N5*Weighting!Q14+TUM_db1_S5_Mat!O5*Weighting!Q15+TUM_db1_S5_Mat!P5*Weighting!Q16+TUM_db1_S5_Mat!Q5*Weighting!Q17</f>
        <v>1.0446352228052325</v>
      </c>
      <c r="R5" s="6">
        <f>+TUM_db1_S5_Mat!B5*Weighting!R2+TUM_db1_S5_Mat!C5*Weighting!R3+TUM_db1_S5_Mat!D5*Weighting!R4+TUM_db1_S5_Mat!E5*Weighting!R5+TUM_db1_S5_Mat!F5*Weighting!R6+TUM_db1_S5_Mat!G5*Weighting!R7+TUM_db1_S5_Mat!H5*Weighting!R8+TUM_db1_S5_Mat!I5*Weighting!R9+TUM_db1_S5_Mat!J5*Weighting!R10+TUM_db1_S5_Mat!K5*Weighting!R11+TUM_db1_S5_Mat!L5*Weighting!R12+TUM_db1_S5_Mat!M5*Weighting!R13+TUM_db1_S5_Mat!N5*Weighting!R14+TUM_db1_S5_Mat!O5*Weighting!R15+TUM_db1_S5_Mat!P5*Weighting!R16+TUM_db1_S5_Mat!Q5*Weighting!R17</f>
        <v>13.212962921292265</v>
      </c>
      <c r="S5" s="6">
        <f>+TUM_db1_S5_Mat!B5*Weighting!S2+TUM_db1_S5_Mat!C5*Weighting!S3+TUM_db1_S5_Mat!D5*Weighting!S4+TUM_db1_S5_Mat!E5*Weighting!S5+TUM_db1_S5_Mat!F5*Weighting!S6+TUM_db1_S5_Mat!G5*Weighting!S7+TUM_db1_S5_Mat!H5*Weighting!S8+TUM_db1_S5_Mat!I5*Weighting!S9+TUM_db1_S5_Mat!J5*Weighting!S10+TUM_db1_S5_Mat!K5*Weighting!S11+TUM_db1_S5_Mat!L5*Weighting!S12+TUM_db1_S5_Mat!M5*Weighting!S13+TUM_db1_S5_Mat!N5*Weighting!S14+TUM_db1_S5_Mat!O5*Weighting!S15+TUM_db1_S5_Mat!P5*Weighting!S16+TUM_db1_S5_Mat!Q5*Weighting!S17</f>
        <v>23.456282594972009</v>
      </c>
      <c r="T5" s="6">
        <f>+TUM_db1_S5_Mat!B5*Weighting!T2+TUM_db1_S5_Mat!C5*Weighting!T3+TUM_db1_S5_Mat!D5*Weighting!T4+TUM_db1_S5_Mat!E5*Weighting!T5+TUM_db1_S5_Mat!F5*Weighting!T6+TUM_db1_S5_Mat!G5*Weighting!T7+TUM_db1_S5_Mat!H5*Weighting!T8+TUM_db1_S5_Mat!I5*Weighting!T9+TUM_db1_S5_Mat!J5*Weighting!T10+TUM_db1_S5_Mat!K5*Weighting!T11+TUM_db1_S5_Mat!L5*Weighting!T12+TUM_db1_S5_Mat!M5*Weighting!T13+TUM_db1_S5_Mat!N5*Weighting!T14+TUM_db1_S5_Mat!O5*Weighting!T15+TUM_db1_S5_Mat!P5*Weighting!T16+TUM_db1_S5_Mat!Q5*Weighting!T17</f>
        <v>30.265742639339745</v>
      </c>
      <c r="U5" s="6">
        <f>+TUM_db1_S5_Mat!B5*Weighting!U2+TUM_db1_S5_Mat!C5*Weighting!U3+TUM_db1_S5_Mat!D5*Weighting!U4+TUM_db1_S5_Mat!E5*Weighting!U5+TUM_db1_S5_Mat!F5*Weighting!U6+TUM_db1_S5_Mat!G5*Weighting!U7+TUM_db1_S5_Mat!H5*Weighting!U8+TUM_db1_S5_Mat!I5*Weighting!U9+TUM_db1_S5_Mat!J5*Weighting!U10+TUM_db1_S5_Mat!K5*Weighting!U11+TUM_db1_S5_Mat!L5*Weighting!U12+TUM_db1_S5_Mat!M5*Weighting!U13+TUM_db1_S5_Mat!N5*Weighting!U14+TUM_db1_S5_Mat!O5*Weighting!U15+TUM_db1_S5_Mat!P5*Weighting!U16+TUM_db1_S5_Mat!Q5*Weighting!U17</f>
        <v>33.714125913847639</v>
      </c>
      <c r="V5" s="6">
        <f>+TUM_db1_S5_Mat!B5*Weighting!V2+TUM_db1_S5_Mat!C5*Weighting!V3+TUM_db1_S5_Mat!D5*Weighting!V4+TUM_db1_S5_Mat!E5*Weighting!V5+TUM_db1_S5_Mat!F5*Weighting!V6+TUM_db1_S5_Mat!G5*Weighting!V7+TUM_db1_S5_Mat!H5*Weighting!V8+TUM_db1_S5_Mat!I5*Weighting!V9+TUM_db1_S5_Mat!J5*Weighting!V10+TUM_db1_S5_Mat!K5*Weighting!V11+TUM_db1_S5_Mat!L5*Weighting!V12+TUM_db1_S5_Mat!M5*Weighting!V13+TUM_db1_S5_Mat!N5*Weighting!V14+TUM_db1_S5_Mat!O5*Weighting!V15+TUM_db1_S5_Mat!P5*Weighting!V16+TUM_db1_S5_Mat!Q5*Weighting!V17</f>
        <v>30.452624089852605</v>
      </c>
      <c r="W5" s="6">
        <f>+TUM_db1_S5_Mat!B5*Weighting!W2+TUM_db1_S5_Mat!C5*Weighting!W3+TUM_db1_S5_Mat!D5*Weighting!W4+TUM_db1_S5_Mat!E5*Weighting!W5+TUM_db1_S5_Mat!F5*Weighting!W6+TUM_db1_S5_Mat!G5*Weighting!W7+TUM_db1_S5_Mat!H5*Weighting!W8+TUM_db1_S5_Mat!I5*Weighting!W9+TUM_db1_S5_Mat!J5*Weighting!W10+TUM_db1_S5_Mat!K5*Weighting!W11+TUM_db1_S5_Mat!L5*Weighting!W12+TUM_db1_S5_Mat!M5*Weighting!W13+TUM_db1_S5_Mat!N5*Weighting!W14+TUM_db1_S5_Mat!O5*Weighting!W15+TUM_db1_S5_Mat!P5*Weighting!W16+TUM_db1_S5_Mat!Q5*Weighting!W17</f>
        <v>206.94715346050947</v>
      </c>
      <c r="X5" s="6">
        <f>+TUM_db1_S5_Mat!B5*Weighting!X2+TUM_db1_S5_Mat!C5*Weighting!X3+TUM_db1_S5_Mat!D5*Weighting!X4+TUM_db1_S5_Mat!E5*Weighting!X5+TUM_db1_S5_Mat!F5*Weighting!X6+TUM_db1_S5_Mat!G5*Weighting!X7+TUM_db1_S5_Mat!H5*Weighting!X8+TUM_db1_S5_Mat!I5*Weighting!X9+TUM_db1_S5_Mat!J5*Weighting!X10+TUM_db1_S5_Mat!K5*Weighting!X11+TUM_db1_S5_Mat!L5*Weighting!X12+TUM_db1_S5_Mat!M5*Weighting!X13+TUM_db1_S5_Mat!N5*Weighting!X14+TUM_db1_S5_Mat!O5*Weighting!X15+TUM_db1_S5_Mat!P5*Weighting!X16+TUM_db1_S5_Mat!Q5*Weighting!X17</f>
        <v>17.621304147439623</v>
      </c>
      <c r="Y5" s="6">
        <f>+TUM_db1_S5_Mat!B5*Weighting!Y2+TUM_db1_S5_Mat!C5*Weighting!Y3+TUM_db1_S5_Mat!D5*Weighting!Y4+TUM_db1_S5_Mat!E5*Weighting!Y5+TUM_db1_S5_Mat!F5*Weighting!Y6+TUM_db1_S5_Mat!G5*Weighting!Y7+TUM_db1_S5_Mat!H5*Weighting!Y8+TUM_db1_S5_Mat!I5*Weighting!Y9+TUM_db1_S5_Mat!J5*Weighting!Y10+TUM_db1_S5_Mat!K5*Weighting!Y11+TUM_db1_S5_Mat!L5*Weighting!Y12+TUM_db1_S5_Mat!M5*Weighting!Y13+TUM_db1_S5_Mat!N5*Weighting!Y14+TUM_db1_S5_Mat!O5*Weighting!Y15+TUM_db1_S5_Mat!P5*Weighting!Y16+TUM_db1_S5_Mat!Q5*Weighting!Y17</f>
        <v>154.92182182347563</v>
      </c>
      <c r="Z5" s="6">
        <f>+TUM_db1_S5_Mat!B5*Weighting!Z2+TUM_db1_S5_Mat!C5*Weighting!Z3+TUM_db1_S5_Mat!D5*Weighting!Z4+TUM_db1_S5_Mat!E5*Weighting!Z5+TUM_db1_S5_Mat!F5*Weighting!Z6+TUM_db1_S5_Mat!G5*Weighting!Z7+TUM_db1_S5_Mat!H5*Weighting!Z8+TUM_db1_S5_Mat!I5*Weighting!Z9+TUM_db1_S5_Mat!J5*Weighting!Z10+TUM_db1_S5_Mat!K5*Weighting!Z11+TUM_db1_S5_Mat!L5*Weighting!Z12+TUM_db1_S5_Mat!M5*Weighting!Z13+TUM_db1_S5_Mat!N5*Weighting!Z14+TUM_db1_S5_Mat!O5*Weighting!Z15+TUM_db1_S5_Mat!P5*Weighting!Z16+TUM_db1_S5_Mat!Q5*Weighting!Z17</f>
        <v>16.314672622830685</v>
      </c>
      <c r="AA5" s="6">
        <f>+TUM_db1_S5_Mat!B5*Weighting!AA2+TUM_db1_S5_Mat!C5*Weighting!AA3+TUM_db1_S5_Mat!D5*Weighting!AA4+TUM_db1_S5_Mat!E5*Weighting!AA5+TUM_db1_S5_Mat!F5*Weighting!AA6+TUM_db1_S5_Mat!G5*Weighting!AA7+TUM_db1_S5_Mat!H5*Weighting!AA8+TUM_db1_S5_Mat!I5*Weighting!AA9+TUM_db1_S5_Mat!J5*Weighting!AA10+TUM_db1_S5_Mat!K5*Weighting!AA11+TUM_db1_S5_Mat!L5*Weighting!AA12+TUM_db1_S5_Mat!M5*Weighting!AA13+TUM_db1_S5_Mat!N5*Weighting!AA14+TUM_db1_S5_Mat!O5*Weighting!AA15+TUM_db1_S5_Mat!P5*Weighting!AA16+TUM_db1_S5_Mat!Q5*Weighting!AA17</f>
        <v>14.205457287397088</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default_Treatm!B2*Weighting!B2+TUM_db2_default_Treatm!C2*Weighting!B3+TUM_db2_default_Treatm!D2*Weighting!B4+TUM_db2_default_Treatm!E2*Weighting!B5+TUM_db2_default_Treatm!F2*Weighting!B6+TUM_db2_default_Treatm!G2*Weighting!B7+TUM_db2_default_Treatm!H2*Weighting!B8+TUM_db2_default_Treatm!I2*Weighting!B9+TUM_db2_default_Treatm!J2*Weighting!B10+TUM_db2_default_Treatm!K2*Weighting!B11+TUM_db2_default_Treatm!L2*Weighting!B12+TUM_db2_default_Treatm!M2*Weighting!B13+TUM_db2_default_Treatm!N2*Weighting!B14+TUM_db2_default_Treatm!O2*Weighting!B15+TUM_db2_default_Treatm!P2*Weighting!B16+TUM_db2_default_Treatm!Q2*Weighting!B17</f>
        <v>-6.4664905087885822</v>
      </c>
      <c r="C2" s="6">
        <f ca="1">+TUM_db2_default_Treatm!B2*Weighting!C2+TUM_db2_default_Treatm!C2*Weighting!C3+TUM_db2_default_Treatm!D2*Weighting!C4+TUM_db2_default_Treatm!E2*Weighting!C5+TUM_db2_default_Treatm!F2*Weighting!C6+TUM_db2_default_Treatm!G2*Weighting!C7+TUM_db2_default_Treatm!H2*Weighting!C8+TUM_db2_default_Treatm!I2*Weighting!C9+TUM_db2_default_Treatm!J2*Weighting!C10+TUM_db2_default_Treatm!K2*Weighting!C11+TUM_db2_default_Treatm!L2*Weighting!C12+TUM_db2_default_Treatm!M2*Weighting!C13+TUM_db2_default_Treatm!N2*Weighting!C14+TUM_db2_default_Treatm!O2*Weighting!C15+TUM_db2_default_Treatm!P2*Weighting!C16+TUM_db2_default_Treatm!Q2*Weighting!C17</f>
        <v>-3.889907186670599</v>
      </c>
      <c r="D2" s="6">
        <f ca="1">+TUM_db2_default_Treatm!B2*Weighting!D2+TUM_db2_default_Treatm!C2*Weighting!D3+TUM_db2_default_Treatm!D2*Weighting!D4+TUM_db2_default_Treatm!E2*Weighting!D5+TUM_db2_default_Treatm!F2*Weighting!D6+TUM_db2_default_Treatm!G2*Weighting!D7+TUM_db2_default_Treatm!H2*Weighting!D8+TUM_db2_default_Treatm!I2*Weighting!D9+TUM_db2_default_Treatm!J2*Weighting!D10+TUM_db2_default_Treatm!K2*Weighting!D11+TUM_db2_default_Treatm!L2*Weighting!D12+TUM_db2_default_Treatm!M2*Weighting!D13+TUM_db2_default_Treatm!N2*Weighting!D14+TUM_db2_default_Treatm!O2*Weighting!D15+TUM_db2_default_Treatm!P2*Weighting!D16+TUM_db2_default_Treatm!Q2*Weighting!D17</f>
        <v>-6.9368018147909805</v>
      </c>
      <c r="E2" s="6">
        <f ca="1">+TUM_db2_default_Treatm!B2*Weighting!E2+TUM_db2_default_Treatm!C2*Weighting!E3+TUM_db2_default_Treatm!D2*Weighting!E4+TUM_db2_default_Treatm!E2*Weighting!E5+TUM_db2_default_Treatm!F2*Weighting!E6+TUM_db2_default_Treatm!G2*Weighting!E7+TUM_db2_default_Treatm!H2*Weighting!E8+TUM_db2_default_Treatm!I2*Weighting!E9+TUM_db2_default_Treatm!J2*Weighting!E10+TUM_db2_default_Treatm!K2*Weighting!E11+TUM_db2_default_Treatm!L2*Weighting!E12+TUM_db2_default_Treatm!M2*Weighting!E13+TUM_db2_default_Treatm!N2*Weighting!E14+TUM_db2_default_Treatm!O2*Weighting!E15+TUM_db2_default_Treatm!P2*Weighting!E16+TUM_db2_default_Treatm!Q2*Weighting!E17</f>
        <v>1.8079956187471586</v>
      </c>
      <c r="F2" s="6">
        <f ca="1">+TUM_db2_default_Treatm!B2*Weighting!F2+TUM_db2_default_Treatm!C2*Weighting!F3+TUM_db2_default_Treatm!D2*Weighting!F4+TUM_db2_default_Treatm!E2*Weighting!F5+TUM_db2_default_Treatm!F2*Weighting!F6+TUM_db2_default_Treatm!G2*Weighting!F7+TUM_db2_default_Treatm!H2*Weighting!F8+TUM_db2_default_Treatm!I2*Weighting!F9+TUM_db2_default_Treatm!J2*Weighting!F10+TUM_db2_default_Treatm!K2*Weighting!F11+TUM_db2_default_Treatm!L2*Weighting!F12+TUM_db2_default_Treatm!M2*Weighting!F13+TUM_db2_default_Treatm!N2*Weighting!F14+TUM_db2_default_Treatm!O2*Weighting!F15+TUM_db2_default_Treatm!P2*Weighting!F16+TUM_db2_default_Treatm!Q2*Weighting!F17</f>
        <v>-7.0091057149680385</v>
      </c>
      <c r="G2" s="6">
        <f>+TUM_db2_default_Treatm!B2*Weighting!G2+TUM_db2_default_Treatm!C2*Weighting!G3+TUM_db2_default_Treatm!D2*Weighting!G4+TUM_db2_default_Treatm!E2*Weighting!G5+TUM_db2_default_Treatm!F2*Weighting!G6+TUM_db2_default_Treatm!G2*Weighting!G7+TUM_db2_default_Treatm!H2*Weighting!G8+TUM_db2_default_Treatm!I2*Weighting!G9+TUM_db2_default_Treatm!J2*Weighting!G10+TUM_db2_default_Treatm!K2*Weighting!G11+TUM_db2_default_Treatm!L2*Weighting!G12+TUM_db2_default_Treatm!M2*Weighting!G13+TUM_db2_default_Treatm!N2*Weighting!G14+TUM_db2_default_Treatm!O2*Weighting!G15+TUM_db2_default_Treatm!P2*Weighting!G16+TUM_db2_default_Treatm!Q2*Weighting!G17</f>
        <v>-4.9984336855722926</v>
      </c>
      <c r="H2" s="6">
        <f>+TUM_db2_default_Treatm!B2*Weighting!H2+TUM_db2_default_Treatm!C2*Weighting!H3+TUM_db2_default_Treatm!D2*Weighting!H4+TUM_db2_default_Treatm!E2*Weighting!H5+TUM_db2_default_Treatm!F2*Weighting!H6+TUM_db2_default_Treatm!G2*Weighting!H7+TUM_db2_default_Treatm!H2*Weighting!H8+TUM_db2_default_Treatm!I2*Weighting!H9+TUM_db2_default_Treatm!J2*Weighting!H10+TUM_db2_default_Treatm!K2*Weighting!H11+TUM_db2_default_Treatm!L2*Weighting!H12+TUM_db2_default_Treatm!M2*Weighting!H13+TUM_db2_default_Treatm!N2*Weighting!H14+TUM_db2_default_Treatm!O2*Weighting!H15+TUM_db2_default_Treatm!P2*Weighting!H16+TUM_db2_default_Treatm!Q2*Weighting!H17</f>
        <v>-4.6078834747428514</v>
      </c>
      <c r="I2" s="6">
        <f>+TUM_db2_default_Treatm!B2*Weighting!I2+TUM_db2_default_Treatm!C2*Weighting!I3+TUM_db2_default_Treatm!D2*Weighting!I4+TUM_db2_default_Treatm!E2*Weighting!I5+TUM_db2_default_Treatm!F2*Weighting!I6+TUM_db2_default_Treatm!G2*Weighting!I7+TUM_db2_default_Treatm!H2*Weighting!I8+TUM_db2_default_Treatm!I2*Weighting!I9+TUM_db2_default_Treatm!J2*Weighting!I10+TUM_db2_default_Treatm!K2*Weighting!I11+TUM_db2_default_Treatm!L2*Weighting!I12+TUM_db2_default_Treatm!M2*Weighting!I13+TUM_db2_default_Treatm!N2*Weighting!I14+TUM_db2_default_Treatm!O2*Weighting!I15+TUM_db2_default_Treatm!P2*Weighting!I16+TUM_db2_default_Treatm!Q2*Weighting!I17</f>
        <v>-5.3288166195128044</v>
      </c>
      <c r="J2" s="6">
        <f>+TUM_db2_default_Treatm!B2*Weighting!J2+TUM_db2_default_Treatm!C2*Weighting!J3+TUM_db2_default_Treatm!D2*Weighting!J4+TUM_db2_default_Treatm!E2*Weighting!J5+TUM_db2_default_Treatm!F2*Weighting!J6+TUM_db2_default_Treatm!G2*Weighting!J7+TUM_db2_default_Treatm!H2*Weighting!J8+TUM_db2_default_Treatm!I2*Weighting!J9+TUM_db2_default_Treatm!J2*Weighting!J10+TUM_db2_default_Treatm!K2*Weighting!J11+TUM_db2_default_Treatm!L2*Weighting!J12+TUM_db2_default_Treatm!M2*Weighting!J13+TUM_db2_default_Treatm!N2*Weighting!J14+TUM_db2_default_Treatm!O2*Weighting!J15+TUM_db2_default_Treatm!P2*Weighting!J16+TUM_db2_default_Treatm!Q2*Weighting!J17</f>
        <v>-0.65043071819889575</v>
      </c>
      <c r="K2" s="6">
        <f>+TUM_db2_default_Treatm!B2*Weighting!K2+TUM_db2_default_Treatm!C2*Weighting!K3+TUM_db2_default_Treatm!D2*Weighting!K4+TUM_db2_default_Treatm!E2*Weighting!K5+TUM_db2_default_Treatm!F2*Weighting!K6+TUM_db2_default_Treatm!G2*Weighting!K7+TUM_db2_default_Treatm!H2*Weighting!K8+TUM_db2_default_Treatm!I2*Weighting!K9+TUM_db2_default_Treatm!J2*Weighting!K10+TUM_db2_default_Treatm!K2*Weighting!K11+TUM_db2_default_Treatm!L2*Weighting!K12+TUM_db2_default_Treatm!M2*Weighting!K13+TUM_db2_default_Treatm!N2*Weighting!K14+TUM_db2_default_Treatm!O2*Weighting!K15+TUM_db2_default_Treatm!P2*Weighting!K16+TUM_db2_default_Treatm!Q2*Weighting!K17</f>
        <v>-5.1918395637868295</v>
      </c>
      <c r="L2" s="6">
        <f>+TUM_db2_default_Treatm!B2*Weighting!L2+TUM_db2_default_Treatm!C2*Weighting!L3+TUM_db2_default_Treatm!D2*Weighting!L4+TUM_db2_default_Treatm!E2*Weighting!L5+TUM_db2_default_Treatm!F2*Weighting!L6+TUM_db2_default_Treatm!G2*Weighting!L7+TUM_db2_default_Treatm!H2*Weighting!L8+TUM_db2_default_Treatm!I2*Weighting!L9+TUM_db2_default_Treatm!J2*Weighting!L10+TUM_db2_default_Treatm!K2*Weighting!L11+TUM_db2_default_Treatm!L2*Weighting!L12+TUM_db2_default_Treatm!M2*Weighting!L13+TUM_db2_default_Treatm!N2*Weighting!L14+TUM_db2_default_Treatm!O2*Weighting!L15+TUM_db2_default_Treatm!P2*Weighting!L16+TUM_db2_default_Treatm!Q2*Weighting!L17</f>
        <v>-7.8798547942505843</v>
      </c>
      <c r="M2" s="6">
        <f>+TUM_db2_default_Treatm!B2*Weighting!M2+TUM_db2_default_Treatm!C2*Weighting!M3+TUM_db2_default_Treatm!D2*Weighting!M4+TUM_db2_default_Treatm!E2*Weighting!M5+TUM_db2_default_Treatm!F2*Weighting!M6+TUM_db2_default_Treatm!G2*Weighting!M7+TUM_db2_default_Treatm!H2*Weighting!M8+TUM_db2_default_Treatm!I2*Weighting!M9+TUM_db2_default_Treatm!J2*Weighting!M10+TUM_db2_default_Treatm!K2*Weighting!M11+TUM_db2_default_Treatm!L2*Weighting!M12+TUM_db2_default_Treatm!M2*Weighting!M13+TUM_db2_default_Treatm!N2*Weighting!M14+TUM_db2_default_Treatm!O2*Weighting!M15+TUM_db2_default_Treatm!P2*Weighting!M16+TUM_db2_default_Treatm!Q2*Weighting!M17</f>
        <v>0.1139848587865688</v>
      </c>
      <c r="N2" s="6">
        <f>+TUM_db2_default_Treatm!B2*Weighting!N2+TUM_db2_default_Treatm!C2*Weighting!N3+TUM_db2_default_Treatm!D2*Weighting!N4+TUM_db2_default_Treatm!E2*Weighting!N5+TUM_db2_default_Treatm!F2*Weighting!N6+TUM_db2_default_Treatm!G2*Weighting!N7+TUM_db2_default_Treatm!H2*Weighting!N8+TUM_db2_default_Treatm!I2*Weighting!N9+TUM_db2_default_Treatm!J2*Weighting!N10+TUM_db2_default_Treatm!K2*Weighting!N11+TUM_db2_default_Treatm!L2*Weighting!N12+TUM_db2_default_Treatm!M2*Weighting!N13+TUM_db2_default_Treatm!N2*Weighting!N14+TUM_db2_default_Treatm!O2*Weighting!N15+TUM_db2_default_Treatm!P2*Weighting!N16+TUM_db2_default_Treatm!Q2*Weighting!N17</f>
        <v>-18.315848962714512</v>
      </c>
      <c r="O2" s="6">
        <f>+TUM_db2_default_Treatm!B2*Weighting!O2+TUM_db2_default_Treatm!C2*Weighting!O3+TUM_db2_default_Treatm!D2*Weighting!O4+TUM_db2_default_Treatm!E2*Weighting!O5+TUM_db2_default_Treatm!F2*Weighting!O6+TUM_db2_default_Treatm!G2*Weighting!O7+TUM_db2_default_Treatm!H2*Weighting!O8+TUM_db2_default_Treatm!I2*Weighting!O9+TUM_db2_default_Treatm!J2*Weighting!O10+TUM_db2_default_Treatm!K2*Weighting!O11+TUM_db2_default_Treatm!L2*Weighting!O12+TUM_db2_default_Treatm!M2*Weighting!O13+TUM_db2_default_Treatm!N2*Weighting!O14+TUM_db2_default_Treatm!O2*Weighting!O15+TUM_db2_default_Treatm!P2*Weighting!O16+TUM_db2_default_Treatm!Q2*Weighting!O17</f>
        <v>-4.1335918498291733</v>
      </c>
      <c r="P2" s="6">
        <f>+TUM_db2_default_Treatm!B2*Weighting!P2+TUM_db2_default_Treatm!C2*Weighting!P3+TUM_db2_default_Treatm!D2*Weighting!P4+TUM_db2_default_Treatm!E2*Weighting!P5+TUM_db2_default_Treatm!F2*Weighting!P6+TUM_db2_default_Treatm!G2*Weighting!P7+TUM_db2_default_Treatm!H2*Weighting!P8+TUM_db2_default_Treatm!I2*Weighting!P9+TUM_db2_default_Treatm!J2*Weighting!P10+TUM_db2_default_Treatm!K2*Weighting!P11+TUM_db2_default_Treatm!L2*Weighting!P12+TUM_db2_default_Treatm!M2*Weighting!P13+TUM_db2_default_Treatm!N2*Weighting!P14+TUM_db2_default_Treatm!O2*Weighting!P15+TUM_db2_default_Treatm!P2*Weighting!P16+TUM_db2_default_Treatm!Q2*Weighting!P17</f>
        <v>-8.2846173839957338</v>
      </c>
      <c r="Q2" s="6">
        <f>+TUM_db2_default_Treatm!B2*Weighting!Q2+TUM_db2_default_Treatm!C2*Weighting!Q3+TUM_db2_default_Treatm!D2*Weighting!Q4+TUM_db2_default_Treatm!E2*Weighting!Q5+TUM_db2_default_Treatm!F2*Weighting!Q6+TUM_db2_default_Treatm!G2*Weighting!Q7+TUM_db2_default_Treatm!H2*Weighting!Q8+TUM_db2_default_Treatm!I2*Weighting!Q9+TUM_db2_default_Treatm!J2*Weighting!Q10+TUM_db2_default_Treatm!K2*Weighting!Q11+TUM_db2_default_Treatm!L2*Weighting!Q12+TUM_db2_default_Treatm!M2*Weighting!Q13+TUM_db2_default_Treatm!N2*Weighting!Q14+TUM_db2_default_Treatm!O2*Weighting!Q15+TUM_db2_default_Treatm!P2*Weighting!Q16+TUM_db2_default_Treatm!Q2*Weighting!Q17</f>
        <v>2.7237322410709197E-2</v>
      </c>
      <c r="R2" s="6">
        <f>+TUM_db2_default_Treatm!B2*Weighting!R2+TUM_db2_default_Treatm!C2*Weighting!R3+TUM_db2_default_Treatm!D2*Weighting!R4+TUM_db2_default_Treatm!E2*Weighting!R5+TUM_db2_default_Treatm!F2*Weighting!R6+TUM_db2_default_Treatm!G2*Weighting!R7+TUM_db2_default_Treatm!H2*Weighting!R8+TUM_db2_default_Treatm!I2*Weighting!R9+TUM_db2_default_Treatm!J2*Weighting!R10+TUM_db2_default_Treatm!K2*Weighting!R11+TUM_db2_default_Treatm!L2*Weighting!R12+TUM_db2_default_Treatm!M2*Weighting!R13+TUM_db2_default_Treatm!N2*Weighting!R14+TUM_db2_default_Treatm!O2*Weighting!R15+TUM_db2_default_Treatm!P2*Weighting!R16+TUM_db2_default_Treatm!Q2*Weighting!R17</f>
        <v>3.05340967666959</v>
      </c>
      <c r="S2" s="6">
        <f>+TUM_db2_default_Treatm!B2*Weighting!S2+TUM_db2_default_Treatm!C2*Weighting!S3+TUM_db2_default_Treatm!D2*Weighting!S4+TUM_db2_default_Treatm!E2*Weighting!S5+TUM_db2_default_Treatm!F2*Weighting!S6+TUM_db2_default_Treatm!G2*Weighting!S7+TUM_db2_default_Treatm!H2*Weighting!S8+TUM_db2_default_Treatm!I2*Weighting!S9+TUM_db2_default_Treatm!J2*Weighting!S10+TUM_db2_default_Treatm!K2*Weighting!S11+TUM_db2_default_Treatm!L2*Weighting!S12+TUM_db2_default_Treatm!M2*Weighting!S13+TUM_db2_default_Treatm!N2*Weighting!S14+TUM_db2_default_Treatm!O2*Weighting!S15+TUM_db2_default_Treatm!P2*Weighting!S16+TUM_db2_default_Treatm!Q2*Weighting!S17</f>
        <v>-21.235987925520242</v>
      </c>
      <c r="T2" s="6">
        <f>+TUM_db2_default_Treatm!B2*Weighting!T2+TUM_db2_default_Treatm!C2*Weighting!T3+TUM_db2_default_Treatm!D2*Weighting!T4+TUM_db2_default_Treatm!E2*Weighting!T5+TUM_db2_default_Treatm!F2*Weighting!T6+TUM_db2_default_Treatm!G2*Weighting!T7+TUM_db2_default_Treatm!H2*Weighting!T8+TUM_db2_default_Treatm!I2*Weighting!T9+TUM_db2_default_Treatm!J2*Weighting!T10+TUM_db2_default_Treatm!K2*Weighting!T11+TUM_db2_default_Treatm!L2*Weighting!T12+TUM_db2_default_Treatm!M2*Weighting!T13+TUM_db2_default_Treatm!N2*Weighting!T14+TUM_db2_default_Treatm!O2*Weighting!T15+TUM_db2_default_Treatm!P2*Weighting!T16+TUM_db2_default_Treatm!Q2*Weighting!T17</f>
        <v>-29.675193341697614</v>
      </c>
      <c r="U2" s="6">
        <f>+TUM_db2_default_Treatm!B2*Weighting!U2+TUM_db2_default_Treatm!C2*Weighting!U3+TUM_db2_default_Treatm!D2*Weighting!U4+TUM_db2_default_Treatm!E2*Weighting!U5+TUM_db2_default_Treatm!F2*Weighting!U6+TUM_db2_default_Treatm!G2*Weighting!U7+TUM_db2_default_Treatm!H2*Weighting!U8+TUM_db2_default_Treatm!I2*Weighting!U9+TUM_db2_default_Treatm!J2*Weighting!U10+TUM_db2_default_Treatm!K2*Weighting!U11+TUM_db2_default_Treatm!L2*Weighting!U12+TUM_db2_default_Treatm!M2*Weighting!U13+TUM_db2_default_Treatm!N2*Weighting!U14+TUM_db2_default_Treatm!O2*Weighting!U15+TUM_db2_default_Treatm!P2*Weighting!U16+TUM_db2_default_Treatm!Q2*Weighting!U17</f>
        <v>-0.37597005934841121</v>
      </c>
      <c r="V2" s="6">
        <f>+TUM_db2_default_Treatm!B2*Weighting!V2+TUM_db2_default_Treatm!C2*Weighting!V3+TUM_db2_default_Treatm!D2*Weighting!V4+TUM_db2_default_Treatm!E2*Weighting!V5+TUM_db2_default_Treatm!F2*Weighting!V6+TUM_db2_default_Treatm!G2*Weighting!V7+TUM_db2_default_Treatm!H2*Weighting!V8+TUM_db2_default_Treatm!I2*Weighting!V9+TUM_db2_default_Treatm!J2*Weighting!V10+TUM_db2_default_Treatm!K2*Weighting!V11+TUM_db2_default_Treatm!L2*Weighting!V12+TUM_db2_default_Treatm!M2*Weighting!V13+TUM_db2_default_Treatm!N2*Weighting!V14+TUM_db2_default_Treatm!O2*Weighting!V15+TUM_db2_default_Treatm!P2*Weighting!V16+TUM_db2_default_Treatm!Q2*Weighting!V17</f>
        <v>-0.2516354698431833</v>
      </c>
      <c r="W2" s="6">
        <f>+TUM_db2_default_Treatm!B2*Weighting!W2+TUM_db2_default_Treatm!C2*Weighting!W3+TUM_db2_default_Treatm!D2*Weighting!W4+TUM_db2_default_Treatm!E2*Weighting!W5+TUM_db2_default_Treatm!F2*Weighting!W6+TUM_db2_default_Treatm!G2*Weighting!W7+TUM_db2_default_Treatm!H2*Weighting!W8+TUM_db2_default_Treatm!I2*Weighting!W9+TUM_db2_default_Treatm!J2*Weighting!W10+TUM_db2_default_Treatm!K2*Weighting!W11+TUM_db2_default_Treatm!L2*Weighting!W12+TUM_db2_default_Treatm!M2*Weighting!W13+TUM_db2_default_Treatm!N2*Weighting!W14+TUM_db2_default_Treatm!O2*Weighting!W15+TUM_db2_default_Treatm!P2*Weighting!W16+TUM_db2_default_Treatm!Q2*Weighting!W17</f>
        <v>3.3123051230969054</v>
      </c>
      <c r="X2" s="6">
        <f>+TUM_db2_default_Treatm!B2*Weighting!X2+TUM_db2_default_Treatm!C2*Weighting!X3+TUM_db2_default_Treatm!D2*Weighting!X4+TUM_db2_default_Treatm!E2*Weighting!X5+TUM_db2_default_Treatm!F2*Weighting!X6+TUM_db2_default_Treatm!G2*Weighting!X7+TUM_db2_default_Treatm!H2*Weighting!X8+TUM_db2_default_Treatm!I2*Weighting!X9+TUM_db2_default_Treatm!J2*Weighting!X10+TUM_db2_default_Treatm!K2*Weighting!X11+TUM_db2_default_Treatm!L2*Weighting!X12+TUM_db2_default_Treatm!M2*Weighting!X13+TUM_db2_default_Treatm!N2*Weighting!X14+TUM_db2_default_Treatm!O2*Weighting!X15+TUM_db2_default_Treatm!P2*Weighting!X16+TUM_db2_default_Treatm!Q2*Weighting!X17</f>
        <v>0.15043602331838102</v>
      </c>
      <c r="Y2" s="6">
        <f>+TUM_db2_default_Treatm!B2*Weighting!Y2+TUM_db2_default_Treatm!C2*Weighting!Y3+TUM_db2_default_Treatm!D2*Weighting!Y4+TUM_db2_default_Treatm!E2*Weighting!Y5+TUM_db2_default_Treatm!F2*Weighting!Y6+TUM_db2_default_Treatm!G2*Weighting!Y7+TUM_db2_default_Treatm!H2*Weighting!Y8+TUM_db2_default_Treatm!I2*Weighting!Y9+TUM_db2_default_Treatm!J2*Weighting!Y10+TUM_db2_default_Treatm!K2*Weighting!Y11+TUM_db2_default_Treatm!L2*Weighting!Y12+TUM_db2_default_Treatm!M2*Weighting!Y13+TUM_db2_default_Treatm!N2*Weighting!Y14+TUM_db2_default_Treatm!O2*Weighting!Y15+TUM_db2_default_Treatm!P2*Weighting!Y16+TUM_db2_default_Treatm!Q2*Weighting!Y17</f>
        <v>-0.53856868204024977</v>
      </c>
      <c r="Z2" s="6">
        <f>+TUM_db2_default_Treatm!B2*Weighting!Z2+TUM_db2_default_Treatm!C2*Weighting!Z3+TUM_db2_default_Treatm!D2*Weighting!Z4+TUM_db2_default_Treatm!E2*Weighting!Z5+TUM_db2_default_Treatm!F2*Weighting!Z6+TUM_db2_default_Treatm!G2*Weighting!Z7+TUM_db2_default_Treatm!H2*Weighting!Z8+TUM_db2_default_Treatm!I2*Weighting!Z9+TUM_db2_default_Treatm!J2*Weighting!Z10+TUM_db2_default_Treatm!K2*Weighting!Z11+TUM_db2_default_Treatm!L2*Weighting!Z12+TUM_db2_default_Treatm!M2*Weighting!Z13+TUM_db2_default_Treatm!N2*Weighting!Z14+TUM_db2_default_Treatm!O2*Weighting!Z15+TUM_db2_default_Treatm!P2*Weighting!Z16+TUM_db2_default_Treatm!Q2*Weighting!Z17</f>
        <v>2.1572168330211898</v>
      </c>
      <c r="AA2" s="6">
        <f>+TUM_db2_default_Treatm!B2*Weighting!AA2+TUM_db2_default_Treatm!C2*Weighting!AA3+TUM_db2_default_Treatm!D2*Weighting!AA4+TUM_db2_default_Treatm!E2*Weighting!AA5+TUM_db2_default_Treatm!F2*Weighting!AA6+TUM_db2_default_Treatm!G2*Weighting!AA7+TUM_db2_default_Treatm!H2*Weighting!AA8+TUM_db2_default_Treatm!I2*Weighting!AA9+TUM_db2_default_Treatm!J2*Weighting!AA10+TUM_db2_default_Treatm!K2*Weighting!AA11+TUM_db2_default_Treatm!L2*Weighting!AA12+TUM_db2_default_Treatm!M2*Weighting!AA13+TUM_db2_default_Treatm!N2*Weighting!AA14+TUM_db2_default_Treatm!O2*Weighting!AA15+TUM_db2_default_Treatm!P2*Weighting!AA16+TUM_db2_default_Treatm!Q2*Weighting!AA17</f>
        <v>1.9017396627796685</v>
      </c>
    </row>
    <row r="3" spans="1:27" x14ac:dyDescent="0.35">
      <c r="A3" s="5" t="s">
        <v>2</v>
      </c>
      <c r="B3" s="6">
        <f ca="1">+TUM_db2_default_Treatm!B3*Weighting!B2+TUM_db2_default_Treatm!C3*Weighting!B3+TUM_db2_default_Treatm!D3*Weighting!B4+TUM_db2_default_Treatm!E3*Weighting!B5+TUM_db2_default_Treatm!F3*Weighting!B6+TUM_db2_default_Treatm!G3*Weighting!B7+TUM_db2_default_Treatm!H3*Weighting!B8+TUM_db2_default_Treatm!I3*Weighting!B9+TUM_db2_default_Treatm!J3*Weighting!B10+TUM_db2_default_Treatm!K3*Weighting!B11+TUM_db2_default_Treatm!L3*Weighting!B12+TUM_db2_default_Treatm!M3*Weighting!B13+TUM_db2_default_Treatm!N3*Weighting!B14+TUM_db2_default_Treatm!O3*Weighting!B15+TUM_db2_default_Treatm!P3*Weighting!B16+TUM_db2_default_Treatm!Q3*Weighting!B17</f>
        <v>-7.9903590887357208</v>
      </c>
      <c r="C3" s="6">
        <f ca="1">+TUM_db2_default_Treatm!B3*Weighting!C2+TUM_db2_default_Treatm!C3*Weighting!C3+TUM_db2_default_Treatm!D3*Weighting!C4+TUM_db2_default_Treatm!E3*Weighting!C5+TUM_db2_default_Treatm!F3*Weighting!C6+TUM_db2_default_Treatm!G3*Weighting!C7+TUM_db2_default_Treatm!H3*Weighting!C8+TUM_db2_default_Treatm!I3*Weighting!C9+TUM_db2_default_Treatm!J3*Weighting!C10+TUM_db2_default_Treatm!K3*Weighting!C11+TUM_db2_default_Treatm!L3*Weighting!C12+TUM_db2_default_Treatm!M3*Weighting!C13+TUM_db2_default_Treatm!N3*Weighting!C14+TUM_db2_default_Treatm!O3*Weighting!C15+TUM_db2_default_Treatm!P3*Weighting!C16+TUM_db2_default_Treatm!Q3*Weighting!C17</f>
        <v>-5.4271386852848709</v>
      </c>
      <c r="D3" s="6">
        <f ca="1">+TUM_db2_default_Treatm!B3*Weighting!D2+TUM_db2_default_Treatm!C3*Weighting!D3+TUM_db2_default_Treatm!D3*Weighting!D4+TUM_db2_default_Treatm!E3*Weighting!D5+TUM_db2_default_Treatm!F3*Weighting!D6+TUM_db2_default_Treatm!G3*Weighting!D7+TUM_db2_default_Treatm!H3*Weighting!D8+TUM_db2_default_Treatm!I3*Weighting!D9+TUM_db2_default_Treatm!J3*Weighting!D10+TUM_db2_default_Treatm!K3*Weighting!D11+TUM_db2_default_Treatm!L3*Weighting!D12+TUM_db2_default_Treatm!M3*Weighting!D13+TUM_db2_default_Treatm!N3*Weighting!D14+TUM_db2_default_Treatm!O3*Weighting!D15+TUM_db2_default_Treatm!P3*Weighting!D16+TUM_db2_default_Treatm!Q3*Weighting!D17</f>
        <v>-8.4836713819422922</v>
      </c>
      <c r="E3" s="6">
        <f ca="1">+TUM_db2_default_Treatm!B3*Weighting!E2+TUM_db2_default_Treatm!C3*Weighting!E3+TUM_db2_default_Treatm!D3*Weighting!E4+TUM_db2_default_Treatm!E3*Weighting!E5+TUM_db2_default_Treatm!F3*Weighting!E6+TUM_db2_default_Treatm!G3*Weighting!E7+TUM_db2_default_Treatm!H3*Weighting!E8+TUM_db2_default_Treatm!I3*Weighting!E9+TUM_db2_default_Treatm!J3*Weighting!E10+TUM_db2_default_Treatm!K3*Weighting!E11+TUM_db2_default_Treatm!L3*Weighting!E12+TUM_db2_default_Treatm!M3*Weighting!E13+TUM_db2_default_Treatm!N3*Weighting!E14+TUM_db2_default_Treatm!O3*Weighting!E15+TUM_db2_default_Treatm!P3*Weighting!E16+TUM_db2_default_Treatm!Q3*Weighting!E17</f>
        <v>-1.5323741375759894</v>
      </c>
      <c r="F3" s="6">
        <f ca="1">+TUM_db2_default_Treatm!B3*Weighting!F2+TUM_db2_default_Treatm!C3*Weighting!F3+TUM_db2_default_Treatm!D3*Weighting!F4+TUM_db2_default_Treatm!E3*Weighting!F5+TUM_db2_default_Treatm!F3*Weighting!F6+TUM_db2_default_Treatm!G3*Weighting!F7+TUM_db2_default_Treatm!H3*Weighting!F8+TUM_db2_default_Treatm!I3*Weighting!F9+TUM_db2_default_Treatm!J3*Weighting!F10+TUM_db2_default_Treatm!K3*Weighting!F11+TUM_db2_default_Treatm!L3*Weighting!F12+TUM_db2_default_Treatm!M3*Weighting!F13+TUM_db2_default_Treatm!N3*Weighting!F14+TUM_db2_default_Treatm!O3*Weighting!F15+TUM_db2_default_Treatm!P3*Weighting!F16+TUM_db2_default_Treatm!Q3*Weighting!F17</f>
        <v>-8.3691576792014235</v>
      </c>
      <c r="G3" s="6">
        <f>+TUM_db2_default_Treatm!B3*Weighting!G2+TUM_db2_default_Treatm!C3*Weighting!G3+TUM_db2_default_Treatm!D3*Weighting!G4+TUM_db2_default_Treatm!E3*Weighting!G5+TUM_db2_default_Treatm!F3*Weighting!G6+TUM_db2_default_Treatm!G3*Weighting!G7+TUM_db2_default_Treatm!H3*Weighting!G8+TUM_db2_default_Treatm!I3*Weighting!G9+TUM_db2_default_Treatm!J3*Weighting!G10+TUM_db2_default_Treatm!K3*Weighting!G11+TUM_db2_default_Treatm!L3*Weighting!G12+TUM_db2_default_Treatm!M3*Weighting!G13+TUM_db2_default_Treatm!N3*Weighting!G14+TUM_db2_default_Treatm!O3*Weighting!G15+TUM_db2_default_Treatm!P3*Weighting!G16+TUM_db2_default_Treatm!Q3*Weighting!G17</f>
        <v>-5.9302656423278544</v>
      </c>
      <c r="H3" s="6">
        <f>+TUM_db2_default_Treatm!B3*Weighting!H2+TUM_db2_default_Treatm!C3*Weighting!H3+TUM_db2_default_Treatm!D3*Weighting!H4+TUM_db2_default_Treatm!E3*Weighting!H5+TUM_db2_default_Treatm!F3*Weighting!H6+TUM_db2_default_Treatm!G3*Weighting!H7+TUM_db2_default_Treatm!H3*Weighting!H8+TUM_db2_default_Treatm!I3*Weighting!H9+TUM_db2_default_Treatm!J3*Weighting!H10+TUM_db2_default_Treatm!K3*Weighting!H11+TUM_db2_default_Treatm!L3*Weighting!H12+TUM_db2_default_Treatm!M3*Weighting!H13+TUM_db2_default_Treatm!N3*Weighting!H14+TUM_db2_default_Treatm!O3*Weighting!H15+TUM_db2_default_Treatm!P3*Weighting!H16+TUM_db2_default_Treatm!Q3*Weighting!H17</f>
        <v>-4.7380071118749685</v>
      </c>
      <c r="I3" s="6">
        <f>+TUM_db2_default_Treatm!B3*Weighting!I2+TUM_db2_default_Treatm!C3*Weighting!I3+TUM_db2_default_Treatm!D3*Weighting!I4+TUM_db2_default_Treatm!E3*Weighting!I5+TUM_db2_default_Treatm!F3*Weighting!I6+TUM_db2_default_Treatm!G3*Weighting!I7+TUM_db2_default_Treatm!H3*Weighting!I8+TUM_db2_default_Treatm!I3*Weighting!I9+TUM_db2_default_Treatm!J3*Weighting!I10+TUM_db2_default_Treatm!K3*Weighting!I11+TUM_db2_default_Treatm!L3*Weighting!I12+TUM_db2_default_Treatm!M3*Weighting!I13+TUM_db2_default_Treatm!N3*Weighting!I14+TUM_db2_default_Treatm!O3*Weighting!I15+TUM_db2_default_Treatm!P3*Weighting!I16+TUM_db2_default_Treatm!Q3*Weighting!I17</f>
        <v>-6.236022246041121</v>
      </c>
      <c r="J3" s="6">
        <f>+TUM_db2_default_Treatm!B3*Weighting!J2+TUM_db2_default_Treatm!C3*Weighting!J3+TUM_db2_default_Treatm!D3*Weighting!J4+TUM_db2_default_Treatm!E3*Weighting!J5+TUM_db2_default_Treatm!F3*Weighting!J6+TUM_db2_default_Treatm!G3*Weighting!J7+TUM_db2_default_Treatm!H3*Weighting!J8+TUM_db2_default_Treatm!I3*Weighting!J9+TUM_db2_default_Treatm!J3*Weighting!J10+TUM_db2_default_Treatm!K3*Weighting!J11+TUM_db2_default_Treatm!L3*Weighting!J12+TUM_db2_default_Treatm!M3*Weighting!J13+TUM_db2_default_Treatm!N3*Weighting!J14+TUM_db2_default_Treatm!O3*Weighting!J15+TUM_db2_default_Treatm!P3*Weighting!J16+TUM_db2_default_Treatm!Q3*Weighting!J17</f>
        <v>-1.3303945491017859</v>
      </c>
      <c r="K3" s="6">
        <f>+TUM_db2_default_Treatm!B3*Weighting!K2+TUM_db2_default_Treatm!C3*Weighting!K3+TUM_db2_default_Treatm!D3*Weighting!K4+TUM_db2_default_Treatm!E3*Weighting!K5+TUM_db2_default_Treatm!F3*Weighting!K6+TUM_db2_default_Treatm!G3*Weighting!K7+TUM_db2_default_Treatm!H3*Weighting!K8+TUM_db2_default_Treatm!I3*Weighting!K9+TUM_db2_default_Treatm!J3*Weighting!K10+TUM_db2_default_Treatm!K3*Weighting!K11+TUM_db2_default_Treatm!L3*Weighting!K12+TUM_db2_default_Treatm!M3*Weighting!K13+TUM_db2_default_Treatm!N3*Weighting!K14+TUM_db2_default_Treatm!O3*Weighting!K15+TUM_db2_default_Treatm!P3*Weighting!K16+TUM_db2_default_Treatm!Q3*Weighting!K17</f>
        <v>-5.6400634142683161</v>
      </c>
      <c r="L3" s="6">
        <f>+TUM_db2_default_Treatm!B3*Weighting!L2+TUM_db2_default_Treatm!C3*Weighting!L3+TUM_db2_default_Treatm!D3*Weighting!L4+TUM_db2_default_Treatm!E3*Weighting!L5+TUM_db2_default_Treatm!F3*Weighting!L6+TUM_db2_default_Treatm!G3*Weighting!L7+TUM_db2_default_Treatm!H3*Weighting!L8+TUM_db2_default_Treatm!I3*Weighting!L9+TUM_db2_default_Treatm!J3*Weighting!L10+TUM_db2_default_Treatm!K3*Weighting!L11+TUM_db2_default_Treatm!L3*Weighting!L12+TUM_db2_default_Treatm!M3*Weighting!L13+TUM_db2_default_Treatm!N3*Weighting!L14+TUM_db2_default_Treatm!O3*Weighting!L15+TUM_db2_default_Treatm!P3*Weighting!L16+TUM_db2_default_Treatm!Q3*Weighting!L17</f>
        <v>-2.8553110621418685</v>
      </c>
      <c r="M3" s="6">
        <f>+TUM_db2_default_Treatm!B3*Weighting!M2+TUM_db2_default_Treatm!C3*Weighting!M3+TUM_db2_default_Treatm!D3*Weighting!M4+TUM_db2_default_Treatm!E3*Weighting!M5+TUM_db2_default_Treatm!F3*Weighting!M6+TUM_db2_default_Treatm!G3*Weighting!M7+TUM_db2_default_Treatm!H3*Weighting!M8+TUM_db2_default_Treatm!I3*Weighting!M9+TUM_db2_default_Treatm!J3*Weighting!M10+TUM_db2_default_Treatm!K3*Weighting!M11+TUM_db2_default_Treatm!L3*Weighting!M12+TUM_db2_default_Treatm!M3*Weighting!M13+TUM_db2_default_Treatm!N3*Weighting!M14+TUM_db2_default_Treatm!O3*Weighting!M15+TUM_db2_default_Treatm!P3*Weighting!M16+TUM_db2_default_Treatm!Q3*Weighting!M17</f>
        <v>-8.2882203676100975E-3</v>
      </c>
      <c r="N3" s="6">
        <f>+TUM_db2_default_Treatm!B3*Weighting!N2+TUM_db2_default_Treatm!C3*Weighting!N3+TUM_db2_default_Treatm!D3*Weighting!N4+TUM_db2_default_Treatm!E3*Weighting!N5+TUM_db2_default_Treatm!F3*Weighting!N6+TUM_db2_default_Treatm!G3*Weighting!N7+TUM_db2_default_Treatm!H3*Weighting!N8+TUM_db2_default_Treatm!I3*Weighting!N9+TUM_db2_default_Treatm!J3*Weighting!N10+TUM_db2_default_Treatm!K3*Weighting!N11+TUM_db2_default_Treatm!L3*Weighting!N12+TUM_db2_default_Treatm!M3*Weighting!N13+TUM_db2_default_Treatm!N3*Weighting!N14+TUM_db2_default_Treatm!O3*Weighting!N15+TUM_db2_default_Treatm!P3*Weighting!N16+TUM_db2_default_Treatm!Q3*Weighting!N17</f>
        <v>-22.639924717536221</v>
      </c>
      <c r="O3" s="6">
        <f>+TUM_db2_default_Treatm!B3*Weighting!O2+TUM_db2_default_Treatm!C3*Weighting!O3+TUM_db2_default_Treatm!D3*Weighting!O4+TUM_db2_default_Treatm!E3*Weighting!O5+TUM_db2_default_Treatm!F3*Weighting!O6+TUM_db2_default_Treatm!G3*Weighting!O7+TUM_db2_default_Treatm!H3*Weighting!O8+TUM_db2_default_Treatm!I3*Weighting!O9+TUM_db2_default_Treatm!J3*Weighting!O10+TUM_db2_default_Treatm!K3*Weighting!O11+TUM_db2_default_Treatm!L3*Weighting!O12+TUM_db2_default_Treatm!M3*Weighting!O13+TUM_db2_default_Treatm!N3*Weighting!O14+TUM_db2_default_Treatm!O3*Weighting!O15+TUM_db2_default_Treatm!P3*Weighting!O16+TUM_db2_default_Treatm!Q3*Weighting!O17</f>
        <v>-2.5066878976188902</v>
      </c>
      <c r="P3" s="6">
        <f>+TUM_db2_default_Treatm!B3*Weighting!P2+TUM_db2_default_Treatm!C3*Weighting!P3+TUM_db2_default_Treatm!D3*Weighting!P4+TUM_db2_default_Treatm!E3*Weighting!P5+TUM_db2_default_Treatm!F3*Weighting!P6+TUM_db2_default_Treatm!G3*Weighting!P7+TUM_db2_default_Treatm!H3*Weighting!P8+TUM_db2_default_Treatm!I3*Weighting!P9+TUM_db2_default_Treatm!J3*Weighting!P10+TUM_db2_default_Treatm!K3*Weighting!P11+TUM_db2_default_Treatm!L3*Weighting!P12+TUM_db2_default_Treatm!M3*Weighting!P13+TUM_db2_default_Treatm!N3*Weighting!P14+TUM_db2_default_Treatm!O3*Weighting!P15+TUM_db2_default_Treatm!P3*Weighting!P16+TUM_db2_default_Treatm!Q3*Weighting!P17</f>
        <v>-7.78892097999789</v>
      </c>
      <c r="Q3" s="6">
        <f>+TUM_db2_default_Treatm!B3*Weighting!Q2+TUM_db2_default_Treatm!C3*Weighting!Q3+TUM_db2_default_Treatm!D3*Weighting!Q4+TUM_db2_default_Treatm!E3*Weighting!Q5+TUM_db2_default_Treatm!F3*Weighting!Q6+TUM_db2_default_Treatm!G3*Weighting!Q7+TUM_db2_default_Treatm!H3*Weighting!Q8+TUM_db2_default_Treatm!I3*Weighting!Q9+TUM_db2_default_Treatm!J3*Weighting!Q10+TUM_db2_default_Treatm!K3*Weighting!Q11+TUM_db2_default_Treatm!L3*Weighting!Q12+TUM_db2_default_Treatm!M3*Weighting!Q13+TUM_db2_default_Treatm!N3*Weighting!Q14+TUM_db2_default_Treatm!O3*Weighting!Q15+TUM_db2_default_Treatm!P3*Weighting!Q16+TUM_db2_default_Treatm!Q3*Weighting!Q17</f>
        <v>-0.17135446874615101</v>
      </c>
      <c r="R3" s="6">
        <f>+TUM_db2_default_Treatm!B3*Weighting!R2+TUM_db2_default_Treatm!C3*Weighting!R3+TUM_db2_default_Treatm!D3*Weighting!R4+TUM_db2_default_Treatm!E3*Weighting!R5+TUM_db2_default_Treatm!F3*Weighting!R6+TUM_db2_default_Treatm!G3*Weighting!R7+TUM_db2_default_Treatm!H3*Weighting!R8+TUM_db2_default_Treatm!I3*Weighting!R9+TUM_db2_default_Treatm!J3*Weighting!R10+TUM_db2_default_Treatm!K3*Weighting!R11+TUM_db2_default_Treatm!L3*Weighting!R12+TUM_db2_default_Treatm!M3*Weighting!R13+TUM_db2_default_Treatm!N3*Weighting!R14+TUM_db2_default_Treatm!O3*Weighting!R15+TUM_db2_default_Treatm!P3*Weighting!R16+TUM_db2_default_Treatm!Q3*Weighting!R17</f>
        <v>0.79169575694371319</v>
      </c>
      <c r="S3" s="6">
        <f>+TUM_db2_default_Treatm!B3*Weighting!S2+TUM_db2_default_Treatm!C3*Weighting!S3+TUM_db2_default_Treatm!D3*Weighting!S4+TUM_db2_default_Treatm!E3*Weighting!S5+TUM_db2_default_Treatm!F3*Weighting!S6+TUM_db2_default_Treatm!G3*Weighting!S7+TUM_db2_default_Treatm!H3*Weighting!S8+TUM_db2_default_Treatm!I3*Weighting!S9+TUM_db2_default_Treatm!J3*Weighting!S10+TUM_db2_default_Treatm!K3*Weighting!S11+TUM_db2_default_Treatm!L3*Weighting!S12+TUM_db2_default_Treatm!M3*Weighting!S13+TUM_db2_default_Treatm!N3*Weighting!S14+TUM_db2_default_Treatm!O3*Weighting!S15+TUM_db2_default_Treatm!P3*Weighting!S16+TUM_db2_default_Treatm!Q3*Weighting!S17</f>
        <v>-22.596879563176433</v>
      </c>
      <c r="T3" s="6">
        <f>+TUM_db2_default_Treatm!B3*Weighting!T2+TUM_db2_default_Treatm!C3*Weighting!T3+TUM_db2_default_Treatm!D3*Weighting!T4+TUM_db2_default_Treatm!E3*Weighting!T5+TUM_db2_default_Treatm!F3*Weighting!T6+TUM_db2_default_Treatm!G3*Weighting!T7+TUM_db2_default_Treatm!H3*Weighting!T8+TUM_db2_default_Treatm!I3*Weighting!T9+TUM_db2_default_Treatm!J3*Weighting!T10+TUM_db2_default_Treatm!K3*Weighting!T11+TUM_db2_default_Treatm!L3*Weighting!T12+TUM_db2_default_Treatm!M3*Weighting!T13+TUM_db2_default_Treatm!N3*Weighting!T14+TUM_db2_default_Treatm!O3*Weighting!T15+TUM_db2_default_Treatm!P3*Weighting!T16+TUM_db2_default_Treatm!Q3*Weighting!T17</f>
        <v>-31.431838909869036</v>
      </c>
      <c r="U3" s="6">
        <f>+TUM_db2_default_Treatm!B3*Weighting!U2+TUM_db2_default_Treatm!C3*Weighting!U3+TUM_db2_default_Treatm!D3*Weighting!U4+TUM_db2_default_Treatm!E3*Weighting!U5+TUM_db2_default_Treatm!F3*Weighting!U6+TUM_db2_default_Treatm!G3*Weighting!U7+TUM_db2_default_Treatm!H3*Weighting!U8+TUM_db2_default_Treatm!I3*Weighting!U9+TUM_db2_default_Treatm!J3*Weighting!U10+TUM_db2_default_Treatm!K3*Weighting!U11+TUM_db2_default_Treatm!L3*Weighting!U12+TUM_db2_default_Treatm!M3*Weighting!U13+TUM_db2_default_Treatm!N3*Weighting!U14+TUM_db2_default_Treatm!O3*Weighting!U15+TUM_db2_default_Treatm!P3*Weighting!U16+TUM_db2_default_Treatm!Q3*Weighting!U17</f>
        <v>-0.29803474711547634</v>
      </c>
      <c r="V3" s="6">
        <f>+TUM_db2_default_Treatm!B3*Weighting!V2+TUM_db2_default_Treatm!C3*Weighting!V3+TUM_db2_default_Treatm!D3*Weighting!V4+TUM_db2_default_Treatm!E3*Weighting!V5+TUM_db2_default_Treatm!F3*Weighting!V6+TUM_db2_default_Treatm!G3*Weighting!V7+TUM_db2_default_Treatm!H3*Weighting!V8+TUM_db2_default_Treatm!I3*Weighting!V9+TUM_db2_default_Treatm!J3*Weighting!V10+TUM_db2_default_Treatm!K3*Weighting!V11+TUM_db2_default_Treatm!L3*Weighting!V12+TUM_db2_default_Treatm!M3*Weighting!V13+TUM_db2_default_Treatm!N3*Weighting!V14+TUM_db2_default_Treatm!O3*Weighting!V15+TUM_db2_default_Treatm!P3*Weighting!V16+TUM_db2_default_Treatm!Q3*Weighting!V17</f>
        <v>-1.1422643939251742</v>
      </c>
      <c r="W3" s="6">
        <f>+TUM_db2_default_Treatm!B3*Weighting!W2+TUM_db2_default_Treatm!C3*Weighting!W3+TUM_db2_default_Treatm!D3*Weighting!W4+TUM_db2_default_Treatm!E3*Weighting!W5+TUM_db2_default_Treatm!F3*Weighting!W6+TUM_db2_default_Treatm!G3*Weighting!W7+TUM_db2_default_Treatm!H3*Weighting!W8+TUM_db2_default_Treatm!I3*Weighting!W9+TUM_db2_default_Treatm!J3*Weighting!W10+TUM_db2_default_Treatm!K3*Weighting!W11+TUM_db2_default_Treatm!L3*Weighting!W12+TUM_db2_default_Treatm!M3*Weighting!W13+TUM_db2_default_Treatm!N3*Weighting!W14+TUM_db2_default_Treatm!O3*Weighting!W15+TUM_db2_default_Treatm!P3*Weighting!W16+TUM_db2_default_Treatm!Q3*Weighting!W17</f>
        <v>-1.1921776894291924</v>
      </c>
      <c r="X3" s="6">
        <f>+TUM_db2_default_Treatm!B3*Weighting!X2+TUM_db2_default_Treatm!C3*Weighting!X3+TUM_db2_default_Treatm!D3*Weighting!X4+TUM_db2_default_Treatm!E3*Weighting!X5+TUM_db2_default_Treatm!F3*Weighting!X6+TUM_db2_default_Treatm!G3*Weighting!X7+TUM_db2_default_Treatm!H3*Weighting!X8+TUM_db2_default_Treatm!I3*Weighting!X9+TUM_db2_default_Treatm!J3*Weighting!X10+TUM_db2_default_Treatm!K3*Weighting!X11+TUM_db2_default_Treatm!L3*Weighting!X12+TUM_db2_default_Treatm!M3*Weighting!X13+TUM_db2_default_Treatm!N3*Weighting!X14+TUM_db2_default_Treatm!O3*Weighting!X15+TUM_db2_default_Treatm!P3*Weighting!X16+TUM_db2_default_Treatm!Q3*Weighting!X17</f>
        <v>-0.15264424817654881</v>
      </c>
      <c r="Y3" s="6">
        <f>+TUM_db2_default_Treatm!B3*Weighting!Y2+TUM_db2_default_Treatm!C3*Weighting!Y3+TUM_db2_default_Treatm!D3*Weighting!Y4+TUM_db2_default_Treatm!E3*Weighting!Y5+TUM_db2_default_Treatm!F3*Weighting!Y6+TUM_db2_default_Treatm!G3*Weighting!Y7+TUM_db2_default_Treatm!H3*Weighting!Y8+TUM_db2_default_Treatm!I3*Weighting!Y9+TUM_db2_default_Treatm!J3*Weighting!Y10+TUM_db2_default_Treatm!K3*Weighting!Y11+TUM_db2_default_Treatm!L3*Weighting!Y12+TUM_db2_default_Treatm!M3*Weighting!Y13+TUM_db2_default_Treatm!N3*Weighting!Y14+TUM_db2_default_Treatm!O3*Weighting!Y15+TUM_db2_default_Treatm!P3*Weighting!Y16+TUM_db2_default_Treatm!Q3*Weighting!Y17</f>
        <v>-0.603019549257652</v>
      </c>
      <c r="Z3" s="6">
        <f>+TUM_db2_default_Treatm!B3*Weighting!Z2+TUM_db2_default_Treatm!C3*Weighting!Z3+TUM_db2_default_Treatm!D3*Weighting!Z4+TUM_db2_default_Treatm!E3*Weighting!Z5+TUM_db2_default_Treatm!F3*Weighting!Z6+TUM_db2_default_Treatm!G3*Weighting!Z7+TUM_db2_default_Treatm!H3*Weighting!Z8+TUM_db2_default_Treatm!I3*Weighting!Z9+TUM_db2_default_Treatm!J3*Weighting!Z10+TUM_db2_default_Treatm!K3*Weighting!Z11+TUM_db2_default_Treatm!L3*Weighting!Z12+TUM_db2_default_Treatm!M3*Weighting!Z13+TUM_db2_default_Treatm!N3*Weighting!Z14+TUM_db2_default_Treatm!O3*Weighting!Z15+TUM_db2_default_Treatm!P3*Weighting!Z16+TUM_db2_default_Treatm!Q3*Weighting!Z17</f>
        <v>-1.2245250196689486</v>
      </c>
      <c r="AA3" s="6">
        <f>+TUM_db2_default_Treatm!B3*Weighting!AA2+TUM_db2_default_Treatm!C3*Weighting!AA3+TUM_db2_default_Treatm!D3*Weighting!AA4+TUM_db2_default_Treatm!E3*Weighting!AA5+TUM_db2_default_Treatm!F3*Weighting!AA6+TUM_db2_default_Treatm!G3*Weighting!AA7+TUM_db2_default_Treatm!H3*Weighting!AA8+TUM_db2_default_Treatm!I3*Weighting!AA9+TUM_db2_default_Treatm!J3*Weighting!AA10+TUM_db2_default_Treatm!K3*Weighting!AA11+TUM_db2_default_Treatm!L3*Weighting!AA12+TUM_db2_default_Treatm!M3*Weighting!AA13+TUM_db2_default_Treatm!N3*Weighting!AA14+TUM_db2_default_Treatm!O3*Weighting!AA15+TUM_db2_default_Treatm!P3*Weighting!AA16+TUM_db2_default_Treatm!Q3*Weighting!AA17</f>
        <v>-1.0640745671623058</v>
      </c>
    </row>
    <row r="4" spans="1:27" x14ac:dyDescent="0.35">
      <c r="A4" s="5" t="s">
        <v>3</v>
      </c>
      <c r="B4" s="6">
        <f ca="1">+TUM_db2_default_Treatm!B4*Weighting!B2+TUM_db2_default_Treatm!C4*Weighting!B3+TUM_db2_default_Treatm!D4*Weighting!B4+TUM_db2_default_Treatm!E4*Weighting!B5+TUM_db2_default_Treatm!F4*Weighting!B6+TUM_db2_default_Treatm!G4*Weighting!B7+TUM_db2_default_Treatm!H4*Weighting!B8+TUM_db2_default_Treatm!I4*Weighting!B9+TUM_db2_default_Treatm!J4*Weighting!B10+TUM_db2_default_Treatm!K4*Weighting!B11+TUM_db2_default_Treatm!L4*Weighting!B12+TUM_db2_default_Treatm!M4*Weighting!B13+TUM_db2_default_Treatm!N4*Weighting!B14+TUM_db2_default_Treatm!O4*Weighting!B15+TUM_db2_default_Treatm!P4*Weighting!B16+TUM_db2_default_Treatm!Q4*Weighting!B17</f>
        <v>-3.2173328735960918</v>
      </c>
      <c r="C4" s="6">
        <f ca="1">+TUM_db2_default_Treatm!B4*Weighting!C2+TUM_db2_default_Treatm!C4*Weighting!C3+TUM_db2_default_Treatm!D4*Weighting!C4+TUM_db2_default_Treatm!E4*Weighting!C5+TUM_db2_default_Treatm!F4*Weighting!C6+TUM_db2_default_Treatm!G4*Weighting!C7+TUM_db2_default_Treatm!H4*Weighting!C8+TUM_db2_default_Treatm!I4*Weighting!C9+TUM_db2_default_Treatm!J4*Weighting!C10+TUM_db2_default_Treatm!K4*Weighting!C11+TUM_db2_default_Treatm!L4*Weighting!C12+TUM_db2_default_Treatm!M4*Weighting!C13+TUM_db2_default_Treatm!N4*Weighting!C14+TUM_db2_default_Treatm!O4*Weighting!C15+TUM_db2_default_Treatm!P4*Weighting!C16+TUM_db2_default_Treatm!Q4*Weighting!C17</f>
        <v>-1.617186424036843</v>
      </c>
      <c r="D4" s="6">
        <f ca="1">+TUM_db2_default_Treatm!B4*Weighting!D2+TUM_db2_default_Treatm!C4*Weighting!D3+TUM_db2_default_Treatm!D4*Weighting!D4+TUM_db2_default_Treatm!E4*Weighting!D5+TUM_db2_default_Treatm!F4*Weighting!D6+TUM_db2_default_Treatm!G4*Weighting!D7+TUM_db2_default_Treatm!H4*Weighting!D8+TUM_db2_default_Treatm!I4*Weighting!D9+TUM_db2_default_Treatm!J4*Weighting!D10+TUM_db2_default_Treatm!K4*Weighting!D11+TUM_db2_default_Treatm!L4*Weighting!D12+TUM_db2_default_Treatm!M4*Weighting!D13+TUM_db2_default_Treatm!N4*Weighting!D14+TUM_db2_default_Treatm!O4*Weighting!D15+TUM_db2_default_Treatm!P4*Weighting!D16+TUM_db2_default_Treatm!Q4*Weighting!D17</f>
        <v>-3.3115910795501495</v>
      </c>
      <c r="E4" s="6">
        <f ca="1">+TUM_db2_default_Treatm!B4*Weighting!E2+TUM_db2_default_Treatm!C4*Weighting!E3+TUM_db2_default_Treatm!D4*Weighting!E4+TUM_db2_default_Treatm!E4*Weighting!E5+TUM_db2_default_Treatm!F4*Weighting!E6+TUM_db2_default_Treatm!G4*Weighting!E7+TUM_db2_default_Treatm!H4*Weighting!E8+TUM_db2_default_Treatm!I4*Weighting!E9+TUM_db2_default_Treatm!J4*Weighting!E10+TUM_db2_default_Treatm!K4*Weighting!E11+TUM_db2_default_Treatm!L4*Weighting!E12+TUM_db2_default_Treatm!M4*Weighting!E13+TUM_db2_default_Treatm!N4*Weighting!E14+TUM_db2_default_Treatm!O4*Weighting!E15+TUM_db2_default_Treatm!P4*Weighting!E16+TUM_db2_default_Treatm!Q4*Weighting!E17</f>
        <v>-8.1901388775219366E-2</v>
      </c>
      <c r="F4" s="6">
        <f ca="1">+TUM_db2_default_Treatm!B4*Weighting!F2+TUM_db2_default_Treatm!C4*Weighting!F3+TUM_db2_default_Treatm!D4*Weighting!F4+TUM_db2_default_Treatm!E4*Weighting!F5+TUM_db2_default_Treatm!F4*Weighting!F6+TUM_db2_default_Treatm!G4*Weighting!F7+TUM_db2_default_Treatm!H4*Weighting!F8+TUM_db2_default_Treatm!I4*Weighting!F9+TUM_db2_default_Treatm!J4*Weighting!F10+TUM_db2_default_Treatm!K4*Weighting!F11+TUM_db2_default_Treatm!L4*Weighting!F12+TUM_db2_default_Treatm!M4*Weighting!F13+TUM_db2_default_Treatm!N4*Weighting!F14+TUM_db2_default_Treatm!O4*Weighting!F15+TUM_db2_default_Treatm!P4*Weighting!F16+TUM_db2_default_Treatm!Q4*Weighting!F17</f>
        <v>-3.1637534132068552</v>
      </c>
      <c r="G4" s="6">
        <f>+TUM_db2_default_Treatm!B4*Weighting!G2+TUM_db2_default_Treatm!C4*Weighting!G3+TUM_db2_default_Treatm!D4*Weighting!G4+TUM_db2_default_Treatm!E4*Weighting!G5+TUM_db2_default_Treatm!F4*Weighting!G6+TUM_db2_default_Treatm!G4*Weighting!G7+TUM_db2_default_Treatm!H4*Weighting!G8+TUM_db2_default_Treatm!I4*Weighting!G9+TUM_db2_default_Treatm!J4*Weighting!G10+TUM_db2_default_Treatm!K4*Weighting!G11+TUM_db2_default_Treatm!L4*Weighting!G12+TUM_db2_default_Treatm!M4*Weighting!G13+TUM_db2_default_Treatm!N4*Weighting!G14+TUM_db2_default_Treatm!O4*Weighting!G15+TUM_db2_default_Treatm!P4*Weighting!G16+TUM_db2_default_Treatm!Q4*Weighting!G17</f>
        <v>-1.512065186505533</v>
      </c>
      <c r="H4" s="6">
        <f>+TUM_db2_default_Treatm!B4*Weighting!H2+TUM_db2_default_Treatm!C4*Weighting!H3+TUM_db2_default_Treatm!D4*Weighting!H4+TUM_db2_default_Treatm!E4*Weighting!H5+TUM_db2_default_Treatm!F4*Weighting!H6+TUM_db2_default_Treatm!G4*Weighting!H7+TUM_db2_default_Treatm!H4*Weighting!H8+TUM_db2_default_Treatm!I4*Weighting!H9+TUM_db2_default_Treatm!J4*Weighting!H10+TUM_db2_default_Treatm!K4*Weighting!H11+TUM_db2_default_Treatm!L4*Weighting!H12+TUM_db2_default_Treatm!M4*Weighting!H13+TUM_db2_default_Treatm!N4*Weighting!H14+TUM_db2_default_Treatm!O4*Weighting!H15+TUM_db2_default_Treatm!P4*Weighting!H16+TUM_db2_default_Treatm!Q4*Weighting!H17</f>
        <v>-1.8485148880441469</v>
      </c>
      <c r="I4" s="6">
        <f>+TUM_db2_default_Treatm!B4*Weighting!I2+TUM_db2_default_Treatm!C4*Weighting!I3+TUM_db2_default_Treatm!D4*Weighting!I4+TUM_db2_default_Treatm!E4*Weighting!I5+TUM_db2_default_Treatm!F4*Weighting!I6+TUM_db2_default_Treatm!G4*Weighting!I7+TUM_db2_default_Treatm!H4*Weighting!I8+TUM_db2_default_Treatm!I4*Weighting!I9+TUM_db2_default_Treatm!J4*Weighting!I10+TUM_db2_default_Treatm!K4*Weighting!I11+TUM_db2_default_Treatm!L4*Weighting!I12+TUM_db2_default_Treatm!M4*Weighting!I13+TUM_db2_default_Treatm!N4*Weighting!I14+TUM_db2_default_Treatm!O4*Weighting!I15+TUM_db2_default_Treatm!P4*Weighting!I16+TUM_db2_default_Treatm!Q4*Weighting!I17</f>
        <v>-1.5404348230267932</v>
      </c>
      <c r="J4" s="6">
        <f>+TUM_db2_default_Treatm!B4*Weighting!J2+TUM_db2_default_Treatm!C4*Weighting!J3+TUM_db2_default_Treatm!D4*Weighting!J4+TUM_db2_default_Treatm!E4*Weighting!J5+TUM_db2_default_Treatm!F4*Weighting!J6+TUM_db2_default_Treatm!G4*Weighting!J7+TUM_db2_default_Treatm!H4*Weighting!J8+TUM_db2_default_Treatm!I4*Weighting!J9+TUM_db2_default_Treatm!J4*Weighting!J10+TUM_db2_default_Treatm!K4*Weighting!J11+TUM_db2_default_Treatm!L4*Weighting!J12+TUM_db2_default_Treatm!M4*Weighting!J13+TUM_db2_default_Treatm!N4*Weighting!J14+TUM_db2_default_Treatm!O4*Weighting!J15+TUM_db2_default_Treatm!P4*Weighting!J16+TUM_db2_default_Treatm!Q4*Weighting!J17</f>
        <v>-1.3351937302632342</v>
      </c>
      <c r="K4" s="6">
        <f>+TUM_db2_default_Treatm!B4*Weighting!K2+TUM_db2_default_Treatm!C4*Weighting!K3+TUM_db2_default_Treatm!D4*Weighting!K4+TUM_db2_default_Treatm!E4*Weighting!K5+TUM_db2_default_Treatm!F4*Weighting!K6+TUM_db2_default_Treatm!G4*Weighting!K7+TUM_db2_default_Treatm!H4*Weighting!K8+TUM_db2_default_Treatm!I4*Weighting!K9+TUM_db2_default_Treatm!J4*Weighting!K10+TUM_db2_default_Treatm!K4*Weighting!K11+TUM_db2_default_Treatm!L4*Weighting!K12+TUM_db2_default_Treatm!M4*Weighting!K13+TUM_db2_default_Treatm!N4*Weighting!K14+TUM_db2_default_Treatm!O4*Weighting!K15+TUM_db2_default_Treatm!P4*Weighting!K16+TUM_db2_default_Treatm!Q4*Weighting!K17</f>
        <v>-1.6256718623990281</v>
      </c>
      <c r="L4" s="6">
        <f>+TUM_db2_default_Treatm!B4*Weighting!L2+TUM_db2_default_Treatm!C4*Weighting!L3+TUM_db2_default_Treatm!D4*Weighting!L4+TUM_db2_default_Treatm!E4*Weighting!L5+TUM_db2_default_Treatm!F4*Weighting!L6+TUM_db2_default_Treatm!G4*Weighting!L7+TUM_db2_default_Treatm!H4*Weighting!L8+TUM_db2_default_Treatm!I4*Weighting!L9+TUM_db2_default_Treatm!J4*Weighting!L10+TUM_db2_default_Treatm!K4*Weighting!L11+TUM_db2_default_Treatm!L4*Weighting!L12+TUM_db2_default_Treatm!M4*Weighting!L13+TUM_db2_default_Treatm!N4*Weighting!L14+TUM_db2_default_Treatm!O4*Weighting!L15+TUM_db2_default_Treatm!P4*Weighting!L16+TUM_db2_default_Treatm!Q4*Weighting!L17</f>
        <v>-6.6010562204030201</v>
      </c>
      <c r="M4" s="6">
        <f>+TUM_db2_default_Treatm!B4*Weighting!M2+TUM_db2_default_Treatm!C4*Weighting!M3+TUM_db2_default_Treatm!D4*Weighting!M4+TUM_db2_default_Treatm!E4*Weighting!M5+TUM_db2_default_Treatm!F4*Weighting!M6+TUM_db2_default_Treatm!G4*Weighting!M7+TUM_db2_default_Treatm!H4*Weighting!M8+TUM_db2_default_Treatm!I4*Weighting!M9+TUM_db2_default_Treatm!J4*Weighting!M10+TUM_db2_default_Treatm!K4*Weighting!M11+TUM_db2_default_Treatm!L4*Weighting!M12+TUM_db2_default_Treatm!M4*Weighting!M13+TUM_db2_default_Treatm!N4*Weighting!M14+TUM_db2_default_Treatm!O4*Weighting!M15+TUM_db2_default_Treatm!P4*Weighting!M16+TUM_db2_default_Treatm!Q4*Weighting!M17</f>
        <v>1.5849382299206669E-3</v>
      </c>
      <c r="N4" s="6">
        <f>+TUM_db2_default_Treatm!B4*Weighting!N2+TUM_db2_default_Treatm!C4*Weighting!N3+TUM_db2_default_Treatm!D4*Weighting!N4+TUM_db2_default_Treatm!E4*Weighting!N5+TUM_db2_default_Treatm!F4*Weighting!N6+TUM_db2_default_Treatm!G4*Weighting!N7+TUM_db2_default_Treatm!H4*Weighting!N8+TUM_db2_default_Treatm!I4*Weighting!N9+TUM_db2_default_Treatm!J4*Weighting!N10+TUM_db2_default_Treatm!K4*Weighting!N11+TUM_db2_default_Treatm!L4*Weighting!N12+TUM_db2_default_Treatm!M4*Weighting!N13+TUM_db2_default_Treatm!N4*Weighting!N14+TUM_db2_default_Treatm!O4*Weighting!N15+TUM_db2_default_Treatm!P4*Weighting!N16+TUM_db2_default_Treatm!Q4*Weighting!N17</f>
        <v>-11.795296015944189</v>
      </c>
      <c r="O4" s="6">
        <f>+TUM_db2_default_Treatm!B4*Weighting!O2+TUM_db2_default_Treatm!C4*Weighting!O3+TUM_db2_default_Treatm!D4*Weighting!O4+TUM_db2_default_Treatm!E4*Weighting!O5+TUM_db2_default_Treatm!F4*Weighting!O6+TUM_db2_default_Treatm!G4*Weighting!O7+TUM_db2_default_Treatm!H4*Weighting!O8+TUM_db2_default_Treatm!I4*Weighting!O9+TUM_db2_default_Treatm!J4*Weighting!O10+TUM_db2_default_Treatm!K4*Weighting!O11+TUM_db2_default_Treatm!L4*Weighting!O12+TUM_db2_default_Treatm!M4*Weighting!O13+TUM_db2_default_Treatm!N4*Weighting!O14+TUM_db2_default_Treatm!O4*Weighting!O15+TUM_db2_default_Treatm!P4*Weighting!O16+TUM_db2_default_Treatm!Q4*Weighting!O17</f>
        <v>-5.1933720491896036</v>
      </c>
      <c r="P4" s="6">
        <f>+TUM_db2_default_Treatm!B4*Weighting!P2+TUM_db2_default_Treatm!C4*Weighting!P3+TUM_db2_default_Treatm!D4*Weighting!P4+TUM_db2_default_Treatm!E4*Weighting!P5+TUM_db2_default_Treatm!F4*Weighting!P6+TUM_db2_default_Treatm!G4*Weighting!P7+TUM_db2_default_Treatm!H4*Weighting!P8+TUM_db2_default_Treatm!I4*Weighting!P9+TUM_db2_default_Treatm!J4*Weighting!P10+TUM_db2_default_Treatm!K4*Weighting!P11+TUM_db2_default_Treatm!L4*Weighting!P12+TUM_db2_default_Treatm!M4*Weighting!P13+TUM_db2_default_Treatm!N4*Weighting!P14+TUM_db2_default_Treatm!O4*Weighting!P15+TUM_db2_default_Treatm!P4*Weighting!P16+TUM_db2_default_Treatm!Q4*Weighting!P17</f>
        <v>-1.3844700089266544</v>
      </c>
      <c r="Q4" s="6">
        <f>+TUM_db2_default_Treatm!B4*Weighting!Q2+TUM_db2_default_Treatm!C4*Weighting!Q3+TUM_db2_default_Treatm!D4*Weighting!Q4+TUM_db2_default_Treatm!E4*Weighting!Q5+TUM_db2_default_Treatm!F4*Weighting!Q6+TUM_db2_default_Treatm!G4*Weighting!Q7+TUM_db2_default_Treatm!H4*Weighting!Q8+TUM_db2_default_Treatm!I4*Weighting!Q9+TUM_db2_default_Treatm!J4*Weighting!Q10+TUM_db2_default_Treatm!K4*Weighting!Q11+TUM_db2_default_Treatm!L4*Weighting!Q12+TUM_db2_default_Treatm!M4*Weighting!Q13+TUM_db2_default_Treatm!N4*Weighting!Q14+TUM_db2_default_Treatm!O4*Weighting!Q15+TUM_db2_default_Treatm!P4*Weighting!Q16+TUM_db2_default_Treatm!Q4*Weighting!Q17</f>
        <v>-4.0505741523795685E-2</v>
      </c>
      <c r="R4" s="6">
        <f>+TUM_db2_default_Treatm!B4*Weighting!R2+TUM_db2_default_Treatm!C4*Weighting!R3+TUM_db2_default_Treatm!D4*Weighting!R4+TUM_db2_default_Treatm!E4*Weighting!R5+TUM_db2_default_Treatm!F4*Weighting!R6+TUM_db2_default_Treatm!G4*Weighting!R7+TUM_db2_default_Treatm!H4*Weighting!R8+TUM_db2_default_Treatm!I4*Weighting!R9+TUM_db2_default_Treatm!J4*Weighting!R10+TUM_db2_default_Treatm!K4*Weighting!R11+TUM_db2_default_Treatm!L4*Weighting!R12+TUM_db2_default_Treatm!M4*Weighting!R13+TUM_db2_default_Treatm!N4*Weighting!R14+TUM_db2_default_Treatm!O4*Weighting!R15+TUM_db2_default_Treatm!P4*Weighting!R16+TUM_db2_default_Treatm!Q4*Weighting!R17</f>
        <v>0.69349466819475314</v>
      </c>
      <c r="S4" s="6">
        <f>+TUM_db2_default_Treatm!B4*Weighting!S2+TUM_db2_default_Treatm!C4*Weighting!S3+TUM_db2_default_Treatm!D4*Weighting!S4+TUM_db2_default_Treatm!E4*Weighting!S5+TUM_db2_default_Treatm!F4*Weighting!S6+TUM_db2_default_Treatm!G4*Weighting!S7+TUM_db2_default_Treatm!H4*Weighting!S8+TUM_db2_default_Treatm!I4*Weighting!S9+TUM_db2_default_Treatm!J4*Weighting!S10+TUM_db2_default_Treatm!K4*Weighting!S11+TUM_db2_default_Treatm!L4*Weighting!S12+TUM_db2_default_Treatm!M4*Weighting!S13+TUM_db2_default_Treatm!N4*Weighting!S14+TUM_db2_default_Treatm!O4*Weighting!S15+TUM_db2_default_Treatm!P4*Weighting!S16+TUM_db2_default_Treatm!Q4*Weighting!S17</f>
        <v>0.27070985805382142</v>
      </c>
      <c r="T4" s="6">
        <f>+TUM_db2_default_Treatm!B4*Weighting!T2+TUM_db2_default_Treatm!C4*Weighting!T3+TUM_db2_default_Treatm!D4*Weighting!T4+TUM_db2_default_Treatm!E4*Weighting!T5+TUM_db2_default_Treatm!F4*Weighting!T6+TUM_db2_default_Treatm!G4*Weighting!T7+TUM_db2_default_Treatm!H4*Weighting!T8+TUM_db2_default_Treatm!I4*Weighting!T9+TUM_db2_default_Treatm!J4*Weighting!T10+TUM_db2_default_Treatm!K4*Weighting!T11+TUM_db2_default_Treatm!L4*Weighting!T12+TUM_db2_default_Treatm!M4*Weighting!T13+TUM_db2_default_Treatm!N4*Weighting!T14+TUM_db2_default_Treatm!O4*Weighting!T15+TUM_db2_default_Treatm!P4*Weighting!T16+TUM_db2_default_Treatm!Q4*Weighting!T17</f>
        <v>0.61467648524028196</v>
      </c>
      <c r="U4" s="6">
        <f>+TUM_db2_default_Treatm!B4*Weighting!U2+TUM_db2_default_Treatm!C4*Weighting!U3+TUM_db2_default_Treatm!D4*Weighting!U4+TUM_db2_default_Treatm!E4*Weighting!U5+TUM_db2_default_Treatm!F4*Weighting!U6+TUM_db2_default_Treatm!G4*Weighting!U7+TUM_db2_default_Treatm!H4*Weighting!U8+TUM_db2_default_Treatm!I4*Weighting!U9+TUM_db2_default_Treatm!J4*Weighting!U10+TUM_db2_default_Treatm!K4*Weighting!U11+TUM_db2_default_Treatm!L4*Weighting!U12+TUM_db2_default_Treatm!M4*Weighting!U13+TUM_db2_default_Treatm!N4*Weighting!U14+TUM_db2_default_Treatm!O4*Weighting!U15+TUM_db2_default_Treatm!P4*Weighting!U16+TUM_db2_default_Treatm!Q4*Weighting!U17</f>
        <v>-0.28320935837353889</v>
      </c>
      <c r="V4" s="6">
        <f>+TUM_db2_default_Treatm!B4*Weighting!V2+TUM_db2_default_Treatm!C4*Weighting!V3+TUM_db2_default_Treatm!D4*Weighting!V4+TUM_db2_default_Treatm!E4*Weighting!V5+TUM_db2_default_Treatm!F4*Weighting!V6+TUM_db2_default_Treatm!G4*Weighting!V7+TUM_db2_default_Treatm!H4*Weighting!V8+TUM_db2_default_Treatm!I4*Weighting!V9+TUM_db2_default_Treatm!J4*Weighting!V10+TUM_db2_default_Treatm!K4*Weighting!V11+TUM_db2_default_Treatm!L4*Weighting!V12+TUM_db2_default_Treatm!M4*Weighting!V13+TUM_db2_default_Treatm!N4*Weighting!V14+TUM_db2_default_Treatm!O4*Weighting!V15+TUM_db2_default_Treatm!P4*Weighting!V16+TUM_db2_default_Treatm!Q4*Weighting!V17</f>
        <v>0.24908027684037726</v>
      </c>
      <c r="W4" s="6">
        <f>+TUM_db2_default_Treatm!B4*Weighting!W2+TUM_db2_default_Treatm!C4*Weighting!W3+TUM_db2_default_Treatm!D4*Weighting!W4+TUM_db2_default_Treatm!E4*Weighting!W5+TUM_db2_default_Treatm!F4*Weighting!W6+TUM_db2_default_Treatm!G4*Weighting!W7+TUM_db2_default_Treatm!H4*Weighting!W8+TUM_db2_default_Treatm!I4*Weighting!W9+TUM_db2_default_Treatm!J4*Weighting!W10+TUM_db2_default_Treatm!K4*Weighting!W11+TUM_db2_default_Treatm!L4*Weighting!W12+TUM_db2_default_Treatm!M4*Weighting!W13+TUM_db2_default_Treatm!N4*Weighting!W14+TUM_db2_default_Treatm!O4*Weighting!W15+TUM_db2_default_Treatm!P4*Weighting!W16+TUM_db2_default_Treatm!Q4*Weighting!W17</f>
        <v>0.3755011214108217</v>
      </c>
      <c r="X4" s="6">
        <f>+TUM_db2_default_Treatm!B4*Weighting!X2+TUM_db2_default_Treatm!C4*Weighting!X3+TUM_db2_default_Treatm!D4*Weighting!X4+TUM_db2_default_Treatm!E4*Weighting!X5+TUM_db2_default_Treatm!F4*Weighting!X6+TUM_db2_default_Treatm!G4*Weighting!X7+TUM_db2_default_Treatm!H4*Weighting!X8+TUM_db2_default_Treatm!I4*Weighting!X9+TUM_db2_default_Treatm!J4*Weighting!X10+TUM_db2_default_Treatm!K4*Weighting!X11+TUM_db2_default_Treatm!L4*Weighting!X12+TUM_db2_default_Treatm!M4*Weighting!X13+TUM_db2_default_Treatm!N4*Weighting!X14+TUM_db2_default_Treatm!O4*Weighting!X15+TUM_db2_default_Treatm!P4*Weighting!X16+TUM_db2_default_Treatm!Q4*Weighting!X17</f>
        <v>3.0827976560168641E-2</v>
      </c>
      <c r="Y4" s="6">
        <f>+TUM_db2_default_Treatm!B4*Weighting!Y2+TUM_db2_default_Treatm!C4*Weighting!Y3+TUM_db2_default_Treatm!D4*Weighting!Y4+TUM_db2_default_Treatm!E4*Weighting!Y5+TUM_db2_default_Treatm!F4*Weighting!Y6+TUM_db2_default_Treatm!G4*Weighting!Y7+TUM_db2_default_Treatm!H4*Weighting!Y8+TUM_db2_default_Treatm!I4*Weighting!Y9+TUM_db2_default_Treatm!J4*Weighting!Y10+TUM_db2_default_Treatm!K4*Weighting!Y11+TUM_db2_default_Treatm!L4*Weighting!Y12+TUM_db2_default_Treatm!M4*Weighting!Y13+TUM_db2_default_Treatm!N4*Weighting!Y14+TUM_db2_default_Treatm!O4*Weighting!Y15+TUM_db2_default_Treatm!P4*Weighting!Y16+TUM_db2_default_Treatm!Q4*Weighting!Y17</f>
        <v>-0.10813755626292289</v>
      </c>
      <c r="Z4" s="6">
        <f>+TUM_db2_default_Treatm!B4*Weighting!Z2+TUM_db2_default_Treatm!C4*Weighting!Z3+TUM_db2_default_Treatm!D4*Weighting!Z4+TUM_db2_default_Treatm!E4*Weighting!Z5+TUM_db2_default_Treatm!F4*Weighting!Z6+TUM_db2_default_Treatm!G4*Weighting!Z7+TUM_db2_default_Treatm!H4*Weighting!Z8+TUM_db2_default_Treatm!I4*Weighting!Z9+TUM_db2_default_Treatm!J4*Weighting!Z10+TUM_db2_default_Treatm!K4*Weighting!Z11+TUM_db2_default_Treatm!L4*Weighting!Z12+TUM_db2_default_Treatm!M4*Weighting!Z13+TUM_db2_default_Treatm!N4*Weighting!Z14+TUM_db2_default_Treatm!O4*Weighting!Z15+TUM_db2_default_Treatm!P4*Weighting!Z16+TUM_db2_default_Treatm!Q4*Weighting!Z17</f>
        <v>-0.80019381779149445</v>
      </c>
      <c r="AA4" s="6">
        <f>+TUM_db2_default_Treatm!B4*Weighting!AA2+TUM_db2_default_Treatm!C4*Weighting!AA3+TUM_db2_default_Treatm!D4*Weighting!AA4+TUM_db2_default_Treatm!E4*Weighting!AA5+TUM_db2_default_Treatm!F4*Weighting!AA6+TUM_db2_default_Treatm!G4*Weighting!AA7+TUM_db2_default_Treatm!H4*Weighting!AA8+TUM_db2_default_Treatm!I4*Weighting!AA9+TUM_db2_default_Treatm!J4*Weighting!AA10+TUM_db2_default_Treatm!K4*Weighting!AA11+TUM_db2_default_Treatm!L4*Weighting!AA12+TUM_db2_default_Treatm!M4*Weighting!AA13+TUM_db2_default_Treatm!N4*Weighting!AA14+TUM_db2_default_Treatm!O4*Weighting!AA15+TUM_db2_default_Treatm!P4*Weighting!AA16+TUM_db2_default_Treatm!Q4*Weighting!AA17</f>
        <v>-0.22267754020344954</v>
      </c>
    </row>
    <row r="5" spans="1:27" x14ac:dyDescent="0.35">
      <c r="A5" s="5" t="s">
        <v>4</v>
      </c>
      <c r="B5" s="6">
        <f ca="1">+TUM_db2_default_Treatm!B5*Weighting!B2+TUM_db2_default_Treatm!C5*Weighting!B3+TUM_db2_default_Treatm!D5*Weighting!B4+TUM_db2_default_Treatm!E5*Weighting!B5+TUM_db2_default_Treatm!F5*Weighting!B6+TUM_db2_default_Treatm!G5*Weighting!B7+TUM_db2_default_Treatm!H5*Weighting!B8+TUM_db2_default_Treatm!I5*Weighting!B9+TUM_db2_default_Treatm!J5*Weighting!B10+TUM_db2_default_Treatm!K5*Weighting!B11+TUM_db2_default_Treatm!L5*Weighting!B12+TUM_db2_default_Treatm!M5*Weighting!B13+TUM_db2_default_Treatm!N5*Weighting!B14+TUM_db2_default_Treatm!O5*Weighting!B15+TUM_db2_default_Treatm!P5*Weighting!B16+TUM_db2_default_Treatm!Q5*Weighting!B17</f>
        <v>4.7412014535432547</v>
      </c>
      <c r="C5" s="6">
        <f ca="1">+TUM_db2_default_Treatm!B5*Weighting!C2+TUM_db2_default_Treatm!C5*Weighting!C3+TUM_db2_default_Treatm!D5*Weighting!C4+TUM_db2_default_Treatm!E5*Weighting!C5+TUM_db2_default_Treatm!F5*Weighting!C6+TUM_db2_default_Treatm!G5*Weighting!C7+TUM_db2_default_Treatm!H5*Weighting!C8+TUM_db2_default_Treatm!I5*Weighting!C9+TUM_db2_default_Treatm!J5*Weighting!C10+TUM_db2_default_Treatm!K5*Weighting!C11+TUM_db2_default_Treatm!L5*Weighting!C12+TUM_db2_default_Treatm!M5*Weighting!C13+TUM_db2_default_Treatm!N5*Weighting!C14+TUM_db2_default_Treatm!O5*Weighting!C15+TUM_db2_default_Treatm!P5*Weighting!C16+TUM_db2_default_Treatm!Q5*Weighting!C17</f>
        <v>3.1544179226511377</v>
      </c>
      <c r="D5" s="6">
        <f ca="1">+TUM_db2_default_Treatm!B5*Weighting!D2+TUM_db2_default_Treatm!C5*Weighting!D3+TUM_db2_default_Treatm!D5*Weighting!D4+TUM_db2_default_Treatm!E5*Weighting!D5+TUM_db2_default_Treatm!F5*Weighting!D6+TUM_db2_default_Treatm!G5*Weighting!D7+TUM_db2_default_Treatm!H5*Weighting!D8+TUM_db2_default_Treatm!I5*Weighting!D9+TUM_db2_default_Treatm!J5*Weighting!D10+TUM_db2_default_Treatm!K5*Weighting!D11+TUM_db2_default_Treatm!L5*Weighting!D12+TUM_db2_default_Treatm!M5*Weighting!D13+TUM_db2_default_Treatm!N5*Weighting!D14+TUM_db2_default_Treatm!O5*Weighting!D15+TUM_db2_default_Treatm!P5*Weighting!D16+TUM_db2_default_Treatm!Q5*Weighting!D17</f>
        <v>4.8584606467014817</v>
      </c>
      <c r="E5" s="6">
        <f ca="1">+TUM_db2_default_Treatm!B5*Weighting!E2+TUM_db2_default_Treatm!C5*Weighting!E3+TUM_db2_default_Treatm!D5*Weighting!E4+TUM_db2_default_Treatm!E5*Weighting!E5+TUM_db2_default_Treatm!F5*Weighting!E6+TUM_db2_default_Treatm!G5*Weighting!E7+TUM_db2_default_Treatm!H5*Weighting!E8+TUM_db2_default_Treatm!I5*Weighting!E9+TUM_db2_default_Treatm!J5*Weighting!E10+TUM_db2_default_Treatm!K5*Weighting!E11+TUM_db2_default_Treatm!L5*Weighting!E12+TUM_db2_default_Treatm!M5*Weighting!E13+TUM_db2_default_Treatm!N5*Weighting!E14+TUM_db2_default_Treatm!O5*Weighting!E15+TUM_db2_default_Treatm!P5*Weighting!E16+TUM_db2_default_Treatm!Q5*Weighting!E17</f>
        <v>3.422271145098418</v>
      </c>
      <c r="F5" s="6">
        <f ca="1">+TUM_db2_default_Treatm!B5*Weighting!F2+TUM_db2_default_Treatm!C5*Weighting!F3+TUM_db2_default_Treatm!D5*Weighting!F4+TUM_db2_default_Treatm!E5*Weighting!F5+TUM_db2_default_Treatm!F5*Weighting!F6+TUM_db2_default_Treatm!G5*Weighting!F7+TUM_db2_default_Treatm!H5*Weighting!F8+TUM_db2_default_Treatm!I5*Weighting!F9+TUM_db2_default_Treatm!J5*Weighting!F10+TUM_db2_default_Treatm!K5*Weighting!F11+TUM_db2_default_Treatm!L5*Weighting!F12+TUM_db2_default_Treatm!M5*Weighting!F13+TUM_db2_default_Treatm!N5*Weighting!F14+TUM_db2_default_Treatm!O5*Weighting!F15+TUM_db2_default_Treatm!P5*Weighting!F16+TUM_db2_default_Treatm!Q5*Weighting!F17</f>
        <v>4.5238053774402616</v>
      </c>
      <c r="G5" s="6">
        <f>+TUM_db2_default_Treatm!B5*Weighting!G2+TUM_db2_default_Treatm!C5*Weighting!G3+TUM_db2_default_Treatm!D5*Weighting!G4+TUM_db2_default_Treatm!E5*Weighting!G5+TUM_db2_default_Treatm!F5*Weighting!G6+TUM_db2_default_Treatm!G5*Weighting!G7+TUM_db2_default_Treatm!H5*Weighting!G8+TUM_db2_default_Treatm!I5*Weighting!G9+TUM_db2_default_Treatm!J5*Weighting!G10+TUM_db2_default_Treatm!K5*Weighting!G11+TUM_db2_default_Treatm!L5*Weighting!G12+TUM_db2_default_Treatm!M5*Weighting!G13+TUM_db2_default_Treatm!N5*Weighting!G14+TUM_db2_default_Treatm!O5*Weighting!G15+TUM_db2_default_Treatm!P5*Weighting!G16+TUM_db2_default_Treatm!Q5*Weighting!G17</f>
        <v>2.4438971432611023</v>
      </c>
      <c r="H5" s="6">
        <f>+TUM_db2_default_Treatm!B5*Weighting!H2+TUM_db2_default_Treatm!C5*Weighting!H3+TUM_db2_default_Treatm!D5*Weighting!H4+TUM_db2_default_Treatm!E5*Weighting!H5+TUM_db2_default_Treatm!F5*Weighting!H6+TUM_db2_default_Treatm!G5*Weighting!H7+TUM_db2_default_Treatm!H5*Weighting!H8+TUM_db2_default_Treatm!I5*Weighting!H9+TUM_db2_default_Treatm!J5*Weighting!H10+TUM_db2_default_Treatm!K5*Weighting!H11+TUM_db2_default_Treatm!L5*Weighting!H12+TUM_db2_default_Treatm!M5*Weighting!H13+TUM_db2_default_Treatm!N5*Weighting!H14+TUM_db2_default_Treatm!O5*Weighting!H15+TUM_db2_default_Treatm!P5*Weighting!H16+TUM_db2_default_Treatm!Q5*Weighting!H17</f>
        <v>1.9786385251762695</v>
      </c>
      <c r="I5" s="6">
        <f>+TUM_db2_default_Treatm!B5*Weighting!I2+TUM_db2_default_Treatm!C5*Weighting!I3+TUM_db2_default_Treatm!D5*Weighting!I4+TUM_db2_default_Treatm!E5*Weighting!I5+TUM_db2_default_Treatm!F5*Weighting!I6+TUM_db2_default_Treatm!G5*Weighting!I7+TUM_db2_default_Treatm!H5*Weighting!I8+TUM_db2_default_Treatm!I5*Weighting!I9+TUM_db2_default_Treatm!J5*Weighting!I10+TUM_db2_default_Treatm!K5*Weighting!I11+TUM_db2_default_Treatm!L5*Weighting!I12+TUM_db2_default_Treatm!M5*Weighting!I13+TUM_db2_default_Treatm!N5*Weighting!I14+TUM_db2_default_Treatm!O5*Weighting!I15+TUM_db2_default_Treatm!P5*Weighting!I16+TUM_db2_default_Treatm!Q5*Weighting!I17</f>
        <v>2.4476404495551174</v>
      </c>
      <c r="J5" s="6">
        <f>+TUM_db2_default_Treatm!B5*Weighting!J2+TUM_db2_default_Treatm!C5*Weighting!J3+TUM_db2_default_Treatm!D5*Weighting!J4+TUM_db2_default_Treatm!E5*Weighting!J5+TUM_db2_default_Treatm!F5*Weighting!J6+TUM_db2_default_Treatm!G5*Weighting!J7+TUM_db2_default_Treatm!H5*Weighting!J8+TUM_db2_default_Treatm!I5*Weighting!J9+TUM_db2_default_Treatm!J5*Weighting!J10+TUM_db2_default_Treatm!K5*Weighting!J11+TUM_db2_default_Treatm!L5*Weighting!J12+TUM_db2_default_Treatm!M5*Weighting!J13+TUM_db2_default_Treatm!N5*Weighting!J14+TUM_db2_default_Treatm!O5*Weighting!J15+TUM_db2_default_Treatm!P5*Weighting!J16+TUM_db2_default_Treatm!Q5*Weighting!J17</f>
        <v>2.0151575611661405</v>
      </c>
      <c r="K5" s="6">
        <f>+TUM_db2_default_Treatm!B5*Weighting!K2+TUM_db2_default_Treatm!C5*Weighting!K3+TUM_db2_default_Treatm!D5*Weighting!K4+TUM_db2_default_Treatm!E5*Weighting!K5+TUM_db2_default_Treatm!F5*Weighting!K6+TUM_db2_default_Treatm!G5*Weighting!K7+TUM_db2_default_Treatm!H5*Weighting!K8+TUM_db2_default_Treatm!I5*Weighting!K9+TUM_db2_default_Treatm!J5*Weighting!K10+TUM_db2_default_Treatm!K5*Weighting!K11+TUM_db2_default_Treatm!L5*Weighting!K12+TUM_db2_default_Treatm!M5*Weighting!K13+TUM_db2_default_Treatm!N5*Weighting!K14+TUM_db2_default_Treatm!O5*Weighting!K15+TUM_db2_default_Treatm!P5*Weighting!K16+TUM_db2_default_Treatm!Q5*Weighting!K17</f>
        <v>2.0738957128805184</v>
      </c>
      <c r="L5" s="6">
        <f>+TUM_db2_default_Treatm!B5*Weighting!L2+TUM_db2_default_Treatm!C5*Weighting!L3+TUM_db2_default_Treatm!D5*Weighting!L4+TUM_db2_default_Treatm!E5*Weighting!L5+TUM_db2_default_Treatm!F5*Weighting!L6+TUM_db2_default_Treatm!G5*Weighting!L7+TUM_db2_default_Treatm!H5*Weighting!L8+TUM_db2_default_Treatm!I5*Weighting!L9+TUM_db2_default_Treatm!J5*Weighting!L10+TUM_db2_default_Treatm!K5*Weighting!L11+TUM_db2_default_Treatm!L5*Weighting!L12+TUM_db2_default_Treatm!M5*Weighting!L13+TUM_db2_default_Treatm!N5*Weighting!L14+TUM_db2_default_Treatm!O5*Weighting!L15+TUM_db2_default_Treatm!P5*Weighting!L16+TUM_db2_default_Treatm!Q5*Weighting!L17</f>
        <v>1.5765124882943065</v>
      </c>
      <c r="M5" s="6">
        <f>+TUM_db2_default_Treatm!B5*Weighting!M2+TUM_db2_default_Treatm!C5*Weighting!M3+TUM_db2_default_Treatm!D5*Weighting!M4+TUM_db2_default_Treatm!E5*Weighting!M5+TUM_db2_default_Treatm!F5*Weighting!M6+TUM_db2_default_Treatm!G5*Weighting!M7+TUM_db2_default_Treatm!H5*Weighting!M8+TUM_db2_default_Treatm!I5*Weighting!M9+TUM_db2_default_Treatm!J5*Weighting!M10+TUM_db2_default_Treatm!K5*Weighting!M11+TUM_db2_default_Treatm!L5*Weighting!M12+TUM_db2_default_Treatm!M5*Weighting!M13+TUM_db2_default_Treatm!N5*Weighting!M14+TUM_db2_default_Treatm!O5*Weighting!M15+TUM_db2_default_Treatm!P5*Weighting!M16+TUM_db2_default_Treatm!Q5*Weighting!M17</f>
        <v>0.12068814092425822</v>
      </c>
      <c r="N5" s="6">
        <f>+TUM_db2_default_Treatm!B5*Weighting!N2+TUM_db2_default_Treatm!C5*Weighting!N3+TUM_db2_default_Treatm!D5*Weighting!N4+TUM_db2_default_Treatm!E5*Weighting!N5+TUM_db2_default_Treatm!F5*Weighting!N6+TUM_db2_default_Treatm!G5*Weighting!N7+TUM_db2_default_Treatm!H5*Weighting!N8+TUM_db2_default_Treatm!I5*Weighting!N9+TUM_db2_default_Treatm!J5*Weighting!N10+TUM_db2_default_Treatm!K5*Weighting!N11+TUM_db2_default_Treatm!L5*Weighting!N12+TUM_db2_default_Treatm!M5*Weighting!N13+TUM_db2_default_Treatm!N5*Weighting!N14+TUM_db2_default_Treatm!O5*Weighting!N15+TUM_db2_default_Treatm!P5*Weighting!N16+TUM_db2_default_Treatm!Q5*Weighting!N17</f>
        <v>16.119371770765937</v>
      </c>
      <c r="O5" s="6">
        <f>+TUM_db2_default_Treatm!B5*Weighting!O2+TUM_db2_default_Treatm!C5*Weighting!O3+TUM_db2_default_Treatm!D5*Weighting!O4+TUM_db2_default_Treatm!E5*Weighting!O5+TUM_db2_default_Treatm!F5*Weighting!O6+TUM_db2_default_Treatm!G5*Weighting!O7+TUM_db2_default_Treatm!H5*Weighting!O8+TUM_db2_default_Treatm!I5*Weighting!O9+TUM_db2_default_Treatm!J5*Weighting!O10+TUM_db2_default_Treatm!K5*Weighting!O11+TUM_db2_default_Treatm!L5*Weighting!O12+TUM_db2_default_Treatm!M5*Weighting!O13+TUM_db2_default_Treatm!N5*Weighting!O14+TUM_db2_default_Treatm!O5*Weighting!O15+TUM_db2_default_Treatm!P5*Weighting!O16+TUM_db2_default_Treatm!Q5*Weighting!O17</f>
        <v>3.5664680969793494</v>
      </c>
      <c r="P5" s="6">
        <f>+TUM_db2_default_Treatm!B5*Weighting!P2+TUM_db2_default_Treatm!C5*Weighting!P3+TUM_db2_default_Treatm!D5*Weighting!P4+TUM_db2_default_Treatm!E5*Weighting!P5+TUM_db2_default_Treatm!F5*Weighting!P6+TUM_db2_default_Treatm!G5*Weighting!P7+TUM_db2_default_Treatm!H5*Weighting!P8+TUM_db2_default_Treatm!I5*Weighting!P9+TUM_db2_default_Treatm!J5*Weighting!P10+TUM_db2_default_Treatm!K5*Weighting!P11+TUM_db2_default_Treatm!L5*Weighting!P12+TUM_db2_default_Treatm!M5*Weighting!P13+TUM_db2_default_Treatm!N5*Weighting!P14+TUM_db2_default_Treatm!O5*Weighting!P15+TUM_db2_default_Treatm!P5*Weighting!P16+TUM_db2_default_Treatm!Q5*Weighting!P17</f>
        <v>0.88877360492880975</v>
      </c>
      <c r="Q5" s="6">
        <f>+TUM_db2_default_Treatm!B5*Weighting!Q2+TUM_db2_default_Treatm!C5*Weighting!Q3+TUM_db2_default_Treatm!D5*Weighting!Q4+TUM_db2_default_Treatm!E5*Weighting!Q5+TUM_db2_default_Treatm!F5*Weighting!Q6+TUM_db2_default_Treatm!G5*Weighting!Q7+TUM_db2_default_Treatm!H5*Weighting!Q8+TUM_db2_default_Treatm!I5*Weighting!Q9+TUM_db2_default_Treatm!J5*Weighting!Q10+TUM_db2_default_Treatm!K5*Weighting!Q11+TUM_db2_default_Treatm!L5*Weighting!Q12+TUM_db2_default_Treatm!M5*Weighting!Q13+TUM_db2_default_Treatm!N5*Weighting!Q14+TUM_db2_default_Treatm!O5*Weighting!Q15+TUM_db2_default_Treatm!P5*Weighting!Q16+TUM_db2_default_Treatm!Q5*Weighting!Q17</f>
        <v>0.23909753268065603</v>
      </c>
      <c r="R5" s="6">
        <f>+TUM_db2_default_Treatm!B5*Weighting!R2+TUM_db2_default_Treatm!C5*Weighting!R3+TUM_db2_default_Treatm!D5*Weighting!R4+TUM_db2_default_Treatm!E5*Weighting!R5+TUM_db2_default_Treatm!F5*Weighting!R6+TUM_db2_default_Treatm!G5*Weighting!R7+TUM_db2_default_Treatm!H5*Weighting!R8+TUM_db2_default_Treatm!I5*Weighting!R9+TUM_db2_default_Treatm!J5*Weighting!R10+TUM_db2_default_Treatm!K5*Weighting!R11+TUM_db2_default_Treatm!L5*Weighting!R12+TUM_db2_default_Treatm!M5*Weighting!R13+TUM_db2_default_Treatm!N5*Weighting!R14+TUM_db2_default_Treatm!O5*Weighting!R15+TUM_db2_default_Treatm!P5*Weighting!R16+TUM_db2_default_Treatm!Q5*Weighting!R17</f>
        <v>1.5682192515311222</v>
      </c>
      <c r="S5" s="6">
        <f>+TUM_db2_default_Treatm!B5*Weighting!S2+TUM_db2_default_Treatm!C5*Weighting!S3+TUM_db2_default_Treatm!D5*Weighting!S4+TUM_db2_default_Treatm!E5*Weighting!S5+TUM_db2_default_Treatm!F5*Weighting!S6+TUM_db2_default_Treatm!G5*Weighting!S7+TUM_db2_default_Treatm!H5*Weighting!S8+TUM_db2_default_Treatm!I5*Weighting!S9+TUM_db2_default_Treatm!J5*Weighting!S10+TUM_db2_default_Treatm!K5*Weighting!S11+TUM_db2_default_Treatm!L5*Weighting!S12+TUM_db2_default_Treatm!M5*Weighting!S13+TUM_db2_default_Treatm!N5*Weighting!S14+TUM_db2_default_Treatm!O5*Weighting!S15+TUM_db2_default_Treatm!P5*Weighting!S16+TUM_db2_default_Treatm!Q5*Weighting!S17</f>
        <v>1.0901817796023714</v>
      </c>
      <c r="T5" s="6">
        <f>+TUM_db2_default_Treatm!B5*Weighting!T2+TUM_db2_default_Treatm!C5*Weighting!T3+TUM_db2_default_Treatm!D5*Weighting!T4+TUM_db2_default_Treatm!E5*Weighting!T5+TUM_db2_default_Treatm!F5*Weighting!T6+TUM_db2_default_Treatm!G5*Weighting!T7+TUM_db2_default_Treatm!H5*Weighting!T8+TUM_db2_default_Treatm!I5*Weighting!T9+TUM_db2_default_Treatm!J5*Weighting!T10+TUM_db2_default_Treatm!K5*Weighting!T11+TUM_db2_default_Treatm!L5*Weighting!T12+TUM_db2_default_Treatm!M5*Weighting!T13+TUM_db2_default_Treatm!N5*Weighting!T14+TUM_db2_default_Treatm!O5*Weighting!T15+TUM_db2_default_Treatm!P5*Weighting!T16+TUM_db2_default_Treatm!Q5*Weighting!T17</f>
        <v>1.1419690829311406</v>
      </c>
      <c r="U5" s="6">
        <f>+TUM_db2_default_Treatm!B5*Weighting!U2+TUM_db2_default_Treatm!C5*Weighting!U3+TUM_db2_default_Treatm!D5*Weighting!U4+TUM_db2_default_Treatm!E5*Weighting!U5+TUM_db2_default_Treatm!F5*Weighting!U6+TUM_db2_default_Treatm!G5*Weighting!U7+TUM_db2_default_Treatm!H5*Weighting!U8+TUM_db2_default_Treatm!I5*Weighting!U9+TUM_db2_default_Treatm!J5*Weighting!U10+TUM_db2_default_Treatm!K5*Weighting!U11+TUM_db2_default_Treatm!L5*Weighting!U12+TUM_db2_default_Treatm!M5*Weighting!U13+TUM_db2_default_Treatm!N5*Weighting!U14+TUM_db2_default_Treatm!O5*Weighting!U15+TUM_db2_default_Treatm!P5*Weighting!U16+TUM_db2_default_Treatm!Q5*Weighting!U17</f>
        <v>0.20527404614060885</v>
      </c>
      <c r="V5" s="6">
        <f>+TUM_db2_default_Treatm!B5*Weighting!V2+TUM_db2_default_Treatm!C5*Weighting!V3+TUM_db2_default_Treatm!D5*Weighting!V4+TUM_db2_default_Treatm!E5*Weighting!V5+TUM_db2_default_Treatm!F5*Weighting!V6+TUM_db2_default_Treatm!G5*Weighting!V7+TUM_db2_default_Treatm!H5*Weighting!V8+TUM_db2_default_Treatm!I5*Weighting!V9+TUM_db2_default_Treatm!J5*Weighting!V10+TUM_db2_default_Treatm!K5*Weighting!V11+TUM_db2_default_Treatm!L5*Weighting!V12+TUM_db2_default_Treatm!M5*Weighting!V13+TUM_db2_default_Treatm!N5*Weighting!V14+TUM_db2_default_Treatm!O5*Weighting!V15+TUM_db2_default_Treatm!P5*Weighting!V16+TUM_db2_default_Treatm!Q5*Weighting!V17</f>
        <v>0.64154864724161342</v>
      </c>
      <c r="W5" s="6">
        <f>+TUM_db2_default_Treatm!B5*Weighting!W2+TUM_db2_default_Treatm!C5*Weighting!W3+TUM_db2_default_Treatm!D5*Weighting!W4+TUM_db2_default_Treatm!E5*Weighting!W5+TUM_db2_default_Treatm!F5*Weighting!W6+TUM_db2_default_Treatm!G5*Weighting!W7+TUM_db2_default_Treatm!H5*Weighting!W8+TUM_db2_default_Treatm!I5*Weighting!W9+TUM_db2_default_Treatm!J5*Weighting!W10+TUM_db2_default_Treatm!K5*Weighting!W11+TUM_db2_default_Treatm!L5*Weighting!W12+TUM_db2_default_Treatm!M5*Weighting!W13+TUM_db2_default_Treatm!N5*Weighting!W14+TUM_db2_default_Treatm!O5*Weighting!W15+TUM_db2_default_Treatm!P5*Weighting!W16+TUM_db2_default_Treatm!Q5*Weighting!W17</f>
        <v>4.1289816911153423</v>
      </c>
      <c r="X5" s="6">
        <f>+TUM_db2_default_Treatm!B5*Weighting!X2+TUM_db2_default_Treatm!C5*Weighting!X3+TUM_db2_default_Treatm!D5*Weighting!X4+TUM_db2_default_Treatm!E5*Weighting!X5+TUM_db2_default_Treatm!F5*Weighting!X6+TUM_db2_default_Treatm!G5*Weighting!X7+TUM_db2_default_Treatm!H5*Weighting!X8+TUM_db2_default_Treatm!I5*Weighting!X9+TUM_db2_default_Treatm!J5*Weighting!X10+TUM_db2_default_Treatm!K5*Weighting!X11+TUM_db2_default_Treatm!L5*Weighting!X12+TUM_db2_default_Treatm!M5*Weighting!X13+TUM_db2_default_Treatm!N5*Weighting!X14+TUM_db2_default_Treatm!O5*Weighting!X15+TUM_db2_default_Treatm!P5*Weighting!X16+TUM_db2_default_Treatm!Q5*Weighting!X17</f>
        <v>0.27225229493475922</v>
      </c>
      <c r="Y5" s="6">
        <f>+TUM_db2_default_Treatm!B5*Weighting!Y2+TUM_db2_default_Treatm!C5*Weighting!Y3+TUM_db2_default_Treatm!D5*Weighting!Y4+TUM_db2_default_Treatm!E5*Weighting!Y5+TUM_db2_default_Treatm!F5*Weighting!Y6+TUM_db2_default_Treatm!G5*Weighting!Y7+TUM_db2_default_Treatm!H5*Weighting!Y8+TUM_db2_default_Treatm!I5*Weighting!Y9+TUM_db2_default_Treatm!J5*Weighting!Y10+TUM_db2_default_Treatm!K5*Weighting!Y11+TUM_db2_default_Treatm!L5*Weighting!Y12+TUM_db2_default_Treatm!M5*Weighting!Y13+TUM_db2_default_Treatm!N5*Weighting!Y14+TUM_db2_default_Treatm!O5*Weighting!Y15+TUM_db2_default_Treatm!P5*Weighting!Y16+TUM_db2_default_Treatm!Q5*Weighting!Y17</f>
        <v>0.17258842348030612</v>
      </c>
      <c r="Z5" s="6">
        <f>+TUM_db2_default_Treatm!B5*Weighting!Z2+TUM_db2_default_Treatm!C5*Weighting!Z3+TUM_db2_default_Treatm!D5*Weighting!Z4+TUM_db2_default_Treatm!E5*Weighting!Z5+TUM_db2_default_Treatm!F5*Weighting!Z6+TUM_db2_default_Treatm!G5*Weighting!Z7+TUM_db2_default_Treatm!H5*Weighting!Z8+TUM_db2_default_Treatm!I5*Weighting!Z9+TUM_db2_default_Treatm!J5*Weighting!Z10+TUM_db2_default_Treatm!K5*Weighting!Z11+TUM_db2_default_Treatm!L5*Weighting!Z12+TUM_db2_default_Treatm!M5*Weighting!Z13+TUM_db2_default_Treatm!N5*Weighting!Z14+TUM_db2_default_Treatm!O5*Weighting!Z15+TUM_db2_default_Treatm!P5*Weighting!Z16+TUM_db2_default_Treatm!Q5*Weighting!Z17</f>
        <v>4.1819356704816357</v>
      </c>
      <c r="AA5" s="6">
        <f>+TUM_db2_default_Treatm!B5*Weighting!AA2+TUM_db2_default_Treatm!C5*Weighting!AA3+TUM_db2_default_Treatm!D5*Weighting!AA4+TUM_db2_default_Treatm!E5*Weighting!AA5+TUM_db2_default_Treatm!F5*Weighting!AA6+TUM_db2_default_Treatm!G5*Weighting!AA7+TUM_db2_default_Treatm!H5*Weighting!AA8+TUM_db2_default_Treatm!I5*Weighting!AA9+TUM_db2_default_Treatm!J5*Weighting!AA10+TUM_db2_default_Treatm!K5*Weighting!AA11+TUM_db2_default_Treatm!L5*Weighting!AA12+TUM_db2_default_Treatm!M5*Weighting!AA13+TUM_db2_default_Treatm!N5*Weighting!AA14+TUM_db2_default_Treatm!O5*Weighting!AA15+TUM_db2_default_Treatm!P5*Weighting!AA16+TUM_db2_default_Treatm!Q5*Weighting!AA17</f>
        <v>3.1884917701454221</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default_Util!B2*Weighting!B2+TUM_db2_default_Util!C2*Weighting!B3+TUM_db2_default_Util!D2*Weighting!B4+TUM_db2_default_Util!E2*Weighting!B5+TUM_db2_default_Util!F2*Weighting!B6+TUM_db2_default_Util!G2*Weighting!B7+TUM_db2_default_Util!H2*Weighting!B8+TUM_db2_default_Util!I2*Weighting!B9+TUM_db2_default_Util!J2*Weighting!B10+TUM_db2_default_Util!K2*Weighting!B11+TUM_db2_default_Util!L2*Weighting!B12+TUM_db2_default_Util!M2*Weighting!B13+TUM_db2_default_Util!N2*Weighting!B14+TUM_db2_default_Util!O2*Weighting!B15+TUM_db2_default_Util!P2*Weighting!B16+TUM_db2_default_Util!Q2*Weighting!B17</f>
        <v>-136.46504496092473</v>
      </c>
      <c r="C2" s="6">
        <f ca="1">+TUM_db2_default_Util!B2*Weighting!C2+TUM_db2_default_Util!C2*Weighting!C3+TUM_db2_default_Util!D2*Weighting!C4+TUM_db2_default_Util!E2*Weighting!C5+TUM_db2_default_Util!F2*Weighting!C6+TUM_db2_default_Util!G2*Weighting!C7+TUM_db2_default_Util!H2*Weighting!C8+TUM_db2_default_Util!I2*Weighting!C9+TUM_db2_default_Util!J2*Weighting!C10+TUM_db2_default_Util!K2*Weighting!C11+TUM_db2_default_Util!L2*Weighting!C12+TUM_db2_default_Util!M2*Weighting!C13+TUM_db2_default_Util!N2*Weighting!C14+TUM_db2_default_Util!O2*Weighting!C15+TUM_db2_default_Util!P2*Weighting!C16+TUM_db2_default_Util!Q2*Weighting!C17</f>
        <v>-132.34250476997767</v>
      </c>
      <c r="D2" s="6">
        <f ca="1">+TUM_db2_default_Util!B2*Weighting!D2+TUM_db2_default_Util!C2*Weighting!D3+TUM_db2_default_Util!D2*Weighting!D4+TUM_db2_default_Util!E2*Weighting!D5+TUM_db2_default_Util!F2*Weighting!D6+TUM_db2_default_Util!G2*Weighting!D7+TUM_db2_default_Util!H2*Weighting!D8+TUM_db2_default_Util!I2*Weighting!D9+TUM_db2_default_Util!J2*Weighting!D10+TUM_db2_default_Util!K2*Weighting!D11+TUM_db2_default_Util!L2*Weighting!D12+TUM_db2_default_Util!M2*Weighting!D13+TUM_db2_default_Util!N2*Weighting!D14+TUM_db2_default_Util!O2*Weighting!D15+TUM_db2_default_Util!P2*Weighting!D16+TUM_db2_default_Util!Q2*Weighting!D17</f>
        <v>-133.08445934764077</v>
      </c>
      <c r="E2" s="6">
        <f ca="1">+TUM_db2_default_Util!B2*Weighting!E2+TUM_db2_default_Util!C2*Weighting!E3+TUM_db2_default_Util!D2*Weighting!E4+TUM_db2_default_Util!E2*Weighting!E5+TUM_db2_default_Util!F2*Weighting!E6+TUM_db2_default_Util!G2*Weighting!E7+TUM_db2_default_Util!H2*Weighting!E8+TUM_db2_default_Util!I2*Weighting!E9+TUM_db2_default_Util!J2*Weighting!E10+TUM_db2_default_Util!K2*Weighting!E11+TUM_db2_default_Util!L2*Weighting!E12+TUM_db2_default_Util!M2*Weighting!E13+TUM_db2_default_Util!N2*Weighting!E14+TUM_db2_default_Util!O2*Weighting!E15+TUM_db2_default_Util!P2*Weighting!E16+TUM_db2_default_Util!Q2*Weighting!E17</f>
        <v>-164.06766688792084</v>
      </c>
      <c r="F2" s="6">
        <f ca="1">+TUM_db2_default_Util!B2*Weighting!F2+TUM_db2_default_Util!C2*Weighting!F3+TUM_db2_default_Util!D2*Weighting!F4+TUM_db2_default_Util!E2*Weighting!F5+TUM_db2_default_Util!F2*Weighting!F6+TUM_db2_default_Util!G2*Weighting!F7+TUM_db2_default_Util!H2*Weighting!F8+TUM_db2_default_Util!I2*Weighting!F9+TUM_db2_default_Util!J2*Weighting!F10+TUM_db2_default_Util!K2*Weighting!F11+TUM_db2_default_Util!L2*Weighting!F12+TUM_db2_default_Util!M2*Weighting!F13+TUM_db2_default_Util!N2*Weighting!F14+TUM_db2_default_Util!O2*Weighting!F15+TUM_db2_default_Util!P2*Weighting!F16+TUM_db2_default_Util!Q2*Weighting!F17</f>
        <v>-124.76459222508721</v>
      </c>
      <c r="G2" s="6">
        <f>+TUM_db2_default_Util!B2*Weighting!G2+TUM_db2_default_Util!C2*Weighting!G3+TUM_db2_default_Util!D2*Weighting!G4+TUM_db2_default_Util!E2*Weighting!G5+TUM_db2_default_Util!F2*Weighting!G6+TUM_db2_default_Util!G2*Weighting!G7+TUM_db2_default_Util!H2*Weighting!G8+TUM_db2_default_Util!I2*Weighting!G9+TUM_db2_default_Util!J2*Weighting!G10+TUM_db2_default_Util!K2*Weighting!G11+TUM_db2_default_Util!L2*Weighting!G12+TUM_db2_default_Util!M2*Weighting!G13+TUM_db2_default_Util!N2*Weighting!G14+TUM_db2_default_Util!O2*Weighting!G15+TUM_db2_default_Util!P2*Weighting!G16+TUM_db2_default_Util!Q2*Weighting!G17</f>
        <v>-54.931335209434437</v>
      </c>
      <c r="H2" s="6">
        <f>+TUM_db2_default_Util!B2*Weighting!H2+TUM_db2_default_Util!C2*Weighting!H3+TUM_db2_default_Util!D2*Weighting!H4+TUM_db2_default_Util!E2*Weighting!H5+TUM_db2_default_Util!F2*Weighting!H6+TUM_db2_default_Util!G2*Weighting!H7+TUM_db2_default_Util!H2*Weighting!H8+TUM_db2_default_Util!I2*Weighting!H9+TUM_db2_default_Util!J2*Weighting!H10+TUM_db2_default_Util!K2*Weighting!H11+TUM_db2_default_Util!L2*Weighting!H12+TUM_db2_default_Util!M2*Weighting!H13+TUM_db2_default_Util!N2*Weighting!H14+TUM_db2_default_Util!O2*Weighting!H15+TUM_db2_default_Util!P2*Weighting!H16+TUM_db2_default_Util!Q2*Weighting!H17</f>
        <v>-45.114334660390242</v>
      </c>
      <c r="I2" s="6">
        <f>+TUM_db2_default_Util!B2*Weighting!I2+TUM_db2_default_Util!C2*Weighting!I3+TUM_db2_default_Util!D2*Weighting!I4+TUM_db2_default_Util!E2*Weighting!I5+TUM_db2_default_Util!F2*Weighting!I6+TUM_db2_default_Util!G2*Weighting!I7+TUM_db2_default_Util!H2*Weighting!I8+TUM_db2_default_Util!I2*Weighting!I9+TUM_db2_default_Util!J2*Weighting!I10+TUM_db2_default_Util!K2*Weighting!I11+TUM_db2_default_Util!L2*Weighting!I12+TUM_db2_default_Util!M2*Weighting!I13+TUM_db2_default_Util!N2*Weighting!I14+TUM_db2_default_Util!O2*Weighting!I15+TUM_db2_default_Util!P2*Weighting!I16+TUM_db2_default_Util!Q2*Weighting!I17</f>
        <v>-52.866957718631205</v>
      </c>
      <c r="J2" s="6">
        <f>+TUM_db2_default_Util!B2*Weighting!J2+TUM_db2_default_Util!C2*Weighting!J3+TUM_db2_default_Util!D2*Weighting!J4+TUM_db2_default_Util!E2*Weighting!J5+TUM_db2_default_Util!F2*Weighting!J6+TUM_db2_default_Util!G2*Weighting!J7+TUM_db2_default_Util!H2*Weighting!J8+TUM_db2_default_Util!I2*Weighting!J9+TUM_db2_default_Util!J2*Weighting!J10+TUM_db2_default_Util!K2*Weighting!J11+TUM_db2_default_Util!L2*Weighting!J12+TUM_db2_default_Util!M2*Weighting!J13+TUM_db2_default_Util!N2*Weighting!J14+TUM_db2_default_Util!O2*Weighting!J15+TUM_db2_default_Util!P2*Weighting!J16+TUM_db2_default_Util!Q2*Weighting!J17</f>
        <v>-61.767100398649738</v>
      </c>
      <c r="K2" s="6">
        <f>+TUM_db2_default_Util!B2*Weighting!K2+TUM_db2_default_Util!C2*Weighting!K3+TUM_db2_default_Util!D2*Weighting!K4+TUM_db2_default_Util!E2*Weighting!K5+TUM_db2_default_Util!F2*Weighting!K6+TUM_db2_default_Util!G2*Weighting!K7+TUM_db2_default_Util!H2*Weighting!K8+TUM_db2_default_Util!I2*Weighting!K9+TUM_db2_default_Util!J2*Weighting!K10+TUM_db2_default_Util!K2*Weighting!K11+TUM_db2_default_Util!L2*Weighting!K12+TUM_db2_default_Util!M2*Weighting!K13+TUM_db2_default_Util!N2*Weighting!K14+TUM_db2_default_Util!O2*Weighting!K15+TUM_db2_default_Util!P2*Weighting!K16+TUM_db2_default_Util!Q2*Weighting!K17</f>
        <v>-41.175976916654321</v>
      </c>
      <c r="L2" s="6">
        <f>+TUM_db2_default_Util!B2*Weighting!L2+TUM_db2_default_Util!C2*Weighting!L3+TUM_db2_default_Util!D2*Weighting!L4+TUM_db2_default_Util!E2*Weighting!L5+TUM_db2_default_Util!F2*Weighting!L6+TUM_db2_default_Util!G2*Weighting!L7+TUM_db2_default_Util!H2*Weighting!L8+TUM_db2_default_Util!I2*Weighting!L9+TUM_db2_default_Util!J2*Weighting!L10+TUM_db2_default_Util!K2*Weighting!L11+TUM_db2_default_Util!L2*Weighting!L12+TUM_db2_default_Util!M2*Weighting!L13+TUM_db2_default_Util!N2*Weighting!L14+TUM_db2_default_Util!O2*Weighting!L15+TUM_db2_default_Util!P2*Weighting!L16+TUM_db2_default_Util!Q2*Weighting!L17</f>
        <v>-4.9853610443562202</v>
      </c>
      <c r="M2" s="6">
        <f>+TUM_db2_default_Util!B2*Weighting!M2+TUM_db2_default_Util!C2*Weighting!M3+TUM_db2_default_Util!D2*Weighting!M4+TUM_db2_default_Util!E2*Weighting!M5+TUM_db2_default_Util!F2*Weighting!M6+TUM_db2_default_Util!G2*Weighting!M7+TUM_db2_default_Util!H2*Weighting!M8+TUM_db2_default_Util!I2*Weighting!M9+TUM_db2_default_Util!J2*Weighting!M10+TUM_db2_default_Util!K2*Weighting!M11+TUM_db2_default_Util!L2*Weighting!M12+TUM_db2_default_Util!M2*Weighting!M13+TUM_db2_default_Util!N2*Weighting!M14+TUM_db2_default_Util!O2*Weighting!M15+TUM_db2_default_Util!P2*Weighting!M16+TUM_db2_default_Util!Q2*Weighting!M17</f>
        <v>-0.3532364666752702</v>
      </c>
      <c r="N2" s="6">
        <f>+TUM_db2_default_Util!B2*Weighting!N2+TUM_db2_default_Util!C2*Weighting!N3+TUM_db2_default_Util!D2*Weighting!N4+TUM_db2_default_Util!E2*Weighting!N5+TUM_db2_default_Util!F2*Weighting!N6+TUM_db2_default_Util!G2*Weighting!N7+TUM_db2_default_Util!H2*Weighting!N8+TUM_db2_default_Util!I2*Weighting!N9+TUM_db2_default_Util!J2*Weighting!N10+TUM_db2_default_Util!K2*Weighting!N11+TUM_db2_default_Util!L2*Weighting!N12+TUM_db2_default_Util!M2*Weighting!N13+TUM_db2_default_Util!N2*Weighting!N14+TUM_db2_default_Util!O2*Weighting!N15+TUM_db2_default_Util!P2*Weighting!N16+TUM_db2_default_Util!Q2*Weighting!N17</f>
        <v>-131.65525026385058</v>
      </c>
      <c r="O2" s="6">
        <f>+TUM_db2_default_Util!B2*Weighting!O2+TUM_db2_default_Util!C2*Weighting!O3+TUM_db2_default_Util!D2*Weighting!O4+TUM_db2_default_Util!E2*Weighting!O5+TUM_db2_default_Util!F2*Weighting!O6+TUM_db2_default_Util!G2*Weighting!O7+TUM_db2_default_Util!H2*Weighting!O8+TUM_db2_default_Util!I2*Weighting!O9+TUM_db2_default_Util!J2*Weighting!O10+TUM_db2_default_Util!K2*Weighting!O11+TUM_db2_default_Util!L2*Weighting!O12+TUM_db2_default_Util!M2*Weighting!O13+TUM_db2_default_Util!N2*Weighting!O14+TUM_db2_default_Util!O2*Weighting!O15+TUM_db2_default_Util!P2*Weighting!O16+TUM_db2_default_Util!Q2*Weighting!O17</f>
        <v>-205.7608882369847</v>
      </c>
      <c r="P2" s="6">
        <f>+TUM_db2_default_Util!B2*Weighting!P2+TUM_db2_default_Util!C2*Weighting!P3+TUM_db2_default_Util!D2*Weighting!P4+TUM_db2_default_Util!E2*Weighting!P5+TUM_db2_default_Util!F2*Weighting!P6+TUM_db2_default_Util!G2*Weighting!P7+TUM_db2_default_Util!H2*Weighting!P8+TUM_db2_default_Util!I2*Weighting!P9+TUM_db2_default_Util!J2*Weighting!P10+TUM_db2_default_Util!K2*Weighting!P11+TUM_db2_default_Util!L2*Weighting!P12+TUM_db2_default_Util!M2*Weighting!P13+TUM_db2_default_Util!N2*Weighting!P14+TUM_db2_default_Util!O2*Weighting!P15+TUM_db2_default_Util!P2*Weighting!P16+TUM_db2_default_Util!Q2*Weighting!P17</f>
        <v>-11.551433752111581</v>
      </c>
      <c r="Q2" s="6">
        <f>+TUM_db2_default_Util!B2*Weighting!Q2+TUM_db2_default_Util!C2*Weighting!Q3+TUM_db2_default_Util!D2*Weighting!Q4+TUM_db2_default_Util!E2*Weighting!Q5+TUM_db2_default_Util!F2*Weighting!Q6+TUM_db2_default_Util!G2*Weighting!Q7+TUM_db2_default_Util!H2*Weighting!Q8+TUM_db2_default_Util!I2*Weighting!Q9+TUM_db2_default_Util!J2*Weighting!Q10+TUM_db2_default_Util!K2*Weighting!Q11+TUM_db2_default_Util!L2*Weighting!Q12+TUM_db2_default_Util!M2*Weighting!Q13+TUM_db2_default_Util!N2*Weighting!Q14+TUM_db2_default_Util!O2*Weighting!Q15+TUM_db2_default_Util!P2*Weighting!Q16+TUM_db2_default_Util!Q2*Weighting!Q17</f>
        <v>-0.71077441505306882</v>
      </c>
      <c r="R2" s="6">
        <f>+TUM_db2_default_Util!B2*Weighting!R2+TUM_db2_default_Util!C2*Weighting!R3+TUM_db2_default_Util!D2*Weighting!R4+TUM_db2_default_Util!E2*Weighting!R5+TUM_db2_default_Util!F2*Weighting!R6+TUM_db2_default_Util!G2*Weighting!R7+TUM_db2_default_Util!H2*Weighting!R8+TUM_db2_default_Util!I2*Weighting!R9+TUM_db2_default_Util!J2*Weighting!R10+TUM_db2_default_Util!K2*Weighting!R11+TUM_db2_default_Util!L2*Weighting!R12+TUM_db2_default_Util!M2*Weighting!R13+TUM_db2_default_Util!N2*Weighting!R14+TUM_db2_default_Util!O2*Weighting!R15+TUM_db2_default_Util!P2*Weighting!R16+TUM_db2_default_Util!Q2*Weighting!R17</f>
        <v>-11.949594927860407</v>
      </c>
      <c r="S2" s="6">
        <f>+TUM_db2_default_Util!B2*Weighting!S2+TUM_db2_default_Util!C2*Weighting!S3+TUM_db2_default_Util!D2*Weighting!S4+TUM_db2_default_Util!E2*Weighting!S5+TUM_db2_default_Util!F2*Weighting!S6+TUM_db2_default_Util!G2*Weighting!S7+TUM_db2_default_Util!H2*Weighting!S8+TUM_db2_default_Util!I2*Weighting!S9+TUM_db2_default_Util!J2*Weighting!S10+TUM_db2_default_Util!K2*Weighting!S11+TUM_db2_default_Util!L2*Weighting!S12+TUM_db2_default_Util!M2*Weighting!S13+TUM_db2_default_Util!N2*Weighting!S14+TUM_db2_default_Util!O2*Weighting!S15+TUM_db2_default_Util!P2*Weighting!S16+TUM_db2_default_Util!Q2*Weighting!S17</f>
        <v>-19.64925751578</v>
      </c>
      <c r="T2" s="6">
        <f>+TUM_db2_default_Util!B2*Weighting!T2+TUM_db2_default_Util!C2*Weighting!T3+TUM_db2_default_Util!D2*Weighting!T4+TUM_db2_default_Util!E2*Weighting!T5+TUM_db2_default_Util!F2*Weighting!T6+TUM_db2_default_Util!G2*Weighting!T7+TUM_db2_default_Util!H2*Weighting!T8+TUM_db2_default_Util!I2*Weighting!T9+TUM_db2_default_Util!J2*Weighting!T10+TUM_db2_default_Util!K2*Weighting!T11+TUM_db2_default_Util!L2*Weighting!T12+TUM_db2_default_Util!M2*Weighting!T13+TUM_db2_default_Util!N2*Weighting!T14+TUM_db2_default_Util!O2*Weighting!T15+TUM_db2_default_Util!P2*Weighting!T16+TUM_db2_default_Util!Q2*Weighting!T17</f>
        <v>-25.449736029978169</v>
      </c>
      <c r="U2" s="6">
        <f>+TUM_db2_default_Util!B2*Weighting!U2+TUM_db2_default_Util!C2*Weighting!U3+TUM_db2_default_Util!D2*Weighting!U4+TUM_db2_default_Util!E2*Weighting!U5+TUM_db2_default_Util!F2*Weighting!U6+TUM_db2_default_Util!G2*Weighting!U7+TUM_db2_default_Util!H2*Weighting!U8+TUM_db2_default_Util!I2*Weighting!U9+TUM_db2_default_Util!J2*Weighting!U10+TUM_db2_default_Util!K2*Weighting!U11+TUM_db2_default_Util!L2*Weighting!U12+TUM_db2_default_Util!M2*Weighting!U13+TUM_db2_default_Util!N2*Weighting!U14+TUM_db2_default_Util!O2*Weighting!U15+TUM_db2_default_Util!P2*Weighting!U16+TUM_db2_default_Util!Q2*Weighting!U17</f>
        <v>-33.469878025081279</v>
      </c>
      <c r="V2" s="6">
        <f>+TUM_db2_default_Util!B2*Weighting!V2+TUM_db2_default_Util!C2*Weighting!V3+TUM_db2_default_Util!D2*Weighting!V4+TUM_db2_default_Util!E2*Weighting!V5+TUM_db2_default_Util!F2*Weighting!V6+TUM_db2_default_Util!G2*Weighting!V7+TUM_db2_default_Util!H2*Weighting!V8+TUM_db2_default_Util!I2*Weighting!V9+TUM_db2_default_Util!J2*Weighting!V10+TUM_db2_default_Util!K2*Weighting!V11+TUM_db2_default_Util!L2*Weighting!V12+TUM_db2_default_Util!M2*Weighting!V13+TUM_db2_default_Util!N2*Weighting!V14+TUM_db2_default_Util!O2*Weighting!V15+TUM_db2_default_Util!P2*Weighting!V16+TUM_db2_default_Util!Q2*Weighting!V17</f>
        <v>-29.839305798108445</v>
      </c>
      <c r="W2" s="6">
        <f>+TUM_db2_default_Util!B2*Weighting!W2+TUM_db2_default_Util!C2*Weighting!W3+TUM_db2_default_Util!D2*Weighting!W4+TUM_db2_default_Util!E2*Weighting!W5+TUM_db2_default_Util!F2*Weighting!W6+TUM_db2_default_Util!G2*Weighting!W7+TUM_db2_default_Util!H2*Weighting!W8+TUM_db2_default_Util!I2*Weighting!W9+TUM_db2_default_Util!J2*Weighting!W10+TUM_db2_default_Util!K2*Weighting!W11+TUM_db2_default_Util!L2*Weighting!W12+TUM_db2_default_Util!M2*Weighting!W13+TUM_db2_default_Util!N2*Weighting!W14+TUM_db2_default_Util!O2*Weighting!W15+TUM_db2_default_Util!P2*Weighting!W16+TUM_db2_default_Util!Q2*Weighting!W17</f>
        <v>-203.16294402863554</v>
      </c>
      <c r="X2" s="6">
        <f>+TUM_db2_default_Util!B2*Weighting!X2+TUM_db2_default_Util!C2*Weighting!X3+TUM_db2_default_Util!D2*Weighting!X4+TUM_db2_default_Util!E2*Weighting!X5+TUM_db2_default_Util!F2*Weighting!X6+TUM_db2_default_Util!G2*Weighting!X7+TUM_db2_default_Util!H2*Weighting!X8+TUM_db2_default_Util!I2*Weighting!X9+TUM_db2_default_Util!J2*Weighting!X10+TUM_db2_default_Util!K2*Weighting!X11+TUM_db2_default_Util!L2*Weighting!X12+TUM_db2_default_Util!M2*Weighting!X13+TUM_db2_default_Util!N2*Weighting!X14+TUM_db2_default_Util!O2*Weighting!X15+TUM_db2_default_Util!P2*Weighting!X16+TUM_db2_default_Util!Q2*Weighting!X17</f>
        <v>-17.730985098063439</v>
      </c>
      <c r="Y2" s="6">
        <f>+TUM_db2_default_Util!B2*Weighting!Y2+TUM_db2_default_Util!C2*Weighting!Y3+TUM_db2_default_Util!D2*Weighting!Y4+TUM_db2_default_Util!E2*Weighting!Y5+TUM_db2_default_Util!F2*Weighting!Y6+TUM_db2_default_Util!G2*Weighting!Y7+TUM_db2_default_Util!H2*Weighting!Y8+TUM_db2_default_Util!I2*Weighting!Y9+TUM_db2_default_Util!J2*Weighting!Y10+TUM_db2_default_Util!K2*Weighting!Y11+TUM_db2_default_Util!L2*Weighting!Y12+TUM_db2_default_Util!M2*Weighting!Y13+TUM_db2_default_Util!N2*Weighting!Y14+TUM_db2_default_Util!O2*Weighting!Y15+TUM_db2_default_Util!P2*Weighting!Y16+TUM_db2_default_Util!Q2*Weighting!Y17</f>
        <v>-154.73377726052624</v>
      </c>
      <c r="Z2" s="6">
        <f>+TUM_db2_default_Util!B2*Weighting!Z2+TUM_db2_default_Util!C2*Weighting!Z3+TUM_db2_default_Util!D2*Weighting!Z4+TUM_db2_default_Util!E2*Weighting!Z5+TUM_db2_default_Util!F2*Weighting!Z6+TUM_db2_default_Util!G2*Weighting!Z7+TUM_db2_default_Util!H2*Weighting!Z8+TUM_db2_default_Util!I2*Weighting!Z9+TUM_db2_default_Util!J2*Weighting!Z10+TUM_db2_default_Util!K2*Weighting!Z11+TUM_db2_default_Util!L2*Weighting!Z12+TUM_db2_default_Util!M2*Weighting!Z13+TUM_db2_default_Util!N2*Weighting!Z14+TUM_db2_default_Util!O2*Weighting!Z15+TUM_db2_default_Util!P2*Weighting!Z16+TUM_db2_default_Util!Q2*Weighting!Z17</f>
        <v>-17.322836746781661</v>
      </c>
      <c r="AA2" s="6">
        <f>+TUM_db2_default_Util!B2*Weighting!AA2+TUM_db2_default_Util!C2*Weighting!AA3+TUM_db2_default_Util!D2*Weighting!AA4+TUM_db2_default_Util!E2*Weighting!AA5+TUM_db2_default_Util!F2*Weighting!AA6+TUM_db2_default_Util!G2*Weighting!AA7+TUM_db2_default_Util!H2*Weighting!AA8+TUM_db2_default_Util!I2*Weighting!AA9+TUM_db2_default_Util!J2*Weighting!AA10+TUM_db2_default_Util!K2*Weighting!AA11+TUM_db2_default_Util!L2*Weighting!AA12+TUM_db2_default_Util!M2*Weighting!AA13+TUM_db2_default_Util!N2*Weighting!AA14+TUM_db2_default_Util!O2*Weighting!AA15+TUM_db2_default_Util!P2*Weighting!AA16+TUM_db2_default_Util!Q2*Weighting!AA17</f>
        <v>-10.576103741104383</v>
      </c>
    </row>
    <row r="3" spans="1:27" x14ac:dyDescent="0.35">
      <c r="A3" s="5" t="s">
        <v>2</v>
      </c>
      <c r="B3" s="6">
        <f ca="1">+TUM_db2_default_Util!B3*Weighting!B2+TUM_db2_default_Util!C3*Weighting!B3+TUM_db2_default_Util!D3*Weighting!B4+TUM_db2_default_Util!E3*Weighting!B5+TUM_db2_default_Util!F3*Weighting!B6+TUM_db2_default_Util!G3*Weighting!B7+TUM_db2_default_Util!H3*Weighting!B8+TUM_db2_default_Util!I3*Weighting!B9+TUM_db2_default_Util!J3*Weighting!B10+TUM_db2_default_Util!K3*Weighting!B11+TUM_db2_default_Util!L3*Weighting!B12+TUM_db2_default_Util!M3*Weighting!B13+TUM_db2_default_Util!N3*Weighting!B14+TUM_db2_default_Util!O3*Weighting!B15+TUM_db2_default_Util!P3*Weighting!B16+TUM_db2_default_Util!Q3*Weighting!B17</f>
        <v>0.31608211453193391</v>
      </c>
      <c r="C3" s="6">
        <f ca="1">+TUM_db2_default_Util!B3*Weighting!C2+TUM_db2_default_Util!C3*Weighting!C3+TUM_db2_default_Util!D3*Weighting!C4+TUM_db2_default_Util!E3*Weighting!C5+TUM_db2_default_Util!F3*Weighting!C6+TUM_db2_default_Util!G3*Weighting!C7+TUM_db2_default_Util!H3*Weighting!C8+TUM_db2_default_Util!I3*Weighting!C9+TUM_db2_default_Util!J3*Weighting!C10+TUM_db2_default_Util!K3*Weighting!C11+TUM_db2_default_Util!L3*Weighting!C12+TUM_db2_default_Util!M3*Weighting!C13+TUM_db2_default_Util!N3*Weighting!C14+TUM_db2_default_Util!O3*Weighting!C15+TUM_db2_default_Util!P3*Weighting!C16+TUM_db2_default_Util!Q3*Weighting!C17</f>
        <v>0.26369644203495701</v>
      </c>
      <c r="D3" s="6">
        <f ca="1">+TUM_db2_default_Util!B3*Weighting!D2+TUM_db2_default_Util!C3*Weighting!D3+TUM_db2_default_Util!D3*Weighting!D4+TUM_db2_default_Util!E3*Weighting!D5+TUM_db2_default_Util!F3*Weighting!D6+TUM_db2_default_Util!G3*Weighting!D7+TUM_db2_default_Util!H3*Weighting!D8+TUM_db2_default_Util!I3*Weighting!D9+TUM_db2_default_Util!J3*Weighting!D10+TUM_db2_default_Util!K3*Weighting!D11+TUM_db2_default_Util!L3*Weighting!D12+TUM_db2_default_Util!M3*Weighting!D13+TUM_db2_default_Util!N3*Weighting!D14+TUM_db2_default_Util!O3*Weighting!D15+TUM_db2_default_Util!P3*Weighting!D16+TUM_db2_default_Util!Q3*Weighting!D17</f>
        <v>0.31333220229917602</v>
      </c>
      <c r="E3" s="6">
        <f ca="1">+TUM_db2_default_Util!B3*Weighting!E2+TUM_db2_default_Util!C3*Weighting!E3+TUM_db2_default_Util!D3*Weighting!E4+TUM_db2_default_Util!E3*Weighting!E5+TUM_db2_default_Util!F3*Weighting!E6+TUM_db2_default_Util!G3*Weighting!E7+TUM_db2_default_Util!H3*Weighting!E8+TUM_db2_default_Util!I3*Weighting!E9+TUM_db2_default_Util!J3*Weighting!E10+TUM_db2_default_Util!K3*Weighting!E11+TUM_db2_default_Util!L3*Weighting!E12+TUM_db2_default_Util!M3*Weighting!E13+TUM_db2_default_Util!N3*Weighting!E14+TUM_db2_default_Util!O3*Weighting!E15+TUM_db2_default_Util!P3*Weighting!E16+TUM_db2_default_Util!Q3*Weighting!E17</f>
        <v>0.42751776210775044</v>
      </c>
      <c r="F3" s="6">
        <f ca="1">+TUM_db2_default_Util!B3*Weighting!F2+TUM_db2_default_Util!C3*Weighting!F3+TUM_db2_default_Util!D3*Weighting!F4+TUM_db2_default_Util!E3*Weighting!F5+TUM_db2_default_Util!F3*Weighting!F6+TUM_db2_default_Util!G3*Weighting!F7+TUM_db2_default_Util!H3*Weighting!F8+TUM_db2_default_Util!I3*Weighting!F9+TUM_db2_default_Util!J3*Weighting!F10+TUM_db2_default_Util!K3*Weighting!F11+TUM_db2_default_Util!L3*Weighting!F12+TUM_db2_default_Util!M3*Weighting!F13+TUM_db2_default_Util!N3*Weighting!F14+TUM_db2_default_Util!O3*Weighting!F15+TUM_db2_default_Util!P3*Weighting!F16+TUM_db2_default_Util!Q3*Weighting!F17</f>
        <v>0.30323604893566608</v>
      </c>
      <c r="G3" s="6">
        <f>+TUM_db2_default_Util!B3*Weighting!G2+TUM_db2_default_Util!C3*Weighting!G3+TUM_db2_default_Util!D3*Weighting!G4+TUM_db2_default_Util!E3*Weighting!G5+TUM_db2_default_Util!F3*Weighting!G6+TUM_db2_default_Util!G3*Weighting!G7+TUM_db2_default_Util!H3*Weighting!G8+TUM_db2_default_Util!I3*Weighting!G9+TUM_db2_default_Util!J3*Weighting!G10+TUM_db2_default_Util!K3*Weighting!G11+TUM_db2_default_Util!L3*Weighting!G12+TUM_db2_default_Util!M3*Weighting!G13+TUM_db2_default_Util!N3*Weighting!G14+TUM_db2_default_Util!O3*Weighting!G15+TUM_db2_default_Util!P3*Weighting!G16+TUM_db2_default_Util!Q3*Weighting!G17</f>
        <v>0.15293034273229558</v>
      </c>
      <c r="H3" s="6">
        <f>+TUM_db2_default_Util!B3*Weighting!H2+TUM_db2_default_Util!C3*Weighting!H3+TUM_db2_default_Util!D3*Weighting!H4+TUM_db2_default_Util!E3*Weighting!H5+TUM_db2_default_Util!F3*Weighting!H6+TUM_db2_default_Util!G3*Weighting!H7+TUM_db2_default_Util!H3*Weighting!H8+TUM_db2_default_Util!I3*Weighting!H9+TUM_db2_default_Util!J3*Weighting!H10+TUM_db2_default_Util!K3*Weighting!H11+TUM_db2_default_Util!L3*Weighting!H12+TUM_db2_default_Util!M3*Weighting!H13+TUM_db2_default_Util!N3*Weighting!H14+TUM_db2_default_Util!O3*Weighting!H15+TUM_db2_default_Util!P3*Weighting!H16+TUM_db2_default_Util!Q3*Weighting!H17</f>
        <v>0.13547633547254509</v>
      </c>
      <c r="I3" s="6">
        <f>+TUM_db2_default_Util!B3*Weighting!I2+TUM_db2_default_Util!C3*Weighting!I3+TUM_db2_default_Util!D3*Weighting!I4+TUM_db2_default_Util!E3*Weighting!I5+TUM_db2_default_Util!F3*Weighting!I6+TUM_db2_default_Util!G3*Weighting!I7+TUM_db2_default_Util!H3*Weighting!I8+TUM_db2_default_Util!I3*Weighting!I9+TUM_db2_default_Util!J3*Weighting!I10+TUM_db2_default_Util!K3*Weighting!I11+TUM_db2_default_Util!L3*Weighting!I12+TUM_db2_default_Util!M3*Weighting!I13+TUM_db2_default_Util!N3*Weighting!I14+TUM_db2_default_Util!O3*Weighting!I15+TUM_db2_default_Util!P3*Weighting!I16+TUM_db2_default_Util!Q3*Weighting!I17</f>
        <v>0.15066624491239866</v>
      </c>
      <c r="J3" s="6">
        <f>+TUM_db2_default_Util!B3*Weighting!J2+TUM_db2_default_Util!C3*Weighting!J3+TUM_db2_default_Util!D3*Weighting!J4+TUM_db2_default_Util!E3*Weighting!J5+TUM_db2_default_Util!F3*Weighting!J6+TUM_db2_default_Util!G3*Weighting!J7+TUM_db2_default_Util!H3*Weighting!J8+TUM_db2_default_Util!I3*Weighting!J9+TUM_db2_default_Util!J3*Weighting!J10+TUM_db2_default_Util!K3*Weighting!J11+TUM_db2_default_Util!L3*Weighting!J12+TUM_db2_default_Util!M3*Weighting!J13+TUM_db2_default_Util!N3*Weighting!J14+TUM_db2_default_Util!O3*Weighting!J15+TUM_db2_default_Util!P3*Weighting!J16+TUM_db2_default_Util!Q3*Weighting!J17</f>
        <v>0.18086070504327528</v>
      </c>
      <c r="K3" s="6">
        <f>+TUM_db2_default_Util!B3*Weighting!K2+TUM_db2_default_Util!C3*Weighting!K3+TUM_db2_default_Util!D3*Weighting!K4+TUM_db2_default_Util!E3*Weighting!K5+TUM_db2_default_Util!F3*Weighting!K6+TUM_db2_default_Util!G3*Weighting!K7+TUM_db2_default_Util!H3*Weighting!K8+TUM_db2_default_Util!I3*Weighting!K9+TUM_db2_default_Util!J3*Weighting!K10+TUM_db2_default_Util!K3*Weighting!K11+TUM_db2_default_Util!L3*Weighting!K12+TUM_db2_default_Util!M3*Weighting!K13+TUM_db2_default_Util!N3*Weighting!K14+TUM_db2_default_Util!O3*Weighting!K15+TUM_db2_default_Util!P3*Weighting!K16+TUM_db2_default_Util!Q3*Weighting!K17</f>
        <v>0.1346524669872011</v>
      </c>
      <c r="L3" s="6">
        <f>+TUM_db2_default_Util!B3*Weighting!L2+TUM_db2_default_Util!C3*Weighting!L3+TUM_db2_default_Util!D3*Weighting!L4+TUM_db2_default_Util!E3*Weighting!L5+TUM_db2_default_Util!F3*Weighting!L6+TUM_db2_default_Util!G3*Weighting!L7+TUM_db2_default_Util!H3*Weighting!L8+TUM_db2_default_Util!I3*Weighting!L9+TUM_db2_default_Util!J3*Weighting!L10+TUM_db2_default_Util!K3*Weighting!L11+TUM_db2_default_Util!L3*Weighting!L12+TUM_db2_default_Util!M3*Weighting!L13+TUM_db2_default_Util!N3*Weighting!L14+TUM_db2_default_Util!O3*Weighting!L15+TUM_db2_default_Util!P3*Weighting!L16+TUM_db2_default_Util!Q3*Weighting!L17</f>
        <v>6.3522390575608031E-2</v>
      </c>
      <c r="M3" s="6">
        <f>+TUM_db2_default_Util!B3*Weighting!M2+TUM_db2_default_Util!C3*Weighting!M3+TUM_db2_default_Util!D3*Weighting!M4+TUM_db2_default_Util!E3*Weighting!M5+TUM_db2_default_Util!F3*Weighting!M6+TUM_db2_default_Util!G3*Weighting!M7+TUM_db2_default_Util!H3*Weighting!M8+TUM_db2_default_Util!I3*Weighting!M9+TUM_db2_default_Util!J3*Weighting!M10+TUM_db2_default_Util!K3*Weighting!M11+TUM_db2_default_Util!L3*Weighting!M12+TUM_db2_default_Util!M3*Weighting!M13+TUM_db2_default_Util!N3*Weighting!M14+TUM_db2_default_Util!O3*Weighting!M15+TUM_db2_default_Util!P3*Weighting!M16+TUM_db2_default_Util!Q3*Weighting!M17</f>
        <v>5.2598454573489816E-3</v>
      </c>
      <c r="N3" s="6">
        <f>+TUM_db2_default_Util!B3*Weighting!N2+TUM_db2_default_Util!C3*Weighting!N3+TUM_db2_default_Util!D3*Weighting!N4+TUM_db2_default_Util!E3*Weighting!N5+TUM_db2_default_Util!F3*Weighting!N6+TUM_db2_default_Util!G3*Weighting!N7+TUM_db2_default_Util!H3*Weighting!N8+TUM_db2_default_Util!I3*Weighting!N9+TUM_db2_default_Util!J3*Weighting!N10+TUM_db2_default_Util!K3*Weighting!N11+TUM_db2_default_Util!L3*Weighting!N12+TUM_db2_default_Util!M3*Weighting!N13+TUM_db2_default_Util!N3*Weighting!N14+TUM_db2_default_Util!O3*Weighting!N15+TUM_db2_default_Util!P3*Weighting!N16+TUM_db2_default_Util!Q3*Weighting!N17</f>
        <v>0.51882042519682181</v>
      </c>
      <c r="O3" s="6">
        <f>+TUM_db2_default_Util!B3*Weighting!O2+TUM_db2_default_Util!C3*Weighting!O3+TUM_db2_default_Util!D3*Weighting!O4+TUM_db2_default_Util!E3*Weighting!O5+TUM_db2_default_Util!F3*Weighting!O6+TUM_db2_default_Util!G3*Weighting!O7+TUM_db2_default_Util!H3*Weighting!O8+TUM_db2_default_Util!I3*Weighting!O9+TUM_db2_default_Util!J3*Weighting!O10+TUM_db2_default_Util!K3*Weighting!O11+TUM_db2_default_Util!L3*Weighting!O12+TUM_db2_default_Util!M3*Weighting!O13+TUM_db2_default_Util!N3*Weighting!O14+TUM_db2_default_Util!O3*Weighting!O15+TUM_db2_default_Util!P3*Weighting!O16+TUM_db2_default_Util!Q3*Weighting!O17</f>
        <v>0.47534538651190966</v>
      </c>
      <c r="P3" s="6">
        <f>+TUM_db2_default_Util!B3*Weighting!P2+TUM_db2_default_Util!C3*Weighting!P3+TUM_db2_default_Util!D3*Weighting!P4+TUM_db2_default_Util!E3*Weighting!P5+TUM_db2_default_Util!F3*Weighting!P6+TUM_db2_default_Util!G3*Weighting!P7+TUM_db2_default_Util!H3*Weighting!P8+TUM_db2_default_Util!I3*Weighting!P9+TUM_db2_default_Util!J3*Weighting!P10+TUM_db2_default_Util!K3*Weighting!P11+TUM_db2_default_Util!L3*Weighting!P12+TUM_db2_default_Util!M3*Weighting!P13+TUM_db2_default_Util!N3*Weighting!P14+TUM_db2_default_Util!O3*Weighting!P15+TUM_db2_default_Util!P3*Weighting!P16+TUM_db2_default_Util!Q3*Weighting!P17</f>
        <v>0.18777854466918878</v>
      </c>
      <c r="Q3" s="6">
        <f>+TUM_db2_default_Util!B3*Weighting!Q2+TUM_db2_default_Util!C3*Weighting!Q3+TUM_db2_default_Util!D3*Weighting!Q4+TUM_db2_default_Util!E3*Weighting!Q5+TUM_db2_default_Util!F3*Weighting!Q6+TUM_db2_default_Util!G3*Weighting!Q7+TUM_db2_default_Util!H3*Weighting!Q8+TUM_db2_default_Util!I3*Weighting!Q9+TUM_db2_default_Util!J3*Weighting!Q10+TUM_db2_default_Util!K3*Weighting!Q11+TUM_db2_default_Util!L3*Weighting!Q12+TUM_db2_default_Util!M3*Weighting!Q13+TUM_db2_default_Util!N3*Weighting!Q14+TUM_db2_default_Util!O3*Weighting!Q15+TUM_db2_default_Util!P3*Weighting!Q16+TUM_db2_default_Util!Q3*Weighting!Q17</f>
        <v>1.2063031954623585E-2</v>
      </c>
      <c r="R3" s="6">
        <f>+TUM_db2_default_Util!B3*Weighting!R2+TUM_db2_default_Util!C3*Weighting!R3+TUM_db2_default_Util!D3*Weighting!R4+TUM_db2_default_Util!E3*Weighting!R5+TUM_db2_default_Util!F3*Weighting!R6+TUM_db2_default_Util!G3*Weighting!R7+TUM_db2_default_Util!H3*Weighting!R8+TUM_db2_default_Util!I3*Weighting!R9+TUM_db2_default_Util!J3*Weighting!R10+TUM_db2_default_Util!K3*Weighting!R11+TUM_db2_default_Util!L3*Weighting!R12+TUM_db2_default_Util!M3*Weighting!R13+TUM_db2_default_Util!N3*Weighting!R14+TUM_db2_default_Util!O3*Weighting!R15+TUM_db2_default_Util!P3*Weighting!R16+TUM_db2_default_Util!Q3*Weighting!R17</f>
        <v>8.0280196006478496E-2</v>
      </c>
      <c r="S3" s="6">
        <f>+TUM_db2_default_Util!B3*Weighting!S2+TUM_db2_default_Util!C3*Weighting!S3+TUM_db2_default_Util!D3*Weighting!S4+TUM_db2_default_Util!E3*Weighting!S5+TUM_db2_default_Util!F3*Weighting!S6+TUM_db2_default_Util!G3*Weighting!S7+TUM_db2_default_Util!H3*Weighting!S8+TUM_db2_default_Util!I3*Weighting!S9+TUM_db2_default_Util!J3*Weighting!S10+TUM_db2_default_Util!K3*Weighting!S11+TUM_db2_default_Util!L3*Weighting!S12+TUM_db2_default_Util!M3*Weighting!S13+TUM_db2_default_Util!N3*Weighting!S14+TUM_db2_default_Util!O3*Weighting!S15+TUM_db2_default_Util!P3*Weighting!S16+TUM_db2_default_Util!Q3*Weighting!S17</f>
        <v>5.3435463381503373E-2</v>
      </c>
      <c r="T3" s="6">
        <f>+TUM_db2_default_Util!B3*Weighting!T2+TUM_db2_default_Util!C3*Weighting!T3+TUM_db2_default_Util!D3*Weighting!T4+TUM_db2_default_Util!E3*Weighting!T5+TUM_db2_default_Util!F3*Weighting!T6+TUM_db2_default_Util!G3*Weighting!T7+TUM_db2_default_Util!H3*Weighting!T8+TUM_db2_default_Util!I3*Weighting!T9+TUM_db2_default_Util!J3*Weighting!T10+TUM_db2_default_Util!K3*Weighting!T11+TUM_db2_default_Util!L3*Weighting!T12+TUM_db2_default_Util!M3*Weighting!T13+TUM_db2_default_Util!N3*Weighting!T14+TUM_db2_default_Util!O3*Weighting!T15+TUM_db2_default_Util!P3*Weighting!T16+TUM_db2_default_Util!Q3*Weighting!T17</f>
        <v>5.8763163488850662E-2</v>
      </c>
      <c r="U3" s="6">
        <f>+TUM_db2_default_Util!B3*Weighting!U2+TUM_db2_default_Util!C3*Weighting!U3+TUM_db2_default_Util!D3*Weighting!U4+TUM_db2_default_Util!E3*Weighting!U5+TUM_db2_default_Util!F3*Weighting!U6+TUM_db2_default_Util!G3*Weighting!U7+TUM_db2_default_Util!H3*Weighting!U8+TUM_db2_default_Util!I3*Weighting!U9+TUM_db2_default_Util!J3*Weighting!U10+TUM_db2_default_Util!K3*Weighting!U11+TUM_db2_default_Util!L3*Weighting!U12+TUM_db2_default_Util!M3*Weighting!U13+TUM_db2_default_Util!N3*Weighting!U14+TUM_db2_default_Util!O3*Weighting!U15+TUM_db2_default_Util!P3*Weighting!U16+TUM_db2_default_Util!Q3*Weighting!U17</f>
        <v>8.7518084644434817E-3</v>
      </c>
      <c r="V3" s="6">
        <f>+TUM_db2_default_Util!B3*Weighting!V2+TUM_db2_default_Util!C3*Weighting!V3+TUM_db2_default_Util!D3*Weighting!V4+TUM_db2_default_Util!E3*Weighting!V5+TUM_db2_default_Util!F3*Weighting!V6+TUM_db2_default_Util!G3*Weighting!V7+TUM_db2_default_Util!H3*Weighting!V8+TUM_db2_default_Util!I3*Weighting!V9+TUM_db2_default_Util!J3*Weighting!V10+TUM_db2_default_Util!K3*Weighting!V11+TUM_db2_default_Util!L3*Weighting!V12+TUM_db2_default_Util!M3*Weighting!V13+TUM_db2_default_Util!N3*Weighting!V14+TUM_db2_default_Util!O3*Weighting!V15+TUM_db2_default_Util!P3*Weighting!V16+TUM_db2_default_Util!Q3*Weighting!V17</f>
        <v>3.2943073556949969E-2</v>
      </c>
      <c r="W3" s="6">
        <f>+TUM_db2_default_Util!B3*Weighting!W2+TUM_db2_default_Util!C3*Weighting!W3+TUM_db2_default_Util!D3*Weighting!W4+TUM_db2_default_Util!E3*Weighting!W5+TUM_db2_default_Util!F3*Weighting!W6+TUM_db2_default_Util!G3*Weighting!W7+TUM_db2_default_Util!H3*Weighting!W8+TUM_db2_default_Util!I3*Weighting!W9+TUM_db2_default_Util!J3*Weighting!W10+TUM_db2_default_Util!K3*Weighting!W11+TUM_db2_default_Util!L3*Weighting!W12+TUM_db2_default_Util!M3*Weighting!W13+TUM_db2_default_Util!N3*Weighting!W14+TUM_db2_default_Util!O3*Weighting!W15+TUM_db2_default_Util!P3*Weighting!W16+TUM_db2_default_Util!Q3*Weighting!W17</f>
        <v>0.53978241985812692</v>
      </c>
      <c r="X3" s="6">
        <f>+TUM_db2_default_Util!B3*Weighting!X2+TUM_db2_default_Util!C3*Weighting!X3+TUM_db2_default_Util!D3*Weighting!X4+TUM_db2_default_Util!E3*Weighting!X5+TUM_db2_default_Util!F3*Weighting!X6+TUM_db2_default_Util!G3*Weighting!X7+TUM_db2_default_Util!H3*Weighting!X8+TUM_db2_default_Util!I3*Weighting!X9+TUM_db2_default_Util!J3*Weighting!X10+TUM_db2_default_Util!K3*Weighting!X11+TUM_db2_default_Util!L3*Weighting!X12+TUM_db2_default_Util!M3*Weighting!X13+TUM_db2_default_Util!N3*Weighting!X14+TUM_db2_default_Util!O3*Weighting!X15+TUM_db2_default_Util!P3*Weighting!X16+TUM_db2_default_Util!Q3*Weighting!X17</f>
        <v>1.829714660182705E-2</v>
      </c>
      <c r="Y3" s="6">
        <f>+TUM_db2_default_Util!B3*Weighting!Y2+TUM_db2_default_Util!C3*Weighting!Y3+TUM_db2_default_Util!D3*Weighting!Y4+TUM_db2_default_Util!E3*Weighting!Y5+TUM_db2_default_Util!F3*Weighting!Y6+TUM_db2_default_Util!G3*Weighting!Y7+TUM_db2_default_Util!H3*Weighting!Y8+TUM_db2_default_Util!I3*Weighting!Y9+TUM_db2_default_Util!J3*Weighting!Y10+TUM_db2_default_Util!K3*Weighting!Y11+TUM_db2_default_Util!L3*Weighting!Y12+TUM_db2_default_Util!M3*Weighting!Y13+TUM_db2_default_Util!N3*Weighting!Y14+TUM_db2_default_Util!O3*Weighting!Y15+TUM_db2_default_Util!P3*Weighting!Y16+TUM_db2_default_Util!Q3*Weighting!Y17</f>
        <v>8.1614639955849711E-3</v>
      </c>
      <c r="Z3" s="6">
        <f>+TUM_db2_default_Util!B3*Weighting!Z2+TUM_db2_default_Util!C3*Weighting!Z3+TUM_db2_default_Util!D3*Weighting!Z4+TUM_db2_default_Util!E3*Weighting!Z5+TUM_db2_default_Util!F3*Weighting!Z6+TUM_db2_default_Util!G3*Weighting!Z7+TUM_db2_default_Util!H3*Weighting!Z8+TUM_db2_default_Util!I3*Weighting!Z9+TUM_db2_default_Util!J3*Weighting!Z10+TUM_db2_default_Util!K3*Weighting!Z11+TUM_db2_default_Util!L3*Weighting!Z12+TUM_db2_default_Util!M3*Weighting!Z13+TUM_db2_default_Util!N3*Weighting!Z14+TUM_db2_default_Util!O3*Weighting!Z15+TUM_db2_default_Util!P3*Weighting!Z16+TUM_db2_default_Util!Q3*Weighting!Z17</f>
        <v>0.23862758901650355</v>
      </c>
      <c r="AA3" s="6">
        <f>+TUM_db2_default_Util!B3*Weighting!AA2+TUM_db2_default_Util!C3*Weighting!AA3+TUM_db2_default_Util!D3*Weighting!AA4+TUM_db2_default_Util!E3*Weighting!AA5+TUM_db2_default_Util!F3*Weighting!AA6+TUM_db2_default_Util!G3*Weighting!AA7+TUM_db2_default_Util!H3*Weighting!AA8+TUM_db2_default_Util!I3*Weighting!AA9+TUM_db2_default_Util!J3*Weighting!AA10+TUM_db2_default_Util!K3*Weighting!AA11+TUM_db2_default_Util!L3*Weighting!AA12+TUM_db2_default_Util!M3*Weighting!AA13+TUM_db2_default_Util!N3*Weighting!AA14+TUM_db2_default_Util!O3*Weighting!AA15+TUM_db2_default_Util!P3*Weighting!AA16+TUM_db2_default_Util!Q3*Weighting!AA17</f>
        <v>0.14505353498095994</v>
      </c>
    </row>
    <row r="4" spans="1:27" x14ac:dyDescent="0.35">
      <c r="A4" s="5" t="s">
        <v>3</v>
      </c>
      <c r="B4" s="6">
        <f ca="1">+TUM_db2_default_Util!B4*Weighting!B2+TUM_db2_default_Util!C4*Weighting!B3+TUM_db2_default_Util!D4*Weighting!B4+TUM_db2_default_Util!E4*Weighting!B5+TUM_db2_default_Util!F4*Weighting!B6+TUM_db2_default_Util!G4*Weighting!B7+TUM_db2_default_Util!H4*Weighting!B8+TUM_db2_default_Util!I4*Weighting!B9+TUM_db2_default_Util!J4*Weighting!B10+TUM_db2_default_Util!K4*Weighting!B11+TUM_db2_default_Util!L4*Weighting!B12+TUM_db2_default_Util!M4*Weighting!B13+TUM_db2_default_Util!N4*Weighting!B14+TUM_db2_default_Util!O4*Weighting!B15+TUM_db2_default_Util!P4*Weighting!B16+TUM_db2_default_Util!Q4*Weighting!B17</f>
        <v>2.9058284708748956</v>
      </c>
      <c r="C4" s="6">
        <f ca="1">+TUM_db2_default_Util!B4*Weighting!C2+TUM_db2_default_Util!C4*Weighting!C3+TUM_db2_default_Util!D4*Weighting!C4+TUM_db2_default_Util!E4*Weighting!C5+TUM_db2_default_Util!F4*Weighting!C6+TUM_db2_default_Util!G4*Weighting!C7+TUM_db2_default_Util!H4*Weighting!C8+TUM_db2_default_Util!I4*Weighting!C9+TUM_db2_default_Util!J4*Weighting!C10+TUM_db2_default_Util!K4*Weighting!C11+TUM_db2_default_Util!L4*Weighting!C12+TUM_db2_default_Util!M4*Weighting!C13+TUM_db2_default_Util!N4*Weighting!C14+TUM_db2_default_Util!O4*Weighting!C15+TUM_db2_default_Util!P4*Weighting!C16+TUM_db2_default_Util!Q4*Weighting!C17</f>
        <v>1.9146175463265864</v>
      </c>
      <c r="D4" s="6">
        <f ca="1">+TUM_db2_default_Util!B4*Weighting!D2+TUM_db2_default_Util!C4*Weighting!D3+TUM_db2_default_Util!D4*Weighting!D4+TUM_db2_default_Util!E4*Weighting!D5+TUM_db2_default_Util!F4*Weighting!D6+TUM_db2_default_Util!G4*Weighting!D7+TUM_db2_default_Util!H4*Weighting!D8+TUM_db2_default_Util!I4*Weighting!D9+TUM_db2_default_Util!J4*Weighting!D10+TUM_db2_default_Util!K4*Weighting!D11+TUM_db2_default_Util!L4*Weighting!D12+TUM_db2_default_Util!M4*Weighting!D13+TUM_db2_default_Util!N4*Weighting!D14+TUM_db2_default_Util!O4*Weighting!D15+TUM_db2_default_Util!P4*Weighting!D16+TUM_db2_default_Util!Q4*Weighting!D17</f>
        <v>2.9699901175695231</v>
      </c>
      <c r="E4" s="6">
        <f ca="1">+TUM_db2_default_Util!B4*Weighting!E2+TUM_db2_default_Util!C4*Weighting!E3+TUM_db2_default_Util!D4*Weighting!E4+TUM_db2_default_Util!E4*Weighting!E5+TUM_db2_default_Util!F4*Weighting!E6+TUM_db2_default_Util!G4*Weighting!E7+TUM_db2_default_Util!H4*Weighting!E8+TUM_db2_default_Util!I4*Weighting!E9+TUM_db2_default_Util!J4*Weighting!E10+TUM_db2_default_Util!K4*Weighting!E11+TUM_db2_default_Util!L4*Weighting!E12+TUM_db2_default_Util!M4*Weighting!E13+TUM_db2_default_Util!N4*Weighting!E14+TUM_db2_default_Util!O4*Weighting!E15+TUM_db2_default_Util!P4*Weighting!E16+TUM_db2_default_Util!Q4*Weighting!E17</f>
        <v>1.031602137310228</v>
      </c>
      <c r="F4" s="6">
        <f ca="1">+TUM_db2_default_Util!B4*Weighting!F2+TUM_db2_default_Util!C4*Weighting!F3+TUM_db2_default_Util!D4*Weighting!F4+TUM_db2_default_Util!E4*Weighting!F5+TUM_db2_default_Util!F4*Weighting!F6+TUM_db2_default_Util!G4*Weighting!F7+TUM_db2_default_Util!H4*Weighting!F8+TUM_db2_default_Util!I4*Weighting!F9+TUM_db2_default_Util!J4*Weighting!F10+TUM_db2_default_Util!K4*Weighting!F11+TUM_db2_default_Util!L4*Weighting!F12+TUM_db2_default_Util!M4*Weighting!F13+TUM_db2_default_Util!N4*Weighting!F14+TUM_db2_default_Util!O4*Weighting!F15+TUM_db2_default_Util!P4*Weighting!F16+TUM_db2_default_Util!Q4*Weighting!F17</f>
        <v>2.9913087133527978</v>
      </c>
      <c r="G4" s="6">
        <f>+TUM_db2_default_Util!B4*Weighting!G2+TUM_db2_default_Util!C4*Weighting!G3+TUM_db2_default_Util!D4*Weighting!G4+TUM_db2_default_Util!E4*Weighting!G5+TUM_db2_default_Util!F4*Weighting!G6+TUM_db2_default_Util!G4*Weighting!G7+TUM_db2_default_Util!H4*Weighting!G8+TUM_db2_default_Util!I4*Weighting!G9+TUM_db2_default_Util!J4*Weighting!G10+TUM_db2_default_Util!K4*Weighting!G11+TUM_db2_default_Util!L4*Weighting!G12+TUM_db2_default_Util!M4*Weighting!G13+TUM_db2_default_Util!N4*Weighting!G14+TUM_db2_default_Util!O4*Weighting!G15+TUM_db2_default_Util!P4*Weighting!G16+TUM_db2_default_Util!Q4*Weighting!G17</f>
        <v>2.0136623669048577</v>
      </c>
      <c r="H4" s="6">
        <f>+TUM_db2_default_Util!B4*Weighting!H2+TUM_db2_default_Util!C4*Weighting!H3+TUM_db2_default_Util!D4*Weighting!H4+TUM_db2_default_Util!E4*Weighting!H5+TUM_db2_default_Util!F4*Weighting!H6+TUM_db2_default_Util!G4*Weighting!H7+TUM_db2_default_Util!H4*Weighting!H8+TUM_db2_default_Util!I4*Weighting!H9+TUM_db2_default_Util!J4*Weighting!H10+TUM_db2_default_Util!K4*Weighting!H11+TUM_db2_default_Util!L4*Weighting!H12+TUM_db2_default_Util!M4*Weighting!H13+TUM_db2_default_Util!N4*Weighting!H14+TUM_db2_default_Util!O4*Weighting!H15+TUM_db2_default_Util!P4*Weighting!H16+TUM_db2_default_Util!Q4*Weighting!H17</f>
        <v>2.082121341057348</v>
      </c>
      <c r="I4" s="6">
        <f>+TUM_db2_default_Util!B4*Weighting!I2+TUM_db2_default_Util!C4*Weighting!I3+TUM_db2_default_Util!D4*Weighting!I4+TUM_db2_default_Util!E4*Weighting!I5+TUM_db2_default_Util!F4*Weighting!I6+TUM_db2_default_Util!G4*Weighting!I7+TUM_db2_default_Util!H4*Weighting!I8+TUM_db2_default_Util!I4*Weighting!I9+TUM_db2_default_Util!J4*Weighting!I10+TUM_db2_default_Util!K4*Weighting!I11+TUM_db2_default_Util!L4*Weighting!I12+TUM_db2_default_Util!M4*Weighting!I13+TUM_db2_default_Util!N4*Weighting!I14+TUM_db2_default_Util!O4*Weighting!I15+TUM_db2_default_Util!P4*Weighting!I16+TUM_db2_default_Util!Q4*Weighting!I17</f>
        <v>2.071995029397558</v>
      </c>
      <c r="J4" s="6">
        <f>+TUM_db2_default_Util!B4*Weighting!J2+TUM_db2_default_Util!C4*Weighting!J3+TUM_db2_default_Util!D4*Weighting!J4+TUM_db2_default_Util!E4*Weighting!J5+TUM_db2_default_Util!F4*Weighting!J6+TUM_db2_default_Util!G4*Weighting!J7+TUM_db2_default_Util!H4*Weighting!J8+TUM_db2_default_Util!I4*Weighting!J9+TUM_db2_default_Util!J4*Weighting!J10+TUM_db2_default_Util!K4*Weighting!J11+TUM_db2_default_Util!L4*Weighting!J12+TUM_db2_default_Util!M4*Weighting!J13+TUM_db2_default_Util!N4*Weighting!J14+TUM_db2_default_Util!O4*Weighting!J15+TUM_db2_default_Util!P4*Weighting!J16+TUM_db2_default_Util!Q4*Weighting!J17</f>
        <v>1.4851778581407502</v>
      </c>
      <c r="K4" s="6">
        <f>+TUM_db2_default_Util!B4*Weighting!K2+TUM_db2_default_Util!C4*Weighting!K3+TUM_db2_default_Util!D4*Weighting!K4+TUM_db2_default_Util!E4*Weighting!K5+TUM_db2_default_Util!F4*Weighting!K6+TUM_db2_default_Util!G4*Weighting!K7+TUM_db2_default_Util!H4*Weighting!K8+TUM_db2_default_Util!I4*Weighting!K9+TUM_db2_default_Util!J4*Weighting!K10+TUM_db2_default_Util!K4*Weighting!K11+TUM_db2_default_Util!L4*Weighting!K12+TUM_db2_default_Util!M4*Weighting!K13+TUM_db2_default_Util!N4*Weighting!K14+TUM_db2_default_Util!O4*Weighting!K15+TUM_db2_default_Util!P4*Weighting!K16+TUM_db2_default_Util!Q4*Weighting!K17</f>
        <v>2.0934938461669659</v>
      </c>
      <c r="L4" s="6">
        <f>+TUM_db2_default_Util!B4*Weighting!L2+TUM_db2_default_Util!C4*Weighting!L3+TUM_db2_default_Util!D4*Weighting!L4+TUM_db2_default_Util!E4*Weighting!L5+TUM_db2_default_Util!F4*Weighting!L6+TUM_db2_default_Util!G4*Weighting!L7+TUM_db2_default_Util!H4*Weighting!L8+TUM_db2_default_Util!I4*Weighting!L9+TUM_db2_default_Util!J4*Weighting!L10+TUM_db2_default_Util!K4*Weighting!L11+TUM_db2_default_Util!L4*Weighting!L12+TUM_db2_default_Util!M4*Weighting!L13+TUM_db2_default_Util!N4*Weighting!L14+TUM_db2_default_Util!O4*Weighting!L15+TUM_db2_default_Util!P4*Weighting!L16+TUM_db2_default_Util!Q4*Weighting!L17</f>
        <v>3.4716681869744406</v>
      </c>
      <c r="M4" s="6">
        <f>+TUM_db2_default_Util!B4*Weighting!M2+TUM_db2_default_Util!C4*Weighting!M3+TUM_db2_default_Util!D4*Weighting!M4+TUM_db2_default_Util!E4*Weighting!M5+TUM_db2_default_Util!F4*Weighting!M6+TUM_db2_default_Util!G4*Weighting!M7+TUM_db2_default_Util!H4*Weighting!M8+TUM_db2_default_Util!I4*Weighting!M9+TUM_db2_default_Util!J4*Weighting!M10+TUM_db2_default_Util!K4*Weighting!M11+TUM_db2_default_Util!L4*Weighting!M12+TUM_db2_default_Util!M4*Weighting!M13+TUM_db2_default_Util!N4*Weighting!M14+TUM_db2_default_Util!O4*Weighting!M15+TUM_db2_default_Util!P4*Weighting!M16+TUM_db2_default_Util!Q4*Weighting!M17</f>
        <v>5.8294303254258051E-2</v>
      </c>
      <c r="N4" s="6">
        <f>+TUM_db2_default_Util!B4*Weighting!N2+TUM_db2_default_Util!C4*Weighting!N3+TUM_db2_default_Util!D4*Weighting!N4+TUM_db2_default_Util!E4*Weighting!N5+TUM_db2_default_Util!F4*Weighting!N6+TUM_db2_default_Util!G4*Weighting!N7+TUM_db2_default_Util!H4*Weighting!N8+TUM_db2_default_Util!I4*Weighting!N9+TUM_db2_default_Util!J4*Weighting!N10+TUM_db2_default_Util!K4*Weighting!N11+TUM_db2_default_Util!L4*Weighting!N12+TUM_db2_default_Util!M4*Weighting!N13+TUM_db2_default_Util!N4*Weighting!N14+TUM_db2_default_Util!O4*Weighting!N15+TUM_db2_default_Util!P4*Weighting!N16+TUM_db2_default_Util!Q4*Weighting!N17</f>
        <v>5.6619862397500658</v>
      </c>
      <c r="O4" s="6">
        <f>+TUM_db2_default_Util!B4*Weighting!O2+TUM_db2_default_Util!C4*Weighting!O3+TUM_db2_default_Util!D4*Weighting!O4+TUM_db2_default_Util!E4*Weighting!O5+TUM_db2_default_Util!F4*Weighting!O6+TUM_db2_default_Util!G4*Weighting!O7+TUM_db2_default_Util!H4*Weighting!O8+TUM_db2_default_Util!I4*Weighting!O9+TUM_db2_default_Util!J4*Weighting!O10+TUM_db2_default_Util!K4*Weighting!O11+TUM_db2_default_Util!L4*Weighting!O12+TUM_db2_default_Util!M4*Weighting!O13+TUM_db2_default_Util!N4*Weighting!O14+TUM_db2_default_Util!O4*Weighting!O15+TUM_db2_default_Util!P4*Weighting!O16+TUM_db2_default_Util!Q4*Weighting!O17</f>
        <v>5.20437565217106</v>
      </c>
      <c r="P4" s="6">
        <f>+TUM_db2_default_Util!B4*Weighting!P2+TUM_db2_default_Util!C4*Weighting!P3+TUM_db2_default_Util!D4*Weighting!P4+TUM_db2_default_Util!E4*Weighting!P5+TUM_db2_default_Util!F4*Weighting!P6+TUM_db2_default_Util!G4*Weighting!P7+TUM_db2_default_Util!H4*Weighting!P8+TUM_db2_default_Util!I4*Weighting!P9+TUM_db2_default_Util!J4*Weighting!P10+TUM_db2_default_Util!K4*Weighting!P11+TUM_db2_default_Util!L4*Weighting!P12+TUM_db2_default_Util!M4*Weighting!P13+TUM_db2_default_Util!N4*Weighting!P14+TUM_db2_default_Util!O4*Weighting!P15+TUM_db2_default_Util!P4*Weighting!P16+TUM_db2_default_Util!Q4*Weighting!P17</f>
        <v>3.8276295996892511</v>
      </c>
      <c r="Q4" s="6">
        <f>+TUM_db2_default_Util!B4*Weighting!Q2+TUM_db2_default_Util!C4*Weighting!Q3+TUM_db2_default_Util!D4*Weighting!Q4+TUM_db2_default_Util!E4*Weighting!Q5+TUM_db2_default_Util!F4*Weighting!Q6+TUM_db2_default_Util!G4*Weighting!Q7+TUM_db2_default_Util!H4*Weighting!Q8+TUM_db2_default_Util!I4*Weighting!Q9+TUM_db2_default_Util!J4*Weighting!Q10+TUM_db2_default_Util!K4*Weighting!Q11+TUM_db2_default_Util!L4*Weighting!Q12+TUM_db2_default_Util!M4*Weighting!Q13+TUM_db2_default_Util!N4*Weighting!Q14+TUM_db2_default_Util!O4*Weighting!Q15+TUM_db2_default_Util!P4*Weighting!Q16+TUM_db2_default_Util!Q4*Weighting!Q17</f>
        <v>0.20373877608911517</v>
      </c>
      <c r="R4" s="6">
        <f>+TUM_db2_default_Util!B4*Weighting!R2+TUM_db2_default_Util!C4*Weighting!R3+TUM_db2_default_Util!D4*Weighting!R4+TUM_db2_default_Util!E4*Weighting!R5+TUM_db2_default_Util!F4*Weighting!R6+TUM_db2_default_Util!G4*Weighting!R7+TUM_db2_default_Util!H4*Weighting!R8+TUM_db2_default_Util!I4*Weighting!R9+TUM_db2_default_Util!J4*Weighting!R10+TUM_db2_default_Util!K4*Weighting!R11+TUM_db2_default_Util!L4*Weighting!R12+TUM_db2_default_Util!M4*Weighting!R13+TUM_db2_default_Util!N4*Weighting!R14+TUM_db2_default_Util!O4*Weighting!R15+TUM_db2_default_Util!P4*Weighting!R16+TUM_db2_default_Util!Q4*Weighting!R17</f>
        <v>0.8738113720316425</v>
      </c>
      <c r="S4" s="6">
        <f>+TUM_db2_default_Util!B4*Weighting!S2+TUM_db2_default_Util!C4*Weighting!S3+TUM_db2_default_Util!D4*Weighting!S4+TUM_db2_default_Util!E4*Weighting!S5+TUM_db2_default_Util!F4*Weighting!S6+TUM_db2_default_Util!G4*Weighting!S7+TUM_db2_default_Util!H4*Weighting!S8+TUM_db2_default_Util!I4*Weighting!S9+TUM_db2_default_Util!J4*Weighting!S10+TUM_db2_default_Util!K4*Weighting!S11+TUM_db2_default_Util!L4*Weighting!S12+TUM_db2_default_Util!M4*Weighting!S13+TUM_db2_default_Util!N4*Weighting!S14+TUM_db2_default_Util!O4*Weighting!S15+TUM_db2_default_Util!P4*Weighting!S16+TUM_db2_default_Util!Q4*Weighting!S17</f>
        <v>3.4169435269597481</v>
      </c>
      <c r="T4" s="6">
        <f>+TUM_db2_default_Util!B4*Weighting!T2+TUM_db2_default_Util!C4*Weighting!T3+TUM_db2_default_Util!D4*Weighting!T4+TUM_db2_default_Util!E4*Weighting!T5+TUM_db2_default_Util!F4*Weighting!T6+TUM_db2_default_Util!G4*Weighting!T7+TUM_db2_default_Util!H4*Weighting!T8+TUM_db2_default_Util!I4*Weighting!T9+TUM_db2_default_Util!J4*Weighting!T10+TUM_db2_default_Util!K4*Weighting!T11+TUM_db2_default_Util!L4*Weighting!T12+TUM_db2_default_Util!M4*Weighting!T13+TUM_db2_default_Util!N4*Weighting!T14+TUM_db2_default_Util!O4*Weighting!T15+TUM_db2_default_Util!P4*Weighting!T16+TUM_db2_default_Util!Q4*Weighting!T17</f>
        <v>4.5789771063436744</v>
      </c>
      <c r="U4" s="6">
        <f>+TUM_db2_default_Util!B4*Weighting!U2+TUM_db2_default_Util!C4*Weighting!U3+TUM_db2_default_Util!D4*Weighting!U4+TUM_db2_default_Util!E4*Weighting!U5+TUM_db2_default_Util!F4*Weighting!U6+TUM_db2_default_Util!G4*Weighting!U7+TUM_db2_default_Util!H4*Weighting!U8+TUM_db2_default_Util!I4*Weighting!U9+TUM_db2_default_Util!J4*Weighting!U10+TUM_db2_default_Util!K4*Weighting!U11+TUM_db2_default_Util!L4*Weighting!U12+TUM_db2_default_Util!M4*Weighting!U13+TUM_db2_default_Util!N4*Weighting!U14+TUM_db2_default_Util!O4*Weighting!U15+TUM_db2_default_Util!P4*Weighting!U16+TUM_db2_default_Util!Q4*Weighting!U17</f>
        <v>9.7608324382119332E-2</v>
      </c>
      <c r="V4" s="6">
        <f>+TUM_db2_default_Util!B4*Weighting!V2+TUM_db2_default_Util!C4*Weighting!V3+TUM_db2_default_Util!D4*Weighting!V4+TUM_db2_default_Util!E4*Weighting!V5+TUM_db2_default_Util!F4*Weighting!V6+TUM_db2_default_Util!G4*Weighting!V7+TUM_db2_default_Util!H4*Weighting!V8+TUM_db2_default_Util!I4*Weighting!V9+TUM_db2_default_Util!J4*Weighting!V10+TUM_db2_default_Util!K4*Weighting!V11+TUM_db2_default_Util!L4*Weighting!V12+TUM_db2_default_Util!M4*Weighting!V13+TUM_db2_default_Util!N4*Weighting!V14+TUM_db2_default_Util!O4*Weighting!V15+TUM_db2_default_Util!P4*Weighting!V16+TUM_db2_default_Util!Q4*Weighting!V17</f>
        <v>0.46624896165416285</v>
      </c>
      <c r="W4" s="6">
        <f>+TUM_db2_default_Util!B4*Weighting!W2+TUM_db2_default_Util!C4*Weighting!W3+TUM_db2_default_Util!D4*Weighting!W4+TUM_db2_default_Util!E4*Weighting!W5+TUM_db2_default_Util!F4*Weighting!W6+TUM_db2_default_Util!G4*Weighting!W7+TUM_db2_default_Util!H4*Weighting!W8+TUM_db2_default_Util!I4*Weighting!W9+TUM_db2_default_Util!J4*Weighting!W10+TUM_db2_default_Util!K4*Weighting!W11+TUM_db2_default_Util!L4*Weighting!W12+TUM_db2_default_Util!M4*Weighting!W13+TUM_db2_default_Util!N4*Weighting!W14+TUM_db2_default_Util!O4*Weighting!W15+TUM_db2_default_Util!P4*Weighting!W16+TUM_db2_default_Util!Q4*Weighting!W17</f>
        <v>0.8853609364394095</v>
      </c>
      <c r="X4" s="6">
        <f>+TUM_db2_default_Util!B4*Weighting!X2+TUM_db2_default_Util!C4*Weighting!X3+TUM_db2_default_Util!D4*Weighting!X4+TUM_db2_default_Util!E4*Weighting!X5+TUM_db2_default_Util!F4*Weighting!X6+TUM_db2_default_Util!G4*Weighting!X7+TUM_db2_default_Util!H4*Weighting!X8+TUM_db2_default_Util!I4*Weighting!X9+TUM_db2_default_Util!J4*Weighting!X10+TUM_db2_default_Util!K4*Weighting!X11+TUM_db2_default_Util!L4*Weighting!X12+TUM_db2_default_Util!M4*Weighting!X13+TUM_db2_default_Util!N4*Weighting!X14+TUM_db2_default_Util!O4*Weighting!X15+TUM_db2_default_Util!P4*Weighting!X16+TUM_db2_default_Util!Q4*Weighting!X17</f>
        <v>0.1798686939139125</v>
      </c>
      <c r="Y4" s="6">
        <f>+TUM_db2_default_Util!B4*Weighting!Y2+TUM_db2_default_Util!C4*Weighting!Y3+TUM_db2_default_Util!D4*Weighting!Y4+TUM_db2_default_Util!E4*Weighting!Y5+TUM_db2_default_Util!F4*Weighting!Y6+TUM_db2_default_Util!G4*Weighting!Y7+TUM_db2_default_Util!H4*Weighting!Y8+TUM_db2_default_Util!I4*Weighting!Y9+TUM_db2_default_Util!J4*Weighting!Y10+TUM_db2_default_Util!K4*Weighting!Y11+TUM_db2_default_Util!L4*Weighting!Y12+TUM_db2_default_Util!M4*Weighting!Y13+TUM_db2_default_Util!N4*Weighting!Y14+TUM_db2_default_Util!O4*Weighting!Y15+TUM_db2_default_Util!P4*Weighting!Y16+TUM_db2_default_Util!Q4*Weighting!Y17</f>
        <v>0.1237948741741679</v>
      </c>
      <c r="Z4" s="6">
        <f>+TUM_db2_default_Util!B4*Weighting!Z2+TUM_db2_default_Util!C4*Weighting!Z3+TUM_db2_default_Util!D4*Weighting!Z4+TUM_db2_default_Util!E4*Weighting!Z5+TUM_db2_default_Util!F4*Weighting!Z6+TUM_db2_default_Util!G4*Weighting!Z7+TUM_db2_default_Util!H4*Weighting!Z8+TUM_db2_default_Util!I4*Weighting!Z9+TUM_db2_default_Util!J4*Weighting!Z10+TUM_db2_default_Util!K4*Weighting!Z11+TUM_db2_default_Util!L4*Weighting!Z12+TUM_db2_default_Util!M4*Weighting!Z13+TUM_db2_default_Util!N4*Weighting!Z14+TUM_db2_default_Util!O4*Weighting!Z15+TUM_db2_default_Util!P4*Weighting!Z16+TUM_db2_default_Util!Q4*Weighting!Z17</f>
        <v>1.3162009399069585</v>
      </c>
      <c r="AA4" s="6">
        <f>+TUM_db2_default_Util!B4*Weighting!AA2+TUM_db2_default_Util!C4*Weighting!AA3+TUM_db2_default_Util!D4*Weighting!AA4+TUM_db2_default_Util!E4*Weighting!AA5+TUM_db2_default_Util!F4*Weighting!AA6+TUM_db2_default_Util!G4*Weighting!AA7+TUM_db2_default_Util!H4*Weighting!AA8+TUM_db2_default_Util!I4*Weighting!AA9+TUM_db2_default_Util!J4*Weighting!AA10+TUM_db2_default_Util!K4*Weighting!AA11+TUM_db2_default_Util!L4*Weighting!AA12+TUM_db2_default_Util!M4*Weighting!AA13+TUM_db2_default_Util!N4*Weighting!AA14+TUM_db2_default_Util!O4*Weighting!AA15+TUM_db2_default_Util!P4*Weighting!AA16+TUM_db2_default_Util!Q4*Weighting!AA17</f>
        <v>1.8520903767437329</v>
      </c>
    </row>
    <row r="5" spans="1:27" x14ac:dyDescent="0.35">
      <c r="A5" s="5" t="s">
        <v>4</v>
      </c>
      <c r="B5" s="6">
        <f ca="1">+TUM_db2_default_Util!B5*Weighting!B2+TUM_db2_default_Util!C5*Weighting!B3+TUM_db2_default_Util!D5*Weighting!B4+TUM_db2_default_Util!E5*Weighting!B5+TUM_db2_default_Util!F5*Weighting!B6+TUM_db2_default_Util!G5*Weighting!B7+TUM_db2_default_Util!H5*Weighting!B8+TUM_db2_default_Util!I5*Weighting!B9+TUM_db2_default_Util!J5*Weighting!B10+TUM_db2_default_Util!K5*Weighting!B11+TUM_db2_default_Util!L5*Weighting!B12+TUM_db2_default_Util!M5*Weighting!B13+TUM_db2_default_Util!N5*Weighting!B14+TUM_db2_default_Util!O5*Weighting!B15+TUM_db2_default_Util!P5*Weighting!B16+TUM_db2_default_Util!Q5*Weighting!B17</f>
        <v>-139.68695554633152</v>
      </c>
      <c r="C5" s="6">
        <f ca="1">+TUM_db2_default_Util!B5*Weighting!C2+TUM_db2_default_Util!C5*Weighting!C3+TUM_db2_default_Util!D5*Weighting!C4+TUM_db2_default_Util!E5*Weighting!C5+TUM_db2_default_Util!F5*Weighting!C6+TUM_db2_default_Util!G5*Weighting!C7+TUM_db2_default_Util!H5*Weighting!C8+TUM_db2_default_Util!I5*Weighting!C9+TUM_db2_default_Util!J5*Weighting!C10+TUM_db2_default_Util!K5*Weighting!C11+TUM_db2_default_Util!L5*Weighting!C12+TUM_db2_default_Util!M5*Weighting!C13+TUM_db2_default_Util!N5*Weighting!C14+TUM_db2_default_Util!O5*Weighting!C15+TUM_db2_default_Util!P5*Weighting!C16+TUM_db2_default_Util!Q5*Weighting!C17</f>
        <v>-134.5208187583392</v>
      </c>
      <c r="D5" s="6">
        <f ca="1">+TUM_db2_default_Util!B5*Weighting!D2+TUM_db2_default_Util!C5*Weighting!D3+TUM_db2_default_Util!D5*Weighting!D4+TUM_db2_default_Util!E5*Weighting!D5+TUM_db2_default_Util!F5*Weighting!D6+TUM_db2_default_Util!G5*Weighting!D7+TUM_db2_default_Util!H5*Weighting!D8+TUM_db2_default_Util!I5*Weighting!D9+TUM_db2_default_Util!J5*Weighting!D10+TUM_db2_default_Util!K5*Weighting!D11+TUM_db2_default_Util!L5*Weighting!D12+TUM_db2_default_Util!M5*Weighting!D13+TUM_db2_default_Util!N5*Weighting!D14+TUM_db2_default_Util!O5*Weighting!D15+TUM_db2_default_Util!P5*Weighting!D16+TUM_db2_default_Util!Q5*Weighting!D17</f>
        <v>-136.36778166750952</v>
      </c>
      <c r="E5" s="6">
        <f ca="1">+TUM_db2_default_Util!B5*Weighting!E2+TUM_db2_default_Util!C5*Weighting!E3+TUM_db2_default_Util!D5*Weighting!E4+TUM_db2_default_Util!E5*Weighting!E5+TUM_db2_default_Util!F5*Weighting!E6+TUM_db2_default_Util!G5*Weighting!E7+TUM_db2_default_Util!H5*Weighting!E8+TUM_db2_default_Util!I5*Weighting!E9+TUM_db2_default_Util!J5*Weighting!E10+TUM_db2_default_Util!K5*Weighting!E11+TUM_db2_default_Util!L5*Weighting!E12+TUM_db2_default_Util!M5*Weighting!E13+TUM_db2_default_Util!N5*Weighting!E14+TUM_db2_default_Util!O5*Weighting!E15+TUM_db2_default_Util!P5*Weighting!E16+TUM_db2_default_Util!Q5*Weighting!E17</f>
        <v>-165.52678678733881</v>
      </c>
      <c r="F5" s="6">
        <f ca="1">+TUM_db2_default_Util!B5*Weighting!F2+TUM_db2_default_Util!C5*Weighting!F3+TUM_db2_default_Util!D5*Weighting!F4+TUM_db2_default_Util!E5*Weighting!F5+TUM_db2_default_Util!F5*Weighting!F6+TUM_db2_default_Util!G5*Weighting!F7+TUM_db2_default_Util!H5*Weighting!F8+TUM_db2_default_Util!I5*Weighting!F9+TUM_db2_default_Util!J5*Weighting!F10+TUM_db2_default_Util!K5*Weighting!F11+TUM_db2_default_Util!L5*Weighting!F12+TUM_db2_default_Util!M5*Weighting!F13+TUM_db2_default_Util!N5*Weighting!F14+TUM_db2_default_Util!O5*Weighting!F15+TUM_db2_default_Util!P5*Weighting!F16+TUM_db2_default_Util!Q5*Weighting!F17</f>
        <v>-128.05913698737567</v>
      </c>
      <c r="G5" s="6">
        <f>+TUM_db2_default_Util!B5*Weighting!G2+TUM_db2_default_Util!C5*Weighting!G3+TUM_db2_default_Util!D5*Weighting!G4+TUM_db2_default_Util!E5*Weighting!G5+TUM_db2_default_Util!F5*Weighting!G6+TUM_db2_default_Util!G5*Weighting!G7+TUM_db2_default_Util!H5*Weighting!G8+TUM_db2_default_Util!I5*Weighting!G9+TUM_db2_default_Util!J5*Weighting!G10+TUM_db2_default_Util!K5*Weighting!G11+TUM_db2_default_Util!L5*Weighting!G12+TUM_db2_default_Util!M5*Weighting!G13+TUM_db2_default_Util!N5*Weighting!G14+TUM_db2_default_Util!O5*Weighting!G15+TUM_db2_default_Util!P5*Weighting!G16+TUM_db2_default_Util!Q5*Weighting!G17</f>
        <v>-57.097927919071587</v>
      </c>
      <c r="H5" s="6">
        <f>+TUM_db2_default_Util!B5*Weighting!H2+TUM_db2_default_Util!C5*Weighting!H3+TUM_db2_default_Util!D5*Weighting!H4+TUM_db2_default_Util!E5*Weighting!H5+TUM_db2_default_Util!F5*Weighting!H6+TUM_db2_default_Util!G5*Weighting!H7+TUM_db2_default_Util!H5*Weighting!H8+TUM_db2_default_Util!I5*Weighting!H9+TUM_db2_default_Util!J5*Weighting!H10+TUM_db2_default_Util!K5*Weighting!H11+TUM_db2_default_Util!L5*Weighting!H12+TUM_db2_default_Util!M5*Weighting!H13+TUM_db2_default_Util!N5*Weighting!H14+TUM_db2_default_Util!O5*Weighting!H15+TUM_db2_default_Util!P5*Weighting!H16+TUM_db2_default_Util!Q5*Weighting!H17</f>
        <v>-47.33193233692014</v>
      </c>
      <c r="I5" s="6">
        <f>+TUM_db2_default_Util!B5*Weighting!I2+TUM_db2_default_Util!C5*Weighting!I3+TUM_db2_default_Util!D5*Weighting!I4+TUM_db2_default_Util!E5*Weighting!I5+TUM_db2_default_Util!F5*Weighting!I6+TUM_db2_default_Util!G5*Weighting!I7+TUM_db2_default_Util!H5*Weighting!I8+TUM_db2_default_Util!I5*Weighting!I9+TUM_db2_default_Util!J5*Weighting!I10+TUM_db2_default_Util!K5*Weighting!I11+TUM_db2_default_Util!L5*Weighting!I12+TUM_db2_default_Util!M5*Weighting!I13+TUM_db2_default_Util!N5*Weighting!I14+TUM_db2_default_Util!O5*Weighting!I15+TUM_db2_default_Util!P5*Weighting!I16+TUM_db2_default_Util!Q5*Weighting!I17</f>
        <v>-55.089618992941148</v>
      </c>
      <c r="J5" s="6">
        <f>+TUM_db2_default_Util!B5*Weighting!J2+TUM_db2_default_Util!C5*Weighting!J3+TUM_db2_default_Util!D5*Weighting!J4+TUM_db2_default_Util!E5*Weighting!J5+TUM_db2_default_Util!F5*Weighting!J6+TUM_db2_default_Util!G5*Weighting!J7+TUM_db2_default_Util!H5*Weighting!J8+TUM_db2_default_Util!I5*Weighting!J9+TUM_db2_default_Util!J5*Weighting!J10+TUM_db2_default_Util!K5*Weighting!J11+TUM_db2_default_Util!L5*Weighting!J12+TUM_db2_default_Util!M5*Weighting!J13+TUM_db2_default_Util!N5*Weighting!J14+TUM_db2_default_Util!O5*Weighting!J15+TUM_db2_default_Util!P5*Weighting!J16+TUM_db2_default_Util!Q5*Weighting!J17</f>
        <v>-63.43313896183377</v>
      </c>
      <c r="K5" s="6">
        <f>+TUM_db2_default_Util!B5*Weighting!K2+TUM_db2_default_Util!C5*Weighting!K3+TUM_db2_default_Util!D5*Weighting!K4+TUM_db2_default_Util!E5*Weighting!K5+TUM_db2_default_Util!F5*Weighting!K6+TUM_db2_default_Util!G5*Weighting!K7+TUM_db2_default_Util!H5*Weighting!K8+TUM_db2_default_Util!I5*Weighting!K9+TUM_db2_default_Util!J5*Weighting!K10+TUM_db2_default_Util!K5*Weighting!K11+TUM_db2_default_Util!L5*Weighting!K12+TUM_db2_default_Util!M5*Weighting!K13+TUM_db2_default_Util!N5*Weighting!K14+TUM_db2_default_Util!O5*Weighting!K15+TUM_db2_default_Util!P5*Weighting!K16+TUM_db2_default_Util!Q5*Weighting!K17</f>
        <v>-43.404123229808491</v>
      </c>
      <c r="L5" s="6">
        <f>+TUM_db2_default_Util!B5*Weighting!L2+TUM_db2_default_Util!C5*Weighting!L3+TUM_db2_default_Util!D5*Weighting!L4+TUM_db2_default_Util!E5*Weighting!L5+TUM_db2_default_Util!F5*Weighting!L6+TUM_db2_default_Util!G5*Weighting!L7+TUM_db2_default_Util!H5*Weighting!L8+TUM_db2_default_Util!I5*Weighting!L9+TUM_db2_default_Util!J5*Weighting!L10+TUM_db2_default_Util!K5*Weighting!L11+TUM_db2_default_Util!L5*Weighting!L12+TUM_db2_default_Util!M5*Weighting!L13+TUM_db2_default_Util!N5*Weighting!L14+TUM_db2_default_Util!O5*Weighting!L15+TUM_db2_default_Util!P5*Weighting!L16+TUM_db2_default_Util!Q5*Weighting!L17</f>
        <v>-8.520551621906268</v>
      </c>
      <c r="M5" s="6">
        <f>+TUM_db2_default_Util!B5*Weighting!M2+TUM_db2_default_Util!C5*Weighting!M3+TUM_db2_default_Util!D5*Weighting!M4+TUM_db2_default_Util!E5*Weighting!M5+TUM_db2_default_Util!F5*Weighting!M6+TUM_db2_default_Util!G5*Weighting!M7+TUM_db2_default_Util!H5*Weighting!M8+TUM_db2_default_Util!I5*Weighting!M9+TUM_db2_default_Util!J5*Weighting!M10+TUM_db2_default_Util!K5*Weighting!M11+TUM_db2_default_Util!L5*Weighting!M12+TUM_db2_default_Util!M5*Weighting!M13+TUM_db2_default_Util!N5*Weighting!M14+TUM_db2_default_Util!O5*Weighting!M15+TUM_db2_default_Util!P5*Weighting!M16+TUM_db2_default_Util!Q5*Weighting!M17</f>
        <v>-0.41679061538687717</v>
      </c>
      <c r="N5" s="6">
        <f>+TUM_db2_default_Util!B5*Weighting!N2+TUM_db2_default_Util!C5*Weighting!N3+TUM_db2_default_Util!D5*Weighting!N4+TUM_db2_default_Util!E5*Weighting!N5+TUM_db2_default_Util!F5*Weighting!N6+TUM_db2_default_Util!G5*Weighting!N7+TUM_db2_default_Util!H5*Weighting!N8+TUM_db2_default_Util!I5*Weighting!N9+TUM_db2_default_Util!J5*Weighting!N10+TUM_db2_default_Util!K5*Weighting!N11+TUM_db2_default_Util!L5*Weighting!N12+TUM_db2_default_Util!M5*Weighting!N13+TUM_db2_default_Util!N5*Weighting!N14+TUM_db2_default_Util!O5*Weighting!N15+TUM_db2_default_Util!P5*Weighting!N16+TUM_db2_default_Util!Q5*Weighting!N17</f>
        <v>-137.83605692879749</v>
      </c>
      <c r="O5" s="6">
        <f>+TUM_db2_default_Util!B5*Weighting!O2+TUM_db2_default_Util!C5*Weighting!O3+TUM_db2_default_Util!D5*Weighting!O4+TUM_db2_default_Util!E5*Weighting!O5+TUM_db2_default_Util!F5*Weighting!O6+TUM_db2_default_Util!G5*Weighting!O7+TUM_db2_default_Util!H5*Weighting!O8+TUM_db2_default_Util!I5*Weighting!O9+TUM_db2_default_Util!J5*Weighting!O10+TUM_db2_default_Util!K5*Weighting!O11+TUM_db2_default_Util!L5*Weighting!O12+TUM_db2_default_Util!M5*Weighting!O13+TUM_db2_default_Util!N5*Weighting!O14+TUM_db2_default_Util!O5*Weighting!O15+TUM_db2_default_Util!P5*Weighting!O16+TUM_db2_default_Util!Q5*Weighting!O17</f>
        <v>-211.4406092756677</v>
      </c>
      <c r="P5" s="6">
        <f>+TUM_db2_default_Util!B5*Weighting!P2+TUM_db2_default_Util!C5*Weighting!P3+TUM_db2_default_Util!D5*Weighting!P4+TUM_db2_default_Util!E5*Weighting!P5+TUM_db2_default_Util!F5*Weighting!P6+TUM_db2_default_Util!G5*Weighting!P7+TUM_db2_default_Util!H5*Weighting!P8+TUM_db2_default_Util!I5*Weighting!P9+TUM_db2_default_Util!J5*Weighting!P10+TUM_db2_default_Util!K5*Weighting!P11+TUM_db2_default_Util!L5*Weighting!P12+TUM_db2_default_Util!M5*Weighting!P13+TUM_db2_default_Util!N5*Weighting!P14+TUM_db2_default_Util!O5*Weighting!P15+TUM_db2_default_Util!P5*Weighting!P16+TUM_db2_default_Util!Q5*Weighting!P17</f>
        <v>-15.56684189647002</v>
      </c>
      <c r="Q5" s="6">
        <f>+TUM_db2_default_Util!B5*Weighting!Q2+TUM_db2_default_Util!C5*Weighting!Q3+TUM_db2_default_Util!D5*Weighting!Q4+TUM_db2_default_Util!E5*Weighting!Q5+TUM_db2_default_Util!F5*Weighting!Q6+TUM_db2_default_Util!G5*Weighting!Q7+TUM_db2_default_Util!H5*Weighting!Q8+TUM_db2_default_Util!I5*Weighting!Q9+TUM_db2_default_Util!J5*Weighting!Q10+TUM_db2_default_Util!K5*Weighting!Q11+TUM_db2_default_Util!L5*Weighting!Q12+TUM_db2_default_Util!M5*Weighting!Q13+TUM_db2_default_Util!N5*Weighting!Q14+TUM_db2_default_Util!O5*Weighting!Q15+TUM_db2_default_Util!P5*Weighting!Q16+TUM_db2_default_Util!Q5*Weighting!Q17</f>
        <v>-0.92657622309680754</v>
      </c>
      <c r="R5" s="6">
        <f>+TUM_db2_default_Util!B5*Weighting!R2+TUM_db2_default_Util!C5*Weighting!R3+TUM_db2_default_Util!D5*Weighting!R4+TUM_db2_default_Util!E5*Weighting!R5+TUM_db2_default_Util!F5*Weighting!R6+TUM_db2_default_Util!G5*Weighting!R7+TUM_db2_default_Util!H5*Weighting!R8+TUM_db2_default_Util!I5*Weighting!R9+TUM_db2_default_Util!J5*Weighting!R10+TUM_db2_default_Util!K5*Weighting!R11+TUM_db2_default_Util!L5*Weighting!R12+TUM_db2_default_Util!M5*Weighting!R13+TUM_db2_default_Util!N5*Weighting!R14+TUM_db2_default_Util!O5*Weighting!R15+TUM_db2_default_Util!P5*Weighting!R16+TUM_db2_default_Util!Q5*Weighting!R17</f>
        <v>-12.903686495898526</v>
      </c>
      <c r="S5" s="6">
        <f>+TUM_db2_default_Util!B5*Weighting!S2+TUM_db2_default_Util!C5*Weighting!S3+TUM_db2_default_Util!D5*Weighting!S4+TUM_db2_default_Util!E5*Weighting!S5+TUM_db2_default_Util!F5*Weighting!S6+TUM_db2_default_Util!G5*Weighting!S7+TUM_db2_default_Util!H5*Weighting!S8+TUM_db2_default_Util!I5*Weighting!S9+TUM_db2_default_Util!J5*Weighting!S10+TUM_db2_default_Util!K5*Weighting!S11+TUM_db2_default_Util!L5*Weighting!S12+TUM_db2_default_Util!M5*Weighting!S13+TUM_db2_default_Util!N5*Weighting!S14+TUM_db2_default_Util!O5*Weighting!S15+TUM_db2_default_Util!P5*Weighting!S16+TUM_db2_default_Util!Q5*Weighting!S17</f>
        <v>-23.119636506121257</v>
      </c>
      <c r="T5" s="6">
        <f>+TUM_db2_default_Util!B5*Weighting!T2+TUM_db2_default_Util!C5*Weighting!T3+TUM_db2_default_Util!D5*Weighting!T4+TUM_db2_default_Util!E5*Weighting!T5+TUM_db2_default_Util!F5*Weighting!T6+TUM_db2_default_Util!G5*Weighting!T7+TUM_db2_default_Util!H5*Weighting!T8+TUM_db2_default_Util!I5*Weighting!T9+TUM_db2_default_Util!J5*Weighting!T10+TUM_db2_default_Util!K5*Weighting!T11+TUM_db2_default_Util!L5*Weighting!T12+TUM_db2_default_Util!M5*Weighting!T13+TUM_db2_default_Util!N5*Weighting!T14+TUM_db2_default_Util!O5*Weighting!T15+TUM_db2_default_Util!P5*Weighting!T16+TUM_db2_default_Util!Q5*Weighting!T17</f>
        <v>-30.087476299810696</v>
      </c>
      <c r="U5" s="6">
        <f>+TUM_db2_default_Util!B5*Weighting!U2+TUM_db2_default_Util!C5*Weighting!U3+TUM_db2_default_Util!D5*Weighting!U4+TUM_db2_default_Util!E5*Weighting!U5+TUM_db2_default_Util!F5*Weighting!U6+TUM_db2_default_Util!G5*Weighting!U7+TUM_db2_default_Util!H5*Weighting!U8+TUM_db2_default_Util!I5*Weighting!U9+TUM_db2_default_Util!J5*Weighting!U10+TUM_db2_default_Util!K5*Weighting!U11+TUM_db2_default_Util!L5*Weighting!U12+TUM_db2_default_Util!M5*Weighting!U13+TUM_db2_default_Util!N5*Weighting!U14+TUM_db2_default_Util!O5*Weighting!U15+TUM_db2_default_Util!P5*Weighting!U16+TUM_db2_default_Util!Q5*Weighting!U17</f>
        <v>-33.576238157927847</v>
      </c>
      <c r="V5" s="6">
        <f>+TUM_db2_default_Util!B5*Weighting!V2+TUM_db2_default_Util!C5*Weighting!V3+TUM_db2_default_Util!D5*Weighting!V4+TUM_db2_default_Util!E5*Weighting!V5+TUM_db2_default_Util!F5*Weighting!V6+TUM_db2_default_Util!G5*Weighting!V7+TUM_db2_default_Util!H5*Weighting!V8+TUM_db2_default_Util!I5*Weighting!V9+TUM_db2_default_Util!J5*Weighting!V10+TUM_db2_default_Util!K5*Weighting!V11+TUM_db2_default_Util!L5*Weighting!V12+TUM_db2_default_Util!M5*Weighting!V13+TUM_db2_default_Util!N5*Weighting!V14+TUM_db2_default_Util!O5*Weighting!V15+TUM_db2_default_Util!P5*Weighting!V16+TUM_db2_default_Util!Q5*Weighting!V17</f>
        <v>-30.338497833319558</v>
      </c>
      <c r="W5" s="6">
        <f>+TUM_db2_default_Util!B5*Weighting!W2+TUM_db2_default_Util!C5*Weighting!W3+TUM_db2_default_Util!D5*Weighting!W4+TUM_db2_default_Util!E5*Weighting!W5+TUM_db2_default_Util!F5*Weighting!W6+TUM_db2_default_Util!G5*Weighting!W7+TUM_db2_default_Util!H5*Weighting!W8+TUM_db2_default_Util!I5*Weighting!W9+TUM_db2_default_Util!J5*Weighting!W10+TUM_db2_default_Util!K5*Weighting!W11+TUM_db2_default_Util!L5*Weighting!W12+TUM_db2_default_Util!M5*Weighting!W13+TUM_db2_default_Util!N5*Weighting!W14+TUM_db2_default_Util!O5*Weighting!W15+TUM_db2_default_Util!P5*Weighting!W16+TUM_db2_default_Util!Q5*Weighting!W17</f>
        <v>-204.58808738493309</v>
      </c>
      <c r="X5" s="6">
        <f>+TUM_db2_default_Util!B5*Weighting!X2+TUM_db2_default_Util!C5*Weighting!X3+TUM_db2_default_Util!D5*Weighting!X4+TUM_db2_default_Util!E5*Weighting!X5+TUM_db2_default_Util!F5*Weighting!X6+TUM_db2_default_Util!G5*Weighting!X7+TUM_db2_default_Util!H5*Weighting!X8+TUM_db2_default_Util!I5*Weighting!X9+TUM_db2_default_Util!J5*Weighting!X10+TUM_db2_default_Util!K5*Weighting!X11+TUM_db2_default_Util!L5*Weighting!X12+TUM_db2_default_Util!M5*Weighting!X13+TUM_db2_default_Util!N5*Weighting!X14+TUM_db2_default_Util!O5*Weighting!X15+TUM_db2_default_Util!P5*Weighting!X16+TUM_db2_default_Util!Q5*Weighting!X17</f>
        <v>-17.929150938579177</v>
      </c>
      <c r="Y5" s="6">
        <f>+TUM_db2_default_Util!B5*Weighting!Y2+TUM_db2_default_Util!C5*Weighting!Y3+TUM_db2_default_Util!D5*Weighting!Y4+TUM_db2_default_Util!E5*Weighting!Y5+TUM_db2_default_Util!F5*Weighting!Y6+TUM_db2_default_Util!G5*Weighting!Y7+TUM_db2_default_Util!H5*Weighting!Y8+TUM_db2_default_Util!I5*Weighting!Y9+TUM_db2_default_Util!J5*Weighting!Y10+TUM_db2_default_Util!K5*Weighting!Y11+TUM_db2_default_Util!L5*Weighting!Y12+TUM_db2_default_Util!M5*Weighting!Y13+TUM_db2_default_Util!N5*Weighting!Y14+TUM_db2_default_Util!O5*Weighting!Y15+TUM_db2_default_Util!P5*Weighting!Y16+TUM_db2_default_Util!Q5*Weighting!Y17</f>
        <v>-154.86573359869598</v>
      </c>
      <c r="Z5" s="6">
        <f>+TUM_db2_default_Util!B5*Weighting!Z2+TUM_db2_default_Util!C5*Weighting!Z3+TUM_db2_default_Util!D5*Weighting!Z4+TUM_db2_default_Util!E5*Weighting!Z5+TUM_db2_default_Util!F5*Weighting!Z6+TUM_db2_default_Util!G5*Weighting!Z7+TUM_db2_default_Util!H5*Weighting!Z8+TUM_db2_default_Util!I5*Weighting!Z9+TUM_db2_default_Util!J5*Weighting!Z10+TUM_db2_default_Util!K5*Weighting!Z11+TUM_db2_default_Util!L5*Weighting!Z12+TUM_db2_default_Util!M5*Weighting!Z13+TUM_db2_default_Util!N5*Weighting!Z14+TUM_db2_default_Util!O5*Weighting!Z15+TUM_db2_default_Util!P5*Weighting!Z16+TUM_db2_default_Util!Q5*Weighting!Z17</f>
        <v>-18.877665275705123</v>
      </c>
      <c r="AA5" s="6">
        <f>+TUM_db2_default_Util!B5*Weighting!AA2+TUM_db2_default_Util!C5*Weighting!AA3+TUM_db2_default_Util!D5*Weighting!AA4+TUM_db2_default_Util!E5*Weighting!AA5+TUM_db2_default_Util!F5*Weighting!AA6+TUM_db2_default_Util!G5*Weighting!AA7+TUM_db2_default_Util!H5*Weighting!AA8+TUM_db2_default_Util!I5*Weighting!AA9+TUM_db2_default_Util!J5*Weighting!AA10+TUM_db2_default_Util!K5*Weighting!AA11+TUM_db2_default_Util!L5*Weighting!AA12+TUM_db2_default_Util!M5*Weighting!AA13+TUM_db2_default_Util!N5*Weighting!AA14+TUM_db2_default_Util!O5*Weighting!AA15+TUM_db2_default_Util!P5*Weighting!AA16+TUM_db2_default_Util!Q5*Weighting!AA17</f>
        <v>-12.573247652829075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default_Mat!B2*Weighting!B2+TUM_db2_default_Mat!C2*Weighting!B3+TUM_db2_default_Mat!D2*Weighting!B4+TUM_db2_default_Mat!E2*Weighting!B5+TUM_db2_default_Mat!F2*Weighting!B6+TUM_db2_default_Mat!G2*Weighting!B7+TUM_db2_default_Mat!H2*Weighting!B8+TUM_db2_default_Mat!I2*Weighting!B9+TUM_db2_default_Mat!J2*Weighting!B10+TUM_db2_default_Mat!K2*Weighting!B11+TUM_db2_default_Mat!L2*Weighting!B12+TUM_db2_default_Mat!M2*Weighting!B13+TUM_db2_default_Mat!N2*Weighting!B14+TUM_db2_default_Mat!O2*Weighting!B15+TUM_db2_default_Mat!P2*Weighting!B16+TUM_db2_default_Mat!Q2*Weighting!B17</f>
        <v>698.43477773165785</v>
      </c>
      <c r="C2" s="6">
        <f ca="1">+TUM_db2_default_Mat!B2*Weighting!C2+TUM_db2_default_Mat!C2*Weighting!C3+TUM_db2_default_Mat!D2*Weighting!C4+TUM_db2_default_Mat!E2*Weighting!C5+TUM_db2_default_Mat!F2*Weighting!C6+TUM_db2_default_Mat!G2*Weighting!C7+TUM_db2_default_Mat!H2*Weighting!C8+TUM_db2_default_Mat!I2*Weighting!C9+TUM_db2_default_Mat!J2*Weighting!C10+TUM_db2_default_Mat!K2*Weighting!C11+TUM_db2_default_Mat!L2*Weighting!C12+TUM_db2_default_Mat!M2*Weighting!C13+TUM_db2_default_Mat!N2*Weighting!C14+TUM_db2_default_Mat!O2*Weighting!C15+TUM_db2_default_Mat!P2*Weighting!C16+TUM_db2_default_Mat!Q2*Weighting!C17</f>
        <v>672.60409379169619</v>
      </c>
      <c r="D2" s="6">
        <f ca="1">+TUM_db2_default_Mat!B2*Weighting!D2+TUM_db2_default_Mat!C2*Weighting!D3+TUM_db2_default_Mat!D2*Weighting!D4+TUM_db2_default_Mat!E2*Weighting!D5+TUM_db2_default_Mat!F2*Weighting!D6+TUM_db2_default_Mat!G2*Weighting!D7+TUM_db2_default_Mat!H2*Weighting!D8+TUM_db2_default_Mat!I2*Weighting!D9+TUM_db2_default_Mat!J2*Weighting!D10+TUM_db2_default_Mat!K2*Weighting!D11+TUM_db2_default_Mat!L2*Weighting!D12+TUM_db2_default_Mat!M2*Weighting!D13+TUM_db2_default_Mat!N2*Weighting!D14+TUM_db2_default_Mat!O2*Weighting!D15+TUM_db2_default_Mat!P2*Weighting!D16+TUM_db2_default_Mat!Q2*Weighting!D17</f>
        <v>681.83890833754742</v>
      </c>
      <c r="E2" s="6">
        <f ca="1">+TUM_db2_default_Mat!B2*Weighting!E2+TUM_db2_default_Mat!C2*Weighting!E3+TUM_db2_default_Mat!D2*Weighting!E4+TUM_db2_default_Mat!E2*Weighting!E5+TUM_db2_default_Mat!F2*Weighting!E6+TUM_db2_default_Mat!G2*Weighting!E7+TUM_db2_default_Mat!H2*Weighting!E8+TUM_db2_default_Mat!I2*Weighting!E9+TUM_db2_default_Mat!J2*Weighting!E10+TUM_db2_default_Mat!K2*Weighting!E11+TUM_db2_default_Mat!L2*Weighting!E12+TUM_db2_default_Mat!M2*Weighting!E13+TUM_db2_default_Mat!N2*Weighting!E14+TUM_db2_default_Mat!O2*Weighting!E15+TUM_db2_default_Mat!P2*Weighting!E16+TUM_db2_default_Mat!Q2*Weighting!E17</f>
        <v>827.63393393669423</v>
      </c>
      <c r="F2" s="6">
        <f ca="1">+TUM_db2_default_Mat!B2*Weighting!F2+TUM_db2_default_Mat!C2*Weighting!F3+TUM_db2_default_Mat!D2*Weighting!F4+TUM_db2_default_Mat!E2*Weighting!F5+TUM_db2_default_Mat!F2*Weighting!F6+TUM_db2_default_Mat!G2*Weighting!F7+TUM_db2_default_Mat!H2*Weighting!F8+TUM_db2_default_Mat!I2*Weighting!F9+TUM_db2_default_Mat!J2*Weighting!F10+TUM_db2_default_Mat!K2*Weighting!F11+TUM_db2_default_Mat!L2*Weighting!F12+TUM_db2_default_Mat!M2*Weighting!F13+TUM_db2_default_Mat!N2*Weighting!F14+TUM_db2_default_Mat!O2*Weighting!F15+TUM_db2_default_Mat!P2*Weighting!F16+TUM_db2_default_Mat!Q2*Weighting!F17</f>
        <v>640.2956849368785</v>
      </c>
      <c r="G2" s="6">
        <f>+TUM_db2_default_Mat!B2*Weighting!G2+TUM_db2_default_Mat!C2*Weighting!G3+TUM_db2_default_Mat!D2*Weighting!G4+TUM_db2_default_Mat!E2*Weighting!G5+TUM_db2_default_Mat!F2*Weighting!G6+TUM_db2_default_Mat!G2*Weighting!G7+TUM_db2_default_Mat!H2*Weighting!G8+TUM_db2_default_Mat!I2*Weighting!G9+TUM_db2_default_Mat!J2*Weighting!G10+TUM_db2_default_Mat!K2*Weighting!G11+TUM_db2_default_Mat!L2*Weighting!G12+TUM_db2_default_Mat!M2*Weighting!G13+TUM_db2_default_Mat!N2*Weighting!G14+TUM_db2_default_Mat!O2*Weighting!G15+TUM_db2_default_Mat!P2*Weighting!G16+TUM_db2_default_Mat!Q2*Weighting!G17</f>
        <v>285.48963959535797</v>
      </c>
      <c r="H2" s="6">
        <f>+TUM_db2_default_Mat!B2*Weighting!H2+TUM_db2_default_Mat!C2*Weighting!H3+TUM_db2_default_Mat!D2*Weighting!H4+TUM_db2_default_Mat!E2*Weighting!H5+TUM_db2_default_Mat!F2*Weighting!H6+TUM_db2_default_Mat!G2*Weighting!H7+TUM_db2_default_Mat!H2*Weighting!H8+TUM_db2_default_Mat!I2*Weighting!H9+TUM_db2_default_Mat!J2*Weighting!H10+TUM_db2_default_Mat!K2*Weighting!H11+TUM_db2_default_Mat!L2*Weighting!H12+TUM_db2_default_Mat!M2*Weighting!H13+TUM_db2_default_Mat!N2*Weighting!H14+TUM_db2_default_Mat!O2*Weighting!H15+TUM_db2_default_Mat!P2*Weighting!H16+TUM_db2_default_Mat!Q2*Weighting!H17</f>
        <v>236.65966168460071</v>
      </c>
      <c r="I2" s="6">
        <f>+TUM_db2_default_Mat!B2*Weighting!I2+TUM_db2_default_Mat!C2*Weighting!I3+TUM_db2_default_Mat!D2*Weighting!I4+TUM_db2_default_Mat!E2*Weighting!I5+TUM_db2_default_Mat!F2*Weighting!I6+TUM_db2_default_Mat!G2*Weighting!I7+TUM_db2_default_Mat!H2*Weighting!I8+TUM_db2_default_Mat!I2*Weighting!I9+TUM_db2_default_Mat!J2*Weighting!I10+TUM_db2_default_Mat!K2*Weighting!I11+TUM_db2_default_Mat!L2*Weighting!I12+TUM_db2_default_Mat!M2*Weighting!I13+TUM_db2_default_Mat!N2*Weighting!I14+TUM_db2_default_Mat!O2*Weighting!I15+TUM_db2_default_Mat!P2*Weighting!I16+TUM_db2_default_Mat!Q2*Weighting!I17</f>
        <v>275.44809496470583</v>
      </c>
      <c r="J2" s="6">
        <f>+TUM_db2_default_Mat!B2*Weighting!J2+TUM_db2_default_Mat!C2*Weighting!J3+TUM_db2_default_Mat!D2*Weighting!J4+TUM_db2_default_Mat!E2*Weighting!J5+TUM_db2_default_Mat!F2*Weighting!J6+TUM_db2_default_Mat!G2*Weighting!J7+TUM_db2_default_Mat!H2*Weighting!J8+TUM_db2_default_Mat!I2*Weighting!J9+TUM_db2_default_Mat!J2*Weighting!J10+TUM_db2_default_Mat!K2*Weighting!J11+TUM_db2_default_Mat!L2*Weighting!J12+TUM_db2_default_Mat!M2*Weighting!J13+TUM_db2_default_Mat!N2*Weighting!J14+TUM_db2_default_Mat!O2*Weighting!J15+TUM_db2_default_Mat!P2*Weighting!J16+TUM_db2_default_Mat!Q2*Weighting!J17</f>
        <v>317.16569480916888</v>
      </c>
      <c r="K2" s="6">
        <f>+TUM_db2_default_Mat!B2*Weighting!K2+TUM_db2_default_Mat!C2*Weighting!K3+TUM_db2_default_Mat!D2*Weighting!K4+TUM_db2_default_Mat!E2*Weighting!K5+TUM_db2_default_Mat!F2*Weighting!K6+TUM_db2_default_Mat!G2*Weighting!K7+TUM_db2_default_Mat!H2*Weighting!K8+TUM_db2_default_Mat!I2*Weighting!K9+TUM_db2_default_Mat!J2*Weighting!K10+TUM_db2_default_Mat!K2*Weighting!K11+TUM_db2_default_Mat!L2*Weighting!K12+TUM_db2_default_Mat!M2*Weighting!K13+TUM_db2_default_Mat!N2*Weighting!K14+TUM_db2_default_Mat!O2*Weighting!K15+TUM_db2_default_Mat!P2*Weighting!K16+TUM_db2_default_Mat!Q2*Weighting!K17</f>
        <v>217.02061614904247</v>
      </c>
      <c r="L2" s="6">
        <f>+TUM_db2_default_Mat!B2*Weighting!L2+TUM_db2_default_Mat!C2*Weighting!L3+TUM_db2_default_Mat!D2*Weighting!L4+TUM_db2_default_Mat!E2*Weighting!L5+TUM_db2_default_Mat!F2*Weighting!L6+TUM_db2_default_Mat!G2*Weighting!L7+TUM_db2_default_Mat!H2*Weighting!L8+TUM_db2_default_Mat!I2*Weighting!L9+TUM_db2_default_Mat!J2*Weighting!L10+TUM_db2_default_Mat!K2*Weighting!L11+TUM_db2_default_Mat!L2*Weighting!L12+TUM_db2_default_Mat!M2*Weighting!L13+TUM_db2_default_Mat!N2*Weighting!L14+TUM_db2_default_Mat!O2*Weighting!L15+TUM_db2_default_Mat!P2*Weighting!L16+TUM_db2_default_Mat!Q2*Weighting!L17</f>
        <v>42.602758109531344</v>
      </c>
      <c r="M2" s="6">
        <f>+TUM_db2_default_Mat!B2*Weighting!M2+TUM_db2_default_Mat!C2*Weighting!M3+TUM_db2_default_Mat!D2*Weighting!M4+TUM_db2_default_Mat!E2*Weighting!M5+TUM_db2_default_Mat!F2*Weighting!M6+TUM_db2_default_Mat!G2*Weighting!M7+TUM_db2_default_Mat!H2*Weighting!M8+TUM_db2_default_Mat!I2*Weighting!M9+TUM_db2_default_Mat!J2*Weighting!M10+TUM_db2_default_Mat!K2*Weighting!M11+TUM_db2_default_Mat!L2*Weighting!M12+TUM_db2_default_Mat!M2*Weighting!M13+TUM_db2_default_Mat!N2*Weighting!M14+TUM_db2_default_Mat!O2*Weighting!M15+TUM_db2_default_Mat!P2*Weighting!M16+TUM_db2_default_Mat!Q2*Weighting!M17</f>
        <v>2.0839530769343866</v>
      </c>
      <c r="N2" s="6">
        <f>+TUM_db2_default_Mat!B2*Weighting!N2+TUM_db2_default_Mat!C2*Weighting!N3+TUM_db2_default_Mat!D2*Weighting!N4+TUM_db2_default_Mat!E2*Weighting!N5+TUM_db2_default_Mat!F2*Weighting!N6+TUM_db2_default_Mat!G2*Weighting!N7+TUM_db2_default_Mat!H2*Weighting!N8+TUM_db2_default_Mat!I2*Weighting!N9+TUM_db2_default_Mat!J2*Weighting!N10+TUM_db2_default_Mat!K2*Weighting!N11+TUM_db2_default_Mat!L2*Weighting!N12+TUM_db2_default_Mat!M2*Weighting!N13+TUM_db2_default_Mat!N2*Weighting!N14+TUM_db2_default_Mat!O2*Weighting!N15+TUM_db2_default_Mat!P2*Weighting!N16+TUM_db2_default_Mat!Q2*Weighting!N17</f>
        <v>689.18028464398731</v>
      </c>
      <c r="O2" s="6">
        <f>+TUM_db2_default_Mat!B2*Weighting!O2+TUM_db2_default_Mat!C2*Weighting!O3+TUM_db2_default_Mat!D2*Weighting!O4+TUM_db2_default_Mat!E2*Weighting!O5+TUM_db2_default_Mat!F2*Weighting!O6+TUM_db2_default_Mat!G2*Weighting!O7+TUM_db2_default_Mat!H2*Weighting!O8+TUM_db2_default_Mat!I2*Weighting!O9+TUM_db2_default_Mat!J2*Weighting!O10+TUM_db2_default_Mat!K2*Weighting!O11+TUM_db2_default_Mat!L2*Weighting!O12+TUM_db2_default_Mat!M2*Weighting!O13+TUM_db2_default_Mat!N2*Weighting!O14+TUM_db2_default_Mat!O2*Weighting!O15+TUM_db2_default_Mat!P2*Weighting!O16+TUM_db2_default_Mat!Q2*Weighting!O17</f>
        <v>1057.2030463783387</v>
      </c>
      <c r="P2" s="6">
        <f>+TUM_db2_default_Mat!B2*Weighting!P2+TUM_db2_default_Mat!C2*Weighting!P3+TUM_db2_default_Mat!D2*Weighting!P4+TUM_db2_default_Mat!E2*Weighting!P5+TUM_db2_default_Mat!F2*Weighting!P6+TUM_db2_default_Mat!G2*Weighting!P7+TUM_db2_default_Mat!H2*Weighting!P8+TUM_db2_default_Mat!I2*Weighting!P9+TUM_db2_default_Mat!J2*Weighting!P10+TUM_db2_default_Mat!K2*Weighting!P11+TUM_db2_default_Mat!L2*Weighting!P12+TUM_db2_default_Mat!M2*Weighting!P13+TUM_db2_default_Mat!N2*Weighting!P14+TUM_db2_default_Mat!O2*Weighting!P15+TUM_db2_default_Mat!P2*Weighting!P16+TUM_db2_default_Mat!Q2*Weighting!P17</f>
        <v>77.834209482350104</v>
      </c>
      <c r="Q2" s="6">
        <f>+TUM_db2_default_Mat!B2*Weighting!Q2+TUM_db2_default_Mat!C2*Weighting!Q3+TUM_db2_default_Mat!D2*Weighting!Q4+TUM_db2_default_Mat!E2*Weighting!Q5+TUM_db2_default_Mat!F2*Weighting!Q6+TUM_db2_default_Mat!G2*Weighting!Q7+TUM_db2_default_Mat!H2*Weighting!Q8+TUM_db2_default_Mat!I2*Weighting!Q9+TUM_db2_default_Mat!J2*Weighting!Q10+TUM_db2_default_Mat!K2*Weighting!Q11+TUM_db2_default_Mat!L2*Weighting!Q12+TUM_db2_default_Mat!M2*Weighting!Q13+TUM_db2_default_Mat!N2*Weighting!Q14+TUM_db2_default_Mat!O2*Weighting!Q15+TUM_db2_default_Mat!P2*Weighting!Q16+TUM_db2_default_Mat!Q2*Weighting!Q17</f>
        <v>4.6328811154840368</v>
      </c>
      <c r="R2" s="6">
        <f>+TUM_db2_default_Mat!B2*Weighting!R2+TUM_db2_default_Mat!C2*Weighting!R3+TUM_db2_default_Mat!D2*Weighting!R4+TUM_db2_default_Mat!E2*Weighting!R5+TUM_db2_default_Mat!F2*Weighting!R6+TUM_db2_default_Mat!G2*Weighting!R7+TUM_db2_default_Mat!H2*Weighting!R8+TUM_db2_default_Mat!I2*Weighting!R9+TUM_db2_default_Mat!J2*Weighting!R10+TUM_db2_default_Mat!K2*Weighting!R11+TUM_db2_default_Mat!L2*Weighting!R12+TUM_db2_default_Mat!M2*Weighting!R13+TUM_db2_default_Mat!N2*Weighting!R14+TUM_db2_default_Mat!O2*Weighting!R15+TUM_db2_default_Mat!P2*Weighting!R16+TUM_db2_default_Mat!Q2*Weighting!R17</f>
        <v>64.518432479492631</v>
      </c>
      <c r="S2" s="6">
        <f>+TUM_db2_default_Mat!B2*Weighting!S2+TUM_db2_default_Mat!C2*Weighting!S3+TUM_db2_default_Mat!D2*Weighting!S4+TUM_db2_default_Mat!E2*Weighting!S5+TUM_db2_default_Mat!F2*Weighting!S6+TUM_db2_default_Mat!G2*Weighting!S7+TUM_db2_default_Mat!H2*Weighting!S8+TUM_db2_default_Mat!I2*Weighting!S9+TUM_db2_default_Mat!J2*Weighting!S10+TUM_db2_default_Mat!K2*Weighting!S11+TUM_db2_default_Mat!L2*Weighting!S12+TUM_db2_default_Mat!M2*Weighting!S13+TUM_db2_default_Mat!N2*Weighting!S14+TUM_db2_default_Mat!O2*Weighting!S15+TUM_db2_default_Mat!P2*Weighting!S16+TUM_db2_default_Mat!Q2*Weighting!S17</f>
        <v>115.59818253060628</v>
      </c>
      <c r="T2" s="6">
        <f>+TUM_db2_default_Mat!B2*Weighting!T2+TUM_db2_default_Mat!C2*Weighting!T3+TUM_db2_default_Mat!D2*Weighting!T4+TUM_db2_default_Mat!E2*Weighting!T5+TUM_db2_default_Mat!F2*Weighting!T6+TUM_db2_default_Mat!G2*Weighting!T7+TUM_db2_default_Mat!H2*Weighting!T8+TUM_db2_default_Mat!I2*Weighting!T9+TUM_db2_default_Mat!J2*Weighting!T10+TUM_db2_default_Mat!K2*Weighting!T11+TUM_db2_default_Mat!L2*Weighting!T12+TUM_db2_default_Mat!M2*Weighting!T13+TUM_db2_default_Mat!N2*Weighting!T14+TUM_db2_default_Mat!O2*Weighting!T15+TUM_db2_default_Mat!P2*Weighting!T16+TUM_db2_default_Mat!Q2*Weighting!T17</f>
        <v>150.43738149905346</v>
      </c>
      <c r="U2" s="6">
        <f>+TUM_db2_default_Mat!B2*Weighting!U2+TUM_db2_default_Mat!C2*Weighting!U3+TUM_db2_default_Mat!D2*Weighting!U4+TUM_db2_default_Mat!E2*Weighting!U5+TUM_db2_default_Mat!F2*Weighting!U6+TUM_db2_default_Mat!G2*Weighting!U7+TUM_db2_default_Mat!H2*Weighting!U8+TUM_db2_default_Mat!I2*Weighting!U9+TUM_db2_default_Mat!J2*Weighting!U10+TUM_db2_default_Mat!K2*Weighting!U11+TUM_db2_default_Mat!L2*Weighting!U12+TUM_db2_default_Mat!M2*Weighting!U13+TUM_db2_default_Mat!N2*Weighting!U14+TUM_db2_default_Mat!O2*Weighting!U15+TUM_db2_default_Mat!P2*Weighting!U16+TUM_db2_default_Mat!Q2*Weighting!U17</f>
        <v>167.88119078963922</v>
      </c>
      <c r="V2" s="6">
        <f>+TUM_db2_default_Mat!B2*Weighting!V2+TUM_db2_default_Mat!C2*Weighting!V3+TUM_db2_default_Mat!D2*Weighting!V4+TUM_db2_default_Mat!E2*Weighting!V5+TUM_db2_default_Mat!F2*Weighting!V6+TUM_db2_default_Mat!G2*Weighting!V7+TUM_db2_default_Mat!H2*Weighting!V8+TUM_db2_default_Mat!I2*Weighting!V9+TUM_db2_default_Mat!J2*Weighting!V10+TUM_db2_default_Mat!K2*Weighting!V11+TUM_db2_default_Mat!L2*Weighting!V12+TUM_db2_default_Mat!M2*Weighting!V13+TUM_db2_default_Mat!N2*Weighting!V14+TUM_db2_default_Mat!O2*Weighting!V15+TUM_db2_default_Mat!P2*Weighting!V16+TUM_db2_default_Mat!Q2*Weighting!V17</f>
        <v>151.6924891665978</v>
      </c>
      <c r="W2" s="6">
        <f>+TUM_db2_default_Mat!B2*Weighting!W2+TUM_db2_default_Mat!C2*Weighting!W3+TUM_db2_default_Mat!D2*Weighting!W4+TUM_db2_default_Mat!E2*Weighting!W5+TUM_db2_default_Mat!F2*Weighting!W6+TUM_db2_default_Mat!G2*Weighting!W7+TUM_db2_default_Mat!H2*Weighting!W8+TUM_db2_default_Mat!I2*Weighting!W9+TUM_db2_default_Mat!J2*Weighting!W10+TUM_db2_default_Mat!K2*Weighting!W11+TUM_db2_default_Mat!L2*Weighting!W12+TUM_db2_default_Mat!M2*Weighting!W13+TUM_db2_default_Mat!N2*Weighting!W14+TUM_db2_default_Mat!O2*Weighting!W15+TUM_db2_default_Mat!P2*Weighting!W16+TUM_db2_default_Mat!Q2*Weighting!W17</f>
        <v>1022.9404369246657</v>
      </c>
      <c r="X2" s="6">
        <f>+TUM_db2_default_Mat!B2*Weighting!X2+TUM_db2_default_Mat!C2*Weighting!X3+TUM_db2_default_Mat!D2*Weighting!X4+TUM_db2_default_Mat!E2*Weighting!X5+TUM_db2_default_Mat!F2*Weighting!X6+TUM_db2_default_Mat!G2*Weighting!X7+TUM_db2_default_Mat!H2*Weighting!X8+TUM_db2_default_Mat!I2*Weighting!X9+TUM_db2_default_Mat!J2*Weighting!X10+TUM_db2_default_Mat!K2*Weighting!X11+TUM_db2_default_Mat!L2*Weighting!X12+TUM_db2_default_Mat!M2*Weighting!X13+TUM_db2_default_Mat!N2*Weighting!X14+TUM_db2_default_Mat!O2*Weighting!X15+TUM_db2_default_Mat!P2*Weighting!X16+TUM_db2_default_Mat!Q2*Weighting!X17</f>
        <v>89.645754692895878</v>
      </c>
      <c r="Y2" s="6">
        <f>+TUM_db2_default_Mat!B2*Weighting!Y2+TUM_db2_default_Mat!C2*Weighting!Y3+TUM_db2_default_Mat!D2*Weighting!Y4+TUM_db2_default_Mat!E2*Weighting!Y5+TUM_db2_default_Mat!F2*Weighting!Y6+TUM_db2_default_Mat!G2*Weighting!Y7+TUM_db2_default_Mat!H2*Weighting!Y8+TUM_db2_default_Mat!I2*Weighting!Y9+TUM_db2_default_Mat!J2*Weighting!Y10+TUM_db2_default_Mat!K2*Weighting!Y11+TUM_db2_default_Mat!L2*Weighting!Y12+TUM_db2_default_Mat!M2*Weighting!Y13+TUM_db2_default_Mat!N2*Weighting!Y14+TUM_db2_default_Mat!O2*Weighting!Y15+TUM_db2_default_Mat!P2*Weighting!Y16+TUM_db2_default_Mat!Q2*Weighting!Y17</f>
        <v>774.32866799347994</v>
      </c>
      <c r="Z2" s="6">
        <f>+TUM_db2_default_Mat!B2*Weighting!Z2+TUM_db2_default_Mat!C2*Weighting!Z3+TUM_db2_default_Mat!D2*Weighting!Z4+TUM_db2_default_Mat!E2*Weighting!Z5+TUM_db2_default_Mat!F2*Weighting!Z6+TUM_db2_default_Mat!G2*Weighting!Z7+TUM_db2_default_Mat!H2*Weighting!Z8+TUM_db2_default_Mat!I2*Weighting!Z9+TUM_db2_default_Mat!J2*Weighting!Z10+TUM_db2_default_Mat!K2*Weighting!Z11+TUM_db2_default_Mat!L2*Weighting!Z12+TUM_db2_default_Mat!M2*Weighting!Z13+TUM_db2_default_Mat!N2*Weighting!Z14+TUM_db2_default_Mat!O2*Weighting!Z15+TUM_db2_default_Mat!P2*Weighting!Z16+TUM_db2_default_Mat!Q2*Weighting!Z17</f>
        <v>94.388326378525619</v>
      </c>
      <c r="AA2" s="6">
        <f>+TUM_db2_default_Mat!B2*Weighting!AA2+TUM_db2_default_Mat!C2*Weighting!AA3+TUM_db2_default_Mat!D2*Weighting!AA4+TUM_db2_default_Mat!E2*Weighting!AA5+TUM_db2_default_Mat!F2*Weighting!AA6+TUM_db2_default_Mat!G2*Weighting!AA7+TUM_db2_default_Mat!H2*Weighting!AA8+TUM_db2_default_Mat!I2*Weighting!AA9+TUM_db2_default_Mat!J2*Weighting!AA10+TUM_db2_default_Mat!K2*Weighting!AA11+TUM_db2_default_Mat!L2*Weighting!AA12+TUM_db2_default_Mat!M2*Weighting!AA13+TUM_db2_default_Mat!N2*Weighting!AA14+TUM_db2_default_Mat!O2*Weighting!AA15+TUM_db2_default_Mat!P2*Weighting!AA16+TUM_db2_default_Mat!Q2*Weighting!AA17</f>
        <v>62.866238264145373</v>
      </c>
    </row>
    <row r="3" spans="1:27" x14ac:dyDescent="0.35">
      <c r="A3" s="5" t="s">
        <v>2</v>
      </c>
      <c r="B3" s="6">
        <f ca="1">+TUM_db2_default_Mat!B3*Weighting!B2+TUM_db2_default_Mat!C3*Weighting!B3+TUM_db2_default_Mat!D3*Weighting!B4+TUM_db2_default_Mat!E3*Weighting!B5+TUM_db2_default_Mat!F3*Weighting!B6+TUM_db2_default_Mat!G3*Weighting!B7+TUM_db2_default_Mat!H3*Weighting!B8+TUM_db2_default_Mat!I3*Weighting!B9+TUM_db2_default_Mat!J3*Weighting!B10+TUM_db2_default_Mat!K3*Weighting!B11+TUM_db2_default_Mat!L3*Weighting!B12+TUM_db2_default_Mat!M3*Weighting!B13+TUM_db2_default_Mat!N3*Weighting!B14+TUM_db2_default_Mat!O3*Weighting!B15+TUM_db2_default_Mat!P3*Weighting!B16+TUM_db2_default_Mat!Q3*Weighting!B17</f>
        <v>279.37391109266304</v>
      </c>
      <c r="C3" s="6">
        <f ca="1">+TUM_db2_default_Mat!B3*Weighting!C2+TUM_db2_default_Mat!C3*Weighting!C3+TUM_db2_default_Mat!D3*Weighting!C4+TUM_db2_default_Mat!E3*Weighting!C5+TUM_db2_default_Mat!F3*Weighting!C6+TUM_db2_default_Mat!G3*Weighting!C7+TUM_db2_default_Mat!H3*Weighting!C8+TUM_db2_default_Mat!I3*Weighting!C9+TUM_db2_default_Mat!J3*Weighting!C10+TUM_db2_default_Mat!K3*Weighting!C11+TUM_db2_default_Mat!L3*Weighting!C12+TUM_db2_default_Mat!M3*Weighting!C13+TUM_db2_default_Mat!N3*Weighting!C14+TUM_db2_default_Mat!O3*Weighting!C15+TUM_db2_default_Mat!P3*Weighting!C16+TUM_db2_default_Mat!Q3*Weighting!C17</f>
        <v>269.04163751667841</v>
      </c>
      <c r="D3" s="6">
        <f ca="1">+TUM_db2_default_Mat!B3*Weighting!D2+TUM_db2_default_Mat!C3*Weighting!D3+TUM_db2_default_Mat!D3*Weighting!D4+TUM_db2_default_Mat!E3*Weighting!D5+TUM_db2_default_Mat!F3*Weighting!D6+TUM_db2_default_Mat!G3*Weighting!D7+TUM_db2_default_Mat!H3*Weighting!D8+TUM_db2_default_Mat!I3*Weighting!D9+TUM_db2_default_Mat!J3*Weighting!D10+TUM_db2_default_Mat!K3*Weighting!D11+TUM_db2_default_Mat!L3*Weighting!D12+TUM_db2_default_Mat!M3*Weighting!D13+TUM_db2_default_Mat!N3*Weighting!D14+TUM_db2_default_Mat!O3*Weighting!D15+TUM_db2_default_Mat!P3*Weighting!D16+TUM_db2_default_Mat!Q3*Weighting!D17</f>
        <v>272.73556333501904</v>
      </c>
      <c r="E3" s="6">
        <f ca="1">+TUM_db2_default_Mat!B3*Weighting!E2+TUM_db2_default_Mat!C3*Weighting!E3+TUM_db2_default_Mat!D3*Weighting!E4+TUM_db2_default_Mat!E3*Weighting!E5+TUM_db2_default_Mat!F3*Weighting!E6+TUM_db2_default_Mat!G3*Weighting!E7+TUM_db2_default_Mat!H3*Weighting!E8+TUM_db2_default_Mat!I3*Weighting!E9+TUM_db2_default_Mat!J3*Weighting!E10+TUM_db2_default_Mat!K3*Weighting!E11+TUM_db2_default_Mat!L3*Weighting!E12+TUM_db2_default_Mat!M3*Weighting!E13+TUM_db2_default_Mat!N3*Weighting!E14+TUM_db2_default_Mat!O3*Weighting!E15+TUM_db2_default_Mat!P3*Weighting!E16+TUM_db2_default_Mat!Q3*Weighting!E17</f>
        <v>331.05357357467767</v>
      </c>
      <c r="F3" s="6">
        <f ca="1">+TUM_db2_default_Mat!B3*Weighting!F2+TUM_db2_default_Mat!C3*Weighting!F3+TUM_db2_default_Mat!D3*Weighting!F4+TUM_db2_default_Mat!E3*Weighting!F5+TUM_db2_default_Mat!F3*Weighting!F6+TUM_db2_default_Mat!G3*Weighting!F7+TUM_db2_default_Mat!H3*Weighting!F8+TUM_db2_default_Mat!I3*Weighting!F9+TUM_db2_default_Mat!J3*Weighting!F10+TUM_db2_default_Mat!K3*Weighting!F11+TUM_db2_default_Mat!L3*Weighting!F12+TUM_db2_default_Mat!M3*Weighting!F13+TUM_db2_default_Mat!N3*Weighting!F14+TUM_db2_default_Mat!O3*Weighting!F15+TUM_db2_default_Mat!P3*Weighting!F16+TUM_db2_default_Mat!Q3*Weighting!F17</f>
        <v>256.11827397475133</v>
      </c>
      <c r="G3" s="6">
        <f>+TUM_db2_default_Mat!B3*Weighting!G2+TUM_db2_default_Mat!C3*Weighting!G3+TUM_db2_default_Mat!D3*Weighting!G4+TUM_db2_default_Mat!E3*Weighting!G5+TUM_db2_default_Mat!F3*Weighting!G6+TUM_db2_default_Mat!G3*Weighting!G7+TUM_db2_default_Mat!H3*Weighting!G8+TUM_db2_default_Mat!I3*Weighting!G9+TUM_db2_default_Mat!J3*Weighting!G10+TUM_db2_default_Mat!K3*Weighting!G11+TUM_db2_default_Mat!L3*Weighting!G12+TUM_db2_default_Mat!M3*Weighting!G13+TUM_db2_default_Mat!N3*Weighting!G14+TUM_db2_default_Mat!O3*Weighting!G15+TUM_db2_default_Mat!P3*Weighting!G16+TUM_db2_default_Mat!Q3*Weighting!G17</f>
        <v>114.19585583814317</v>
      </c>
      <c r="H3" s="6">
        <f>+TUM_db2_default_Mat!B3*Weighting!H2+TUM_db2_default_Mat!C3*Weighting!H3+TUM_db2_default_Mat!D3*Weighting!H4+TUM_db2_default_Mat!E3*Weighting!H5+TUM_db2_default_Mat!F3*Weighting!H6+TUM_db2_default_Mat!G3*Weighting!H7+TUM_db2_default_Mat!H3*Weighting!H8+TUM_db2_default_Mat!I3*Weighting!H9+TUM_db2_default_Mat!J3*Weighting!H10+TUM_db2_default_Mat!K3*Weighting!H11+TUM_db2_default_Mat!L3*Weighting!H12+TUM_db2_default_Mat!M3*Weighting!H13+TUM_db2_default_Mat!N3*Weighting!H14+TUM_db2_default_Mat!O3*Weighting!H15+TUM_db2_default_Mat!P3*Weighting!H16+TUM_db2_default_Mat!Q3*Weighting!H17</f>
        <v>94.66386467384028</v>
      </c>
      <c r="I3" s="6">
        <f>+TUM_db2_default_Mat!B3*Weighting!I2+TUM_db2_default_Mat!C3*Weighting!I3+TUM_db2_default_Mat!D3*Weighting!I4+TUM_db2_default_Mat!E3*Weighting!I5+TUM_db2_default_Mat!F3*Weighting!I6+TUM_db2_default_Mat!G3*Weighting!I7+TUM_db2_default_Mat!H3*Weighting!I8+TUM_db2_default_Mat!I3*Weighting!I9+TUM_db2_default_Mat!J3*Weighting!I10+TUM_db2_default_Mat!K3*Weighting!I11+TUM_db2_default_Mat!L3*Weighting!I12+TUM_db2_default_Mat!M3*Weighting!I13+TUM_db2_default_Mat!N3*Weighting!I14+TUM_db2_default_Mat!O3*Weighting!I15+TUM_db2_default_Mat!P3*Weighting!I16+TUM_db2_default_Mat!Q3*Weighting!I17</f>
        <v>110.1792379858823</v>
      </c>
      <c r="J3" s="6">
        <f>+TUM_db2_default_Mat!B3*Weighting!J2+TUM_db2_default_Mat!C3*Weighting!J3+TUM_db2_default_Mat!D3*Weighting!J4+TUM_db2_default_Mat!E3*Weighting!J5+TUM_db2_default_Mat!F3*Weighting!J6+TUM_db2_default_Mat!G3*Weighting!J7+TUM_db2_default_Mat!H3*Weighting!J8+TUM_db2_default_Mat!I3*Weighting!J9+TUM_db2_default_Mat!J3*Weighting!J10+TUM_db2_default_Mat!K3*Weighting!J11+TUM_db2_default_Mat!L3*Weighting!J12+TUM_db2_default_Mat!M3*Weighting!J13+TUM_db2_default_Mat!N3*Weighting!J14+TUM_db2_default_Mat!O3*Weighting!J15+TUM_db2_default_Mat!P3*Weighting!J16+TUM_db2_default_Mat!Q3*Weighting!J17</f>
        <v>126.86627792366755</v>
      </c>
      <c r="K3" s="6">
        <f>+TUM_db2_default_Mat!B3*Weighting!K2+TUM_db2_default_Mat!C3*Weighting!K3+TUM_db2_default_Mat!D3*Weighting!K4+TUM_db2_default_Mat!E3*Weighting!K5+TUM_db2_default_Mat!F3*Weighting!K6+TUM_db2_default_Mat!G3*Weighting!K7+TUM_db2_default_Mat!H3*Weighting!K8+TUM_db2_default_Mat!I3*Weighting!K9+TUM_db2_default_Mat!J3*Weighting!K10+TUM_db2_default_Mat!K3*Weighting!K11+TUM_db2_default_Mat!L3*Weighting!K12+TUM_db2_default_Mat!M3*Weighting!K13+TUM_db2_default_Mat!N3*Weighting!K14+TUM_db2_default_Mat!O3*Weighting!K15+TUM_db2_default_Mat!P3*Weighting!K16+TUM_db2_default_Mat!Q3*Weighting!K17</f>
        <v>86.808246459616981</v>
      </c>
      <c r="L3" s="6">
        <f>+TUM_db2_default_Mat!B3*Weighting!L2+TUM_db2_default_Mat!C3*Weighting!L3+TUM_db2_default_Mat!D3*Weighting!L4+TUM_db2_default_Mat!E3*Weighting!L5+TUM_db2_default_Mat!F3*Weighting!L6+TUM_db2_default_Mat!G3*Weighting!L7+TUM_db2_default_Mat!H3*Weighting!L8+TUM_db2_default_Mat!I3*Weighting!L9+TUM_db2_default_Mat!J3*Weighting!L10+TUM_db2_default_Mat!K3*Weighting!L11+TUM_db2_default_Mat!L3*Weighting!L12+TUM_db2_default_Mat!M3*Weighting!L13+TUM_db2_default_Mat!N3*Weighting!L14+TUM_db2_default_Mat!O3*Weighting!L15+TUM_db2_default_Mat!P3*Weighting!L16+TUM_db2_default_Mat!Q3*Weighting!L17</f>
        <v>17.041103243812536</v>
      </c>
      <c r="M3" s="6">
        <f>+TUM_db2_default_Mat!B3*Weighting!M2+TUM_db2_default_Mat!C3*Weighting!M3+TUM_db2_default_Mat!D3*Weighting!M4+TUM_db2_default_Mat!E3*Weighting!M5+TUM_db2_default_Mat!F3*Weighting!M6+TUM_db2_default_Mat!G3*Weighting!M7+TUM_db2_default_Mat!H3*Weighting!M8+TUM_db2_default_Mat!I3*Weighting!M9+TUM_db2_default_Mat!J3*Weighting!M10+TUM_db2_default_Mat!K3*Weighting!M11+TUM_db2_default_Mat!L3*Weighting!M12+TUM_db2_default_Mat!M3*Weighting!M13+TUM_db2_default_Mat!N3*Weighting!M14+TUM_db2_default_Mat!O3*Weighting!M15+TUM_db2_default_Mat!P3*Weighting!M16+TUM_db2_default_Mat!Q3*Weighting!M17</f>
        <v>0.83358123077375457</v>
      </c>
      <c r="N3" s="6">
        <f>+TUM_db2_default_Mat!B3*Weighting!N2+TUM_db2_default_Mat!C3*Weighting!N3+TUM_db2_default_Mat!D3*Weighting!N4+TUM_db2_default_Mat!E3*Weighting!N5+TUM_db2_default_Mat!F3*Weighting!N6+TUM_db2_default_Mat!G3*Weighting!N7+TUM_db2_default_Mat!H3*Weighting!N8+TUM_db2_default_Mat!I3*Weighting!N9+TUM_db2_default_Mat!J3*Weighting!N10+TUM_db2_default_Mat!K3*Weighting!N11+TUM_db2_default_Mat!L3*Weighting!N12+TUM_db2_default_Mat!M3*Weighting!N13+TUM_db2_default_Mat!N3*Weighting!N14+TUM_db2_default_Mat!O3*Weighting!N15+TUM_db2_default_Mat!P3*Weighting!N16+TUM_db2_default_Mat!Q3*Weighting!N17</f>
        <v>275.67211385759492</v>
      </c>
      <c r="O3" s="6">
        <f>+TUM_db2_default_Mat!B3*Weighting!O2+TUM_db2_default_Mat!C3*Weighting!O3+TUM_db2_default_Mat!D3*Weighting!O4+TUM_db2_default_Mat!E3*Weighting!O5+TUM_db2_default_Mat!F3*Weighting!O6+TUM_db2_default_Mat!G3*Weighting!O7+TUM_db2_default_Mat!H3*Weighting!O8+TUM_db2_default_Mat!I3*Weighting!O9+TUM_db2_default_Mat!J3*Weighting!O10+TUM_db2_default_Mat!K3*Weighting!O11+TUM_db2_default_Mat!L3*Weighting!O12+TUM_db2_default_Mat!M3*Weighting!O13+TUM_db2_default_Mat!N3*Weighting!O14+TUM_db2_default_Mat!O3*Weighting!O15+TUM_db2_default_Mat!P3*Weighting!O16+TUM_db2_default_Mat!Q3*Weighting!O17</f>
        <v>422.88121855133545</v>
      </c>
      <c r="P3" s="6">
        <f>+TUM_db2_default_Mat!B3*Weighting!P2+TUM_db2_default_Mat!C3*Weighting!P3+TUM_db2_default_Mat!D3*Weighting!P4+TUM_db2_default_Mat!E3*Weighting!P5+TUM_db2_default_Mat!F3*Weighting!P6+TUM_db2_default_Mat!G3*Weighting!P7+TUM_db2_default_Mat!H3*Weighting!P8+TUM_db2_default_Mat!I3*Weighting!P9+TUM_db2_default_Mat!J3*Weighting!P10+TUM_db2_default_Mat!K3*Weighting!P11+TUM_db2_default_Mat!L3*Weighting!P12+TUM_db2_default_Mat!M3*Weighting!P13+TUM_db2_default_Mat!N3*Weighting!P14+TUM_db2_default_Mat!O3*Weighting!P15+TUM_db2_default_Mat!P3*Weighting!P16+TUM_db2_default_Mat!Q3*Weighting!P17</f>
        <v>31.13368379294004</v>
      </c>
      <c r="Q3" s="6">
        <f>+TUM_db2_default_Mat!B3*Weighting!Q2+TUM_db2_default_Mat!C3*Weighting!Q3+TUM_db2_default_Mat!D3*Weighting!Q4+TUM_db2_default_Mat!E3*Weighting!Q5+TUM_db2_default_Mat!F3*Weighting!Q6+TUM_db2_default_Mat!G3*Weighting!Q7+TUM_db2_default_Mat!H3*Weighting!Q8+TUM_db2_default_Mat!I3*Weighting!Q9+TUM_db2_default_Mat!J3*Weighting!Q10+TUM_db2_default_Mat!K3*Weighting!Q11+TUM_db2_default_Mat!L3*Weighting!Q12+TUM_db2_default_Mat!M3*Weighting!Q13+TUM_db2_default_Mat!N3*Weighting!Q14+TUM_db2_default_Mat!O3*Weighting!Q15+TUM_db2_default_Mat!P3*Weighting!Q16+TUM_db2_default_Mat!Q3*Weighting!Q17</f>
        <v>1.8531524461936146</v>
      </c>
      <c r="R3" s="6">
        <f>+TUM_db2_default_Mat!B3*Weighting!R2+TUM_db2_default_Mat!C3*Weighting!R3+TUM_db2_default_Mat!D3*Weighting!R4+TUM_db2_default_Mat!E3*Weighting!R5+TUM_db2_default_Mat!F3*Weighting!R6+TUM_db2_default_Mat!G3*Weighting!R7+TUM_db2_default_Mat!H3*Weighting!R8+TUM_db2_default_Mat!I3*Weighting!R9+TUM_db2_default_Mat!J3*Weighting!R10+TUM_db2_default_Mat!K3*Weighting!R11+TUM_db2_default_Mat!L3*Weighting!R12+TUM_db2_default_Mat!M3*Weighting!R13+TUM_db2_default_Mat!N3*Weighting!R14+TUM_db2_default_Mat!O3*Weighting!R15+TUM_db2_default_Mat!P3*Weighting!R16+TUM_db2_default_Mat!Q3*Weighting!R17</f>
        <v>25.807372991797052</v>
      </c>
      <c r="S3" s="6">
        <f>+TUM_db2_default_Mat!B3*Weighting!S2+TUM_db2_default_Mat!C3*Weighting!S3+TUM_db2_default_Mat!D3*Weighting!S4+TUM_db2_default_Mat!E3*Weighting!S5+TUM_db2_default_Mat!F3*Weighting!S6+TUM_db2_default_Mat!G3*Weighting!S7+TUM_db2_default_Mat!H3*Weighting!S8+TUM_db2_default_Mat!I3*Weighting!S9+TUM_db2_default_Mat!J3*Weighting!S10+TUM_db2_default_Mat!K3*Weighting!S11+TUM_db2_default_Mat!L3*Weighting!S12+TUM_db2_default_Mat!M3*Weighting!S13+TUM_db2_default_Mat!N3*Weighting!S14+TUM_db2_default_Mat!O3*Weighting!S15+TUM_db2_default_Mat!P3*Weighting!S16+TUM_db2_default_Mat!Q3*Weighting!S17</f>
        <v>46.239273012242514</v>
      </c>
      <c r="T3" s="6">
        <f>+TUM_db2_default_Mat!B3*Weighting!T2+TUM_db2_default_Mat!C3*Weighting!T3+TUM_db2_default_Mat!D3*Weighting!T4+TUM_db2_default_Mat!E3*Weighting!T5+TUM_db2_default_Mat!F3*Weighting!T6+TUM_db2_default_Mat!G3*Weighting!T7+TUM_db2_default_Mat!H3*Weighting!T8+TUM_db2_default_Mat!I3*Weighting!T9+TUM_db2_default_Mat!J3*Weighting!T10+TUM_db2_default_Mat!K3*Weighting!T11+TUM_db2_default_Mat!L3*Weighting!T12+TUM_db2_default_Mat!M3*Weighting!T13+TUM_db2_default_Mat!N3*Weighting!T14+TUM_db2_default_Mat!O3*Weighting!T15+TUM_db2_default_Mat!P3*Weighting!T16+TUM_db2_default_Mat!Q3*Weighting!T17</f>
        <v>60.174952599621385</v>
      </c>
      <c r="U3" s="6">
        <f>+TUM_db2_default_Mat!B3*Weighting!U2+TUM_db2_default_Mat!C3*Weighting!U3+TUM_db2_default_Mat!D3*Weighting!U4+TUM_db2_default_Mat!E3*Weighting!U5+TUM_db2_default_Mat!F3*Weighting!U6+TUM_db2_default_Mat!G3*Weighting!U7+TUM_db2_default_Mat!H3*Weighting!U8+TUM_db2_default_Mat!I3*Weighting!U9+TUM_db2_default_Mat!J3*Weighting!U10+TUM_db2_default_Mat!K3*Weighting!U11+TUM_db2_default_Mat!L3*Weighting!U12+TUM_db2_default_Mat!M3*Weighting!U13+TUM_db2_default_Mat!N3*Weighting!U14+TUM_db2_default_Mat!O3*Weighting!U15+TUM_db2_default_Mat!P3*Weighting!U16+TUM_db2_default_Mat!Q3*Weighting!U17</f>
        <v>67.152476315855679</v>
      </c>
      <c r="V3" s="6">
        <f>+TUM_db2_default_Mat!B3*Weighting!V2+TUM_db2_default_Mat!C3*Weighting!V3+TUM_db2_default_Mat!D3*Weighting!V4+TUM_db2_default_Mat!E3*Weighting!V5+TUM_db2_default_Mat!F3*Weighting!V6+TUM_db2_default_Mat!G3*Weighting!V7+TUM_db2_default_Mat!H3*Weighting!V8+TUM_db2_default_Mat!I3*Weighting!V9+TUM_db2_default_Mat!J3*Weighting!V10+TUM_db2_default_Mat!K3*Weighting!V11+TUM_db2_default_Mat!L3*Weighting!V12+TUM_db2_default_Mat!M3*Weighting!V13+TUM_db2_default_Mat!N3*Weighting!V14+TUM_db2_default_Mat!O3*Weighting!V15+TUM_db2_default_Mat!P3*Weighting!V16+TUM_db2_default_Mat!Q3*Weighting!V17</f>
        <v>60.676995666639115</v>
      </c>
      <c r="W3" s="6">
        <f>+TUM_db2_default_Mat!B3*Weighting!W2+TUM_db2_default_Mat!C3*Weighting!W3+TUM_db2_default_Mat!D3*Weighting!W4+TUM_db2_default_Mat!E3*Weighting!W5+TUM_db2_default_Mat!F3*Weighting!W6+TUM_db2_default_Mat!G3*Weighting!W7+TUM_db2_default_Mat!H3*Weighting!W8+TUM_db2_default_Mat!I3*Weighting!W9+TUM_db2_default_Mat!J3*Weighting!W10+TUM_db2_default_Mat!K3*Weighting!W11+TUM_db2_default_Mat!L3*Weighting!W12+TUM_db2_default_Mat!M3*Weighting!W13+TUM_db2_default_Mat!N3*Weighting!W14+TUM_db2_default_Mat!O3*Weighting!W15+TUM_db2_default_Mat!P3*Weighting!W16+TUM_db2_default_Mat!Q3*Weighting!W17</f>
        <v>409.17617476986624</v>
      </c>
      <c r="X3" s="6">
        <f>+TUM_db2_default_Mat!B3*Weighting!X2+TUM_db2_default_Mat!C3*Weighting!X3+TUM_db2_default_Mat!D3*Weighting!X4+TUM_db2_default_Mat!E3*Weighting!X5+TUM_db2_default_Mat!F3*Weighting!X6+TUM_db2_default_Mat!G3*Weighting!X7+TUM_db2_default_Mat!H3*Weighting!X8+TUM_db2_default_Mat!I3*Weighting!X9+TUM_db2_default_Mat!J3*Weighting!X10+TUM_db2_default_Mat!K3*Weighting!X11+TUM_db2_default_Mat!L3*Weighting!X12+TUM_db2_default_Mat!M3*Weighting!X13+TUM_db2_default_Mat!N3*Weighting!X14+TUM_db2_default_Mat!O3*Weighting!X15+TUM_db2_default_Mat!P3*Weighting!X16+TUM_db2_default_Mat!Q3*Weighting!X17</f>
        <v>35.858301877158347</v>
      </c>
      <c r="Y3" s="6">
        <f>+TUM_db2_default_Mat!B3*Weighting!Y2+TUM_db2_default_Mat!C3*Weighting!Y3+TUM_db2_default_Mat!D3*Weighting!Y4+TUM_db2_default_Mat!E3*Weighting!Y5+TUM_db2_default_Mat!F3*Weighting!Y6+TUM_db2_default_Mat!G3*Weighting!Y7+TUM_db2_default_Mat!H3*Weighting!Y8+TUM_db2_default_Mat!I3*Weighting!Y9+TUM_db2_default_Mat!J3*Weighting!Y10+TUM_db2_default_Mat!K3*Weighting!Y11+TUM_db2_default_Mat!L3*Weighting!Y12+TUM_db2_default_Mat!M3*Weighting!Y13+TUM_db2_default_Mat!N3*Weighting!Y14+TUM_db2_default_Mat!O3*Weighting!Y15+TUM_db2_default_Mat!P3*Weighting!Y16+TUM_db2_default_Mat!Q3*Weighting!Y17</f>
        <v>309.73146719739196</v>
      </c>
      <c r="Z3" s="6">
        <f>+TUM_db2_default_Mat!B3*Weighting!Z2+TUM_db2_default_Mat!C3*Weighting!Z3+TUM_db2_default_Mat!D3*Weighting!Z4+TUM_db2_default_Mat!E3*Weighting!Z5+TUM_db2_default_Mat!F3*Weighting!Z6+TUM_db2_default_Mat!G3*Weighting!Z7+TUM_db2_default_Mat!H3*Weighting!Z8+TUM_db2_default_Mat!I3*Weighting!Z9+TUM_db2_default_Mat!J3*Weighting!Z10+TUM_db2_default_Mat!K3*Weighting!Z11+TUM_db2_default_Mat!L3*Weighting!Z12+TUM_db2_default_Mat!M3*Weighting!Z13+TUM_db2_default_Mat!N3*Weighting!Z14+TUM_db2_default_Mat!O3*Weighting!Z15+TUM_db2_default_Mat!P3*Weighting!Z16+TUM_db2_default_Mat!Q3*Weighting!Z17</f>
        <v>37.755330551410246</v>
      </c>
      <c r="AA3" s="6">
        <f>+TUM_db2_default_Mat!B3*Weighting!AA2+TUM_db2_default_Mat!C3*Weighting!AA3+TUM_db2_default_Mat!D3*Weighting!AA4+TUM_db2_default_Mat!E3*Weighting!AA5+TUM_db2_default_Mat!F3*Weighting!AA6+TUM_db2_default_Mat!G3*Weighting!AA7+TUM_db2_default_Mat!H3*Weighting!AA8+TUM_db2_default_Mat!I3*Weighting!AA9+TUM_db2_default_Mat!J3*Weighting!AA10+TUM_db2_default_Mat!K3*Weighting!AA11+TUM_db2_default_Mat!L3*Weighting!AA12+TUM_db2_default_Mat!M3*Weighting!AA13+TUM_db2_default_Mat!N3*Weighting!AA14+TUM_db2_default_Mat!O3*Weighting!AA15+TUM_db2_default_Mat!P3*Weighting!AA16+TUM_db2_default_Mat!Q3*Weighting!AA17</f>
        <v>25.146495305658149</v>
      </c>
    </row>
    <row r="4" spans="1:27" x14ac:dyDescent="0.35">
      <c r="A4" s="5" t="s">
        <v>3</v>
      </c>
      <c r="B4" s="6">
        <f ca="1">+TUM_db2_default_Mat!B4*Weighting!B2+TUM_db2_default_Mat!C4*Weighting!B3+TUM_db2_default_Mat!D4*Weighting!B4+TUM_db2_default_Mat!E4*Weighting!B5+TUM_db2_default_Mat!F4*Weighting!B6+TUM_db2_default_Mat!G4*Weighting!B7+TUM_db2_default_Mat!H4*Weighting!B8+TUM_db2_default_Mat!I4*Weighting!B9+TUM_db2_default_Mat!J4*Weighting!B10+TUM_db2_default_Mat!K4*Weighting!B11+TUM_db2_default_Mat!L4*Weighting!B12+TUM_db2_default_Mat!M4*Weighting!B13+TUM_db2_default_Mat!N4*Weighting!B14+TUM_db2_default_Mat!O4*Weighting!B15+TUM_db2_default_Mat!P4*Weighting!B16+TUM_db2_default_Mat!Q4*Weighting!B17</f>
        <v>279.37391109266304</v>
      </c>
      <c r="C4" s="6">
        <f ca="1">+TUM_db2_default_Mat!B4*Weighting!C2+TUM_db2_default_Mat!C4*Weighting!C3+TUM_db2_default_Mat!D4*Weighting!C4+TUM_db2_default_Mat!E4*Weighting!C5+TUM_db2_default_Mat!F4*Weighting!C6+TUM_db2_default_Mat!G4*Weighting!C7+TUM_db2_default_Mat!H4*Weighting!C8+TUM_db2_default_Mat!I4*Weighting!C9+TUM_db2_default_Mat!J4*Weighting!C10+TUM_db2_default_Mat!K4*Weighting!C11+TUM_db2_default_Mat!L4*Weighting!C12+TUM_db2_default_Mat!M4*Weighting!C13+TUM_db2_default_Mat!N4*Weighting!C14+TUM_db2_default_Mat!O4*Weighting!C15+TUM_db2_default_Mat!P4*Weighting!C16+TUM_db2_default_Mat!Q4*Weighting!C17</f>
        <v>269.04163751667841</v>
      </c>
      <c r="D4" s="6">
        <f ca="1">+TUM_db2_default_Mat!B4*Weighting!D2+TUM_db2_default_Mat!C4*Weighting!D3+TUM_db2_default_Mat!D4*Weighting!D4+TUM_db2_default_Mat!E4*Weighting!D5+TUM_db2_default_Mat!F4*Weighting!D6+TUM_db2_default_Mat!G4*Weighting!D7+TUM_db2_default_Mat!H4*Weighting!D8+TUM_db2_default_Mat!I4*Weighting!D9+TUM_db2_default_Mat!J4*Weighting!D10+TUM_db2_default_Mat!K4*Weighting!D11+TUM_db2_default_Mat!L4*Weighting!D12+TUM_db2_default_Mat!M4*Weighting!D13+TUM_db2_default_Mat!N4*Weighting!D14+TUM_db2_default_Mat!O4*Weighting!D15+TUM_db2_default_Mat!P4*Weighting!D16+TUM_db2_default_Mat!Q4*Weighting!D17</f>
        <v>272.73556333501904</v>
      </c>
      <c r="E4" s="6">
        <f ca="1">+TUM_db2_default_Mat!B4*Weighting!E2+TUM_db2_default_Mat!C4*Weighting!E3+TUM_db2_default_Mat!D4*Weighting!E4+TUM_db2_default_Mat!E4*Weighting!E5+TUM_db2_default_Mat!F4*Weighting!E6+TUM_db2_default_Mat!G4*Weighting!E7+TUM_db2_default_Mat!H4*Weighting!E8+TUM_db2_default_Mat!I4*Weighting!E9+TUM_db2_default_Mat!J4*Weighting!E10+TUM_db2_default_Mat!K4*Weighting!E11+TUM_db2_default_Mat!L4*Weighting!E12+TUM_db2_default_Mat!M4*Weighting!E13+TUM_db2_default_Mat!N4*Weighting!E14+TUM_db2_default_Mat!O4*Weighting!E15+TUM_db2_default_Mat!P4*Weighting!E16+TUM_db2_default_Mat!Q4*Weighting!E17</f>
        <v>331.05357357467767</v>
      </c>
      <c r="F4" s="6">
        <f ca="1">+TUM_db2_default_Mat!B4*Weighting!F2+TUM_db2_default_Mat!C4*Weighting!F3+TUM_db2_default_Mat!D4*Weighting!F4+TUM_db2_default_Mat!E4*Weighting!F5+TUM_db2_default_Mat!F4*Weighting!F6+TUM_db2_default_Mat!G4*Weighting!F7+TUM_db2_default_Mat!H4*Weighting!F8+TUM_db2_default_Mat!I4*Weighting!F9+TUM_db2_default_Mat!J4*Weighting!F10+TUM_db2_default_Mat!K4*Weighting!F11+TUM_db2_default_Mat!L4*Weighting!F12+TUM_db2_default_Mat!M4*Weighting!F13+TUM_db2_default_Mat!N4*Weighting!F14+TUM_db2_default_Mat!O4*Weighting!F15+TUM_db2_default_Mat!P4*Weighting!F16+TUM_db2_default_Mat!Q4*Weighting!F17</f>
        <v>256.11827397475133</v>
      </c>
      <c r="G4" s="6">
        <f>+TUM_db2_default_Mat!B4*Weighting!G2+TUM_db2_default_Mat!C4*Weighting!G3+TUM_db2_default_Mat!D4*Weighting!G4+TUM_db2_default_Mat!E4*Weighting!G5+TUM_db2_default_Mat!F4*Weighting!G6+TUM_db2_default_Mat!G4*Weighting!G7+TUM_db2_default_Mat!H4*Weighting!G8+TUM_db2_default_Mat!I4*Weighting!G9+TUM_db2_default_Mat!J4*Weighting!G10+TUM_db2_default_Mat!K4*Weighting!G11+TUM_db2_default_Mat!L4*Weighting!G12+TUM_db2_default_Mat!M4*Weighting!G13+TUM_db2_default_Mat!N4*Weighting!G14+TUM_db2_default_Mat!O4*Weighting!G15+TUM_db2_default_Mat!P4*Weighting!G16+TUM_db2_default_Mat!Q4*Weighting!G17</f>
        <v>114.19585583814317</v>
      </c>
      <c r="H4" s="6">
        <f>+TUM_db2_default_Mat!B4*Weighting!H2+TUM_db2_default_Mat!C4*Weighting!H3+TUM_db2_default_Mat!D4*Weighting!H4+TUM_db2_default_Mat!E4*Weighting!H5+TUM_db2_default_Mat!F4*Weighting!H6+TUM_db2_default_Mat!G4*Weighting!H7+TUM_db2_default_Mat!H4*Weighting!H8+TUM_db2_default_Mat!I4*Weighting!H9+TUM_db2_default_Mat!J4*Weighting!H10+TUM_db2_default_Mat!K4*Weighting!H11+TUM_db2_default_Mat!L4*Weighting!H12+TUM_db2_default_Mat!M4*Weighting!H13+TUM_db2_default_Mat!N4*Weighting!H14+TUM_db2_default_Mat!O4*Weighting!H15+TUM_db2_default_Mat!P4*Weighting!H16+TUM_db2_default_Mat!Q4*Weighting!H17</f>
        <v>94.66386467384028</v>
      </c>
      <c r="I4" s="6">
        <f>+TUM_db2_default_Mat!B4*Weighting!I2+TUM_db2_default_Mat!C4*Weighting!I3+TUM_db2_default_Mat!D4*Weighting!I4+TUM_db2_default_Mat!E4*Weighting!I5+TUM_db2_default_Mat!F4*Weighting!I6+TUM_db2_default_Mat!G4*Weighting!I7+TUM_db2_default_Mat!H4*Weighting!I8+TUM_db2_default_Mat!I4*Weighting!I9+TUM_db2_default_Mat!J4*Weighting!I10+TUM_db2_default_Mat!K4*Weighting!I11+TUM_db2_default_Mat!L4*Weighting!I12+TUM_db2_default_Mat!M4*Weighting!I13+TUM_db2_default_Mat!N4*Weighting!I14+TUM_db2_default_Mat!O4*Weighting!I15+TUM_db2_default_Mat!P4*Weighting!I16+TUM_db2_default_Mat!Q4*Weighting!I17</f>
        <v>110.1792379858823</v>
      </c>
      <c r="J4" s="6">
        <f>+TUM_db2_default_Mat!B4*Weighting!J2+TUM_db2_default_Mat!C4*Weighting!J3+TUM_db2_default_Mat!D4*Weighting!J4+TUM_db2_default_Mat!E4*Weighting!J5+TUM_db2_default_Mat!F4*Weighting!J6+TUM_db2_default_Mat!G4*Weighting!J7+TUM_db2_default_Mat!H4*Weighting!J8+TUM_db2_default_Mat!I4*Weighting!J9+TUM_db2_default_Mat!J4*Weighting!J10+TUM_db2_default_Mat!K4*Weighting!J11+TUM_db2_default_Mat!L4*Weighting!J12+TUM_db2_default_Mat!M4*Weighting!J13+TUM_db2_default_Mat!N4*Weighting!J14+TUM_db2_default_Mat!O4*Weighting!J15+TUM_db2_default_Mat!P4*Weighting!J16+TUM_db2_default_Mat!Q4*Weighting!J17</f>
        <v>126.86627792366755</v>
      </c>
      <c r="K4" s="6">
        <f>+TUM_db2_default_Mat!B4*Weighting!K2+TUM_db2_default_Mat!C4*Weighting!K3+TUM_db2_default_Mat!D4*Weighting!K4+TUM_db2_default_Mat!E4*Weighting!K5+TUM_db2_default_Mat!F4*Weighting!K6+TUM_db2_default_Mat!G4*Weighting!K7+TUM_db2_default_Mat!H4*Weighting!K8+TUM_db2_default_Mat!I4*Weighting!K9+TUM_db2_default_Mat!J4*Weighting!K10+TUM_db2_default_Mat!K4*Weighting!K11+TUM_db2_default_Mat!L4*Weighting!K12+TUM_db2_default_Mat!M4*Weighting!K13+TUM_db2_default_Mat!N4*Weighting!K14+TUM_db2_default_Mat!O4*Weighting!K15+TUM_db2_default_Mat!P4*Weighting!K16+TUM_db2_default_Mat!Q4*Weighting!K17</f>
        <v>86.808246459616981</v>
      </c>
      <c r="L4" s="6">
        <f>+TUM_db2_default_Mat!B4*Weighting!L2+TUM_db2_default_Mat!C4*Weighting!L3+TUM_db2_default_Mat!D4*Weighting!L4+TUM_db2_default_Mat!E4*Weighting!L5+TUM_db2_default_Mat!F4*Weighting!L6+TUM_db2_default_Mat!G4*Weighting!L7+TUM_db2_default_Mat!H4*Weighting!L8+TUM_db2_default_Mat!I4*Weighting!L9+TUM_db2_default_Mat!J4*Weighting!L10+TUM_db2_default_Mat!K4*Weighting!L11+TUM_db2_default_Mat!L4*Weighting!L12+TUM_db2_default_Mat!M4*Weighting!L13+TUM_db2_default_Mat!N4*Weighting!L14+TUM_db2_default_Mat!O4*Weighting!L15+TUM_db2_default_Mat!P4*Weighting!L16+TUM_db2_default_Mat!Q4*Weighting!L17</f>
        <v>17.041103243812536</v>
      </c>
      <c r="M4" s="6">
        <f>+TUM_db2_default_Mat!B4*Weighting!M2+TUM_db2_default_Mat!C4*Weighting!M3+TUM_db2_default_Mat!D4*Weighting!M4+TUM_db2_default_Mat!E4*Weighting!M5+TUM_db2_default_Mat!F4*Weighting!M6+TUM_db2_default_Mat!G4*Weighting!M7+TUM_db2_default_Mat!H4*Weighting!M8+TUM_db2_default_Mat!I4*Weighting!M9+TUM_db2_default_Mat!J4*Weighting!M10+TUM_db2_default_Mat!K4*Weighting!M11+TUM_db2_default_Mat!L4*Weighting!M12+TUM_db2_default_Mat!M4*Weighting!M13+TUM_db2_default_Mat!N4*Weighting!M14+TUM_db2_default_Mat!O4*Weighting!M15+TUM_db2_default_Mat!P4*Weighting!M16+TUM_db2_default_Mat!Q4*Weighting!M17</f>
        <v>0.83358123077375457</v>
      </c>
      <c r="N4" s="6">
        <f>+TUM_db2_default_Mat!B4*Weighting!N2+TUM_db2_default_Mat!C4*Weighting!N3+TUM_db2_default_Mat!D4*Weighting!N4+TUM_db2_default_Mat!E4*Weighting!N5+TUM_db2_default_Mat!F4*Weighting!N6+TUM_db2_default_Mat!G4*Weighting!N7+TUM_db2_default_Mat!H4*Weighting!N8+TUM_db2_default_Mat!I4*Weighting!N9+TUM_db2_default_Mat!J4*Weighting!N10+TUM_db2_default_Mat!K4*Weighting!N11+TUM_db2_default_Mat!L4*Weighting!N12+TUM_db2_default_Mat!M4*Weighting!N13+TUM_db2_default_Mat!N4*Weighting!N14+TUM_db2_default_Mat!O4*Weighting!N15+TUM_db2_default_Mat!P4*Weighting!N16+TUM_db2_default_Mat!Q4*Weighting!N17</f>
        <v>275.67211385759492</v>
      </c>
      <c r="O4" s="6">
        <f>+TUM_db2_default_Mat!B4*Weighting!O2+TUM_db2_default_Mat!C4*Weighting!O3+TUM_db2_default_Mat!D4*Weighting!O4+TUM_db2_default_Mat!E4*Weighting!O5+TUM_db2_default_Mat!F4*Weighting!O6+TUM_db2_default_Mat!G4*Weighting!O7+TUM_db2_default_Mat!H4*Weighting!O8+TUM_db2_default_Mat!I4*Weighting!O9+TUM_db2_default_Mat!J4*Weighting!O10+TUM_db2_default_Mat!K4*Weighting!O11+TUM_db2_default_Mat!L4*Weighting!O12+TUM_db2_default_Mat!M4*Weighting!O13+TUM_db2_default_Mat!N4*Weighting!O14+TUM_db2_default_Mat!O4*Weighting!O15+TUM_db2_default_Mat!P4*Weighting!O16+TUM_db2_default_Mat!Q4*Weighting!O17</f>
        <v>422.88121855133545</v>
      </c>
      <c r="P4" s="6">
        <f>+TUM_db2_default_Mat!B4*Weighting!P2+TUM_db2_default_Mat!C4*Weighting!P3+TUM_db2_default_Mat!D4*Weighting!P4+TUM_db2_default_Mat!E4*Weighting!P5+TUM_db2_default_Mat!F4*Weighting!P6+TUM_db2_default_Mat!G4*Weighting!P7+TUM_db2_default_Mat!H4*Weighting!P8+TUM_db2_default_Mat!I4*Weighting!P9+TUM_db2_default_Mat!J4*Weighting!P10+TUM_db2_default_Mat!K4*Weighting!P11+TUM_db2_default_Mat!L4*Weighting!P12+TUM_db2_default_Mat!M4*Weighting!P13+TUM_db2_default_Mat!N4*Weighting!P14+TUM_db2_default_Mat!O4*Weighting!P15+TUM_db2_default_Mat!P4*Weighting!P16+TUM_db2_default_Mat!Q4*Weighting!P17</f>
        <v>31.13368379294004</v>
      </c>
      <c r="Q4" s="6">
        <f>+TUM_db2_default_Mat!B4*Weighting!Q2+TUM_db2_default_Mat!C4*Weighting!Q3+TUM_db2_default_Mat!D4*Weighting!Q4+TUM_db2_default_Mat!E4*Weighting!Q5+TUM_db2_default_Mat!F4*Weighting!Q6+TUM_db2_default_Mat!G4*Weighting!Q7+TUM_db2_default_Mat!H4*Weighting!Q8+TUM_db2_default_Mat!I4*Weighting!Q9+TUM_db2_default_Mat!J4*Weighting!Q10+TUM_db2_default_Mat!K4*Weighting!Q11+TUM_db2_default_Mat!L4*Weighting!Q12+TUM_db2_default_Mat!M4*Weighting!Q13+TUM_db2_default_Mat!N4*Weighting!Q14+TUM_db2_default_Mat!O4*Weighting!Q15+TUM_db2_default_Mat!P4*Weighting!Q16+TUM_db2_default_Mat!Q4*Weighting!Q17</f>
        <v>1.8531524461936146</v>
      </c>
      <c r="R4" s="6">
        <f>+TUM_db2_default_Mat!B4*Weighting!R2+TUM_db2_default_Mat!C4*Weighting!R3+TUM_db2_default_Mat!D4*Weighting!R4+TUM_db2_default_Mat!E4*Weighting!R5+TUM_db2_default_Mat!F4*Weighting!R6+TUM_db2_default_Mat!G4*Weighting!R7+TUM_db2_default_Mat!H4*Weighting!R8+TUM_db2_default_Mat!I4*Weighting!R9+TUM_db2_default_Mat!J4*Weighting!R10+TUM_db2_default_Mat!K4*Weighting!R11+TUM_db2_default_Mat!L4*Weighting!R12+TUM_db2_default_Mat!M4*Weighting!R13+TUM_db2_default_Mat!N4*Weighting!R14+TUM_db2_default_Mat!O4*Weighting!R15+TUM_db2_default_Mat!P4*Weighting!R16+TUM_db2_default_Mat!Q4*Weighting!R17</f>
        <v>25.807372991797052</v>
      </c>
      <c r="S4" s="6">
        <f>+TUM_db2_default_Mat!B4*Weighting!S2+TUM_db2_default_Mat!C4*Weighting!S3+TUM_db2_default_Mat!D4*Weighting!S4+TUM_db2_default_Mat!E4*Weighting!S5+TUM_db2_default_Mat!F4*Weighting!S6+TUM_db2_default_Mat!G4*Weighting!S7+TUM_db2_default_Mat!H4*Weighting!S8+TUM_db2_default_Mat!I4*Weighting!S9+TUM_db2_default_Mat!J4*Weighting!S10+TUM_db2_default_Mat!K4*Weighting!S11+TUM_db2_default_Mat!L4*Weighting!S12+TUM_db2_default_Mat!M4*Weighting!S13+TUM_db2_default_Mat!N4*Weighting!S14+TUM_db2_default_Mat!O4*Weighting!S15+TUM_db2_default_Mat!P4*Weighting!S16+TUM_db2_default_Mat!Q4*Weighting!S17</f>
        <v>46.239273012242514</v>
      </c>
      <c r="T4" s="6">
        <f>+TUM_db2_default_Mat!B4*Weighting!T2+TUM_db2_default_Mat!C4*Weighting!T3+TUM_db2_default_Mat!D4*Weighting!T4+TUM_db2_default_Mat!E4*Weighting!T5+TUM_db2_default_Mat!F4*Weighting!T6+TUM_db2_default_Mat!G4*Weighting!T7+TUM_db2_default_Mat!H4*Weighting!T8+TUM_db2_default_Mat!I4*Weighting!T9+TUM_db2_default_Mat!J4*Weighting!T10+TUM_db2_default_Mat!K4*Weighting!T11+TUM_db2_default_Mat!L4*Weighting!T12+TUM_db2_default_Mat!M4*Weighting!T13+TUM_db2_default_Mat!N4*Weighting!T14+TUM_db2_default_Mat!O4*Weighting!T15+TUM_db2_default_Mat!P4*Weighting!T16+TUM_db2_default_Mat!Q4*Weighting!T17</f>
        <v>60.174952599621385</v>
      </c>
      <c r="U4" s="6">
        <f>+TUM_db2_default_Mat!B4*Weighting!U2+TUM_db2_default_Mat!C4*Weighting!U3+TUM_db2_default_Mat!D4*Weighting!U4+TUM_db2_default_Mat!E4*Weighting!U5+TUM_db2_default_Mat!F4*Weighting!U6+TUM_db2_default_Mat!G4*Weighting!U7+TUM_db2_default_Mat!H4*Weighting!U8+TUM_db2_default_Mat!I4*Weighting!U9+TUM_db2_default_Mat!J4*Weighting!U10+TUM_db2_default_Mat!K4*Weighting!U11+TUM_db2_default_Mat!L4*Weighting!U12+TUM_db2_default_Mat!M4*Weighting!U13+TUM_db2_default_Mat!N4*Weighting!U14+TUM_db2_default_Mat!O4*Weighting!U15+TUM_db2_default_Mat!P4*Weighting!U16+TUM_db2_default_Mat!Q4*Weighting!U17</f>
        <v>67.152476315855679</v>
      </c>
      <c r="V4" s="6">
        <f>+TUM_db2_default_Mat!B4*Weighting!V2+TUM_db2_default_Mat!C4*Weighting!V3+TUM_db2_default_Mat!D4*Weighting!V4+TUM_db2_default_Mat!E4*Weighting!V5+TUM_db2_default_Mat!F4*Weighting!V6+TUM_db2_default_Mat!G4*Weighting!V7+TUM_db2_default_Mat!H4*Weighting!V8+TUM_db2_default_Mat!I4*Weighting!V9+TUM_db2_default_Mat!J4*Weighting!V10+TUM_db2_default_Mat!K4*Weighting!V11+TUM_db2_default_Mat!L4*Weighting!V12+TUM_db2_default_Mat!M4*Weighting!V13+TUM_db2_default_Mat!N4*Weighting!V14+TUM_db2_default_Mat!O4*Weighting!V15+TUM_db2_default_Mat!P4*Weighting!V16+TUM_db2_default_Mat!Q4*Weighting!V17</f>
        <v>60.676995666639115</v>
      </c>
      <c r="W4" s="6">
        <f>+TUM_db2_default_Mat!B4*Weighting!W2+TUM_db2_default_Mat!C4*Weighting!W3+TUM_db2_default_Mat!D4*Weighting!W4+TUM_db2_default_Mat!E4*Weighting!W5+TUM_db2_default_Mat!F4*Weighting!W6+TUM_db2_default_Mat!G4*Weighting!W7+TUM_db2_default_Mat!H4*Weighting!W8+TUM_db2_default_Mat!I4*Weighting!W9+TUM_db2_default_Mat!J4*Weighting!W10+TUM_db2_default_Mat!K4*Weighting!W11+TUM_db2_default_Mat!L4*Weighting!W12+TUM_db2_default_Mat!M4*Weighting!W13+TUM_db2_default_Mat!N4*Weighting!W14+TUM_db2_default_Mat!O4*Weighting!W15+TUM_db2_default_Mat!P4*Weighting!W16+TUM_db2_default_Mat!Q4*Weighting!W17</f>
        <v>409.17617476986624</v>
      </c>
      <c r="X4" s="6">
        <f>+TUM_db2_default_Mat!B4*Weighting!X2+TUM_db2_default_Mat!C4*Weighting!X3+TUM_db2_default_Mat!D4*Weighting!X4+TUM_db2_default_Mat!E4*Weighting!X5+TUM_db2_default_Mat!F4*Weighting!X6+TUM_db2_default_Mat!G4*Weighting!X7+TUM_db2_default_Mat!H4*Weighting!X8+TUM_db2_default_Mat!I4*Weighting!X9+TUM_db2_default_Mat!J4*Weighting!X10+TUM_db2_default_Mat!K4*Weighting!X11+TUM_db2_default_Mat!L4*Weighting!X12+TUM_db2_default_Mat!M4*Weighting!X13+TUM_db2_default_Mat!N4*Weighting!X14+TUM_db2_default_Mat!O4*Weighting!X15+TUM_db2_default_Mat!P4*Weighting!X16+TUM_db2_default_Mat!Q4*Weighting!X17</f>
        <v>35.858301877158347</v>
      </c>
      <c r="Y4" s="6">
        <f>+TUM_db2_default_Mat!B4*Weighting!Y2+TUM_db2_default_Mat!C4*Weighting!Y3+TUM_db2_default_Mat!D4*Weighting!Y4+TUM_db2_default_Mat!E4*Weighting!Y5+TUM_db2_default_Mat!F4*Weighting!Y6+TUM_db2_default_Mat!G4*Weighting!Y7+TUM_db2_default_Mat!H4*Weighting!Y8+TUM_db2_default_Mat!I4*Weighting!Y9+TUM_db2_default_Mat!J4*Weighting!Y10+TUM_db2_default_Mat!K4*Weighting!Y11+TUM_db2_default_Mat!L4*Weighting!Y12+TUM_db2_default_Mat!M4*Weighting!Y13+TUM_db2_default_Mat!N4*Weighting!Y14+TUM_db2_default_Mat!O4*Weighting!Y15+TUM_db2_default_Mat!P4*Weighting!Y16+TUM_db2_default_Mat!Q4*Weighting!Y17</f>
        <v>309.73146719739196</v>
      </c>
      <c r="Z4" s="6">
        <f>+TUM_db2_default_Mat!B4*Weighting!Z2+TUM_db2_default_Mat!C4*Weighting!Z3+TUM_db2_default_Mat!D4*Weighting!Z4+TUM_db2_default_Mat!E4*Weighting!Z5+TUM_db2_default_Mat!F4*Weighting!Z6+TUM_db2_default_Mat!G4*Weighting!Z7+TUM_db2_default_Mat!H4*Weighting!Z8+TUM_db2_default_Mat!I4*Weighting!Z9+TUM_db2_default_Mat!J4*Weighting!Z10+TUM_db2_default_Mat!K4*Weighting!Z11+TUM_db2_default_Mat!L4*Weighting!Z12+TUM_db2_default_Mat!M4*Weighting!Z13+TUM_db2_default_Mat!N4*Weighting!Z14+TUM_db2_default_Mat!O4*Weighting!Z15+TUM_db2_default_Mat!P4*Weighting!Z16+TUM_db2_default_Mat!Q4*Weighting!Z17</f>
        <v>37.755330551410246</v>
      </c>
      <c r="AA4" s="6">
        <f>+TUM_db2_default_Mat!B4*Weighting!AA2+TUM_db2_default_Mat!C4*Weighting!AA3+TUM_db2_default_Mat!D4*Weighting!AA4+TUM_db2_default_Mat!E4*Weighting!AA5+TUM_db2_default_Mat!F4*Weighting!AA6+TUM_db2_default_Mat!G4*Weighting!AA7+TUM_db2_default_Mat!H4*Weighting!AA8+TUM_db2_default_Mat!I4*Weighting!AA9+TUM_db2_default_Mat!J4*Weighting!AA10+TUM_db2_default_Mat!K4*Weighting!AA11+TUM_db2_default_Mat!L4*Weighting!AA12+TUM_db2_default_Mat!M4*Weighting!AA13+TUM_db2_default_Mat!N4*Weighting!AA14+TUM_db2_default_Mat!O4*Weighting!AA15+TUM_db2_default_Mat!P4*Weighting!AA16+TUM_db2_default_Mat!Q4*Weighting!AA17</f>
        <v>25.146495305658149</v>
      </c>
    </row>
    <row r="5" spans="1:27" x14ac:dyDescent="0.35">
      <c r="A5" s="5" t="s">
        <v>4</v>
      </c>
      <c r="B5" s="6">
        <f ca="1">+TUM_db2_default_Mat!B5*Weighting!B2+TUM_db2_default_Mat!C5*Weighting!B3+TUM_db2_default_Mat!D5*Weighting!B4+TUM_db2_default_Mat!E5*Weighting!B5+TUM_db2_default_Mat!F5*Weighting!B6+TUM_db2_default_Mat!G5*Weighting!B7+TUM_db2_default_Mat!H5*Weighting!B8+TUM_db2_default_Mat!I5*Weighting!B9+TUM_db2_default_Mat!J5*Weighting!B10+TUM_db2_default_Mat!K5*Weighting!B11+TUM_db2_default_Mat!L5*Weighting!B12+TUM_db2_default_Mat!M5*Weighting!B13+TUM_db2_default_Mat!N5*Weighting!B14+TUM_db2_default_Mat!O5*Weighting!B15+TUM_db2_default_Mat!P5*Weighting!B16+TUM_db2_default_Mat!Q5*Weighting!B17</f>
        <v>139.68695554633152</v>
      </c>
      <c r="C5" s="6">
        <f ca="1">+TUM_db2_default_Mat!B5*Weighting!C2+TUM_db2_default_Mat!C5*Weighting!C3+TUM_db2_default_Mat!D5*Weighting!C4+TUM_db2_default_Mat!E5*Weighting!C5+TUM_db2_default_Mat!F5*Weighting!C6+TUM_db2_default_Mat!G5*Weighting!C7+TUM_db2_default_Mat!H5*Weighting!C8+TUM_db2_default_Mat!I5*Weighting!C9+TUM_db2_default_Mat!J5*Weighting!C10+TUM_db2_default_Mat!K5*Weighting!C11+TUM_db2_default_Mat!L5*Weighting!C12+TUM_db2_default_Mat!M5*Weighting!C13+TUM_db2_default_Mat!N5*Weighting!C14+TUM_db2_default_Mat!O5*Weighting!C15+TUM_db2_default_Mat!P5*Weighting!C16+TUM_db2_default_Mat!Q5*Weighting!C17</f>
        <v>134.5208187583392</v>
      </c>
      <c r="D5" s="6">
        <f ca="1">+TUM_db2_default_Mat!B5*Weighting!D2+TUM_db2_default_Mat!C5*Weighting!D3+TUM_db2_default_Mat!D5*Weighting!D4+TUM_db2_default_Mat!E5*Weighting!D5+TUM_db2_default_Mat!F5*Weighting!D6+TUM_db2_default_Mat!G5*Weighting!D7+TUM_db2_default_Mat!H5*Weighting!D8+TUM_db2_default_Mat!I5*Weighting!D9+TUM_db2_default_Mat!J5*Weighting!D10+TUM_db2_default_Mat!K5*Weighting!D11+TUM_db2_default_Mat!L5*Weighting!D12+TUM_db2_default_Mat!M5*Weighting!D13+TUM_db2_default_Mat!N5*Weighting!D14+TUM_db2_default_Mat!O5*Weighting!D15+TUM_db2_default_Mat!P5*Weighting!D16+TUM_db2_default_Mat!Q5*Weighting!D17</f>
        <v>136.36778166750952</v>
      </c>
      <c r="E5" s="6">
        <f ca="1">+TUM_db2_default_Mat!B5*Weighting!E2+TUM_db2_default_Mat!C5*Weighting!E3+TUM_db2_default_Mat!D5*Weighting!E4+TUM_db2_default_Mat!E5*Weighting!E5+TUM_db2_default_Mat!F5*Weighting!E6+TUM_db2_default_Mat!G5*Weighting!E7+TUM_db2_default_Mat!H5*Weighting!E8+TUM_db2_default_Mat!I5*Weighting!E9+TUM_db2_default_Mat!J5*Weighting!E10+TUM_db2_default_Mat!K5*Weighting!E11+TUM_db2_default_Mat!L5*Weighting!E12+TUM_db2_default_Mat!M5*Weighting!E13+TUM_db2_default_Mat!N5*Weighting!E14+TUM_db2_default_Mat!O5*Weighting!E15+TUM_db2_default_Mat!P5*Weighting!E16+TUM_db2_default_Mat!Q5*Weighting!E17</f>
        <v>165.52678678733884</v>
      </c>
      <c r="F5" s="6">
        <f ca="1">+TUM_db2_default_Mat!B5*Weighting!F2+TUM_db2_default_Mat!C5*Weighting!F3+TUM_db2_default_Mat!D5*Weighting!F4+TUM_db2_default_Mat!E5*Weighting!F5+TUM_db2_default_Mat!F5*Weighting!F6+TUM_db2_default_Mat!G5*Weighting!F7+TUM_db2_default_Mat!H5*Weighting!F8+TUM_db2_default_Mat!I5*Weighting!F9+TUM_db2_default_Mat!J5*Weighting!F10+TUM_db2_default_Mat!K5*Weighting!F11+TUM_db2_default_Mat!L5*Weighting!F12+TUM_db2_default_Mat!M5*Weighting!F13+TUM_db2_default_Mat!N5*Weighting!F14+TUM_db2_default_Mat!O5*Weighting!F15+TUM_db2_default_Mat!P5*Weighting!F16+TUM_db2_default_Mat!Q5*Weighting!F17</f>
        <v>128.05913698737567</v>
      </c>
      <c r="G5" s="6">
        <f>+TUM_db2_default_Mat!B5*Weighting!G2+TUM_db2_default_Mat!C5*Weighting!G3+TUM_db2_default_Mat!D5*Weighting!G4+TUM_db2_default_Mat!E5*Weighting!G5+TUM_db2_default_Mat!F5*Weighting!G6+TUM_db2_default_Mat!G5*Weighting!G7+TUM_db2_default_Mat!H5*Weighting!G8+TUM_db2_default_Mat!I5*Weighting!G9+TUM_db2_default_Mat!J5*Weighting!G10+TUM_db2_default_Mat!K5*Weighting!G11+TUM_db2_default_Mat!L5*Weighting!G12+TUM_db2_default_Mat!M5*Weighting!G13+TUM_db2_default_Mat!N5*Weighting!G14+TUM_db2_default_Mat!O5*Weighting!G15+TUM_db2_default_Mat!P5*Weighting!G16+TUM_db2_default_Mat!Q5*Weighting!G17</f>
        <v>57.097927919071587</v>
      </c>
      <c r="H5" s="6">
        <f>+TUM_db2_default_Mat!B5*Weighting!H2+TUM_db2_default_Mat!C5*Weighting!H3+TUM_db2_default_Mat!D5*Weighting!H4+TUM_db2_default_Mat!E5*Weighting!H5+TUM_db2_default_Mat!F5*Weighting!H6+TUM_db2_default_Mat!G5*Weighting!H7+TUM_db2_default_Mat!H5*Weighting!H8+TUM_db2_default_Mat!I5*Weighting!H9+TUM_db2_default_Mat!J5*Weighting!H10+TUM_db2_default_Mat!K5*Weighting!H11+TUM_db2_default_Mat!L5*Weighting!H12+TUM_db2_default_Mat!M5*Weighting!H13+TUM_db2_default_Mat!N5*Weighting!H14+TUM_db2_default_Mat!O5*Weighting!H15+TUM_db2_default_Mat!P5*Weighting!H16+TUM_db2_default_Mat!Q5*Weighting!H17</f>
        <v>47.33193233692014</v>
      </c>
      <c r="I5" s="6">
        <f>+TUM_db2_default_Mat!B5*Weighting!I2+TUM_db2_default_Mat!C5*Weighting!I3+TUM_db2_default_Mat!D5*Weighting!I4+TUM_db2_default_Mat!E5*Weighting!I5+TUM_db2_default_Mat!F5*Weighting!I6+TUM_db2_default_Mat!G5*Weighting!I7+TUM_db2_default_Mat!H5*Weighting!I8+TUM_db2_default_Mat!I5*Weighting!I9+TUM_db2_default_Mat!J5*Weighting!I10+TUM_db2_default_Mat!K5*Weighting!I11+TUM_db2_default_Mat!L5*Weighting!I12+TUM_db2_default_Mat!M5*Weighting!I13+TUM_db2_default_Mat!N5*Weighting!I14+TUM_db2_default_Mat!O5*Weighting!I15+TUM_db2_default_Mat!P5*Weighting!I16+TUM_db2_default_Mat!Q5*Weighting!I17</f>
        <v>55.089618992941148</v>
      </c>
      <c r="J5" s="6">
        <f>+TUM_db2_default_Mat!B5*Weighting!J2+TUM_db2_default_Mat!C5*Weighting!J3+TUM_db2_default_Mat!D5*Weighting!J4+TUM_db2_default_Mat!E5*Weighting!J5+TUM_db2_default_Mat!F5*Weighting!J6+TUM_db2_default_Mat!G5*Weighting!J7+TUM_db2_default_Mat!H5*Weighting!J8+TUM_db2_default_Mat!I5*Weighting!J9+TUM_db2_default_Mat!J5*Weighting!J10+TUM_db2_default_Mat!K5*Weighting!J11+TUM_db2_default_Mat!L5*Weighting!J12+TUM_db2_default_Mat!M5*Weighting!J13+TUM_db2_default_Mat!N5*Weighting!J14+TUM_db2_default_Mat!O5*Weighting!J15+TUM_db2_default_Mat!P5*Weighting!J16+TUM_db2_default_Mat!Q5*Weighting!J17</f>
        <v>63.433138961833777</v>
      </c>
      <c r="K5" s="6">
        <f>+TUM_db2_default_Mat!B5*Weighting!K2+TUM_db2_default_Mat!C5*Weighting!K3+TUM_db2_default_Mat!D5*Weighting!K4+TUM_db2_default_Mat!E5*Weighting!K5+TUM_db2_default_Mat!F5*Weighting!K6+TUM_db2_default_Mat!G5*Weighting!K7+TUM_db2_default_Mat!H5*Weighting!K8+TUM_db2_default_Mat!I5*Weighting!K9+TUM_db2_default_Mat!J5*Weighting!K10+TUM_db2_default_Mat!K5*Weighting!K11+TUM_db2_default_Mat!L5*Weighting!K12+TUM_db2_default_Mat!M5*Weighting!K13+TUM_db2_default_Mat!N5*Weighting!K14+TUM_db2_default_Mat!O5*Weighting!K15+TUM_db2_default_Mat!P5*Weighting!K16+TUM_db2_default_Mat!Q5*Weighting!K17</f>
        <v>43.404123229808491</v>
      </c>
      <c r="L5" s="6">
        <f>+TUM_db2_default_Mat!B5*Weighting!L2+TUM_db2_default_Mat!C5*Weighting!L3+TUM_db2_default_Mat!D5*Weighting!L4+TUM_db2_default_Mat!E5*Weighting!L5+TUM_db2_default_Mat!F5*Weighting!L6+TUM_db2_default_Mat!G5*Weighting!L7+TUM_db2_default_Mat!H5*Weighting!L8+TUM_db2_default_Mat!I5*Weighting!L9+TUM_db2_default_Mat!J5*Weighting!L10+TUM_db2_default_Mat!K5*Weighting!L11+TUM_db2_default_Mat!L5*Weighting!L12+TUM_db2_default_Mat!M5*Weighting!L13+TUM_db2_default_Mat!N5*Weighting!L14+TUM_db2_default_Mat!O5*Weighting!L15+TUM_db2_default_Mat!P5*Weighting!L16+TUM_db2_default_Mat!Q5*Weighting!L17</f>
        <v>8.520551621906268</v>
      </c>
      <c r="M5" s="6">
        <f>+TUM_db2_default_Mat!B5*Weighting!M2+TUM_db2_default_Mat!C5*Weighting!M3+TUM_db2_default_Mat!D5*Weighting!M4+TUM_db2_default_Mat!E5*Weighting!M5+TUM_db2_default_Mat!F5*Weighting!M6+TUM_db2_default_Mat!G5*Weighting!M7+TUM_db2_default_Mat!H5*Weighting!M8+TUM_db2_default_Mat!I5*Weighting!M9+TUM_db2_default_Mat!J5*Weighting!M10+TUM_db2_default_Mat!K5*Weighting!M11+TUM_db2_default_Mat!L5*Weighting!M12+TUM_db2_default_Mat!M5*Weighting!M13+TUM_db2_default_Mat!N5*Weighting!M14+TUM_db2_default_Mat!O5*Weighting!M15+TUM_db2_default_Mat!P5*Weighting!M16+TUM_db2_default_Mat!Q5*Weighting!M17</f>
        <v>0.41679061538687728</v>
      </c>
      <c r="N5" s="6">
        <f>+TUM_db2_default_Mat!B5*Weighting!N2+TUM_db2_default_Mat!C5*Weighting!N3+TUM_db2_default_Mat!D5*Weighting!N4+TUM_db2_default_Mat!E5*Weighting!N5+TUM_db2_default_Mat!F5*Weighting!N6+TUM_db2_default_Mat!G5*Weighting!N7+TUM_db2_default_Mat!H5*Weighting!N8+TUM_db2_default_Mat!I5*Weighting!N9+TUM_db2_default_Mat!J5*Weighting!N10+TUM_db2_default_Mat!K5*Weighting!N11+TUM_db2_default_Mat!L5*Weighting!N12+TUM_db2_default_Mat!M5*Weighting!N13+TUM_db2_default_Mat!N5*Weighting!N14+TUM_db2_default_Mat!O5*Weighting!N15+TUM_db2_default_Mat!P5*Weighting!N16+TUM_db2_default_Mat!Q5*Weighting!N17</f>
        <v>137.83605692879746</v>
      </c>
      <c r="O5" s="6">
        <f>+TUM_db2_default_Mat!B5*Weighting!O2+TUM_db2_default_Mat!C5*Weighting!O3+TUM_db2_default_Mat!D5*Weighting!O4+TUM_db2_default_Mat!E5*Weighting!O5+TUM_db2_default_Mat!F5*Weighting!O6+TUM_db2_default_Mat!G5*Weighting!O7+TUM_db2_default_Mat!H5*Weighting!O8+TUM_db2_default_Mat!I5*Weighting!O9+TUM_db2_default_Mat!J5*Weighting!O10+TUM_db2_default_Mat!K5*Weighting!O11+TUM_db2_default_Mat!L5*Weighting!O12+TUM_db2_default_Mat!M5*Weighting!O13+TUM_db2_default_Mat!N5*Weighting!O14+TUM_db2_default_Mat!O5*Weighting!O15+TUM_db2_default_Mat!P5*Weighting!O16+TUM_db2_default_Mat!Q5*Weighting!O17</f>
        <v>211.44060927566773</v>
      </c>
      <c r="P5" s="6">
        <f>+TUM_db2_default_Mat!B5*Weighting!P2+TUM_db2_default_Mat!C5*Weighting!P3+TUM_db2_default_Mat!D5*Weighting!P4+TUM_db2_default_Mat!E5*Weighting!P5+TUM_db2_default_Mat!F5*Weighting!P6+TUM_db2_default_Mat!G5*Weighting!P7+TUM_db2_default_Mat!H5*Weighting!P8+TUM_db2_default_Mat!I5*Weighting!P9+TUM_db2_default_Mat!J5*Weighting!P10+TUM_db2_default_Mat!K5*Weighting!P11+TUM_db2_default_Mat!L5*Weighting!P12+TUM_db2_default_Mat!M5*Weighting!P13+TUM_db2_default_Mat!N5*Weighting!P14+TUM_db2_default_Mat!O5*Weighting!P15+TUM_db2_default_Mat!P5*Weighting!P16+TUM_db2_default_Mat!Q5*Weighting!P17</f>
        <v>15.56684189647002</v>
      </c>
      <c r="Q5" s="6">
        <f>+TUM_db2_default_Mat!B5*Weighting!Q2+TUM_db2_default_Mat!C5*Weighting!Q3+TUM_db2_default_Mat!D5*Weighting!Q4+TUM_db2_default_Mat!E5*Weighting!Q5+TUM_db2_default_Mat!F5*Weighting!Q6+TUM_db2_default_Mat!G5*Weighting!Q7+TUM_db2_default_Mat!H5*Weighting!Q8+TUM_db2_default_Mat!I5*Weighting!Q9+TUM_db2_default_Mat!J5*Weighting!Q10+TUM_db2_default_Mat!K5*Weighting!Q11+TUM_db2_default_Mat!L5*Weighting!Q12+TUM_db2_default_Mat!M5*Weighting!Q13+TUM_db2_default_Mat!N5*Weighting!Q14+TUM_db2_default_Mat!O5*Weighting!Q15+TUM_db2_default_Mat!P5*Weighting!Q16+TUM_db2_default_Mat!Q5*Weighting!Q17</f>
        <v>0.92657622309680732</v>
      </c>
      <c r="R5" s="6">
        <f>+TUM_db2_default_Mat!B5*Weighting!R2+TUM_db2_default_Mat!C5*Weighting!R3+TUM_db2_default_Mat!D5*Weighting!R4+TUM_db2_default_Mat!E5*Weighting!R5+TUM_db2_default_Mat!F5*Weighting!R6+TUM_db2_default_Mat!G5*Weighting!R7+TUM_db2_default_Mat!H5*Weighting!R8+TUM_db2_default_Mat!I5*Weighting!R9+TUM_db2_default_Mat!J5*Weighting!R10+TUM_db2_default_Mat!K5*Weighting!R11+TUM_db2_default_Mat!L5*Weighting!R12+TUM_db2_default_Mat!M5*Weighting!R13+TUM_db2_default_Mat!N5*Weighting!R14+TUM_db2_default_Mat!O5*Weighting!R15+TUM_db2_default_Mat!P5*Weighting!R16+TUM_db2_default_Mat!Q5*Weighting!R17</f>
        <v>12.903686495898526</v>
      </c>
      <c r="S5" s="6">
        <f>+TUM_db2_default_Mat!B5*Weighting!S2+TUM_db2_default_Mat!C5*Weighting!S3+TUM_db2_default_Mat!D5*Weighting!S4+TUM_db2_default_Mat!E5*Weighting!S5+TUM_db2_default_Mat!F5*Weighting!S6+TUM_db2_default_Mat!G5*Weighting!S7+TUM_db2_default_Mat!H5*Weighting!S8+TUM_db2_default_Mat!I5*Weighting!S9+TUM_db2_default_Mat!J5*Weighting!S10+TUM_db2_default_Mat!K5*Weighting!S11+TUM_db2_default_Mat!L5*Weighting!S12+TUM_db2_default_Mat!M5*Weighting!S13+TUM_db2_default_Mat!N5*Weighting!S14+TUM_db2_default_Mat!O5*Weighting!S15+TUM_db2_default_Mat!P5*Weighting!S16+TUM_db2_default_Mat!Q5*Weighting!S17</f>
        <v>23.119636506121257</v>
      </c>
      <c r="T5" s="6">
        <f>+TUM_db2_default_Mat!B5*Weighting!T2+TUM_db2_default_Mat!C5*Weighting!T3+TUM_db2_default_Mat!D5*Weighting!T4+TUM_db2_default_Mat!E5*Weighting!T5+TUM_db2_default_Mat!F5*Weighting!T6+TUM_db2_default_Mat!G5*Weighting!T7+TUM_db2_default_Mat!H5*Weighting!T8+TUM_db2_default_Mat!I5*Weighting!T9+TUM_db2_default_Mat!J5*Weighting!T10+TUM_db2_default_Mat!K5*Weighting!T11+TUM_db2_default_Mat!L5*Weighting!T12+TUM_db2_default_Mat!M5*Weighting!T13+TUM_db2_default_Mat!N5*Weighting!T14+TUM_db2_default_Mat!O5*Weighting!T15+TUM_db2_default_Mat!P5*Weighting!T16+TUM_db2_default_Mat!Q5*Weighting!T17</f>
        <v>30.087476299810692</v>
      </c>
      <c r="U5" s="6">
        <f>+TUM_db2_default_Mat!B5*Weighting!U2+TUM_db2_default_Mat!C5*Weighting!U3+TUM_db2_default_Mat!D5*Weighting!U4+TUM_db2_default_Mat!E5*Weighting!U5+TUM_db2_default_Mat!F5*Weighting!U6+TUM_db2_default_Mat!G5*Weighting!U7+TUM_db2_default_Mat!H5*Weighting!U8+TUM_db2_default_Mat!I5*Weighting!U9+TUM_db2_default_Mat!J5*Weighting!U10+TUM_db2_default_Mat!K5*Weighting!U11+TUM_db2_default_Mat!L5*Weighting!U12+TUM_db2_default_Mat!M5*Weighting!U13+TUM_db2_default_Mat!N5*Weighting!U14+TUM_db2_default_Mat!O5*Weighting!U15+TUM_db2_default_Mat!P5*Weighting!U16+TUM_db2_default_Mat!Q5*Weighting!U17</f>
        <v>33.57623815792784</v>
      </c>
      <c r="V5" s="6">
        <f>+TUM_db2_default_Mat!B5*Weighting!V2+TUM_db2_default_Mat!C5*Weighting!V3+TUM_db2_default_Mat!D5*Weighting!V4+TUM_db2_default_Mat!E5*Weighting!V5+TUM_db2_default_Mat!F5*Weighting!V6+TUM_db2_default_Mat!G5*Weighting!V7+TUM_db2_default_Mat!H5*Weighting!V8+TUM_db2_default_Mat!I5*Weighting!V9+TUM_db2_default_Mat!J5*Weighting!V10+TUM_db2_default_Mat!K5*Weighting!V11+TUM_db2_default_Mat!L5*Weighting!V12+TUM_db2_default_Mat!M5*Weighting!V13+TUM_db2_default_Mat!N5*Weighting!V14+TUM_db2_default_Mat!O5*Weighting!V15+TUM_db2_default_Mat!P5*Weighting!V16+TUM_db2_default_Mat!Q5*Weighting!V17</f>
        <v>30.338497833319558</v>
      </c>
      <c r="W5" s="6">
        <f>+TUM_db2_default_Mat!B5*Weighting!W2+TUM_db2_default_Mat!C5*Weighting!W3+TUM_db2_default_Mat!D5*Weighting!W4+TUM_db2_default_Mat!E5*Weighting!W5+TUM_db2_default_Mat!F5*Weighting!W6+TUM_db2_default_Mat!G5*Weighting!W7+TUM_db2_default_Mat!H5*Weighting!W8+TUM_db2_default_Mat!I5*Weighting!W9+TUM_db2_default_Mat!J5*Weighting!W10+TUM_db2_default_Mat!K5*Weighting!W11+TUM_db2_default_Mat!L5*Weighting!W12+TUM_db2_default_Mat!M5*Weighting!W13+TUM_db2_default_Mat!N5*Weighting!W14+TUM_db2_default_Mat!O5*Weighting!W15+TUM_db2_default_Mat!P5*Weighting!W16+TUM_db2_default_Mat!Q5*Weighting!W17</f>
        <v>204.58808738493312</v>
      </c>
      <c r="X5" s="6">
        <f>+TUM_db2_default_Mat!B5*Weighting!X2+TUM_db2_default_Mat!C5*Weighting!X3+TUM_db2_default_Mat!D5*Weighting!X4+TUM_db2_default_Mat!E5*Weighting!X5+TUM_db2_default_Mat!F5*Weighting!X6+TUM_db2_default_Mat!G5*Weighting!X7+TUM_db2_default_Mat!H5*Weighting!X8+TUM_db2_default_Mat!I5*Weighting!X9+TUM_db2_default_Mat!J5*Weighting!X10+TUM_db2_default_Mat!K5*Weighting!X11+TUM_db2_default_Mat!L5*Weighting!X12+TUM_db2_default_Mat!M5*Weighting!X13+TUM_db2_default_Mat!N5*Weighting!X14+TUM_db2_default_Mat!O5*Weighting!X15+TUM_db2_default_Mat!P5*Weighting!X16+TUM_db2_default_Mat!Q5*Weighting!X17</f>
        <v>17.929150938579173</v>
      </c>
      <c r="Y5" s="6">
        <f>+TUM_db2_default_Mat!B5*Weighting!Y2+TUM_db2_default_Mat!C5*Weighting!Y3+TUM_db2_default_Mat!D5*Weighting!Y4+TUM_db2_default_Mat!E5*Weighting!Y5+TUM_db2_default_Mat!F5*Weighting!Y6+TUM_db2_default_Mat!G5*Weighting!Y7+TUM_db2_default_Mat!H5*Weighting!Y8+TUM_db2_default_Mat!I5*Weighting!Y9+TUM_db2_default_Mat!J5*Weighting!Y10+TUM_db2_default_Mat!K5*Weighting!Y11+TUM_db2_default_Mat!L5*Weighting!Y12+TUM_db2_default_Mat!M5*Weighting!Y13+TUM_db2_default_Mat!N5*Weighting!Y14+TUM_db2_default_Mat!O5*Weighting!Y15+TUM_db2_default_Mat!P5*Weighting!Y16+TUM_db2_default_Mat!Q5*Weighting!Y17</f>
        <v>154.86573359869598</v>
      </c>
      <c r="Z5" s="6">
        <f>+TUM_db2_default_Mat!B5*Weighting!Z2+TUM_db2_default_Mat!C5*Weighting!Z3+TUM_db2_default_Mat!D5*Weighting!Z4+TUM_db2_default_Mat!E5*Weighting!Z5+TUM_db2_default_Mat!F5*Weighting!Z6+TUM_db2_default_Mat!G5*Weighting!Z7+TUM_db2_default_Mat!H5*Weighting!Z8+TUM_db2_default_Mat!I5*Weighting!Z9+TUM_db2_default_Mat!J5*Weighting!Z10+TUM_db2_default_Mat!K5*Weighting!Z11+TUM_db2_default_Mat!L5*Weighting!Z12+TUM_db2_default_Mat!M5*Weighting!Z13+TUM_db2_default_Mat!N5*Weighting!Z14+TUM_db2_default_Mat!O5*Weighting!Z15+TUM_db2_default_Mat!P5*Weighting!Z16+TUM_db2_default_Mat!Q5*Weighting!Z17</f>
        <v>18.877665275705123</v>
      </c>
      <c r="AA5" s="6">
        <f>+TUM_db2_default_Mat!B5*Weighting!AA2+TUM_db2_default_Mat!C5*Weighting!AA3+TUM_db2_default_Mat!D5*Weighting!AA4+TUM_db2_default_Mat!E5*Weighting!AA5+TUM_db2_default_Mat!F5*Weighting!AA6+TUM_db2_default_Mat!G5*Weighting!AA7+TUM_db2_default_Mat!H5*Weighting!AA8+TUM_db2_default_Mat!I5*Weighting!AA9+TUM_db2_default_Mat!J5*Weighting!AA10+TUM_db2_default_Mat!K5*Weighting!AA11+TUM_db2_default_Mat!L5*Weighting!AA12+TUM_db2_default_Mat!M5*Weighting!AA13+TUM_db2_default_Mat!N5*Weighting!AA14+TUM_db2_default_Mat!O5*Weighting!AA15+TUM_db2_default_Mat!P5*Weighting!AA16+TUM_db2_default_Mat!Q5*Weighting!AA17</f>
        <v>12.573247652829075</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1_Treatm!B2*Weighting!B2+TUM_db2_S1_Treatm!C2*Weighting!B3+TUM_db2_S1_Treatm!D2*Weighting!B4+TUM_db2_S1_Treatm!E2*Weighting!B5+TUM_db2_S1_Treatm!F2*Weighting!B6+TUM_db2_S1_Treatm!G2*Weighting!B7+TUM_db2_S1_Treatm!H2*Weighting!B8+TUM_db2_S1_Treatm!I2*Weighting!B9+TUM_db2_S1_Treatm!J2*Weighting!B10+TUM_db2_S1_Treatm!K2*Weighting!B11+TUM_db2_S1_Treatm!L2*Weighting!B12+TUM_db2_S1_Treatm!M2*Weighting!B13+TUM_db2_S1_Treatm!N2*Weighting!B14+TUM_db2_S1_Treatm!O2*Weighting!B15+TUM_db2_S1_Treatm!P2*Weighting!B16+TUM_db2_S1_Treatm!Q2*Weighting!B17</f>
        <v>7.7571138518411384</v>
      </c>
      <c r="C2" s="6">
        <f ca="1">+TUM_db2_S1_Treatm!B2*Weighting!C2+TUM_db2_S1_Treatm!C2*Weighting!C3+TUM_db2_S1_Treatm!D2*Weighting!C4+TUM_db2_S1_Treatm!E2*Weighting!C5+TUM_db2_S1_Treatm!F2*Weighting!C6+TUM_db2_S1_Treatm!G2*Weighting!C7+TUM_db2_S1_Treatm!H2*Weighting!C8+TUM_db2_S1_Treatm!I2*Weighting!C9+TUM_db2_S1_Treatm!J2*Weighting!C10+TUM_db2_S1_Treatm!K2*Weighting!C11+TUM_db2_S1_Treatm!L2*Weighting!C12+TUM_db2_S1_Treatm!M2*Weighting!C13+TUM_db2_S1_Treatm!N2*Weighting!C14+TUM_db2_S1_Treatm!O2*Weighting!C15+TUM_db2_S1_Treatm!P2*Weighting!C16+TUM_db2_S1_Treatm!Q2*Weighting!C17</f>
        <v>5.5733465812827934</v>
      </c>
      <c r="D2" s="6">
        <f ca="1">+TUM_db2_S1_Treatm!B2*Weighting!D2+TUM_db2_S1_Treatm!C2*Weighting!D3+TUM_db2_S1_Treatm!D2*Weighting!D4+TUM_db2_S1_Treatm!E2*Weighting!D5+TUM_db2_S1_Treatm!F2*Weighting!D6+TUM_db2_S1_Treatm!G2*Weighting!D7+TUM_db2_S1_Treatm!H2*Weighting!D8+TUM_db2_S1_Treatm!I2*Weighting!D9+TUM_db2_S1_Treatm!J2*Weighting!D10+TUM_db2_S1_Treatm!K2*Weighting!D11+TUM_db2_S1_Treatm!L2*Weighting!D12+TUM_db2_S1_Treatm!M2*Weighting!D13+TUM_db2_S1_Treatm!N2*Weighting!D14+TUM_db2_S1_Treatm!O2*Weighting!D15+TUM_db2_S1_Treatm!P2*Weighting!D16+TUM_db2_S1_Treatm!Q2*Weighting!D17</f>
        <v>7.6385801253134158</v>
      </c>
      <c r="E2" s="6">
        <f ca="1">+TUM_db2_S1_Treatm!B2*Weighting!E2+TUM_db2_S1_Treatm!C2*Weighting!E3+TUM_db2_S1_Treatm!D2*Weighting!E4+TUM_db2_S1_Treatm!E2*Weighting!E5+TUM_db2_S1_Treatm!F2*Weighting!E6+TUM_db2_S1_Treatm!G2*Weighting!E7+TUM_db2_S1_Treatm!H2*Weighting!E8+TUM_db2_S1_Treatm!I2*Weighting!E9+TUM_db2_S1_Treatm!J2*Weighting!E10+TUM_db2_S1_Treatm!K2*Weighting!E11+TUM_db2_S1_Treatm!L2*Weighting!E12+TUM_db2_S1_Treatm!M2*Weighting!E13+TUM_db2_S1_Treatm!N2*Weighting!E14+TUM_db2_S1_Treatm!O2*Weighting!E15+TUM_db2_S1_Treatm!P2*Weighting!E16+TUM_db2_S1_Treatm!Q2*Weighting!E17</f>
        <v>12.074809054042419</v>
      </c>
      <c r="F2" s="6">
        <f ca="1">+TUM_db2_S1_Treatm!B2*Weighting!F2+TUM_db2_S1_Treatm!C2*Weighting!F3+TUM_db2_S1_Treatm!D2*Weighting!F4+TUM_db2_S1_Treatm!E2*Weighting!F5+TUM_db2_S1_Treatm!F2*Weighting!F6+TUM_db2_S1_Treatm!G2*Weighting!F7+TUM_db2_S1_Treatm!H2*Weighting!F8+TUM_db2_S1_Treatm!I2*Weighting!F9+TUM_db2_S1_Treatm!J2*Weighting!F10+TUM_db2_S1_Treatm!K2*Weighting!F11+TUM_db2_S1_Treatm!L2*Weighting!F12+TUM_db2_S1_Treatm!M2*Weighting!F13+TUM_db2_S1_Treatm!N2*Weighting!F14+TUM_db2_S1_Treatm!O2*Weighting!F15+TUM_db2_S1_Treatm!P2*Weighting!F16+TUM_db2_S1_Treatm!Q2*Weighting!F17</f>
        <v>6.5623104173527071</v>
      </c>
      <c r="G2" s="6">
        <f>+TUM_db2_S1_Treatm!B2*Weighting!G2+TUM_db2_S1_Treatm!C2*Weighting!G3+TUM_db2_S1_Treatm!D2*Weighting!G4+TUM_db2_S1_Treatm!E2*Weighting!G5+TUM_db2_S1_Treatm!F2*Weighting!G6+TUM_db2_S1_Treatm!G2*Weighting!G7+TUM_db2_S1_Treatm!H2*Weighting!G8+TUM_db2_S1_Treatm!I2*Weighting!G9+TUM_db2_S1_Treatm!J2*Weighting!G10+TUM_db2_S1_Treatm!K2*Weighting!G11+TUM_db2_S1_Treatm!L2*Weighting!G12+TUM_db2_S1_Treatm!M2*Weighting!G13+TUM_db2_S1_Treatm!N2*Weighting!G14+TUM_db2_S1_Treatm!O2*Weighting!G15+TUM_db2_S1_Treatm!P2*Weighting!G16+TUM_db2_S1_Treatm!Q2*Weighting!G17</f>
        <v>2.3332577442110005</v>
      </c>
      <c r="H2" s="6">
        <f>+TUM_db2_S1_Treatm!B2*Weighting!H2+TUM_db2_S1_Treatm!C2*Weighting!H3+TUM_db2_S1_Treatm!D2*Weighting!H4+TUM_db2_S1_Treatm!E2*Weighting!H5+TUM_db2_S1_Treatm!F2*Weighting!H6+TUM_db2_S1_Treatm!G2*Weighting!H7+TUM_db2_S1_Treatm!H2*Weighting!H8+TUM_db2_S1_Treatm!I2*Weighting!H9+TUM_db2_S1_Treatm!J2*Weighting!H10+TUM_db2_S1_Treatm!K2*Weighting!H11+TUM_db2_S1_Treatm!L2*Weighting!H12+TUM_db2_S1_Treatm!M2*Weighting!H13+TUM_db2_S1_Treatm!N2*Weighting!H14+TUM_db2_S1_Treatm!O2*Weighting!H15+TUM_db2_S1_Treatm!P2*Weighting!H16+TUM_db2_S1_Treatm!Q2*Weighting!H17</f>
        <v>1.3280321007859528</v>
      </c>
      <c r="I2" s="6">
        <f>+TUM_db2_S1_Treatm!B2*Weighting!I2+TUM_db2_S1_Treatm!C2*Weighting!I3+TUM_db2_S1_Treatm!D2*Weighting!I4+TUM_db2_S1_Treatm!E2*Weighting!I5+TUM_db2_S1_Treatm!F2*Weighting!I6+TUM_db2_S1_Treatm!G2*Weighting!I7+TUM_db2_S1_Treatm!H2*Weighting!I8+TUM_db2_S1_Treatm!I2*Weighting!I9+TUM_db2_S1_Treatm!J2*Weighting!I10+TUM_db2_S1_Treatm!K2*Weighting!I11+TUM_db2_S1_Treatm!L2*Weighting!I12+TUM_db2_S1_Treatm!M2*Weighting!I13+TUM_db2_S1_Treatm!N2*Weighting!I14+TUM_db2_S1_Treatm!O2*Weighting!I15+TUM_db2_S1_Treatm!P2*Weighting!I16+TUM_db2_S1_Treatm!Q2*Weighting!I17</f>
        <v>2.0141047291525354</v>
      </c>
      <c r="J2" s="6">
        <f>+TUM_db2_S1_Treatm!B2*Weighting!J2+TUM_db2_S1_Treatm!C2*Weighting!J3+TUM_db2_S1_Treatm!D2*Weighting!J4+TUM_db2_S1_Treatm!E2*Weighting!J5+TUM_db2_S1_Treatm!F2*Weighting!J6+TUM_db2_S1_Treatm!G2*Weighting!J7+TUM_db2_S1_Treatm!H2*Weighting!J8+TUM_db2_S1_Treatm!I2*Weighting!J9+TUM_db2_S1_Treatm!J2*Weighting!J10+TUM_db2_S1_Treatm!K2*Weighting!J11+TUM_db2_S1_Treatm!L2*Weighting!J12+TUM_db2_S1_Treatm!M2*Weighting!J13+TUM_db2_S1_Treatm!N2*Weighting!J14+TUM_db2_S1_Treatm!O2*Weighting!J15+TUM_db2_S1_Treatm!P2*Weighting!J16+TUM_db2_S1_Treatm!Q2*Weighting!J17</f>
        <v>5.3950419652995336</v>
      </c>
      <c r="K2" s="6">
        <f>+TUM_db2_S1_Treatm!B2*Weighting!K2+TUM_db2_S1_Treatm!C2*Weighting!K3+TUM_db2_S1_Treatm!D2*Weighting!K4+TUM_db2_S1_Treatm!E2*Weighting!K5+TUM_db2_S1_Treatm!F2*Weighting!K6+TUM_db2_S1_Treatm!G2*Weighting!K7+TUM_db2_S1_Treatm!H2*Weighting!K8+TUM_db2_S1_Treatm!I2*Weighting!K9+TUM_db2_S1_Treatm!J2*Weighting!K10+TUM_db2_S1_Treatm!K2*Weighting!K11+TUM_db2_S1_Treatm!L2*Weighting!K12+TUM_db2_S1_Treatm!M2*Weighting!K13+TUM_db2_S1_Treatm!N2*Weighting!K14+TUM_db2_S1_Treatm!O2*Weighting!K15+TUM_db2_S1_Treatm!P2*Weighting!K16+TUM_db2_S1_Treatm!Q2*Weighting!K17</f>
        <v>1.0298475748547173</v>
      </c>
      <c r="L2" s="6">
        <f>+TUM_db2_S1_Treatm!B2*Weighting!L2+TUM_db2_S1_Treatm!C2*Weighting!L3+TUM_db2_S1_Treatm!D2*Weighting!L4+TUM_db2_S1_Treatm!E2*Weighting!L5+TUM_db2_S1_Treatm!F2*Weighting!L6+TUM_db2_S1_Treatm!G2*Weighting!L7+TUM_db2_S1_Treatm!H2*Weighting!L8+TUM_db2_S1_Treatm!I2*Weighting!L9+TUM_db2_S1_Treatm!J2*Weighting!L10+TUM_db2_S1_Treatm!K2*Weighting!L11+TUM_db2_S1_Treatm!L2*Weighting!L12+TUM_db2_S1_Treatm!M2*Weighting!L13+TUM_db2_S1_Treatm!N2*Weighting!L14+TUM_db2_S1_Treatm!O2*Weighting!L15+TUM_db2_S1_Treatm!P2*Weighting!L16+TUM_db2_S1_Treatm!Q2*Weighting!L17</f>
        <v>-3.1503173293676623</v>
      </c>
      <c r="M2" s="6">
        <f>+TUM_db2_S1_Treatm!B2*Weighting!M2+TUM_db2_S1_Treatm!C2*Weighting!M3+TUM_db2_S1_Treatm!D2*Weighting!M4+TUM_db2_S1_Treatm!E2*Weighting!M5+TUM_db2_S1_Treatm!F2*Weighting!M6+TUM_db2_S1_Treatm!G2*Weighting!M7+TUM_db2_S1_Treatm!H2*Weighting!M8+TUM_db2_S1_Treatm!I2*Weighting!M9+TUM_db2_S1_Treatm!J2*Weighting!M10+TUM_db2_S1_Treatm!K2*Weighting!M11+TUM_db2_S1_Treatm!L2*Weighting!M12+TUM_db2_S1_Treatm!M2*Weighting!M13+TUM_db2_S1_Treatm!N2*Weighting!M14+TUM_db2_S1_Treatm!O2*Weighting!M15+TUM_db2_S1_Treatm!P2*Weighting!M16+TUM_db2_S1_Treatm!Q2*Weighting!M17</f>
        <v>0.47604928155934356</v>
      </c>
      <c r="N2" s="6">
        <f>+TUM_db2_S1_Treatm!B2*Weighting!N2+TUM_db2_S1_Treatm!C2*Weighting!N3+TUM_db2_S1_Treatm!D2*Weighting!N4+TUM_db2_S1_Treatm!E2*Weighting!N5+TUM_db2_S1_Treatm!F2*Weighting!N6+TUM_db2_S1_Treatm!G2*Weighting!N7+TUM_db2_S1_Treatm!H2*Weighting!N8+TUM_db2_S1_Treatm!I2*Weighting!N9+TUM_db2_S1_Treatm!J2*Weighting!N10+TUM_db2_S1_Treatm!K2*Weighting!N11+TUM_db2_S1_Treatm!L2*Weighting!N12+TUM_db2_S1_Treatm!M2*Weighting!N13+TUM_db2_S1_Treatm!N2*Weighting!N14+TUM_db2_S1_Treatm!O2*Weighting!N15+TUM_db2_S1_Treatm!P2*Weighting!N16+TUM_db2_S1_Treatm!Q2*Weighting!N17</f>
        <v>30.04226634958313</v>
      </c>
      <c r="O2" s="6">
        <f>+TUM_db2_S1_Treatm!B2*Weighting!O2+TUM_db2_S1_Treatm!C2*Weighting!O3+TUM_db2_S1_Treatm!D2*Weighting!O4+TUM_db2_S1_Treatm!E2*Weighting!O5+TUM_db2_S1_Treatm!F2*Weighting!O6+TUM_db2_S1_Treatm!G2*Weighting!O7+TUM_db2_S1_Treatm!H2*Weighting!O8+TUM_db2_S1_Treatm!I2*Weighting!O9+TUM_db2_S1_Treatm!J2*Weighting!O10+TUM_db2_S1_Treatm!K2*Weighting!O11+TUM_db2_S1_Treatm!L2*Weighting!O12+TUM_db2_S1_Treatm!M2*Weighting!O13+TUM_db2_S1_Treatm!N2*Weighting!O14+TUM_db2_S1_Treatm!O2*Weighting!O15+TUM_db2_S1_Treatm!P2*Weighting!O16+TUM_db2_S1_Treatm!Q2*Weighting!O17</f>
        <v>6.5658124411087897</v>
      </c>
      <c r="P2" s="6">
        <f>+TUM_db2_S1_Treatm!B2*Weighting!P2+TUM_db2_S1_Treatm!C2*Weighting!P3+TUM_db2_S1_Treatm!D2*Weighting!P4+TUM_db2_S1_Treatm!E2*Weighting!P5+TUM_db2_S1_Treatm!F2*Weighting!P6+TUM_db2_S1_Treatm!G2*Weighting!P7+TUM_db2_S1_Treatm!H2*Weighting!P8+TUM_db2_S1_Treatm!I2*Weighting!P9+TUM_db2_S1_Treatm!J2*Weighting!P10+TUM_db2_S1_Treatm!K2*Weighting!P11+TUM_db2_S1_Treatm!L2*Weighting!P12+TUM_db2_S1_Treatm!M2*Weighting!P13+TUM_db2_S1_Treatm!N2*Weighting!P14+TUM_db2_S1_Treatm!O2*Weighting!P15+TUM_db2_S1_Treatm!P2*Weighting!P16+TUM_db2_S1_Treatm!Q2*Weighting!P17</f>
        <v>-5.6182965692093028</v>
      </c>
      <c r="Q2" s="6">
        <f>+TUM_db2_S1_Treatm!B2*Weighting!Q2+TUM_db2_S1_Treatm!C2*Weighting!Q3+TUM_db2_S1_Treatm!D2*Weighting!Q4+TUM_db2_S1_Treatm!E2*Weighting!Q5+TUM_db2_S1_Treatm!F2*Weighting!Q6+TUM_db2_S1_Treatm!G2*Weighting!Q7+TUM_db2_S1_Treatm!H2*Weighting!Q8+TUM_db2_S1_Treatm!I2*Weighting!Q9+TUM_db2_S1_Treatm!J2*Weighting!Q10+TUM_db2_S1_Treatm!K2*Weighting!Q11+TUM_db2_S1_Treatm!L2*Weighting!Q12+TUM_db2_S1_Treatm!M2*Weighting!Q13+TUM_db2_S1_Treatm!N2*Weighting!Q14+TUM_db2_S1_Treatm!O2*Weighting!Q15+TUM_db2_S1_Treatm!P2*Weighting!Q16+TUM_db2_S1_Treatm!Q2*Weighting!Q17</f>
        <v>0.74452992045267719</v>
      </c>
      <c r="R2" s="6">
        <f>+TUM_db2_S1_Treatm!B2*Weighting!R2+TUM_db2_S1_Treatm!C2*Weighting!R3+TUM_db2_S1_Treatm!D2*Weighting!R4+TUM_db2_S1_Treatm!E2*Weighting!R5+TUM_db2_S1_Treatm!F2*Weighting!R6+TUM_db2_S1_Treatm!G2*Weighting!R7+TUM_db2_S1_Treatm!H2*Weighting!R8+TUM_db2_S1_Treatm!I2*Weighting!R9+TUM_db2_S1_Treatm!J2*Weighting!R10+TUM_db2_S1_Treatm!K2*Weighting!R11+TUM_db2_S1_Treatm!L2*Weighting!R12+TUM_db2_S1_Treatm!M2*Weighting!R13+TUM_db2_S1_Treatm!N2*Weighting!R14+TUM_db2_S1_Treatm!O2*Weighting!R15+TUM_db2_S1_Treatm!P2*Weighting!R16+TUM_db2_S1_Treatm!Q2*Weighting!R17</f>
        <v>7.7580674312629627</v>
      </c>
      <c r="S2" s="6">
        <f>+TUM_db2_S1_Treatm!B2*Weighting!S2+TUM_db2_S1_Treatm!C2*Weighting!S3+TUM_db2_S1_Treatm!D2*Weighting!S4+TUM_db2_S1_Treatm!E2*Weighting!S5+TUM_db2_S1_Treatm!F2*Weighting!S6+TUM_db2_S1_Treatm!G2*Weighting!S7+TUM_db2_S1_Treatm!H2*Weighting!S8+TUM_db2_S1_Treatm!I2*Weighting!S9+TUM_db2_S1_Treatm!J2*Weighting!S10+TUM_db2_S1_Treatm!K2*Weighting!S11+TUM_db2_S1_Treatm!L2*Weighting!S12+TUM_db2_S1_Treatm!M2*Weighting!S13+TUM_db2_S1_Treatm!N2*Weighting!S14+TUM_db2_S1_Treatm!O2*Weighting!S15+TUM_db2_S1_Treatm!P2*Weighting!S16+TUM_db2_S1_Treatm!Q2*Weighting!S17</f>
        <v>-17.965442586713131</v>
      </c>
      <c r="T2" s="6">
        <f>+TUM_db2_S1_Treatm!B2*Weighting!T2+TUM_db2_S1_Treatm!C2*Weighting!T3+TUM_db2_S1_Treatm!D2*Weighting!T4+TUM_db2_S1_Treatm!E2*Weighting!T5+TUM_db2_S1_Treatm!F2*Weighting!T6+TUM_db2_S1_Treatm!G2*Weighting!T7+TUM_db2_S1_Treatm!H2*Weighting!T8+TUM_db2_S1_Treatm!I2*Weighting!T9+TUM_db2_S1_Treatm!J2*Weighting!T10+TUM_db2_S1_Treatm!K2*Weighting!T11+TUM_db2_S1_Treatm!L2*Weighting!T12+TUM_db2_S1_Treatm!M2*Weighting!T13+TUM_db2_S1_Treatm!N2*Weighting!T14+TUM_db2_S1_Treatm!O2*Weighting!T15+TUM_db2_S1_Treatm!P2*Weighting!T16+TUM_db2_S1_Treatm!Q2*Weighting!T17</f>
        <v>-26.249286092904192</v>
      </c>
      <c r="U2" s="6">
        <f>+TUM_db2_S1_Treatm!B2*Weighting!U2+TUM_db2_S1_Treatm!C2*Weighting!U3+TUM_db2_S1_Treatm!D2*Weighting!U4+TUM_db2_S1_Treatm!E2*Weighting!U5+TUM_db2_S1_Treatm!F2*Weighting!U6+TUM_db2_S1_Treatm!G2*Weighting!U7+TUM_db2_S1_Treatm!H2*Weighting!U8+TUM_db2_S1_Treatm!I2*Weighting!U9+TUM_db2_S1_Treatm!J2*Weighting!U10+TUM_db2_S1_Treatm!K2*Weighting!U11+TUM_db2_S1_Treatm!L2*Weighting!U12+TUM_db2_S1_Treatm!M2*Weighting!U13+TUM_db2_S1_Treatm!N2*Weighting!U14+TUM_db2_S1_Treatm!O2*Weighting!U15+TUM_db2_S1_Treatm!P2*Weighting!U16+TUM_db2_S1_Treatm!Q2*Weighting!U17</f>
        <v>0.23985207907345796</v>
      </c>
      <c r="V2" s="6">
        <f>+TUM_db2_S1_Treatm!B2*Weighting!V2+TUM_db2_S1_Treatm!C2*Weighting!V3+TUM_db2_S1_Treatm!D2*Weighting!V4+TUM_db2_S1_Treatm!E2*Weighting!V5+TUM_db2_S1_Treatm!F2*Weighting!V6+TUM_db2_S1_Treatm!G2*Weighting!V7+TUM_db2_S1_Treatm!H2*Weighting!V8+TUM_db2_S1_Treatm!I2*Weighting!V9+TUM_db2_S1_Treatm!J2*Weighting!V10+TUM_db2_S1_Treatm!K2*Weighting!V11+TUM_db2_S1_Treatm!L2*Weighting!V12+TUM_db2_S1_Treatm!M2*Weighting!V13+TUM_db2_S1_Treatm!N2*Weighting!V14+TUM_db2_S1_Treatm!O2*Weighting!V15+TUM_db2_S1_Treatm!P2*Weighting!V16+TUM_db2_S1_Treatm!Q2*Weighting!V17</f>
        <v>1.6730104718816534</v>
      </c>
      <c r="W2" s="6">
        <f>+TUM_db2_S1_Treatm!B2*Weighting!W2+TUM_db2_S1_Treatm!C2*Weighting!W3+TUM_db2_S1_Treatm!D2*Weighting!W4+TUM_db2_S1_Treatm!E2*Weighting!W5+TUM_db2_S1_Treatm!F2*Weighting!W6+TUM_db2_S1_Treatm!G2*Weighting!W7+TUM_db2_S1_Treatm!H2*Weighting!W8+TUM_db2_S1_Treatm!I2*Weighting!W9+TUM_db2_S1_Treatm!J2*Weighting!W10+TUM_db2_S1_Treatm!K2*Weighting!W11+TUM_db2_S1_Treatm!L2*Weighting!W12+TUM_db2_S1_Treatm!M2*Weighting!W13+TUM_db2_S1_Treatm!N2*Weighting!W14+TUM_db2_S1_Treatm!O2*Weighting!W15+TUM_db2_S1_Treatm!P2*Weighting!W16+TUM_db2_S1_Treatm!Q2*Weighting!W17</f>
        <v>15.699250196442932</v>
      </c>
      <c r="X2" s="6">
        <f>+TUM_db2_S1_Treatm!B2*Weighting!X2+TUM_db2_S1_Treatm!C2*Weighting!X3+TUM_db2_S1_Treatm!D2*Weighting!X4+TUM_db2_S1_Treatm!E2*Weighting!X5+TUM_db2_S1_Treatm!F2*Weighting!X6+TUM_db2_S1_Treatm!G2*Weighting!X7+TUM_db2_S1_Treatm!H2*Weighting!X8+TUM_db2_S1_Treatm!I2*Weighting!X9+TUM_db2_S1_Treatm!J2*Weighting!X10+TUM_db2_S1_Treatm!K2*Weighting!X11+TUM_db2_S1_Treatm!L2*Weighting!X12+TUM_db2_S1_Treatm!M2*Weighting!X13+TUM_db2_S1_Treatm!N2*Weighting!X14+TUM_db2_S1_Treatm!O2*Weighting!X15+TUM_db2_S1_Treatm!P2*Weighting!X16+TUM_db2_S1_Treatm!Q2*Weighting!X17</f>
        <v>0.96719290812265513</v>
      </c>
      <c r="Y2" s="6">
        <f>+TUM_db2_S1_Treatm!B2*Weighting!Y2+TUM_db2_S1_Treatm!C2*Weighting!Y3+TUM_db2_S1_Treatm!D2*Weighting!Y4+TUM_db2_S1_Treatm!E2*Weighting!Y5+TUM_db2_S1_Treatm!F2*Weighting!Y6+TUM_db2_S1_Treatm!G2*Weighting!Y7+TUM_db2_S1_Treatm!H2*Weighting!Y8+TUM_db2_S1_Treatm!I2*Weighting!Y9+TUM_db2_S1_Treatm!J2*Weighting!Y10+TUM_db2_S1_Treatm!K2*Weighting!Y11+TUM_db2_S1_Treatm!L2*Weighting!Y12+TUM_db2_S1_Treatm!M2*Weighting!Y13+TUM_db2_S1_Treatm!N2*Weighting!Y14+TUM_db2_S1_Treatm!O2*Weighting!Y15+TUM_db2_S1_Treatm!P2*Weighting!Y16+TUM_db2_S1_Treatm!Q2*Weighting!Y17</f>
        <v>-2.0803411599331412E-2</v>
      </c>
      <c r="Z2" s="6">
        <f>+TUM_db2_S1_Treatm!B2*Weighting!Z2+TUM_db2_S1_Treatm!C2*Weighting!Z3+TUM_db2_S1_Treatm!D2*Weighting!Z4+TUM_db2_S1_Treatm!E2*Weighting!Z5+TUM_db2_S1_Treatm!F2*Weighting!Z6+TUM_db2_S1_Treatm!G2*Weighting!Z7+TUM_db2_S1_Treatm!H2*Weighting!Z8+TUM_db2_S1_Treatm!I2*Weighting!Z9+TUM_db2_S1_Treatm!J2*Weighting!Z10+TUM_db2_S1_Treatm!K2*Weighting!Z11+TUM_db2_S1_Treatm!L2*Weighting!Z12+TUM_db2_S1_Treatm!M2*Weighting!Z13+TUM_db2_S1_Treatm!N2*Weighting!Z14+TUM_db2_S1_Treatm!O2*Weighting!Z15+TUM_db2_S1_Treatm!P2*Weighting!Z16+TUM_db2_S1_Treatm!Q2*Weighting!Z17</f>
        <v>14.703023844466095</v>
      </c>
      <c r="AA2" s="6">
        <f>+TUM_db2_S1_Treatm!B2*Weighting!AA2+TUM_db2_S1_Treatm!C2*Weighting!AA3+TUM_db2_S1_Treatm!D2*Weighting!AA4+TUM_db2_S1_Treatm!E2*Weighting!AA5+TUM_db2_S1_Treatm!F2*Weighting!AA6+TUM_db2_S1_Treatm!G2*Weighting!AA7+TUM_db2_S1_Treatm!H2*Weighting!AA8+TUM_db2_S1_Treatm!I2*Weighting!AA9+TUM_db2_S1_Treatm!J2*Weighting!AA10+TUM_db2_S1_Treatm!K2*Weighting!AA11+TUM_db2_S1_Treatm!L2*Weighting!AA12+TUM_db2_S1_Treatm!M2*Weighting!AA13+TUM_db2_S1_Treatm!N2*Weighting!AA14+TUM_db2_S1_Treatm!O2*Weighting!AA15+TUM_db2_S1_Treatm!P2*Weighting!AA16+TUM_db2_S1_Treatm!Q2*Weighting!AA17</f>
        <v>11.467214973215933</v>
      </c>
    </row>
    <row r="3" spans="1:27" x14ac:dyDescent="0.35">
      <c r="A3" s="5" t="s">
        <v>2</v>
      </c>
      <c r="B3" s="6">
        <f ca="1">+TUM_db2_S1_Treatm!B3*Weighting!B2+TUM_db2_S1_Treatm!C3*Weighting!B3+TUM_db2_S1_Treatm!D3*Weighting!B4+TUM_db2_S1_Treatm!E3*Weighting!B5+TUM_db2_S1_Treatm!F3*Weighting!B6+TUM_db2_S1_Treatm!G3*Weighting!B7+TUM_db2_S1_Treatm!H3*Weighting!B8+TUM_db2_S1_Treatm!I3*Weighting!B9+TUM_db2_S1_Treatm!J3*Weighting!B10+TUM_db2_S1_Treatm!K3*Weighting!B11+TUM_db2_S1_Treatm!L3*Weighting!B12+TUM_db2_S1_Treatm!M3*Weighting!B13+TUM_db2_S1_Treatm!N3*Weighting!B14+TUM_db2_S1_Treatm!O3*Weighting!B15+TUM_db2_S1_Treatm!P3*Weighting!B16+TUM_db2_S1_Treatm!Q3*Weighting!B17</f>
        <v>-7.9903590887357208</v>
      </c>
      <c r="C3" s="6">
        <f ca="1">+TUM_db2_S1_Treatm!B3*Weighting!C2+TUM_db2_S1_Treatm!C3*Weighting!C3+TUM_db2_S1_Treatm!D3*Weighting!C4+TUM_db2_S1_Treatm!E3*Weighting!C5+TUM_db2_S1_Treatm!F3*Weighting!C6+TUM_db2_S1_Treatm!G3*Weighting!C7+TUM_db2_S1_Treatm!H3*Weighting!C8+TUM_db2_S1_Treatm!I3*Weighting!C9+TUM_db2_S1_Treatm!J3*Weighting!C10+TUM_db2_S1_Treatm!K3*Weighting!C11+TUM_db2_S1_Treatm!L3*Weighting!C12+TUM_db2_S1_Treatm!M3*Weighting!C13+TUM_db2_S1_Treatm!N3*Weighting!C14+TUM_db2_S1_Treatm!O3*Weighting!C15+TUM_db2_S1_Treatm!P3*Weighting!C16+TUM_db2_S1_Treatm!Q3*Weighting!C17</f>
        <v>-5.4271386852848709</v>
      </c>
      <c r="D3" s="6">
        <f ca="1">+TUM_db2_S1_Treatm!B3*Weighting!D2+TUM_db2_S1_Treatm!C3*Weighting!D3+TUM_db2_S1_Treatm!D3*Weighting!D4+TUM_db2_S1_Treatm!E3*Weighting!D5+TUM_db2_S1_Treatm!F3*Weighting!D6+TUM_db2_S1_Treatm!G3*Weighting!D7+TUM_db2_S1_Treatm!H3*Weighting!D8+TUM_db2_S1_Treatm!I3*Weighting!D9+TUM_db2_S1_Treatm!J3*Weighting!D10+TUM_db2_S1_Treatm!K3*Weighting!D11+TUM_db2_S1_Treatm!L3*Weighting!D12+TUM_db2_S1_Treatm!M3*Weighting!D13+TUM_db2_S1_Treatm!N3*Weighting!D14+TUM_db2_S1_Treatm!O3*Weighting!D15+TUM_db2_S1_Treatm!P3*Weighting!D16+TUM_db2_S1_Treatm!Q3*Weighting!D17</f>
        <v>-8.4836713819422922</v>
      </c>
      <c r="E3" s="6">
        <f ca="1">+TUM_db2_S1_Treatm!B3*Weighting!E2+TUM_db2_S1_Treatm!C3*Weighting!E3+TUM_db2_S1_Treatm!D3*Weighting!E4+TUM_db2_S1_Treatm!E3*Weighting!E5+TUM_db2_S1_Treatm!F3*Weighting!E6+TUM_db2_S1_Treatm!G3*Weighting!E7+TUM_db2_S1_Treatm!H3*Weighting!E8+TUM_db2_S1_Treatm!I3*Weighting!E9+TUM_db2_S1_Treatm!J3*Weighting!E10+TUM_db2_S1_Treatm!K3*Weighting!E11+TUM_db2_S1_Treatm!L3*Weighting!E12+TUM_db2_S1_Treatm!M3*Weighting!E13+TUM_db2_S1_Treatm!N3*Weighting!E14+TUM_db2_S1_Treatm!O3*Weighting!E15+TUM_db2_S1_Treatm!P3*Weighting!E16+TUM_db2_S1_Treatm!Q3*Weighting!E17</f>
        <v>-1.5323741375759894</v>
      </c>
      <c r="F3" s="6">
        <f ca="1">+TUM_db2_S1_Treatm!B3*Weighting!F2+TUM_db2_S1_Treatm!C3*Weighting!F3+TUM_db2_S1_Treatm!D3*Weighting!F4+TUM_db2_S1_Treatm!E3*Weighting!F5+TUM_db2_S1_Treatm!F3*Weighting!F6+TUM_db2_S1_Treatm!G3*Weighting!F7+TUM_db2_S1_Treatm!H3*Weighting!F8+TUM_db2_S1_Treatm!I3*Weighting!F9+TUM_db2_S1_Treatm!J3*Weighting!F10+TUM_db2_S1_Treatm!K3*Weighting!F11+TUM_db2_S1_Treatm!L3*Weighting!F12+TUM_db2_S1_Treatm!M3*Weighting!F13+TUM_db2_S1_Treatm!N3*Weighting!F14+TUM_db2_S1_Treatm!O3*Weighting!F15+TUM_db2_S1_Treatm!P3*Weighting!F16+TUM_db2_S1_Treatm!Q3*Weighting!F17</f>
        <v>-8.3691576792014235</v>
      </c>
      <c r="G3" s="6">
        <f>+TUM_db2_S1_Treatm!B3*Weighting!G2+TUM_db2_S1_Treatm!C3*Weighting!G3+TUM_db2_S1_Treatm!D3*Weighting!G4+TUM_db2_S1_Treatm!E3*Weighting!G5+TUM_db2_S1_Treatm!F3*Weighting!G6+TUM_db2_S1_Treatm!G3*Weighting!G7+TUM_db2_S1_Treatm!H3*Weighting!G8+TUM_db2_S1_Treatm!I3*Weighting!G9+TUM_db2_S1_Treatm!J3*Weighting!G10+TUM_db2_S1_Treatm!K3*Weighting!G11+TUM_db2_S1_Treatm!L3*Weighting!G12+TUM_db2_S1_Treatm!M3*Weighting!G13+TUM_db2_S1_Treatm!N3*Weighting!G14+TUM_db2_S1_Treatm!O3*Weighting!G15+TUM_db2_S1_Treatm!P3*Weighting!G16+TUM_db2_S1_Treatm!Q3*Weighting!G17</f>
        <v>-5.9302656423278544</v>
      </c>
      <c r="H3" s="6">
        <f>+TUM_db2_S1_Treatm!B3*Weighting!H2+TUM_db2_S1_Treatm!C3*Weighting!H3+TUM_db2_S1_Treatm!D3*Weighting!H4+TUM_db2_S1_Treatm!E3*Weighting!H5+TUM_db2_S1_Treatm!F3*Weighting!H6+TUM_db2_S1_Treatm!G3*Weighting!H7+TUM_db2_S1_Treatm!H3*Weighting!H8+TUM_db2_S1_Treatm!I3*Weighting!H9+TUM_db2_S1_Treatm!J3*Weighting!H10+TUM_db2_S1_Treatm!K3*Weighting!H11+TUM_db2_S1_Treatm!L3*Weighting!H12+TUM_db2_S1_Treatm!M3*Weighting!H13+TUM_db2_S1_Treatm!N3*Weighting!H14+TUM_db2_S1_Treatm!O3*Weighting!H15+TUM_db2_S1_Treatm!P3*Weighting!H16+TUM_db2_S1_Treatm!Q3*Weighting!H17</f>
        <v>-4.7380071118749685</v>
      </c>
      <c r="I3" s="6">
        <f>+TUM_db2_S1_Treatm!B3*Weighting!I2+TUM_db2_S1_Treatm!C3*Weighting!I3+TUM_db2_S1_Treatm!D3*Weighting!I4+TUM_db2_S1_Treatm!E3*Weighting!I5+TUM_db2_S1_Treatm!F3*Weighting!I6+TUM_db2_S1_Treatm!G3*Weighting!I7+TUM_db2_S1_Treatm!H3*Weighting!I8+TUM_db2_S1_Treatm!I3*Weighting!I9+TUM_db2_S1_Treatm!J3*Weighting!I10+TUM_db2_S1_Treatm!K3*Weighting!I11+TUM_db2_S1_Treatm!L3*Weighting!I12+TUM_db2_S1_Treatm!M3*Weighting!I13+TUM_db2_S1_Treatm!N3*Weighting!I14+TUM_db2_S1_Treatm!O3*Weighting!I15+TUM_db2_S1_Treatm!P3*Weighting!I16+TUM_db2_S1_Treatm!Q3*Weighting!I17</f>
        <v>-6.236022246041121</v>
      </c>
      <c r="J3" s="6">
        <f>+TUM_db2_S1_Treatm!B3*Weighting!J2+TUM_db2_S1_Treatm!C3*Weighting!J3+TUM_db2_S1_Treatm!D3*Weighting!J4+TUM_db2_S1_Treatm!E3*Weighting!J5+TUM_db2_S1_Treatm!F3*Weighting!J6+TUM_db2_S1_Treatm!G3*Weighting!J7+TUM_db2_S1_Treatm!H3*Weighting!J8+TUM_db2_S1_Treatm!I3*Weighting!J9+TUM_db2_S1_Treatm!J3*Weighting!J10+TUM_db2_S1_Treatm!K3*Weighting!J11+TUM_db2_S1_Treatm!L3*Weighting!J12+TUM_db2_S1_Treatm!M3*Weighting!J13+TUM_db2_S1_Treatm!N3*Weighting!J14+TUM_db2_S1_Treatm!O3*Weighting!J15+TUM_db2_S1_Treatm!P3*Weighting!J16+TUM_db2_S1_Treatm!Q3*Weighting!J17</f>
        <v>-1.3303945491017859</v>
      </c>
      <c r="K3" s="6">
        <f>+TUM_db2_S1_Treatm!B3*Weighting!K2+TUM_db2_S1_Treatm!C3*Weighting!K3+TUM_db2_S1_Treatm!D3*Weighting!K4+TUM_db2_S1_Treatm!E3*Weighting!K5+TUM_db2_S1_Treatm!F3*Weighting!K6+TUM_db2_S1_Treatm!G3*Weighting!K7+TUM_db2_S1_Treatm!H3*Weighting!K8+TUM_db2_S1_Treatm!I3*Weighting!K9+TUM_db2_S1_Treatm!J3*Weighting!K10+TUM_db2_S1_Treatm!K3*Weighting!K11+TUM_db2_S1_Treatm!L3*Weighting!K12+TUM_db2_S1_Treatm!M3*Weighting!K13+TUM_db2_S1_Treatm!N3*Weighting!K14+TUM_db2_S1_Treatm!O3*Weighting!K15+TUM_db2_S1_Treatm!P3*Weighting!K16+TUM_db2_S1_Treatm!Q3*Weighting!K17</f>
        <v>-5.6400634142683161</v>
      </c>
      <c r="L3" s="6">
        <f>+TUM_db2_S1_Treatm!B3*Weighting!L2+TUM_db2_S1_Treatm!C3*Weighting!L3+TUM_db2_S1_Treatm!D3*Weighting!L4+TUM_db2_S1_Treatm!E3*Weighting!L5+TUM_db2_S1_Treatm!F3*Weighting!L6+TUM_db2_S1_Treatm!G3*Weighting!L7+TUM_db2_S1_Treatm!H3*Weighting!L8+TUM_db2_S1_Treatm!I3*Weighting!L9+TUM_db2_S1_Treatm!J3*Weighting!L10+TUM_db2_S1_Treatm!K3*Weighting!L11+TUM_db2_S1_Treatm!L3*Weighting!L12+TUM_db2_S1_Treatm!M3*Weighting!L13+TUM_db2_S1_Treatm!N3*Weighting!L14+TUM_db2_S1_Treatm!O3*Weighting!L15+TUM_db2_S1_Treatm!P3*Weighting!L16+TUM_db2_S1_Treatm!Q3*Weighting!L17</f>
        <v>-2.8553110621418685</v>
      </c>
      <c r="M3" s="6">
        <f>+TUM_db2_S1_Treatm!B3*Weighting!M2+TUM_db2_S1_Treatm!C3*Weighting!M3+TUM_db2_S1_Treatm!D3*Weighting!M4+TUM_db2_S1_Treatm!E3*Weighting!M5+TUM_db2_S1_Treatm!F3*Weighting!M6+TUM_db2_S1_Treatm!G3*Weighting!M7+TUM_db2_S1_Treatm!H3*Weighting!M8+TUM_db2_S1_Treatm!I3*Weighting!M9+TUM_db2_S1_Treatm!J3*Weighting!M10+TUM_db2_S1_Treatm!K3*Weighting!M11+TUM_db2_S1_Treatm!L3*Weighting!M12+TUM_db2_S1_Treatm!M3*Weighting!M13+TUM_db2_S1_Treatm!N3*Weighting!M14+TUM_db2_S1_Treatm!O3*Weighting!M15+TUM_db2_S1_Treatm!P3*Weighting!M16+TUM_db2_S1_Treatm!Q3*Weighting!M17</f>
        <v>-8.2882203676100975E-3</v>
      </c>
      <c r="N3" s="6">
        <f>+TUM_db2_S1_Treatm!B3*Weighting!N2+TUM_db2_S1_Treatm!C3*Weighting!N3+TUM_db2_S1_Treatm!D3*Weighting!N4+TUM_db2_S1_Treatm!E3*Weighting!N5+TUM_db2_S1_Treatm!F3*Weighting!N6+TUM_db2_S1_Treatm!G3*Weighting!N7+TUM_db2_S1_Treatm!H3*Weighting!N8+TUM_db2_S1_Treatm!I3*Weighting!N9+TUM_db2_S1_Treatm!J3*Weighting!N10+TUM_db2_S1_Treatm!K3*Weighting!N11+TUM_db2_S1_Treatm!L3*Weighting!N12+TUM_db2_S1_Treatm!M3*Weighting!N13+TUM_db2_S1_Treatm!N3*Weighting!N14+TUM_db2_S1_Treatm!O3*Weighting!N15+TUM_db2_S1_Treatm!P3*Weighting!N16+TUM_db2_S1_Treatm!Q3*Weighting!N17</f>
        <v>-22.639924717536221</v>
      </c>
      <c r="O3" s="6">
        <f>+TUM_db2_S1_Treatm!B3*Weighting!O2+TUM_db2_S1_Treatm!C3*Weighting!O3+TUM_db2_S1_Treatm!D3*Weighting!O4+TUM_db2_S1_Treatm!E3*Weighting!O5+TUM_db2_S1_Treatm!F3*Weighting!O6+TUM_db2_S1_Treatm!G3*Weighting!O7+TUM_db2_S1_Treatm!H3*Weighting!O8+TUM_db2_S1_Treatm!I3*Weighting!O9+TUM_db2_S1_Treatm!J3*Weighting!O10+TUM_db2_S1_Treatm!K3*Weighting!O11+TUM_db2_S1_Treatm!L3*Weighting!O12+TUM_db2_S1_Treatm!M3*Weighting!O13+TUM_db2_S1_Treatm!N3*Weighting!O14+TUM_db2_S1_Treatm!O3*Weighting!O15+TUM_db2_S1_Treatm!P3*Weighting!O16+TUM_db2_S1_Treatm!Q3*Weighting!O17</f>
        <v>-2.5066878976188902</v>
      </c>
      <c r="P3" s="6">
        <f>+TUM_db2_S1_Treatm!B3*Weighting!P2+TUM_db2_S1_Treatm!C3*Weighting!P3+TUM_db2_S1_Treatm!D3*Weighting!P4+TUM_db2_S1_Treatm!E3*Weighting!P5+TUM_db2_S1_Treatm!F3*Weighting!P6+TUM_db2_S1_Treatm!G3*Weighting!P7+TUM_db2_S1_Treatm!H3*Weighting!P8+TUM_db2_S1_Treatm!I3*Weighting!P9+TUM_db2_S1_Treatm!J3*Weighting!P10+TUM_db2_S1_Treatm!K3*Weighting!P11+TUM_db2_S1_Treatm!L3*Weighting!P12+TUM_db2_S1_Treatm!M3*Weighting!P13+TUM_db2_S1_Treatm!N3*Weighting!P14+TUM_db2_S1_Treatm!O3*Weighting!P15+TUM_db2_S1_Treatm!P3*Weighting!P16+TUM_db2_S1_Treatm!Q3*Weighting!P17</f>
        <v>-7.78892097999789</v>
      </c>
      <c r="Q3" s="6">
        <f>+TUM_db2_S1_Treatm!B3*Weighting!Q2+TUM_db2_S1_Treatm!C3*Weighting!Q3+TUM_db2_S1_Treatm!D3*Weighting!Q4+TUM_db2_S1_Treatm!E3*Weighting!Q5+TUM_db2_S1_Treatm!F3*Weighting!Q6+TUM_db2_S1_Treatm!G3*Weighting!Q7+TUM_db2_S1_Treatm!H3*Weighting!Q8+TUM_db2_S1_Treatm!I3*Weighting!Q9+TUM_db2_S1_Treatm!J3*Weighting!Q10+TUM_db2_S1_Treatm!K3*Weighting!Q11+TUM_db2_S1_Treatm!L3*Weighting!Q12+TUM_db2_S1_Treatm!M3*Weighting!Q13+TUM_db2_S1_Treatm!N3*Weighting!Q14+TUM_db2_S1_Treatm!O3*Weighting!Q15+TUM_db2_S1_Treatm!P3*Weighting!Q16+TUM_db2_S1_Treatm!Q3*Weighting!Q17</f>
        <v>-0.17135446874615101</v>
      </c>
      <c r="R3" s="6">
        <f>+TUM_db2_S1_Treatm!B3*Weighting!R2+TUM_db2_S1_Treatm!C3*Weighting!R3+TUM_db2_S1_Treatm!D3*Weighting!R4+TUM_db2_S1_Treatm!E3*Weighting!R5+TUM_db2_S1_Treatm!F3*Weighting!R6+TUM_db2_S1_Treatm!G3*Weighting!R7+TUM_db2_S1_Treatm!H3*Weighting!R8+TUM_db2_S1_Treatm!I3*Weighting!R9+TUM_db2_S1_Treatm!J3*Weighting!R10+TUM_db2_S1_Treatm!K3*Weighting!R11+TUM_db2_S1_Treatm!L3*Weighting!R12+TUM_db2_S1_Treatm!M3*Weighting!R13+TUM_db2_S1_Treatm!N3*Weighting!R14+TUM_db2_S1_Treatm!O3*Weighting!R15+TUM_db2_S1_Treatm!P3*Weighting!R16+TUM_db2_S1_Treatm!Q3*Weighting!R17</f>
        <v>0.79169575694371319</v>
      </c>
      <c r="S3" s="6">
        <f>+TUM_db2_S1_Treatm!B3*Weighting!S2+TUM_db2_S1_Treatm!C3*Weighting!S3+TUM_db2_S1_Treatm!D3*Weighting!S4+TUM_db2_S1_Treatm!E3*Weighting!S5+TUM_db2_S1_Treatm!F3*Weighting!S6+TUM_db2_S1_Treatm!G3*Weighting!S7+TUM_db2_S1_Treatm!H3*Weighting!S8+TUM_db2_S1_Treatm!I3*Weighting!S9+TUM_db2_S1_Treatm!J3*Weighting!S10+TUM_db2_S1_Treatm!K3*Weighting!S11+TUM_db2_S1_Treatm!L3*Weighting!S12+TUM_db2_S1_Treatm!M3*Weighting!S13+TUM_db2_S1_Treatm!N3*Weighting!S14+TUM_db2_S1_Treatm!O3*Weighting!S15+TUM_db2_S1_Treatm!P3*Weighting!S16+TUM_db2_S1_Treatm!Q3*Weighting!S17</f>
        <v>-22.596879563176433</v>
      </c>
      <c r="T3" s="6">
        <f>+TUM_db2_S1_Treatm!B3*Weighting!T2+TUM_db2_S1_Treatm!C3*Weighting!T3+TUM_db2_S1_Treatm!D3*Weighting!T4+TUM_db2_S1_Treatm!E3*Weighting!T5+TUM_db2_S1_Treatm!F3*Weighting!T6+TUM_db2_S1_Treatm!G3*Weighting!T7+TUM_db2_S1_Treatm!H3*Weighting!T8+TUM_db2_S1_Treatm!I3*Weighting!T9+TUM_db2_S1_Treatm!J3*Weighting!T10+TUM_db2_S1_Treatm!K3*Weighting!T11+TUM_db2_S1_Treatm!L3*Weighting!T12+TUM_db2_S1_Treatm!M3*Weighting!T13+TUM_db2_S1_Treatm!N3*Weighting!T14+TUM_db2_S1_Treatm!O3*Weighting!T15+TUM_db2_S1_Treatm!P3*Weighting!T16+TUM_db2_S1_Treatm!Q3*Weighting!T17</f>
        <v>-31.431838909869036</v>
      </c>
      <c r="U3" s="6">
        <f>+TUM_db2_S1_Treatm!B3*Weighting!U2+TUM_db2_S1_Treatm!C3*Weighting!U3+TUM_db2_S1_Treatm!D3*Weighting!U4+TUM_db2_S1_Treatm!E3*Weighting!U5+TUM_db2_S1_Treatm!F3*Weighting!U6+TUM_db2_S1_Treatm!G3*Weighting!U7+TUM_db2_S1_Treatm!H3*Weighting!U8+TUM_db2_S1_Treatm!I3*Weighting!U9+TUM_db2_S1_Treatm!J3*Weighting!U10+TUM_db2_S1_Treatm!K3*Weighting!U11+TUM_db2_S1_Treatm!L3*Weighting!U12+TUM_db2_S1_Treatm!M3*Weighting!U13+TUM_db2_S1_Treatm!N3*Weighting!U14+TUM_db2_S1_Treatm!O3*Weighting!U15+TUM_db2_S1_Treatm!P3*Weighting!U16+TUM_db2_S1_Treatm!Q3*Weighting!U17</f>
        <v>-0.29803474711547634</v>
      </c>
      <c r="V3" s="6">
        <f>+TUM_db2_S1_Treatm!B3*Weighting!V2+TUM_db2_S1_Treatm!C3*Weighting!V3+TUM_db2_S1_Treatm!D3*Weighting!V4+TUM_db2_S1_Treatm!E3*Weighting!V5+TUM_db2_S1_Treatm!F3*Weighting!V6+TUM_db2_S1_Treatm!G3*Weighting!V7+TUM_db2_S1_Treatm!H3*Weighting!V8+TUM_db2_S1_Treatm!I3*Weighting!V9+TUM_db2_S1_Treatm!J3*Weighting!V10+TUM_db2_S1_Treatm!K3*Weighting!V11+TUM_db2_S1_Treatm!L3*Weighting!V12+TUM_db2_S1_Treatm!M3*Weighting!V13+TUM_db2_S1_Treatm!N3*Weighting!V14+TUM_db2_S1_Treatm!O3*Weighting!V15+TUM_db2_S1_Treatm!P3*Weighting!V16+TUM_db2_S1_Treatm!Q3*Weighting!V17</f>
        <v>-1.1422643939251742</v>
      </c>
      <c r="W3" s="6">
        <f>+TUM_db2_S1_Treatm!B3*Weighting!W2+TUM_db2_S1_Treatm!C3*Weighting!W3+TUM_db2_S1_Treatm!D3*Weighting!W4+TUM_db2_S1_Treatm!E3*Weighting!W5+TUM_db2_S1_Treatm!F3*Weighting!W6+TUM_db2_S1_Treatm!G3*Weighting!W7+TUM_db2_S1_Treatm!H3*Weighting!W8+TUM_db2_S1_Treatm!I3*Weighting!W9+TUM_db2_S1_Treatm!J3*Weighting!W10+TUM_db2_S1_Treatm!K3*Weighting!W11+TUM_db2_S1_Treatm!L3*Weighting!W12+TUM_db2_S1_Treatm!M3*Weighting!W13+TUM_db2_S1_Treatm!N3*Weighting!W14+TUM_db2_S1_Treatm!O3*Weighting!W15+TUM_db2_S1_Treatm!P3*Weighting!W16+TUM_db2_S1_Treatm!Q3*Weighting!W17</f>
        <v>-1.1921776894291924</v>
      </c>
      <c r="X3" s="6">
        <f>+TUM_db2_S1_Treatm!B3*Weighting!X2+TUM_db2_S1_Treatm!C3*Weighting!X3+TUM_db2_S1_Treatm!D3*Weighting!X4+TUM_db2_S1_Treatm!E3*Weighting!X5+TUM_db2_S1_Treatm!F3*Weighting!X6+TUM_db2_S1_Treatm!G3*Weighting!X7+TUM_db2_S1_Treatm!H3*Weighting!X8+TUM_db2_S1_Treatm!I3*Weighting!X9+TUM_db2_S1_Treatm!J3*Weighting!X10+TUM_db2_S1_Treatm!K3*Weighting!X11+TUM_db2_S1_Treatm!L3*Weighting!X12+TUM_db2_S1_Treatm!M3*Weighting!X13+TUM_db2_S1_Treatm!N3*Weighting!X14+TUM_db2_S1_Treatm!O3*Weighting!X15+TUM_db2_S1_Treatm!P3*Weighting!X16+TUM_db2_S1_Treatm!Q3*Weighting!X17</f>
        <v>-0.15264424817654881</v>
      </c>
      <c r="Y3" s="6">
        <f>+TUM_db2_S1_Treatm!B3*Weighting!Y2+TUM_db2_S1_Treatm!C3*Weighting!Y3+TUM_db2_S1_Treatm!D3*Weighting!Y4+TUM_db2_S1_Treatm!E3*Weighting!Y5+TUM_db2_S1_Treatm!F3*Weighting!Y6+TUM_db2_S1_Treatm!G3*Weighting!Y7+TUM_db2_S1_Treatm!H3*Weighting!Y8+TUM_db2_S1_Treatm!I3*Weighting!Y9+TUM_db2_S1_Treatm!J3*Weighting!Y10+TUM_db2_S1_Treatm!K3*Weighting!Y11+TUM_db2_S1_Treatm!L3*Weighting!Y12+TUM_db2_S1_Treatm!M3*Weighting!Y13+TUM_db2_S1_Treatm!N3*Weighting!Y14+TUM_db2_S1_Treatm!O3*Weighting!Y15+TUM_db2_S1_Treatm!P3*Weighting!Y16+TUM_db2_S1_Treatm!Q3*Weighting!Y17</f>
        <v>-0.603019549257652</v>
      </c>
      <c r="Z3" s="6">
        <f>+TUM_db2_S1_Treatm!B3*Weighting!Z2+TUM_db2_S1_Treatm!C3*Weighting!Z3+TUM_db2_S1_Treatm!D3*Weighting!Z4+TUM_db2_S1_Treatm!E3*Weighting!Z5+TUM_db2_S1_Treatm!F3*Weighting!Z6+TUM_db2_S1_Treatm!G3*Weighting!Z7+TUM_db2_S1_Treatm!H3*Weighting!Z8+TUM_db2_S1_Treatm!I3*Weighting!Z9+TUM_db2_S1_Treatm!J3*Weighting!Z10+TUM_db2_S1_Treatm!K3*Weighting!Z11+TUM_db2_S1_Treatm!L3*Weighting!Z12+TUM_db2_S1_Treatm!M3*Weighting!Z13+TUM_db2_S1_Treatm!N3*Weighting!Z14+TUM_db2_S1_Treatm!O3*Weighting!Z15+TUM_db2_S1_Treatm!P3*Weighting!Z16+TUM_db2_S1_Treatm!Q3*Weighting!Z17</f>
        <v>-1.2245250196689486</v>
      </c>
      <c r="AA3" s="6">
        <f>+TUM_db2_S1_Treatm!B3*Weighting!AA2+TUM_db2_S1_Treatm!C3*Weighting!AA3+TUM_db2_S1_Treatm!D3*Weighting!AA4+TUM_db2_S1_Treatm!E3*Weighting!AA5+TUM_db2_S1_Treatm!F3*Weighting!AA6+TUM_db2_S1_Treatm!G3*Weighting!AA7+TUM_db2_S1_Treatm!H3*Weighting!AA8+TUM_db2_S1_Treatm!I3*Weighting!AA9+TUM_db2_S1_Treatm!J3*Weighting!AA10+TUM_db2_S1_Treatm!K3*Weighting!AA11+TUM_db2_S1_Treatm!L3*Weighting!AA12+TUM_db2_S1_Treatm!M3*Weighting!AA13+TUM_db2_S1_Treatm!N3*Weighting!AA14+TUM_db2_S1_Treatm!O3*Weighting!AA15+TUM_db2_S1_Treatm!P3*Weighting!AA16+TUM_db2_S1_Treatm!Q3*Weighting!AA17</f>
        <v>-1.0640745671623058</v>
      </c>
    </row>
    <row r="4" spans="1:27" x14ac:dyDescent="0.35">
      <c r="A4" s="5" t="s">
        <v>3</v>
      </c>
      <c r="B4" s="6">
        <f ca="1">+TUM_db2_S1_Treatm!B4*Weighting!B2+TUM_db2_S1_Treatm!C4*Weighting!B3+TUM_db2_S1_Treatm!D4*Weighting!B4+TUM_db2_S1_Treatm!E4*Weighting!B5+TUM_db2_S1_Treatm!F4*Weighting!B6+TUM_db2_S1_Treatm!G4*Weighting!B7+TUM_db2_S1_Treatm!H4*Weighting!B8+TUM_db2_S1_Treatm!I4*Weighting!B9+TUM_db2_S1_Treatm!J4*Weighting!B10+TUM_db2_S1_Treatm!K4*Weighting!B11+TUM_db2_S1_Treatm!L4*Weighting!B12+TUM_db2_S1_Treatm!M4*Weighting!B13+TUM_db2_S1_Treatm!N4*Weighting!B14+TUM_db2_S1_Treatm!O4*Weighting!B15+TUM_db2_S1_Treatm!P4*Weighting!B16+TUM_db2_S1_Treatm!Q4*Weighting!B17</f>
        <v>-3.2173328735960918</v>
      </c>
      <c r="C4" s="6">
        <f ca="1">+TUM_db2_S1_Treatm!B4*Weighting!C2+TUM_db2_S1_Treatm!C4*Weighting!C3+TUM_db2_S1_Treatm!D4*Weighting!C4+TUM_db2_S1_Treatm!E4*Weighting!C5+TUM_db2_S1_Treatm!F4*Weighting!C6+TUM_db2_S1_Treatm!G4*Weighting!C7+TUM_db2_S1_Treatm!H4*Weighting!C8+TUM_db2_S1_Treatm!I4*Weighting!C9+TUM_db2_S1_Treatm!J4*Weighting!C10+TUM_db2_S1_Treatm!K4*Weighting!C11+TUM_db2_S1_Treatm!L4*Weighting!C12+TUM_db2_S1_Treatm!M4*Weighting!C13+TUM_db2_S1_Treatm!N4*Weighting!C14+TUM_db2_S1_Treatm!O4*Weighting!C15+TUM_db2_S1_Treatm!P4*Weighting!C16+TUM_db2_S1_Treatm!Q4*Weighting!C17</f>
        <v>-1.617186424036843</v>
      </c>
      <c r="D4" s="6">
        <f ca="1">+TUM_db2_S1_Treatm!B4*Weighting!D2+TUM_db2_S1_Treatm!C4*Weighting!D3+TUM_db2_S1_Treatm!D4*Weighting!D4+TUM_db2_S1_Treatm!E4*Weighting!D5+TUM_db2_S1_Treatm!F4*Weighting!D6+TUM_db2_S1_Treatm!G4*Weighting!D7+TUM_db2_S1_Treatm!H4*Weighting!D8+TUM_db2_S1_Treatm!I4*Weighting!D9+TUM_db2_S1_Treatm!J4*Weighting!D10+TUM_db2_S1_Treatm!K4*Weighting!D11+TUM_db2_S1_Treatm!L4*Weighting!D12+TUM_db2_S1_Treatm!M4*Weighting!D13+TUM_db2_S1_Treatm!N4*Weighting!D14+TUM_db2_S1_Treatm!O4*Weighting!D15+TUM_db2_S1_Treatm!P4*Weighting!D16+TUM_db2_S1_Treatm!Q4*Weighting!D17</f>
        <v>-3.3115910795501495</v>
      </c>
      <c r="E4" s="6">
        <f ca="1">+TUM_db2_S1_Treatm!B4*Weighting!E2+TUM_db2_S1_Treatm!C4*Weighting!E3+TUM_db2_S1_Treatm!D4*Weighting!E4+TUM_db2_S1_Treatm!E4*Weighting!E5+TUM_db2_S1_Treatm!F4*Weighting!E6+TUM_db2_S1_Treatm!G4*Weighting!E7+TUM_db2_S1_Treatm!H4*Weighting!E8+TUM_db2_S1_Treatm!I4*Weighting!E9+TUM_db2_S1_Treatm!J4*Weighting!E10+TUM_db2_S1_Treatm!K4*Weighting!E11+TUM_db2_S1_Treatm!L4*Weighting!E12+TUM_db2_S1_Treatm!M4*Weighting!E13+TUM_db2_S1_Treatm!N4*Weighting!E14+TUM_db2_S1_Treatm!O4*Weighting!E15+TUM_db2_S1_Treatm!P4*Weighting!E16+TUM_db2_S1_Treatm!Q4*Weighting!E17</f>
        <v>-8.1901388775219366E-2</v>
      </c>
      <c r="F4" s="6">
        <f ca="1">+TUM_db2_S1_Treatm!B4*Weighting!F2+TUM_db2_S1_Treatm!C4*Weighting!F3+TUM_db2_S1_Treatm!D4*Weighting!F4+TUM_db2_S1_Treatm!E4*Weighting!F5+TUM_db2_S1_Treatm!F4*Weighting!F6+TUM_db2_S1_Treatm!G4*Weighting!F7+TUM_db2_S1_Treatm!H4*Weighting!F8+TUM_db2_S1_Treatm!I4*Weighting!F9+TUM_db2_S1_Treatm!J4*Weighting!F10+TUM_db2_S1_Treatm!K4*Weighting!F11+TUM_db2_S1_Treatm!L4*Weighting!F12+TUM_db2_S1_Treatm!M4*Weighting!F13+TUM_db2_S1_Treatm!N4*Weighting!F14+TUM_db2_S1_Treatm!O4*Weighting!F15+TUM_db2_S1_Treatm!P4*Weighting!F16+TUM_db2_S1_Treatm!Q4*Weighting!F17</f>
        <v>-3.1637534132068552</v>
      </c>
      <c r="G4" s="6">
        <f>+TUM_db2_S1_Treatm!B4*Weighting!G2+TUM_db2_S1_Treatm!C4*Weighting!G3+TUM_db2_S1_Treatm!D4*Weighting!G4+TUM_db2_S1_Treatm!E4*Weighting!G5+TUM_db2_S1_Treatm!F4*Weighting!G6+TUM_db2_S1_Treatm!G4*Weighting!G7+TUM_db2_S1_Treatm!H4*Weighting!G8+TUM_db2_S1_Treatm!I4*Weighting!G9+TUM_db2_S1_Treatm!J4*Weighting!G10+TUM_db2_S1_Treatm!K4*Weighting!G11+TUM_db2_S1_Treatm!L4*Weighting!G12+TUM_db2_S1_Treatm!M4*Weighting!G13+TUM_db2_S1_Treatm!N4*Weighting!G14+TUM_db2_S1_Treatm!O4*Weighting!G15+TUM_db2_S1_Treatm!P4*Weighting!G16+TUM_db2_S1_Treatm!Q4*Weighting!G17</f>
        <v>-1.512065186505533</v>
      </c>
      <c r="H4" s="6">
        <f>+TUM_db2_S1_Treatm!B4*Weighting!H2+TUM_db2_S1_Treatm!C4*Weighting!H3+TUM_db2_S1_Treatm!D4*Weighting!H4+TUM_db2_S1_Treatm!E4*Weighting!H5+TUM_db2_S1_Treatm!F4*Weighting!H6+TUM_db2_S1_Treatm!G4*Weighting!H7+TUM_db2_S1_Treatm!H4*Weighting!H8+TUM_db2_S1_Treatm!I4*Weighting!H9+TUM_db2_S1_Treatm!J4*Weighting!H10+TUM_db2_S1_Treatm!K4*Weighting!H11+TUM_db2_S1_Treatm!L4*Weighting!H12+TUM_db2_S1_Treatm!M4*Weighting!H13+TUM_db2_S1_Treatm!N4*Weighting!H14+TUM_db2_S1_Treatm!O4*Weighting!H15+TUM_db2_S1_Treatm!P4*Weighting!H16+TUM_db2_S1_Treatm!Q4*Weighting!H17</f>
        <v>-1.8485148880441469</v>
      </c>
      <c r="I4" s="6">
        <f>+TUM_db2_S1_Treatm!B4*Weighting!I2+TUM_db2_S1_Treatm!C4*Weighting!I3+TUM_db2_S1_Treatm!D4*Weighting!I4+TUM_db2_S1_Treatm!E4*Weighting!I5+TUM_db2_S1_Treatm!F4*Weighting!I6+TUM_db2_S1_Treatm!G4*Weighting!I7+TUM_db2_S1_Treatm!H4*Weighting!I8+TUM_db2_S1_Treatm!I4*Weighting!I9+TUM_db2_S1_Treatm!J4*Weighting!I10+TUM_db2_S1_Treatm!K4*Weighting!I11+TUM_db2_S1_Treatm!L4*Weighting!I12+TUM_db2_S1_Treatm!M4*Weighting!I13+TUM_db2_S1_Treatm!N4*Weighting!I14+TUM_db2_S1_Treatm!O4*Weighting!I15+TUM_db2_S1_Treatm!P4*Weighting!I16+TUM_db2_S1_Treatm!Q4*Weighting!I17</f>
        <v>-1.5404348230267932</v>
      </c>
      <c r="J4" s="6">
        <f>+TUM_db2_S1_Treatm!B4*Weighting!J2+TUM_db2_S1_Treatm!C4*Weighting!J3+TUM_db2_S1_Treatm!D4*Weighting!J4+TUM_db2_S1_Treatm!E4*Weighting!J5+TUM_db2_S1_Treatm!F4*Weighting!J6+TUM_db2_S1_Treatm!G4*Weighting!J7+TUM_db2_S1_Treatm!H4*Weighting!J8+TUM_db2_S1_Treatm!I4*Weighting!J9+TUM_db2_S1_Treatm!J4*Weighting!J10+TUM_db2_S1_Treatm!K4*Weighting!J11+TUM_db2_S1_Treatm!L4*Weighting!J12+TUM_db2_S1_Treatm!M4*Weighting!J13+TUM_db2_S1_Treatm!N4*Weighting!J14+TUM_db2_S1_Treatm!O4*Weighting!J15+TUM_db2_S1_Treatm!P4*Weighting!J16+TUM_db2_S1_Treatm!Q4*Weighting!J17</f>
        <v>-1.3351937302632342</v>
      </c>
      <c r="K4" s="6">
        <f>+TUM_db2_S1_Treatm!B4*Weighting!K2+TUM_db2_S1_Treatm!C4*Weighting!K3+TUM_db2_S1_Treatm!D4*Weighting!K4+TUM_db2_S1_Treatm!E4*Weighting!K5+TUM_db2_S1_Treatm!F4*Weighting!K6+TUM_db2_S1_Treatm!G4*Weighting!K7+TUM_db2_S1_Treatm!H4*Weighting!K8+TUM_db2_S1_Treatm!I4*Weighting!K9+TUM_db2_S1_Treatm!J4*Weighting!K10+TUM_db2_S1_Treatm!K4*Weighting!K11+TUM_db2_S1_Treatm!L4*Weighting!K12+TUM_db2_S1_Treatm!M4*Weighting!K13+TUM_db2_S1_Treatm!N4*Weighting!K14+TUM_db2_S1_Treatm!O4*Weighting!K15+TUM_db2_S1_Treatm!P4*Weighting!K16+TUM_db2_S1_Treatm!Q4*Weighting!K17</f>
        <v>-1.6256718623990281</v>
      </c>
      <c r="L4" s="6">
        <f>+TUM_db2_S1_Treatm!B4*Weighting!L2+TUM_db2_S1_Treatm!C4*Weighting!L3+TUM_db2_S1_Treatm!D4*Weighting!L4+TUM_db2_S1_Treatm!E4*Weighting!L5+TUM_db2_S1_Treatm!F4*Weighting!L6+TUM_db2_S1_Treatm!G4*Weighting!L7+TUM_db2_S1_Treatm!H4*Weighting!L8+TUM_db2_S1_Treatm!I4*Weighting!L9+TUM_db2_S1_Treatm!J4*Weighting!L10+TUM_db2_S1_Treatm!K4*Weighting!L11+TUM_db2_S1_Treatm!L4*Weighting!L12+TUM_db2_S1_Treatm!M4*Weighting!L13+TUM_db2_S1_Treatm!N4*Weighting!L14+TUM_db2_S1_Treatm!O4*Weighting!L15+TUM_db2_S1_Treatm!P4*Weighting!L16+TUM_db2_S1_Treatm!Q4*Weighting!L17</f>
        <v>-6.6010562204030201</v>
      </c>
      <c r="M4" s="6">
        <f>+TUM_db2_S1_Treatm!B4*Weighting!M2+TUM_db2_S1_Treatm!C4*Weighting!M3+TUM_db2_S1_Treatm!D4*Weighting!M4+TUM_db2_S1_Treatm!E4*Weighting!M5+TUM_db2_S1_Treatm!F4*Weighting!M6+TUM_db2_S1_Treatm!G4*Weighting!M7+TUM_db2_S1_Treatm!H4*Weighting!M8+TUM_db2_S1_Treatm!I4*Weighting!M9+TUM_db2_S1_Treatm!J4*Weighting!M10+TUM_db2_S1_Treatm!K4*Weighting!M11+TUM_db2_S1_Treatm!L4*Weighting!M12+TUM_db2_S1_Treatm!M4*Weighting!M13+TUM_db2_S1_Treatm!N4*Weighting!M14+TUM_db2_S1_Treatm!O4*Weighting!M15+TUM_db2_S1_Treatm!P4*Weighting!M16+TUM_db2_S1_Treatm!Q4*Weighting!M17</f>
        <v>1.5849382299206669E-3</v>
      </c>
      <c r="N4" s="6">
        <f>+TUM_db2_S1_Treatm!B4*Weighting!N2+TUM_db2_S1_Treatm!C4*Weighting!N3+TUM_db2_S1_Treatm!D4*Weighting!N4+TUM_db2_S1_Treatm!E4*Weighting!N5+TUM_db2_S1_Treatm!F4*Weighting!N6+TUM_db2_S1_Treatm!G4*Weighting!N7+TUM_db2_S1_Treatm!H4*Weighting!N8+TUM_db2_S1_Treatm!I4*Weighting!N9+TUM_db2_S1_Treatm!J4*Weighting!N10+TUM_db2_S1_Treatm!K4*Weighting!N11+TUM_db2_S1_Treatm!L4*Weighting!N12+TUM_db2_S1_Treatm!M4*Weighting!N13+TUM_db2_S1_Treatm!N4*Weighting!N14+TUM_db2_S1_Treatm!O4*Weighting!N15+TUM_db2_S1_Treatm!P4*Weighting!N16+TUM_db2_S1_Treatm!Q4*Weighting!N17</f>
        <v>-11.795296015944189</v>
      </c>
      <c r="O4" s="6">
        <f>+TUM_db2_S1_Treatm!B4*Weighting!O2+TUM_db2_S1_Treatm!C4*Weighting!O3+TUM_db2_S1_Treatm!D4*Weighting!O4+TUM_db2_S1_Treatm!E4*Weighting!O5+TUM_db2_S1_Treatm!F4*Weighting!O6+TUM_db2_S1_Treatm!G4*Weighting!O7+TUM_db2_S1_Treatm!H4*Weighting!O8+TUM_db2_S1_Treatm!I4*Weighting!O9+TUM_db2_S1_Treatm!J4*Weighting!O10+TUM_db2_S1_Treatm!K4*Weighting!O11+TUM_db2_S1_Treatm!L4*Weighting!O12+TUM_db2_S1_Treatm!M4*Weighting!O13+TUM_db2_S1_Treatm!N4*Weighting!O14+TUM_db2_S1_Treatm!O4*Weighting!O15+TUM_db2_S1_Treatm!P4*Weighting!O16+TUM_db2_S1_Treatm!Q4*Weighting!O17</f>
        <v>-5.1933720491896036</v>
      </c>
      <c r="P4" s="6">
        <f>+TUM_db2_S1_Treatm!B4*Weighting!P2+TUM_db2_S1_Treatm!C4*Weighting!P3+TUM_db2_S1_Treatm!D4*Weighting!P4+TUM_db2_S1_Treatm!E4*Weighting!P5+TUM_db2_S1_Treatm!F4*Weighting!P6+TUM_db2_S1_Treatm!G4*Weighting!P7+TUM_db2_S1_Treatm!H4*Weighting!P8+TUM_db2_S1_Treatm!I4*Weighting!P9+TUM_db2_S1_Treatm!J4*Weighting!P10+TUM_db2_S1_Treatm!K4*Weighting!P11+TUM_db2_S1_Treatm!L4*Weighting!P12+TUM_db2_S1_Treatm!M4*Weighting!P13+TUM_db2_S1_Treatm!N4*Weighting!P14+TUM_db2_S1_Treatm!O4*Weighting!P15+TUM_db2_S1_Treatm!P4*Weighting!P16+TUM_db2_S1_Treatm!Q4*Weighting!P17</f>
        <v>-1.3844700089266544</v>
      </c>
      <c r="Q4" s="6">
        <f>+TUM_db2_S1_Treatm!B4*Weighting!Q2+TUM_db2_S1_Treatm!C4*Weighting!Q3+TUM_db2_S1_Treatm!D4*Weighting!Q4+TUM_db2_S1_Treatm!E4*Weighting!Q5+TUM_db2_S1_Treatm!F4*Weighting!Q6+TUM_db2_S1_Treatm!G4*Weighting!Q7+TUM_db2_S1_Treatm!H4*Weighting!Q8+TUM_db2_S1_Treatm!I4*Weighting!Q9+TUM_db2_S1_Treatm!J4*Weighting!Q10+TUM_db2_S1_Treatm!K4*Weighting!Q11+TUM_db2_S1_Treatm!L4*Weighting!Q12+TUM_db2_S1_Treatm!M4*Weighting!Q13+TUM_db2_S1_Treatm!N4*Weighting!Q14+TUM_db2_S1_Treatm!O4*Weighting!Q15+TUM_db2_S1_Treatm!P4*Weighting!Q16+TUM_db2_S1_Treatm!Q4*Weighting!Q17</f>
        <v>-4.0505741523795685E-2</v>
      </c>
      <c r="R4" s="6">
        <f>+TUM_db2_S1_Treatm!B4*Weighting!R2+TUM_db2_S1_Treatm!C4*Weighting!R3+TUM_db2_S1_Treatm!D4*Weighting!R4+TUM_db2_S1_Treatm!E4*Weighting!R5+TUM_db2_S1_Treatm!F4*Weighting!R6+TUM_db2_S1_Treatm!G4*Weighting!R7+TUM_db2_S1_Treatm!H4*Weighting!R8+TUM_db2_S1_Treatm!I4*Weighting!R9+TUM_db2_S1_Treatm!J4*Weighting!R10+TUM_db2_S1_Treatm!K4*Weighting!R11+TUM_db2_S1_Treatm!L4*Weighting!R12+TUM_db2_S1_Treatm!M4*Weighting!R13+TUM_db2_S1_Treatm!N4*Weighting!R14+TUM_db2_S1_Treatm!O4*Weighting!R15+TUM_db2_S1_Treatm!P4*Weighting!R16+TUM_db2_S1_Treatm!Q4*Weighting!R17</f>
        <v>0.69349466819475314</v>
      </c>
      <c r="S4" s="6">
        <f>+TUM_db2_S1_Treatm!B4*Weighting!S2+TUM_db2_S1_Treatm!C4*Weighting!S3+TUM_db2_S1_Treatm!D4*Weighting!S4+TUM_db2_S1_Treatm!E4*Weighting!S5+TUM_db2_S1_Treatm!F4*Weighting!S6+TUM_db2_S1_Treatm!G4*Weighting!S7+TUM_db2_S1_Treatm!H4*Weighting!S8+TUM_db2_S1_Treatm!I4*Weighting!S9+TUM_db2_S1_Treatm!J4*Weighting!S10+TUM_db2_S1_Treatm!K4*Weighting!S11+TUM_db2_S1_Treatm!L4*Weighting!S12+TUM_db2_S1_Treatm!M4*Weighting!S13+TUM_db2_S1_Treatm!N4*Weighting!S14+TUM_db2_S1_Treatm!O4*Weighting!S15+TUM_db2_S1_Treatm!P4*Weighting!S16+TUM_db2_S1_Treatm!Q4*Weighting!S17</f>
        <v>0.27070985805382142</v>
      </c>
      <c r="T4" s="6">
        <f>+TUM_db2_S1_Treatm!B4*Weighting!T2+TUM_db2_S1_Treatm!C4*Weighting!T3+TUM_db2_S1_Treatm!D4*Weighting!T4+TUM_db2_S1_Treatm!E4*Weighting!T5+TUM_db2_S1_Treatm!F4*Weighting!T6+TUM_db2_S1_Treatm!G4*Weighting!T7+TUM_db2_S1_Treatm!H4*Weighting!T8+TUM_db2_S1_Treatm!I4*Weighting!T9+TUM_db2_S1_Treatm!J4*Weighting!T10+TUM_db2_S1_Treatm!K4*Weighting!T11+TUM_db2_S1_Treatm!L4*Weighting!T12+TUM_db2_S1_Treatm!M4*Weighting!T13+TUM_db2_S1_Treatm!N4*Weighting!T14+TUM_db2_S1_Treatm!O4*Weighting!T15+TUM_db2_S1_Treatm!P4*Weighting!T16+TUM_db2_S1_Treatm!Q4*Weighting!T17</f>
        <v>0.61467648524028196</v>
      </c>
      <c r="U4" s="6">
        <f>+TUM_db2_S1_Treatm!B4*Weighting!U2+TUM_db2_S1_Treatm!C4*Weighting!U3+TUM_db2_S1_Treatm!D4*Weighting!U4+TUM_db2_S1_Treatm!E4*Weighting!U5+TUM_db2_S1_Treatm!F4*Weighting!U6+TUM_db2_S1_Treatm!G4*Weighting!U7+TUM_db2_S1_Treatm!H4*Weighting!U8+TUM_db2_S1_Treatm!I4*Weighting!U9+TUM_db2_S1_Treatm!J4*Weighting!U10+TUM_db2_S1_Treatm!K4*Weighting!U11+TUM_db2_S1_Treatm!L4*Weighting!U12+TUM_db2_S1_Treatm!M4*Weighting!U13+TUM_db2_S1_Treatm!N4*Weighting!U14+TUM_db2_S1_Treatm!O4*Weighting!U15+TUM_db2_S1_Treatm!P4*Weighting!U16+TUM_db2_S1_Treatm!Q4*Weighting!U17</f>
        <v>-0.28320935837353889</v>
      </c>
      <c r="V4" s="6">
        <f>+TUM_db2_S1_Treatm!B4*Weighting!V2+TUM_db2_S1_Treatm!C4*Weighting!V3+TUM_db2_S1_Treatm!D4*Weighting!V4+TUM_db2_S1_Treatm!E4*Weighting!V5+TUM_db2_S1_Treatm!F4*Weighting!V6+TUM_db2_S1_Treatm!G4*Weighting!V7+TUM_db2_S1_Treatm!H4*Weighting!V8+TUM_db2_S1_Treatm!I4*Weighting!V9+TUM_db2_S1_Treatm!J4*Weighting!V10+TUM_db2_S1_Treatm!K4*Weighting!V11+TUM_db2_S1_Treatm!L4*Weighting!V12+TUM_db2_S1_Treatm!M4*Weighting!V13+TUM_db2_S1_Treatm!N4*Weighting!V14+TUM_db2_S1_Treatm!O4*Weighting!V15+TUM_db2_S1_Treatm!P4*Weighting!V16+TUM_db2_S1_Treatm!Q4*Weighting!V17</f>
        <v>0.24908027684037726</v>
      </c>
      <c r="W4" s="6">
        <f>+TUM_db2_S1_Treatm!B4*Weighting!W2+TUM_db2_S1_Treatm!C4*Weighting!W3+TUM_db2_S1_Treatm!D4*Weighting!W4+TUM_db2_S1_Treatm!E4*Weighting!W5+TUM_db2_S1_Treatm!F4*Weighting!W6+TUM_db2_S1_Treatm!G4*Weighting!W7+TUM_db2_S1_Treatm!H4*Weighting!W8+TUM_db2_S1_Treatm!I4*Weighting!W9+TUM_db2_S1_Treatm!J4*Weighting!W10+TUM_db2_S1_Treatm!K4*Weighting!W11+TUM_db2_S1_Treatm!L4*Weighting!W12+TUM_db2_S1_Treatm!M4*Weighting!W13+TUM_db2_S1_Treatm!N4*Weighting!W14+TUM_db2_S1_Treatm!O4*Weighting!W15+TUM_db2_S1_Treatm!P4*Weighting!W16+TUM_db2_S1_Treatm!Q4*Weighting!W17</f>
        <v>0.3755011214108217</v>
      </c>
      <c r="X4" s="6">
        <f>+TUM_db2_S1_Treatm!B4*Weighting!X2+TUM_db2_S1_Treatm!C4*Weighting!X3+TUM_db2_S1_Treatm!D4*Weighting!X4+TUM_db2_S1_Treatm!E4*Weighting!X5+TUM_db2_S1_Treatm!F4*Weighting!X6+TUM_db2_S1_Treatm!G4*Weighting!X7+TUM_db2_S1_Treatm!H4*Weighting!X8+TUM_db2_S1_Treatm!I4*Weighting!X9+TUM_db2_S1_Treatm!J4*Weighting!X10+TUM_db2_S1_Treatm!K4*Weighting!X11+TUM_db2_S1_Treatm!L4*Weighting!X12+TUM_db2_S1_Treatm!M4*Weighting!X13+TUM_db2_S1_Treatm!N4*Weighting!X14+TUM_db2_S1_Treatm!O4*Weighting!X15+TUM_db2_S1_Treatm!P4*Weighting!X16+TUM_db2_S1_Treatm!Q4*Weighting!X17</f>
        <v>3.0827976560168641E-2</v>
      </c>
      <c r="Y4" s="6">
        <f>+TUM_db2_S1_Treatm!B4*Weighting!Y2+TUM_db2_S1_Treatm!C4*Weighting!Y3+TUM_db2_S1_Treatm!D4*Weighting!Y4+TUM_db2_S1_Treatm!E4*Weighting!Y5+TUM_db2_S1_Treatm!F4*Weighting!Y6+TUM_db2_S1_Treatm!G4*Weighting!Y7+TUM_db2_S1_Treatm!H4*Weighting!Y8+TUM_db2_S1_Treatm!I4*Weighting!Y9+TUM_db2_S1_Treatm!J4*Weighting!Y10+TUM_db2_S1_Treatm!K4*Weighting!Y11+TUM_db2_S1_Treatm!L4*Weighting!Y12+TUM_db2_S1_Treatm!M4*Weighting!Y13+TUM_db2_S1_Treatm!N4*Weighting!Y14+TUM_db2_S1_Treatm!O4*Weighting!Y15+TUM_db2_S1_Treatm!P4*Weighting!Y16+TUM_db2_S1_Treatm!Q4*Weighting!Y17</f>
        <v>-0.10813755626292289</v>
      </c>
      <c r="Z4" s="6">
        <f>+TUM_db2_S1_Treatm!B4*Weighting!Z2+TUM_db2_S1_Treatm!C4*Weighting!Z3+TUM_db2_S1_Treatm!D4*Weighting!Z4+TUM_db2_S1_Treatm!E4*Weighting!Z5+TUM_db2_S1_Treatm!F4*Weighting!Z6+TUM_db2_S1_Treatm!G4*Weighting!Z7+TUM_db2_S1_Treatm!H4*Weighting!Z8+TUM_db2_S1_Treatm!I4*Weighting!Z9+TUM_db2_S1_Treatm!J4*Weighting!Z10+TUM_db2_S1_Treatm!K4*Weighting!Z11+TUM_db2_S1_Treatm!L4*Weighting!Z12+TUM_db2_S1_Treatm!M4*Weighting!Z13+TUM_db2_S1_Treatm!N4*Weighting!Z14+TUM_db2_S1_Treatm!O4*Weighting!Z15+TUM_db2_S1_Treatm!P4*Weighting!Z16+TUM_db2_S1_Treatm!Q4*Weighting!Z17</f>
        <v>-0.80019381779149445</v>
      </c>
      <c r="AA4" s="6">
        <f>+TUM_db2_S1_Treatm!B4*Weighting!AA2+TUM_db2_S1_Treatm!C4*Weighting!AA3+TUM_db2_S1_Treatm!D4*Weighting!AA4+TUM_db2_S1_Treatm!E4*Weighting!AA5+TUM_db2_S1_Treatm!F4*Weighting!AA6+TUM_db2_S1_Treatm!G4*Weighting!AA7+TUM_db2_S1_Treatm!H4*Weighting!AA8+TUM_db2_S1_Treatm!I4*Weighting!AA9+TUM_db2_S1_Treatm!J4*Weighting!AA10+TUM_db2_S1_Treatm!K4*Weighting!AA11+TUM_db2_S1_Treatm!L4*Weighting!AA12+TUM_db2_S1_Treatm!M4*Weighting!AA13+TUM_db2_S1_Treatm!N4*Weighting!AA14+TUM_db2_S1_Treatm!O4*Weighting!AA15+TUM_db2_S1_Treatm!P4*Weighting!AA16+TUM_db2_S1_Treatm!Q4*Weighting!AA17</f>
        <v>-0.22267754020344954</v>
      </c>
    </row>
    <row r="5" spans="1:27" x14ac:dyDescent="0.35">
      <c r="A5" s="5" t="s">
        <v>4</v>
      </c>
      <c r="B5" s="6">
        <f ca="1">+TUM_db2_S1_Treatm!B5*Weighting!B2+TUM_db2_S1_Treatm!C5*Weighting!B3+TUM_db2_S1_Treatm!D5*Weighting!B4+TUM_db2_S1_Treatm!E5*Weighting!B5+TUM_db2_S1_Treatm!F5*Weighting!B6+TUM_db2_S1_Treatm!G5*Weighting!B7+TUM_db2_S1_Treatm!H5*Weighting!B8+TUM_db2_S1_Treatm!I5*Weighting!B9+TUM_db2_S1_Treatm!J5*Weighting!B10+TUM_db2_S1_Treatm!K5*Weighting!B11+TUM_db2_S1_Treatm!L5*Weighting!B12+TUM_db2_S1_Treatm!M5*Weighting!B13+TUM_db2_S1_Treatm!N5*Weighting!B14+TUM_db2_S1_Treatm!O5*Weighting!B15+TUM_db2_S1_Treatm!P5*Weighting!B16+TUM_db2_S1_Treatm!Q5*Weighting!B17</f>
        <v>18.964805814172969</v>
      </c>
      <c r="C5" s="6">
        <f ca="1">+TUM_db2_S1_Treatm!B5*Weighting!C2+TUM_db2_S1_Treatm!C5*Weighting!C3+TUM_db2_S1_Treatm!D5*Weighting!C4+TUM_db2_S1_Treatm!E5*Weighting!C5+TUM_db2_S1_Treatm!F5*Weighting!C6+TUM_db2_S1_Treatm!G5*Weighting!C7+TUM_db2_S1_Treatm!H5*Weighting!C8+TUM_db2_S1_Treatm!I5*Weighting!C9+TUM_db2_S1_Treatm!J5*Weighting!C10+TUM_db2_S1_Treatm!K5*Weighting!C11+TUM_db2_S1_Treatm!L5*Weighting!C12+TUM_db2_S1_Treatm!M5*Weighting!C13+TUM_db2_S1_Treatm!N5*Weighting!C14+TUM_db2_S1_Treatm!O5*Weighting!C15+TUM_db2_S1_Treatm!P5*Weighting!C16+TUM_db2_S1_Treatm!Q5*Weighting!C17</f>
        <v>12.617671690604528</v>
      </c>
      <c r="D5" s="6">
        <f ca="1">+TUM_db2_S1_Treatm!B5*Weighting!D2+TUM_db2_S1_Treatm!C5*Weighting!D3+TUM_db2_S1_Treatm!D5*Weighting!D4+TUM_db2_S1_Treatm!E5*Weighting!D5+TUM_db2_S1_Treatm!F5*Weighting!D6+TUM_db2_S1_Treatm!G5*Weighting!D7+TUM_db2_S1_Treatm!H5*Weighting!D8+TUM_db2_S1_Treatm!I5*Weighting!D9+TUM_db2_S1_Treatm!J5*Weighting!D10+TUM_db2_S1_Treatm!K5*Weighting!D11+TUM_db2_S1_Treatm!L5*Weighting!D12+TUM_db2_S1_Treatm!M5*Weighting!D13+TUM_db2_S1_Treatm!N5*Weighting!D14+TUM_db2_S1_Treatm!O5*Weighting!D15+TUM_db2_S1_Treatm!P5*Weighting!D16+TUM_db2_S1_Treatm!Q5*Weighting!D17</f>
        <v>19.433842586805877</v>
      </c>
      <c r="E5" s="6">
        <f ca="1">+TUM_db2_S1_Treatm!B5*Weighting!E2+TUM_db2_S1_Treatm!C5*Weighting!E3+TUM_db2_S1_Treatm!D5*Weighting!E4+TUM_db2_S1_Treatm!E5*Weighting!E5+TUM_db2_S1_Treatm!F5*Weighting!E6+TUM_db2_S1_Treatm!G5*Weighting!E7+TUM_db2_S1_Treatm!H5*Weighting!E8+TUM_db2_S1_Treatm!I5*Weighting!E9+TUM_db2_S1_Treatm!J5*Weighting!E10+TUM_db2_S1_Treatm!K5*Weighting!E11+TUM_db2_S1_Treatm!L5*Weighting!E12+TUM_db2_S1_Treatm!M5*Weighting!E13+TUM_db2_S1_Treatm!N5*Weighting!E14+TUM_db2_S1_Treatm!O5*Weighting!E15+TUM_db2_S1_Treatm!P5*Weighting!E16+TUM_db2_S1_Treatm!Q5*Weighting!E17</f>
        <v>13.689084580393674</v>
      </c>
      <c r="F5" s="6">
        <f ca="1">+TUM_db2_S1_Treatm!B5*Weighting!F2+TUM_db2_S1_Treatm!C5*Weighting!F3+TUM_db2_S1_Treatm!D5*Weighting!F4+TUM_db2_S1_Treatm!E5*Weighting!F5+TUM_db2_S1_Treatm!F5*Weighting!F6+TUM_db2_S1_Treatm!G5*Weighting!F7+TUM_db2_S1_Treatm!H5*Weighting!F8+TUM_db2_S1_Treatm!I5*Weighting!F9+TUM_db2_S1_Treatm!J5*Weighting!F10+TUM_db2_S1_Treatm!K5*Weighting!F11+TUM_db2_S1_Treatm!L5*Weighting!F12+TUM_db2_S1_Treatm!M5*Weighting!F13+TUM_db2_S1_Treatm!N5*Weighting!F14+TUM_db2_S1_Treatm!O5*Weighting!F15+TUM_db2_S1_Treatm!P5*Weighting!F16+TUM_db2_S1_Treatm!Q5*Weighting!F17</f>
        <v>18.095221509761004</v>
      </c>
      <c r="G5" s="6">
        <f>+TUM_db2_S1_Treatm!B5*Weighting!G2+TUM_db2_S1_Treatm!C5*Weighting!G3+TUM_db2_S1_Treatm!D5*Weighting!G4+TUM_db2_S1_Treatm!E5*Weighting!G5+TUM_db2_S1_Treatm!F5*Weighting!G6+TUM_db2_S1_Treatm!G5*Weighting!G7+TUM_db2_S1_Treatm!H5*Weighting!G8+TUM_db2_S1_Treatm!I5*Weighting!G9+TUM_db2_S1_Treatm!J5*Weighting!G10+TUM_db2_S1_Treatm!K5*Weighting!G11+TUM_db2_S1_Treatm!L5*Weighting!G12+TUM_db2_S1_Treatm!M5*Weighting!G13+TUM_db2_S1_Treatm!N5*Weighting!G14+TUM_db2_S1_Treatm!O5*Weighting!G15+TUM_db2_S1_Treatm!P5*Weighting!G16+TUM_db2_S1_Treatm!Q5*Weighting!G17</f>
        <v>9.775588573044395</v>
      </c>
      <c r="H5" s="6">
        <f>+TUM_db2_S1_Treatm!B5*Weighting!H2+TUM_db2_S1_Treatm!C5*Weighting!H3+TUM_db2_S1_Treatm!D5*Weighting!H4+TUM_db2_S1_Treatm!E5*Weighting!H5+TUM_db2_S1_Treatm!F5*Weighting!H6+TUM_db2_S1_Treatm!G5*Weighting!H7+TUM_db2_S1_Treatm!H5*Weighting!H8+TUM_db2_S1_Treatm!I5*Weighting!H9+TUM_db2_S1_Treatm!J5*Weighting!H10+TUM_db2_S1_Treatm!K5*Weighting!H11+TUM_db2_S1_Treatm!L5*Weighting!H12+TUM_db2_S1_Treatm!M5*Weighting!H13+TUM_db2_S1_Treatm!N5*Weighting!H14+TUM_db2_S1_Treatm!O5*Weighting!H15+TUM_db2_S1_Treatm!P5*Weighting!H16+TUM_db2_S1_Treatm!Q5*Weighting!H17</f>
        <v>7.9145541007050735</v>
      </c>
      <c r="I5" s="6">
        <f>+TUM_db2_S1_Treatm!B5*Weighting!I2+TUM_db2_S1_Treatm!C5*Weighting!I3+TUM_db2_S1_Treatm!D5*Weighting!I4+TUM_db2_S1_Treatm!E5*Weighting!I5+TUM_db2_S1_Treatm!F5*Weighting!I6+TUM_db2_S1_Treatm!G5*Weighting!I7+TUM_db2_S1_Treatm!H5*Weighting!I8+TUM_db2_S1_Treatm!I5*Weighting!I9+TUM_db2_S1_Treatm!J5*Weighting!I10+TUM_db2_S1_Treatm!K5*Weighting!I11+TUM_db2_S1_Treatm!L5*Weighting!I12+TUM_db2_S1_Treatm!M5*Weighting!I13+TUM_db2_S1_Treatm!N5*Weighting!I14+TUM_db2_S1_Treatm!O5*Weighting!I15+TUM_db2_S1_Treatm!P5*Weighting!I16+TUM_db2_S1_Treatm!Q5*Weighting!I17</f>
        <v>9.7905617982204554</v>
      </c>
      <c r="J5" s="6">
        <f>+TUM_db2_S1_Treatm!B5*Weighting!J2+TUM_db2_S1_Treatm!C5*Weighting!J3+TUM_db2_S1_Treatm!D5*Weighting!J4+TUM_db2_S1_Treatm!E5*Weighting!J5+TUM_db2_S1_Treatm!F5*Weighting!J6+TUM_db2_S1_Treatm!G5*Weighting!J7+TUM_db2_S1_Treatm!H5*Weighting!J8+TUM_db2_S1_Treatm!I5*Weighting!J9+TUM_db2_S1_Treatm!J5*Weighting!J10+TUM_db2_S1_Treatm!K5*Weighting!J11+TUM_db2_S1_Treatm!L5*Weighting!J12+TUM_db2_S1_Treatm!M5*Weighting!J13+TUM_db2_S1_Treatm!N5*Weighting!J14+TUM_db2_S1_Treatm!O5*Weighting!J15+TUM_db2_S1_Treatm!P5*Weighting!J16+TUM_db2_S1_Treatm!Q5*Weighting!J17</f>
        <v>8.0606302446645675</v>
      </c>
      <c r="K5" s="6">
        <f>+TUM_db2_S1_Treatm!B5*Weighting!K2+TUM_db2_S1_Treatm!C5*Weighting!K3+TUM_db2_S1_Treatm!D5*Weighting!K4+TUM_db2_S1_Treatm!E5*Weighting!K5+TUM_db2_S1_Treatm!F5*Weighting!K6+TUM_db2_S1_Treatm!G5*Weighting!K7+TUM_db2_S1_Treatm!H5*Weighting!K8+TUM_db2_S1_Treatm!I5*Weighting!K9+TUM_db2_S1_Treatm!J5*Weighting!K10+TUM_db2_S1_Treatm!K5*Weighting!K11+TUM_db2_S1_Treatm!L5*Weighting!K12+TUM_db2_S1_Treatm!M5*Weighting!K13+TUM_db2_S1_Treatm!N5*Weighting!K14+TUM_db2_S1_Treatm!O5*Weighting!K15+TUM_db2_S1_Treatm!P5*Weighting!K16+TUM_db2_S1_Treatm!Q5*Weighting!K17</f>
        <v>8.2955828515220649</v>
      </c>
      <c r="L5" s="6">
        <f>+TUM_db2_S1_Treatm!B5*Weighting!L2+TUM_db2_S1_Treatm!C5*Weighting!L3+TUM_db2_S1_Treatm!D5*Weighting!L4+TUM_db2_S1_Treatm!E5*Weighting!L5+TUM_db2_S1_Treatm!F5*Weighting!L6+TUM_db2_S1_Treatm!G5*Weighting!L7+TUM_db2_S1_Treatm!H5*Weighting!L8+TUM_db2_S1_Treatm!I5*Weighting!L9+TUM_db2_S1_Treatm!J5*Weighting!L10+TUM_db2_S1_Treatm!K5*Weighting!L11+TUM_db2_S1_Treatm!L5*Weighting!L12+TUM_db2_S1_Treatm!M5*Weighting!L13+TUM_db2_S1_Treatm!N5*Weighting!L14+TUM_db2_S1_Treatm!O5*Weighting!L15+TUM_db2_S1_Treatm!P5*Weighting!L16+TUM_db2_S1_Treatm!Q5*Weighting!L17</f>
        <v>6.3060499531772267</v>
      </c>
      <c r="M5" s="6">
        <f>+TUM_db2_S1_Treatm!B5*Weighting!M2+TUM_db2_S1_Treatm!C5*Weighting!M3+TUM_db2_S1_Treatm!D5*Weighting!M4+TUM_db2_S1_Treatm!E5*Weighting!M5+TUM_db2_S1_Treatm!F5*Weighting!M6+TUM_db2_S1_Treatm!G5*Weighting!M7+TUM_db2_S1_Treatm!H5*Weighting!M8+TUM_db2_S1_Treatm!I5*Weighting!M9+TUM_db2_S1_Treatm!J5*Weighting!M10+TUM_db2_S1_Treatm!K5*Weighting!M11+TUM_db2_S1_Treatm!L5*Weighting!M12+TUM_db2_S1_Treatm!M5*Weighting!M13+TUM_db2_S1_Treatm!N5*Weighting!M14+TUM_db2_S1_Treatm!O5*Weighting!M15+TUM_db2_S1_Treatm!P5*Weighting!M16+TUM_db2_S1_Treatm!Q5*Weighting!M17</f>
        <v>0.4827525636970329</v>
      </c>
      <c r="N5" s="6">
        <f>+TUM_db2_S1_Treatm!B5*Weighting!N2+TUM_db2_S1_Treatm!C5*Weighting!N3+TUM_db2_S1_Treatm!D5*Weighting!N4+TUM_db2_S1_Treatm!E5*Weighting!N5+TUM_db2_S1_Treatm!F5*Weighting!N6+TUM_db2_S1_Treatm!G5*Weighting!N7+TUM_db2_S1_Treatm!H5*Weighting!N8+TUM_db2_S1_Treatm!I5*Weighting!N9+TUM_db2_S1_Treatm!J5*Weighting!N10+TUM_db2_S1_Treatm!K5*Weighting!N11+TUM_db2_S1_Treatm!L5*Weighting!N12+TUM_db2_S1_Treatm!M5*Weighting!N13+TUM_db2_S1_Treatm!N5*Weighting!N14+TUM_db2_S1_Treatm!O5*Weighting!N15+TUM_db2_S1_Treatm!P5*Weighting!N16+TUM_db2_S1_Treatm!Q5*Weighting!N17</f>
        <v>64.477487083063565</v>
      </c>
      <c r="O5" s="6">
        <f>+TUM_db2_S1_Treatm!B5*Weighting!O2+TUM_db2_S1_Treatm!C5*Weighting!O3+TUM_db2_S1_Treatm!D5*Weighting!O4+TUM_db2_S1_Treatm!E5*Weighting!O5+TUM_db2_S1_Treatm!F5*Weighting!O6+TUM_db2_S1_Treatm!G5*Weighting!O7+TUM_db2_S1_Treatm!H5*Weighting!O8+TUM_db2_S1_Treatm!I5*Weighting!O9+TUM_db2_S1_Treatm!J5*Weighting!O10+TUM_db2_S1_Treatm!K5*Weighting!O11+TUM_db2_S1_Treatm!L5*Weighting!O12+TUM_db2_S1_Treatm!M5*Weighting!O13+TUM_db2_S1_Treatm!N5*Weighting!O14+TUM_db2_S1_Treatm!O5*Weighting!O15+TUM_db2_S1_Treatm!P5*Weighting!O16+TUM_db2_S1_Treatm!Q5*Weighting!O17</f>
        <v>14.265872387917312</v>
      </c>
      <c r="P5" s="6">
        <f>+TUM_db2_S1_Treatm!B5*Weighting!P2+TUM_db2_S1_Treatm!C5*Weighting!P3+TUM_db2_S1_Treatm!D5*Weighting!P4+TUM_db2_S1_Treatm!E5*Weighting!P5+TUM_db2_S1_Treatm!F5*Weighting!P6+TUM_db2_S1_Treatm!G5*Weighting!P7+TUM_db2_S1_Treatm!H5*Weighting!P8+TUM_db2_S1_Treatm!I5*Weighting!P9+TUM_db2_S1_Treatm!J5*Weighting!P10+TUM_db2_S1_Treatm!K5*Weighting!P11+TUM_db2_S1_Treatm!L5*Weighting!P12+TUM_db2_S1_Treatm!M5*Weighting!P13+TUM_db2_S1_Treatm!N5*Weighting!P14+TUM_db2_S1_Treatm!O5*Weighting!P15+TUM_db2_S1_Treatm!P5*Weighting!P16+TUM_db2_S1_Treatm!Q5*Weighting!P17</f>
        <v>3.5550944197152372</v>
      </c>
      <c r="Q5" s="6">
        <f>+TUM_db2_S1_Treatm!B5*Weighting!Q2+TUM_db2_S1_Treatm!C5*Weighting!Q3+TUM_db2_S1_Treatm!D5*Weighting!Q4+TUM_db2_S1_Treatm!E5*Weighting!Q5+TUM_db2_S1_Treatm!F5*Weighting!Q6+TUM_db2_S1_Treatm!G5*Weighting!Q7+TUM_db2_S1_Treatm!H5*Weighting!Q8+TUM_db2_S1_Treatm!I5*Weighting!Q9+TUM_db2_S1_Treatm!J5*Weighting!Q10+TUM_db2_S1_Treatm!K5*Weighting!Q11+TUM_db2_S1_Treatm!L5*Weighting!Q12+TUM_db2_S1_Treatm!M5*Weighting!Q13+TUM_db2_S1_Treatm!N5*Weighting!Q14+TUM_db2_S1_Treatm!O5*Weighting!Q15+TUM_db2_S1_Treatm!P5*Weighting!Q16+TUM_db2_S1_Treatm!Q5*Weighting!Q17</f>
        <v>0.95639013072262391</v>
      </c>
      <c r="R5" s="6">
        <f>+TUM_db2_S1_Treatm!B5*Weighting!R2+TUM_db2_S1_Treatm!C5*Weighting!R3+TUM_db2_S1_Treatm!D5*Weighting!R4+TUM_db2_S1_Treatm!E5*Weighting!R5+TUM_db2_S1_Treatm!F5*Weighting!R6+TUM_db2_S1_Treatm!G5*Weighting!R7+TUM_db2_S1_Treatm!H5*Weighting!R8+TUM_db2_S1_Treatm!I5*Weighting!R9+TUM_db2_S1_Treatm!J5*Weighting!R10+TUM_db2_S1_Treatm!K5*Weighting!R11+TUM_db2_S1_Treatm!L5*Weighting!R12+TUM_db2_S1_Treatm!M5*Weighting!R13+TUM_db2_S1_Treatm!N5*Weighting!R14+TUM_db2_S1_Treatm!O5*Weighting!R15+TUM_db2_S1_Treatm!P5*Weighting!R16+TUM_db2_S1_Treatm!Q5*Weighting!R17</f>
        <v>6.2728770061244958</v>
      </c>
      <c r="S5" s="6">
        <f>+TUM_db2_S1_Treatm!B5*Weighting!S2+TUM_db2_S1_Treatm!C5*Weighting!S3+TUM_db2_S1_Treatm!D5*Weighting!S4+TUM_db2_S1_Treatm!E5*Weighting!S5+TUM_db2_S1_Treatm!F5*Weighting!S6+TUM_db2_S1_Treatm!G5*Weighting!S7+TUM_db2_S1_Treatm!H5*Weighting!S8+TUM_db2_S1_Treatm!I5*Weighting!S9+TUM_db2_S1_Treatm!J5*Weighting!S10+TUM_db2_S1_Treatm!K5*Weighting!S11+TUM_db2_S1_Treatm!L5*Weighting!S12+TUM_db2_S1_Treatm!M5*Weighting!S13+TUM_db2_S1_Treatm!N5*Weighting!S14+TUM_db2_S1_Treatm!O5*Weighting!S15+TUM_db2_S1_Treatm!P5*Weighting!S16+TUM_db2_S1_Treatm!Q5*Weighting!S17</f>
        <v>4.3607271184094891</v>
      </c>
      <c r="T5" s="6">
        <f>+TUM_db2_S1_Treatm!B5*Weighting!T2+TUM_db2_S1_Treatm!C5*Weighting!T3+TUM_db2_S1_Treatm!D5*Weighting!T4+TUM_db2_S1_Treatm!E5*Weighting!T5+TUM_db2_S1_Treatm!F5*Weighting!T6+TUM_db2_S1_Treatm!G5*Weighting!T7+TUM_db2_S1_Treatm!H5*Weighting!T8+TUM_db2_S1_Treatm!I5*Weighting!T9+TUM_db2_S1_Treatm!J5*Weighting!T10+TUM_db2_S1_Treatm!K5*Weighting!T11+TUM_db2_S1_Treatm!L5*Weighting!T12+TUM_db2_S1_Treatm!M5*Weighting!T13+TUM_db2_S1_Treatm!N5*Weighting!T14+TUM_db2_S1_Treatm!O5*Weighting!T15+TUM_db2_S1_Treatm!P5*Weighting!T16+TUM_db2_S1_Treatm!Q5*Weighting!T17</f>
        <v>4.5678763317245625</v>
      </c>
      <c r="U5" s="6">
        <f>+TUM_db2_S1_Treatm!B5*Weighting!U2+TUM_db2_S1_Treatm!C5*Weighting!U3+TUM_db2_S1_Treatm!D5*Weighting!U4+TUM_db2_S1_Treatm!E5*Weighting!U5+TUM_db2_S1_Treatm!F5*Weighting!U6+TUM_db2_S1_Treatm!G5*Weighting!U7+TUM_db2_S1_Treatm!H5*Weighting!U8+TUM_db2_S1_Treatm!I5*Weighting!U9+TUM_db2_S1_Treatm!J5*Weighting!U10+TUM_db2_S1_Treatm!K5*Weighting!U11+TUM_db2_S1_Treatm!L5*Weighting!U12+TUM_db2_S1_Treatm!M5*Weighting!U13+TUM_db2_S1_Treatm!N5*Weighting!U14+TUM_db2_S1_Treatm!O5*Weighting!U15+TUM_db2_S1_Treatm!P5*Weighting!U16+TUM_db2_S1_Treatm!Q5*Weighting!U17</f>
        <v>0.82109618456247091</v>
      </c>
      <c r="V5" s="6">
        <f>+TUM_db2_S1_Treatm!B5*Weighting!V2+TUM_db2_S1_Treatm!C5*Weighting!V3+TUM_db2_S1_Treatm!D5*Weighting!V4+TUM_db2_S1_Treatm!E5*Weighting!V5+TUM_db2_S1_Treatm!F5*Weighting!V6+TUM_db2_S1_Treatm!G5*Weighting!V7+TUM_db2_S1_Treatm!H5*Weighting!V8+TUM_db2_S1_Treatm!I5*Weighting!V9+TUM_db2_S1_Treatm!J5*Weighting!V10+TUM_db2_S1_Treatm!K5*Weighting!V11+TUM_db2_S1_Treatm!L5*Weighting!V12+TUM_db2_S1_Treatm!M5*Weighting!V13+TUM_db2_S1_Treatm!N5*Weighting!V14+TUM_db2_S1_Treatm!O5*Weighting!V15+TUM_db2_S1_Treatm!P5*Weighting!V16+TUM_db2_S1_Treatm!Q5*Weighting!V17</f>
        <v>2.5661945889664572</v>
      </c>
      <c r="W5" s="6">
        <f>+TUM_db2_S1_Treatm!B5*Weighting!W2+TUM_db2_S1_Treatm!C5*Weighting!W3+TUM_db2_S1_Treatm!D5*Weighting!W4+TUM_db2_S1_Treatm!E5*Weighting!W5+TUM_db2_S1_Treatm!F5*Weighting!W6+TUM_db2_S1_Treatm!G5*Weighting!W7+TUM_db2_S1_Treatm!H5*Weighting!W8+TUM_db2_S1_Treatm!I5*Weighting!W9+TUM_db2_S1_Treatm!J5*Weighting!W10+TUM_db2_S1_Treatm!K5*Weighting!W11+TUM_db2_S1_Treatm!L5*Weighting!W12+TUM_db2_S1_Treatm!M5*Weighting!W13+TUM_db2_S1_Treatm!N5*Weighting!W14+TUM_db2_S1_Treatm!O5*Weighting!W15+TUM_db2_S1_Treatm!P5*Weighting!W16+TUM_db2_S1_Treatm!Q5*Weighting!W17</f>
        <v>16.515926764461369</v>
      </c>
      <c r="X5" s="6">
        <f>+TUM_db2_S1_Treatm!B5*Weighting!X2+TUM_db2_S1_Treatm!C5*Weighting!X3+TUM_db2_S1_Treatm!D5*Weighting!X4+TUM_db2_S1_Treatm!E5*Weighting!X5+TUM_db2_S1_Treatm!F5*Weighting!X6+TUM_db2_S1_Treatm!G5*Weighting!X7+TUM_db2_S1_Treatm!H5*Weighting!X8+TUM_db2_S1_Treatm!I5*Weighting!X9+TUM_db2_S1_Treatm!J5*Weighting!X10+TUM_db2_S1_Treatm!K5*Weighting!X11+TUM_db2_S1_Treatm!L5*Weighting!X12+TUM_db2_S1_Treatm!M5*Weighting!X13+TUM_db2_S1_Treatm!N5*Weighting!X14+TUM_db2_S1_Treatm!O5*Weighting!X15+TUM_db2_S1_Treatm!P5*Weighting!X16+TUM_db2_S1_Treatm!Q5*Weighting!X17</f>
        <v>1.0890091797390333</v>
      </c>
      <c r="Y5" s="6">
        <f>+TUM_db2_S1_Treatm!B5*Weighting!Y2+TUM_db2_S1_Treatm!C5*Weighting!Y3+TUM_db2_S1_Treatm!D5*Weighting!Y4+TUM_db2_S1_Treatm!E5*Weighting!Y5+TUM_db2_S1_Treatm!F5*Weighting!Y6+TUM_db2_S1_Treatm!G5*Weighting!Y7+TUM_db2_S1_Treatm!H5*Weighting!Y8+TUM_db2_S1_Treatm!I5*Weighting!Y9+TUM_db2_S1_Treatm!J5*Weighting!Y10+TUM_db2_S1_Treatm!K5*Weighting!Y11+TUM_db2_S1_Treatm!L5*Weighting!Y12+TUM_db2_S1_Treatm!M5*Weighting!Y13+TUM_db2_S1_Treatm!N5*Weighting!Y14+TUM_db2_S1_Treatm!O5*Weighting!Y15+TUM_db2_S1_Treatm!P5*Weighting!Y16+TUM_db2_S1_Treatm!Q5*Weighting!Y17</f>
        <v>0.69035369392122448</v>
      </c>
      <c r="Z5" s="6">
        <f>+TUM_db2_S1_Treatm!B5*Weighting!Z2+TUM_db2_S1_Treatm!C5*Weighting!Z3+TUM_db2_S1_Treatm!D5*Weighting!Z4+TUM_db2_S1_Treatm!E5*Weighting!Z5+TUM_db2_S1_Treatm!F5*Weighting!Z6+TUM_db2_S1_Treatm!G5*Weighting!Z7+TUM_db2_S1_Treatm!H5*Weighting!Z8+TUM_db2_S1_Treatm!I5*Weighting!Z9+TUM_db2_S1_Treatm!J5*Weighting!Z10+TUM_db2_S1_Treatm!K5*Weighting!Z11+TUM_db2_S1_Treatm!L5*Weighting!Z12+TUM_db2_S1_Treatm!M5*Weighting!Z13+TUM_db2_S1_Treatm!N5*Weighting!Z14+TUM_db2_S1_Treatm!O5*Weighting!Z15+TUM_db2_S1_Treatm!P5*Weighting!Z16+TUM_db2_S1_Treatm!Q5*Weighting!Z17</f>
        <v>16.727742681926536</v>
      </c>
      <c r="AA5" s="6">
        <f>+TUM_db2_S1_Treatm!B5*Weighting!AA2+TUM_db2_S1_Treatm!C5*Weighting!AA3+TUM_db2_S1_Treatm!D5*Weighting!AA4+TUM_db2_S1_Treatm!E5*Weighting!AA5+TUM_db2_S1_Treatm!F5*Weighting!AA6+TUM_db2_S1_Treatm!G5*Weighting!AA7+TUM_db2_S1_Treatm!H5*Weighting!AA8+TUM_db2_S1_Treatm!I5*Weighting!AA9+TUM_db2_S1_Treatm!J5*Weighting!AA10+TUM_db2_S1_Treatm!K5*Weighting!AA11+TUM_db2_S1_Treatm!L5*Weighting!AA12+TUM_db2_S1_Treatm!M5*Weighting!AA13+TUM_db2_S1_Treatm!N5*Weighting!AA14+TUM_db2_S1_Treatm!O5*Weighting!AA15+TUM_db2_S1_Treatm!P5*Weighting!AA16+TUM_db2_S1_Treatm!Q5*Weighting!AA17</f>
        <v>12.753967080581688</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1_Util!B2*Weighting!B2+TUM_db2_S1_Util!C2*Weighting!B3+TUM_db2_S1_Util!D2*Weighting!B4+TUM_db2_S1_Util!E2*Weighting!B5+TUM_db2_S1_Util!F2*Weighting!B6+TUM_db2_S1_Util!G2*Weighting!B7+TUM_db2_S1_Util!H2*Weighting!B8+TUM_db2_S1_Util!I2*Weighting!B9+TUM_db2_S1_Util!J2*Weighting!B10+TUM_db2_S1_Util!K2*Weighting!B11+TUM_db2_S1_Util!L2*Weighting!B12+TUM_db2_S1_Util!M2*Weighting!B13+TUM_db2_S1_Util!N2*Weighting!B14+TUM_db2_S1_Util!O2*Weighting!B15+TUM_db2_S1_Util!P2*Weighting!B16+TUM_db2_S1_Util!Q2*Weighting!B17</f>
        <v>-136.46504496092473</v>
      </c>
      <c r="C2" s="6">
        <f ca="1">+TUM_db2_S1_Util!B2*Weighting!C2+TUM_db2_S1_Util!C2*Weighting!C3+TUM_db2_S1_Util!D2*Weighting!C4+TUM_db2_S1_Util!E2*Weighting!C5+TUM_db2_S1_Util!F2*Weighting!C6+TUM_db2_S1_Util!G2*Weighting!C7+TUM_db2_S1_Util!H2*Weighting!C8+TUM_db2_S1_Util!I2*Weighting!C9+TUM_db2_S1_Util!J2*Weighting!C10+TUM_db2_S1_Util!K2*Weighting!C11+TUM_db2_S1_Util!L2*Weighting!C12+TUM_db2_S1_Util!M2*Weighting!C13+TUM_db2_S1_Util!N2*Weighting!C14+TUM_db2_S1_Util!O2*Weighting!C15+TUM_db2_S1_Util!P2*Weighting!C16+TUM_db2_S1_Util!Q2*Weighting!C17</f>
        <v>-132.34250476997767</v>
      </c>
      <c r="D2" s="6">
        <f ca="1">+TUM_db2_S1_Util!B2*Weighting!D2+TUM_db2_S1_Util!C2*Weighting!D3+TUM_db2_S1_Util!D2*Weighting!D4+TUM_db2_S1_Util!E2*Weighting!D5+TUM_db2_S1_Util!F2*Weighting!D6+TUM_db2_S1_Util!G2*Weighting!D7+TUM_db2_S1_Util!H2*Weighting!D8+TUM_db2_S1_Util!I2*Weighting!D9+TUM_db2_S1_Util!J2*Weighting!D10+TUM_db2_S1_Util!K2*Weighting!D11+TUM_db2_S1_Util!L2*Weighting!D12+TUM_db2_S1_Util!M2*Weighting!D13+TUM_db2_S1_Util!N2*Weighting!D14+TUM_db2_S1_Util!O2*Weighting!D15+TUM_db2_S1_Util!P2*Weighting!D16+TUM_db2_S1_Util!Q2*Weighting!D17</f>
        <v>-133.08445934764077</v>
      </c>
      <c r="E2" s="6">
        <f ca="1">+TUM_db2_S1_Util!B2*Weighting!E2+TUM_db2_S1_Util!C2*Weighting!E3+TUM_db2_S1_Util!D2*Weighting!E4+TUM_db2_S1_Util!E2*Weighting!E5+TUM_db2_S1_Util!F2*Weighting!E6+TUM_db2_S1_Util!G2*Weighting!E7+TUM_db2_S1_Util!H2*Weighting!E8+TUM_db2_S1_Util!I2*Weighting!E9+TUM_db2_S1_Util!J2*Weighting!E10+TUM_db2_S1_Util!K2*Weighting!E11+TUM_db2_S1_Util!L2*Weighting!E12+TUM_db2_S1_Util!M2*Weighting!E13+TUM_db2_S1_Util!N2*Weighting!E14+TUM_db2_S1_Util!O2*Weighting!E15+TUM_db2_S1_Util!P2*Weighting!E16+TUM_db2_S1_Util!Q2*Weighting!E17</f>
        <v>-164.06766688792084</v>
      </c>
      <c r="F2" s="6">
        <f ca="1">+TUM_db2_S1_Util!B2*Weighting!F2+TUM_db2_S1_Util!C2*Weighting!F3+TUM_db2_S1_Util!D2*Weighting!F4+TUM_db2_S1_Util!E2*Weighting!F5+TUM_db2_S1_Util!F2*Weighting!F6+TUM_db2_S1_Util!G2*Weighting!F7+TUM_db2_S1_Util!H2*Weighting!F8+TUM_db2_S1_Util!I2*Weighting!F9+TUM_db2_S1_Util!J2*Weighting!F10+TUM_db2_S1_Util!K2*Weighting!F11+TUM_db2_S1_Util!L2*Weighting!F12+TUM_db2_S1_Util!M2*Weighting!F13+TUM_db2_S1_Util!N2*Weighting!F14+TUM_db2_S1_Util!O2*Weighting!F15+TUM_db2_S1_Util!P2*Weighting!F16+TUM_db2_S1_Util!Q2*Weighting!F17</f>
        <v>-124.76459222508721</v>
      </c>
      <c r="G2" s="6">
        <f>+TUM_db2_S1_Util!B2*Weighting!G2+TUM_db2_S1_Util!C2*Weighting!G3+TUM_db2_S1_Util!D2*Weighting!G4+TUM_db2_S1_Util!E2*Weighting!G5+TUM_db2_S1_Util!F2*Weighting!G6+TUM_db2_S1_Util!G2*Weighting!G7+TUM_db2_S1_Util!H2*Weighting!G8+TUM_db2_S1_Util!I2*Weighting!G9+TUM_db2_S1_Util!J2*Weighting!G10+TUM_db2_S1_Util!K2*Weighting!G11+TUM_db2_S1_Util!L2*Weighting!G12+TUM_db2_S1_Util!M2*Weighting!G13+TUM_db2_S1_Util!N2*Weighting!G14+TUM_db2_S1_Util!O2*Weighting!G15+TUM_db2_S1_Util!P2*Weighting!G16+TUM_db2_S1_Util!Q2*Weighting!G17</f>
        <v>-54.931335209434437</v>
      </c>
      <c r="H2" s="6">
        <f>+TUM_db2_S1_Util!B2*Weighting!H2+TUM_db2_S1_Util!C2*Weighting!H3+TUM_db2_S1_Util!D2*Weighting!H4+TUM_db2_S1_Util!E2*Weighting!H5+TUM_db2_S1_Util!F2*Weighting!H6+TUM_db2_S1_Util!G2*Weighting!H7+TUM_db2_S1_Util!H2*Weighting!H8+TUM_db2_S1_Util!I2*Weighting!H9+TUM_db2_S1_Util!J2*Weighting!H10+TUM_db2_S1_Util!K2*Weighting!H11+TUM_db2_S1_Util!L2*Weighting!H12+TUM_db2_S1_Util!M2*Weighting!H13+TUM_db2_S1_Util!N2*Weighting!H14+TUM_db2_S1_Util!O2*Weighting!H15+TUM_db2_S1_Util!P2*Weighting!H16+TUM_db2_S1_Util!Q2*Weighting!H17</f>
        <v>-45.114334660390242</v>
      </c>
      <c r="I2" s="6">
        <f>+TUM_db2_S1_Util!B2*Weighting!I2+TUM_db2_S1_Util!C2*Weighting!I3+TUM_db2_S1_Util!D2*Weighting!I4+TUM_db2_S1_Util!E2*Weighting!I5+TUM_db2_S1_Util!F2*Weighting!I6+TUM_db2_S1_Util!G2*Weighting!I7+TUM_db2_S1_Util!H2*Weighting!I8+TUM_db2_S1_Util!I2*Weighting!I9+TUM_db2_S1_Util!J2*Weighting!I10+TUM_db2_S1_Util!K2*Weighting!I11+TUM_db2_S1_Util!L2*Weighting!I12+TUM_db2_S1_Util!M2*Weighting!I13+TUM_db2_S1_Util!N2*Weighting!I14+TUM_db2_S1_Util!O2*Weighting!I15+TUM_db2_S1_Util!P2*Weighting!I16+TUM_db2_S1_Util!Q2*Weighting!I17</f>
        <v>-52.866957718631205</v>
      </c>
      <c r="J2" s="6">
        <f>+TUM_db2_S1_Util!B2*Weighting!J2+TUM_db2_S1_Util!C2*Weighting!J3+TUM_db2_S1_Util!D2*Weighting!J4+TUM_db2_S1_Util!E2*Weighting!J5+TUM_db2_S1_Util!F2*Weighting!J6+TUM_db2_S1_Util!G2*Weighting!J7+TUM_db2_S1_Util!H2*Weighting!J8+TUM_db2_S1_Util!I2*Weighting!J9+TUM_db2_S1_Util!J2*Weighting!J10+TUM_db2_S1_Util!K2*Weighting!J11+TUM_db2_S1_Util!L2*Weighting!J12+TUM_db2_S1_Util!M2*Weighting!J13+TUM_db2_S1_Util!N2*Weighting!J14+TUM_db2_S1_Util!O2*Weighting!J15+TUM_db2_S1_Util!P2*Weighting!J16+TUM_db2_S1_Util!Q2*Weighting!J17</f>
        <v>-61.767100398649738</v>
      </c>
      <c r="K2" s="6">
        <f>+TUM_db2_S1_Util!B2*Weighting!K2+TUM_db2_S1_Util!C2*Weighting!K3+TUM_db2_S1_Util!D2*Weighting!K4+TUM_db2_S1_Util!E2*Weighting!K5+TUM_db2_S1_Util!F2*Weighting!K6+TUM_db2_S1_Util!G2*Weighting!K7+TUM_db2_S1_Util!H2*Weighting!K8+TUM_db2_S1_Util!I2*Weighting!K9+TUM_db2_S1_Util!J2*Weighting!K10+TUM_db2_S1_Util!K2*Weighting!K11+TUM_db2_S1_Util!L2*Weighting!K12+TUM_db2_S1_Util!M2*Weighting!K13+TUM_db2_S1_Util!N2*Weighting!K14+TUM_db2_S1_Util!O2*Weighting!K15+TUM_db2_S1_Util!P2*Weighting!K16+TUM_db2_S1_Util!Q2*Weighting!K17</f>
        <v>-41.175976916654321</v>
      </c>
      <c r="L2" s="6">
        <f>+TUM_db2_S1_Util!B2*Weighting!L2+TUM_db2_S1_Util!C2*Weighting!L3+TUM_db2_S1_Util!D2*Weighting!L4+TUM_db2_S1_Util!E2*Weighting!L5+TUM_db2_S1_Util!F2*Weighting!L6+TUM_db2_S1_Util!G2*Weighting!L7+TUM_db2_S1_Util!H2*Weighting!L8+TUM_db2_S1_Util!I2*Weighting!L9+TUM_db2_S1_Util!J2*Weighting!L10+TUM_db2_S1_Util!K2*Weighting!L11+TUM_db2_S1_Util!L2*Weighting!L12+TUM_db2_S1_Util!M2*Weighting!L13+TUM_db2_S1_Util!N2*Weighting!L14+TUM_db2_S1_Util!O2*Weighting!L15+TUM_db2_S1_Util!P2*Weighting!L16+TUM_db2_S1_Util!Q2*Weighting!L17</f>
        <v>-4.9853610443562202</v>
      </c>
      <c r="M2" s="6">
        <f>+TUM_db2_S1_Util!B2*Weighting!M2+TUM_db2_S1_Util!C2*Weighting!M3+TUM_db2_S1_Util!D2*Weighting!M4+TUM_db2_S1_Util!E2*Weighting!M5+TUM_db2_S1_Util!F2*Weighting!M6+TUM_db2_S1_Util!G2*Weighting!M7+TUM_db2_S1_Util!H2*Weighting!M8+TUM_db2_S1_Util!I2*Weighting!M9+TUM_db2_S1_Util!J2*Weighting!M10+TUM_db2_S1_Util!K2*Weighting!M11+TUM_db2_S1_Util!L2*Weighting!M12+TUM_db2_S1_Util!M2*Weighting!M13+TUM_db2_S1_Util!N2*Weighting!M14+TUM_db2_S1_Util!O2*Weighting!M15+TUM_db2_S1_Util!P2*Weighting!M16+TUM_db2_S1_Util!Q2*Weighting!M17</f>
        <v>-0.3532364666752702</v>
      </c>
      <c r="N2" s="6">
        <f>+TUM_db2_S1_Util!B2*Weighting!N2+TUM_db2_S1_Util!C2*Weighting!N3+TUM_db2_S1_Util!D2*Weighting!N4+TUM_db2_S1_Util!E2*Weighting!N5+TUM_db2_S1_Util!F2*Weighting!N6+TUM_db2_S1_Util!G2*Weighting!N7+TUM_db2_S1_Util!H2*Weighting!N8+TUM_db2_S1_Util!I2*Weighting!N9+TUM_db2_S1_Util!J2*Weighting!N10+TUM_db2_S1_Util!K2*Weighting!N11+TUM_db2_S1_Util!L2*Weighting!N12+TUM_db2_S1_Util!M2*Weighting!N13+TUM_db2_S1_Util!N2*Weighting!N14+TUM_db2_S1_Util!O2*Weighting!N15+TUM_db2_S1_Util!P2*Weighting!N16+TUM_db2_S1_Util!Q2*Weighting!N17</f>
        <v>-131.65525026385058</v>
      </c>
      <c r="O2" s="6">
        <f>+TUM_db2_S1_Util!B2*Weighting!O2+TUM_db2_S1_Util!C2*Weighting!O3+TUM_db2_S1_Util!D2*Weighting!O4+TUM_db2_S1_Util!E2*Weighting!O5+TUM_db2_S1_Util!F2*Weighting!O6+TUM_db2_S1_Util!G2*Weighting!O7+TUM_db2_S1_Util!H2*Weighting!O8+TUM_db2_S1_Util!I2*Weighting!O9+TUM_db2_S1_Util!J2*Weighting!O10+TUM_db2_S1_Util!K2*Weighting!O11+TUM_db2_S1_Util!L2*Weighting!O12+TUM_db2_S1_Util!M2*Weighting!O13+TUM_db2_S1_Util!N2*Weighting!O14+TUM_db2_S1_Util!O2*Weighting!O15+TUM_db2_S1_Util!P2*Weighting!O16+TUM_db2_S1_Util!Q2*Weighting!O17</f>
        <v>-205.7608882369847</v>
      </c>
      <c r="P2" s="6">
        <f>+TUM_db2_S1_Util!B2*Weighting!P2+TUM_db2_S1_Util!C2*Weighting!P3+TUM_db2_S1_Util!D2*Weighting!P4+TUM_db2_S1_Util!E2*Weighting!P5+TUM_db2_S1_Util!F2*Weighting!P6+TUM_db2_S1_Util!G2*Weighting!P7+TUM_db2_S1_Util!H2*Weighting!P8+TUM_db2_S1_Util!I2*Weighting!P9+TUM_db2_S1_Util!J2*Weighting!P10+TUM_db2_S1_Util!K2*Weighting!P11+TUM_db2_S1_Util!L2*Weighting!P12+TUM_db2_S1_Util!M2*Weighting!P13+TUM_db2_S1_Util!N2*Weighting!P14+TUM_db2_S1_Util!O2*Weighting!P15+TUM_db2_S1_Util!P2*Weighting!P16+TUM_db2_S1_Util!Q2*Weighting!P17</f>
        <v>-11.551433752111581</v>
      </c>
      <c r="Q2" s="6">
        <f>+TUM_db2_S1_Util!B2*Weighting!Q2+TUM_db2_S1_Util!C2*Weighting!Q3+TUM_db2_S1_Util!D2*Weighting!Q4+TUM_db2_S1_Util!E2*Weighting!Q5+TUM_db2_S1_Util!F2*Weighting!Q6+TUM_db2_S1_Util!G2*Weighting!Q7+TUM_db2_S1_Util!H2*Weighting!Q8+TUM_db2_S1_Util!I2*Weighting!Q9+TUM_db2_S1_Util!J2*Weighting!Q10+TUM_db2_S1_Util!K2*Weighting!Q11+TUM_db2_S1_Util!L2*Weighting!Q12+TUM_db2_S1_Util!M2*Weighting!Q13+TUM_db2_S1_Util!N2*Weighting!Q14+TUM_db2_S1_Util!O2*Weighting!Q15+TUM_db2_S1_Util!P2*Weighting!Q16+TUM_db2_S1_Util!Q2*Weighting!Q17</f>
        <v>-0.71077441505306882</v>
      </c>
      <c r="R2" s="6">
        <f>+TUM_db2_S1_Util!B2*Weighting!R2+TUM_db2_S1_Util!C2*Weighting!R3+TUM_db2_S1_Util!D2*Weighting!R4+TUM_db2_S1_Util!E2*Weighting!R5+TUM_db2_S1_Util!F2*Weighting!R6+TUM_db2_S1_Util!G2*Weighting!R7+TUM_db2_S1_Util!H2*Weighting!R8+TUM_db2_S1_Util!I2*Weighting!R9+TUM_db2_S1_Util!J2*Weighting!R10+TUM_db2_S1_Util!K2*Weighting!R11+TUM_db2_S1_Util!L2*Weighting!R12+TUM_db2_S1_Util!M2*Weighting!R13+TUM_db2_S1_Util!N2*Weighting!R14+TUM_db2_S1_Util!O2*Weighting!R15+TUM_db2_S1_Util!P2*Weighting!R16+TUM_db2_S1_Util!Q2*Weighting!R17</f>
        <v>-11.949594927860407</v>
      </c>
      <c r="S2" s="6">
        <f>+TUM_db2_S1_Util!B2*Weighting!S2+TUM_db2_S1_Util!C2*Weighting!S3+TUM_db2_S1_Util!D2*Weighting!S4+TUM_db2_S1_Util!E2*Weighting!S5+TUM_db2_S1_Util!F2*Weighting!S6+TUM_db2_S1_Util!G2*Weighting!S7+TUM_db2_S1_Util!H2*Weighting!S8+TUM_db2_S1_Util!I2*Weighting!S9+TUM_db2_S1_Util!J2*Weighting!S10+TUM_db2_S1_Util!K2*Weighting!S11+TUM_db2_S1_Util!L2*Weighting!S12+TUM_db2_S1_Util!M2*Weighting!S13+TUM_db2_S1_Util!N2*Weighting!S14+TUM_db2_S1_Util!O2*Weighting!S15+TUM_db2_S1_Util!P2*Weighting!S16+TUM_db2_S1_Util!Q2*Weighting!S17</f>
        <v>-19.64925751578</v>
      </c>
      <c r="T2" s="6">
        <f>+TUM_db2_S1_Util!B2*Weighting!T2+TUM_db2_S1_Util!C2*Weighting!T3+TUM_db2_S1_Util!D2*Weighting!T4+TUM_db2_S1_Util!E2*Weighting!T5+TUM_db2_S1_Util!F2*Weighting!T6+TUM_db2_S1_Util!G2*Weighting!T7+TUM_db2_S1_Util!H2*Weighting!T8+TUM_db2_S1_Util!I2*Weighting!T9+TUM_db2_S1_Util!J2*Weighting!T10+TUM_db2_S1_Util!K2*Weighting!T11+TUM_db2_S1_Util!L2*Weighting!T12+TUM_db2_S1_Util!M2*Weighting!T13+TUM_db2_S1_Util!N2*Weighting!T14+TUM_db2_S1_Util!O2*Weighting!T15+TUM_db2_S1_Util!P2*Weighting!T16+TUM_db2_S1_Util!Q2*Weighting!T17</f>
        <v>-25.449736029978169</v>
      </c>
      <c r="U2" s="6">
        <f>+TUM_db2_S1_Util!B2*Weighting!U2+TUM_db2_S1_Util!C2*Weighting!U3+TUM_db2_S1_Util!D2*Weighting!U4+TUM_db2_S1_Util!E2*Weighting!U5+TUM_db2_S1_Util!F2*Weighting!U6+TUM_db2_S1_Util!G2*Weighting!U7+TUM_db2_S1_Util!H2*Weighting!U8+TUM_db2_S1_Util!I2*Weighting!U9+TUM_db2_S1_Util!J2*Weighting!U10+TUM_db2_S1_Util!K2*Weighting!U11+TUM_db2_S1_Util!L2*Weighting!U12+TUM_db2_S1_Util!M2*Weighting!U13+TUM_db2_S1_Util!N2*Weighting!U14+TUM_db2_S1_Util!O2*Weighting!U15+TUM_db2_S1_Util!P2*Weighting!U16+TUM_db2_S1_Util!Q2*Weighting!U17</f>
        <v>-33.469878025081279</v>
      </c>
      <c r="V2" s="6">
        <f>+TUM_db2_S1_Util!B2*Weighting!V2+TUM_db2_S1_Util!C2*Weighting!V3+TUM_db2_S1_Util!D2*Weighting!V4+TUM_db2_S1_Util!E2*Weighting!V5+TUM_db2_S1_Util!F2*Weighting!V6+TUM_db2_S1_Util!G2*Weighting!V7+TUM_db2_S1_Util!H2*Weighting!V8+TUM_db2_S1_Util!I2*Weighting!V9+TUM_db2_S1_Util!J2*Weighting!V10+TUM_db2_S1_Util!K2*Weighting!V11+TUM_db2_S1_Util!L2*Weighting!V12+TUM_db2_S1_Util!M2*Weighting!V13+TUM_db2_S1_Util!N2*Weighting!V14+TUM_db2_S1_Util!O2*Weighting!V15+TUM_db2_S1_Util!P2*Weighting!V16+TUM_db2_S1_Util!Q2*Weighting!V17</f>
        <v>-29.839305798108445</v>
      </c>
      <c r="W2" s="6">
        <f>+TUM_db2_S1_Util!B2*Weighting!W2+TUM_db2_S1_Util!C2*Weighting!W3+TUM_db2_S1_Util!D2*Weighting!W4+TUM_db2_S1_Util!E2*Weighting!W5+TUM_db2_S1_Util!F2*Weighting!W6+TUM_db2_S1_Util!G2*Weighting!W7+TUM_db2_S1_Util!H2*Weighting!W8+TUM_db2_S1_Util!I2*Weighting!W9+TUM_db2_S1_Util!J2*Weighting!W10+TUM_db2_S1_Util!K2*Weighting!W11+TUM_db2_S1_Util!L2*Weighting!W12+TUM_db2_S1_Util!M2*Weighting!W13+TUM_db2_S1_Util!N2*Weighting!W14+TUM_db2_S1_Util!O2*Weighting!W15+TUM_db2_S1_Util!P2*Weighting!W16+TUM_db2_S1_Util!Q2*Weighting!W17</f>
        <v>-203.16294402863554</v>
      </c>
      <c r="X2" s="6">
        <f>+TUM_db2_S1_Util!B2*Weighting!X2+TUM_db2_S1_Util!C2*Weighting!X3+TUM_db2_S1_Util!D2*Weighting!X4+TUM_db2_S1_Util!E2*Weighting!X5+TUM_db2_S1_Util!F2*Weighting!X6+TUM_db2_S1_Util!G2*Weighting!X7+TUM_db2_S1_Util!H2*Weighting!X8+TUM_db2_S1_Util!I2*Weighting!X9+TUM_db2_S1_Util!J2*Weighting!X10+TUM_db2_S1_Util!K2*Weighting!X11+TUM_db2_S1_Util!L2*Weighting!X12+TUM_db2_S1_Util!M2*Weighting!X13+TUM_db2_S1_Util!N2*Weighting!X14+TUM_db2_S1_Util!O2*Weighting!X15+TUM_db2_S1_Util!P2*Weighting!X16+TUM_db2_S1_Util!Q2*Weighting!X17</f>
        <v>-17.730985098063439</v>
      </c>
      <c r="Y2" s="6">
        <f>+TUM_db2_S1_Util!B2*Weighting!Y2+TUM_db2_S1_Util!C2*Weighting!Y3+TUM_db2_S1_Util!D2*Weighting!Y4+TUM_db2_S1_Util!E2*Weighting!Y5+TUM_db2_S1_Util!F2*Weighting!Y6+TUM_db2_S1_Util!G2*Weighting!Y7+TUM_db2_S1_Util!H2*Weighting!Y8+TUM_db2_S1_Util!I2*Weighting!Y9+TUM_db2_S1_Util!J2*Weighting!Y10+TUM_db2_S1_Util!K2*Weighting!Y11+TUM_db2_S1_Util!L2*Weighting!Y12+TUM_db2_S1_Util!M2*Weighting!Y13+TUM_db2_S1_Util!N2*Weighting!Y14+TUM_db2_S1_Util!O2*Weighting!Y15+TUM_db2_S1_Util!P2*Weighting!Y16+TUM_db2_S1_Util!Q2*Weighting!Y17</f>
        <v>-154.73377726052624</v>
      </c>
      <c r="Z2" s="6">
        <f>+TUM_db2_S1_Util!B2*Weighting!Z2+TUM_db2_S1_Util!C2*Weighting!Z3+TUM_db2_S1_Util!D2*Weighting!Z4+TUM_db2_S1_Util!E2*Weighting!Z5+TUM_db2_S1_Util!F2*Weighting!Z6+TUM_db2_S1_Util!G2*Weighting!Z7+TUM_db2_S1_Util!H2*Weighting!Z8+TUM_db2_S1_Util!I2*Weighting!Z9+TUM_db2_S1_Util!J2*Weighting!Z10+TUM_db2_S1_Util!K2*Weighting!Z11+TUM_db2_S1_Util!L2*Weighting!Z12+TUM_db2_S1_Util!M2*Weighting!Z13+TUM_db2_S1_Util!N2*Weighting!Z14+TUM_db2_S1_Util!O2*Weighting!Z15+TUM_db2_S1_Util!P2*Weighting!Z16+TUM_db2_S1_Util!Q2*Weighting!Z17</f>
        <v>-17.322836746781661</v>
      </c>
      <c r="AA2" s="6">
        <f>+TUM_db2_S1_Util!B2*Weighting!AA2+TUM_db2_S1_Util!C2*Weighting!AA3+TUM_db2_S1_Util!D2*Weighting!AA4+TUM_db2_S1_Util!E2*Weighting!AA5+TUM_db2_S1_Util!F2*Weighting!AA6+TUM_db2_S1_Util!G2*Weighting!AA7+TUM_db2_S1_Util!H2*Weighting!AA8+TUM_db2_S1_Util!I2*Weighting!AA9+TUM_db2_S1_Util!J2*Weighting!AA10+TUM_db2_S1_Util!K2*Weighting!AA11+TUM_db2_S1_Util!L2*Weighting!AA12+TUM_db2_S1_Util!M2*Weighting!AA13+TUM_db2_S1_Util!N2*Weighting!AA14+TUM_db2_S1_Util!O2*Weighting!AA15+TUM_db2_S1_Util!P2*Weighting!AA16+TUM_db2_S1_Util!Q2*Weighting!AA17</f>
        <v>-10.576103741104383</v>
      </c>
    </row>
    <row r="3" spans="1:27" x14ac:dyDescent="0.35">
      <c r="A3" s="5" t="s">
        <v>2</v>
      </c>
      <c r="B3" s="6">
        <f ca="1">+TUM_db2_S1_Util!B3*Weighting!B2+TUM_db2_S1_Util!C3*Weighting!B3+TUM_db2_S1_Util!D3*Weighting!B4+TUM_db2_S1_Util!E3*Weighting!B5+TUM_db2_S1_Util!F3*Weighting!B6+TUM_db2_S1_Util!G3*Weighting!B7+TUM_db2_S1_Util!H3*Weighting!B8+TUM_db2_S1_Util!I3*Weighting!B9+TUM_db2_S1_Util!J3*Weighting!B10+TUM_db2_S1_Util!K3*Weighting!B11+TUM_db2_S1_Util!L3*Weighting!B12+TUM_db2_S1_Util!M3*Weighting!B13+TUM_db2_S1_Util!N3*Weighting!B14+TUM_db2_S1_Util!O3*Weighting!B15+TUM_db2_S1_Util!P3*Weighting!B16+TUM_db2_S1_Util!Q3*Weighting!B17</f>
        <v>0.31608211453193391</v>
      </c>
      <c r="C3" s="6">
        <f ca="1">+TUM_db2_S1_Util!B3*Weighting!C2+TUM_db2_S1_Util!C3*Weighting!C3+TUM_db2_S1_Util!D3*Weighting!C4+TUM_db2_S1_Util!E3*Weighting!C5+TUM_db2_S1_Util!F3*Weighting!C6+TUM_db2_S1_Util!G3*Weighting!C7+TUM_db2_S1_Util!H3*Weighting!C8+TUM_db2_S1_Util!I3*Weighting!C9+TUM_db2_S1_Util!J3*Weighting!C10+TUM_db2_S1_Util!K3*Weighting!C11+TUM_db2_S1_Util!L3*Weighting!C12+TUM_db2_S1_Util!M3*Weighting!C13+TUM_db2_S1_Util!N3*Weighting!C14+TUM_db2_S1_Util!O3*Weighting!C15+TUM_db2_S1_Util!P3*Weighting!C16+TUM_db2_S1_Util!Q3*Weighting!C17</f>
        <v>0.26369644203495701</v>
      </c>
      <c r="D3" s="6">
        <f ca="1">+TUM_db2_S1_Util!B3*Weighting!D2+TUM_db2_S1_Util!C3*Weighting!D3+TUM_db2_S1_Util!D3*Weighting!D4+TUM_db2_S1_Util!E3*Weighting!D5+TUM_db2_S1_Util!F3*Weighting!D6+TUM_db2_S1_Util!G3*Weighting!D7+TUM_db2_S1_Util!H3*Weighting!D8+TUM_db2_S1_Util!I3*Weighting!D9+TUM_db2_S1_Util!J3*Weighting!D10+TUM_db2_S1_Util!K3*Weighting!D11+TUM_db2_S1_Util!L3*Weighting!D12+TUM_db2_S1_Util!M3*Weighting!D13+TUM_db2_S1_Util!N3*Weighting!D14+TUM_db2_S1_Util!O3*Weighting!D15+TUM_db2_S1_Util!P3*Weighting!D16+TUM_db2_S1_Util!Q3*Weighting!D17</f>
        <v>0.31333220229917602</v>
      </c>
      <c r="E3" s="6">
        <f ca="1">+TUM_db2_S1_Util!B3*Weighting!E2+TUM_db2_S1_Util!C3*Weighting!E3+TUM_db2_S1_Util!D3*Weighting!E4+TUM_db2_S1_Util!E3*Weighting!E5+TUM_db2_S1_Util!F3*Weighting!E6+TUM_db2_S1_Util!G3*Weighting!E7+TUM_db2_S1_Util!H3*Weighting!E8+TUM_db2_S1_Util!I3*Weighting!E9+TUM_db2_S1_Util!J3*Weighting!E10+TUM_db2_S1_Util!K3*Weighting!E11+TUM_db2_S1_Util!L3*Weighting!E12+TUM_db2_S1_Util!M3*Weighting!E13+TUM_db2_S1_Util!N3*Weighting!E14+TUM_db2_S1_Util!O3*Weighting!E15+TUM_db2_S1_Util!P3*Weighting!E16+TUM_db2_S1_Util!Q3*Weighting!E17</f>
        <v>0.42751776210775044</v>
      </c>
      <c r="F3" s="6">
        <f ca="1">+TUM_db2_S1_Util!B3*Weighting!F2+TUM_db2_S1_Util!C3*Weighting!F3+TUM_db2_S1_Util!D3*Weighting!F4+TUM_db2_S1_Util!E3*Weighting!F5+TUM_db2_S1_Util!F3*Weighting!F6+TUM_db2_S1_Util!G3*Weighting!F7+TUM_db2_S1_Util!H3*Weighting!F8+TUM_db2_S1_Util!I3*Weighting!F9+TUM_db2_S1_Util!J3*Weighting!F10+TUM_db2_S1_Util!K3*Weighting!F11+TUM_db2_S1_Util!L3*Weighting!F12+TUM_db2_S1_Util!M3*Weighting!F13+TUM_db2_S1_Util!N3*Weighting!F14+TUM_db2_S1_Util!O3*Weighting!F15+TUM_db2_S1_Util!P3*Weighting!F16+TUM_db2_S1_Util!Q3*Weighting!F17</f>
        <v>0.30323604893566608</v>
      </c>
      <c r="G3" s="6">
        <f>+TUM_db2_S1_Util!B3*Weighting!G2+TUM_db2_S1_Util!C3*Weighting!G3+TUM_db2_S1_Util!D3*Weighting!G4+TUM_db2_S1_Util!E3*Weighting!G5+TUM_db2_S1_Util!F3*Weighting!G6+TUM_db2_S1_Util!G3*Weighting!G7+TUM_db2_S1_Util!H3*Weighting!G8+TUM_db2_S1_Util!I3*Weighting!G9+TUM_db2_S1_Util!J3*Weighting!G10+TUM_db2_S1_Util!K3*Weighting!G11+TUM_db2_S1_Util!L3*Weighting!G12+TUM_db2_S1_Util!M3*Weighting!G13+TUM_db2_S1_Util!N3*Weighting!G14+TUM_db2_S1_Util!O3*Weighting!G15+TUM_db2_S1_Util!P3*Weighting!G16+TUM_db2_S1_Util!Q3*Weighting!G17</f>
        <v>0.15293034273229558</v>
      </c>
      <c r="H3" s="6">
        <f>+TUM_db2_S1_Util!B3*Weighting!H2+TUM_db2_S1_Util!C3*Weighting!H3+TUM_db2_S1_Util!D3*Weighting!H4+TUM_db2_S1_Util!E3*Weighting!H5+TUM_db2_S1_Util!F3*Weighting!H6+TUM_db2_S1_Util!G3*Weighting!H7+TUM_db2_S1_Util!H3*Weighting!H8+TUM_db2_S1_Util!I3*Weighting!H9+TUM_db2_S1_Util!J3*Weighting!H10+TUM_db2_S1_Util!K3*Weighting!H11+TUM_db2_S1_Util!L3*Weighting!H12+TUM_db2_S1_Util!M3*Weighting!H13+TUM_db2_S1_Util!N3*Weighting!H14+TUM_db2_S1_Util!O3*Weighting!H15+TUM_db2_S1_Util!P3*Weighting!H16+TUM_db2_S1_Util!Q3*Weighting!H17</f>
        <v>0.13547633547254509</v>
      </c>
      <c r="I3" s="6">
        <f>+TUM_db2_S1_Util!B3*Weighting!I2+TUM_db2_S1_Util!C3*Weighting!I3+TUM_db2_S1_Util!D3*Weighting!I4+TUM_db2_S1_Util!E3*Weighting!I5+TUM_db2_S1_Util!F3*Weighting!I6+TUM_db2_S1_Util!G3*Weighting!I7+TUM_db2_S1_Util!H3*Weighting!I8+TUM_db2_S1_Util!I3*Weighting!I9+TUM_db2_S1_Util!J3*Weighting!I10+TUM_db2_S1_Util!K3*Weighting!I11+TUM_db2_S1_Util!L3*Weighting!I12+TUM_db2_S1_Util!M3*Weighting!I13+TUM_db2_S1_Util!N3*Weighting!I14+TUM_db2_S1_Util!O3*Weighting!I15+TUM_db2_S1_Util!P3*Weighting!I16+TUM_db2_S1_Util!Q3*Weighting!I17</f>
        <v>0.15066624491239866</v>
      </c>
      <c r="J3" s="6">
        <f>+TUM_db2_S1_Util!B3*Weighting!J2+TUM_db2_S1_Util!C3*Weighting!J3+TUM_db2_S1_Util!D3*Weighting!J4+TUM_db2_S1_Util!E3*Weighting!J5+TUM_db2_S1_Util!F3*Weighting!J6+TUM_db2_S1_Util!G3*Weighting!J7+TUM_db2_S1_Util!H3*Weighting!J8+TUM_db2_S1_Util!I3*Weighting!J9+TUM_db2_S1_Util!J3*Weighting!J10+TUM_db2_S1_Util!K3*Weighting!J11+TUM_db2_S1_Util!L3*Weighting!J12+TUM_db2_S1_Util!M3*Weighting!J13+TUM_db2_S1_Util!N3*Weighting!J14+TUM_db2_S1_Util!O3*Weighting!J15+TUM_db2_S1_Util!P3*Weighting!J16+TUM_db2_S1_Util!Q3*Weighting!J17</f>
        <v>0.18086070504327528</v>
      </c>
      <c r="K3" s="6">
        <f>+TUM_db2_S1_Util!B3*Weighting!K2+TUM_db2_S1_Util!C3*Weighting!K3+TUM_db2_S1_Util!D3*Weighting!K4+TUM_db2_S1_Util!E3*Weighting!K5+TUM_db2_S1_Util!F3*Weighting!K6+TUM_db2_S1_Util!G3*Weighting!K7+TUM_db2_S1_Util!H3*Weighting!K8+TUM_db2_S1_Util!I3*Weighting!K9+TUM_db2_S1_Util!J3*Weighting!K10+TUM_db2_S1_Util!K3*Weighting!K11+TUM_db2_S1_Util!L3*Weighting!K12+TUM_db2_S1_Util!M3*Weighting!K13+TUM_db2_S1_Util!N3*Weighting!K14+TUM_db2_S1_Util!O3*Weighting!K15+TUM_db2_S1_Util!P3*Weighting!K16+TUM_db2_S1_Util!Q3*Weighting!K17</f>
        <v>0.1346524669872011</v>
      </c>
      <c r="L3" s="6">
        <f>+TUM_db2_S1_Util!B3*Weighting!L2+TUM_db2_S1_Util!C3*Weighting!L3+TUM_db2_S1_Util!D3*Weighting!L4+TUM_db2_S1_Util!E3*Weighting!L5+TUM_db2_S1_Util!F3*Weighting!L6+TUM_db2_S1_Util!G3*Weighting!L7+TUM_db2_S1_Util!H3*Weighting!L8+TUM_db2_S1_Util!I3*Weighting!L9+TUM_db2_S1_Util!J3*Weighting!L10+TUM_db2_S1_Util!K3*Weighting!L11+TUM_db2_S1_Util!L3*Weighting!L12+TUM_db2_S1_Util!M3*Weighting!L13+TUM_db2_S1_Util!N3*Weighting!L14+TUM_db2_S1_Util!O3*Weighting!L15+TUM_db2_S1_Util!P3*Weighting!L16+TUM_db2_S1_Util!Q3*Weighting!L17</f>
        <v>6.3522390575608031E-2</v>
      </c>
      <c r="M3" s="6">
        <f>+TUM_db2_S1_Util!B3*Weighting!M2+TUM_db2_S1_Util!C3*Weighting!M3+TUM_db2_S1_Util!D3*Weighting!M4+TUM_db2_S1_Util!E3*Weighting!M5+TUM_db2_S1_Util!F3*Weighting!M6+TUM_db2_S1_Util!G3*Weighting!M7+TUM_db2_S1_Util!H3*Weighting!M8+TUM_db2_S1_Util!I3*Weighting!M9+TUM_db2_S1_Util!J3*Weighting!M10+TUM_db2_S1_Util!K3*Weighting!M11+TUM_db2_S1_Util!L3*Weighting!M12+TUM_db2_S1_Util!M3*Weighting!M13+TUM_db2_S1_Util!N3*Weighting!M14+TUM_db2_S1_Util!O3*Weighting!M15+TUM_db2_S1_Util!P3*Weighting!M16+TUM_db2_S1_Util!Q3*Weighting!M17</f>
        <v>5.2598454573489816E-3</v>
      </c>
      <c r="N3" s="6">
        <f>+TUM_db2_S1_Util!B3*Weighting!N2+TUM_db2_S1_Util!C3*Weighting!N3+TUM_db2_S1_Util!D3*Weighting!N4+TUM_db2_S1_Util!E3*Weighting!N5+TUM_db2_S1_Util!F3*Weighting!N6+TUM_db2_S1_Util!G3*Weighting!N7+TUM_db2_S1_Util!H3*Weighting!N8+TUM_db2_S1_Util!I3*Weighting!N9+TUM_db2_S1_Util!J3*Weighting!N10+TUM_db2_S1_Util!K3*Weighting!N11+TUM_db2_S1_Util!L3*Weighting!N12+TUM_db2_S1_Util!M3*Weighting!N13+TUM_db2_S1_Util!N3*Weighting!N14+TUM_db2_S1_Util!O3*Weighting!N15+TUM_db2_S1_Util!P3*Weighting!N16+TUM_db2_S1_Util!Q3*Weighting!N17</f>
        <v>0.51882042519682181</v>
      </c>
      <c r="O3" s="6">
        <f>+TUM_db2_S1_Util!B3*Weighting!O2+TUM_db2_S1_Util!C3*Weighting!O3+TUM_db2_S1_Util!D3*Weighting!O4+TUM_db2_S1_Util!E3*Weighting!O5+TUM_db2_S1_Util!F3*Weighting!O6+TUM_db2_S1_Util!G3*Weighting!O7+TUM_db2_S1_Util!H3*Weighting!O8+TUM_db2_S1_Util!I3*Weighting!O9+TUM_db2_S1_Util!J3*Weighting!O10+TUM_db2_S1_Util!K3*Weighting!O11+TUM_db2_S1_Util!L3*Weighting!O12+TUM_db2_S1_Util!M3*Weighting!O13+TUM_db2_S1_Util!N3*Weighting!O14+TUM_db2_S1_Util!O3*Weighting!O15+TUM_db2_S1_Util!P3*Weighting!O16+TUM_db2_S1_Util!Q3*Weighting!O17</f>
        <v>0.47534538651190966</v>
      </c>
      <c r="P3" s="6">
        <f>+TUM_db2_S1_Util!B3*Weighting!P2+TUM_db2_S1_Util!C3*Weighting!P3+TUM_db2_S1_Util!D3*Weighting!P4+TUM_db2_S1_Util!E3*Weighting!P5+TUM_db2_S1_Util!F3*Weighting!P6+TUM_db2_S1_Util!G3*Weighting!P7+TUM_db2_S1_Util!H3*Weighting!P8+TUM_db2_S1_Util!I3*Weighting!P9+TUM_db2_S1_Util!J3*Weighting!P10+TUM_db2_S1_Util!K3*Weighting!P11+TUM_db2_S1_Util!L3*Weighting!P12+TUM_db2_S1_Util!M3*Weighting!P13+TUM_db2_S1_Util!N3*Weighting!P14+TUM_db2_S1_Util!O3*Weighting!P15+TUM_db2_S1_Util!P3*Weighting!P16+TUM_db2_S1_Util!Q3*Weighting!P17</f>
        <v>0.18777854466918878</v>
      </c>
      <c r="Q3" s="6">
        <f>+TUM_db2_S1_Util!B3*Weighting!Q2+TUM_db2_S1_Util!C3*Weighting!Q3+TUM_db2_S1_Util!D3*Weighting!Q4+TUM_db2_S1_Util!E3*Weighting!Q5+TUM_db2_S1_Util!F3*Weighting!Q6+TUM_db2_S1_Util!G3*Weighting!Q7+TUM_db2_S1_Util!H3*Weighting!Q8+TUM_db2_S1_Util!I3*Weighting!Q9+TUM_db2_S1_Util!J3*Weighting!Q10+TUM_db2_S1_Util!K3*Weighting!Q11+TUM_db2_S1_Util!L3*Weighting!Q12+TUM_db2_S1_Util!M3*Weighting!Q13+TUM_db2_S1_Util!N3*Weighting!Q14+TUM_db2_S1_Util!O3*Weighting!Q15+TUM_db2_S1_Util!P3*Weighting!Q16+TUM_db2_S1_Util!Q3*Weighting!Q17</f>
        <v>1.2063031954623585E-2</v>
      </c>
      <c r="R3" s="6">
        <f>+TUM_db2_S1_Util!B3*Weighting!R2+TUM_db2_S1_Util!C3*Weighting!R3+TUM_db2_S1_Util!D3*Weighting!R4+TUM_db2_S1_Util!E3*Weighting!R5+TUM_db2_S1_Util!F3*Weighting!R6+TUM_db2_S1_Util!G3*Weighting!R7+TUM_db2_S1_Util!H3*Weighting!R8+TUM_db2_S1_Util!I3*Weighting!R9+TUM_db2_S1_Util!J3*Weighting!R10+TUM_db2_S1_Util!K3*Weighting!R11+TUM_db2_S1_Util!L3*Weighting!R12+TUM_db2_S1_Util!M3*Weighting!R13+TUM_db2_S1_Util!N3*Weighting!R14+TUM_db2_S1_Util!O3*Weighting!R15+TUM_db2_S1_Util!P3*Weighting!R16+TUM_db2_S1_Util!Q3*Weighting!R17</f>
        <v>8.0280196006478496E-2</v>
      </c>
      <c r="S3" s="6">
        <f>+TUM_db2_S1_Util!B3*Weighting!S2+TUM_db2_S1_Util!C3*Weighting!S3+TUM_db2_S1_Util!D3*Weighting!S4+TUM_db2_S1_Util!E3*Weighting!S5+TUM_db2_S1_Util!F3*Weighting!S6+TUM_db2_S1_Util!G3*Weighting!S7+TUM_db2_S1_Util!H3*Weighting!S8+TUM_db2_S1_Util!I3*Weighting!S9+TUM_db2_S1_Util!J3*Weighting!S10+TUM_db2_S1_Util!K3*Weighting!S11+TUM_db2_S1_Util!L3*Weighting!S12+TUM_db2_S1_Util!M3*Weighting!S13+TUM_db2_S1_Util!N3*Weighting!S14+TUM_db2_S1_Util!O3*Weighting!S15+TUM_db2_S1_Util!P3*Weighting!S16+TUM_db2_S1_Util!Q3*Weighting!S17</f>
        <v>5.3435463381503373E-2</v>
      </c>
      <c r="T3" s="6">
        <f>+TUM_db2_S1_Util!B3*Weighting!T2+TUM_db2_S1_Util!C3*Weighting!T3+TUM_db2_S1_Util!D3*Weighting!T4+TUM_db2_S1_Util!E3*Weighting!T5+TUM_db2_S1_Util!F3*Weighting!T6+TUM_db2_S1_Util!G3*Weighting!T7+TUM_db2_S1_Util!H3*Weighting!T8+TUM_db2_S1_Util!I3*Weighting!T9+TUM_db2_S1_Util!J3*Weighting!T10+TUM_db2_S1_Util!K3*Weighting!T11+TUM_db2_S1_Util!L3*Weighting!T12+TUM_db2_S1_Util!M3*Weighting!T13+TUM_db2_S1_Util!N3*Weighting!T14+TUM_db2_S1_Util!O3*Weighting!T15+TUM_db2_S1_Util!P3*Weighting!T16+TUM_db2_S1_Util!Q3*Weighting!T17</f>
        <v>5.8763163488850662E-2</v>
      </c>
      <c r="U3" s="6">
        <f>+TUM_db2_S1_Util!B3*Weighting!U2+TUM_db2_S1_Util!C3*Weighting!U3+TUM_db2_S1_Util!D3*Weighting!U4+TUM_db2_S1_Util!E3*Weighting!U5+TUM_db2_S1_Util!F3*Weighting!U6+TUM_db2_S1_Util!G3*Weighting!U7+TUM_db2_S1_Util!H3*Weighting!U8+TUM_db2_S1_Util!I3*Weighting!U9+TUM_db2_S1_Util!J3*Weighting!U10+TUM_db2_S1_Util!K3*Weighting!U11+TUM_db2_S1_Util!L3*Weighting!U12+TUM_db2_S1_Util!M3*Weighting!U13+TUM_db2_S1_Util!N3*Weighting!U14+TUM_db2_S1_Util!O3*Weighting!U15+TUM_db2_S1_Util!P3*Weighting!U16+TUM_db2_S1_Util!Q3*Weighting!U17</f>
        <v>8.7518084644434817E-3</v>
      </c>
      <c r="V3" s="6">
        <f>+TUM_db2_S1_Util!B3*Weighting!V2+TUM_db2_S1_Util!C3*Weighting!V3+TUM_db2_S1_Util!D3*Weighting!V4+TUM_db2_S1_Util!E3*Weighting!V5+TUM_db2_S1_Util!F3*Weighting!V6+TUM_db2_S1_Util!G3*Weighting!V7+TUM_db2_S1_Util!H3*Weighting!V8+TUM_db2_S1_Util!I3*Weighting!V9+TUM_db2_S1_Util!J3*Weighting!V10+TUM_db2_S1_Util!K3*Weighting!V11+TUM_db2_S1_Util!L3*Weighting!V12+TUM_db2_S1_Util!M3*Weighting!V13+TUM_db2_S1_Util!N3*Weighting!V14+TUM_db2_S1_Util!O3*Weighting!V15+TUM_db2_S1_Util!P3*Weighting!V16+TUM_db2_S1_Util!Q3*Weighting!V17</f>
        <v>3.2943073556949969E-2</v>
      </c>
      <c r="W3" s="6">
        <f>+TUM_db2_S1_Util!B3*Weighting!W2+TUM_db2_S1_Util!C3*Weighting!W3+TUM_db2_S1_Util!D3*Weighting!W4+TUM_db2_S1_Util!E3*Weighting!W5+TUM_db2_S1_Util!F3*Weighting!W6+TUM_db2_S1_Util!G3*Weighting!W7+TUM_db2_S1_Util!H3*Weighting!W8+TUM_db2_S1_Util!I3*Weighting!W9+TUM_db2_S1_Util!J3*Weighting!W10+TUM_db2_S1_Util!K3*Weighting!W11+TUM_db2_S1_Util!L3*Weighting!W12+TUM_db2_S1_Util!M3*Weighting!W13+TUM_db2_S1_Util!N3*Weighting!W14+TUM_db2_S1_Util!O3*Weighting!W15+TUM_db2_S1_Util!P3*Weighting!W16+TUM_db2_S1_Util!Q3*Weighting!W17</f>
        <v>0.53978241985812692</v>
      </c>
      <c r="X3" s="6">
        <f>+TUM_db2_S1_Util!B3*Weighting!X2+TUM_db2_S1_Util!C3*Weighting!X3+TUM_db2_S1_Util!D3*Weighting!X4+TUM_db2_S1_Util!E3*Weighting!X5+TUM_db2_S1_Util!F3*Weighting!X6+TUM_db2_S1_Util!G3*Weighting!X7+TUM_db2_S1_Util!H3*Weighting!X8+TUM_db2_S1_Util!I3*Weighting!X9+TUM_db2_S1_Util!J3*Weighting!X10+TUM_db2_S1_Util!K3*Weighting!X11+TUM_db2_S1_Util!L3*Weighting!X12+TUM_db2_S1_Util!M3*Weighting!X13+TUM_db2_S1_Util!N3*Weighting!X14+TUM_db2_S1_Util!O3*Weighting!X15+TUM_db2_S1_Util!P3*Weighting!X16+TUM_db2_S1_Util!Q3*Weighting!X17</f>
        <v>1.829714660182705E-2</v>
      </c>
      <c r="Y3" s="6">
        <f>+TUM_db2_S1_Util!B3*Weighting!Y2+TUM_db2_S1_Util!C3*Weighting!Y3+TUM_db2_S1_Util!D3*Weighting!Y4+TUM_db2_S1_Util!E3*Weighting!Y5+TUM_db2_S1_Util!F3*Weighting!Y6+TUM_db2_S1_Util!G3*Weighting!Y7+TUM_db2_S1_Util!H3*Weighting!Y8+TUM_db2_S1_Util!I3*Weighting!Y9+TUM_db2_S1_Util!J3*Weighting!Y10+TUM_db2_S1_Util!K3*Weighting!Y11+TUM_db2_S1_Util!L3*Weighting!Y12+TUM_db2_S1_Util!M3*Weighting!Y13+TUM_db2_S1_Util!N3*Weighting!Y14+TUM_db2_S1_Util!O3*Weighting!Y15+TUM_db2_S1_Util!P3*Weighting!Y16+TUM_db2_S1_Util!Q3*Weighting!Y17</f>
        <v>8.1614639955849711E-3</v>
      </c>
      <c r="Z3" s="6">
        <f>+TUM_db2_S1_Util!B3*Weighting!Z2+TUM_db2_S1_Util!C3*Weighting!Z3+TUM_db2_S1_Util!D3*Weighting!Z4+TUM_db2_S1_Util!E3*Weighting!Z5+TUM_db2_S1_Util!F3*Weighting!Z6+TUM_db2_S1_Util!G3*Weighting!Z7+TUM_db2_S1_Util!H3*Weighting!Z8+TUM_db2_S1_Util!I3*Weighting!Z9+TUM_db2_S1_Util!J3*Weighting!Z10+TUM_db2_S1_Util!K3*Weighting!Z11+TUM_db2_S1_Util!L3*Weighting!Z12+TUM_db2_S1_Util!M3*Weighting!Z13+TUM_db2_S1_Util!N3*Weighting!Z14+TUM_db2_S1_Util!O3*Weighting!Z15+TUM_db2_S1_Util!P3*Weighting!Z16+TUM_db2_S1_Util!Q3*Weighting!Z17</f>
        <v>0.23862758901650355</v>
      </c>
      <c r="AA3" s="6">
        <f>+TUM_db2_S1_Util!B3*Weighting!AA2+TUM_db2_S1_Util!C3*Weighting!AA3+TUM_db2_S1_Util!D3*Weighting!AA4+TUM_db2_S1_Util!E3*Weighting!AA5+TUM_db2_S1_Util!F3*Weighting!AA6+TUM_db2_S1_Util!G3*Weighting!AA7+TUM_db2_S1_Util!H3*Weighting!AA8+TUM_db2_S1_Util!I3*Weighting!AA9+TUM_db2_S1_Util!J3*Weighting!AA10+TUM_db2_S1_Util!K3*Weighting!AA11+TUM_db2_S1_Util!L3*Weighting!AA12+TUM_db2_S1_Util!M3*Weighting!AA13+TUM_db2_S1_Util!N3*Weighting!AA14+TUM_db2_S1_Util!O3*Weighting!AA15+TUM_db2_S1_Util!P3*Weighting!AA16+TUM_db2_S1_Util!Q3*Weighting!AA17</f>
        <v>0.14505353498095994</v>
      </c>
    </row>
    <row r="4" spans="1:27" x14ac:dyDescent="0.35">
      <c r="A4" s="5" t="s">
        <v>3</v>
      </c>
      <c r="B4" s="6">
        <f ca="1">+TUM_db2_S1_Util!B4*Weighting!B2+TUM_db2_S1_Util!C4*Weighting!B3+TUM_db2_S1_Util!D4*Weighting!B4+TUM_db2_S1_Util!E4*Weighting!B5+TUM_db2_S1_Util!F4*Weighting!B6+TUM_db2_S1_Util!G4*Weighting!B7+TUM_db2_S1_Util!H4*Weighting!B8+TUM_db2_S1_Util!I4*Weighting!B9+TUM_db2_S1_Util!J4*Weighting!B10+TUM_db2_S1_Util!K4*Weighting!B11+TUM_db2_S1_Util!L4*Weighting!B12+TUM_db2_S1_Util!M4*Weighting!B13+TUM_db2_S1_Util!N4*Weighting!B14+TUM_db2_S1_Util!O4*Weighting!B15+TUM_db2_S1_Util!P4*Weighting!B16+TUM_db2_S1_Util!Q4*Weighting!B17</f>
        <v>2.9058284708748956</v>
      </c>
      <c r="C4" s="6">
        <f ca="1">+TUM_db2_S1_Util!B4*Weighting!C2+TUM_db2_S1_Util!C4*Weighting!C3+TUM_db2_S1_Util!D4*Weighting!C4+TUM_db2_S1_Util!E4*Weighting!C5+TUM_db2_S1_Util!F4*Weighting!C6+TUM_db2_S1_Util!G4*Weighting!C7+TUM_db2_S1_Util!H4*Weighting!C8+TUM_db2_S1_Util!I4*Weighting!C9+TUM_db2_S1_Util!J4*Weighting!C10+TUM_db2_S1_Util!K4*Weighting!C11+TUM_db2_S1_Util!L4*Weighting!C12+TUM_db2_S1_Util!M4*Weighting!C13+TUM_db2_S1_Util!N4*Weighting!C14+TUM_db2_S1_Util!O4*Weighting!C15+TUM_db2_S1_Util!P4*Weighting!C16+TUM_db2_S1_Util!Q4*Weighting!C17</f>
        <v>1.9146175463265864</v>
      </c>
      <c r="D4" s="6">
        <f ca="1">+TUM_db2_S1_Util!B4*Weighting!D2+TUM_db2_S1_Util!C4*Weighting!D3+TUM_db2_S1_Util!D4*Weighting!D4+TUM_db2_S1_Util!E4*Weighting!D5+TUM_db2_S1_Util!F4*Weighting!D6+TUM_db2_S1_Util!G4*Weighting!D7+TUM_db2_S1_Util!H4*Weighting!D8+TUM_db2_S1_Util!I4*Weighting!D9+TUM_db2_S1_Util!J4*Weighting!D10+TUM_db2_S1_Util!K4*Weighting!D11+TUM_db2_S1_Util!L4*Weighting!D12+TUM_db2_S1_Util!M4*Weighting!D13+TUM_db2_S1_Util!N4*Weighting!D14+TUM_db2_S1_Util!O4*Weighting!D15+TUM_db2_S1_Util!P4*Weighting!D16+TUM_db2_S1_Util!Q4*Weighting!D17</f>
        <v>2.9699901175695231</v>
      </c>
      <c r="E4" s="6">
        <f ca="1">+TUM_db2_S1_Util!B4*Weighting!E2+TUM_db2_S1_Util!C4*Weighting!E3+TUM_db2_S1_Util!D4*Weighting!E4+TUM_db2_S1_Util!E4*Weighting!E5+TUM_db2_S1_Util!F4*Weighting!E6+TUM_db2_S1_Util!G4*Weighting!E7+TUM_db2_S1_Util!H4*Weighting!E8+TUM_db2_S1_Util!I4*Weighting!E9+TUM_db2_S1_Util!J4*Weighting!E10+TUM_db2_S1_Util!K4*Weighting!E11+TUM_db2_S1_Util!L4*Weighting!E12+TUM_db2_S1_Util!M4*Weighting!E13+TUM_db2_S1_Util!N4*Weighting!E14+TUM_db2_S1_Util!O4*Weighting!E15+TUM_db2_S1_Util!P4*Weighting!E16+TUM_db2_S1_Util!Q4*Weighting!E17</f>
        <v>1.031602137310228</v>
      </c>
      <c r="F4" s="6">
        <f ca="1">+TUM_db2_S1_Util!B4*Weighting!F2+TUM_db2_S1_Util!C4*Weighting!F3+TUM_db2_S1_Util!D4*Weighting!F4+TUM_db2_S1_Util!E4*Weighting!F5+TUM_db2_S1_Util!F4*Weighting!F6+TUM_db2_S1_Util!G4*Weighting!F7+TUM_db2_S1_Util!H4*Weighting!F8+TUM_db2_S1_Util!I4*Weighting!F9+TUM_db2_S1_Util!J4*Weighting!F10+TUM_db2_S1_Util!K4*Weighting!F11+TUM_db2_S1_Util!L4*Weighting!F12+TUM_db2_S1_Util!M4*Weighting!F13+TUM_db2_S1_Util!N4*Weighting!F14+TUM_db2_S1_Util!O4*Weighting!F15+TUM_db2_S1_Util!P4*Weighting!F16+TUM_db2_S1_Util!Q4*Weighting!F17</f>
        <v>2.9913087133527978</v>
      </c>
      <c r="G4" s="6">
        <f>+TUM_db2_S1_Util!B4*Weighting!G2+TUM_db2_S1_Util!C4*Weighting!G3+TUM_db2_S1_Util!D4*Weighting!G4+TUM_db2_S1_Util!E4*Weighting!G5+TUM_db2_S1_Util!F4*Weighting!G6+TUM_db2_S1_Util!G4*Weighting!G7+TUM_db2_S1_Util!H4*Weighting!G8+TUM_db2_S1_Util!I4*Weighting!G9+TUM_db2_S1_Util!J4*Weighting!G10+TUM_db2_S1_Util!K4*Weighting!G11+TUM_db2_S1_Util!L4*Weighting!G12+TUM_db2_S1_Util!M4*Weighting!G13+TUM_db2_S1_Util!N4*Weighting!G14+TUM_db2_S1_Util!O4*Weighting!G15+TUM_db2_S1_Util!P4*Weighting!G16+TUM_db2_S1_Util!Q4*Weighting!G17</f>
        <v>2.0136623669048577</v>
      </c>
      <c r="H4" s="6">
        <f>+TUM_db2_S1_Util!B4*Weighting!H2+TUM_db2_S1_Util!C4*Weighting!H3+TUM_db2_S1_Util!D4*Weighting!H4+TUM_db2_S1_Util!E4*Weighting!H5+TUM_db2_S1_Util!F4*Weighting!H6+TUM_db2_S1_Util!G4*Weighting!H7+TUM_db2_S1_Util!H4*Weighting!H8+TUM_db2_S1_Util!I4*Weighting!H9+TUM_db2_S1_Util!J4*Weighting!H10+TUM_db2_S1_Util!K4*Weighting!H11+TUM_db2_S1_Util!L4*Weighting!H12+TUM_db2_S1_Util!M4*Weighting!H13+TUM_db2_S1_Util!N4*Weighting!H14+TUM_db2_S1_Util!O4*Weighting!H15+TUM_db2_S1_Util!P4*Weighting!H16+TUM_db2_S1_Util!Q4*Weighting!H17</f>
        <v>2.082121341057348</v>
      </c>
      <c r="I4" s="6">
        <f>+TUM_db2_S1_Util!B4*Weighting!I2+TUM_db2_S1_Util!C4*Weighting!I3+TUM_db2_S1_Util!D4*Weighting!I4+TUM_db2_S1_Util!E4*Weighting!I5+TUM_db2_S1_Util!F4*Weighting!I6+TUM_db2_S1_Util!G4*Weighting!I7+TUM_db2_S1_Util!H4*Weighting!I8+TUM_db2_S1_Util!I4*Weighting!I9+TUM_db2_S1_Util!J4*Weighting!I10+TUM_db2_S1_Util!K4*Weighting!I11+TUM_db2_S1_Util!L4*Weighting!I12+TUM_db2_S1_Util!M4*Weighting!I13+TUM_db2_S1_Util!N4*Weighting!I14+TUM_db2_S1_Util!O4*Weighting!I15+TUM_db2_S1_Util!P4*Weighting!I16+TUM_db2_S1_Util!Q4*Weighting!I17</f>
        <v>2.071995029397558</v>
      </c>
      <c r="J4" s="6">
        <f>+TUM_db2_S1_Util!B4*Weighting!J2+TUM_db2_S1_Util!C4*Weighting!J3+TUM_db2_S1_Util!D4*Weighting!J4+TUM_db2_S1_Util!E4*Weighting!J5+TUM_db2_S1_Util!F4*Weighting!J6+TUM_db2_S1_Util!G4*Weighting!J7+TUM_db2_S1_Util!H4*Weighting!J8+TUM_db2_S1_Util!I4*Weighting!J9+TUM_db2_S1_Util!J4*Weighting!J10+TUM_db2_S1_Util!K4*Weighting!J11+TUM_db2_S1_Util!L4*Weighting!J12+TUM_db2_S1_Util!M4*Weighting!J13+TUM_db2_S1_Util!N4*Weighting!J14+TUM_db2_S1_Util!O4*Weighting!J15+TUM_db2_S1_Util!P4*Weighting!J16+TUM_db2_S1_Util!Q4*Weighting!J17</f>
        <v>1.4851778581407502</v>
      </c>
      <c r="K4" s="6">
        <f>+TUM_db2_S1_Util!B4*Weighting!K2+TUM_db2_S1_Util!C4*Weighting!K3+TUM_db2_S1_Util!D4*Weighting!K4+TUM_db2_S1_Util!E4*Weighting!K5+TUM_db2_S1_Util!F4*Weighting!K6+TUM_db2_S1_Util!G4*Weighting!K7+TUM_db2_S1_Util!H4*Weighting!K8+TUM_db2_S1_Util!I4*Weighting!K9+TUM_db2_S1_Util!J4*Weighting!K10+TUM_db2_S1_Util!K4*Weighting!K11+TUM_db2_S1_Util!L4*Weighting!K12+TUM_db2_S1_Util!M4*Weighting!K13+TUM_db2_S1_Util!N4*Weighting!K14+TUM_db2_S1_Util!O4*Weighting!K15+TUM_db2_S1_Util!P4*Weighting!K16+TUM_db2_S1_Util!Q4*Weighting!K17</f>
        <v>2.0934938461669659</v>
      </c>
      <c r="L4" s="6">
        <f>+TUM_db2_S1_Util!B4*Weighting!L2+TUM_db2_S1_Util!C4*Weighting!L3+TUM_db2_S1_Util!D4*Weighting!L4+TUM_db2_S1_Util!E4*Weighting!L5+TUM_db2_S1_Util!F4*Weighting!L6+TUM_db2_S1_Util!G4*Weighting!L7+TUM_db2_S1_Util!H4*Weighting!L8+TUM_db2_S1_Util!I4*Weighting!L9+TUM_db2_S1_Util!J4*Weighting!L10+TUM_db2_S1_Util!K4*Weighting!L11+TUM_db2_S1_Util!L4*Weighting!L12+TUM_db2_S1_Util!M4*Weighting!L13+TUM_db2_S1_Util!N4*Weighting!L14+TUM_db2_S1_Util!O4*Weighting!L15+TUM_db2_S1_Util!P4*Weighting!L16+TUM_db2_S1_Util!Q4*Weighting!L17</f>
        <v>3.4716681869744406</v>
      </c>
      <c r="M4" s="6">
        <f>+TUM_db2_S1_Util!B4*Weighting!M2+TUM_db2_S1_Util!C4*Weighting!M3+TUM_db2_S1_Util!D4*Weighting!M4+TUM_db2_S1_Util!E4*Weighting!M5+TUM_db2_S1_Util!F4*Weighting!M6+TUM_db2_S1_Util!G4*Weighting!M7+TUM_db2_S1_Util!H4*Weighting!M8+TUM_db2_S1_Util!I4*Weighting!M9+TUM_db2_S1_Util!J4*Weighting!M10+TUM_db2_S1_Util!K4*Weighting!M11+TUM_db2_S1_Util!L4*Weighting!M12+TUM_db2_S1_Util!M4*Weighting!M13+TUM_db2_S1_Util!N4*Weighting!M14+TUM_db2_S1_Util!O4*Weighting!M15+TUM_db2_S1_Util!P4*Weighting!M16+TUM_db2_S1_Util!Q4*Weighting!M17</f>
        <v>5.8294303254258051E-2</v>
      </c>
      <c r="N4" s="6">
        <f>+TUM_db2_S1_Util!B4*Weighting!N2+TUM_db2_S1_Util!C4*Weighting!N3+TUM_db2_S1_Util!D4*Weighting!N4+TUM_db2_S1_Util!E4*Weighting!N5+TUM_db2_S1_Util!F4*Weighting!N6+TUM_db2_S1_Util!G4*Weighting!N7+TUM_db2_S1_Util!H4*Weighting!N8+TUM_db2_S1_Util!I4*Weighting!N9+TUM_db2_S1_Util!J4*Weighting!N10+TUM_db2_S1_Util!K4*Weighting!N11+TUM_db2_S1_Util!L4*Weighting!N12+TUM_db2_S1_Util!M4*Weighting!N13+TUM_db2_S1_Util!N4*Weighting!N14+TUM_db2_S1_Util!O4*Weighting!N15+TUM_db2_S1_Util!P4*Weighting!N16+TUM_db2_S1_Util!Q4*Weighting!N17</f>
        <v>5.6619862397500658</v>
      </c>
      <c r="O4" s="6">
        <f>+TUM_db2_S1_Util!B4*Weighting!O2+TUM_db2_S1_Util!C4*Weighting!O3+TUM_db2_S1_Util!D4*Weighting!O4+TUM_db2_S1_Util!E4*Weighting!O5+TUM_db2_S1_Util!F4*Weighting!O6+TUM_db2_S1_Util!G4*Weighting!O7+TUM_db2_S1_Util!H4*Weighting!O8+TUM_db2_S1_Util!I4*Weighting!O9+TUM_db2_S1_Util!J4*Weighting!O10+TUM_db2_S1_Util!K4*Weighting!O11+TUM_db2_S1_Util!L4*Weighting!O12+TUM_db2_S1_Util!M4*Weighting!O13+TUM_db2_S1_Util!N4*Weighting!O14+TUM_db2_S1_Util!O4*Weighting!O15+TUM_db2_S1_Util!P4*Weighting!O16+TUM_db2_S1_Util!Q4*Weighting!O17</f>
        <v>5.20437565217106</v>
      </c>
      <c r="P4" s="6">
        <f>+TUM_db2_S1_Util!B4*Weighting!P2+TUM_db2_S1_Util!C4*Weighting!P3+TUM_db2_S1_Util!D4*Weighting!P4+TUM_db2_S1_Util!E4*Weighting!P5+TUM_db2_S1_Util!F4*Weighting!P6+TUM_db2_S1_Util!G4*Weighting!P7+TUM_db2_S1_Util!H4*Weighting!P8+TUM_db2_S1_Util!I4*Weighting!P9+TUM_db2_S1_Util!J4*Weighting!P10+TUM_db2_S1_Util!K4*Weighting!P11+TUM_db2_S1_Util!L4*Weighting!P12+TUM_db2_S1_Util!M4*Weighting!P13+TUM_db2_S1_Util!N4*Weighting!P14+TUM_db2_S1_Util!O4*Weighting!P15+TUM_db2_S1_Util!P4*Weighting!P16+TUM_db2_S1_Util!Q4*Weighting!P17</f>
        <v>3.8276295996892511</v>
      </c>
      <c r="Q4" s="6">
        <f>+TUM_db2_S1_Util!B4*Weighting!Q2+TUM_db2_S1_Util!C4*Weighting!Q3+TUM_db2_S1_Util!D4*Weighting!Q4+TUM_db2_S1_Util!E4*Weighting!Q5+TUM_db2_S1_Util!F4*Weighting!Q6+TUM_db2_S1_Util!G4*Weighting!Q7+TUM_db2_S1_Util!H4*Weighting!Q8+TUM_db2_S1_Util!I4*Weighting!Q9+TUM_db2_S1_Util!J4*Weighting!Q10+TUM_db2_S1_Util!K4*Weighting!Q11+TUM_db2_S1_Util!L4*Weighting!Q12+TUM_db2_S1_Util!M4*Weighting!Q13+TUM_db2_S1_Util!N4*Weighting!Q14+TUM_db2_S1_Util!O4*Weighting!Q15+TUM_db2_S1_Util!P4*Weighting!Q16+TUM_db2_S1_Util!Q4*Weighting!Q17</f>
        <v>0.20373877608911517</v>
      </c>
      <c r="R4" s="6">
        <f>+TUM_db2_S1_Util!B4*Weighting!R2+TUM_db2_S1_Util!C4*Weighting!R3+TUM_db2_S1_Util!D4*Weighting!R4+TUM_db2_S1_Util!E4*Weighting!R5+TUM_db2_S1_Util!F4*Weighting!R6+TUM_db2_S1_Util!G4*Weighting!R7+TUM_db2_S1_Util!H4*Weighting!R8+TUM_db2_S1_Util!I4*Weighting!R9+TUM_db2_S1_Util!J4*Weighting!R10+TUM_db2_S1_Util!K4*Weighting!R11+TUM_db2_S1_Util!L4*Weighting!R12+TUM_db2_S1_Util!M4*Weighting!R13+TUM_db2_S1_Util!N4*Weighting!R14+TUM_db2_S1_Util!O4*Weighting!R15+TUM_db2_S1_Util!P4*Weighting!R16+TUM_db2_S1_Util!Q4*Weighting!R17</f>
        <v>0.8738113720316425</v>
      </c>
      <c r="S4" s="6">
        <f>+TUM_db2_S1_Util!B4*Weighting!S2+TUM_db2_S1_Util!C4*Weighting!S3+TUM_db2_S1_Util!D4*Weighting!S4+TUM_db2_S1_Util!E4*Weighting!S5+TUM_db2_S1_Util!F4*Weighting!S6+TUM_db2_S1_Util!G4*Weighting!S7+TUM_db2_S1_Util!H4*Weighting!S8+TUM_db2_S1_Util!I4*Weighting!S9+TUM_db2_S1_Util!J4*Weighting!S10+TUM_db2_S1_Util!K4*Weighting!S11+TUM_db2_S1_Util!L4*Weighting!S12+TUM_db2_S1_Util!M4*Weighting!S13+TUM_db2_S1_Util!N4*Weighting!S14+TUM_db2_S1_Util!O4*Weighting!S15+TUM_db2_S1_Util!P4*Weighting!S16+TUM_db2_S1_Util!Q4*Weighting!S17</f>
        <v>3.4169435269597481</v>
      </c>
      <c r="T4" s="6">
        <f>+TUM_db2_S1_Util!B4*Weighting!T2+TUM_db2_S1_Util!C4*Weighting!T3+TUM_db2_S1_Util!D4*Weighting!T4+TUM_db2_S1_Util!E4*Weighting!T5+TUM_db2_S1_Util!F4*Weighting!T6+TUM_db2_S1_Util!G4*Weighting!T7+TUM_db2_S1_Util!H4*Weighting!T8+TUM_db2_S1_Util!I4*Weighting!T9+TUM_db2_S1_Util!J4*Weighting!T10+TUM_db2_S1_Util!K4*Weighting!T11+TUM_db2_S1_Util!L4*Weighting!T12+TUM_db2_S1_Util!M4*Weighting!T13+TUM_db2_S1_Util!N4*Weighting!T14+TUM_db2_S1_Util!O4*Weighting!T15+TUM_db2_S1_Util!P4*Weighting!T16+TUM_db2_S1_Util!Q4*Weighting!T17</f>
        <v>4.5789771063436744</v>
      </c>
      <c r="U4" s="6">
        <f>+TUM_db2_S1_Util!B4*Weighting!U2+TUM_db2_S1_Util!C4*Weighting!U3+TUM_db2_S1_Util!D4*Weighting!U4+TUM_db2_S1_Util!E4*Weighting!U5+TUM_db2_S1_Util!F4*Weighting!U6+TUM_db2_S1_Util!G4*Weighting!U7+TUM_db2_S1_Util!H4*Weighting!U8+TUM_db2_S1_Util!I4*Weighting!U9+TUM_db2_S1_Util!J4*Weighting!U10+TUM_db2_S1_Util!K4*Weighting!U11+TUM_db2_S1_Util!L4*Weighting!U12+TUM_db2_S1_Util!M4*Weighting!U13+TUM_db2_S1_Util!N4*Weighting!U14+TUM_db2_S1_Util!O4*Weighting!U15+TUM_db2_S1_Util!P4*Weighting!U16+TUM_db2_S1_Util!Q4*Weighting!U17</f>
        <v>9.7608324382119332E-2</v>
      </c>
      <c r="V4" s="6">
        <f>+TUM_db2_S1_Util!B4*Weighting!V2+TUM_db2_S1_Util!C4*Weighting!V3+TUM_db2_S1_Util!D4*Weighting!V4+TUM_db2_S1_Util!E4*Weighting!V5+TUM_db2_S1_Util!F4*Weighting!V6+TUM_db2_S1_Util!G4*Weighting!V7+TUM_db2_S1_Util!H4*Weighting!V8+TUM_db2_S1_Util!I4*Weighting!V9+TUM_db2_S1_Util!J4*Weighting!V10+TUM_db2_S1_Util!K4*Weighting!V11+TUM_db2_S1_Util!L4*Weighting!V12+TUM_db2_S1_Util!M4*Weighting!V13+TUM_db2_S1_Util!N4*Weighting!V14+TUM_db2_S1_Util!O4*Weighting!V15+TUM_db2_S1_Util!P4*Weighting!V16+TUM_db2_S1_Util!Q4*Weighting!V17</f>
        <v>0.46624896165416285</v>
      </c>
      <c r="W4" s="6">
        <f>+TUM_db2_S1_Util!B4*Weighting!W2+TUM_db2_S1_Util!C4*Weighting!W3+TUM_db2_S1_Util!D4*Weighting!W4+TUM_db2_S1_Util!E4*Weighting!W5+TUM_db2_S1_Util!F4*Weighting!W6+TUM_db2_S1_Util!G4*Weighting!W7+TUM_db2_S1_Util!H4*Weighting!W8+TUM_db2_S1_Util!I4*Weighting!W9+TUM_db2_S1_Util!J4*Weighting!W10+TUM_db2_S1_Util!K4*Weighting!W11+TUM_db2_S1_Util!L4*Weighting!W12+TUM_db2_S1_Util!M4*Weighting!W13+TUM_db2_S1_Util!N4*Weighting!W14+TUM_db2_S1_Util!O4*Weighting!W15+TUM_db2_S1_Util!P4*Weighting!W16+TUM_db2_S1_Util!Q4*Weighting!W17</f>
        <v>0.8853609364394095</v>
      </c>
      <c r="X4" s="6">
        <f>+TUM_db2_S1_Util!B4*Weighting!X2+TUM_db2_S1_Util!C4*Weighting!X3+TUM_db2_S1_Util!D4*Weighting!X4+TUM_db2_S1_Util!E4*Weighting!X5+TUM_db2_S1_Util!F4*Weighting!X6+TUM_db2_S1_Util!G4*Weighting!X7+TUM_db2_S1_Util!H4*Weighting!X8+TUM_db2_S1_Util!I4*Weighting!X9+TUM_db2_S1_Util!J4*Weighting!X10+TUM_db2_S1_Util!K4*Weighting!X11+TUM_db2_S1_Util!L4*Weighting!X12+TUM_db2_S1_Util!M4*Weighting!X13+TUM_db2_S1_Util!N4*Weighting!X14+TUM_db2_S1_Util!O4*Weighting!X15+TUM_db2_S1_Util!P4*Weighting!X16+TUM_db2_S1_Util!Q4*Weighting!X17</f>
        <v>0.1798686939139125</v>
      </c>
      <c r="Y4" s="6">
        <f>+TUM_db2_S1_Util!B4*Weighting!Y2+TUM_db2_S1_Util!C4*Weighting!Y3+TUM_db2_S1_Util!D4*Weighting!Y4+TUM_db2_S1_Util!E4*Weighting!Y5+TUM_db2_S1_Util!F4*Weighting!Y6+TUM_db2_S1_Util!G4*Weighting!Y7+TUM_db2_S1_Util!H4*Weighting!Y8+TUM_db2_S1_Util!I4*Weighting!Y9+TUM_db2_S1_Util!J4*Weighting!Y10+TUM_db2_S1_Util!K4*Weighting!Y11+TUM_db2_S1_Util!L4*Weighting!Y12+TUM_db2_S1_Util!M4*Weighting!Y13+TUM_db2_S1_Util!N4*Weighting!Y14+TUM_db2_S1_Util!O4*Weighting!Y15+TUM_db2_S1_Util!P4*Weighting!Y16+TUM_db2_S1_Util!Q4*Weighting!Y17</f>
        <v>0.1237948741741679</v>
      </c>
      <c r="Z4" s="6">
        <f>+TUM_db2_S1_Util!B4*Weighting!Z2+TUM_db2_S1_Util!C4*Weighting!Z3+TUM_db2_S1_Util!D4*Weighting!Z4+TUM_db2_S1_Util!E4*Weighting!Z5+TUM_db2_S1_Util!F4*Weighting!Z6+TUM_db2_S1_Util!G4*Weighting!Z7+TUM_db2_S1_Util!H4*Weighting!Z8+TUM_db2_S1_Util!I4*Weighting!Z9+TUM_db2_S1_Util!J4*Weighting!Z10+TUM_db2_S1_Util!K4*Weighting!Z11+TUM_db2_S1_Util!L4*Weighting!Z12+TUM_db2_S1_Util!M4*Weighting!Z13+TUM_db2_S1_Util!N4*Weighting!Z14+TUM_db2_S1_Util!O4*Weighting!Z15+TUM_db2_S1_Util!P4*Weighting!Z16+TUM_db2_S1_Util!Q4*Weighting!Z17</f>
        <v>1.3162009399069585</v>
      </c>
      <c r="AA4" s="6">
        <f>+TUM_db2_S1_Util!B4*Weighting!AA2+TUM_db2_S1_Util!C4*Weighting!AA3+TUM_db2_S1_Util!D4*Weighting!AA4+TUM_db2_S1_Util!E4*Weighting!AA5+TUM_db2_S1_Util!F4*Weighting!AA6+TUM_db2_S1_Util!G4*Weighting!AA7+TUM_db2_S1_Util!H4*Weighting!AA8+TUM_db2_S1_Util!I4*Weighting!AA9+TUM_db2_S1_Util!J4*Weighting!AA10+TUM_db2_S1_Util!K4*Weighting!AA11+TUM_db2_S1_Util!L4*Weighting!AA12+TUM_db2_S1_Util!M4*Weighting!AA13+TUM_db2_S1_Util!N4*Weighting!AA14+TUM_db2_S1_Util!O4*Weighting!AA15+TUM_db2_S1_Util!P4*Weighting!AA16+TUM_db2_S1_Util!Q4*Weighting!AA17</f>
        <v>1.8520903767437329</v>
      </c>
    </row>
    <row r="5" spans="1:27" x14ac:dyDescent="0.35">
      <c r="A5" s="5" t="s">
        <v>4</v>
      </c>
      <c r="B5" s="6">
        <f ca="1">+TUM_db2_S1_Util!B5*Weighting!B2+TUM_db2_S1_Util!C5*Weighting!B3+TUM_db2_S1_Util!D5*Weighting!B4+TUM_db2_S1_Util!E5*Weighting!B5+TUM_db2_S1_Util!F5*Weighting!B6+TUM_db2_S1_Util!G5*Weighting!B7+TUM_db2_S1_Util!H5*Weighting!B8+TUM_db2_S1_Util!I5*Weighting!B9+TUM_db2_S1_Util!J5*Weighting!B10+TUM_db2_S1_Util!K5*Weighting!B11+TUM_db2_S1_Util!L5*Weighting!B12+TUM_db2_S1_Util!M5*Weighting!B13+TUM_db2_S1_Util!N5*Weighting!B14+TUM_db2_S1_Util!O5*Weighting!B15+TUM_db2_S1_Util!P5*Weighting!B16+TUM_db2_S1_Util!Q5*Weighting!B17</f>
        <v>-139.68695554633152</v>
      </c>
      <c r="C5" s="6">
        <f ca="1">+TUM_db2_S1_Util!B5*Weighting!C2+TUM_db2_S1_Util!C5*Weighting!C3+TUM_db2_S1_Util!D5*Weighting!C4+TUM_db2_S1_Util!E5*Weighting!C5+TUM_db2_S1_Util!F5*Weighting!C6+TUM_db2_S1_Util!G5*Weighting!C7+TUM_db2_S1_Util!H5*Weighting!C8+TUM_db2_S1_Util!I5*Weighting!C9+TUM_db2_S1_Util!J5*Weighting!C10+TUM_db2_S1_Util!K5*Weighting!C11+TUM_db2_S1_Util!L5*Weighting!C12+TUM_db2_S1_Util!M5*Weighting!C13+TUM_db2_S1_Util!N5*Weighting!C14+TUM_db2_S1_Util!O5*Weighting!C15+TUM_db2_S1_Util!P5*Weighting!C16+TUM_db2_S1_Util!Q5*Weighting!C17</f>
        <v>-134.5208187583392</v>
      </c>
      <c r="D5" s="6">
        <f ca="1">+TUM_db2_S1_Util!B5*Weighting!D2+TUM_db2_S1_Util!C5*Weighting!D3+TUM_db2_S1_Util!D5*Weighting!D4+TUM_db2_S1_Util!E5*Weighting!D5+TUM_db2_S1_Util!F5*Weighting!D6+TUM_db2_S1_Util!G5*Weighting!D7+TUM_db2_S1_Util!H5*Weighting!D8+TUM_db2_S1_Util!I5*Weighting!D9+TUM_db2_S1_Util!J5*Weighting!D10+TUM_db2_S1_Util!K5*Weighting!D11+TUM_db2_S1_Util!L5*Weighting!D12+TUM_db2_S1_Util!M5*Weighting!D13+TUM_db2_S1_Util!N5*Weighting!D14+TUM_db2_S1_Util!O5*Weighting!D15+TUM_db2_S1_Util!P5*Weighting!D16+TUM_db2_S1_Util!Q5*Weighting!D17</f>
        <v>-136.36778166750952</v>
      </c>
      <c r="E5" s="6">
        <f ca="1">+TUM_db2_S1_Util!B5*Weighting!E2+TUM_db2_S1_Util!C5*Weighting!E3+TUM_db2_S1_Util!D5*Weighting!E4+TUM_db2_S1_Util!E5*Weighting!E5+TUM_db2_S1_Util!F5*Weighting!E6+TUM_db2_S1_Util!G5*Weighting!E7+TUM_db2_S1_Util!H5*Weighting!E8+TUM_db2_S1_Util!I5*Weighting!E9+TUM_db2_S1_Util!J5*Weighting!E10+TUM_db2_S1_Util!K5*Weighting!E11+TUM_db2_S1_Util!L5*Weighting!E12+TUM_db2_S1_Util!M5*Weighting!E13+TUM_db2_S1_Util!N5*Weighting!E14+TUM_db2_S1_Util!O5*Weighting!E15+TUM_db2_S1_Util!P5*Weighting!E16+TUM_db2_S1_Util!Q5*Weighting!E17</f>
        <v>-165.52678678733881</v>
      </c>
      <c r="F5" s="6">
        <f ca="1">+TUM_db2_S1_Util!B5*Weighting!F2+TUM_db2_S1_Util!C5*Weighting!F3+TUM_db2_S1_Util!D5*Weighting!F4+TUM_db2_S1_Util!E5*Weighting!F5+TUM_db2_S1_Util!F5*Weighting!F6+TUM_db2_S1_Util!G5*Weighting!F7+TUM_db2_S1_Util!H5*Weighting!F8+TUM_db2_S1_Util!I5*Weighting!F9+TUM_db2_S1_Util!J5*Weighting!F10+TUM_db2_S1_Util!K5*Weighting!F11+TUM_db2_S1_Util!L5*Weighting!F12+TUM_db2_S1_Util!M5*Weighting!F13+TUM_db2_S1_Util!N5*Weighting!F14+TUM_db2_S1_Util!O5*Weighting!F15+TUM_db2_S1_Util!P5*Weighting!F16+TUM_db2_S1_Util!Q5*Weighting!F17</f>
        <v>-128.05913698737567</v>
      </c>
      <c r="G5" s="6">
        <f>+TUM_db2_S1_Util!B5*Weighting!G2+TUM_db2_S1_Util!C5*Weighting!G3+TUM_db2_S1_Util!D5*Weighting!G4+TUM_db2_S1_Util!E5*Weighting!G5+TUM_db2_S1_Util!F5*Weighting!G6+TUM_db2_S1_Util!G5*Weighting!G7+TUM_db2_S1_Util!H5*Weighting!G8+TUM_db2_S1_Util!I5*Weighting!G9+TUM_db2_S1_Util!J5*Weighting!G10+TUM_db2_S1_Util!K5*Weighting!G11+TUM_db2_S1_Util!L5*Weighting!G12+TUM_db2_S1_Util!M5*Weighting!G13+TUM_db2_S1_Util!N5*Weighting!G14+TUM_db2_S1_Util!O5*Weighting!G15+TUM_db2_S1_Util!P5*Weighting!G16+TUM_db2_S1_Util!Q5*Weighting!G17</f>
        <v>-57.097927919071587</v>
      </c>
      <c r="H5" s="6">
        <f>+TUM_db2_S1_Util!B5*Weighting!H2+TUM_db2_S1_Util!C5*Weighting!H3+TUM_db2_S1_Util!D5*Weighting!H4+TUM_db2_S1_Util!E5*Weighting!H5+TUM_db2_S1_Util!F5*Weighting!H6+TUM_db2_S1_Util!G5*Weighting!H7+TUM_db2_S1_Util!H5*Weighting!H8+TUM_db2_S1_Util!I5*Weighting!H9+TUM_db2_S1_Util!J5*Weighting!H10+TUM_db2_S1_Util!K5*Weighting!H11+TUM_db2_S1_Util!L5*Weighting!H12+TUM_db2_S1_Util!M5*Weighting!H13+TUM_db2_S1_Util!N5*Weighting!H14+TUM_db2_S1_Util!O5*Weighting!H15+TUM_db2_S1_Util!P5*Weighting!H16+TUM_db2_S1_Util!Q5*Weighting!H17</f>
        <v>-47.33193233692014</v>
      </c>
      <c r="I5" s="6">
        <f>+TUM_db2_S1_Util!B5*Weighting!I2+TUM_db2_S1_Util!C5*Weighting!I3+TUM_db2_S1_Util!D5*Weighting!I4+TUM_db2_S1_Util!E5*Weighting!I5+TUM_db2_S1_Util!F5*Weighting!I6+TUM_db2_S1_Util!G5*Weighting!I7+TUM_db2_S1_Util!H5*Weighting!I8+TUM_db2_S1_Util!I5*Weighting!I9+TUM_db2_S1_Util!J5*Weighting!I10+TUM_db2_S1_Util!K5*Weighting!I11+TUM_db2_S1_Util!L5*Weighting!I12+TUM_db2_S1_Util!M5*Weighting!I13+TUM_db2_S1_Util!N5*Weighting!I14+TUM_db2_S1_Util!O5*Weighting!I15+TUM_db2_S1_Util!P5*Weighting!I16+TUM_db2_S1_Util!Q5*Weighting!I17</f>
        <v>-55.089618992941148</v>
      </c>
      <c r="J5" s="6">
        <f>+TUM_db2_S1_Util!B5*Weighting!J2+TUM_db2_S1_Util!C5*Weighting!J3+TUM_db2_S1_Util!D5*Weighting!J4+TUM_db2_S1_Util!E5*Weighting!J5+TUM_db2_S1_Util!F5*Weighting!J6+TUM_db2_S1_Util!G5*Weighting!J7+TUM_db2_S1_Util!H5*Weighting!J8+TUM_db2_S1_Util!I5*Weighting!J9+TUM_db2_S1_Util!J5*Weighting!J10+TUM_db2_S1_Util!K5*Weighting!J11+TUM_db2_S1_Util!L5*Weighting!J12+TUM_db2_S1_Util!M5*Weighting!J13+TUM_db2_S1_Util!N5*Weighting!J14+TUM_db2_S1_Util!O5*Weighting!J15+TUM_db2_S1_Util!P5*Weighting!J16+TUM_db2_S1_Util!Q5*Weighting!J17</f>
        <v>-63.43313896183377</v>
      </c>
      <c r="K5" s="6">
        <f>+TUM_db2_S1_Util!B5*Weighting!K2+TUM_db2_S1_Util!C5*Weighting!K3+TUM_db2_S1_Util!D5*Weighting!K4+TUM_db2_S1_Util!E5*Weighting!K5+TUM_db2_S1_Util!F5*Weighting!K6+TUM_db2_S1_Util!G5*Weighting!K7+TUM_db2_S1_Util!H5*Weighting!K8+TUM_db2_S1_Util!I5*Weighting!K9+TUM_db2_S1_Util!J5*Weighting!K10+TUM_db2_S1_Util!K5*Weighting!K11+TUM_db2_S1_Util!L5*Weighting!K12+TUM_db2_S1_Util!M5*Weighting!K13+TUM_db2_S1_Util!N5*Weighting!K14+TUM_db2_S1_Util!O5*Weighting!K15+TUM_db2_S1_Util!P5*Weighting!K16+TUM_db2_S1_Util!Q5*Weighting!K17</f>
        <v>-43.404123229808491</v>
      </c>
      <c r="L5" s="6">
        <f>+TUM_db2_S1_Util!B5*Weighting!L2+TUM_db2_S1_Util!C5*Weighting!L3+TUM_db2_S1_Util!D5*Weighting!L4+TUM_db2_S1_Util!E5*Weighting!L5+TUM_db2_S1_Util!F5*Weighting!L6+TUM_db2_S1_Util!G5*Weighting!L7+TUM_db2_S1_Util!H5*Weighting!L8+TUM_db2_S1_Util!I5*Weighting!L9+TUM_db2_S1_Util!J5*Weighting!L10+TUM_db2_S1_Util!K5*Weighting!L11+TUM_db2_S1_Util!L5*Weighting!L12+TUM_db2_S1_Util!M5*Weighting!L13+TUM_db2_S1_Util!N5*Weighting!L14+TUM_db2_S1_Util!O5*Weighting!L15+TUM_db2_S1_Util!P5*Weighting!L16+TUM_db2_S1_Util!Q5*Weighting!L17</f>
        <v>-8.520551621906268</v>
      </c>
      <c r="M5" s="6">
        <f>+TUM_db2_S1_Util!B5*Weighting!M2+TUM_db2_S1_Util!C5*Weighting!M3+TUM_db2_S1_Util!D5*Weighting!M4+TUM_db2_S1_Util!E5*Weighting!M5+TUM_db2_S1_Util!F5*Weighting!M6+TUM_db2_S1_Util!G5*Weighting!M7+TUM_db2_S1_Util!H5*Weighting!M8+TUM_db2_S1_Util!I5*Weighting!M9+TUM_db2_S1_Util!J5*Weighting!M10+TUM_db2_S1_Util!K5*Weighting!M11+TUM_db2_S1_Util!L5*Weighting!M12+TUM_db2_S1_Util!M5*Weighting!M13+TUM_db2_S1_Util!N5*Weighting!M14+TUM_db2_S1_Util!O5*Weighting!M15+TUM_db2_S1_Util!P5*Weighting!M16+TUM_db2_S1_Util!Q5*Weighting!M17</f>
        <v>-0.41679061538687717</v>
      </c>
      <c r="N5" s="6">
        <f>+TUM_db2_S1_Util!B5*Weighting!N2+TUM_db2_S1_Util!C5*Weighting!N3+TUM_db2_S1_Util!D5*Weighting!N4+TUM_db2_S1_Util!E5*Weighting!N5+TUM_db2_S1_Util!F5*Weighting!N6+TUM_db2_S1_Util!G5*Weighting!N7+TUM_db2_S1_Util!H5*Weighting!N8+TUM_db2_S1_Util!I5*Weighting!N9+TUM_db2_S1_Util!J5*Weighting!N10+TUM_db2_S1_Util!K5*Weighting!N11+TUM_db2_S1_Util!L5*Weighting!N12+TUM_db2_S1_Util!M5*Weighting!N13+TUM_db2_S1_Util!N5*Weighting!N14+TUM_db2_S1_Util!O5*Weighting!N15+TUM_db2_S1_Util!P5*Weighting!N16+TUM_db2_S1_Util!Q5*Weighting!N17</f>
        <v>-137.83605692879749</v>
      </c>
      <c r="O5" s="6">
        <f>+TUM_db2_S1_Util!B5*Weighting!O2+TUM_db2_S1_Util!C5*Weighting!O3+TUM_db2_S1_Util!D5*Weighting!O4+TUM_db2_S1_Util!E5*Weighting!O5+TUM_db2_S1_Util!F5*Weighting!O6+TUM_db2_S1_Util!G5*Weighting!O7+TUM_db2_S1_Util!H5*Weighting!O8+TUM_db2_S1_Util!I5*Weighting!O9+TUM_db2_S1_Util!J5*Weighting!O10+TUM_db2_S1_Util!K5*Weighting!O11+TUM_db2_S1_Util!L5*Weighting!O12+TUM_db2_S1_Util!M5*Weighting!O13+TUM_db2_S1_Util!N5*Weighting!O14+TUM_db2_S1_Util!O5*Weighting!O15+TUM_db2_S1_Util!P5*Weighting!O16+TUM_db2_S1_Util!Q5*Weighting!O17</f>
        <v>-211.4406092756677</v>
      </c>
      <c r="P5" s="6">
        <f>+TUM_db2_S1_Util!B5*Weighting!P2+TUM_db2_S1_Util!C5*Weighting!P3+TUM_db2_S1_Util!D5*Weighting!P4+TUM_db2_S1_Util!E5*Weighting!P5+TUM_db2_S1_Util!F5*Weighting!P6+TUM_db2_S1_Util!G5*Weighting!P7+TUM_db2_S1_Util!H5*Weighting!P8+TUM_db2_S1_Util!I5*Weighting!P9+TUM_db2_S1_Util!J5*Weighting!P10+TUM_db2_S1_Util!K5*Weighting!P11+TUM_db2_S1_Util!L5*Weighting!P12+TUM_db2_S1_Util!M5*Weighting!P13+TUM_db2_S1_Util!N5*Weighting!P14+TUM_db2_S1_Util!O5*Weighting!P15+TUM_db2_S1_Util!P5*Weighting!P16+TUM_db2_S1_Util!Q5*Weighting!P17</f>
        <v>-15.56684189647002</v>
      </c>
      <c r="Q5" s="6">
        <f>+TUM_db2_S1_Util!B5*Weighting!Q2+TUM_db2_S1_Util!C5*Weighting!Q3+TUM_db2_S1_Util!D5*Weighting!Q4+TUM_db2_S1_Util!E5*Weighting!Q5+TUM_db2_S1_Util!F5*Weighting!Q6+TUM_db2_S1_Util!G5*Weighting!Q7+TUM_db2_S1_Util!H5*Weighting!Q8+TUM_db2_S1_Util!I5*Weighting!Q9+TUM_db2_S1_Util!J5*Weighting!Q10+TUM_db2_S1_Util!K5*Weighting!Q11+TUM_db2_S1_Util!L5*Weighting!Q12+TUM_db2_S1_Util!M5*Weighting!Q13+TUM_db2_S1_Util!N5*Weighting!Q14+TUM_db2_S1_Util!O5*Weighting!Q15+TUM_db2_S1_Util!P5*Weighting!Q16+TUM_db2_S1_Util!Q5*Weighting!Q17</f>
        <v>-0.92657622309680754</v>
      </c>
      <c r="R5" s="6">
        <f>+TUM_db2_S1_Util!B5*Weighting!R2+TUM_db2_S1_Util!C5*Weighting!R3+TUM_db2_S1_Util!D5*Weighting!R4+TUM_db2_S1_Util!E5*Weighting!R5+TUM_db2_S1_Util!F5*Weighting!R6+TUM_db2_S1_Util!G5*Weighting!R7+TUM_db2_S1_Util!H5*Weighting!R8+TUM_db2_S1_Util!I5*Weighting!R9+TUM_db2_S1_Util!J5*Weighting!R10+TUM_db2_S1_Util!K5*Weighting!R11+TUM_db2_S1_Util!L5*Weighting!R12+TUM_db2_S1_Util!M5*Weighting!R13+TUM_db2_S1_Util!N5*Weighting!R14+TUM_db2_S1_Util!O5*Weighting!R15+TUM_db2_S1_Util!P5*Weighting!R16+TUM_db2_S1_Util!Q5*Weighting!R17</f>
        <v>-12.903686495898526</v>
      </c>
      <c r="S5" s="6">
        <f>+TUM_db2_S1_Util!B5*Weighting!S2+TUM_db2_S1_Util!C5*Weighting!S3+TUM_db2_S1_Util!D5*Weighting!S4+TUM_db2_S1_Util!E5*Weighting!S5+TUM_db2_S1_Util!F5*Weighting!S6+TUM_db2_S1_Util!G5*Weighting!S7+TUM_db2_S1_Util!H5*Weighting!S8+TUM_db2_S1_Util!I5*Weighting!S9+TUM_db2_S1_Util!J5*Weighting!S10+TUM_db2_S1_Util!K5*Weighting!S11+TUM_db2_S1_Util!L5*Weighting!S12+TUM_db2_S1_Util!M5*Weighting!S13+TUM_db2_S1_Util!N5*Weighting!S14+TUM_db2_S1_Util!O5*Weighting!S15+TUM_db2_S1_Util!P5*Weighting!S16+TUM_db2_S1_Util!Q5*Weighting!S17</f>
        <v>-23.119636506121257</v>
      </c>
      <c r="T5" s="6">
        <f>+TUM_db2_S1_Util!B5*Weighting!T2+TUM_db2_S1_Util!C5*Weighting!T3+TUM_db2_S1_Util!D5*Weighting!T4+TUM_db2_S1_Util!E5*Weighting!T5+TUM_db2_S1_Util!F5*Weighting!T6+TUM_db2_S1_Util!G5*Weighting!T7+TUM_db2_S1_Util!H5*Weighting!T8+TUM_db2_S1_Util!I5*Weighting!T9+TUM_db2_S1_Util!J5*Weighting!T10+TUM_db2_S1_Util!K5*Weighting!T11+TUM_db2_S1_Util!L5*Weighting!T12+TUM_db2_S1_Util!M5*Weighting!T13+TUM_db2_S1_Util!N5*Weighting!T14+TUM_db2_S1_Util!O5*Weighting!T15+TUM_db2_S1_Util!P5*Weighting!T16+TUM_db2_S1_Util!Q5*Weighting!T17</f>
        <v>-30.087476299810696</v>
      </c>
      <c r="U5" s="6">
        <f>+TUM_db2_S1_Util!B5*Weighting!U2+TUM_db2_S1_Util!C5*Weighting!U3+TUM_db2_S1_Util!D5*Weighting!U4+TUM_db2_S1_Util!E5*Weighting!U5+TUM_db2_S1_Util!F5*Weighting!U6+TUM_db2_S1_Util!G5*Weighting!U7+TUM_db2_S1_Util!H5*Weighting!U8+TUM_db2_S1_Util!I5*Weighting!U9+TUM_db2_S1_Util!J5*Weighting!U10+TUM_db2_S1_Util!K5*Weighting!U11+TUM_db2_S1_Util!L5*Weighting!U12+TUM_db2_S1_Util!M5*Weighting!U13+TUM_db2_S1_Util!N5*Weighting!U14+TUM_db2_S1_Util!O5*Weighting!U15+TUM_db2_S1_Util!P5*Weighting!U16+TUM_db2_S1_Util!Q5*Weighting!U17</f>
        <v>-33.576238157927847</v>
      </c>
      <c r="V5" s="6">
        <f>+TUM_db2_S1_Util!B5*Weighting!V2+TUM_db2_S1_Util!C5*Weighting!V3+TUM_db2_S1_Util!D5*Weighting!V4+TUM_db2_S1_Util!E5*Weighting!V5+TUM_db2_S1_Util!F5*Weighting!V6+TUM_db2_S1_Util!G5*Weighting!V7+TUM_db2_S1_Util!H5*Weighting!V8+TUM_db2_S1_Util!I5*Weighting!V9+TUM_db2_S1_Util!J5*Weighting!V10+TUM_db2_S1_Util!K5*Weighting!V11+TUM_db2_S1_Util!L5*Weighting!V12+TUM_db2_S1_Util!M5*Weighting!V13+TUM_db2_S1_Util!N5*Weighting!V14+TUM_db2_S1_Util!O5*Weighting!V15+TUM_db2_S1_Util!P5*Weighting!V16+TUM_db2_S1_Util!Q5*Weighting!V17</f>
        <v>-30.338497833319558</v>
      </c>
      <c r="W5" s="6">
        <f>+TUM_db2_S1_Util!B5*Weighting!W2+TUM_db2_S1_Util!C5*Weighting!W3+TUM_db2_S1_Util!D5*Weighting!W4+TUM_db2_S1_Util!E5*Weighting!W5+TUM_db2_S1_Util!F5*Weighting!W6+TUM_db2_S1_Util!G5*Weighting!W7+TUM_db2_S1_Util!H5*Weighting!W8+TUM_db2_S1_Util!I5*Weighting!W9+TUM_db2_S1_Util!J5*Weighting!W10+TUM_db2_S1_Util!K5*Weighting!W11+TUM_db2_S1_Util!L5*Weighting!W12+TUM_db2_S1_Util!M5*Weighting!W13+TUM_db2_S1_Util!N5*Weighting!W14+TUM_db2_S1_Util!O5*Weighting!W15+TUM_db2_S1_Util!P5*Weighting!W16+TUM_db2_S1_Util!Q5*Weighting!W17</f>
        <v>-204.58808738493309</v>
      </c>
      <c r="X5" s="6">
        <f>+TUM_db2_S1_Util!B5*Weighting!X2+TUM_db2_S1_Util!C5*Weighting!X3+TUM_db2_S1_Util!D5*Weighting!X4+TUM_db2_S1_Util!E5*Weighting!X5+TUM_db2_S1_Util!F5*Weighting!X6+TUM_db2_S1_Util!G5*Weighting!X7+TUM_db2_S1_Util!H5*Weighting!X8+TUM_db2_S1_Util!I5*Weighting!X9+TUM_db2_S1_Util!J5*Weighting!X10+TUM_db2_S1_Util!K5*Weighting!X11+TUM_db2_S1_Util!L5*Weighting!X12+TUM_db2_S1_Util!M5*Weighting!X13+TUM_db2_S1_Util!N5*Weighting!X14+TUM_db2_S1_Util!O5*Weighting!X15+TUM_db2_S1_Util!P5*Weighting!X16+TUM_db2_S1_Util!Q5*Weighting!X17</f>
        <v>-17.929150938579177</v>
      </c>
      <c r="Y5" s="6">
        <f>+TUM_db2_S1_Util!B5*Weighting!Y2+TUM_db2_S1_Util!C5*Weighting!Y3+TUM_db2_S1_Util!D5*Weighting!Y4+TUM_db2_S1_Util!E5*Weighting!Y5+TUM_db2_S1_Util!F5*Weighting!Y6+TUM_db2_S1_Util!G5*Weighting!Y7+TUM_db2_S1_Util!H5*Weighting!Y8+TUM_db2_S1_Util!I5*Weighting!Y9+TUM_db2_S1_Util!J5*Weighting!Y10+TUM_db2_S1_Util!K5*Weighting!Y11+TUM_db2_S1_Util!L5*Weighting!Y12+TUM_db2_S1_Util!M5*Weighting!Y13+TUM_db2_S1_Util!N5*Weighting!Y14+TUM_db2_S1_Util!O5*Weighting!Y15+TUM_db2_S1_Util!P5*Weighting!Y16+TUM_db2_S1_Util!Q5*Weighting!Y17</f>
        <v>-154.86573359869598</v>
      </c>
      <c r="Z5" s="6">
        <f>+TUM_db2_S1_Util!B5*Weighting!Z2+TUM_db2_S1_Util!C5*Weighting!Z3+TUM_db2_S1_Util!D5*Weighting!Z4+TUM_db2_S1_Util!E5*Weighting!Z5+TUM_db2_S1_Util!F5*Weighting!Z6+TUM_db2_S1_Util!G5*Weighting!Z7+TUM_db2_S1_Util!H5*Weighting!Z8+TUM_db2_S1_Util!I5*Weighting!Z9+TUM_db2_S1_Util!J5*Weighting!Z10+TUM_db2_S1_Util!K5*Weighting!Z11+TUM_db2_S1_Util!L5*Weighting!Z12+TUM_db2_S1_Util!M5*Weighting!Z13+TUM_db2_S1_Util!N5*Weighting!Z14+TUM_db2_S1_Util!O5*Weighting!Z15+TUM_db2_S1_Util!P5*Weighting!Z16+TUM_db2_S1_Util!Q5*Weighting!Z17</f>
        <v>-18.877665275705123</v>
      </c>
      <c r="AA5" s="6">
        <f>+TUM_db2_S1_Util!B5*Weighting!AA2+TUM_db2_S1_Util!C5*Weighting!AA3+TUM_db2_S1_Util!D5*Weighting!AA4+TUM_db2_S1_Util!E5*Weighting!AA5+TUM_db2_S1_Util!F5*Weighting!AA6+TUM_db2_S1_Util!G5*Weighting!AA7+TUM_db2_S1_Util!H5*Weighting!AA8+TUM_db2_S1_Util!I5*Weighting!AA9+TUM_db2_S1_Util!J5*Weighting!AA10+TUM_db2_S1_Util!K5*Weighting!AA11+TUM_db2_S1_Util!L5*Weighting!AA12+TUM_db2_S1_Util!M5*Weighting!AA13+TUM_db2_S1_Util!N5*Weighting!AA14+TUM_db2_S1_Util!O5*Weighting!AA15+TUM_db2_S1_Util!P5*Weighting!AA16+TUM_db2_S1_Util!Q5*Weighting!AA17</f>
        <v>-12.573247652829075</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1_Mat!B2*Weighting!B2+TUM_db2_S1_Mat!C2*Weighting!B3+TUM_db2_S1_Mat!D2*Weighting!B4+TUM_db2_S1_Mat!E2*Weighting!B5+TUM_db2_S1_Mat!F2*Weighting!B6+TUM_db2_S1_Mat!G2*Weighting!B7+TUM_db2_S1_Mat!H2*Weighting!B8+TUM_db2_S1_Mat!I2*Weighting!B9+TUM_db2_S1_Mat!J2*Weighting!B10+TUM_db2_S1_Mat!K2*Weighting!B11+TUM_db2_S1_Mat!L2*Weighting!B12+TUM_db2_S1_Mat!M2*Weighting!B13+TUM_db2_S1_Mat!N2*Weighting!B14+TUM_db2_S1_Mat!O2*Weighting!B15+TUM_db2_S1_Mat!P2*Weighting!B16+TUM_db2_S1_Mat!Q2*Weighting!B17</f>
        <v>698.43477773165785</v>
      </c>
      <c r="C2" s="6">
        <f ca="1">+TUM_db2_S1_Mat!B2*Weighting!C2+TUM_db2_S1_Mat!C2*Weighting!C3+TUM_db2_S1_Mat!D2*Weighting!C4+TUM_db2_S1_Mat!E2*Weighting!C5+TUM_db2_S1_Mat!F2*Weighting!C6+TUM_db2_S1_Mat!G2*Weighting!C7+TUM_db2_S1_Mat!H2*Weighting!C8+TUM_db2_S1_Mat!I2*Weighting!C9+TUM_db2_S1_Mat!J2*Weighting!C10+TUM_db2_S1_Mat!K2*Weighting!C11+TUM_db2_S1_Mat!L2*Weighting!C12+TUM_db2_S1_Mat!M2*Weighting!C13+TUM_db2_S1_Mat!N2*Weighting!C14+TUM_db2_S1_Mat!O2*Weighting!C15+TUM_db2_S1_Mat!P2*Weighting!C16+TUM_db2_S1_Mat!Q2*Weighting!C17</f>
        <v>672.60409379169619</v>
      </c>
      <c r="D2" s="6">
        <f ca="1">+TUM_db2_S1_Mat!B2*Weighting!D2+TUM_db2_S1_Mat!C2*Weighting!D3+TUM_db2_S1_Mat!D2*Weighting!D4+TUM_db2_S1_Mat!E2*Weighting!D5+TUM_db2_S1_Mat!F2*Weighting!D6+TUM_db2_S1_Mat!G2*Weighting!D7+TUM_db2_S1_Mat!H2*Weighting!D8+TUM_db2_S1_Mat!I2*Weighting!D9+TUM_db2_S1_Mat!J2*Weighting!D10+TUM_db2_S1_Mat!K2*Weighting!D11+TUM_db2_S1_Mat!L2*Weighting!D12+TUM_db2_S1_Mat!M2*Weighting!D13+TUM_db2_S1_Mat!N2*Weighting!D14+TUM_db2_S1_Mat!O2*Weighting!D15+TUM_db2_S1_Mat!P2*Weighting!D16+TUM_db2_S1_Mat!Q2*Weighting!D17</f>
        <v>681.83890833754742</v>
      </c>
      <c r="E2" s="6">
        <f ca="1">+TUM_db2_S1_Mat!B2*Weighting!E2+TUM_db2_S1_Mat!C2*Weighting!E3+TUM_db2_S1_Mat!D2*Weighting!E4+TUM_db2_S1_Mat!E2*Weighting!E5+TUM_db2_S1_Mat!F2*Weighting!E6+TUM_db2_S1_Mat!G2*Weighting!E7+TUM_db2_S1_Mat!H2*Weighting!E8+TUM_db2_S1_Mat!I2*Weighting!E9+TUM_db2_S1_Mat!J2*Weighting!E10+TUM_db2_S1_Mat!K2*Weighting!E11+TUM_db2_S1_Mat!L2*Weighting!E12+TUM_db2_S1_Mat!M2*Weighting!E13+TUM_db2_S1_Mat!N2*Weighting!E14+TUM_db2_S1_Mat!O2*Weighting!E15+TUM_db2_S1_Mat!P2*Weighting!E16+TUM_db2_S1_Mat!Q2*Weighting!E17</f>
        <v>827.63393393669423</v>
      </c>
      <c r="F2" s="6">
        <f ca="1">+TUM_db2_S1_Mat!B2*Weighting!F2+TUM_db2_S1_Mat!C2*Weighting!F3+TUM_db2_S1_Mat!D2*Weighting!F4+TUM_db2_S1_Mat!E2*Weighting!F5+TUM_db2_S1_Mat!F2*Weighting!F6+TUM_db2_S1_Mat!G2*Weighting!F7+TUM_db2_S1_Mat!H2*Weighting!F8+TUM_db2_S1_Mat!I2*Weighting!F9+TUM_db2_S1_Mat!J2*Weighting!F10+TUM_db2_S1_Mat!K2*Weighting!F11+TUM_db2_S1_Mat!L2*Weighting!F12+TUM_db2_S1_Mat!M2*Weighting!F13+TUM_db2_S1_Mat!N2*Weighting!F14+TUM_db2_S1_Mat!O2*Weighting!F15+TUM_db2_S1_Mat!P2*Weighting!F16+TUM_db2_S1_Mat!Q2*Weighting!F17</f>
        <v>640.2956849368785</v>
      </c>
      <c r="G2" s="6">
        <f>+TUM_db2_S1_Mat!B2*Weighting!G2+TUM_db2_S1_Mat!C2*Weighting!G3+TUM_db2_S1_Mat!D2*Weighting!G4+TUM_db2_S1_Mat!E2*Weighting!G5+TUM_db2_S1_Mat!F2*Weighting!G6+TUM_db2_S1_Mat!G2*Weighting!G7+TUM_db2_S1_Mat!H2*Weighting!G8+TUM_db2_S1_Mat!I2*Weighting!G9+TUM_db2_S1_Mat!J2*Weighting!G10+TUM_db2_S1_Mat!K2*Weighting!G11+TUM_db2_S1_Mat!L2*Weighting!G12+TUM_db2_S1_Mat!M2*Weighting!G13+TUM_db2_S1_Mat!N2*Weighting!G14+TUM_db2_S1_Mat!O2*Weighting!G15+TUM_db2_S1_Mat!P2*Weighting!G16+TUM_db2_S1_Mat!Q2*Weighting!G17</f>
        <v>285.48963959535797</v>
      </c>
      <c r="H2" s="6">
        <f>+TUM_db2_S1_Mat!B2*Weighting!H2+TUM_db2_S1_Mat!C2*Weighting!H3+TUM_db2_S1_Mat!D2*Weighting!H4+TUM_db2_S1_Mat!E2*Weighting!H5+TUM_db2_S1_Mat!F2*Weighting!H6+TUM_db2_S1_Mat!G2*Weighting!H7+TUM_db2_S1_Mat!H2*Weighting!H8+TUM_db2_S1_Mat!I2*Weighting!H9+TUM_db2_S1_Mat!J2*Weighting!H10+TUM_db2_S1_Mat!K2*Weighting!H11+TUM_db2_S1_Mat!L2*Weighting!H12+TUM_db2_S1_Mat!M2*Weighting!H13+TUM_db2_S1_Mat!N2*Weighting!H14+TUM_db2_S1_Mat!O2*Weighting!H15+TUM_db2_S1_Mat!P2*Weighting!H16+TUM_db2_S1_Mat!Q2*Weighting!H17</f>
        <v>236.65966168460071</v>
      </c>
      <c r="I2" s="6">
        <f>+TUM_db2_S1_Mat!B2*Weighting!I2+TUM_db2_S1_Mat!C2*Weighting!I3+TUM_db2_S1_Mat!D2*Weighting!I4+TUM_db2_S1_Mat!E2*Weighting!I5+TUM_db2_S1_Mat!F2*Weighting!I6+TUM_db2_S1_Mat!G2*Weighting!I7+TUM_db2_S1_Mat!H2*Weighting!I8+TUM_db2_S1_Mat!I2*Weighting!I9+TUM_db2_S1_Mat!J2*Weighting!I10+TUM_db2_S1_Mat!K2*Weighting!I11+TUM_db2_S1_Mat!L2*Weighting!I12+TUM_db2_S1_Mat!M2*Weighting!I13+TUM_db2_S1_Mat!N2*Weighting!I14+TUM_db2_S1_Mat!O2*Weighting!I15+TUM_db2_S1_Mat!P2*Weighting!I16+TUM_db2_S1_Mat!Q2*Weighting!I17</f>
        <v>275.44809496470583</v>
      </c>
      <c r="J2" s="6">
        <f>+TUM_db2_S1_Mat!B2*Weighting!J2+TUM_db2_S1_Mat!C2*Weighting!J3+TUM_db2_S1_Mat!D2*Weighting!J4+TUM_db2_S1_Mat!E2*Weighting!J5+TUM_db2_S1_Mat!F2*Weighting!J6+TUM_db2_S1_Mat!G2*Weighting!J7+TUM_db2_S1_Mat!H2*Weighting!J8+TUM_db2_S1_Mat!I2*Weighting!J9+TUM_db2_S1_Mat!J2*Weighting!J10+TUM_db2_S1_Mat!K2*Weighting!J11+TUM_db2_S1_Mat!L2*Weighting!J12+TUM_db2_S1_Mat!M2*Weighting!J13+TUM_db2_S1_Mat!N2*Weighting!J14+TUM_db2_S1_Mat!O2*Weighting!J15+TUM_db2_S1_Mat!P2*Weighting!J16+TUM_db2_S1_Mat!Q2*Weighting!J17</f>
        <v>317.16569480916888</v>
      </c>
      <c r="K2" s="6">
        <f>+TUM_db2_S1_Mat!B2*Weighting!K2+TUM_db2_S1_Mat!C2*Weighting!K3+TUM_db2_S1_Mat!D2*Weighting!K4+TUM_db2_S1_Mat!E2*Weighting!K5+TUM_db2_S1_Mat!F2*Weighting!K6+TUM_db2_S1_Mat!G2*Weighting!K7+TUM_db2_S1_Mat!H2*Weighting!K8+TUM_db2_S1_Mat!I2*Weighting!K9+TUM_db2_S1_Mat!J2*Weighting!K10+TUM_db2_S1_Mat!K2*Weighting!K11+TUM_db2_S1_Mat!L2*Weighting!K12+TUM_db2_S1_Mat!M2*Weighting!K13+TUM_db2_S1_Mat!N2*Weighting!K14+TUM_db2_S1_Mat!O2*Weighting!K15+TUM_db2_S1_Mat!P2*Weighting!K16+TUM_db2_S1_Mat!Q2*Weighting!K17</f>
        <v>217.02061614904247</v>
      </c>
      <c r="L2" s="6">
        <f>+TUM_db2_S1_Mat!B2*Weighting!L2+TUM_db2_S1_Mat!C2*Weighting!L3+TUM_db2_S1_Mat!D2*Weighting!L4+TUM_db2_S1_Mat!E2*Weighting!L5+TUM_db2_S1_Mat!F2*Weighting!L6+TUM_db2_S1_Mat!G2*Weighting!L7+TUM_db2_S1_Mat!H2*Weighting!L8+TUM_db2_S1_Mat!I2*Weighting!L9+TUM_db2_S1_Mat!J2*Weighting!L10+TUM_db2_S1_Mat!K2*Weighting!L11+TUM_db2_S1_Mat!L2*Weighting!L12+TUM_db2_S1_Mat!M2*Weighting!L13+TUM_db2_S1_Mat!N2*Weighting!L14+TUM_db2_S1_Mat!O2*Weighting!L15+TUM_db2_S1_Mat!P2*Weighting!L16+TUM_db2_S1_Mat!Q2*Weighting!L17</f>
        <v>42.602758109531344</v>
      </c>
      <c r="M2" s="6">
        <f>+TUM_db2_S1_Mat!B2*Weighting!M2+TUM_db2_S1_Mat!C2*Weighting!M3+TUM_db2_S1_Mat!D2*Weighting!M4+TUM_db2_S1_Mat!E2*Weighting!M5+TUM_db2_S1_Mat!F2*Weighting!M6+TUM_db2_S1_Mat!G2*Weighting!M7+TUM_db2_S1_Mat!H2*Weighting!M8+TUM_db2_S1_Mat!I2*Weighting!M9+TUM_db2_S1_Mat!J2*Weighting!M10+TUM_db2_S1_Mat!K2*Weighting!M11+TUM_db2_S1_Mat!L2*Weighting!M12+TUM_db2_S1_Mat!M2*Weighting!M13+TUM_db2_S1_Mat!N2*Weighting!M14+TUM_db2_S1_Mat!O2*Weighting!M15+TUM_db2_S1_Mat!P2*Weighting!M16+TUM_db2_S1_Mat!Q2*Weighting!M17</f>
        <v>2.0839530769343866</v>
      </c>
      <c r="N2" s="6">
        <f>+TUM_db2_S1_Mat!B2*Weighting!N2+TUM_db2_S1_Mat!C2*Weighting!N3+TUM_db2_S1_Mat!D2*Weighting!N4+TUM_db2_S1_Mat!E2*Weighting!N5+TUM_db2_S1_Mat!F2*Weighting!N6+TUM_db2_S1_Mat!G2*Weighting!N7+TUM_db2_S1_Mat!H2*Weighting!N8+TUM_db2_S1_Mat!I2*Weighting!N9+TUM_db2_S1_Mat!J2*Weighting!N10+TUM_db2_S1_Mat!K2*Weighting!N11+TUM_db2_S1_Mat!L2*Weighting!N12+TUM_db2_S1_Mat!M2*Weighting!N13+TUM_db2_S1_Mat!N2*Weighting!N14+TUM_db2_S1_Mat!O2*Weighting!N15+TUM_db2_S1_Mat!P2*Weighting!N16+TUM_db2_S1_Mat!Q2*Weighting!N17</f>
        <v>689.18028464398731</v>
      </c>
      <c r="O2" s="6">
        <f>+TUM_db2_S1_Mat!B2*Weighting!O2+TUM_db2_S1_Mat!C2*Weighting!O3+TUM_db2_S1_Mat!D2*Weighting!O4+TUM_db2_S1_Mat!E2*Weighting!O5+TUM_db2_S1_Mat!F2*Weighting!O6+TUM_db2_S1_Mat!G2*Weighting!O7+TUM_db2_S1_Mat!H2*Weighting!O8+TUM_db2_S1_Mat!I2*Weighting!O9+TUM_db2_S1_Mat!J2*Weighting!O10+TUM_db2_S1_Mat!K2*Weighting!O11+TUM_db2_S1_Mat!L2*Weighting!O12+TUM_db2_S1_Mat!M2*Weighting!O13+TUM_db2_S1_Mat!N2*Weighting!O14+TUM_db2_S1_Mat!O2*Weighting!O15+TUM_db2_S1_Mat!P2*Weighting!O16+TUM_db2_S1_Mat!Q2*Weighting!O17</f>
        <v>1057.2030463783387</v>
      </c>
      <c r="P2" s="6">
        <f>+TUM_db2_S1_Mat!B2*Weighting!P2+TUM_db2_S1_Mat!C2*Weighting!P3+TUM_db2_S1_Mat!D2*Weighting!P4+TUM_db2_S1_Mat!E2*Weighting!P5+TUM_db2_S1_Mat!F2*Weighting!P6+TUM_db2_S1_Mat!G2*Weighting!P7+TUM_db2_S1_Mat!H2*Weighting!P8+TUM_db2_S1_Mat!I2*Weighting!P9+TUM_db2_S1_Mat!J2*Weighting!P10+TUM_db2_S1_Mat!K2*Weighting!P11+TUM_db2_S1_Mat!L2*Weighting!P12+TUM_db2_S1_Mat!M2*Weighting!P13+TUM_db2_S1_Mat!N2*Weighting!P14+TUM_db2_S1_Mat!O2*Weighting!P15+TUM_db2_S1_Mat!P2*Weighting!P16+TUM_db2_S1_Mat!Q2*Weighting!P17</f>
        <v>77.834209482350104</v>
      </c>
      <c r="Q2" s="6">
        <f>+TUM_db2_S1_Mat!B2*Weighting!Q2+TUM_db2_S1_Mat!C2*Weighting!Q3+TUM_db2_S1_Mat!D2*Weighting!Q4+TUM_db2_S1_Mat!E2*Weighting!Q5+TUM_db2_S1_Mat!F2*Weighting!Q6+TUM_db2_S1_Mat!G2*Weighting!Q7+TUM_db2_S1_Mat!H2*Weighting!Q8+TUM_db2_S1_Mat!I2*Weighting!Q9+TUM_db2_S1_Mat!J2*Weighting!Q10+TUM_db2_S1_Mat!K2*Weighting!Q11+TUM_db2_S1_Mat!L2*Weighting!Q12+TUM_db2_S1_Mat!M2*Weighting!Q13+TUM_db2_S1_Mat!N2*Weighting!Q14+TUM_db2_S1_Mat!O2*Weighting!Q15+TUM_db2_S1_Mat!P2*Weighting!Q16+TUM_db2_S1_Mat!Q2*Weighting!Q17</f>
        <v>4.6328811154840368</v>
      </c>
      <c r="R2" s="6">
        <f>+TUM_db2_S1_Mat!B2*Weighting!R2+TUM_db2_S1_Mat!C2*Weighting!R3+TUM_db2_S1_Mat!D2*Weighting!R4+TUM_db2_S1_Mat!E2*Weighting!R5+TUM_db2_S1_Mat!F2*Weighting!R6+TUM_db2_S1_Mat!G2*Weighting!R7+TUM_db2_S1_Mat!H2*Weighting!R8+TUM_db2_S1_Mat!I2*Weighting!R9+TUM_db2_S1_Mat!J2*Weighting!R10+TUM_db2_S1_Mat!K2*Weighting!R11+TUM_db2_S1_Mat!L2*Weighting!R12+TUM_db2_S1_Mat!M2*Weighting!R13+TUM_db2_S1_Mat!N2*Weighting!R14+TUM_db2_S1_Mat!O2*Weighting!R15+TUM_db2_S1_Mat!P2*Weighting!R16+TUM_db2_S1_Mat!Q2*Weighting!R17</f>
        <v>64.518432479492631</v>
      </c>
      <c r="S2" s="6">
        <f>+TUM_db2_S1_Mat!B2*Weighting!S2+TUM_db2_S1_Mat!C2*Weighting!S3+TUM_db2_S1_Mat!D2*Weighting!S4+TUM_db2_S1_Mat!E2*Weighting!S5+TUM_db2_S1_Mat!F2*Weighting!S6+TUM_db2_S1_Mat!G2*Weighting!S7+TUM_db2_S1_Mat!H2*Weighting!S8+TUM_db2_S1_Mat!I2*Weighting!S9+TUM_db2_S1_Mat!J2*Weighting!S10+TUM_db2_S1_Mat!K2*Weighting!S11+TUM_db2_S1_Mat!L2*Weighting!S12+TUM_db2_S1_Mat!M2*Weighting!S13+TUM_db2_S1_Mat!N2*Weighting!S14+TUM_db2_S1_Mat!O2*Weighting!S15+TUM_db2_S1_Mat!P2*Weighting!S16+TUM_db2_S1_Mat!Q2*Weighting!S17</f>
        <v>115.59818253060628</v>
      </c>
      <c r="T2" s="6">
        <f>+TUM_db2_S1_Mat!B2*Weighting!T2+TUM_db2_S1_Mat!C2*Weighting!T3+TUM_db2_S1_Mat!D2*Weighting!T4+TUM_db2_S1_Mat!E2*Weighting!T5+TUM_db2_S1_Mat!F2*Weighting!T6+TUM_db2_S1_Mat!G2*Weighting!T7+TUM_db2_S1_Mat!H2*Weighting!T8+TUM_db2_S1_Mat!I2*Weighting!T9+TUM_db2_S1_Mat!J2*Weighting!T10+TUM_db2_S1_Mat!K2*Weighting!T11+TUM_db2_S1_Mat!L2*Weighting!T12+TUM_db2_S1_Mat!M2*Weighting!T13+TUM_db2_S1_Mat!N2*Weighting!T14+TUM_db2_S1_Mat!O2*Weighting!T15+TUM_db2_S1_Mat!P2*Weighting!T16+TUM_db2_S1_Mat!Q2*Weighting!T17</f>
        <v>150.43738149905346</v>
      </c>
      <c r="U2" s="6">
        <f>+TUM_db2_S1_Mat!B2*Weighting!U2+TUM_db2_S1_Mat!C2*Weighting!U3+TUM_db2_S1_Mat!D2*Weighting!U4+TUM_db2_S1_Mat!E2*Weighting!U5+TUM_db2_S1_Mat!F2*Weighting!U6+TUM_db2_S1_Mat!G2*Weighting!U7+TUM_db2_S1_Mat!H2*Weighting!U8+TUM_db2_S1_Mat!I2*Weighting!U9+TUM_db2_S1_Mat!J2*Weighting!U10+TUM_db2_S1_Mat!K2*Weighting!U11+TUM_db2_S1_Mat!L2*Weighting!U12+TUM_db2_S1_Mat!M2*Weighting!U13+TUM_db2_S1_Mat!N2*Weighting!U14+TUM_db2_S1_Mat!O2*Weighting!U15+TUM_db2_S1_Mat!P2*Weighting!U16+TUM_db2_S1_Mat!Q2*Weighting!U17</f>
        <v>167.88119078963922</v>
      </c>
      <c r="V2" s="6">
        <f>+TUM_db2_S1_Mat!B2*Weighting!V2+TUM_db2_S1_Mat!C2*Weighting!V3+TUM_db2_S1_Mat!D2*Weighting!V4+TUM_db2_S1_Mat!E2*Weighting!V5+TUM_db2_S1_Mat!F2*Weighting!V6+TUM_db2_S1_Mat!G2*Weighting!V7+TUM_db2_S1_Mat!H2*Weighting!V8+TUM_db2_S1_Mat!I2*Weighting!V9+TUM_db2_S1_Mat!J2*Weighting!V10+TUM_db2_S1_Mat!K2*Weighting!V11+TUM_db2_S1_Mat!L2*Weighting!V12+TUM_db2_S1_Mat!M2*Weighting!V13+TUM_db2_S1_Mat!N2*Weighting!V14+TUM_db2_S1_Mat!O2*Weighting!V15+TUM_db2_S1_Mat!P2*Weighting!V16+TUM_db2_S1_Mat!Q2*Weighting!V17</f>
        <v>151.6924891665978</v>
      </c>
      <c r="W2" s="6">
        <f>+TUM_db2_S1_Mat!B2*Weighting!W2+TUM_db2_S1_Mat!C2*Weighting!W3+TUM_db2_S1_Mat!D2*Weighting!W4+TUM_db2_S1_Mat!E2*Weighting!W5+TUM_db2_S1_Mat!F2*Weighting!W6+TUM_db2_S1_Mat!G2*Weighting!W7+TUM_db2_S1_Mat!H2*Weighting!W8+TUM_db2_S1_Mat!I2*Weighting!W9+TUM_db2_S1_Mat!J2*Weighting!W10+TUM_db2_S1_Mat!K2*Weighting!W11+TUM_db2_S1_Mat!L2*Weighting!W12+TUM_db2_S1_Mat!M2*Weighting!W13+TUM_db2_S1_Mat!N2*Weighting!W14+TUM_db2_S1_Mat!O2*Weighting!W15+TUM_db2_S1_Mat!P2*Weighting!W16+TUM_db2_S1_Mat!Q2*Weighting!W17</f>
        <v>1022.9404369246657</v>
      </c>
      <c r="X2" s="6">
        <f>+TUM_db2_S1_Mat!B2*Weighting!X2+TUM_db2_S1_Mat!C2*Weighting!X3+TUM_db2_S1_Mat!D2*Weighting!X4+TUM_db2_S1_Mat!E2*Weighting!X5+TUM_db2_S1_Mat!F2*Weighting!X6+TUM_db2_S1_Mat!G2*Weighting!X7+TUM_db2_S1_Mat!H2*Weighting!X8+TUM_db2_S1_Mat!I2*Weighting!X9+TUM_db2_S1_Mat!J2*Weighting!X10+TUM_db2_S1_Mat!K2*Weighting!X11+TUM_db2_S1_Mat!L2*Weighting!X12+TUM_db2_S1_Mat!M2*Weighting!X13+TUM_db2_S1_Mat!N2*Weighting!X14+TUM_db2_S1_Mat!O2*Weighting!X15+TUM_db2_S1_Mat!P2*Weighting!X16+TUM_db2_S1_Mat!Q2*Weighting!X17</f>
        <v>89.645754692895878</v>
      </c>
      <c r="Y2" s="6">
        <f>+TUM_db2_S1_Mat!B2*Weighting!Y2+TUM_db2_S1_Mat!C2*Weighting!Y3+TUM_db2_S1_Mat!D2*Weighting!Y4+TUM_db2_S1_Mat!E2*Weighting!Y5+TUM_db2_S1_Mat!F2*Weighting!Y6+TUM_db2_S1_Mat!G2*Weighting!Y7+TUM_db2_S1_Mat!H2*Weighting!Y8+TUM_db2_S1_Mat!I2*Weighting!Y9+TUM_db2_S1_Mat!J2*Weighting!Y10+TUM_db2_S1_Mat!K2*Weighting!Y11+TUM_db2_S1_Mat!L2*Weighting!Y12+TUM_db2_S1_Mat!M2*Weighting!Y13+TUM_db2_S1_Mat!N2*Weighting!Y14+TUM_db2_S1_Mat!O2*Weighting!Y15+TUM_db2_S1_Mat!P2*Weighting!Y16+TUM_db2_S1_Mat!Q2*Weighting!Y17</f>
        <v>774.32866799347994</v>
      </c>
      <c r="Z2" s="6">
        <f>+TUM_db2_S1_Mat!B2*Weighting!Z2+TUM_db2_S1_Mat!C2*Weighting!Z3+TUM_db2_S1_Mat!D2*Weighting!Z4+TUM_db2_S1_Mat!E2*Weighting!Z5+TUM_db2_S1_Mat!F2*Weighting!Z6+TUM_db2_S1_Mat!G2*Weighting!Z7+TUM_db2_S1_Mat!H2*Weighting!Z8+TUM_db2_S1_Mat!I2*Weighting!Z9+TUM_db2_S1_Mat!J2*Weighting!Z10+TUM_db2_S1_Mat!K2*Weighting!Z11+TUM_db2_S1_Mat!L2*Weighting!Z12+TUM_db2_S1_Mat!M2*Weighting!Z13+TUM_db2_S1_Mat!N2*Weighting!Z14+TUM_db2_S1_Mat!O2*Weighting!Z15+TUM_db2_S1_Mat!P2*Weighting!Z16+TUM_db2_S1_Mat!Q2*Weighting!Z17</f>
        <v>94.388326378525619</v>
      </c>
      <c r="AA2" s="6">
        <f>+TUM_db2_S1_Mat!B2*Weighting!AA2+TUM_db2_S1_Mat!C2*Weighting!AA3+TUM_db2_S1_Mat!D2*Weighting!AA4+TUM_db2_S1_Mat!E2*Weighting!AA5+TUM_db2_S1_Mat!F2*Weighting!AA6+TUM_db2_S1_Mat!G2*Weighting!AA7+TUM_db2_S1_Mat!H2*Weighting!AA8+TUM_db2_S1_Mat!I2*Weighting!AA9+TUM_db2_S1_Mat!J2*Weighting!AA10+TUM_db2_S1_Mat!K2*Weighting!AA11+TUM_db2_S1_Mat!L2*Weighting!AA12+TUM_db2_S1_Mat!M2*Weighting!AA13+TUM_db2_S1_Mat!N2*Weighting!AA14+TUM_db2_S1_Mat!O2*Weighting!AA15+TUM_db2_S1_Mat!P2*Weighting!AA16+TUM_db2_S1_Mat!Q2*Weighting!AA17</f>
        <v>62.866238264145373</v>
      </c>
    </row>
    <row r="3" spans="1:27" x14ac:dyDescent="0.35">
      <c r="A3" s="5" t="s">
        <v>2</v>
      </c>
      <c r="B3" s="6">
        <f ca="1">+TUM_db2_S1_Mat!B3*Weighting!B2+TUM_db2_S1_Mat!C3*Weighting!B3+TUM_db2_S1_Mat!D3*Weighting!B4+TUM_db2_S1_Mat!E3*Weighting!B5+TUM_db2_S1_Mat!F3*Weighting!B6+TUM_db2_S1_Mat!G3*Weighting!B7+TUM_db2_S1_Mat!H3*Weighting!B8+TUM_db2_S1_Mat!I3*Weighting!B9+TUM_db2_S1_Mat!J3*Weighting!B10+TUM_db2_S1_Mat!K3*Weighting!B11+TUM_db2_S1_Mat!L3*Weighting!B12+TUM_db2_S1_Mat!M3*Weighting!B13+TUM_db2_S1_Mat!N3*Weighting!B14+TUM_db2_S1_Mat!O3*Weighting!B15+TUM_db2_S1_Mat!P3*Weighting!B16+TUM_db2_S1_Mat!Q3*Weighting!B17</f>
        <v>279.37391109266304</v>
      </c>
      <c r="C3" s="6">
        <f ca="1">+TUM_db2_S1_Mat!B3*Weighting!C2+TUM_db2_S1_Mat!C3*Weighting!C3+TUM_db2_S1_Mat!D3*Weighting!C4+TUM_db2_S1_Mat!E3*Weighting!C5+TUM_db2_S1_Mat!F3*Weighting!C6+TUM_db2_S1_Mat!G3*Weighting!C7+TUM_db2_S1_Mat!H3*Weighting!C8+TUM_db2_S1_Mat!I3*Weighting!C9+TUM_db2_S1_Mat!J3*Weighting!C10+TUM_db2_S1_Mat!K3*Weighting!C11+TUM_db2_S1_Mat!L3*Weighting!C12+TUM_db2_S1_Mat!M3*Weighting!C13+TUM_db2_S1_Mat!N3*Weighting!C14+TUM_db2_S1_Mat!O3*Weighting!C15+TUM_db2_S1_Mat!P3*Weighting!C16+TUM_db2_S1_Mat!Q3*Weighting!C17</f>
        <v>269.04163751667841</v>
      </c>
      <c r="D3" s="6">
        <f ca="1">+TUM_db2_S1_Mat!B3*Weighting!D2+TUM_db2_S1_Mat!C3*Weighting!D3+TUM_db2_S1_Mat!D3*Weighting!D4+TUM_db2_S1_Mat!E3*Weighting!D5+TUM_db2_S1_Mat!F3*Weighting!D6+TUM_db2_S1_Mat!G3*Weighting!D7+TUM_db2_S1_Mat!H3*Weighting!D8+TUM_db2_S1_Mat!I3*Weighting!D9+TUM_db2_S1_Mat!J3*Weighting!D10+TUM_db2_S1_Mat!K3*Weighting!D11+TUM_db2_S1_Mat!L3*Weighting!D12+TUM_db2_S1_Mat!M3*Weighting!D13+TUM_db2_S1_Mat!N3*Weighting!D14+TUM_db2_S1_Mat!O3*Weighting!D15+TUM_db2_S1_Mat!P3*Weighting!D16+TUM_db2_S1_Mat!Q3*Weighting!D17</f>
        <v>272.73556333501904</v>
      </c>
      <c r="E3" s="6">
        <f ca="1">+TUM_db2_S1_Mat!B3*Weighting!E2+TUM_db2_S1_Mat!C3*Weighting!E3+TUM_db2_S1_Mat!D3*Weighting!E4+TUM_db2_S1_Mat!E3*Weighting!E5+TUM_db2_S1_Mat!F3*Weighting!E6+TUM_db2_S1_Mat!G3*Weighting!E7+TUM_db2_S1_Mat!H3*Weighting!E8+TUM_db2_S1_Mat!I3*Weighting!E9+TUM_db2_S1_Mat!J3*Weighting!E10+TUM_db2_S1_Mat!K3*Weighting!E11+TUM_db2_S1_Mat!L3*Weighting!E12+TUM_db2_S1_Mat!M3*Weighting!E13+TUM_db2_S1_Mat!N3*Weighting!E14+TUM_db2_S1_Mat!O3*Weighting!E15+TUM_db2_S1_Mat!P3*Weighting!E16+TUM_db2_S1_Mat!Q3*Weighting!E17</f>
        <v>331.05357357467767</v>
      </c>
      <c r="F3" s="6">
        <f ca="1">+TUM_db2_S1_Mat!B3*Weighting!F2+TUM_db2_S1_Mat!C3*Weighting!F3+TUM_db2_S1_Mat!D3*Weighting!F4+TUM_db2_S1_Mat!E3*Weighting!F5+TUM_db2_S1_Mat!F3*Weighting!F6+TUM_db2_S1_Mat!G3*Weighting!F7+TUM_db2_S1_Mat!H3*Weighting!F8+TUM_db2_S1_Mat!I3*Weighting!F9+TUM_db2_S1_Mat!J3*Weighting!F10+TUM_db2_S1_Mat!K3*Weighting!F11+TUM_db2_S1_Mat!L3*Weighting!F12+TUM_db2_S1_Mat!M3*Weighting!F13+TUM_db2_S1_Mat!N3*Weighting!F14+TUM_db2_S1_Mat!O3*Weighting!F15+TUM_db2_S1_Mat!P3*Weighting!F16+TUM_db2_S1_Mat!Q3*Weighting!F17</f>
        <v>256.11827397475133</v>
      </c>
      <c r="G3" s="6">
        <f>+TUM_db2_S1_Mat!B3*Weighting!G2+TUM_db2_S1_Mat!C3*Weighting!G3+TUM_db2_S1_Mat!D3*Weighting!G4+TUM_db2_S1_Mat!E3*Weighting!G5+TUM_db2_S1_Mat!F3*Weighting!G6+TUM_db2_S1_Mat!G3*Weighting!G7+TUM_db2_S1_Mat!H3*Weighting!G8+TUM_db2_S1_Mat!I3*Weighting!G9+TUM_db2_S1_Mat!J3*Weighting!G10+TUM_db2_S1_Mat!K3*Weighting!G11+TUM_db2_S1_Mat!L3*Weighting!G12+TUM_db2_S1_Mat!M3*Weighting!G13+TUM_db2_S1_Mat!N3*Weighting!G14+TUM_db2_S1_Mat!O3*Weighting!G15+TUM_db2_S1_Mat!P3*Weighting!G16+TUM_db2_S1_Mat!Q3*Weighting!G17</f>
        <v>114.19585583814317</v>
      </c>
      <c r="H3" s="6">
        <f>+TUM_db2_S1_Mat!B3*Weighting!H2+TUM_db2_S1_Mat!C3*Weighting!H3+TUM_db2_S1_Mat!D3*Weighting!H4+TUM_db2_S1_Mat!E3*Weighting!H5+TUM_db2_S1_Mat!F3*Weighting!H6+TUM_db2_S1_Mat!G3*Weighting!H7+TUM_db2_S1_Mat!H3*Weighting!H8+TUM_db2_S1_Mat!I3*Weighting!H9+TUM_db2_S1_Mat!J3*Weighting!H10+TUM_db2_S1_Mat!K3*Weighting!H11+TUM_db2_S1_Mat!L3*Weighting!H12+TUM_db2_S1_Mat!M3*Weighting!H13+TUM_db2_S1_Mat!N3*Weighting!H14+TUM_db2_S1_Mat!O3*Weighting!H15+TUM_db2_S1_Mat!P3*Weighting!H16+TUM_db2_S1_Mat!Q3*Weighting!H17</f>
        <v>94.66386467384028</v>
      </c>
      <c r="I3" s="6">
        <f>+TUM_db2_S1_Mat!B3*Weighting!I2+TUM_db2_S1_Mat!C3*Weighting!I3+TUM_db2_S1_Mat!D3*Weighting!I4+TUM_db2_S1_Mat!E3*Weighting!I5+TUM_db2_S1_Mat!F3*Weighting!I6+TUM_db2_S1_Mat!G3*Weighting!I7+TUM_db2_S1_Mat!H3*Weighting!I8+TUM_db2_S1_Mat!I3*Weighting!I9+TUM_db2_S1_Mat!J3*Weighting!I10+TUM_db2_S1_Mat!K3*Weighting!I11+TUM_db2_S1_Mat!L3*Weighting!I12+TUM_db2_S1_Mat!M3*Weighting!I13+TUM_db2_S1_Mat!N3*Weighting!I14+TUM_db2_S1_Mat!O3*Weighting!I15+TUM_db2_S1_Mat!P3*Weighting!I16+TUM_db2_S1_Mat!Q3*Weighting!I17</f>
        <v>110.1792379858823</v>
      </c>
      <c r="J3" s="6">
        <f>+TUM_db2_S1_Mat!B3*Weighting!J2+TUM_db2_S1_Mat!C3*Weighting!J3+TUM_db2_S1_Mat!D3*Weighting!J4+TUM_db2_S1_Mat!E3*Weighting!J5+TUM_db2_S1_Mat!F3*Weighting!J6+TUM_db2_S1_Mat!G3*Weighting!J7+TUM_db2_S1_Mat!H3*Weighting!J8+TUM_db2_S1_Mat!I3*Weighting!J9+TUM_db2_S1_Mat!J3*Weighting!J10+TUM_db2_S1_Mat!K3*Weighting!J11+TUM_db2_S1_Mat!L3*Weighting!J12+TUM_db2_S1_Mat!M3*Weighting!J13+TUM_db2_S1_Mat!N3*Weighting!J14+TUM_db2_S1_Mat!O3*Weighting!J15+TUM_db2_S1_Mat!P3*Weighting!J16+TUM_db2_S1_Mat!Q3*Weighting!J17</f>
        <v>126.86627792366755</v>
      </c>
      <c r="K3" s="6">
        <f>+TUM_db2_S1_Mat!B3*Weighting!K2+TUM_db2_S1_Mat!C3*Weighting!K3+TUM_db2_S1_Mat!D3*Weighting!K4+TUM_db2_S1_Mat!E3*Weighting!K5+TUM_db2_S1_Mat!F3*Weighting!K6+TUM_db2_S1_Mat!G3*Weighting!K7+TUM_db2_S1_Mat!H3*Weighting!K8+TUM_db2_S1_Mat!I3*Weighting!K9+TUM_db2_S1_Mat!J3*Weighting!K10+TUM_db2_S1_Mat!K3*Weighting!K11+TUM_db2_S1_Mat!L3*Weighting!K12+TUM_db2_S1_Mat!M3*Weighting!K13+TUM_db2_S1_Mat!N3*Weighting!K14+TUM_db2_S1_Mat!O3*Weighting!K15+TUM_db2_S1_Mat!P3*Weighting!K16+TUM_db2_S1_Mat!Q3*Weighting!K17</f>
        <v>86.808246459616981</v>
      </c>
      <c r="L3" s="6">
        <f>+TUM_db2_S1_Mat!B3*Weighting!L2+TUM_db2_S1_Mat!C3*Weighting!L3+TUM_db2_S1_Mat!D3*Weighting!L4+TUM_db2_S1_Mat!E3*Weighting!L5+TUM_db2_S1_Mat!F3*Weighting!L6+TUM_db2_S1_Mat!G3*Weighting!L7+TUM_db2_S1_Mat!H3*Weighting!L8+TUM_db2_S1_Mat!I3*Weighting!L9+TUM_db2_S1_Mat!J3*Weighting!L10+TUM_db2_S1_Mat!K3*Weighting!L11+TUM_db2_S1_Mat!L3*Weighting!L12+TUM_db2_S1_Mat!M3*Weighting!L13+TUM_db2_S1_Mat!N3*Weighting!L14+TUM_db2_S1_Mat!O3*Weighting!L15+TUM_db2_S1_Mat!P3*Weighting!L16+TUM_db2_S1_Mat!Q3*Weighting!L17</f>
        <v>17.041103243812536</v>
      </c>
      <c r="M3" s="6">
        <f>+TUM_db2_S1_Mat!B3*Weighting!M2+TUM_db2_S1_Mat!C3*Weighting!M3+TUM_db2_S1_Mat!D3*Weighting!M4+TUM_db2_S1_Mat!E3*Weighting!M5+TUM_db2_S1_Mat!F3*Weighting!M6+TUM_db2_S1_Mat!G3*Weighting!M7+TUM_db2_S1_Mat!H3*Weighting!M8+TUM_db2_S1_Mat!I3*Weighting!M9+TUM_db2_S1_Mat!J3*Weighting!M10+TUM_db2_S1_Mat!K3*Weighting!M11+TUM_db2_S1_Mat!L3*Weighting!M12+TUM_db2_S1_Mat!M3*Weighting!M13+TUM_db2_S1_Mat!N3*Weighting!M14+TUM_db2_S1_Mat!O3*Weighting!M15+TUM_db2_S1_Mat!P3*Weighting!M16+TUM_db2_S1_Mat!Q3*Weighting!M17</f>
        <v>0.83358123077375457</v>
      </c>
      <c r="N3" s="6">
        <f>+TUM_db2_S1_Mat!B3*Weighting!N2+TUM_db2_S1_Mat!C3*Weighting!N3+TUM_db2_S1_Mat!D3*Weighting!N4+TUM_db2_S1_Mat!E3*Weighting!N5+TUM_db2_S1_Mat!F3*Weighting!N6+TUM_db2_S1_Mat!G3*Weighting!N7+TUM_db2_S1_Mat!H3*Weighting!N8+TUM_db2_S1_Mat!I3*Weighting!N9+TUM_db2_S1_Mat!J3*Weighting!N10+TUM_db2_S1_Mat!K3*Weighting!N11+TUM_db2_S1_Mat!L3*Weighting!N12+TUM_db2_S1_Mat!M3*Weighting!N13+TUM_db2_S1_Mat!N3*Weighting!N14+TUM_db2_S1_Mat!O3*Weighting!N15+TUM_db2_S1_Mat!P3*Weighting!N16+TUM_db2_S1_Mat!Q3*Weighting!N17</f>
        <v>275.67211385759492</v>
      </c>
      <c r="O3" s="6">
        <f>+TUM_db2_S1_Mat!B3*Weighting!O2+TUM_db2_S1_Mat!C3*Weighting!O3+TUM_db2_S1_Mat!D3*Weighting!O4+TUM_db2_S1_Mat!E3*Weighting!O5+TUM_db2_S1_Mat!F3*Weighting!O6+TUM_db2_S1_Mat!G3*Weighting!O7+TUM_db2_S1_Mat!H3*Weighting!O8+TUM_db2_S1_Mat!I3*Weighting!O9+TUM_db2_S1_Mat!J3*Weighting!O10+TUM_db2_S1_Mat!K3*Weighting!O11+TUM_db2_S1_Mat!L3*Weighting!O12+TUM_db2_S1_Mat!M3*Weighting!O13+TUM_db2_S1_Mat!N3*Weighting!O14+TUM_db2_S1_Mat!O3*Weighting!O15+TUM_db2_S1_Mat!P3*Weighting!O16+TUM_db2_S1_Mat!Q3*Weighting!O17</f>
        <v>422.88121855133545</v>
      </c>
      <c r="P3" s="6">
        <f>+TUM_db2_S1_Mat!B3*Weighting!P2+TUM_db2_S1_Mat!C3*Weighting!P3+TUM_db2_S1_Mat!D3*Weighting!P4+TUM_db2_S1_Mat!E3*Weighting!P5+TUM_db2_S1_Mat!F3*Weighting!P6+TUM_db2_S1_Mat!G3*Weighting!P7+TUM_db2_S1_Mat!H3*Weighting!P8+TUM_db2_S1_Mat!I3*Weighting!P9+TUM_db2_S1_Mat!J3*Weighting!P10+TUM_db2_S1_Mat!K3*Weighting!P11+TUM_db2_S1_Mat!L3*Weighting!P12+TUM_db2_S1_Mat!M3*Weighting!P13+TUM_db2_S1_Mat!N3*Weighting!P14+TUM_db2_S1_Mat!O3*Weighting!P15+TUM_db2_S1_Mat!P3*Weighting!P16+TUM_db2_S1_Mat!Q3*Weighting!P17</f>
        <v>31.13368379294004</v>
      </c>
      <c r="Q3" s="6">
        <f>+TUM_db2_S1_Mat!B3*Weighting!Q2+TUM_db2_S1_Mat!C3*Weighting!Q3+TUM_db2_S1_Mat!D3*Weighting!Q4+TUM_db2_S1_Mat!E3*Weighting!Q5+TUM_db2_S1_Mat!F3*Weighting!Q6+TUM_db2_S1_Mat!G3*Weighting!Q7+TUM_db2_S1_Mat!H3*Weighting!Q8+TUM_db2_S1_Mat!I3*Weighting!Q9+TUM_db2_S1_Mat!J3*Weighting!Q10+TUM_db2_S1_Mat!K3*Weighting!Q11+TUM_db2_S1_Mat!L3*Weighting!Q12+TUM_db2_S1_Mat!M3*Weighting!Q13+TUM_db2_S1_Mat!N3*Weighting!Q14+TUM_db2_S1_Mat!O3*Weighting!Q15+TUM_db2_S1_Mat!P3*Weighting!Q16+TUM_db2_S1_Mat!Q3*Weighting!Q17</f>
        <v>1.8531524461936146</v>
      </c>
      <c r="R3" s="6">
        <f>+TUM_db2_S1_Mat!B3*Weighting!R2+TUM_db2_S1_Mat!C3*Weighting!R3+TUM_db2_S1_Mat!D3*Weighting!R4+TUM_db2_S1_Mat!E3*Weighting!R5+TUM_db2_S1_Mat!F3*Weighting!R6+TUM_db2_S1_Mat!G3*Weighting!R7+TUM_db2_S1_Mat!H3*Weighting!R8+TUM_db2_S1_Mat!I3*Weighting!R9+TUM_db2_S1_Mat!J3*Weighting!R10+TUM_db2_S1_Mat!K3*Weighting!R11+TUM_db2_S1_Mat!L3*Weighting!R12+TUM_db2_S1_Mat!M3*Weighting!R13+TUM_db2_S1_Mat!N3*Weighting!R14+TUM_db2_S1_Mat!O3*Weighting!R15+TUM_db2_S1_Mat!P3*Weighting!R16+TUM_db2_S1_Mat!Q3*Weighting!R17</f>
        <v>25.807372991797052</v>
      </c>
      <c r="S3" s="6">
        <f>+TUM_db2_S1_Mat!B3*Weighting!S2+TUM_db2_S1_Mat!C3*Weighting!S3+TUM_db2_S1_Mat!D3*Weighting!S4+TUM_db2_S1_Mat!E3*Weighting!S5+TUM_db2_S1_Mat!F3*Weighting!S6+TUM_db2_S1_Mat!G3*Weighting!S7+TUM_db2_S1_Mat!H3*Weighting!S8+TUM_db2_S1_Mat!I3*Weighting!S9+TUM_db2_S1_Mat!J3*Weighting!S10+TUM_db2_S1_Mat!K3*Weighting!S11+TUM_db2_S1_Mat!L3*Weighting!S12+TUM_db2_S1_Mat!M3*Weighting!S13+TUM_db2_S1_Mat!N3*Weighting!S14+TUM_db2_S1_Mat!O3*Weighting!S15+TUM_db2_S1_Mat!P3*Weighting!S16+TUM_db2_S1_Mat!Q3*Weighting!S17</f>
        <v>46.239273012242514</v>
      </c>
      <c r="T3" s="6">
        <f>+TUM_db2_S1_Mat!B3*Weighting!T2+TUM_db2_S1_Mat!C3*Weighting!T3+TUM_db2_S1_Mat!D3*Weighting!T4+TUM_db2_S1_Mat!E3*Weighting!T5+TUM_db2_S1_Mat!F3*Weighting!T6+TUM_db2_S1_Mat!G3*Weighting!T7+TUM_db2_S1_Mat!H3*Weighting!T8+TUM_db2_S1_Mat!I3*Weighting!T9+TUM_db2_S1_Mat!J3*Weighting!T10+TUM_db2_S1_Mat!K3*Weighting!T11+TUM_db2_S1_Mat!L3*Weighting!T12+TUM_db2_S1_Mat!M3*Weighting!T13+TUM_db2_S1_Mat!N3*Weighting!T14+TUM_db2_S1_Mat!O3*Weighting!T15+TUM_db2_S1_Mat!P3*Weighting!T16+TUM_db2_S1_Mat!Q3*Weighting!T17</f>
        <v>60.174952599621385</v>
      </c>
      <c r="U3" s="6">
        <f>+TUM_db2_S1_Mat!B3*Weighting!U2+TUM_db2_S1_Mat!C3*Weighting!U3+TUM_db2_S1_Mat!D3*Weighting!U4+TUM_db2_S1_Mat!E3*Weighting!U5+TUM_db2_S1_Mat!F3*Weighting!U6+TUM_db2_S1_Mat!G3*Weighting!U7+TUM_db2_S1_Mat!H3*Weighting!U8+TUM_db2_S1_Mat!I3*Weighting!U9+TUM_db2_S1_Mat!J3*Weighting!U10+TUM_db2_S1_Mat!K3*Weighting!U11+TUM_db2_S1_Mat!L3*Weighting!U12+TUM_db2_S1_Mat!M3*Weighting!U13+TUM_db2_S1_Mat!N3*Weighting!U14+TUM_db2_S1_Mat!O3*Weighting!U15+TUM_db2_S1_Mat!P3*Weighting!U16+TUM_db2_S1_Mat!Q3*Weighting!U17</f>
        <v>67.152476315855679</v>
      </c>
      <c r="V3" s="6">
        <f>+TUM_db2_S1_Mat!B3*Weighting!V2+TUM_db2_S1_Mat!C3*Weighting!V3+TUM_db2_S1_Mat!D3*Weighting!V4+TUM_db2_S1_Mat!E3*Weighting!V5+TUM_db2_S1_Mat!F3*Weighting!V6+TUM_db2_S1_Mat!G3*Weighting!V7+TUM_db2_S1_Mat!H3*Weighting!V8+TUM_db2_S1_Mat!I3*Weighting!V9+TUM_db2_S1_Mat!J3*Weighting!V10+TUM_db2_S1_Mat!K3*Weighting!V11+TUM_db2_S1_Mat!L3*Weighting!V12+TUM_db2_S1_Mat!M3*Weighting!V13+TUM_db2_S1_Mat!N3*Weighting!V14+TUM_db2_S1_Mat!O3*Weighting!V15+TUM_db2_S1_Mat!P3*Weighting!V16+TUM_db2_S1_Mat!Q3*Weighting!V17</f>
        <v>60.676995666639115</v>
      </c>
      <c r="W3" s="6">
        <f>+TUM_db2_S1_Mat!B3*Weighting!W2+TUM_db2_S1_Mat!C3*Weighting!W3+TUM_db2_S1_Mat!D3*Weighting!W4+TUM_db2_S1_Mat!E3*Weighting!W5+TUM_db2_S1_Mat!F3*Weighting!W6+TUM_db2_S1_Mat!G3*Weighting!W7+TUM_db2_S1_Mat!H3*Weighting!W8+TUM_db2_S1_Mat!I3*Weighting!W9+TUM_db2_S1_Mat!J3*Weighting!W10+TUM_db2_S1_Mat!K3*Weighting!W11+TUM_db2_S1_Mat!L3*Weighting!W12+TUM_db2_S1_Mat!M3*Weighting!W13+TUM_db2_S1_Mat!N3*Weighting!W14+TUM_db2_S1_Mat!O3*Weighting!W15+TUM_db2_S1_Mat!P3*Weighting!W16+TUM_db2_S1_Mat!Q3*Weighting!W17</f>
        <v>409.17617476986624</v>
      </c>
      <c r="X3" s="6">
        <f>+TUM_db2_S1_Mat!B3*Weighting!X2+TUM_db2_S1_Mat!C3*Weighting!X3+TUM_db2_S1_Mat!D3*Weighting!X4+TUM_db2_S1_Mat!E3*Weighting!X5+TUM_db2_S1_Mat!F3*Weighting!X6+TUM_db2_S1_Mat!G3*Weighting!X7+TUM_db2_S1_Mat!H3*Weighting!X8+TUM_db2_S1_Mat!I3*Weighting!X9+TUM_db2_S1_Mat!J3*Weighting!X10+TUM_db2_S1_Mat!K3*Weighting!X11+TUM_db2_S1_Mat!L3*Weighting!X12+TUM_db2_S1_Mat!M3*Weighting!X13+TUM_db2_S1_Mat!N3*Weighting!X14+TUM_db2_S1_Mat!O3*Weighting!X15+TUM_db2_S1_Mat!P3*Weighting!X16+TUM_db2_S1_Mat!Q3*Weighting!X17</f>
        <v>35.858301877158347</v>
      </c>
      <c r="Y3" s="6">
        <f>+TUM_db2_S1_Mat!B3*Weighting!Y2+TUM_db2_S1_Mat!C3*Weighting!Y3+TUM_db2_S1_Mat!D3*Weighting!Y4+TUM_db2_S1_Mat!E3*Weighting!Y5+TUM_db2_S1_Mat!F3*Weighting!Y6+TUM_db2_S1_Mat!G3*Weighting!Y7+TUM_db2_S1_Mat!H3*Weighting!Y8+TUM_db2_S1_Mat!I3*Weighting!Y9+TUM_db2_S1_Mat!J3*Weighting!Y10+TUM_db2_S1_Mat!K3*Weighting!Y11+TUM_db2_S1_Mat!L3*Weighting!Y12+TUM_db2_S1_Mat!M3*Weighting!Y13+TUM_db2_S1_Mat!N3*Weighting!Y14+TUM_db2_S1_Mat!O3*Weighting!Y15+TUM_db2_S1_Mat!P3*Weighting!Y16+TUM_db2_S1_Mat!Q3*Weighting!Y17</f>
        <v>309.73146719739196</v>
      </c>
      <c r="Z3" s="6">
        <f>+TUM_db2_S1_Mat!B3*Weighting!Z2+TUM_db2_S1_Mat!C3*Weighting!Z3+TUM_db2_S1_Mat!D3*Weighting!Z4+TUM_db2_S1_Mat!E3*Weighting!Z5+TUM_db2_S1_Mat!F3*Weighting!Z6+TUM_db2_S1_Mat!G3*Weighting!Z7+TUM_db2_S1_Mat!H3*Weighting!Z8+TUM_db2_S1_Mat!I3*Weighting!Z9+TUM_db2_S1_Mat!J3*Weighting!Z10+TUM_db2_S1_Mat!K3*Weighting!Z11+TUM_db2_S1_Mat!L3*Weighting!Z12+TUM_db2_S1_Mat!M3*Weighting!Z13+TUM_db2_S1_Mat!N3*Weighting!Z14+TUM_db2_S1_Mat!O3*Weighting!Z15+TUM_db2_S1_Mat!P3*Weighting!Z16+TUM_db2_S1_Mat!Q3*Weighting!Z17</f>
        <v>37.755330551410246</v>
      </c>
      <c r="AA3" s="6">
        <f>+TUM_db2_S1_Mat!B3*Weighting!AA2+TUM_db2_S1_Mat!C3*Weighting!AA3+TUM_db2_S1_Mat!D3*Weighting!AA4+TUM_db2_S1_Mat!E3*Weighting!AA5+TUM_db2_S1_Mat!F3*Weighting!AA6+TUM_db2_S1_Mat!G3*Weighting!AA7+TUM_db2_S1_Mat!H3*Weighting!AA8+TUM_db2_S1_Mat!I3*Weighting!AA9+TUM_db2_S1_Mat!J3*Weighting!AA10+TUM_db2_S1_Mat!K3*Weighting!AA11+TUM_db2_S1_Mat!L3*Weighting!AA12+TUM_db2_S1_Mat!M3*Weighting!AA13+TUM_db2_S1_Mat!N3*Weighting!AA14+TUM_db2_S1_Mat!O3*Weighting!AA15+TUM_db2_S1_Mat!P3*Weighting!AA16+TUM_db2_S1_Mat!Q3*Weighting!AA17</f>
        <v>25.146495305658149</v>
      </c>
    </row>
    <row r="4" spans="1:27" x14ac:dyDescent="0.35">
      <c r="A4" s="5" t="s">
        <v>3</v>
      </c>
      <c r="B4" s="6">
        <f ca="1">+TUM_db2_S1_Mat!B4*Weighting!B2+TUM_db2_S1_Mat!C4*Weighting!B3+TUM_db2_S1_Mat!D4*Weighting!B4+TUM_db2_S1_Mat!E4*Weighting!B5+TUM_db2_S1_Mat!F4*Weighting!B6+TUM_db2_S1_Mat!G4*Weighting!B7+TUM_db2_S1_Mat!H4*Weighting!B8+TUM_db2_S1_Mat!I4*Weighting!B9+TUM_db2_S1_Mat!J4*Weighting!B10+TUM_db2_S1_Mat!K4*Weighting!B11+TUM_db2_S1_Mat!L4*Weighting!B12+TUM_db2_S1_Mat!M4*Weighting!B13+TUM_db2_S1_Mat!N4*Weighting!B14+TUM_db2_S1_Mat!O4*Weighting!B15+TUM_db2_S1_Mat!P4*Weighting!B16+TUM_db2_S1_Mat!Q4*Weighting!B17</f>
        <v>279.37391109266304</v>
      </c>
      <c r="C4" s="6">
        <f ca="1">+TUM_db2_S1_Mat!B4*Weighting!C2+TUM_db2_S1_Mat!C4*Weighting!C3+TUM_db2_S1_Mat!D4*Weighting!C4+TUM_db2_S1_Mat!E4*Weighting!C5+TUM_db2_S1_Mat!F4*Weighting!C6+TUM_db2_S1_Mat!G4*Weighting!C7+TUM_db2_S1_Mat!H4*Weighting!C8+TUM_db2_S1_Mat!I4*Weighting!C9+TUM_db2_S1_Mat!J4*Weighting!C10+TUM_db2_S1_Mat!K4*Weighting!C11+TUM_db2_S1_Mat!L4*Weighting!C12+TUM_db2_S1_Mat!M4*Weighting!C13+TUM_db2_S1_Mat!N4*Weighting!C14+TUM_db2_S1_Mat!O4*Weighting!C15+TUM_db2_S1_Mat!P4*Weighting!C16+TUM_db2_S1_Mat!Q4*Weighting!C17</f>
        <v>269.04163751667841</v>
      </c>
      <c r="D4" s="6">
        <f ca="1">+TUM_db2_S1_Mat!B4*Weighting!D2+TUM_db2_S1_Mat!C4*Weighting!D3+TUM_db2_S1_Mat!D4*Weighting!D4+TUM_db2_S1_Mat!E4*Weighting!D5+TUM_db2_S1_Mat!F4*Weighting!D6+TUM_db2_S1_Mat!G4*Weighting!D7+TUM_db2_S1_Mat!H4*Weighting!D8+TUM_db2_S1_Mat!I4*Weighting!D9+TUM_db2_S1_Mat!J4*Weighting!D10+TUM_db2_S1_Mat!K4*Weighting!D11+TUM_db2_S1_Mat!L4*Weighting!D12+TUM_db2_S1_Mat!M4*Weighting!D13+TUM_db2_S1_Mat!N4*Weighting!D14+TUM_db2_S1_Mat!O4*Weighting!D15+TUM_db2_S1_Mat!P4*Weighting!D16+TUM_db2_S1_Mat!Q4*Weighting!D17</f>
        <v>272.73556333501904</v>
      </c>
      <c r="E4" s="6">
        <f ca="1">+TUM_db2_S1_Mat!B4*Weighting!E2+TUM_db2_S1_Mat!C4*Weighting!E3+TUM_db2_S1_Mat!D4*Weighting!E4+TUM_db2_S1_Mat!E4*Weighting!E5+TUM_db2_S1_Mat!F4*Weighting!E6+TUM_db2_S1_Mat!G4*Weighting!E7+TUM_db2_S1_Mat!H4*Weighting!E8+TUM_db2_S1_Mat!I4*Weighting!E9+TUM_db2_S1_Mat!J4*Weighting!E10+TUM_db2_S1_Mat!K4*Weighting!E11+TUM_db2_S1_Mat!L4*Weighting!E12+TUM_db2_S1_Mat!M4*Weighting!E13+TUM_db2_S1_Mat!N4*Weighting!E14+TUM_db2_S1_Mat!O4*Weighting!E15+TUM_db2_S1_Mat!P4*Weighting!E16+TUM_db2_S1_Mat!Q4*Weighting!E17</f>
        <v>331.05357357467767</v>
      </c>
      <c r="F4" s="6">
        <f ca="1">+TUM_db2_S1_Mat!B4*Weighting!F2+TUM_db2_S1_Mat!C4*Weighting!F3+TUM_db2_S1_Mat!D4*Weighting!F4+TUM_db2_S1_Mat!E4*Weighting!F5+TUM_db2_S1_Mat!F4*Weighting!F6+TUM_db2_S1_Mat!G4*Weighting!F7+TUM_db2_S1_Mat!H4*Weighting!F8+TUM_db2_S1_Mat!I4*Weighting!F9+TUM_db2_S1_Mat!J4*Weighting!F10+TUM_db2_S1_Mat!K4*Weighting!F11+TUM_db2_S1_Mat!L4*Weighting!F12+TUM_db2_S1_Mat!M4*Weighting!F13+TUM_db2_S1_Mat!N4*Weighting!F14+TUM_db2_S1_Mat!O4*Weighting!F15+TUM_db2_S1_Mat!P4*Weighting!F16+TUM_db2_S1_Mat!Q4*Weighting!F17</f>
        <v>256.11827397475133</v>
      </c>
      <c r="G4" s="6">
        <f>+TUM_db2_S1_Mat!B4*Weighting!G2+TUM_db2_S1_Mat!C4*Weighting!G3+TUM_db2_S1_Mat!D4*Weighting!G4+TUM_db2_S1_Mat!E4*Weighting!G5+TUM_db2_S1_Mat!F4*Weighting!G6+TUM_db2_S1_Mat!G4*Weighting!G7+TUM_db2_S1_Mat!H4*Weighting!G8+TUM_db2_S1_Mat!I4*Weighting!G9+TUM_db2_S1_Mat!J4*Weighting!G10+TUM_db2_S1_Mat!K4*Weighting!G11+TUM_db2_S1_Mat!L4*Weighting!G12+TUM_db2_S1_Mat!M4*Weighting!G13+TUM_db2_S1_Mat!N4*Weighting!G14+TUM_db2_S1_Mat!O4*Weighting!G15+TUM_db2_S1_Mat!P4*Weighting!G16+TUM_db2_S1_Mat!Q4*Weighting!G17</f>
        <v>114.19585583814317</v>
      </c>
      <c r="H4" s="6">
        <f>+TUM_db2_S1_Mat!B4*Weighting!H2+TUM_db2_S1_Mat!C4*Weighting!H3+TUM_db2_S1_Mat!D4*Weighting!H4+TUM_db2_S1_Mat!E4*Weighting!H5+TUM_db2_S1_Mat!F4*Weighting!H6+TUM_db2_S1_Mat!G4*Weighting!H7+TUM_db2_S1_Mat!H4*Weighting!H8+TUM_db2_S1_Mat!I4*Weighting!H9+TUM_db2_S1_Mat!J4*Weighting!H10+TUM_db2_S1_Mat!K4*Weighting!H11+TUM_db2_S1_Mat!L4*Weighting!H12+TUM_db2_S1_Mat!M4*Weighting!H13+TUM_db2_S1_Mat!N4*Weighting!H14+TUM_db2_S1_Mat!O4*Weighting!H15+TUM_db2_S1_Mat!P4*Weighting!H16+TUM_db2_S1_Mat!Q4*Weighting!H17</f>
        <v>94.66386467384028</v>
      </c>
      <c r="I4" s="6">
        <f>+TUM_db2_S1_Mat!B4*Weighting!I2+TUM_db2_S1_Mat!C4*Weighting!I3+TUM_db2_S1_Mat!D4*Weighting!I4+TUM_db2_S1_Mat!E4*Weighting!I5+TUM_db2_S1_Mat!F4*Weighting!I6+TUM_db2_S1_Mat!G4*Weighting!I7+TUM_db2_S1_Mat!H4*Weighting!I8+TUM_db2_S1_Mat!I4*Weighting!I9+TUM_db2_S1_Mat!J4*Weighting!I10+TUM_db2_S1_Mat!K4*Weighting!I11+TUM_db2_S1_Mat!L4*Weighting!I12+TUM_db2_S1_Mat!M4*Weighting!I13+TUM_db2_S1_Mat!N4*Weighting!I14+TUM_db2_S1_Mat!O4*Weighting!I15+TUM_db2_S1_Mat!P4*Weighting!I16+TUM_db2_S1_Mat!Q4*Weighting!I17</f>
        <v>110.1792379858823</v>
      </c>
      <c r="J4" s="6">
        <f>+TUM_db2_S1_Mat!B4*Weighting!J2+TUM_db2_S1_Mat!C4*Weighting!J3+TUM_db2_S1_Mat!D4*Weighting!J4+TUM_db2_S1_Mat!E4*Weighting!J5+TUM_db2_S1_Mat!F4*Weighting!J6+TUM_db2_S1_Mat!G4*Weighting!J7+TUM_db2_S1_Mat!H4*Weighting!J8+TUM_db2_S1_Mat!I4*Weighting!J9+TUM_db2_S1_Mat!J4*Weighting!J10+TUM_db2_S1_Mat!K4*Weighting!J11+TUM_db2_S1_Mat!L4*Weighting!J12+TUM_db2_S1_Mat!M4*Weighting!J13+TUM_db2_S1_Mat!N4*Weighting!J14+TUM_db2_S1_Mat!O4*Weighting!J15+TUM_db2_S1_Mat!P4*Weighting!J16+TUM_db2_S1_Mat!Q4*Weighting!J17</f>
        <v>126.86627792366755</v>
      </c>
      <c r="K4" s="6">
        <f>+TUM_db2_S1_Mat!B4*Weighting!K2+TUM_db2_S1_Mat!C4*Weighting!K3+TUM_db2_S1_Mat!D4*Weighting!K4+TUM_db2_S1_Mat!E4*Weighting!K5+TUM_db2_S1_Mat!F4*Weighting!K6+TUM_db2_S1_Mat!G4*Weighting!K7+TUM_db2_S1_Mat!H4*Weighting!K8+TUM_db2_S1_Mat!I4*Weighting!K9+TUM_db2_S1_Mat!J4*Weighting!K10+TUM_db2_S1_Mat!K4*Weighting!K11+TUM_db2_S1_Mat!L4*Weighting!K12+TUM_db2_S1_Mat!M4*Weighting!K13+TUM_db2_S1_Mat!N4*Weighting!K14+TUM_db2_S1_Mat!O4*Weighting!K15+TUM_db2_S1_Mat!P4*Weighting!K16+TUM_db2_S1_Mat!Q4*Weighting!K17</f>
        <v>86.808246459616981</v>
      </c>
      <c r="L4" s="6">
        <f>+TUM_db2_S1_Mat!B4*Weighting!L2+TUM_db2_S1_Mat!C4*Weighting!L3+TUM_db2_S1_Mat!D4*Weighting!L4+TUM_db2_S1_Mat!E4*Weighting!L5+TUM_db2_S1_Mat!F4*Weighting!L6+TUM_db2_S1_Mat!G4*Weighting!L7+TUM_db2_S1_Mat!H4*Weighting!L8+TUM_db2_S1_Mat!I4*Weighting!L9+TUM_db2_S1_Mat!J4*Weighting!L10+TUM_db2_S1_Mat!K4*Weighting!L11+TUM_db2_S1_Mat!L4*Weighting!L12+TUM_db2_S1_Mat!M4*Weighting!L13+TUM_db2_S1_Mat!N4*Weighting!L14+TUM_db2_S1_Mat!O4*Weighting!L15+TUM_db2_S1_Mat!P4*Weighting!L16+TUM_db2_S1_Mat!Q4*Weighting!L17</f>
        <v>17.041103243812536</v>
      </c>
      <c r="M4" s="6">
        <f>+TUM_db2_S1_Mat!B4*Weighting!M2+TUM_db2_S1_Mat!C4*Weighting!M3+TUM_db2_S1_Mat!D4*Weighting!M4+TUM_db2_S1_Mat!E4*Weighting!M5+TUM_db2_S1_Mat!F4*Weighting!M6+TUM_db2_S1_Mat!G4*Weighting!M7+TUM_db2_S1_Mat!H4*Weighting!M8+TUM_db2_S1_Mat!I4*Weighting!M9+TUM_db2_S1_Mat!J4*Weighting!M10+TUM_db2_S1_Mat!K4*Weighting!M11+TUM_db2_S1_Mat!L4*Weighting!M12+TUM_db2_S1_Mat!M4*Weighting!M13+TUM_db2_S1_Mat!N4*Weighting!M14+TUM_db2_S1_Mat!O4*Weighting!M15+TUM_db2_S1_Mat!P4*Weighting!M16+TUM_db2_S1_Mat!Q4*Weighting!M17</f>
        <v>0.83358123077375457</v>
      </c>
      <c r="N4" s="6">
        <f>+TUM_db2_S1_Mat!B4*Weighting!N2+TUM_db2_S1_Mat!C4*Weighting!N3+TUM_db2_S1_Mat!D4*Weighting!N4+TUM_db2_S1_Mat!E4*Weighting!N5+TUM_db2_S1_Mat!F4*Weighting!N6+TUM_db2_S1_Mat!G4*Weighting!N7+TUM_db2_S1_Mat!H4*Weighting!N8+TUM_db2_S1_Mat!I4*Weighting!N9+TUM_db2_S1_Mat!J4*Weighting!N10+TUM_db2_S1_Mat!K4*Weighting!N11+TUM_db2_S1_Mat!L4*Weighting!N12+TUM_db2_S1_Mat!M4*Weighting!N13+TUM_db2_S1_Mat!N4*Weighting!N14+TUM_db2_S1_Mat!O4*Weighting!N15+TUM_db2_S1_Mat!P4*Weighting!N16+TUM_db2_S1_Mat!Q4*Weighting!N17</f>
        <v>275.67211385759492</v>
      </c>
      <c r="O4" s="6">
        <f>+TUM_db2_S1_Mat!B4*Weighting!O2+TUM_db2_S1_Mat!C4*Weighting!O3+TUM_db2_S1_Mat!D4*Weighting!O4+TUM_db2_S1_Mat!E4*Weighting!O5+TUM_db2_S1_Mat!F4*Weighting!O6+TUM_db2_S1_Mat!G4*Weighting!O7+TUM_db2_S1_Mat!H4*Weighting!O8+TUM_db2_S1_Mat!I4*Weighting!O9+TUM_db2_S1_Mat!J4*Weighting!O10+TUM_db2_S1_Mat!K4*Weighting!O11+TUM_db2_S1_Mat!L4*Weighting!O12+TUM_db2_S1_Mat!M4*Weighting!O13+TUM_db2_S1_Mat!N4*Weighting!O14+TUM_db2_S1_Mat!O4*Weighting!O15+TUM_db2_S1_Mat!P4*Weighting!O16+TUM_db2_S1_Mat!Q4*Weighting!O17</f>
        <v>422.88121855133545</v>
      </c>
      <c r="P4" s="6">
        <f>+TUM_db2_S1_Mat!B4*Weighting!P2+TUM_db2_S1_Mat!C4*Weighting!P3+TUM_db2_S1_Mat!D4*Weighting!P4+TUM_db2_S1_Mat!E4*Weighting!P5+TUM_db2_S1_Mat!F4*Weighting!P6+TUM_db2_S1_Mat!G4*Weighting!P7+TUM_db2_S1_Mat!H4*Weighting!P8+TUM_db2_S1_Mat!I4*Weighting!P9+TUM_db2_S1_Mat!J4*Weighting!P10+TUM_db2_S1_Mat!K4*Weighting!P11+TUM_db2_S1_Mat!L4*Weighting!P12+TUM_db2_S1_Mat!M4*Weighting!P13+TUM_db2_S1_Mat!N4*Weighting!P14+TUM_db2_S1_Mat!O4*Weighting!P15+TUM_db2_S1_Mat!P4*Weighting!P16+TUM_db2_S1_Mat!Q4*Weighting!P17</f>
        <v>31.13368379294004</v>
      </c>
      <c r="Q4" s="6">
        <f>+TUM_db2_S1_Mat!B4*Weighting!Q2+TUM_db2_S1_Mat!C4*Weighting!Q3+TUM_db2_S1_Mat!D4*Weighting!Q4+TUM_db2_S1_Mat!E4*Weighting!Q5+TUM_db2_S1_Mat!F4*Weighting!Q6+TUM_db2_S1_Mat!G4*Weighting!Q7+TUM_db2_S1_Mat!H4*Weighting!Q8+TUM_db2_S1_Mat!I4*Weighting!Q9+TUM_db2_S1_Mat!J4*Weighting!Q10+TUM_db2_S1_Mat!K4*Weighting!Q11+TUM_db2_S1_Mat!L4*Weighting!Q12+TUM_db2_S1_Mat!M4*Weighting!Q13+TUM_db2_S1_Mat!N4*Weighting!Q14+TUM_db2_S1_Mat!O4*Weighting!Q15+TUM_db2_S1_Mat!P4*Weighting!Q16+TUM_db2_S1_Mat!Q4*Weighting!Q17</f>
        <v>1.8531524461936146</v>
      </c>
      <c r="R4" s="6">
        <f>+TUM_db2_S1_Mat!B4*Weighting!R2+TUM_db2_S1_Mat!C4*Weighting!R3+TUM_db2_S1_Mat!D4*Weighting!R4+TUM_db2_S1_Mat!E4*Weighting!R5+TUM_db2_S1_Mat!F4*Weighting!R6+TUM_db2_S1_Mat!G4*Weighting!R7+TUM_db2_S1_Mat!H4*Weighting!R8+TUM_db2_S1_Mat!I4*Weighting!R9+TUM_db2_S1_Mat!J4*Weighting!R10+TUM_db2_S1_Mat!K4*Weighting!R11+TUM_db2_S1_Mat!L4*Weighting!R12+TUM_db2_S1_Mat!M4*Weighting!R13+TUM_db2_S1_Mat!N4*Weighting!R14+TUM_db2_S1_Mat!O4*Weighting!R15+TUM_db2_S1_Mat!P4*Weighting!R16+TUM_db2_S1_Mat!Q4*Weighting!R17</f>
        <v>25.807372991797052</v>
      </c>
      <c r="S4" s="6">
        <f>+TUM_db2_S1_Mat!B4*Weighting!S2+TUM_db2_S1_Mat!C4*Weighting!S3+TUM_db2_S1_Mat!D4*Weighting!S4+TUM_db2_S1_Mat!E4*Weighting!S5+TUM_db2_S1_Mat!F4*Weighting!S6+TUM_db2_S1_Mat!G4*Weighting!S7+TUM_db2_S1_Mat!H4*Weighting!S8+TUM_db2_S1_Mat!I4*Weighting!S9+TUM_db2_S1_Mat!J4*Weighting!S10+TUM_db2_S1_Mat!K4*Weighting!S11+TUM_db2_S1_Mat!L4*Weighting!S12+TUM_db2_S1_Mat!M4*Weighting!S13+TUM_db2_S1_Mat!N4*Weighting!S14+TUM_db2_S1_Mat!O4*Weighting!S15+TUM_db2_S1_Mat!P4*Weighting!S16+TUM_db2_S1_Mat!Q4*Weighting!S17</f>
        <v>46.239273012242514</v>
      </c>
      <c r="T4" s="6">
        <f>+TUM_db2_S1_Mat!B4*Weighting!T2+TUM_db2_S1_Mat!C4*Weighting!T3+TUM_db2_S1_Mat!D4*Weighting!T4+TUM_db2_S1_Mat!E4*Weighting!T5+TUM_db2_S1_Mat!F4*Weighting!T6+TUM_db2_S1_Mat!G4*Weighting!T7+TUM_db2_S1_Mat!H4*Weighting!T8+TUM_db2_S1_Mat!I4*Weighting!T9+TUM_db2_S1_Mat!J4*Weighting!T10+TUM_db2_S1_Mat!K4*Weighting!T11+TUM_db2_S1_Mat!L4*Weighting!T12+TUM_db2_S1_Mat!M4*Weighting!T13+TUM_db2_S1_Mat!N4*Weighting!T14+TUM_db2_S1_Mat!O4*Weighting!T15+TUM_db2_S1_Mat!P4*Weighting!T16+TUM_db2_S1_Mat!Q4*Weighting!T17</f>
        <v>60.174952599621385</v>
      </c>
      <c r="U4" s="6">
        <f>+TUM_db2_S1_Mat!B4*Weighting!U2+TUM_db2_S1_Mat!C4*Weighting!U3+TUM_db2_S1_Mat!D4*Weighting!U4+TUM_db2_S1_Mat!E4*Weighting!U5+TUM_db2_S1_Mat!F4*Weighting!U6+TUM_db2_S1_Mat!G4*Weighting!U7+TUM_db2_S1_Mat!H4*Weighting!U8+TUM_db2_S1_Mat!I4*Weighting!U9+TUM_db2_S1_Mat!J4*Weighting!U10+TUM_db2_S1_Mat!K4*Weighting!U11+TUM_db2_S1_Mat!L4*Weighting!U12+TUM_db2_S1_Mat!M4*Weighting!U13+TUM_db2_S1_Mat!N4*Weighting!U14+TUM_db2_S1_Mat!O4*Weighting!U15+TUM_db2_S1_Mat!P4*Weighting!U16+TUM_db2_S1_Mat!Q4*Weighting!U17</f>
        <v>67.152476315855679</v>
      </c>
      <c r="V4" s="6">
        <f>+TUM_db2_S1_Mat!B4*Weighting!V2+TUM_db2_S1_Mat!C4*Weighting!V3+TUM_db2_S1_Mat!D4*Weighting!V4+TUM_db2_S1_Mat!E4*Weighting!V5+TUM_db2_S1_Mat!F4*Weighting!V6+TUM_db2_S1_Mat!G4*Weighting!V7+TUM_db2_S1_Mat!H4*Weighting!V8+TUM_db2_S1_Mat!I4*Weighting!V9+TUM_db2_S1_Mat!J4*Weighting!V10+TUM_db2_S1_Mat!K4*Weighting!V11+TUM_db2_S1_Mat!L4*Weighting!V12+TUM_db2_S1_Mat!M4*Weighting!V13+TUM_db2_S1_Mat!N4*Weighting!V14+TUM_db2_S1_Mat!O4*Weighting!V15+TUM_db2_S1_Mat!P4*Weighting!V16+TUM_db2_S1_Mat!Q4*Weighting!V17</f>
        <v>60.676995666639115</v>
      </c>
      <c r="W4" s="6">
        <f>+TUM_db2_S1_Mat!B4*Weighting!W2+TUM_db2_S1_Mat!C4*Weighting!W3+TUM_db2_S1_Mat!D4*Weighting!W4+TUM_db2_S1_Mat!E4*Weighting!W5+TUM_db2_S1_Mat!F4*Weighting!W6+TUM_db2_S1_Mat!G4*Weighting!W7+TUM_db2_S1_Mat!H4*Weighting!W8+TUM_db2_S1_Mat!I4*Weighting!W9+TUM_db2_S1_Mat!J4*Weighting!W10+TUM_db2_S1_Mat!K4*Weighting!W11+TUM_db2_S1_Mat!L4*Weighting!W12+TUM_db2_S1_Mat!M4*Weighting!W13+TUM_db2_S1_Mat!N4*Weighting!W14+TUM_db2_S1_Mat!O4*Weighting!W15+TUM_db2_S1_Mat!P4*Weighting!W16+TUM_db2_S1_Mat!Q4*Weighting!W17</f>
        <v>409.17617476986624</v>
      </c>
      <c r="X4" s="6">
        <f>+TUM_db2_S1_Mat!B4*Weighting!X2+TUM_db2_S1_Mat!C4*Weighting!X3+TUM_db2_S1_Mat!D4*Weighting!X4+TUM_db2_S1_Mat!E4*Weighting!X5+TUM_db2_S1_Mat!F4*Weighting!X6+TUM_db2_S1_Mat!G4*Weighting!X7+TUM_db2_S1_Mat!H4*Weighting!X8+TUM_db2_S1_Mat!I4*Weighting!X9+TUM_db2_S1_Mat!J4*Weighting!X10+TUM_db2_S1_Mat!K4*Weighting!X11+TUM_db2_S1_Mat!L4*Weighting!X12+TUM_db2_S1_Mat!M4*Weighting!X13+TUM_db2_S1_Mat!N4*Weighting!X14+TUM_db2_S1_Mat!O4*Weighting!X15+TUM_db2_S1_Mat!P4*Weighting!X16+TUM_db2_S1_Mat!Q4*Weighting!X17</f>
        <v>35.858301877158347</v>
      </c>
      <c r="Y4" s="6">
        <f>+TUM_db2_S1_Mat!B4*Weighting!Y2+TUM_db2_S1_Mat!C4*Weighting!Y3+TUM_db2_S1_Mat!D4*Weighting!Y4+TUM_db2_S1_Mat!E4*Weighting!Y5+TUM_db2_S1_Mat!F4*Weighting!Y6+TUM_db2_S1_Mat!G4*Weighting!Y7+TUM_db2_S1_Mat!H4*Weighting!Y8+TUM_db2_S1_Mat!I4*Weighting!Y9+TUM_db2_S1_Mat!J4*Weighting!Y10+TUM_db2_S1_Mat!K4*Weighting!Y11+TUM_db2_S1_Mat!L4*Weighting!Y12+TUM_db2_S1_Mat!M4*Weighting!Y13+TUM_db2_S1_Mat!N4*Weighting!Y14+TUM_db2_S1_Mat!O4*Weighting!Y15+TUM_db2_S1_Mat!P4*Weighting!Y16+TUM_db2_S1_Mat!Q4*Weighting!Y17</f>
        <v>309.73146719739196</v>
      </c>
      <c r="Z4" s="6">
        <f>+TUM_db2_S1_Mat!B4*Weighting!Z2+TUM_db2_S1_Mat!C4*Weighting!Z3+TUM_db2_S1_Mat!D4*Weighting!Z4+TUM_db2_S1_Mat!E4*Weighting!Z5+TUM_db2_S1_Mat!F4*Weighting!Z6+TUM_db2_S1_Mat!G4*Weighting!Z7+TUM_db2_S1_Mat!H4*Weighting!Z8+TUM_db2_S1_Mat!I4*Weighting!Z9+TUM_db2_S1_Mat!J4*Weighting!Z10+TUM_db2_S1_Mat!K4*Weighting!Z11+TUM_db2_S1_Mat!L4*Weighting!Z12+TUM_db2_S1_Mat!M4*Weighting!Z13+TUM_db2_S1_Mat!N4*Weighting!Z14+TUM_db2_S1_Mat!O4*Weighting!Z15+TUM_db2_S1_Mat!P4*Weighting!Z16+TUM_db2_S1_Mat!Q4*Weighting!Z17</f>
        <v>37.755330551410246</v>
      </c>
      <c r="AA4" s="6">
        <f>+TUM_db2_S1_Mat!B4*Weighting!AA2+TUM_db2_S1_Mat!C4*Weighting!AA3+TUM_db2_S1_Mat!D4*Weighting!AA4+TUM_db2_S1_Mat!E4*Weighting!AA5+TUM_db2_S1_Mat!F4*Weighting!AA6+TUM_db2_S1_Mat!G4*Weighting!AA7+TUM_db2_S1_Mat!H4*Weighting!AA8+TUM_db2_S1_Mat!I4*Weighting!AA9+TUM_db2_S1_Mat!J4*Weighting!AA10+TUM_db2_S1_Mat!K4*Weighting!AA11+TUM_db2_S1_Mat!L4*Weighting!AA12+TUM_db2_S1_Mat!M4*Weighting!AA13+TUM_db2_S1_Mat!N4*Weighting!AA14+TUM_db2_S1_Mat!O4*Weighting!AA15+TUM_db2_S1_Mat!P4*Weighting!AA16+TUM_db2_S1_Mat!Q4*Weighting!AA17</f>
        <v>25.146495305658149</v>
      </c>
    </row>
    <row r="5" spans="1:27" x14ac:dyDescent="0.35">
      <c r="A5" s="5" t="s">
        <v>4</v>
      </c>
      <c r="B5" s="6">
        <f ca="1">+TUM_db2_S1_Mat!B5*Weighting!B2+TUM_db2_S1_Mat!C5*Weighting!B3+TUM_db2_S1_Mat!D5*Weighting!B4+TUM_db2_S1_Mat!E5*Weighting!B5+TUM_db2_S1_Mat!F5*Weighting!B6+TUM_db2_S1_Mat!G5*Weighting!B7+TUM_db2_S1_Mat!H5*Weighting!B8+TUM_db2_S1_Mat!I5*Weighting!B9+TUM_db2_S1_Mat!J5*Weighting!B10+TUM_db2_S1_Mat!K5*Weighting!B11+TUM_db2_S1_Mat!L5*Weighting!B12+TUM_db2_S1_Mat!M5*Weighting!B13+TUM_db2_S1_Mat!N5*Weighting!B14+TUM_db2_S1_Mat!O5*Weighting!B15+TUM_db2_S1_Mat!P5*Weighting!B16+TUM_db2_S1_Mat!Q5*Weighting!B17</f>
        <v>139.68695554633152</v>
      </c>
      <c r="C5" s="6">
        <f ca="1">+TUM_db2_S1_Mat!B5*Weighting!C2+TUM_db2_S1_Mat!C5*Weighting!C3+TUM_db2_S1_Mat!D5*Weighting!C4+TUM_db2_S1_Mat!E5*Weighting!C5+TUM_db2_S1_Mat!F5*Weighting!C6+TUM_db2_S1_Mat!G5*Weighting!C7+TUM_db2_S1_Mat!H5*Weighting!C8+TUM_db2_S1_Mat!I5*Weighting!C9+TUM_db2_S1_Mat!J5*Weighting!C10+TUM_db2_S1_Mat!K5*Weighting!C11+TUM_db2_S1_Mat!L5*Weighting!C12+TUM_db2_S1_Mat!M5*Weighting!C13+TUM_db2_S1_Mat!N5*Weighting!C14+TUM_db2_S1_Mat!O5*Weighting!C15+TUM_db2_S1_Mat!P5*Weighting!C16+TUM_db2_S1_Mat!Q5*Weighting!C17</f>
        <v>134.5208187583392</v>
      </c>
      <c r="D5" s="6">
        <f ca="1">+TUM_db2_S1_Mat!B5*Weighting!D2+TUM_db2_S1_Mat!C5*Weighting!D3+TUM_db2_S1_Mat!D5*Weighting!D4+TUM_db2_S1_Mat!E5*Weighting!D5+TUM_db2_S1_Mat!F5*Weighting!D6+TUM_db2_S1_Mat!G5*Weighting!D7+TUM_db2_S1_Mat!H5*Weighting!D8+TUM_db2_S1_Mat!I5*Weighting!D9+TUM_db2_S1_Mat!J5*Weighting!D10+TUM_db2_S1_Mat!K5*Weighting!D11+TUM_db2_S1_Mat!L5*Weighting!D12+TUM_db2_S1_Mat!M5*Weighting!D13+TUM_db2_S1_Mat!N5*Weighting!D14+TUM_db2_S1_Mat!O5*Weighting!D15+TUM_db2_S1_Mat!P5*Weighting!D16+TUM_db2_S1_Mat!Q5*Weighting!D17</f>
        <v>136.36778166750952</v>
      </c>
      <c r="E5" s="6">
        <f ca="1">+TUM_db2_S1_Mat!B5*Weighting!E2+TUM_db2_S1_Mat!C5*Weighting!E3+TUM_db2_S1_Mat!D5*Weighting!E4+TUM_db2_S1_Mat!E5*Weighting!E5+TUM_db2_S1_Mat!F5*Weighting!E6+TUM_db2_S1_Mat!G5*Weighting!E7+TUM_db2_S1_Mat!H5*Weighting!E8+TUM_db2_S1_Mat!I5*Weighting!E9+TUM_db2_S1_Mat!J5*Weighting!E10+TUM_db2_S1_Mat!K5*Weighting!E11+TUM_db2_S1_Mat!L5*Weighting!E12+TUM_db2_S1_Mat!M5*Weighting!E13+TUM_db2_S1_Mat!N5*Weighting!E14+TUM_db2_S1_Mat!O5*Weighting!E15+TUM_db2_S1_Mat!P5*Weighting!E16+TUM_db2_S1_Mat!Q5*Weighting!E17</f>
        <v>165.52678678733884</v>
      </c>
      <c r="F5" s="6">
        <f ca="1">+TUM_db2_S1_Mat!B5*Weighting!F2+TUM_db2_S1_Mat!C5*Weighting!F3+TUM_db2_S1_Mat!D5*Weighting!F4+TUM_db2_S1_Mat!E5*Weighting!F5+TUM_db2_S1_Mat!F5*Weighting!F6+TUM_db2_S1_Mat!G5*Weighting!F7+TUM_db2_S1_Mat!H5*Weighting!F8+TUM_db2_S1_Mat!I5*Weighting!F9+TUM_db2_S1_Mat!J5*Weighting!F10+TUM_db2_S1_Mat!K5*Weighting!F11+TUM_db2_S1_Mat!L5*Weighting!F12+TUM_db2_S1_Mat!M5*Weighting!F13+TUM_db2_S1_Mat!N5*Weighting!F14+TUM_db2_S1_Mat!O5*Weighting!F15+TUM_db2_S1_Mat!P5*Weighting!F16+TUM_db2_S1_Mat!Q5*Weighting!F17</f>
        <v>128.05913698737567</v>
      </c>
      <c r="G5" s="6">
        <f>+TUM_db2_S1_Mat!B5*Weighting!G2+TUM_db2_S1_Mat!C5*Weighting!G3+TUM_db2_S1_Mat!D5*Weighting!G4+TUM_db2_S1_Mat!E5*Weighting!G5+TUM_db2_S1_Mat!F5*Weighting!G6+TUM_db2_S1_Mat!G5*Weighting!G7+TUM_db2_S1_Mat!H5*Weighting!G8+TUM_db2_S1_Mat!I5*Weighting!G9+TUM_db2_S1_Mat!J5*Weighting!G10+TUM_db2_S1_Mat!K5*Weighting!G11+TUM_db2_S1_Mat!L5*Weighting!G12+TUM_db2_S1_Mat!M5*Weighting!G13+TUM_db2_S1_Mat!N5*Weighting!G14+TUM_db2_S1_Mat!O5*Weighting!G15+TUM_db2_S1_Mat!P5*Weighting!G16+TUM_db2_S1_Mat!Q5*Weighting!G17</f>
        <v>57.097927919071587</v>
      </c>
      <c r="H5" s="6">
        <f>+TUM_db2_S1_Mat!B5*Weighting!H2+TUM_db2_S1_Mat!C5*Weighting!H3+TUM_db2_S1_Mat!D5*Weighting!H4+TUM_db2_S1_Mat!E5*Weighting!H5+TUM_db2_S1_Mat!F5*Weighting!H6+TUM_db2_S1_Mat!G5*Weighting!H7+TUM_db2_S1_Mat!H5*Weighting!H8+TUM_db2_S1_Mat!I5*Weighting!H9+TUM_db2_S1_Mat!J5*Weighting!H10+TUM_db2_S1_Mat!K5*Weighting!H11+TUM_db2_S1_Mat!L5*Weighting!H12+TUM_db2_S1_Mat!M5*Weighting!H13+TUM_db2_S1_Mat!N5*Weighting!H14+TUM_db2_S1_Mat!O5*Weighting!H15+TUM_db2_S1_Mat!P5*Weighting!H16+TUM_db2_S1_Mat!Q5*Weighting!H17</f>
        <v>47.33193233692014</v>
      </c>
      <c r="I5" s="6">
        <f>+TUM_db2_S1_Mat!B5*Weighting!I2+TUM_db2_S1_Mat!C5*Weighting!I3+TUM_db2_S1_Mat!D5*Weighting!I4+TUM_db2_S1_Mat!E5*Weighting!I5+TUM_db2_S1_Mat!F5*Weighting!I6+TUM_db2_S1_Mat!G5*Weighting!I7+TUM_db2_S1_Mat!H5*Weighting!I8+TUM_db2_S1_Mat!I5*Weighting!I9+TUM_db2_S1_Mat!J5*Weighting!I10+TUM_db2_S1_Mat!K5*Weighting!I11+TUM_db2_S1_Mat!L5*Weighting!I12+TUM_db2_S1_Mat!M5*Weighting!I13+TUM_db2_S1_Mat!N5*Weighting!I14+TUM_db2_S1_Mat!O5*Weighting!I15+TUM_db2_S1_Mat!P5*Weighting!I16+TUM_db2_S1_Mat!Q5*Weighting!I17</f>
        <v>55.089618992941148</v>
      </c>
      <c r="J5" s="6">
        <f>+TUM_db2_S1_Mat!B5*Weighting!J2+TUM_db2_S1_Mat!C5*Weighting!J3+TUM_db2_S1_Mat!D5*Weighting!J4+TUM_db2_S1_Mat!E5*Weighting!J5+TUM_db2_S1_Mat!F5*Weighting!J6+TUM_db2_S1_Mat!G5*Weighting!J7+TUM_db2_S1_Mat!H5*Weighting!J8+TUM_db2_S1_Mat!I5*Weighting!J9+TUM_db2_S1_Mat!J5*Weighting!J10+TUM_db2_S1_Mat!K5*Weighting!J11+TUM_db2_S1_Mat!L5*Weighting!J12+TUM_db2_S1_Mat!M5*Weighting!J13+TUM_db2_S1_Mat!N5*Weighting!J14+TUM_db2_S1_Mat!O5*Weighting!J15+TUM_db2_S1_Mat!P5*Weighting!J16+TUM_db2_S1_Mat!Q5*Weighting!J17</f>
        <v>63.433138961833777</v>
      </c>
      <c r="K5" s="6">
        <f>+TUM_db2_S1_Mat!B5*Weighting!K2+TUM_db2_S1_Mat!C5*Weighting!K3+TUM_db2_S1_Mat!D5*Weighting!K4+TUM_db2_S1_Mat!E5*Weighting!K5+TUM_db2_S1_Mat!F5*Weighting!K6+TUM_db2_S1_Mat!G5*Weighting!K7+TUM_db2_S1_Mat!H5*Weighting!K8+TUM_db2_S1_Mat!I5*Weighting!K9+TUM_db2_S1_Mat!J5*Weighting!K10+TUM_db2_S1_Mat!K5*Weighting!K11+TUM_db2_S1_Mat!L5*Weighting!K12+TUM_db2_S1_Mat!M5*Weighting!K13+TUM_db2_S1_Mat!N5*Weighting!K14+TUM_db2_S1_Mat!O5*Weighting!K15+TUM_db2_S1_Mat!P5*Weighting!K16+TUM_db2_S1_Mat!Q5*Weighting!K17</f>
        <v>43.404123229808491</v>
      </c>
      <c r="L5" s="6">
        <f>+TUM_db2_S1_Mat!B5*Weighting!L2+TUM_db2_S1_Mat!C5*Weighting!L3+TUM_db2_S1_Mat!D5*Weighting!L4+TUM_db2_S1_Mat!E5*Weighting!L5+TUM_db2_S1_Mat!F5*Weighting!L6+TUM_db2_S1_Mat!G5*Weighting!L7+TUM_db2_S1_Mat!H5*Weighting!L8+TUM_db2_S1_Mat!I5*Weighting!L9+TUM_db2_S1_Mat!J5*Weighting!L10+TUM_db2_S1_Mat!K5*Weighting!L11+TUM_db2_S1_Mat!L5*Weighting!L12+TUM_db2_S1_Mat!M5*Weighting!L13+TUM_db2_S1_Mat!N5*Weighting!L14+TUM_db2_S1_Mat!O5*Weighting!L15+TUM_db2_S1_Mat!P5*Weighting!L16+TUM_db2_S1_Mat!Q5*Weighting!L17</f>
        <v>8.520551621906268</v>
      </c>
      <c r="M5" s="6">
        <f>+TUM_db2_S1_Mat!B5*Weighting!M2+TUM_db2_S1_Mat!C5*Weighting!M3+TUM_db2_S1_Mat!D5*Weighting!M4+TUM_db2_S1_Mat!E5*Weighting!M5+TUM_db2_S1_Mat!F5*Weighting!M6+TUM_db2_S1_Mat!G5*Weighting!M7+TUM_db2_S1_Mat!H5*Weighting!M8+TUM_db2_S1_Mat!I5*Weighting!M9+TUM_db2_S1_Mat!J5*Weighting!M10+TUM_db2_S1_Mat!K5*Weighting!M11+TUM_db2_S1_Mat!L5*Weighting!M12+TUM_db2_S1_Mat!M5*Weighting!M13+TUM_db2_S1_Mat!N5*Weighting!M14+TUM_db2_S1_Mat!O5*Weighting!M15+TUM_db2_S1_Mat!P5*Weighting!M16+TUM_db2_S1_Mat!Q5*Weighting!M17</f>
        <v>0.41679061538687728</v>
      </c>
      <c r="N5" s="6">
        <f>+TUM_db2_S1_Mat!B5*Weighting!N2+TUM_db2_S1_Mat!C5*Weighting!N3+TUM_db2_S1_Mat!D5*Weighting!N4+TUM_db2_S1_Mat!E5*Weighting!N5+TUM_db2_S1_Mat!F5*Weighting!N6+TUM_db2_S1_Mat!G5*Weighting!N7+TUM_db2_S1_Mat!H5*Weighting!N8+TUM_db2_S1_Mat!I5*Weighting!N9+TUM_db2_S1_Mat!J5*Weighting!N10+TUM_db2_S1_Mat!K5*Weighting!N11+TUM_db2_S1_Mat!L5*Weighting!N12+TUM_db2_S1_Mat!M5*Weighting!N13+TUM_db2_S1_Mat!N5*Weighting!N14+TUM_db2_S1_Mat!O5*Weighting!N15+TUM_db2_S1_Mat!P5*Weighting!N16+TUM_db2_S1_Mat!Q5*Weighting!N17</f>
        <v>137.83605692879746</v>
      </c>
      <c r="O5" s="6">
        <f>+TUM_db2_S1_Mat!B5*Weighting!O2+TUM_db2_S1_Mat!C5*Weighting!O3+TUM_db2_S1_Mat!D5*Weighting!O4+TUM_db2_S1_Mat!E5*Weighting!O5+TUM_db2_S1_Mat!F5*Weighting!O6+TUM_db2_S1_Mat!G5*Weighting!O7+TUM_db2_S1_Mat!H5*Weighting!O8+TUM_db2_S1_Mat!I5*Weighting!O9+TUM_db2_S1_Mat!J5*Weighting!O10+TUM_db2_S1_Mat!K5*Weighting!O11+TUM_db2_S1_Mat!L5*Weighting!O12+TUM_db2_S1_Mat!M5*Weighting!O13+TUM_db2_S1_Mat!N5*Weighting!O14+TUM_db2_S1_Mat!O5*Weighting!O15+TUM_db2_S1_Mat!P5*Weighting!O16+TUM_db2_S1_Mat!Q5*Weighting!O17</f>
        <v>211.44060927566773</v>
      </c>
      <c r="P5" s="6">
        <f>+TUM_db2_S1_Mat!B5*Weighting!P2+TUM_db2_S1_Mat!C5*Weighting!P3+TUM_db2_S1_Mat!D5*Weighting!P4+TUM_db2_S1_Mat!E5*Weighting!P5+TUM_db2_S1_Mat!F5*Weighting!P6+TUM_db2_S1_Mat!G5*Weighting!P7+TUM_db2_S1_Mat!H5*Weighting!P8+TUM_db2_S1_Mat!I5*Weighting!P9+TUM_db2_S1_Mat!J5*Weighting!P10+TUM_db2_S1_Mat!K5*Weighting!P11+TUM_db2_S1_Mat!L5*Weighting!P12+TUM_db2_S1_Mat!M5*Weighting!P13+TUM_db2_S1_Mat!N5*Weighting!P14+TUM_db2_S1_Mat!O5*Weighting!P15+TUM_db2_S1_Mat!P5*Weighting!P16+TUM_db2_S1_Mat!Q5*Weighting!P17</f>
        <v>15.56684189647002</v>
      </c>
      <c r="Q5" s="6">
        <f>+TUM_db2_S1_Mat!B5*Weighting!Q2+TUM_db2_S1_Mat!C5*Weighting!Q3+TUM_db2_S1_Mat!D5*Weighting!Q4+TUM_db2_S1_Mat!E5*Weighting!Q5+TUM_db2_S1_Mat!F5*Weighting!Q6+TUM_db2_S1_Mat!G5*Weighting!Q7+TUM_db2_S1_Mat!H5*Weighting!Q8+TUM_db2_S1_Mat!I5*Weighting!Q9+TUM_db2_S1_Mat!J5*Weighting!Q10+TUM_db2_S1_Mat!K5*Weighting!Q11+TUM_db2_S1_Mat!L5*Weighting!Q12+TUM_db2_S1_Mat!M5*Weighting!Q13+TUM_db2_S1_Mat!N5*Weighting!Q14+TUM_db2_S1_Mat!O5*Weighting!Q15+TUM_db2_S1_Mat!P5*Weighting!Q16+TUM_db2_S1_Mat!Q5*Weighting!Q17</f>
        <v>0.92657622309680732</v>
      </c>
      <c r="R5" s="6">
        <f>+TUM_db2_S1_Mat!B5*Weighting!R2+TUM_db2_S1_Mat!C5*Weighting!R3+TUM_db2_S1_Mat!D5*Weighting!R4+TUM_db2_S1_Mat!E5*Weighting!R5+TUM_db2_S1_Mat!F5*Weighting!R6+TUM_db2_S1_Mat!G5*Weighting!R7+TUM_db2_S1_Mat!H5*Weighting!R8+TUM_db2_S1_Mat!I5*Weighting!R9+TUM_db2_S1_Mat!J5*Weighting!R10+TUM_db2_S1_Mat!K5*Weighting!R11+TUM_db2_S1_Mat!L5*Weighting!R12+TUM_db2_S1_Mat!M5*Weighting!R13+TUM_db2_S1_Mat!N5*Weighting!R14+TUM_db2_S1_Mat!O5*Weighting!R15+TUM_db2_S1_Mat!P5*Weighting!R16+TUM_db2_S1_Mat!Q5*Weighting!R17</f>
        <v>12.903686495898526</v>
      </c>
      <c r="S5" s="6">
        <f>+TUM_db2_S1_Mat!B5*Weighting!S2+TUM_db2_S1_Mat!C5*Weighting!S3+TUM_db2_S1_Mat!D5*Weighting!S4+TUM_db2_S1_Mat!E5*Weighting!S5+TUM_db2_S1_Mat!F5*Weighting!S6+TUM_db2_S1_Mat!G5*Weighting!S7+TUM_db2_S1_Mat!H5*Weighting!S8+TUM_db2_S1_Mat!I5*Weighting!S9+TUM_db2_S1_Mat!J5*Weighting!S10+TUM_db2_S1_Mat!K5*Weighting!S11+TUM_db2_S1_Mat!L5*Weighting!S12+TUM_db2_S1_Mat!M5*Weighting!S13+TUM_db2_S1_Mat!N5*Weighting!S14+TUM_db2_S1_Mat!O5*Weighting!S15+TUM_db2_S1_Mat!P5*Weighting!S16+TUM_db2_S1_Mat!Q5*Weighting!S17</f>
        <v>23.119636506121257</v>
      </c>
      <c r="T5" s="6">
        <f>+TUM_db2_S1_Mat!B5*Weighting!T2+TUM_db2_S1_Mat!C5*Weighting!T3+TUM_db2_S1_Mat!D5*Weighting!T4+TUM_db2_S1_Mat!E5*Weighting!T5+TUM_db2_S1_Mat!F5*Weighting!T6+TUM_db2_S1_Mat!G5*Weighting!T7+TUM_db2_S1_Mat!H5*Weighting!T8+TUM_db2_S1_Mat!I5*Weighting!T9+TUM_db2_S1_Mat!J5*Weighting!T10+TUM_db2_S1_Mat!K5*Weighting!T11+TUM_db2_S1_Mat!L5*Weighting!T12+TUM_db2_S1_Mat!M5*Weighting!T13+TUM_db2_S1_Mat!N5*Weighting!T14+TUM_db2_S1_Mat!O5*Weighting!T15+TUM_db2_S1_Mat!P5*Weighting!T16+TUM_db2_S1_Mat!Q5*Weighting!T17</f>
        <v>30.087476299810692</v>
      </c>
      <c r="U5" s="6">
        <f>+TUM_db2_S1_Mat!B5*Weighting!U2+TUM_db2_S1_Mat!C5*Weighting!U3+TUM_db2_S1_Mat!D5*Weighting!U4+TUM_db2_S1_Mat!E5*Weighting!U5+TUM_db2_S1_Mat!F5*Weighting!U6+TUM_db2_S1_Mat!G5*Weighting!U7+TUM_db2_S1_Mat!H5*Weighting!U8+TUM_db2_S1_Mat!I5*Weighting!U9+TUM_db2_S1_Mat!J5*Weighting!U10+TUM_db2_S1_Mat!K5*Weighting!U11+TUM_db2_S1_Mat!L5*Weighting!U12+TUM_db2_S1_Mat!M5*Weighting!U13+TUM_db2_S1_Mat!N5*Weighting!U14+TUM_db2_S1_Mat!O5*Weighting!U15+TUM_db2_S1_Mat!P5*Weighting!U16+TUM_db2_S1_Mat!Q5*Weighting!U17</f>
        <v>33.57623815792784</v>
      </c>
      <c r="V5" s="6">
        <f>+TUM_db2_S1_Mat!B5*Weighting!V2+TUM_db2_S1_Mat!C5*Weighting!V3+TUM_db2_S1_Mat!D5*Weighting!V4+TUM_db2_S1_Mat!E5*Weighting!V5+TUM_db2_S1_Mat!F5*Weighting!V6+TUM_db2_S1_Mat!G5*Weighting!V7+TUM_db2_S1_Mat!H5*Weighting!V8+TUM_db2_S1_Mat!I5*Weighting!V9+TUM_db2_S1_Mat!J5*Weighting!V10+TUM_db2_S1_Mat!K5*Weighting!V11+TUM_db2_S1_Mat!L5*Weighting!V12+TUM_db2_S1_Mat!M5*Weighting!V13+TUM_db2_S1_Mat!N5*Weighting!V14+TUM_db2_S1_Mat!O5*Weighting!V15+TUM_db2_S1_Mat!P5*Weighting!V16+TUM_db2_S1_Mat!Q5*Weighting!V17</f>
        <v>30.338497833319558</v>
      </c>
      <c r="W5" s="6">
        <f>+TUM_db2_S1_Mat!B5*Weighting!W2+TUM_db2_S1_Mat!C5*Weighting!W3+TUM_db2_S1_Mat!D5*Weighting!W4+TUM_db2_S1_Mat!E5*Weighting!W5+TUM_db2_S1_Mat!F5*Weighting!W6+TUM_db2_S1_Mat!G5*Weighting!W7+TUM_db2_S1_Mat!H5*Weighting!W8+TUM_db2_S1_Mat!I5*Weighting!W9+TUM_db2_S1_Mat!J5*Weighting!W10+TUM_db2_S1_Mat!K5*Weighting!W11+TUM_db2_S1_Mat!L5*Weighting!W12+TUM_db2_S1_Mat!M5*Weighting!W13+TUM_db2_S1_Mat!N5*Weighting!W14+TUM_db2_S1_Mat!O5*Weighting!W15+TUM_db2_S1_Mat!P5*Weighting!W16+TUM_db2_S1_Mat!Q5*Weighting!W17</f>
        <v>204.58808738493312</v>
      </c>
      <c r="X5" s="6">
        <f>+TUM_db2_S1_Mat!B5*Weighting!X2+TUM_db2_S1_Mat!C5*Weighting!X3+TUM_db2_S1_Mat!D5*Weighting!X4+TUM_db2_S1_Mat!E5*Weighting!X5+TUM_db2_S1_Mat!F5*Weighting!X6+TUM_db2_S1_Mat!G5*Weighting!X7+TUM_db2_S1_Mat!H5*Weighting!X8+TUM_db2_S1_Mat!I5*Weighting!X9+TUM_db2_S1_Mat!J5*Weighting!X10+TUM_db2_S1_Mat!K5*Weighting!X11+TUM_db2_S1_Mat!L5*Weighting!X12+TUM_db2_S1_Mat!M5*Weighting!X13+TUM_db2_S1_Mat!N5*Weighting!X14+TUM_db2_S1_Mat!O5*Weighting!X15+TUM_db2_S1_Mat!P5*Weighting!X16+TUM_db2_S1_Mat!Q5*Weighting!X17</f>
        <v>17.929150938579173</v>
      </c>
      <c r="Y5" s="6">
        <f>+TUM_db2_S1_Mat!B5*Weighting!Y2+TUM_db2_S1_Mat!C5*Weighting!Y3+TUM_db2_S1_Mat!D5*Weighting!Y4+TUM_db2_S1_Mat!E5*Weighting!Y5+TUM_db2_S1_Mat!F5*Weighting!Y6+TUM_db2_S1_Mat!G5*Weighting!Y7+TUM_db2_S1_Mat!H5*Weighting!Y8+TUM_db2_S1_Mat!I5*Weighting!Y9+TUM_db2_S1_Mat!J5*Weighting!Y10+TUM_db2_S1_Mat!K5*Weighting!Y11+TUM_db2_S1_Mat!L5*Weighting!Y12+TUM_db2_S1_Mat!M5*Weighting!Y13+TUM_db2_S1_Mat!N5*Weighting!Y14+TUM_db2_S1_Mat!O5*Weighting!Y15+TUM_db2_S1_Mat!P5*Weighting!Y16+TUM_db2_S1_Mat!Q5*Weighting!Y17</f>
        <v>154.86573359869598</v>
      </c>
      <c r="Z5" s="6">
        <f>+TUM_db2_S1_Mat!B5*Weighting!Z2+TUM_db2_S1_Mat!C5*Weighting!Z3+TUM_db2_S1_Mat!D5*Weighting!Z4+TUM_db2_S1_Mat!E5*Weighting!Z5+TUM_db2_S1_Mat!F5*Weighting!Z6+TUM_db2_S1_Mat!G5*Weighting!Z7+TUM_db2_S1_Mat!H5*Weighting!Z8+TUM_db2_S1_Mat!I5*Weighting!Z9+TUM_db2_S1_Mat!J5*Weighting!Z10+TUM_db2_S1_Mat!K5*Weighting!Z11+TUM_db2_S1_Mat!L5*Weighting!Z12+TUM_db2_S1_Mat!M5*Weighting!Z13+TUM_db2_S1_Mat!N5*Weighting!Z14+TUM_db2_S1_Mat!O5*Weighting!Z15+TUM_db2_S1_Mat!P5*Weighting!Z16+TUM_db2_S1_Mat!Q5*Weighting!Z17</f>
        <v>18.877665275705123</v>
      </c>
      <c r="AA5" s="6">
        <f>+TUM_db2_S1_Mat!B5*Weighting!AA2+TUM_db2_S1_Mat!C5*Weighting!AA3+TUM_db2_S1_Mat!D5*Weighting!AA4+TUM_db2_S1_Mat!E5*Weighting!AA5+TUM_db2_S1_Mat!F5*Weighting!AA6+TUM_db2_S1_Mat!G5*Weighting!AA7+TUM_db2_S1_Mat!H5*Weighting!AA8+TUM_db2_S1_Mat!I5*Weighting!AA9+TUM_db2_S1_Mat!J5*Weighting!AA10+TUM_db2_S1_Mat!K5*Weighting!AA11+TUM_db2_S1_Mat!L5*Weighting!AA12+TUM_db2_S1_Mat!M5*Weighting!AA13+TUM_db2_S1_Mat!N5*Weighting!AA14+TUM_db2_S1_Mat!O5*Weighting!AA15+TUM_db2_S1_Mat!P5*Weighting!AA16+TUM_db2_S1_Mat!Q5*Weighting!AA17</f>
        <v>12.573247652829075</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2_Treatm!B2*Weighting!B2+TUM_db2_S2_Treatm!C2*Weighting!B3+TUM_db2_S2_Treatm!D2*Weighting!B4+TUM_db2_S2_Treatm!E2*Weighting!B5+TUM_db2_S2_Treatm!F2*Weighting!B6+TUM_db2_S2_Treatm!G2*Weighting!B7+TUM_db2_S2_Treatm!H2*Weighting!B8+TUM_db2_S2_Treatm!I2*Weighting!B9+TUM_db2_S2_Treatm!J2*Weighting!B10+TUM_db2_S2_Treatm!K2*Weighting!B11+TUM_db2_S2_Treatm!L2*Weighting!B12+TUM_db2_S2_Treatm!M2*Weighting!B13+TUM_db2_S2_Treatm!N2*Weighting!B14+TUM_db2_S2_Treatm!O2*Weighting!B15+TUM_db2_S2_Treatm!P2*Weighting!B16+TUM_db2_S2_Treatm!Q2*Weighting!B17</f>
        <v>-5.5060011907391662</v>
      </c>
      <c r="C2" s="6">
        <f ca="1">+TUM_db2_S2_Treatm!B2*Weighting!C2+TUM_db2_S2_Treatm!C2*Weighting!C3+TUM_db2_S2_Treatm!D2*Weighting!C4+TUM_db2_S2_Treatm!E2*Weighting!C5+TUM_db2_S2_Treatm!F2*Weighting!C6+TUM_db2_S2_Treatm!G2*Weighting!C7+TUM_db2_S2_Treatm!H2*Weighting!C8+TUM_db2_S2_Treatm!I2*Weighting!C9+TUM_db2_S2_Treatm!J2*Weighting!C10+TUM_db2_S2_Treatm!K2*Weighting!C11+TUM_db2_S2_Treatm!L2*Weighting!C12+TUM_db2_S2_Treatm!M2*Weighting!C13+TUM_db2_S2_Treatm!N2*Weighting!C14+TUM_db2_S2_Treatm!O2*Weighting!C15+TUM_db2_S2_Treatm!P2*Weighting!C16+TUM_db2_S2_Treatm!Q2*Weighting!C17</f>
        <v>-3.1747144449333793</v>
      </c>
      <c r="D2" s="6">
        <f ca="1">+TUM_db2_S2_Treatm!B2*Weighting!D2+TUM_db2_S2_Treatm!C2*Weighting!D3+TUM_db2_S2_Treatm!D2*Weighting!D4+TUM_db2_S2_Treatm!E2*Weighting!D5+TUM_db2_S2_Treatm!F2*Weighting!D6+TUM_db2_S2_Treatm!G2*Weighting!D7+TUM_db2_S2_Treatm!H2*Weighting!D8+TUM_db2_S2_Treatm!I2*Weighting!D9+TUM_db2_S2_Treatm!J2*Weighting!D10+TUM_db2_S2_Treatm!K2*Weighting!D11+TUM_db2_S2_Treatm!L2*Weighting!D12+TUM_db2_S2_Treatm!M2*Weighting!D13+TUM_db2_S2_Treatm!N2*Weighting!D14+TUM_db2_S2_Treatm!O2*Weighting!D15+TUM_db2_S2_Treatm!P2*Weighting!D16+TUM_db2_S2_Treatm!Q2*Weighting!D17</f>
        <v>-5.9744158458048693</v>
      </c>
      <c r="E2" s="6">
        <f ca="1">+TUM_db2_S2_Treatm!B2*Weighting!E2+TUM_db2_S2_Treatm!C2*Weighting!E3+TUM_db2_S2_Treatm!D2*Weighting!E4+TUM_db2_S2_Treatm!E2*Weighting!E5+TUM_db2_S2_Treatm!F2*Weighting!E6+TUM_db2_S2_Treatm!G2*Weighting!E7+TUM_db2_S2_Treatm!H2*Weighting!E8+TUM_db2_S2_Treatm!I2*Weighting!E9+TUM_db2_S2_Treatm!J2*Weighting!E10+TUM_db2_S2_Treatm!K2*Weighting!E11+TUM_db2_S2_Treatm!L2*Weighting!E12+TUM_db2_S2_Treatm!M2*Weighting!E13+TUM_db2_S2_Treatm!N2*Weighting!E14+TUM_db2_S2_Treatm!O2*Weighting!E15+TUM_db2_S2_Treatm!P2*Weighting!E16+TUM_db2_S2_Treatm!Q2*Weighting!E17</f>
        <v>2.7477253206005834</v>
      </c>
      <c r="F2" s="6">
        <f ca="1">+TUM_db2_S2_Treatm!B2*Weighting!F2+TUM_db2_S2_Treatm!C2*Weighting!F3+TUM_db2_S2_Treatm!D2*Weighting!F4+TUM_db2_S2_Treatm!E2*Weighting!F5+TUM_db2_S2_Treatm!F2*Weighting!F6+TUM_db2_S2_Treatm!G2*Weighting!F7+TUM_db2_S2_Treatm!H2*Weighting!F8+TUM_db2_S2_Treatm!I2*Weighting!F9+TUM_db2_S2_Treatm!J2*Weighting!F10+TUM_db2_S2_Treatm!K2*Weighting!F11+TUM_db2_S2_Treatm!L2*Weighting!F12+TUM_db2_S2_Treatm!M2*Weighting!F13+TUM_db2_S2_Treatm!N2*Weighting!F14+TUM_db2_S2_Treatm!O2*Weighting!F15+TUM_db2_S2_Treatm!P2*Weighting!F16+TUM_db2_S2_Treatm!Q2*Weighting!F17</f>
        <v>-6.077752070986981</v>
      </c>
      <c r="G2" s="6">
        <f>+TUM_db2_S2_Treatm!B2*Weighting!G2+TUM_db2_S2_Treatm!C2*Weighting!G3+TUM_db2_S2_Treatm!D2*Weighting!G4+TUM_db2_S2_Treatm!E2*Weighting!G5+TUM_db2_S2_Treatm!F2*Weighting!G6+TUM_db2_S2_Treatm!G2*Weighting!G7+TUM_db2_S2_Treatm!H2*Weighting!G8+TUM_db2_S2_Treatm!I2*Weighting!G9+TUM_db2_S2_Treatm!J2*Weighting!G10+TUM_db2_S2_Treatm!K2*Weighting!G11+TUM_db2_S2_Treatm!L2*Weighting!G12+TUM_db2_S2_Treatm!M2*Weighting!G13+TUM_db2_S2_Treatm!N2*Weighting!G14+TUM_db2_S2_Treatm!O2*Weighting!G15+TUM_db2_S2_Treatm!P2*Weighting!G16+TUM_db2_S2_Treatm!Q2*Weighting!G17</f>
        <v>-4.471236341722733</v>
      </c>
      <c r="H2" s="6">
        <f>+TUM_db2_S2_Treatm!B2*Weighting!H2+TUM_db2_S2_Treatm!C2*Weighting!H3+TUM_db2_S2_Treatm!D2*Weighting!H4+TUM_db2_S2_Treatm!E2*Weighting!H5+TUM_db2_S2_Treatm!F2*Weighting!H6+TUM_db2_S2_Treatm!G2*Weighting!H7+TUM_db2_S2_Treatm!H2*Weighting!H8+TUM_db2_S2_Treatm!I2*Weighting!H9+TUM_db2_S2_Treatm!J2*Weighting!H10+TUM_db2_S2_Treatm!K2*Weighting!H11+TUM_db2_S2_Treatm!L2*Weighting!H12+TUM_db2_S2_Treatm!M2*Weighting!H13+TUM_db2_S2_Treatm!N2*Weighting!H14+TUM_db2_S2_Treatm!O2*Weighting!H15+TUM_db2_S2_Treatm!P2*Weighting!H16+TUM_db2_S2_Treatm!Q2*Weighting!H17</f>
        <v>-4.1233752368774743</v>
      </c>
      <c r="I2" s="6">
        <f>+TUM_db2_S2_Treatm!B2*Weighting!I2+TUM_db2_S2_Treatm!C2*Weighting!I3+TUM_db2_S2_Treatm!D2*Weighting!I4+TUM_db2_S2_Treatm!E2*Weighting!I5+TUM_db2_S2_Treatm!F2*Weighting!I6+TUM_db2_S2_Treatm!G2*Weighting!I7+TUM_db2_S2_Treatm!H2*Weighting!I8+TUM_db2_S2_Treatm!I2*Weighting!I9+TUM_db2_S2_Treatm!J2*Weighting!I10+TUM_db2_S2_Treatm!K2*Weighting!I11+TUM_db2_S2_Treatm!L2*Weighting!I12+TUM_db2_S2_Treatm!M2*Weighting!I13+TUM_db2_S2_Treatm!N2*Weighting!I14+TUM_db2_S2_Treatm!O2*Weighting!I15+TUM_db2_S2_Treatm!P2*Weighting!I16+TUM_db2_S2_Treatm!Q2*Weighting!I17</f>
        <v>-4.8018187883190953</v>
      </c>
      <c r="J2" s="6">
        <f>+TUM_db2_S2_Treatm!B2*Weighting!J2+TUM_db2_S2_Treatm!C2*Weighting!J3+TUM_db2_S2_Treatm!D2*Weighting!J4+TUM_db2_S2_Treatm!E2*Weighting!J5+TUM_db2_S2_Treatm!F2*Weighting!J6+TUM_db2_S2_Treatm!G2*Weighting!J7+TUM_db2_S2_Treatm!H2*Weighting!J8+TUM_db2_S2_Treatm!I2*Weighting!J9+TUM_db2_S2_Treatm!J2*Weighting!J10+TUM_db2_S2_Treatm!K2*Weighting!J11+TUM_db2_S2_Treatm!L2*Weighting!J12+TUM_db2_S2_Treatm!M2*Weighting!J13+TUM_db2_S2_Treatm!N2*Weighting!J14+TUM_db2_S2_Treatm!O2*Weighting!J15+TUM_db2_S2_Treatm!P2*Weighting!J16+TUM_db2_S2_Treatm!Q2*Weighting!J17</f>
        <v>-6.8472071691518435E-2</v>
      </c>
      <c r="K2" s="6">
        <f>+TUM_db2_S2_Treatm!B2*Weighting!K2+TUM_db2_S2_Treatm!C2*Weighting!K3+TUM_db2_S2_Treatm!D2*Weighting!K4+TUM_db2_S2_Treatm!E2*Weighting!K5+TUM_db2_S2_Treatm!F2*Weighting!K6+TUM_db2_S2_Treatm!G2*Weighting!K7+TUM_db2_S2_Treatm!H2*Weighting!K8+TUM_db2_S2_Treatm!I2*Weighting!K9+TUM_db2_S2_Treatm!J2*Weighting!K10+TUM_db2_S2_Treatm!K2*Weighting!K11+TUM_db2_S2_Treatm!L2*Weighting!K12+TUM_db2_S2_Treatm!M2*Weighting!K13+TUM_db2_S2_Treatm!N2*Weighting!K14+TUM_db2_S2_Treatm!O2*Weighting!K15+TUM_db2_S2_Treatm!P2*Weighting!K16+TUM_db2_S2_Treatm!Q2*Weighting!K17</f>
        <v>-4.7124100395266657</v>
      </c>
      <c r="L2" s="6">
        <f>+TUM_db2_S2_Treatm!B2*Weighting!L2+TUM_db2_S2_Treatm!C2*Weighting!L3+TUM_db2_S2_Treatm!D2*Weighting!L4+TUM_db2_S2_Treatm!E2*Weighting!L5+TUM_db2_S2_Treatm!F2*Weighting!L6+TUM_db2_S2_Treatm!G2*Weighting!L7+TUM_db2_S2_Treatm!H2*Weighting!L8+TUM_db2_S2_Treatm!I2*Weighting!L9+TUM_db2_S2_Treatm!J2*Weighting!L10+TUM_db2_S2_Treatm!K2*Weighting!L11+TUM_db2_S2_Treatm!L2*Weighting!L12+TUM_db2_S2_Treatm!M2*Weighting!L13+TUM_db2_S2_Treatm!N2*Weighting!L14+TUM_db2_S2_Treatm!O2*Weighting!L15+TUM_db2_S2_Treatm!P2*Weighting!L16+TUM_db2_S2_Treatm!Q2*Weighting!L17</f>
        <v>-7.3796581833216779</v>
      </c>
      <c r="M2" s="6">
        <f>+TUM_db2_S2_Treatm!B2*Weighting!M2+TUM_db2_S2_Treatm!C2*Weighting!M3+TUM_db2_S2_Treatm!D2*Weighting!M4+TUM_db2_S2_Treatm!E2*Weighting!M5+TUM_db2_S2_Treatm!F2*Weighting!M6+TUM_db2_S2_Treatm!G2*Weighting!M7+TUM_db2_S2_Treatm!H2*Weighting!M8+TUM_db2_S2_Treatm!I2*Weighting!M9+TUM_db2_S2_Treatm!J2*Weighting!M10+TUM_db2_S2_Treatm!K2*Weighting!M11+TUM_db2_S2_Treatm!L2*Weighting!M12+TUM_db2_S2_Treatm!M2*Weighting!M13+TUM_db2_S2_Treatm!N2*Weighting!M14+TUM_db2_S2_Treatm!O2*Weighting!M15+TUM_db2_S2_Treatm!P2*Weighting!M16+TUM_db2_S2_Treatm!Q2*Weighting!M17</f>
        <v>0.15594364368095717</v>
      </c>
      <c r="N2" s="6">
        <f>+TUM_db2_S2_Treatm!B2*Weighting!N2+TUM_db2_S2_Treatm!C2*Weighting!N3+TUM_db2_S2_Treatm!D2*Weighting!N4+TUM_db2_S2_Treatm!E2*Weighting!N5+TUM_db2_S2_Treatm!F2*Weighting!N6+TUM_db2_S2_Treatm!G2*Weighting!N7+TUM_db2_S2_Treatm!H2*Weighting!N8+TUM_db2_S2_Treatm!I2*Weighting!N9+TUM_db2_S2_Treatm!J2*Weighting!N10+TUM_db2_S2_Treatm!K2*Weighting!N11+TUM_db2_S2_Treatm!L2*Weighting!N12+TUM_db2_S2_Treatm!M2*Weighting!N13+TUM_db2_S2_Treatm!N2*Weighting!N14+TUM_db2_S2_Treatm!O2*Weighting!N15+TUM_db2_S2_Treatm!P2*Weighting!N16+TUM_db2_S2_Treatm!Q2*Weighting!N17</f>
        <v>-16.442916328555526</v>
      </c>
      <c r="O2" s="6">
        <f>+TUM_db2_S2_Treatm!B2*Weighting!O2+TUM_db2_S2_Treatm!C2*Weighting!O3+TUM_db2_S2_Treatm!D2*Weighting!O4+TUM_db2_S2_Treatm!E2*Weighting!O5+TUM_db2_S2_Treatm!F2*Weighting!O6+TUM_db2_S2_Treatm!G2*Weighting!O7+TUM_db2_S2_Treatm!H2*Weighting!O8+TUM_db2_S2_Treatm!I2*Weighting!O9+TUM_db2_S2_Treatm!J2*Weighting!O10+TUM_db2_S2_Treatm!K2*Weighting!O11+TUM_db2_S2_Treatm!L2*Weighting!O12+TUM_db2_S2_Treatm!M2*Weighting!O13+TUM_db2_S2_Treatm!N2*Weighting!O14+TUM_db2_S2_Treatm!O2*Weighting!O15+TUM_db2_S2_Treatm!P2*Weighting!O16+TUM_db2_S2_Treatm!Q2*Weighting!O17</f>
        <v>-2.5993423351036995</v>
      </c>
      <c r="P2" s="6">
        <f>+TUM_db2_S2_Treatm!B2*Weighting!P2+TUM_db2_S2_Treatm!C2*Weighting!P3+TUM_db2_S2_Treatm!D2*Weighting!P4+TUM_db2_S2_Treatm!E2*Weighting!P5+TUM_db2_S2_Treatm!F2*Weighting!P6+TUM_db2_S2_Treatm!G2*Weighting!P7+TUM_db2_S2_Treatm!H2*Weighting!P8+TUM_db2_S2_Treatm!I2*Weighting!P9+TUM_db2_S2_Treatm!J2*Weighting!P10+TUM_db2_S2_Treatm!K2*Weighting!P11+TUM_db2_S2_Treatm!L2*Weighting!P12+TUM_db2_S2_Treatm!M2*Weighting!P13+TUM_db2_S2_Treatm!N2*Weighting!P14+TUM_db2_S2_Treatm!O2*Weighting!P15+TUM_db2_S2_Treatm!P2*Weighting!P16+TUM_db2_S2_Treatm!Q2*Weighting!P17</f>
        <v>-7.8095016162623132</v>
      </c>
      <c r="Q2" s="6">
        <f>+TUM_db2_S2_Treatm!B2*Weighting!Q2+TUM_db2_S2_Treatm!C2*Weighting!Q3+TUM_db2_S2_Treatm!D2*Weighting!Q4+TUM_db2_S2_Treatm!E2*Weighting!Q5+TUM_db2_S2_Treatm!F2*Weighting!Q6+TUM_db2_S2_Treatm!G2*Weighting!Q7+TUM_db2_S2_Treatm!H2*Weighting!Q8+TUM_db2_S2_Treatm!I2*Weighting!Q9+TUM_db2_S2_Treatm!J2*Weighting!Q10+TUM_db2_S2_Treatm!K2*Weighting!Q11+TUM_db2_S2_Treatm!L2*Weighting!Q12+TUM_db2_S2_Treatm!M2*Weighting!Q13+TUM_db2_S2_Treatm!N2*Weighting!Q14+TUM_db2_S2_Treatm!O2*Weighting!Q15+TUM_db2_S2_Treatm!P2*Weighting!Q16+TUM_db2_S2_Treatm!Q2*Weighting!Q17</f>
        <v>0.10145086281233728</v>
      </c>
      <c r="R2" s="6">
        <f>+TUM_db2_S2_Treatm!B2*Weighting!R2+TUM_db2_S2_Treatm!C2*Weighting!R3+TUM_db2_S2_Treatm!D2*Weighting!R4+TUM_db2_S2_Treatm!E2*Weighting!R5+TUM_db2_S2_Treatm!F2*Weighting!R6+TUM_db2_S2_Treatm!G2*Weighting!R7+TUM_db2_S2_Treatm!H2*Weighting!R8+TUM_db2_S2_Treatm!I2*Weighting!R9+TUM_db2_S2_Treatm!J2*Weighting!R10+TUM_db2_S2_Treatm!K2*Weighting!R11+TUM_db2_S2_Treatm!L2*Weighting!R12+TUM_db2_S2_Treatm!M2*Weighting!R13+TUM_db2_S2_Treatm!N2*Weighting!R14+TUM_db2_S2_Treatm!O2*Weighting!R15+TUM_db2_S2_Treatm!P2*Weighting!R16+TUM_db2_S2_Treatm!Q2*Weighting!R17</f>
        <v>3.5284598009408494</v>
      </c>
      <c r="S2" s="6">
        <f>+TUM_db2_S2_Treatm!B2*Weighting!S2+TUM_db2_S2_Treatm!C2*Weighting!S3+TUM_db2_S2_Treatm!D2*Weighting!S4+TUM_db2_S2_Treatm!E2*Weighting!S5+TUM_db2_S2_Treatm!F2*Weighting!S6+TUM_db2_S2_Treatm!G2*Weighting!S7+TUM_db2_S2_Treatm!H2*Weighting!S8+TUM_db2_S2_Treatm!I2*Weighting!S9+TUM_db2_S2_Treatm!J2*Weighting!S10+TUM_db2_S2_Treatm!K2*Weighting!S11+TUM_db2_S2_Treatm!L2*Weighting!S12+TUM_db2_S2_Treatm!M2*Weighting!S13+TUM_db2_S2_Treatm!N2*Weighting!S14+TUM_db2_S2_Treatm!O2*Weighting!S15+TUM_db2_S2_Treatm!P2*Weighting!S16+TUM_db2_S2_Treatm!Q2*Weighting!S17</f>
        <v>-20.925882040421271</v>
      </c>
      <c r="T2" s="6">
        <f>+TUM_db2_S2_Treatm!B2*Weighting!T2+TUM_db2_S2_Treatm!C2*Weighting!T3+TUM_db2_S2_Treatm!D2*Weighting!T4+TUM_db2_S2_Treatm!E2*Weighting!T5+TUM_db2_S2_Treatm!F2*Weighting!T6+TUM_db2_S2_Treatm!G2*Weighting!T7+TUM_db2_S2_Treatm!H2*Weighting!T8+TUM_db2_S2_Treatm!I2*Weighting!T9+TUM_db2_S2_Treatm!J2*Weighting!T10+TUM_db2_S2_Treatm!K2*Weighting!T11+TUM_db2_S2_Treatm!L2*Weighting!T12+TUM_db2_S2_Treatm!M2*Weighting!T13+TUM_db2_S2_Treatm!N2*Weighting!T14+TUM_db2_S2_Treatm!O2*Weighting!T15+TUM_db2_S2_Treatm!P2*Weighting!T16+TUM_db2_S2_Treatm!Q2*Weighting!T17</f>
        <v>-29.320636501260296</v>
      </c>
      <c r="U2" s="6">
        <f>+TUM_db2_S2_Treatm!B2*Weighting!U2+TUM_db2_S2_Treatm!C2*Weighting!U3+TUM_db2_S2_Treatm!D2*Weighting!U4+TUM_db2_S2_Treatm!E2*Weighting!U5+TUM_db2_S2_Treatm!F2*Weighting!U6+TUM_db2_S2_Treatm!G2*Weighting!U7+TUM_db2_S2_Treatm!H2*Weighting!U8+TUM_db2_S2_Treatm!I2*Weighting!U9+TUM_db2_S2_Treatm!J2*Weighting!U10+TUM_db2_S2_Treatm!K2*Weighting!U11+TUM_db2_S2_Treatm!L2*Weighting!U12+TUM_db2_S2_Treatm!M2*Weighting!U13+TUM_db2_S2_Treatm!N2*Weighting!U14+TUM_db2_S2_Treatm!O2*Weighting!U15+TUM_db2_S2_Treatm!P2*Weighting!U16+TUM_db2_S2_Treatm!Q2*Weighting!U17</f>
        <v>-0.35014144866225649</v>
      </c>
      <c r="V2" s="6">
        <f>+TUM_db2_S2_Treatm!B2*Weighting!V2+TUM_db2_S2_Treatm!C2*Weighting!V3+TUM_db2_S2_Treatm!D2*Weighting!V4+TUM_db2_S2_Treatm!E2*Weighting!V5+TUM_db2_S2_Treatm!F2*Weighting!V6+TUM_db2_S2_Treatm!G2*Weighting!V7+TUM_db2_S2_Treatm!H2*Weighting!V8+TUM_db2_S2_Treatm!I2*Weighting!V9+TUM_db2_S2_Treatm!J2*Weighting!V10+TUM_db2_S2_Treatm!K2*Weighting!V11+TUM_db2_S2_Treatm!L2*Weighting!V12+TUM_db2_S2_Treatm!M2*Weighting!V13+TUM_db2_S2_Treatm!N2*Weighting!V14+TUM_db2_S2_Treatm!O2*Weighting!V15+TUM_db2_S2_Treatm!P2*Weighting!V16+TUM_db2_S2_Treatm!Q2*Weighting!V17</f>
        <v>-5.054877518564993E-2</v>
      </c>
      <c r="W2" s="6">
        <f>+TUM_db2_S2_Treatm!B2*Weighting!W2+TUM_db2_S2_Treatm!C2*Weighting!W3+TUM_db2_S2_Treatm!D2*Weighting!W4+TUM_db2_S2_Treatm!E2*Weighting!W5+TUM_db2_S2_Treatm!F2*Weighting!W6+TUM_db2_S2_Treatm!G2*Weighting!W7+TUM_db2_S2_Treatm!H2*Weighting!W8+TUM_db2_S2_Treatm!I2*Weighting!W9+TUM_db2_S2_Treatm!J2*Weighting!W10+TUM_db2_S2_Treatm!K2*Weighting!W11+TUM_db2_S2_Treatm!L2*Weighting!W12+TUM_db2_S2_Treatm!M2*Weighting!W13+TUM_db2_S2_Treatm!N2*Weighting!W14+TUM_db2_S2_Treatm!O2*Weighting!W15+TUM_db2_S2_Treatm!P2*Weighting!W16+TUM_db2_S2_Treatm!Q2*Weighting!W17</f>
        <v>4.4387518433170499</v>
      </c>
      <c r="X2" s="6">
        <f>+TUM_db2_S2_Treatm!B2*Weighting!X2+TUM_db2_S2_Treatm!C2*Weighting!X3+TUM_db2_S2_Treatm!D2*Weighting!X4+TUM_db2_S2_Treatm!E2*Weighting!X5+TUM_db2_S2_Treatm!F2*Weighting!X6+TUM_db2_S2_Treatm!G2*Weighting!X7+TUM_db2_S2_Treatm!H2*Weighting!X8+TUM_db2_S2_Treatm!I2*Weighting!X9+TUM_db2_S2_Treatm!J2*Weighting!X10+TUM_db2_S2_Treatm!K2*Weighting!X11+TUM_db2_S2_Treatm!L2*Weighting!X12+TUM_db2_S2_Treatm!M2*Weighting!X13+TUM_db2_S2_Treatm!N2*Weighting!X14+TUM_db2_S2_Treatm!O2*Weighting!X15+TUM_db2_S2_Treatm!P2*Weighting!X16+TUM_db2_S2_Treatm!Q2*Weighting!X17</f>
        <v>0.25688948549790069</v>
      </c>
      <c r="Y2" s="6">
        <f>+TUM_db2_S2_Treatm!B2*Weighting!Y2+TUM_db2_S2_Treatm!C2*Weighting!Y3+TUM_db2_S2_Treatm!D2*Weighting!Y4+TUM_db2_S2_Treatm!E2*Weighting!Y5+TUM_db2_S2_Treatm!F2*Weighting!Y6+TUM_db2_S2_Treatm!G2*Weighting!Y7+TUM_db2_S2_Treatm!H2*Weighting!Y8+TUM_db2_S2_Treatm!I2*Weighting!Y9+TUM_db2_S2_Treatm!J2*Weighting!Y10+TUM_db2_S2_Treatm!K2*Weighting!Y11+TUM_db2_S2_Treatm!L2*Weighting!Y12+TUM_db2_S2_Treatm!M2*Weighting!Y13+TUM_db2_S2_Treatm!N2*Weighting!Y14+TUM_db2_S2_Treatm!O2*Weighting!Y15+TUM_db2_S2_Treatm!P2*Weighting!Y16+TUM_db2_S2_Treatm!Q2*Weighting!Y17</f>
        <v>-0.51356416087429579</v>
      </c>
      <c r="Z2" s="6">
        <f>+TUM_db2_S2_Treatm!B2*Weighting!Z2+TUM_db2_S2_Treatm!C2*Weighting!Z3+TUM_db2_S2_Treatm!D2*Weighting!Z4+TUM_db2_S2_Treatm!E2*Weighting!Z5+TUM_db2_S2_Treatm!F2*Weighting!Z6+TUM_db2_S2_Treatm!G2*Weighting!Z7+TUM_db2_S2_Treatm!H2*Weighting!Z8+TUM_db2_S2_Treatm!I2*Weighting!Z9+TUM_db2_S2_Treatm!J2*Weighting!Z10+TUM_db2_S2_Treatm!K2*Weighting!Z11+TUM_db2_S2_Treatm!L2*Weighting!Z12+TUM_db2_S2_Treatm!M2*Weighting!Z13+TUM_db2_S2_Treatm!N2*Weighting!Z14+TUM_db2_S2_Treatm!O2*Weighting!Z15+TUM_db2_S2_Treatm!P2*Weighting!Z16+TUM_db2_S2_Treatm!Q2*Weighting!Z17</f>
        <v>2.4718701919275983</v>
      </c>
      <c r="AA2" s="6">
        <f>+TUM_db2_S2_Treatm!B2*Weighting!AA2+TUM_db2_S2_Treatm!C2*Weighting!AA3+TUM_db2_S2_Treatm!D2*Weighting!AA4+TUM_db2_S2_Treatm!E2*Weighting!AA5+TUM_db2_S2_Treatm!F2*Weighting!AA6+TUM_db2_S2_Treatm!G2*Weighting!AA7+TUM_db2_S2_Treatm!H2*Weighting!AA8+TUM_db2_S2_Treatm!I2*Weighting!AA9+TUM_db2_S2_Treatm!J2*Weighting!AA10+TUM_db2_S2_Treatm!K2*Weighting!AA11+TUM_db2_S2_Treatm!L2*Weighting!AA12+TUM_db2_S2_Treatm!M2*Weighting!AA13+TUM_db2_S2_Treatm!N2*Weighting!AA14+TUM_db2_S2_Treatm!O2*Weighting!AA15+TUM_db2_S2_Treatm!P2*Weighting!AA16+TUM_db2_S2_Treatm!Q2*Weighting!AA17</f>
        <v>2.8990440939065598</v>
      </c>
    </row>
    <row r="3" spans="1:27" x14ac:dyDescent="0.35">
      <c r="A3" s="5" t="s">
        <v>2</v>
      </c>
      <c r="B3" s="6">
        <f ca="1">+TUM_db2_S2_Treatm!B3*Weighting!B2+TUM_db2_S2_Treatm!C3*Weighting!B3+TUM_db2_S2_Treatm!D3*Weighting!B4+TUM_db2_S2_Treatm!E3*Weighting!B5+TUM_db2_S2_Treatm!F3*Weighting!B6+TUM_db2_S2_Treatm!G3*Weighting!B7+TUM_db2_S2_Treatm!H3*Weighting!B8+TUM_db2_S2_Treatm!I3*Weighting!B9+TUM_db2_S2_Treatm!J3*Weighting!B10+TUM_db2_S2_Treatm!K3*Weighting!B11+TUM_db2_S2_Treatm!L3*Weighting!B12+TUM_db2_S2_Treatm!M3*Weighting!B13+TUM_db2_S2_Treatm!N3*Weighting!B14+TUM_db2_S2_Treatm!O3*Weighting!B15+TUM_db2_S2_Treatm!P3*Weighting!B16+TUM_db2_S2_Treatm!Q3*Weighting!B17</f>
        <v>-7.0298697706863074</v>
      </c>
      <c r="C3" s="6">
        <f ca="1">+TUM_db2_S2_Treatm!B3*Weighting!C2+TUM_db2_S2_Treatm!C3*Weighting!C3+TUM_db2_S2_Treatm!D3*Weighting!C4+TUM_db2_S2_Treatm!E3*Weighting!C5+TUM_db2_S2_Treatm!F3*Weighting!C6+TUM_db2_S2_Treatm!G3*Weighting!C7+TUM_db2_S2_Treatm!H3*Weighting!C8+TUM_db2_S2_Treatm!I3*Weighting!C9+TUM_db2_S2_Treatm!J3*Weighting!C10+TUM_db2_S2_Treatm!K3*Weighting!C11+TUM_db2_S2_Treatm!L3*Weighting!C12+TUM_db2_S2_Treatm!M3*Weighting!C13+TUM_db2_S2_Treatm!N3*Weighting!C14+TUM_db2_S2_Treatm!O3*Weighting!C15+TUM_db2_S2_Treatm!P3*Weighting!C16+TUM_db2_S2_Treatm!Q3*Weighting!C17</f>
        <v>-4.7119459435476578</v>
      </c>
      <c r="D3" s="6">
        <f ca="1">+TUM_db2_S2_Treatm!B3*Weighting!D2+TUM_db2_S2_Treatm!C3*Weighting!D3+TUM_db2_S2_Treatm!D3*Weighting!D4+TUM_db2_S2_Treatm!E3*Weighting!D5+TUM_db2_S2_Treatm!F3*Weighting!D6+TUM_db2_S2_Treatm!G3*Weighting!D7+TUM_db2_S2_Treatm!H3*Weighting!D8+TUM_db2_S2_Treatm!I3*Weighting!D9+TUM_db2_S2_Treatm!J3*Weighting!D10+TUM_db2_S2_Treatm!K3*Weighting!D11+TUM_db2_S2_Treatm!L3*Weighting!D12+TUM_db2_S2_Treatm!M3*Weighting!D13+TUM_db2_S2_Treatm!N3*Weighting!D14+TUM_db2_S2_Treatm!O3*Weighting!D15+TUM_db2_S2_Treatm!P3*Weighting!D16+TUM_db2_S2_Treatm!Q3*Weighting!D17</f>
        <v>-7.5212854129561793</v>
      </c>
      <c r="E3" s="6">
        <f ca="1">+TUM_db2_S2_Treatm!B3*Weighting!E2+TUM_db2_S2_Treatm!C3*Weighting!E3+TUM_db2_S2_Treatm!D3*Weighting!E4+TUM_db2_S2_Treatm!E3*Weighting!E5+TUM_db2_S2_Treatm!F3*Weighting!E6+TUM_db2_S2_Treatm!G3*Weighting!E7+TUM_db2_S2_Treatm!H3*Weighting!E8+TUM_db2_S2_Treatm!I3*Weighting!E9+TUM_db2_S2_Treatm!J3*Weighting!E10+TUM_db2_S2_Treatm!K3*Weighting!E11+TUM_db2_S2_Treatm!L3*Weighting!E12+TUM_db2_S2_Treatm!M3*Weighting!E13+TUM_db2_S2_Treatm!N3*Weighting!E14+TUM_db2_S2_Treatm!O3*Weighting!E15+TUM_db2_S2_Treatm!P3*Weighting!E16+TUM_db2_S2_Treatm!Q3*Weighting!E17</f>
        <v>-0.59264443572258441</v>
      </c>
      <c r="F3" s="6">
        <f ca="1">+TUM_db2_S2_Treatm!B3*Weighting!F2+TUM_db2_S2_Treatm!C3*Weighting!F3+TUM_db2_S2_Treatm!D3*Weighting!F4+TUM_db2_S2_Treatm!E3*Weighting!F5+TUM_db2_S2_Treatm!F3*Weighting!F6+TUM_db2_S2_Treatm!G3*Weighting!F7+TUM_db2_S2_Treatm!H3*Weighting!F8+TUM_db2_S2_Treatm!I3*Weighting!F9+TUM_db2_S2_Treatm!J3*Weighting!F10+TUM_db2_S2_Treatm!K3*Weighting!F11+TUM_db2_S2_Treatm!L3*Weighting!F12+TUM_db2_S2_Treatm!M3*Weighting!F13+TUM_db2_S2_Treatm!N3*Weighting!F14+TUM_db2_S2_Treatm!O3*Weighting!F15+TUM_db2_S2_Treatm!P3*Weighting!F16+TUM_db2_S2_Treatm!Q3*Weighting!F17</f>
        <v>-7.4378040352203652</v>
      </c>
      <c r="G3" s="6">
        <f>+TUM_db2_S2_Treatm!B3*Weighting!G2+TUM_db2_S2_Treatm!C3*Weighting!G3+TUM_db2_S2_Treatm!D3*Weighting!G4+TUM_db2_S2_Treatm!E3*Weighting!G5+TUM_db2_S2_Treatm!F3*Weighting!G6+TUM_db2_S2_Treatm!G3*Weighting!G7+TUM_db2_S2_Treatm!H3*Weighting!G8+TUM_db2_S2_Treatm!I3*Weighting!G9+TUM_db2_S2_Treatm!J3*Weighting!G10+TUM_db2_S2_Treatm!K3*Weighting!G11+TUM_db2_S2_Treatm!L3*Weighting!G12+TUM_db2_S2_Treatm!M3*Weighting!G13+TUM_db2_S2_Treatm!N3*Weighting!G14+TUM_db2_S2_Treatm!O3*Weighting!G15+TUM_db2_S2_Treatm!P3*Weighting!G16+TUM_db2_S2_Treatm!Q3*Weighting!G17</f>
        <v>-5.4030682984782956</v>
      </c>
      <c r="H3" s="6">
        <f>+TUM_db2_S2_Treatm!B3*Weighting!H2+TUM_db2_S2_Treatm!C3*Weighting!H3+TUM_db2_S2_Treatm!D3*Weighting!H4+TUM_db2_S2_Treatm!E3*Weighting!H5+TUM_db2_S2_Treatm!F3*Weighting!H6+TUM_db2_S2_Treatm!G3*Weighting!H7+TUM_db2_S2_Treatm!H3*Weighting!H8+TUM_db2_S2_Treatm!I3*Weighting!H9+TUM_db2_S2_Treatm!J3*Weighting!H10+TUM_db2_S2_Treatm!K3*Weighting!H11+TUM_db2_S2_Treatm!L3*Weighting!H12+TUM_db2_S2_Treatm!M3*Weighting!H13+TUM_db2_S2_Treatm!N3*Weighting!H14+TUM_db2_S2_Treatm!O3*Weighting!H15+TUM_db2_S2_Treatm!P3*Weighting!H16+TUM_db2_S2_Treatm!Q3*Weighting!H17</f>
        <v>-4.2534988740095923</v>
      </c>
      <c r="I3" s="6">
        <f>+TUM_db2_S2_Treatm!B3*Weighting!I2+TUM_db2_S2_Treatm!C3*Weighting!I3+TUM_db2_S2_Treatm!D3*Weighting!I4+TUM_db2_S2_Treatm!E3*Weighting!I5+TUM_db2_S2_Treatm!F3*Weighting!I6+TUM_db2_S2_Treatm!G3*Weighting!I7+TUM_db2_S2_Treatm!H3*Weighting!I8+TUM_db2_S2_Treatm!I3*Weighting!I9+TUM_db2_S2_Treatm!J3*Weighting!I10+TUM_db2_S2_Treatm!K3*Weighting!I11+TUM_db2_S2_Treatm!L3*Weighting!I12+TUM_db2_S2_Treatm!M3*Weighting!I13+TUM_db2_S2_Treatm!N3*Weighting!I14+TUM_db2_S2_Treatm!O3*Weighting!I15+TUM_db2_S2_Treatm!P3*Weighting!I16+TUM_db2_S2_Treatm!Q3*Weighting!I17</f>
        <v>-5.7090244148474127</v>
      </c>
      <c r="J3" s="6">
        <f>+TUM_db2_S2_Treatm!B3*Weighting!J2+TUM_db2_S2_Treatm!C3*Weighting!J3+TUM_db2_S2_Treatm!D3*Weighting!J4+TUM_db2_S2_Treatm!E3*Weighting!J5+TUM_db2_S2_Treatm!F3*Weighting!J6+TUM_db2_S2_Treatm!G3*Weighting!J7+TUM_db2_S2_Treatm!H3*Weighting!J8+TUM_db2_S2_Treatm!I3*Weighting!J9+TUM_db2_S2_Treatm!J3*Weighting!J10+TUM_db2_S2_Treatm!K3*Weighting!J11+TUM_db2_S2_Treatm!L3*Weighting!J12+TUM_db2_S2_Treatm!M3*Weighting!J13+TUM_db2_S2_Treatm!N3*Weighting!J14+TUM_db2_S2_Treatm!O3*Weighting!J15+TUM_db2_S2_Treatm!P3*Weighting!J16+TUM_db2_S2_Treatm!Q3*Weighting!J17</f>
        <v>-0.74843590259441539</v>
      </c>
      <c r="K3" s="6">
        <f>+TUM_db2_S2_Treatm!B3*Weighting!K2+TUM_db2_S2_Treatm!C3*Weighting!K3+TUM_db2_S2_Treatm!D3*Weighting!K4+TUM_db2_S2_Treatm!E3*Weighting!K5+TUM_db2_S2_Treatm!F3*Weighting!K6+TUM_db2_S2_Treatm!G3*Weighting!K7+TUM_db2_S2_Treatm!H3*Weighting!K8+TUM_db2_S2_Treatm!I3*Weighting!K9+TUM_db2_S2_Treatm!J3*Weighting!K10+TUM_db2_S2_Treatm!K3*Weighting!K11+TUM_db2_S2_Treatm!L3*Weighting!K12+TUM_db2_S2_Treatm!M3*Weighting!K13+TUM_db2_S2_Treatm!N3*Weighting!K14+TUM_db2_S2_Treatm!O3*Weighting!K15+TUM_db2_S2_Treatm!P3*Weighting!K16+TUM_db2_S2_Treatm!Q3*Weighting!K17</f>
        <v>-5.1606338900081488</v>
      </c>
      <c r="L3" s="6">
        <f>+TUM_db2_S2_Treatm!B3*Weighting!L2+TUM_db2_S2_Treatm!C3*Weighting!L3+TUM_db2_S2_Treatm!D3*Weighting!L4+TUM_db2_S2_Treatm!E3*Weighting!L5+TUM_db2_S2_Treatm!F3*Weighting!L6+TUM_db2_S2_Treatm!G3*Weighting!L7+TUM_db2_S2_Treatm!H3*Weighting!L8+TUM_db2_S2_Treatm!I3*Weighting!L9+TUM_db2_S2_Treatm!J3*Weighting!L10+TUM_db2_S2_Treatm!K3*Weighting!L11+TUM_db2_S2_Treatm!L3*Weighting!L12+TUM_db2_S2_Treatm!M3*Weighting!L13+TUM_db2_S2_Treatm!N3*Weighting!L14+TUM_db2_S2_Treatm!O3*Weighting!L15+TUM_db2_S2_Treatm!P3*Weighting!L16+TUM_db2_S2_Treatm!Q3*Weighting!L17</f>
        <v>-2.3551144512129634</v>
      </c>
      <c r="M3" s="6">
        <f>+TUM_db2_S2_Treatm!B3*Weighting!M2+TUM_db2_S2_Treatm!C3*Weighting!M3+TUM_db2_S2_Treatm!D3*Weighting!M4+TUM_db2_S2_Treatm!E3*Weighting!M5+TUM_db2_S2_Treatm!F3*Weighting!M6+TUM_db2_S2_Treatm!G3*Weighting!M7+TUM_db2_S2_Treatm!H3*Weighting!M8+TUM_db2_S2_Treatm!I3*Weighting!M9+TUM_db2_S2_Treatm!J3*Weighting!M10+TUM_db2_S2_Treatm!K3*Weighting!M11+TUM_db2_S2_Treatm!L3*Weighting!M12+TUM_db2_S2_Treatm!M3*Weighting!M13+TUM_db2_S2_Treatm!N3*Weighting!M14+TUM_db2_S2_Treatm!O3*Weighting!M15+TUM_db2_S2_Treatm!P3*Weighting!M16+TUM_db2_S2_Treatm!Q3*Weighting!M17</f>
        <v>3.3670564526778281E-2</v>
      </c>
      <c r="N3" s="6">
        <f>+TUM_db2_S2_Treatm!B3*Weighting!N2+TUM_db2_S2_Treatm!C3*Weighting!N3+TUM_db2_S2_Treatm!D3*Weighting!N4+TUM_db2_S2_Treatm!E3*Weighting!N5+TUM_db2_S2_Treatm!F3*Weighting!N6+TUM_db2_S2_Treatm!G3*Weighting!N7+TUM_db2_S2_Treatm!H3*Weighting!N8+TUM_db2_S2_Treatm!I3*Weighting!N9+TUM_db2_S2_Treatm!J3*Weighting!N10+TUM_db2_S2_Treatm!K3*Weighting!N11+TUM_db2_S2_Treatm!L3*Weighting!N12+TUM_db2_S2_Treatm!M3*Weighting!N13+TUM_db2_S2_Treatm!N3*Weighting!N14+TUM_db2_S2_Treatm!O3*Weighting!N15+TUM_db2_S2_Treatm!P3*Weighting!N16+TUM_db2_S2_Treatm!Q3*Weighting!N17</f>
        <v>-20.766992083377243</v>
      </c>
      <c r="O3" s="6">
        <f>+TUM_db2_S2_Treatm!B3*Weighting!O2+TUM_db2_S2_Treatm!C3*Weighting!O3+TUM_db2_S2_Treatm!D3*Weighting!O4+TUM_db2_S2_Treatm!E3*Weighting!O5+TUM_db2_S2_Treatm!F3*Weighting!O6+TUM_db2_S2_Treatm!G3*Weighting!O7+TUM_db2_S2_Treatm!H3*Weighting!O8+TUM_db2_S2_Treatm!I3*Weighting!O9+TUM_db2_S2_Treatm!J3*Weighting!O10+TUM_db2_S2_Treatm!K3*Weighting!O11+TUM_db2_S2_Treatm!L3*Weighting!O12+TUM_db2_S2_Treatm!M3*Weighting!O13+TUM_db2_S2_Treatm!N3*Weighting!O14+TUM_db2_S2_Treatm!O3*Weighting!O15+TUM_db2_S2_Treatm!P3*Weighting!O16+TUM_db2_S2_Treatm!Q3*Weighting!O17</f>
        <v>-0.97243838289338325</v>
      </c>
      <c r="P3" s="6">
        <f>+TUM_db2_S2_Treatm!B3*Weighting!P2+TUM_db2_S2_Treatm!C3*Weighting!P3+TUM_db2_S2_Treatm!D3*Weighting!P4+TUM_db2_S2_Treatm!E3*Weighting!P5+TUM_db2_S2_Treatm!F3*Weighting!P6+TUM_db2_S2_Treatm!G3*Weighting!P7+TUM_db2_S2_Treatm!H3*Weighting!P8+TUM_db2_S2_Treatm!I3*Weighting!P9+TUM_db2_S2_Treatm!J3*Weighting!P10+TUM_db2_S2_Treatm!K3*Weighting!P11+TUM_db2_S2_Treatm!L3*Weighting!P12+TUM_db2_S2_Treatm!M3*Weighting!P13+TUM_db2_S2_Treatm!N3*Weighting!P14+TUM_db2_S2_Treatm!O3*Weighting!P15+TUM_db2_S2_Treatm!P3*Weighting!P16+TUM_db2_S2_Treatm!Q3*Weighting!P17</f>
        <v>-7.313805212264465</v>
      </c>
      <c r="Q3" s="6">
        <f>+TUM_db2_S2_Treatm!B3*Weighting!Q2+TUM_db2_S2_Treatm!C3*Weighting!Q3+TUM_db2_S2_Treatm!D3*Weighting!Q4+TUM_db2_S2_Treatm!E3*Weighting!Q5+TUM_db2_S2_Treatm!F3*Weighting!Q6+TUM_db2_S2_Treatm!G3*Weighting!Q7+TUM_db2_S2_Treatm!H3*Weighting!Q8+TUM_db2_S2_Treatm!I3*Weighting!Q9+TUM_db2_S2_Treatm!J3*Weighting!Q10+TUM_db2_S2_Treatm!K3*Weighting!Q11+TUM_db2_S2_Treatm!L3*Weighting!Q12+TUM_db2_S2_Treatm!M3*Weighting!Q13+TUM_db2_S2_Treatm!N3*Weighting!Q14+TUM_db2_S2_Treatm!O3*Weighting!Q15+TUM_db2_S2_Treatm!P3*Weighting!Q16+TUM_db2_S2_Treatm!Q3*Weighting!Q17</f>
        <v>-9.7140928344522981E-2</v>
      </c>
      <c r="R3" s="6">
        <f>+TUM_db2_S2_Treatm!B3*Weighting!R2+TUM_db2_S2_Treatm!C3*Weighting!R3+TUM_db2_S2_Treatm!D3*Weighting!R4+TUM_db2_S2_Treatm!E3*Weighting!R5+TUM_db2_S2_Treatm!F3*Weighting!R6+TUM_db2_S2_Treatm!G3*Weighting!R7+TUM_db2_S2_Treatm!H3*Weighting!R8+TUM_db2_S2_Treatm!I3*Weighting!R9+TUM_db2_S2_Treatm!J3*Weighting!R10+TUM_db2_S2_Treatm!K3*Weighting!R11+TUM_db2_S2_Treatm!L3*Weighting!R12+TUM_db2_S2_Treatm!M3*Weighting!R13+TUM_db2_S2_Treatm!N3*Weighting!R14+TUM_db2_S2_Treatm!O3*Weighting!R15+TUM_db2_S2_Treatm!P3*Weighting!R16+TUM_db2_S2_Treatm!Q3*Weighting!R17</f>
        <v>1.2667458812149734</v>
      </c>
      <c r="S3" s="6">
        <f>+TUM_db2_S2_Treatm!B3*Weighting!S2+TUM_db2_S2_Treatm!C3*Weighting!S3+TUM_db2_S2_Treatm!D3*Weighting!S4+TUM_db2_S2_Treatm!E3*Weighting!S5+TUM_db2_S2_Treatm!F3*Weighting!S6+TUM_db2_S2_Treatm!G3*Weighting!S7+TUM_db2_S2_Treatm!H3*Weighting!S8+TUM_db2_S2_Treatm!I3*Weighting!S9+TUM_db2_S2_Treatm!J3*Weighting!S10+TUM_db2_S2_Treatm!K3*Weighting!S11+TUM_db2_S2_Treatm!L3*Weighting!S12+TUM_db2_S2_Treatm!M3*Weighting!S13+TUM_db2_S2_Treatm!N3*Weighting!S14+TUM_db2_S2_Treatm!O3*Weighting!S15+TUM_db2_S2_Treatm!P3*Weighting!S16+TUM_db2_S2_Treatm!Q3*Weighting!S17</f>
        <v>-22.286773678077466</v>
      </c>
      <c r="T3" s="6">
        <f>+TUM_db2_S2_Treatm!B3*Weighting!T2+TUM_db2_S2_Treatm!C3*Weighting!T3+TUM_db2_S2_Treatm!D3*Weighting!T4+TUM_db2_S2_Treatm!E3*Weighting!T5+TUM_db2_S2_Treatm!F3*Weighting!T6+TUM_db2_S2_Treatm!G3*Weighting!T7+TUM_db2_S2_Treatm!H3*Weighting!T8+TUM_db2_S2_Treatm!I3*Weighting!T9+TUM_db2_S2_Treatm!J3*Weighting!T10+TUM_db2_S2_Treatm!K3*Weighting!T11+TUM_db2_S2_Treatm!L3*Weighting!T12+TUM_db2_S2_Treatm!M3*Weighting!T13+TUM_db2_S2_Treatm!N3*Weighting!T14+TUM_db2_S2_Treatm!O3*Weighting!T15+TUM_db2_S2_Treatm!P3*Weighting!T16+TUM_db2_S2_Treatm!Q3*Weighting!T17</f>
        <v>-31.077282069431714</v>
      </c>
      <c r="U3" s="6">
        <f>+TUM_db2_S2_Treatm!B3*Weighting!U2+TUM_db2_S2_Treatm!C3*Weighting!U3+TUM_db2_S2_Treatm!D3*Weighting!U4+TUM_db2_S2_Treatm!E3*Weighting!U5+TUM_db2_S2_Treatm!F3*Weighting!U6+TUM_db2_S2_Treatm!G3*Weighting!U7+TUM_db2_S2_Treatm!H3*Weighting!U8+TUM_db2_S2_Treatm!I3*Weighting!U9+TUM_db2_S2_Treatm!J3*Weighting!U10+TUM_db2_S2_Treatm!K3*Weighting!U11+TUM_db2_S2_Treatm!L3*Weighting!U12+TUM_db2_S2_Treatm!M3*Weighting!U13+TUM_db2_S2_Treatm!N3*Weighting!U14+TUM_db2_S2_Treatm!O3*Weighting!U15+TUM_db2_S2_Treatm!P3*Weighting!U16+TUM_db2_S2_Treatm!Q3*Weighting!U17</f>
        <v>-0.27220613642932234</v>
      </c>
      <c r="V3" s="6">
        <f>+TUM_db2_S2_Treatm!B3*Weighting!V2+TUM_db2_S2_Treatm!C3*Weighting!V3+TUM_db2_S2_Treatm!D3*Weighting!V4+TUM_db2_S2_Treatm!E3*Weighting!V5+TUM_db2_S2_Treatm!F3*Weighting!V6+TUM_db2_S2_Treatm!G3*Weighting!V7+TUM_db2_S2_Treatm!H3*Weighting!V8+TUM_db2_S2_Treatm!I3*Weighting!V9+TUM_db2_S2_Treatm!J3*Weighting!V10+TUM_db2_S2_Treatm!K3*Weighting!V11+TUM_db2_S2_Treatm!L3*Weighting!V12+TUM_db2_S2_Treatm!M3*Weighting!V13+TUM_db2_S2_Treatm!N3*Weighting!V14+TUM_db2_S2_Treatm!O3*Weighting!V15+TUM_db2_S2_Treatm!P3*Weighting!V16+TUM_db2_S2_Treatm!Q3*Weighting!V17</f>
        <v>-0.94117769926763784</v>
      </c>
      <c r="W3" s="6">
        <f>+TUM_db2_S2_Treatm!B3*Weighting!W2+TUM_db2_S2_Treatm!C3*Weighting!W3+TUM_db2_S2_Treatm!D3*Weighting!W4+TUM_db2_S2_Treatm!E3*Weighting!W5+TUM_db2_S2_Treatm!F3*Weighting!W6+TUM_db2_S2_Treatm!G3*Weighting!W7+TUM_db2_S2_Treatm!H3*Weighting!W8+TUM_db2_S2_Treatm!I3*Weighting!W9+TUM_db2_S2_Treatm!J3*Weighting!W10+TUM_db2_S2_Treatm!K3*Weighting!W11+TUM_db2_S2_Treatm!L3*Weighting!W12+TUM_db2_S2_Treatm!M3*Weighting!W13+TUM_db2_S2_Treatm!N3*Weighting!W14+TUM_db2_S2_Treatm!O3*Weighting!W15+TUM_db2_S2_Treatm!P3*Weighting!W16+TUM_db2_S2_Treatm!Q3*Weighting!W17</f>
        <v>-6.5730969209073897E-2</v>
      </c>
      <c r="X3" s="6">
        <f>+TUM_db2_S2_Treatm!B3*Weighting!X2+TUM_db2_S2_Treatm!C3*Weighting!X3+TUM_db2_S2_Treatm!D3*Weighting!X4+TUM_db2_S2_Treatm!E3*Weighting!X5+TUM_db2_S2_Treatm!F3*Weighting!X6+TUM_db2_S2_Treatm!G3*Weighting!X7+TUM_db2_S2_Treatm!H3*Weighting!X8+TUM_db2_S2_Treatm!I3*Weighting!X9+TUM_db2_S2_Treatm!J3*Weighting!X10+TUM_db2_S2_Treatm!K3*Weighting!X11+TUM_db2_S2_Treatm!L3*Weighting!X12+TUM_db2_S2_Treatm!M3*Weighting!X13+TUM_db2_S2_Treatm!N3*Weighting!X14+TUM_db2_S2_Treatm!O3*Weighting!X15+TUM_db2_S2_Treatm!P3*Weighting!X16+TUM_db2_S2_Treatm!Q3*Weighting!X17</f>
        <v>-4.619078599702961E-2</v>
      </c>
      <c r="Y3" s="6">
        <f>+TUM_db2_S2_Treatm!B3*Weighting!Y2+TUM_db2_S2_Treatm!C3*Weighting!Y3+TUM_db2_S2_Treatm!D3*Weighting!Y4+TUM_db2_S2_Treatm!E3*Weighting!Y5+TUM_db2_S2_Treatm!F3*Weighting!Y6+TUM_db2_S2_Treatm!G3*Weighting!Y7+TUM_db2_S2_Treatm!H3*Weighting!Y8+TUM_db2_S2_Treatm!I3*Weighting!Y9+TUM_db2_S2_Treatm!J3*Weighting!Y10+TUM_db2_S2_Treatm!K3*Weighting!Y11+TUM_db2_S2_Treatm!L3*Weighting!Y12+TUM_db2_S2_Treatm!M3*Weighting!Y13+TUM_db2_S2_Treatm!N3*Weighting!Y14+TUM_db2_S2_Treatm!O3*Weighting!Y15+TUM_db2_S2_Treatm!P3*Weighting!Y16+TUM_db2_S2_Treatm!Q3*Weighting!Y17</f>
        <v>-0.57801502809169847</v>
      </c>
      <c r="Z3" s="6">
        <f>+TUM_db2_S2_Treatm!B3*Weighting!Z2+TUM_db2_S2_Treatm!C3*Weighting!Z3+TUM_db2_S2_Treatm!D3*Weighting!Z4+TUM_db2_S2_Treatm!E3*Weighting!Z5+TUM_db2_S2_Treatm!F3*Weighting!Z6+TUM_db2_S2_Treatm!G3*Weighting!Z7+TUM_db2_S2_Treatm!H3*Weighting!Z8+TUM_db2_S2_Treatm!I3*Weighting!Z9+TUM_db2_S2_Treatm!J3*Weighting!Z10+TUM_db2_S2_Treatm!K3*Weighting!Z11+TUM_db2_S2_Treatm!L3*Weighting!Z12+TUM_db2_S2_Treatm!M3*Weighting!Z13+TUM_db2_S2_Treatm!N3*Weighting!Z14+TUM_db2_S2_Treatm!O3*Weighting!Z15+TUM_db2_S2_Treatm!P3*Weighting!Z16+TUM_db2_S2_Treatm!Q3*Weighting!Z17</f>
        <v>-0.90987166076254278</v>
      </c>
      <c r="AA3" s="6">
        <f>+TUM_db2_S2_Treatm!B3*Weighting!AA2+TUM_db2_S2_Treatm!C3*Weighting!AA3+TUM_db2_S2_Treatm!D3*Weighting!AA4+TUM_db2_S2_Treatm!E3*Weighting!AA5+TUM_db2_S2_Treatm!F3*Weighting!AA6+TUM_db2_S2_Treatm!G3*Weighting!AA7+TUM_db2_S2_Treatm!H3*Weighting!AA8+TUM_db2_S2_Treatm!I3*Weighting!AA9+TUM_db2_S2_Treatm!J3*Weighting!AA10+TUM_db2_S2_Treatm!K3*Weighting!AA11+TUM_db2_S2_Treatm!L3*Weighting!AA12+TUM_db2_S2_Treatm!M3*Weighting!AA13+TUM_db2_S2_Treatm!N3*Weighting!AA14+TUM_db2_S2_Treatm!O3*Weighting!AA15+TUM_db2_S2_Treatm!P3*Weighting!AA16+TUM_db2_S2_Treatm!Q3*Weighting!AA17</f>
        <v>-6.6770136035413541E-2</v>
      </c>
    </row>
    <row r="4" spans="1:27" x14ac:dyDescent="0.35">
      <c r="A4" s="5" t="s">
        <v>3</v>
      </c>
      <c r="B4" s="6">
        <f ca="1">+TUM_db2_S2_Treatm!B4*Weighting!B2+TUM_db2_S2_Treatm!C4*Weighting!B3+TUM_db2_S2_Treatm!D4*Weighting!B4+TUM_db2_S2_Treatm!E4*Weighting!B5+TUM_db2_S2_Treatm!F4*Weighting!B6+TUM_db2_S2_Treatm!G4*Weighting!B7+TUM_db2_S2_Treatm!H4*Weighting!B8+TUM_db2_S2_Treatm!I4*Weighting!B9+TUM_db2_S2_Treatm!J4*Weighting!B10+TUM_db2_S2_Treatm!K4*Weighting!B11+TUM_db2_S2_Treatm!L4*Weighting!B12+TUM_db2_S2_Treatm!M4*Weighting!B13+TUM_db2_S2_Treatm!N4*Weighting!B14+TUM_db2_S2_Treatm!O4*Weighting!B15+TUM_db2_S2_Treatm!P4*Weighting!B16+TUM_db2_S2_Treatm!Q4*Weighting!B17</f>
        <v>-3.2173328735960918</v>
      </c>
      <c r="C4" s="6">
        <f ca="1">+TUM_db2_S2_Treatm!B4*Weighting!C2+TUM_db2_S2_Treatm!C4*Weighting!C3+TUM_db2_S2_Treatm!D4*Weighting!C4+TUM_db2_S2_Treatm!E4*Weighting!C5+TUM_db2_S2_Treatm!F4*Weighting!C6+TUM_db2_S2_Treatm!G4*Weighting!C7+TUM_db2_S2_Treatm!H4*Weighting!C8+TUM_db2_S2_Treatm!I4*Weighting!C9+TUM_db2_S2_Treatm!J4*Weighting!C10+TUM_db2_S2_Treatm!K4*Weighting!C11+TUM_db2_S2_Treatm!L4*Weighting!C12+TUM_db2_S2_Treatm!M4*Weighting!C13+TUM_db2_S2_Treatm!N4*Weighting!C14+TUM_db2_S2_Treatm!O4*Weighting!C15+TUM_db2_S2_Treatm!P4*Weighting!C16+TUM_db2_S2_Treatm!Q4*Weighting!C17</f>
        <v>-1.617186424036843</v>
      </c>
      <c r="D4" s="6">
        <f ca="1">+TUM_db2_S2_Treatm!B4*Weighting!D2+TUM_db2_S2_Treatm!C4*Weighting!D3+TUM_db2_S2_Treatm!D4*Weighting!D4+TUM_db2_S2_Treatm!E4*Weighting!D5+TUM_db2_S2_Treatm!F4*Weighting!D6+TUM_db2_S2_Treatm!G4*Weighting!D7+TUM_db2_S2_Treatm!H4*Weighting!D8+TUM_db2_S2_Treatm!I4*Weighting!D9+TUM_db2_S2_Treatm!J4*Weighting!D10+TUM_db2_S2_Treatm!K4*Weighting!D11+TUM_db2_S2_Treatm!L4*Weighting!D12+TUM_db2_S2_Treatm!M4*Weighting!D13+TUM_db2_S2_Treatm!N4*Weighting!D14+TUM_db2_S2_Treatm!O4*Weighting!D15+TUM_db2_S2_Treatm!P4*Weighting!D16+TUM_db2_S2_Treatm!Q4*Weighting!D17</f>
        <v>-3.3115910795501495</v>
      </c>
      <c r="E4" s="6">
        <f ca="1">+TUM_db2_S2_Treatm!B4*Weighting!E2+TUM_db2_S2_Treatm!C4*Weighting!E3+TUM_db2_S2_Treatm!D4*Weighting!E4+TUM_db2_S2_Treatm!E4*Weighting!E5+TUM_db2_S2_Treatm!F4*Weighting!E6+TUM_db2_S2_Treatm!G4*Weighting!E7+TUM_db2_S2_Treatm!H4*Weighting!E8+TUM_db2_S2_Treatm!I4*Weighting!E9+TUM_db2_S2_Treatm!J4*Weighting!E10+TUM_db2_S2_Treatm!K4*Weighting!E11+TUM_db2_S2_Treatm!L4*Weighting!E12+TUM_db2_S2_Treatm!M4*Weighting!E13+TUM_db2_S2_Treatm!N4*Weighting!E14+TUM_db2_S2_Treatm!O4*Weighting!E15+TUM_db2_S2_Treatm!P4*Weighting!E16+TUM_db2_S2_Treatm!Q4*Weighting!E17</f>
        <v>-8.1901388775219366E-2</v>
      </c>
      <c r="F4" s="6">
        <f ca="1">+TUM_db2_S2_Treatm!B4*Weighting!F2+TUM_db2_S2_Treatm!C4*Weighting!F3+TUM_db2_S2_Treatm!D4*Weighting!F4+TUM_db2_S2_Treatm!E4*Weighting!F5+TUM_db2_S2_Treatm!F4*Weighting!F6+TUM_db2_S2_Treatm!G4*Weighting!F7+TUM_db2_S2_Treatm!H4*Weighting!F8+TUM_db2_S2_Treatm!I4*Weighting!F9+TUM_db2_S2_Treatm!J4*Weighting!F10+TUM_db2_S2_Treatm!K4*Weighting!F11+TUM_db2_S2_Treatm!L4*Weighting!F12+TUM_db2_S2_Treatm!M4*Weighting!F13+TUM_db2_S2_Treatm!N4*Weighting!F14+TUM_db2_S2_Treatm!O4*Weighting!F15+TUM_db2_S2_Treatm!P4*Weighting!F16+TUM_db2_S2_Treatm!Q4*Weighting!F17</f>
        <v>-3.1637534132068552</v>
      </c>
      <c r="G4" s="6">
        <f>+TUM_db2_S2_Treatm!B4*Weighting!G2+TUM_db2_S2_Treatm!C4*Weighting!G3+TUM_db2_S2_Treatm!D4*Weighting!G4+TUM_db2_S2_Treatm!E4*Weighting!G5+TUM_db2_S2_Treatm!F4*Weighting!G6+TUM_db2_S2_Treatm!G4*Weighting!G7+TUM_db2_S2_Treatm!H4*Weighting!G8+TUM_db2_S2_Treatm!I4*Weighting!G9+TUM_db2_S2_Treatm!J4*Weighting!G10+TUM_db2_S2_Treatm!K4*Weighting!G11+TUM_db2_S2_Treatm!L4*Weighting!G12+TUM_db2_S2_Treatm!M4*Weighting!G13+TUM_db2_S2_Treatm!N4*Weighting!G14+TUM_db2_S2_Treatm!O4*Weighting!G15+TUM_db2_S2_Treatm!P4*Weighting!G16+TUM_db2_S2_Treatm!Q4*Weighting!G17</f>
        <v>-1.512065186505533</v>
      </c>
      <c r="H4" s="6">
        <f>+TUM_db2_S2_Treatm!B4*Weighting!H2+TUM_db2_S2_Treatm!C4*Weighting!H3+TUM_db2_S2_Treatm!D4*Weighting!H4+TUM_db2_S2_Treatm!E4*Weighting!H5+TUM_db2_S2_Treatm!F4*Weighting!H6+TUM_db2_S2_Treatm!G4*Weighting!H7+TUM_db2_S2_Treatm!H4*Weighting!H8+TUM_db2_S2_Treatm!I4*Weighting!H9+TUM_db2_S2_Treatm!J4*Weighting!H10+TUM_db2_S2_Treatm!K4*Weighting!H11+TUM_db2_S2_Treatm!L4*Weighting!H12+TUM_db2_S2_Treatm!M4*Weighting!H13+TUM_db2_S2_Treatm!N4*Weighting!H14+TUM_db2_S2_Treatm!O4*Weighting!H15+TUM_db2_S2_Treatm!P4*Weighting!H16+TUM_db2_S2_Treatm!Q4*Weighting!H17</f>
        <v>-1.8485148880441469</v>
      </c>
      <c r="I4" s="6">
        <f>+TUM_db2_S2_Treatm!B4*Weighting!I2+TUM_db2_S2_Treatm!C4*Weighting!I3+TUM_db2_S2_Treatm!D4*Weighting!I4+TUM_db2_S2_Treatm!E4*Weighting!I5+TUM_db2_S2_Treatm!F4*Weighting!I6+TUM_db2_S2_Treatm!G4*Weighting!I7+TUM_db2_S2_Treatm!H4*Weighting!I8+TUM_db2_S2_Treatm!I4*Weighting!I9+TUM_db2_S2_Treatm!J4*Weighting!I10+TUM_db2_S2_Treatm!K4*Weighting!I11+TUM_db2_S2_Treatm!L4*Weighting!I12+TUM_db2_S2_Treatm!M4*Weighting!I13+TUM_db2_S2_Treatm!N4*Weighting!I14+TUM_db2_S2_Treatm!O4*Weighting!I15+TUM_db2_S2_Treatm!P4*Weighting!I16+TUM_db2_S2_Treatm!Q4*Weighting!I17</f>
        <v>-1.5404348230267932</v>
      </c>
      <c r="J4" s="6">
        <f>+TUM_db2_S2_Treatm!B4*Weighting!J2+TUM_db2_S2_Treatm!C4*Weighting!J3+TUM_db2_S2_Treatm!D4*Weighting!J4+TUM_db2_S2_Treatm!E4*Weighting!J5+TUM_db2_S2_Treatm!F4*Weighting!J6+TUM_db2_S2_Treatm!G4*Weighting!J7+TUM_db2_S2_Treatm!H4*Weighting!J8+TUM_db2_S2_Treatm!I4*Weighting!J9+TUM_db2_S2_Treatm!J4*Weighting!J10+TUM_db2_S2_Treatm!K4*Weighting!J11+TUM_db2_S2_Treatm!L4*Weighting!J12+TUM_db2_S2_Treatm!M4*Weighting!J13+TUM_db2_S2_Treatm!N4*Weighting!J14+TUM_db2_S2_Treatm!O4*Weighting!J15+TUM_db2_S2_Treatm!P4*Weighting!J16+TUM_db2_S2_Treatm!Q4*Weighting!J17</f>
        <v>-1.3351937302632342</v>
      </c>
      <c r="K4" s="6">
        <f>+TUM_db2_S2_Treatm!B4*Weighting!K2+TUM_db2_S2_Treatm!C4*Weighting!K3+TUM_db2_S2_Treatm!D4*Weighting!K4+TUM_db2_S2_Treatm!E4*Weighting!K5+TUM_db2_S2_Treatm!F4*Weighting!K6+TUM_db2_S2_Treatm!G4*Weighting!K7+TUM_db2_S2_Treatm!H4*Weighting!K8+TUM_db2_S2_Treatm!I4*Weighting!K9+TUM_db2_S2_Treatm!J4*Weighting!K10+TUM_db2_S2_Treatm!K4*Weighting!K11+TUM_db2_S2_Treatm!L4*Weighting!K12+TUM_db2_S2_Treatm!M4*Weighting!K13+TUM_db2_S2_Treatm!N4*Weighting!K14+TUM_db2_S2_Treatm!O4*Weighting!K15+TUM_db2_S2_Treatm!P4*Weighting!K16+TUM_db2_S2_Treatm!Q4*Weighting!K17</f>
        <v>-1.6256718623990281</v>
      </c>
      <c r="L4" s="6">
        <f>+TUM_db2_S2_Treatm!B4*Weighting!L2+TUM_db2_S2_Treatm!C4*Weighting!L3+TUM_db2_S2_Treatm!D4*Weighting!L4+TUM_db2_S2_Treatm!E4*Weighting!L5+TUM_db2_S2_Treatm!F4*Weighting!L6+TUM_db2_S2_Treatm!G4*Weighting!L7+TUM_db2_S2_Treatm!H4*Weighting!L8+TUM_db2_S2_Treatm!I4*Weighting!L9+TUM_db2_S2_Treatm!J4*Weighting!L10+TUM_db2_S2_Treatm!K4*Weighting!L11+TUM_db2_S2_Treatm!L4*Weighting!L12+TUM_db2_S2_Treatm!M4*Weighting!L13+TUM_db2_S2_Treatm!N4*Weighting!L14+TUM_db2_S2_Treatm!O4*Weighting!L15+TUM_db2_S2_Treatm!P4*Weighting!L16+TUM_db2_S2_Treatm!Q4*Weighting!L17</f>
        <v>-6.6010562204030201</v>
      </c>
      <c r="M4" s="6">
        <f>+TUM_db2_S2_Treatm!B4*Weighting!M2+TUM_db2_S2_Treatm!C4*Weighting!M3+TUM_db2_S2_Treatm!D4*Weighting!M4+TUM_db2_S2_Treatm!E4*Weighting!M5+TUM_db2_S2_Treatm!F4*Weighting!M6+TUM_db2_S2_Treatm!G4*Weighting!M7+TUM_db2_S2_Treatm!H4*Weighting!M8+TUM_db2_S2_Treatm!I4*Weighting!M9+TUM_db2_S2_Treatm!J4*Weighting!M10+TUM_db2_S2_Treatm!K4*Weighting!M11+TUM_db2_S2_Treatm!L4*Weighting!M12+TUM_db2_S2_Treatm!M4*Weighting!M13+TUM_db2_S2_Treatm!N4*Weighting!M14+TUM_db2_S2_Treatm!O4*Weighting!M15+TUM_db2_S2_Treatm!P4*Weighting!M16+TUM_db2_S2_Treatm!Q4*Weighting!M17</f>
        <v>1.5849382299206669E-3</v>
      </c>
      <c r="N4" s="6">
        <f>+TUM_db2_S2_Treatm!B4*Weighting!N2+TUM_db2_S2_Treatm!C4*Weighting!N3+TUM_db2_S2_Treatm!D4*Weighting!N4+TUM_db2_S2_Treatm!E4*Weighting!N5+TUM_db2_S2_Treatm!F4*Weighting!N6+TUM_db2_S2_Treatm!G4*Weighting!N7+TUM_db2_S2_Treatm!H4*Weighting!N8+TUM_db2_S2_Treatm!I4*Weighting!N9+TUM_db2_S2_Treatm!J4*Weighting!N10+TUM_db2_S2_Treatm!K4*Weighting!N11+TUM_db2_S2_Treatm!L4*Weighting!N12+TUM_db2_S2_Treatm!M4*Weighting!N13+TUM_db2_S2_Treatm!N4*Weighting!N14+TUM_db2_S2_Treatm!O4*Weighting!N15+TUM_db2_S2_Treatm!P4*Weighting!N16+TUM_db2_S2_Treatm!Q4*Weighting!N17</f>
        <v>-11.795296015944189</v>
      </c>
      <c r="O4" s="6">
        <f>+TUM_db2_S2_Treatm!B4*Weighting!O2+TUM_db2_S2_Treatm!C4*Weighting!O3+TUM_db2_S2_Treatm!D4*Weighting!O4+TUM_db2_S2_Treatm!E4*Weighting!O5+TUM_db2_S2_Treatm!F4*Weighting!O6+TUM_db2_S2_Treatm!G4*Weighting!O7+TUM_db2_S2_Treatm!H4*Weighting!O8+TUM_db2_S2_Treatm!I4*Weighting!O9+TUM_db2_S2_Treatm!J4*Weighting!O10+TUM_db2_S2_Treatm!K4*Weighting!O11+TUM_db2_S2_Treatm!L4*Weighting!O12+TUM_db2_S2_Treatm!M4*Weighting!O13+TUM_db2_S2_Treatm!N4*Weighting!O14+TUM_db2_S2_Treatm!O4*Weighting!O15+TUM_db2_S2_Treatm!P4*Weighting!O16+TUM_db2_S2_Treatm!Q4*Weighting!O17</f>
        <v>-5.1933720491896036</v>
      </c>
      <c r="P4" s="6">
        <f>+TUM_db2_S2_Treatm!B4*Weighting!P2+TUM_db2_S2_Treatm!C4*Weighting!P3+TUM_db2_S2_Treatm!D4*Weighting!P4+TUM_db2_S2_Treatm!E4*Weighting!P5+TUM_db2_S2_Treatm!F4*Weighting!P6+TUM_db2_S2_Treatm!G4*Weighting!P7+TUM_db2_S2_Treatm!H4*Weighting!P8+TUM_db2_S2_Treatm!I4*Weighting!P9+TUM_db2_S2_Treatm!J4*Weighting!P10+TUM_db2_S2_Treatm!K4*Weighting!P11+TUM_db2_S2_Treatm!L4*Weighting!P12+TUM_db2_S2_Treatm!M4*Weighting!P13+TUM_db2_S2_Treatm!N4*Weighting!P14+TUM_db2_S2_Treatm!O4*Weighting!P15+TUM_db2_S2_Treatm!P4*Weighting!P16+TUM_db2_S2_Treatm!Q4*Weighting!P17</f>
        <v>-1.3844700089266544</v>
      </c>
      <c r="Q4" s="6">
        <f>+TUM_db2_S2_Treatm!B4*Weighting!Q2+TUM_db2_S2_Treatm!C4*Weighting!Q3+TUM_db2_S2_Treatm!D4*Weighting!Q4+TUM_db2_S2_Treatm!E4*Weighting!Q5+TUM_db2_S2_Treatm!F4*Weighting!Q6+TUM_db2_S2_Treatm!G4*Weighting!Q7+TUM_db2_S2_Treatm!H4*Weighting!Q8+TUM_db2_S2_Treatm!I4*Weighting!Q9+TUM_db2_S2_Treatm!J4*Weighting!Q10+TUM_db2_S2_Treatm!K4*Weighting!Q11+TUM_db2_S2_Treatm!L4*Weighting!Q12+TUM_db2_S2_Treatm!M4*Weighting!Q13+TUM_db2_S2_Treatm!N4*Weighting!Q14+TUM_db2_S2_Treatm!O4*Weighting!Q15+TUM_db2_S2_Treatm!P4*Weighting!Q16+TUM_db2_S2_Treatm!Q4*Weighting!Q17</f>
        <v>-4.0505741523795685E-2</v>
      </c>
      <c r="R4" s="6">
        <f>+TUM_db2_S2_Treatm!B4*Weighting!R2+TUM_db2_S2_Treatm!C4*Weighting!R3+TUM_db2_S2_Treatm!D4*Weighting!R4+TUM_db2_S2_Treatm!E4*Weighting!R5+TUM_db2_S2_Treatm!F4*Weighting!R6+TUM_db2_S2_Treatm!G4*Weighting!R7+TUM_db2_S2_Treatm!H4*Weighting!R8+TUM_db2_S2_Treatm!I4*Weighting!R9+TUM_db2_S2_Treatm!J4*Weighting!R10+TUM_db2_S2_Treatm!K4*Weighting!R11+TUM_db2_S2_Treatm!L4*Weighting!R12+TUM_db2_S2_Treatm!M4*Weighting!R13+TUM_db2_S2_Treatm!N4*Weighting!R14+TUM_db2_S2_Treatm!O4*Weighting!R15+TUM_db2_S2_Treatm!P4*Weighting!R16+TUM_db2_S2_Treatm!Q4*Weighting!R17</f>
        <v>0.69349466819475314</v>
      </c>
      <c r="S4" s="6">
        <f>+TUM_db2_S2_Treatm!B4*Weighting!S2+TUM_db2_S2_Treatm!C4*Weighting!S3+TUM_db2_S2_Treatm!D4*Weighting!S4+TUM_db2_S2_Treatm!E4*Weighting!S5+TUM_db2_S2_Treatm!F4*Weighting!S6+TUM_db2_S2_Treatm!G4*Weighting!S7+TUM_db2_S2_Treatm!H4*Weighting!S8+TUM_db2_S2_Treatm!I4*Weighting!S9+TUM_db2_S2_Treatm!J4*Weighting!S10+TUM_db2_S2_Treatm!K4*Weighting!S11+TUM_db2_S2_Treatm!L4*Weighting!S12+TUM_db2_S2_Treatm!M4*Weighting!S13+TUM_db2_S2_Treatm!N4*Weighting!S14+TUM_db2_S2_Treatm!O4*Weighting!S15+TUM_db2_S2_Treatm!P4*Weighting!S16+TUM_db2_S2_Treatm!Q4*Weighting!S17</f>
        <v>0.27070985805382142</v>
      </c>
      <c r="T4" s="6">
        <f>+TUM_db2_S2_Treatm!B4*Weighting!T2+TUM_db2_S2_Treatm!C4*Weighting!T3+TUM_db2_S2_Treatm!D4*Weighting!T4+TUM_db2_S2_Treatm!E4*Weighting!T5+TUM_db2_S2_Treatm!F4*Weighting!T6+TUM_db2_S2_Treatm!G4*Weighting!T7+TUM_db2_S2_Treatm!H4*Weighting!T8+TUM_db2_S2_Treatm!I4*Weighting!T9+TUM_db2_S2_Treatm!J4*Weighting!T10+TUM_db2_S2_Treatm!K4*Weighting!T11+TUM_db2_S2_Treatm!L4*Weighting!T12+TUM_db2_S2_Treatm!M4*Weighting!T13+TUM_db2_S2_Treatm!N4*Weighting!T14+TUM_db2_S2_Treatm!O4*Weighting!T15+TUM_db2_S2_Treatm!P4*Weighting!T16+TUM_db2_S2_Treatm!Q4*Weighting!T17</f>
        <v>0.61467648524028196</v>
      </c>
      <c r="U4" s="6">
        <f>+TUM_db2_S2_Treatm!B4*Weighting!U2+TUM_db2_S2_Treatm!C4*Weighting!U3+TUM_db2_S2_Treatm!D4*Weighting!U4+TUM_db2_S2_Treatm!E4*Weighting!U5+TUM_db2_S2_Treatm!F4*Weighting!U6+TUM_db2_S2_Treatm!G4*Weighting!U7+TUM_db2_S2_Treatm!H4*Weighting!U8+TUM_db2_S2_Treatm!I4*Weighting!U9+TUM_db2_S2_Treatm!J4*Weighting!U10+TUM_db2_S2_Treatm!K4*Weighting!U11+TUM_db2_S2_Treatm!L4*Weighting!U12+TUM_db2_S2_Treatm!M4*Weighting!U13+TUM_db2_S2_Treatm!N4*Weighting!U14+TUM_db2_S2_Treatm!O4*Weighting!U15+TUM_db2_S2_Treatm!P4*Weighting!U16+TUM_db2_S2_Treatm!Q4*Weighting!U17</f>
        <v>-0.28320935837353889</v>
      </c>
      <c r="V4" s="6">
        <f>+TUM_db2_S2_Treatm!B4*Weighting!V2+TUM_db2_S2_Treatm!C4*Weighting!V3+TUM_db2_S2_Treatm!D4*Weighting!V4+TUM_db2_S2_Treatm!E4*Weighting!V5+TUM_db2_S2_Treatm!F4*Weighting!V6+TUM_db2_S2_Treatm!G4*Weighting!V7+TUM_db2_S2_Treatm!H4*Weighting!V8+TUM_db2_S2_Treatm!I4*Weighting!V9+TUM_db2_S2_Treatm!J4*Weighting!V10+TUM_db2_S2_Treatm!K4*Weighting!V11+TUM_db2_S2_Treatm!L4*Weighting!V12+TUM_db2_S2_Treatm!M4*Weighting!V13+TUM_db2_S2_Treatm!N4*Weighting!V14+TUM_db2_S2_Treatm!O4*Weighting!V15+TUM_db2_S2_Treatm!P4*Weighting!V16+TUM_db2_S2_Treatm!Q4*Weighting!V17</f>
        <v>0.24908027684037726</v>
      </c>
      <c r="W4" s="6">
        <f>+TUM_db2_S2_Treatm!B4*Weighting!W2+TUM_db2_S2_Treatm!C4*Weighting!W3+TUM_db2_S2_Treatm!D4*Weighting!W4+TUM_db2_S2_Treatm!E4*Weighting!W5+TUM_db2_S2_Treatm!F4*Weighting!W6+TUM_db2_S2_Treatm!G4*Weighting!W7+TUM_db2_S2_Treatm!H4*Weighting!W8+TUM_db2_S2_Treatm!I4*Weighting!W9+TUM_db2_S2_Treatm!J4*Weighting!W10+TUM_db2_S2_Treatm!K4*Weighting!W11+TUM_db2_S2_Treatm!L4*Weighting!W12+TUM_db2_S2_Treatm!M4*Weighting!W13+TUM_db2_S2_Treatm!N4*Weighting!W14+TUM_db2_S2_Treatm!O4*Weighting!W15+TUM_db2_S2_Treatm!P4*Weighting!W16+TUM_db2_S2_Treatm!Q4*Weighting!W17</f>
        <v>0.3755011214108217</v>
      </c>
      <c r="X4" s="6">
        <f>+TUM_db2_S2_Treatm!B4*Weighting!X2+TUM_db2_S2_Treatm!C4*Weighting!X3+TUM_db2_S2_Treatm!D4*Weighting!X4+TUM_db2_S2_Treatm!E4*Weighting!X5+TUM_db2_S2_Treatm!F4*Weighting!X6+TUM_db2_S2_Treatm!G4*Weighting!X7+TUM_db2_S2_Treatm!H4*Weighting!X8+TUM_db2_S2_Treatm!I4*Weighting!X9+TUM_db2_S2_Treatm!J4*Weighting!X10+TUM_db2_S2_Treatm!K4*Weighting!X11+TUM_db2_S2_Treatm!L4*Weighting!X12+TUM_db2_S2_Treatm!M4*Weighting!X13+TUM_db2_S2_Treatm!N4*Weighting!X14+TUM_db2_S2_Treatm!O4*Weighting!X15+TUM_db2_S2_Treatm!P4*Weighting!X16+TUM_db2_S2_Treatm!Q4*Weighting!X17</f>
        <v>3.0827976560168641E-2</v>
      </c>
      <c r="Y4" s="6">
        <f>+TUM_db2_S2_Treatm!B4*Weighting!Y2+TUM_db2_S2_Treatm!C4*Weighting!Y3+TUM_db2_S2_Treatm!D4*Weighting!Y4+TUM_db2_S2_Treatm!E4*Weighting!Y5+TUM_db2_S2_Treatm!F4*Weighting!Y6+TUM_db2_S2_Treatm!G4*Weighting!Y7+TUM_db2_S2_Treatm!H4*Weighting!Y8+TUM_db2_S2_Treatm!I4*Weighting!Y9+TUM_db2_S2_Treatm!J4*Weighting!Y10+TUM_db2_S2_Treatm!K4*Weighting!Y11+TUM_db2_S2_Treatm!L4*Weighting!Y12+TUM_db2_S2_Treatm!M4*Weighting!Y13+TUM_db2_S2_Treatm!N4*Weighting!Y14+TUM_db2_S2_Treatm!O4*Weighting!Y15+TUM_db2_S2_Treatm!P4*Weighting!Y16+TUM_db2_S2_Treatm!Q4*Weighting!Y17</f>
        <v>-0.10813755626292289</v>
      </c>
      <c r="Z4" s="6">
        <f>+TUM_db2_S2_Treatm!B4*Weighting!Z2+TUM_db2_S2_Treatm!C4*Weighting!Z3+TUM_db2_S2_Treatm!D4*Weighting!Z4+TUM_db2_S2_Treatm!E4*Weighting!Z5+TUM_db2_S2_Treatm!F4*Weighting!Z6+TUM_db2_S2_Treatm!G4*Weighting!Z7+TUM_db2_S2_Treatm!H4*Weighting!Z8+TUM_db2_S2_Treatm!I4*Weighting!Z9+TUM_db2_S2_Treatm!J4*Weighting!Z10+TUM_db2_S2_Treatm!K4*Weighting!Z11+TUM_db2_S2_Treatm!L4*Weighting!Z12+TUM_db2_S2_Treatm!M4*Weighting!Z13+TUM_db2_S2_Treatm!N4*Weighting!Z14+TUM_db2_S2_Treatm!O4*Weighting!Z15+TUM_db2_S2_Treatm!P4*Weighting!Z16+TUM_db2_S2_Treatm!Q4*Weighting!Z17</f>
        <v>-0.80019381779149445</v>
      </c>
      <c r="AA4" s="6">
        <f>+TUM_db2_S2_Treatm!B4*Weighting!AA2+TUM_db2_S2_Treatm!C4*Weighting!AA3+TUM_db2_S2_Treatm!D4*Weighting!AA4+TUM_db2_S2_Treatm!E4*Weighting!AA5+TUM_db2_S2_Treatm!F4*Weighting!AA6+TUM_db2_S2_Treatm!G4*Weighting!AA7+TUM_db2_S2_Treatm!H4*Weighting!AA8+TUM_db2_S2_Treatm!I4*Weighting!AA9+TUM_db2_S2_Treatm!J4*Weighting!AA10+TUM_db2_S2_Treatm!K4*Weighting!AA11+TUM_db2_S2_Treatm!L4*Weighting!AA12+TUM_db2_S2_Treatm!M4*Weighting!AA13+TUM_db2_S2_Treatm!N4*Weighting!AA14+TUM_db2_S2_Treatm!O4*Weighting!AA15+TUM_db2_S2_Treatm!P4*Weighting!AA16+TUM_db2_S2_Treatm!Q4*Weighting!AA17</f>
        <v>-0.22267754020344954</v>
      </c>
    </row>
    <row r="5" spans="1:27" x14ac:dyDescent="0.35">
      <c r="A5" s="5" t="s">
        <v>4</v>
      </c>
      <c r="B5" s="6">
        <f ca="1">+TUM_db2_S2_Treatm!B5*Weighting!B2+TUM_db2_S2_Treatm!C5*Weighting!B3+TUM_db2_S2_Treatm!D5*Weighting!B4+TUM_db2_S2_Treatm!E5*Weighting!B5+TUM_db2_S2_Treatm!F5*Weighting!B6+TUM_db2_S2_Treatm!G5*Weighting!B7+TUM_db2_S2_Treatm!H5*Weighting!B8+TUM_db2_S2_Treatm!I5*Weighting!B9+TUM_db2_S2_Treatm!J5*Weighting!B10+TUM_db2_S2_Treatm!K5*Weighting!B11+TUM_db2_S2_Treatm!L5*Weighting!B12+TUM_db2_S2_Treatm!M5*Weighting!B13+TUM_db2_S2_Treatm!N5*Weighting!B14+TUM_db2_S2_Treatm!O5*Weighting!B15+TUM_db2_S2_Treatm!P5*Weighting!B16+TUM_db2_S2_Treatm!Q5*Weighting!B17</f>
        <v>4.7412014535432547</v>
      </c>
      <c r="C5" s="6">
        <f ca="1">+TUM_db2_S2_Treatm!B5*Weighting!C2+TUM_db2_S2_Treatm!C5*Weighting!C3+TUM_db2_S2_Treatm!D5*Weighting!C4+TUM_db2_S2_Treatm!E5*Weighting!C5+TUM_db2_S2_Treatm!F5*Weighting!C6+TUM_db2_S2_Treatm!G5*Weighting!C7+TUM_db2_S2_Treatm!H5*Weighting!C8+TUM_db2_S2_Treatm!I5*Weighting!C9+TUM_db2_S2_Treatm!J5*Weighting!C10+TUM_db2_S2_Treatm!K5*Weighting!C11+TUM_db2_S2_Treatm!L5*Weighting!C12+TUM_db2_S2_Treatm!M5*Weighting!C13+TUM_db2_S2_Treatm!N5*Weighting!C14+TUM_db2_S2_Treatm!O5*Weighting!C15+TUM_db2_S2_Treatm!P5*Weighting!C16+TUM_db2_S2_Treatm!Q5*Weighting!C17</f>
        <v>3.1544179226511377</v>
      </c>
      <c r="D5" s="6">
        <f ca="1">+TUM_db2_S2_Treatm!B5*Weighting!D2+TUM_db2_S2_Treatm!C5*Weighting!D3+TUM_db2_S2_Treatm!D5*Weighting!D4+TUM_db2_S2_Treatm!E5*Weighting!D5+TUM_db2_S2_Treatm!F5*Weighting!D6+TUM_db2_S2_Treatm!G5*Weighting!D7+TUM_db2_S2_Treatm!H5*Weighting!D8+TUM_db2_S2_Treatm!I5*Weighting!D9+TUM_db2_S2_Treatm!J5*Weighting!D10+TUM_db2_S2_Treatm!K5*Weighting!D11+TUM_db2_S2_Treatm!L5*Weighting!D12+TUM_db2_S2_Treatm!M5*Weighting!D13+TUM_db2_S2_Treatm!N5*Weighting!D14+TUM_db2_S2_Treatm!O5*Weighting!D15+TUM_db2_S2_Treatm!P5*Weighting!D16+TUM_db2_S2_Treatm!Q5*Weighting!D17</f>
        <v>4.8584606467014817</v>
      </c>
      <c r="E5" s="6">
        <f ca="1">+TUM_db2_S2_Treatm!B5*Weighting!E2+TUM_db2_S2_Treatm!C5*Weighting!E3+TUM_db2_S2_Treatm!D5*Weighting!E4+TUM_db2_S2_Treatm!E5*Weighting!E5+TUM_db2_S2_Treatm!F5*Weighting!E6+TUM_db2_S2_Treatm!G5*Weighting!E7+TUM_db2_S2_Treatm!H5*Weighting!E8+TUM_db2_S2_Treatm!I5*Weighting!E9+TUM_db2_S2_Treatm!J5*Weighting!E10+TUM_db2_S2_Treatm!K5*Weighting!E11+TUM_db2_S2_Treatm!L5*Weighting!E12+TUM_db2_S2_Treatm!M5*Weighting!E13+TUM_db2_S2_Treatm!N5*Weighting!E14+TUM_db2_S2_Treatm!O5*Weighting!E15+TUM_db2_S2_Treatm!P5*Weighting!E16+TUM_db2_S2_Treatm!Q5*Weighting!E17</f>
        <v>3.422271145098418</v>
      </c>
      <c r="F5" s="6">
        <f ca="1">+TUM_db2_S2_Treatm!B5*Weighting!F2+TUM_db2_S2_Treatm!C5*Weighting!F3+TUM_db2_S2_Treatm!D5*Weighting!F4+TUM_db2_S2_Treatm!E5*Weighting!F5+TUM_db2_S2_Treatm!F5*Weighting!F6+TUM_db2_S2_Treatm!G5*Weighting!F7+TUM_db2_S2_Treatm!H5*Weighting!F8+TUM_db2_S2_Treatm!I5*Weighting!F9+TUM_db2_S2_Treatm!J5*Weighting!F10+TUM_db2_S2_Treatm!K5*Weighting!F11+TUM_db2_S2_Treatm!L5*Weighting!F12+TUM_db2_S2_Treatm!M5*Weighting!F13+TUM_db2_S2_Treatm!N5*Weighting!F14+TUM_db2_S2_Treatm!O5*Weighting!F15+TUM_db2_S2_Treatm!P5*Weighting!F16+TUM_db2_S2_Treatm!Q5*Weighting!F17</f>
        <v>4.5238053774402616</v>
      </c>
      <c r="G5" s="6">
        <f>+TUM_db2_S2_Treatm!B5*Weighting!G2+TUM_db2_S2_Treatm!C5*Weighting!G3+TUM_db2_S2_Treatm!D5*Weighting!G4+TUM_db2_S2_Treatm!E5*Weighting!G5+TUM_db2_S2_Treatm!F5*Weighting!G6+TUM_db2_S2_Treatm!G5*Weighting!G7+TUM_db2_S2_Treatm!H5*Weighting!G8+TUM_db2_S2_Treatm!I5*Weighting!G9+TUM_db2_S2_Treatm!J5*Weighting!G10+TUM_db2_S2_Treatm!K5*Weighting!G11+TUM_db2_S2_Treatm!L5*Weighting!G12+TUM_db2_S2_Treatm!M5*Weighting!G13+TUM_db2_S2_Treatm!N5*Weighting!G14+TUM_db2_S2_Treatm!O5*Weighting!G15+TUM_db2_S2_Treatm!P5*Weighting!G16+TUM_db2_S2_Treatm!Q5*Weighting!G17</f>
        <v>2.4438971432611023</v>
      </c>
      <c r="H5" s="6">
        <f>+TUM_db2_S2_Treatm!B5*Weighting!H2+TUM_db2_S2_Treatm!C5*Weighting!H3+TUM_db2_S2_Treatm!D5*Weighting!H4+TUM_db2_S2_Treatm!E5*Weighting!H5+TUM_db2_S2_Treatm!F5*Weighting!H6+TUM_db2_S2_Treatm!G5*Weighting!H7+TUM_db2_S2_Treatm!H5*Weighting!H8+TUM_db2_S2_Treatm!I5*Weighting!H9+TUM_db2_S2_Treatm!J5*Weighting!H10+TUM_db2_S2_Treatm!K5*Weighting!H11+TUM_db2_S2_Treatm!L5*Weighting!H12+TUM_db2_S2_Treatm!M5*Weighting!H13+TUM_db2_S2_Treatm!N5*Weighting!H14+TUM_db2_S2_Treatm!O5*Weighting!H15+TUM_db2_S2_Treatm!P5*Weighting!H16+TUM_db2_S2_Treatm!Q5*Weighting!H17</f>
        <v>1.9786385251762695</v>
      </c>
      <c r="I5" s="6">
        <f>+TUM_db2_S2_Treatm!B5*Weighting!I2+TUM_db2_S2_Treatm!C5*Weighting!I3+TUM_db2_S2_Treatm!D5*Weighting!I4+TUM_db2_S2_Treatm!E5*Weighting!I5+TUM_db2_S2_Treatm!F5*Weighting!I6+TUM_db2_S2_Treatm!G5*Weighting!I7+TUM_db2_S2_Treatm!H5*Weighting!I8+TUM_db2_S2_Treatm!I5*Weighting!I9+TUM_db2_S2_Treatm!J5*Weighting!I10+TUM_db2_S2_Treatm!K5*Weighting!I11+TUM_db2_S2_Treatm!L5*Weighting!I12+TUM_db2_S2_Treatm!M5*Weighting!I13+TUM_db2_S2_Treatm!N5*Weighting!I14+TUM_db2_S2_Treatm!O5*Weighting!I15+TUM_db2_S2_Treatm!P5*Weighting!I16+TUM_db2_S2_Treatm!Q5*Weighting!I17</f>
        <v>2.4476404495551174</v>
      </c>
      <c r="J5" s="6">
        <f>+TUM_db2_S2_Treatm!B5*Weighting!J2+TUM_db2_S2_Treatm!C5*Weighting!J3+TUM_db2_S2_Treatm!D5*Weighting!J4+TUM_db2_S2_Treatm!E5*Weighting!J5+TUM_db2_S2_Treatm!F5*Weighting!J6+TUM_db2_S2_Treatm!G5*Weighting!J7+TUM_db2_S2_Treatm!H5*Weighting!J8+TUM_db2_S2_Treatm!I5*Weighting!J9+TUM_db2_S2_Treatm!J5*Weighting!J10+TUM_db2_S2_Treatm!K5*Weighting!J11+TUM_db2_S2_Treatm!L5*Weighting!J12+TUM_db2_S2_Treatm!M5*Weighting!J13+TUM_db2_S2_Treatm!N5*Weighting!J14+TUM_db2_S2_Treatm!O5*Weighting!J15+TUM_db2_S2_Treatm!P5*Weighting!J16+TUM_db2_S2_Treatm!Q5*Weighting!J17</f>
        <v>2.0151575611661405</v>
      </c>
      <c r="K5" s="6">
        <f>+TUM_db2_S2_Treatm!B5*Weighting!K2+TUM_db2_S2_Treatm!C5*Weighting!K3+TUM_db2_S2_Treatm!D5*Weighting!K4+TUM_db2_S2_Treatm!E5*Weighting!K5+TUM_db2_S2_Treatm!F5*Weighting!K6+TUM_db2_S2_Treatm!G5*Weighting!K7+TUM_db2_S2_Treatm!H5*Weighting!K8+TUM_db2_S2_Treatm!I5*Weighting!K9+TUM_db2_S2_Treatm!J5*Weighting!K10+TUM_db2_S2_Treatm!K5*Weighting!K11+TUM_db2_S2_Treatm!L5*Weighting!K12+TUM_db2_S2_Treatm!M5*Weighting!K13+TUM_db2_S2_Treatm!N5*Weighting!K14+TUM_db2_S2_Treatm!O5*Weighting!K15+TUM_db2_S2_Treatm!P5*Weighting!K16+TUM_db2_S2_Treatm!Q5*Weighting!K17</f>
        <v>2.0738957128805184</v>
      </c>
      <c r="L5" s="6">
        <f>+TUM_db2_S2_Treatm!B5*Weighting!L2+TUM_db2_S2_Treatm!C5*Weighting!L3+TUM_db2_S2_Treatm!D5*Weighting!L4+TUM_db2_S2_Treatm!E5*Weighting!L5+TUM_db2_S2_Treatm!F5*Weighting!L6+TUM_db2_S2_Treatm!G5*Weighting!L7+TUM_db2_S2_Treatm!H5*Weighting!L8+TUM_db2_S2_Treatm!I5*Weighting!L9+TUM_db2_S2_Treatm!J5*Weighting!L10+TUM_db2_S2_Treatm!K5*Weighting!L11+TUM_db2_S2_Treatm!L5*Weighting!L12+TUM_db2_S2_Treatm!M5*Weighting!L13+TUM_db2_S2_Treatm!N5*Weighting!L14+TUM_db2_S2_Treatm!O5*Weighting!L15+TUM_db2_S2_Treatm!P5*Weighting!L16+TUM_db2_S2_Treatm!Q5*Weighting!L17</f>
        <v>1.5765124882943065</v>
      </c>
      <c r="M5" s="6">
        <f>+TUM_db2_S2_Treatm!B5*Weighting!M2+TUM_db2_S2_Treatm!C5*Weighting!M3+TUM_db2_S2_Treatm!D5*Weighting!M4+TUM_db2_S2_Treatm!E5*Weighting!M5+TUM_db2_S2_Treatm!F5*Weighting!M6+TUM_db2_S2_Treatm!G5*Weighting!M7+TUM_db2_S2_Treatm!H5*Weighting!M8+TUM_db2_S2_Treatm!I5*Weighting!M9+TUM_db2_S2_Treatm!J5*Weighting!M10+TUM_db2_S2_Treatm!K5*Weighting!M11+TUM_db2_S2_Treatm!L5*Weighting!M12+TUM_db2_S2_Treatm!M5*Weighting!M13+TUM_db2_S2_Treatm!N5*Weighting!M14+TUM_db2_S2_Treatm!O5*Weighting!M15+TUM_db2_S2_Treatm!P5*Weighting!M16+TUM_db2_S2_Treatm!Q5*Weighting!M17</f>
        <v>0.12068814092425822</v>
      </c>
      <c r="N5" s="6">
        <f>+TUM_db2_S2_Treatm!B5*Weighting!N2+TUM_db2_S2_Treatm!C5*Weighting!N3+TUM_db2_S2_Treatm!D5*Weighting!N4+TUM_db2_S2_Treatm!E5*Weighting!N5+TUM_db2_S2_Treatm!F5*Weighting!N6+TUM_db2_S2_Treatm!G5*Weighting!N7+TUM_db2_S2_Treatm!H5*Weighting!N8+TUM_db2_S2_Treatm!I5*Weighting!N9+TUM_db2_S2_Treatm!J5*Weighting!N10+TUM_db2_S2_Treatm!K5*Weighting!N11+TUM_db2_S2_Treatm!L5*Weighting!N12+TUM_db2_S2_Treatm!M5*Weighting!N13+TUM_db2_S2_Treatm!N5*Weighting!N14+TUM_db2_S2_Treatm!O5*Weighting!N15+TUM_db2_S2_Treatm!P5*Weighting!N16+TUM_db2_S2_Treatm!Q5*Weighting!N17</f>
        <v>16.119371770765937</v>
      </c>
      <c r="O5" s="6">
        <f>+TUM_db2_S2_Treatm!B5*Weighting!O2+TUM_db2_S2_Treatm!C5*Weighting!O3+TUM_db2_S2_Treatm!D5*Weighting!O4+TUM_db2_S2_Treatm!E5*Weighting!O5+TUM_db2_S2_Treatm!F5*Weighting!O6+TUM_db2_S2_Treatm!G5*Weighting!O7+TUM_db2_S2_Treatm!H5*Weighting!O8+TUM_db2_S2_Treatm!I5*Weighting!O9+TUM_db2_S2_Treatm!J5*Weighting!O10+TUM_db2_S2_Treatm!K5*Weighting!O11+TUM_db2_S2_Treatm!L5*Weighting!O12+TUM_db2_S2_Treatm!M5*Weighting!O13+TUM_db2_S2_Treatm!N5*Weighting!O14+TUM_db2_S2_Treatm!O5*Weighting!O15+TUM_db2_S2_Treatm!P5*Weighting!O16+TUM_db2_S2_Treatm!Q5*Weighting!O17</f>
        <v>3.5664680969793494</v>
      </c>
      <c r="P5" s="6">
        <f>+TUM_db2_S2_Treatm!B5*Weighting!P2+TUM_db2_S2_Treatm!C5*Weighting!P3+TUM_db2_S2_Treatm!D5*Weighting!P4+TUM_db2_S2_Treatm!E5*Weighting!P5+TUM_db2_S2_Treatm!F5*Weighting!P6+TUM_db2_S2_Treatm!G5*Weighting!P7+TUM_db2_S2_Treatm!H5*Weighting!P8+TUM_db2_S2_Treatm!I5*Weighting!P9+TUM_db2_S2_Treatm!J5*Weighting!P10+TUM_db2_S2_Treatm!K5*Weighting!P11+TUM_db2_S2_Treatm!L5*Weighting!P12+TUM_db2_S2_Treatm!M5*Weighting!P13+TUM_db2_S2_Treatm!N5*Weighting!P14+TUM_db2_S2_Treatm!O5*Weighting!P15+TUM_db2_S2_Treatm!P5*Weighting!P16+TUM_db2_S2_Treatm!Q5*Weighting!P17</f>
        <v>0.88877360492880975</v>
      </c>
      <c r="Q5" s="6">
        <f>+TUM_db2_S2_Treatm!B5*Weighting!Q2+TUM_db2_S2_Treatm!C5*Weighting!Q3+TUM_db2_S2_Treatm!D5*Weighting!Q4+TUM_db2_S2_Treatm!E5*Weighting!Q5+TUM_db2_S2_Treatm!F5*Weighting!Q6+TUM_db2_S2_Treatm!G5*Weighting!Q7+TUM_db2_S2_Treatm!H5*Weighting!Q8+TUM_db2_S2_Treatm!I5*Weighting!Q9+TUM_db2_S2_Treatm!J5*Weighting!Q10+TUM_db2_S2_Treatm!K5*Weighting!Q11+TUM_db2_S2_Treatm!L5*Weighting!Q12+TUM_db2_S2_Treatm!M5*Weighting!Q13+TUM_db2_S2_Treatm!N5*Weighting!Q14+TUM_db2_S2_Treatm!O5*Weighting!Q15+TUM_db2_S2_Treatm!P5*Weighting!Q16+TUM_db2_S2_Treatm!Q5*Weighting!Q17</f>
        <v>0.23909753268065603</v>
      </c>
      <c r="R5" s="6">
        <f>+TUM_db2_S2_Treatm!B5*Weighting!R2+TUM_db2_S2_Treatm!C5*Weighting!R3+TUM_db2_S2_Treatm!D5*Weighting!R4+TUM_db2_S2_Treatm!E5*Weighting!R5+TUM_db2_S2_Treatm!F5*Weighting!R6+TUM_db2_S2_Treatm!G5*Weighting!R7+TUM_db2_S2_Treatm!H5*Weighting!R8+TUM_db2_S2_Treatm!I5*Weighting!R9+TUM_db2_S2_Treatm!J5*Weighting!R10+TUM_db2_S2_Treatm!K5*Weighting!R11+TUM_db2_S2_Treatm!L5*Weighting!R12+TUM_db2_S2_Treatm!M5*Weighting!R13+TUM_db2_S2_Treatm!N5*Weighting!R14+TUM_db2_S2_Treatm!O5*Weighting!R15+TUM_db2_S2_Treatm!P5*Weighting!R16+TUM_db2_S2_Treatm!Q5*Weighting!R17</f>
        <v>1.5682192515311222</v>
      </c>
      <c r="S5" s="6">
        <f>+TUM_db2_S2_Treatm!B5*Weighting!S2+TUM_db2_S2_Treatm!C5*Weighting!S3+TUM_db2_S2_Treatm!D5*Weighting!S4+TUM_db2_S2_Treatm!E5*Weighting!S5+TUM_db2_S2_Treatm!F5*Weighting!S6+TUM_db2_S2_Treatm!G5*Weighting!S7+TUM_db2_S2_Treatm!H5*Weighting!S8+TUM_db2_S2_Treatm!I5*Weighting!S9+TUM_db2_S2_Treatm!J5*Weighting!S10+TUM_db2_S2_Treatm!K5*Weighting!S11+TUM_db2_S2_Treatm!L5*Weighting!S12+TUM_db2_S2_Treatm!M5*Weighting!S13+TUM_db2_S2_Treatm!N5*Weighting!S14+TUM_db2_S2_Treatm!O5*Weighting!S15+TUM_db2_S2_Treatm!P5*Weighting!S16+TUM_db2_S2_Treatm!Q5*Weighting!S17</f>
        <v>1.0901817796023714</v>
      </c>
      <c r="T5" s="6">
        <f>+TUM_db2_S2_Treatm!B5*Weighting!T2+TUM_db2_S2_Treatm!C5*Weighting!T3+TUM_db2_S2_Treatm!D5*Weighting!T4+TUM_db2_S2_Treatm!E5*Weighting!T5+TUM_db2_S2_Treatm!F5*Weighting!T6+TUM_db2_S2_Treatm!G5*Weighting!T7+TUM_db2_S2_Treatm!H5*Weighting!T8+TUM_db2_S2_Treatm!I5*Weighting!T9+TUM_db2_S2_Treatm!J5*Weighting!T10+TUM_db2_S2_Treatm!K5*Weighting!T11+TUM_db2_S2_Treatm!L5*Weighting!T12+TUM_db2_S2_Treatm!M5*Weighting!T13+TUM_db2_S2_Treatm!N5*Weighting!T14+TUM_db2_S2_Treatm!O5*Weighting!T15+TUM_db2_S2_Treatm!P5*Weighting!T16+TUM_db2_S2_Treatm!Q5*Weighting!T17</f>
        <v>1.1419690829311406</v>
      </c>
      <c r="U5" s="6">
        <f>+TUM_db2_S2_Treatm!B5*Weighting!U2+TUM_db2_S2_Treatm!C5*Weighting!U3+TUM_db2_S2_Treatm!D5*Weighting!U4+TUM_db2_S2_Treatm!E5*Weighting!U5+TUM_db2_S2_Treatm!F5*Weighting!U6+TUM_db2_S2_Treatm!G5*Weighting!U7+TUM_db2_S2_Treatm!H5*Weighting!U8+TUM_db2_S2_Treatm!I5*Weighting!U9+TUM_db2_S2_Treatm!J5*Weighting!U10+TUM_db2_S2_Treatm!K5*Weighting!U11+TUM_db2_S2_Treatm!L5*Weighting!U12+TUM_db2_S2_Treatm!M5*Weighting!U13+TUM_db2_S2_Treatm!N5*Weighting!U14+TUM_db2_S2_Treatm!O5*Weighting!U15+TUM_db2_S2_Treatm!P5*Weighting!U16+TUM_db2_S2_Treatm!Q5*Weighting!U17</f>
        <v>0.20527404614060885</v>
      </c>
      <c r="V5" s="6">
        <f>+TUM_db2_S2_Treatm!B5*Weighting!V2+TUM_db2_S2_Treatm!C5*Weighting!V3+TUM_db2_S2_Treatm!D5*Weighting!V4+TUM_db2_S2_Treatm!E5*Weighting!V5+TUM_db2_S2_Treatm!F5*Weighting!V6+TUM_db2_S2_Treatm!G5*Weighting!V7+TUM_db2_S2_Treatm!H5*Weighting!V8+TUM_db2_S2_Treatm!I5*Weighting!V9+TUM_db2_S2_Treatm!J5*Weighting!V10+TUM_db2_S2_Treatm!K5*Weighting!V11+TUM_db2_S2_Treatm!L5*Weighting!V12+TUM_db2_S2_Treatm!M5*Weighting!V13+TUM_db2_S2_Treatm!N5*Weighting!V14+TUM_db2_S2_Treatm!O5*Weighting!V15+TUM_db2_S2_Treatm!P5*Weighting!V16+TUM_db2_S2_Treatm!Q5*Weighting!V17</f>
        <v>0.64154864724161342</v>
      </c>
      <c r="W5" s="6">
        <f>+TUM_db2_S2_Treatm!B5*Weighting!W2+TUM_db2_S2_Treatm!C5*Weighting!W3+TUM_db2_S2_Treatm!D5*Weighting!W4+TUM_db2_S2_Treatm!E5*Weighting!W5+TUM_db2_S2_Treatm!F5*Weighting!W6+TUM_db2_S2_Treatm!G5*Weighting!W7+TUM_db2_S2_Treatm!H5*Weighting!W8+TUM_db2_S2_Treatm!I5*Weighting!W9+TUM_db2_S2_Treatm!J5*Weighting!W10+TUM_db2_S2_Treatm!K5*Weighting!W11+TUM_db2_S2_Treatm!L5*Weighting!W12+TUM_db2_S2_Treatm!M5*Weighting!W13+TUM_db2_S2_Treatm!N5*Weighting!W14+TUM_db2_S2_Treatm!O5*Weighting!W15+TUM_db2_S2_Treatm!P5*Weighting!W16+TUM_db2_S2_Treatm!Q5*Weighting!W17</f>
        <v>4.1289816911153423</v>
      </c>
      <c r="X5" s="6">
        <f>+TUM_db2_S2_Treatm!B5*Weighting!X2+TUM_db2_S2_Treatm!C5*Weighting!X3+TUM_db2_S2_Treatm!D5*Weighting!X4+TUM_db2_S2_Treatm!E5*Weighting!X5+TUM_db2_S2_Treatm!F5*Weighting!X6+TUM_db2_S2_Treatm!G5*Weighting!X7+TUM_db2_S2_Treatm!H5*Weighting!X8+TUM_db2_S2_Treatm!I5*Weighting!X9+TUM_db2_S2_Treatm!J5*Weighting!X10+TUM_db2_S2_Treatm!K5*Weighting!X11+TUM_db2_S2_Treatm!L5*Weighting!X12+TUM_db2_S2_Treatm!M5*Weighting!X13+TUM_db2_S2_Treatm!N5*Weighting!X14+TUM_db2_S2_Treatm!O5*Weighting!X15+TUM_db2_S2_Treatm!P5*Weighting!X16+TUM_db2_S2_Treatm!Q5*Weighting!X17</f>
        <v>0.27225229493475922</v>
      </c>
      <c r="Y5" s="6">
        <f>+TUM_db2_S2_Treatm!B5*Weighting!Y2+TUM_db2_S2_Treatm!C5*Weighting!Y3+TUM_db2_S2_Treatm!D5*Weighting!Y4+TUM_db2_S2_Treatm!E5*Weighting!Y5+TUM_db2_S2_Treatm!F5*Weighting!Y6+TUM_db2_S2_Treatm!G5*Weighting!Y7+TUM_db2_S2_Treatm!H5*Weighting!Y8+TUM_db2_S2_Treatm!I5*Weighting!Y9+TUM_db2_S2_Treatm!J5*Weighting!Y10+TUM_db2_S2_Treatm!K5*Weighting!Y11+TUM_db2_S2_Treatm!L5*Weighting!Y12+TUM_db2_S2_Treatm!M5*Weighting!Y13+TUM_db2_S2_Treatm!N5*Weighting!Y14+TUM_db2_S2_Treatm!O5*Weighting!Y15+TUM_db2_S2_Treatm!P5*Weighting!Y16+TUM_db2_S2_Treatm!Q5*Weighting!Y17</f>
        <v>0.17258842348030612</v>
      </c>
      <c r="Z5" s="6">
        <f>+TUM_db2_S2_Treatm!B5*Weighting!Z2+TUM_db2_S2_Treatm!C5*Weighting!Z3+TUM_db2_S2_Treatm!D5*Weighting!Z4+TUM_db2_S2_Treatm!E5*Weighting!Z5+TUM_db2_S2_Treatm!F5*Weighting!Z6+TUM_db2_S2_Treatm!G5*Weighting!Z7+TUM_db2_S2_Treatm!H5*Weighting!Z8+TUM_db2_S2_Treatm!I5*Weighting!Z9+TUM_db2_S2_Treatm!J5*Weighting!Z10+TUM_db2_S2_Treatm!K5*Weighting!Z11+TUM_db2_S2_Treatm!L5*Weighting!Z12+TUM_db2_S2_Treatm!M5*Weighting!Z13+TUM_db2_S2_Treatm!N5*Weighting!Z14+TUM_db2_S2_Treatm!O5*Weighting!Z15+TUM_db2_S2_Treatm!P5*Weighting!Z16+TUM_db2_S2_Treatm!Q5*Weighting!Z17</f>
        <v>4.1819356704816357</v>
      </c>
      <c r="AA5" s="6">
        <f>+TUM_db2_S2_Treatm!B5*Weighting!AA2+TUM_db2_S2_Treatm!C5*Weighting!AA3+TUM_db2_S2_Treatm!D5*Weighting!AA4+TUM_db2_S2_Treatm!E5*Weighting!AA5+TUM_db2_S2_Treatm!F5*Weighting!AA6+TUM_db2_S2_Treatm!G5*Weighting!AA7+TUM_db2_S2_Treatm!H5*Weighting!AA8+TUM_db2_S2_Treatm!I5*Weighting!AA9+TUM_db2_S2_Treatm!J5*Weighting!AA10+TUM_db2_S2_Treatm!K5*Weighting!AA11+TUM_db2_S2_Treatm!L5*Weighting!AA12+TUM_db2_S2_Treatm!M5*Weighting!AA13+TUM_db2_S2_Treatm!N5*Weighting!AA14+TUM_db2_S2_Treatm!O5*Weighting!AA15+TUM_db2_S2_Treatm!P5*Weighting!AA16+TUM_db2_S2_Treatm!Q5*Weighting!AA17</f>
        <v>3.1884917701454221</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2_Util!B2*Weighting!B2+TUM_db2_S2_Util!C2*Weighting!B3+TUM_db2_S2_Util!D2*Weighting!B4+TUM_db2_S2_Util!E2*Weighting!B5+TUM_db2_S2_Util!F2*Weighting!B6+TUM_db2_S2_Util!G2*Weighting!B7+TUM_db2_S2_Util!H2*Weighting!B8+TUM_db2_S2_Util!I2*Weighting!B9+TUM_db2_S2_Util!J2*Weighting!B10+TUM_db2_S2_Util!K2*Weighting!B11+TUM_db2_S2_Util!L2*Weighting!B12+TUM_db2_S2_Util!M2*Weighting!B13+TUM_db2_S2_Util!N2*Weighting!B14+TUM_db2_S2_Util!O2*Weighting!B15+TUM_db2_S2_Util!P2*Weighting!B16+TUM_db2_S2_Util!Q2*Weighting!B17</f>
        <v>-136.46504496092473</v>
      </c>
      <c r="C2" s="6">
        <f ca="1">+TUM_db2_S2_Util!B2*Weighting!C2+TUM_db2_S2_Util!C2*Weighting!C3+TUM_db2_S2_Util!D2*Weighting!C4+TUM_db2_S2_Util!E2*Weighting!C5+TUM_db2_S2_Util!F2*Weighting!C6+TUM_db2_S2_Util!G2*Weighting!C7+TUM_db2_S2_Util!H2*Weighting!C8+TUM_db2_S2_Util!I2*Weighting!C9+TUM_db2_S2_Util!J2*Weighting!C10+TUM_db2_S2_Util!K2*Weighting!C11+TUM_db2_S2_Util!L2*Weighting!C12+TUM_db2_S2_Util!M2*Weighting!C13+TUM_db2_S2_Util!N2*Weighting!C14+TUM_db2_S2_Util!O2*Weighting!C15+TUM_db2_S2_Util!P2*Weighting!C16+TUM_db2_S2_Util!Q2*Weighting!C17</f>
        <v>-132.34250476997767</v>
      </c>
      <c r="D2" s="6">
        <f ca="1">+TUM_db2_S2_Util!B2*Weighting!D2+TUM_db2_S2_Util!C2*Weighting!D3+TUM_db2_S2_Util!D2*Weighting!D4+TUM_db2_S2_Util!E2*Weighting!D5+TUM_db2_S2_Util!F2*Weighting!D6+TUM_db2_S2_Util!G2*Weighting!D7+TUM_db2_S2_Util!H2*Weighting!D8+TUM_db2_S2_Util!I2*Weighting!D9+TUM_db2_S2_Util!J2*Weighting!D10+TUM_db2_S2_Util!K2*Weighting!D11+TUM_db2_S2_Util!L2*Weighting!D12+TUM_db2_S2_Util!M2*Weighting!D13+TUM_db2_S2_Util!N2*Weighting!D14+TUM_db2_S2_Util!O2*Weighting!D15+TUM_db2_S2_Util!P2*Weighting!D16+TUM_db2_S2_Util!Q2*Weighting!D17</f>
        <v>-133.08445934764077</v>
      </c>
      <c r="E2" s="6">
        <f ca="1">+TUM_db2_S2_Util!B2*Weighting!E2+TUM_db2_S2_Util!C2*Weighting!E3+TUM_db2_S2_Util!D2*Weighting!E4+TUM_db2_S2_Util!E2*Weighting!E5+TUM_db2_S2_Util!F2*Weighting!E6+TUM_db2_S2_Util!G2*Weighting!E7+TUM_db2_S2_Util!H2*Weighting!E8+TUM_db2_S2_Util!I2*Weighting!E9+TUM_db2_S2_Util!J2*Weighting!E10+TUM_db2_S2_Util!K2*Weighting!E11+TUM_db2_S2_Util!L2*Weighting!E12+TUM_db2_S2_Util!M2*Weighting!E13+TUM_db2_S2_Util!N2*Weighting!E14+TUM_db2_S2_Util!O2*Weighting!E15+TUM_db2_S2_Util!P2*Weighting!E16+TUM_db2_S2_Util!Q2*Weighting!E17</f>
        <v>-164.06766688792084</v>
      </c>
      <c r="F2" s="6">
        <f ca="1">+TUM_db2_S2_Util!B2*Weighting!F2+TUM_db2_S2_Util!C2*Weighting!F3+TUM_db2_S2_Util!D2*Weighting!F4+TUM_db2_S2_Util!E2*Weighting!F5+TUM_db2_S2_Util!F2*Weighting!F6+TUM_db2_S2_Util!G2*Weighting!F7+TUM_db2_S2_Util!H2*Weighting!F8+TUM_db2_S2_Util!I2*Weighting!F9+TUM_db2_S2_Util!J2*Weighting!F10+TUM_db2_S2_Util!K2*Weighting!F11+TUM_db2_S2_Util!L2*Weighting!F12+TUM_db2_S2_Util!M2*Weighting!F13+TUM_db2_S2_Util!N2*Weighting!F14+TUM_db2_S2_Util!O2*Weighting!F15+TUM_db2_S2_Util!P2*Weighting!F16+TUM_db2_S2_Util!Q2*Weighting!F17</f>
        <v>-124.76459222508721</v>
      </c>
      <c r="G2" s="6">
        <f>+TUM_db2_S2_Util!B2*Weighting!G2+TUM_db2_S2_Util!C2*Weighting!G3+TUM_db2_S2_Util!D2*Weighting!G4+TUM_db2_S2_Util!E2*Weighting!G5+TUM_db2_S2_Util!F2*Weighting!G6+TUM_db2_S2_Util!G2*Weighting!G7+TUM_db2_S2_Util!H2*Weighting!G8+TUM_db2_S2_Util!I2*Weighting!G9+TUM_db2_S2_Util!J2*Weighting!G10+TUM_db2_S2_Util!K2*Weighting!G11+TUM_db2_S2_Util!L2*Weighting!G12+TUM_db2_S2_Util!M2*Weighting!G13+TUM_db2_S2_Util!N2*Weighting!G14+TUM_db2_S2_Util!O2*Weighting!G15+TUM_db2_S2_Util!P2*Weighting!G16+TUM_db2_S2_Util!Q2*Weighting!G17</f>
        <v>-54.931335209434437</v>
      </c>
      <c r="H2" s="6">
        <f>+TUM_db2_S2_Util!B2*Weighting!H2+TUM_db2_S2_Util!C2*Weighting!H3+TUM_db2_S2_Util!D2*Weighting!H4+TUM_db2_S2_Util!E2*Weighting!H5+TUM_db2_S2_Util!F2*Weighting!H6+TUM_db2_S2_Util!G2*Weighting!H7+TUM_db2_S2_Util!H2*Weighting!H8+TUM_db2_S2_Util!I2*Weighting!H9+TUM_db2_S2_Util!J2*Weighting!H10+TUM_db2_S2_Util!K2*Weighting!H11+TUM_db2_S2_Util!L2*Weighting!H12+TUM_db2_S2_Util!M2*Weighting!H13+TUM_db2_S2_Util!N2*Weighting!H14+TUM_db2_S2_Util!O2*Weighting!H15+TUM_db2_S2_Util!P2*Weighting!H16+TUM_db2_S2_Util!Q2*Weighting!H17</f>
        <v>-45.114334660390242</v>
      </c>
      <c r="I2" s="6">
        <f>+TUM_db2_S2_Util!B2*Weighting!I2+TUM_db2_S2_Util!C2*Weighting!I3+TUM_db2_S2_Util!D2*Weighting!I4+TUM_db2_S2_Util!E2*Weighting!I5+TUM_db2_S2_Util!F2*Weighting!I6+TUM_db2_S2_Util!G2*Weighting!I7+TUM_db2_S2_Util!H2*Weighting!I8+TUM_db2_S2_Util!I2*Weighting!I9+TUM_db2_S2_Util!J2*Weighting!I10+TUM_db2_S2_Util!K2*Weighting!I11+TUM_db2_S2_Util!L2*Weighting!I12+TUM_db2_S2_Util!M2*Weighting!I13+TUM_db2_S2_Util!N2*Weighting!I14+TUM_db2_S2_Util!O2*Weighting!I15+TUM_db2_S2_Util!P2*Weighting!I16+TUM_db2_S2_Util!Q2*Weighting!I17</f>
        <v>-52.866957718631205</v>
      </c>
      <c r="J2" s="6">
        <f>+TUM_db2_S2_Util!B2*Weighting!J2+TUM_db2_S2_Util!C2*Weighting!J3+TUM_db2_S2_Util!D2*Weighting!J4+TUM_db2_S2_Util!E2*Weighting!J5+TUM_db2_S2_Util!F2*Weighting!J6+TUM_db2_S2_Util!G2*Weighting!J7+TUM_db2_S2_Util!H2*Weighting!J8+TUM_db2_S2_Util!I2*Weighting!J9+TUM_db2_S2_Util!J2*Weighting!J10+TUM_db2_S2_Util!K2*Weighting!J11+TUM_db2_S2_Util!L2*Weighting!J12+TUM_db2_S2_Util!M2*Weighting!J13+TUM_db2_S2_Util!N2*Weighting!J14+TUM_db2_S2_Util!O2*Weighting!J15+TUM_db2_S2_Util!P2*Weighting!J16+TUM_db2_S2_Util!Q2*Weighting!J17</f>
        <v>-61.767100398649738</v>
      </c>
      <c r="K2" s="6">
        <f>+TUM_db2_S2_Util!B2*Weighting!K2+TUM_db2_S2_Util!C2*Weighting!K3+TUM_db2_S2_Util!D2*Weighting!K4+TUM_db2_S2_Util!E2*Weighting!K5+TUM_db2_S2_Util!F2*Weighting!K6+TUM_db2_S2_Util!G2*Weighting!K7+TUM_db2_S2_Util!H2*Weighting!K8+TUM_db2_S2_Util!I2*Weighting!K9+TUM_db2_S2_Util!J2*Weighting!K10+TUM_db2_S2_Util!K2*Weighting!K11+TUM_db2_S2_Util!L2*Weighting!K12+TUM_db2_S2_Util!M2*Weighting!K13+TUM_db2_S2_Util!N2*Weighting!K14+TUM_db2_S2_Util!O2*Weighting!K15+TUM_db2_S2_Util!P2*Weighting!K16+TUM_db2_S2_Util!Q2*Weighting!K17</f>
        <v>-41.175976916654321</v>
      </c>
      <c r="L2" s="6">
        <f>+TUM_db2_S2_Util!B2*Weighting!L2+TUM_db2_S2_Util!C2*Weighting!L3+TUM_db2_S2_Util!D2*Weighting!L4+TUM_db2_S2_Util!E2*Weighting!L5+TUM_db2_S2_Util!F2*Weighting!L6+TUM_db2_S2_Util!G2*Weighting!L7+TUM_db2_S2_Util!H2*Weighting!L8+TUM_db2_S2_Util!I2*Weighting!L9+TUM_db2_S2_Util!J2*Weighting!L10+TUM_db2_S2_Util!K2*Weighting!L11+TUM_db2_S2_Util!L2*Weighting!L12+TUM_db2_S2_Util!M2*Weighting!L13+TUM_db2_S2_Util!N2*Weighting!L14+TUM_db2_S2_Util!O2*Weighting!L15+TUM_db2_S2_Util!P2*Weighting!L16+TUM_db2_S2_Util!Q2*Weighting!L17</f>
        <v>-4.9853610443562202</v>
      </c>
      <c r="M2" s="6">
        <f>+TUM_db2_S2_Util!B2*Weighting!M2+TUM_db2_S2_Util!C2*Weighting!M3+TUM_db2_S2_Util!D2*Weighting!M4+TUM_db2_S2_Util!E2*Weighting!M5+TUM_db2_S2_Util!F2*Weighting!M6+TUM_db2_S2_Util!G2*Weighting!M7+TUM_db2_S2_Util!H2*Weighting!M8+TUM_db2_S2_Util!I2*Weighting!M9+TUM_db2_S2_Util!J2*Weighting!M10+TUM_db2_S2_Util!K2*Weighting!M11+TUM_db2_S2_Util!L2*Weighting!M12+TUM_db2_S2_Util!M2*Weighting!M13+TUM_db2_S2_Util!N2*Weighting!M14+TUM_db2_S2_Util!O2*Weighting!M15+TUM_db2_S2_Util!P2*Weighting!M16+TUM_db2_S2_Util!Q2*Weighting!M17</f>
        <v>-0.3532364666752702</v>
      </c>
      <c r="N2" s="6">
        <f>+TUM_db2_S2_Util!B2*Weighting!N2+TUM_db2_S2_Util!C2*Weighting!N3+TUM_db2_S2_Util!D2*Weighting!N4+TUM_db2_S2_Util!E2*Weighting!N5+TUM_db2_S2_Util!F2*Weighting!N6+TUM_db2_S2_Util!G2*Weighting!N7+TUM_db2_S2_Util!H2*Weighting!N8+TUM_db2_S2_Util!I2*Weighting!N9+TUM_db2_S2_Util!J2*Weighting!N10+TUM_db2_S2_Util!K2*Weighting!N11+TUM_db2_S2_Util!L2*Weighting!N12+TUM_db2_S2_Util!M2*Weighting!N13+TUM_db2_S2_Util!N2*Weighting!N14+TUM_db2_S2_Util!O2*Weighting!N15+TUM_db2_S2_Util!P2*Weighting!N16+TUM_db2_S2_Util!Q2*Weighting!N17</f>
        <v>-131.65525026385058</v>
      </c>
      <c r="O2" s="6">
        <f>+TUM_db2_S2_Util!B2*Weighting!O2+TUM_db2_S2_Util!C2*Weighting!O3+TUM_db2_S2_Util!D2*Weighting!O4+TUM_db2_S2_Util!E2*Weighting!O5+TUM_db2_S2_Util!F2*Weighting!O6+TUM_db2_S2_Util!G2*Weighting!O7+TUM_db2_S2_Util!H2*Weighting!O8+TUM_db2_S2_Util!I2*Weighting!O9+TUM_db2_S2_Util!J2*Weighting!O10+TUM_db2_S2_Util!K2*Weighting!O11+TUM_db2_S2_Util!L2*Weighting!O12+TUM_db2_S2_Util!M2*Weighting!O13+TUM_db2_S2_Util!N2*Weighting!O14+TUM_db2_S2_Util!O2*Weighting!O15+TUM_db2_S2_Util!P2*Weighting!O16+TUM_db2_S2_Util!Q2*Weighting!O17</f>
        <v>-205.7608882369847</v>
      </c>
      <c r="P2" s="6">
        <f>+TUM_db2_S2_Util!B2*Weighting!P2+TUM_db2_S2_Util!C2*Weighting!P3+TUM_db2_S2_Util!D2*Weighting!P4+TUM_db2_S2_Util!E2*Weighting!P5+TUM_db2_S2_Util!F2*Weighting!P6+TUM_db2_S2_Util!G2*Weighting!P7+TUM_db2_S2_Util!H2*Weighting!P8+TUM_db2_S2_Util!I2*Weighting!P9+TUM_db2_S2_Util!J2*Weighting!P10+TUM_db2_S2_Util!K2*Weighting!P11+TUM_db2_S2_Util!L2*Weighting!P12+TUM_db2_S2_Util!M2*Weighting!P13+TUM_db2_S2_Util!N2*Weighting!P14+TUM_db2_S2_Util!O2*Weighting!P15+TUM_db2_S2_Util!P2*Weighting!P16+TUM_db2_S2_Util!Q2*Weighting!P17</f>
        <v>-11.551433752111581</v>
      </c>
      <c r="Q2" s="6">
        <f>+TUM_db2_S2_Util!B2*Weighting!Q2+TUM_db2_S2_Util!C2*Weighting!Q3+TUM_db2_S2_Util!D2*Weighting!Q4+TUM_db2_S2_Util!E2*Weighting!Q5+TUM_db2_S2_Util!F2*Weighting!Q6+TUM_db2_S2_Util!G2*Weighting!Q7+TUM_db2_S2_Util!H2*Weighting!Q8+TUM_db2_S2_Util!I2*Weighting!Q9+TUM_db2_S2_Util!J2*Weighting!Q10+TUM_db2_S2_Util!K2*Weighting!Q11+TUM_db2_S2_Util!L2*Weighting!Q12+TUM_db2_S2_Util!M2*Weighting!Q13+TUM_db2_S2_Util!N2*Weighting!Q14+TUM_db2_S2_Util!O2*Weighting!Q15+TUM_db2_S2_Util!P2*Weighting!Q16+TUM_db2_S2_Util!Q2*Weighting!Q17</f>
        <v>-0.71077441505306882</v>
      </c>
      <c r="R2" s="6">
        <f>+TUM_db2_S2_Util!B2*Weighting!R2+TUM_db2_S2_Util!C2*Weighting!R3+TUM_db2_S2_Util!D2*Weighting!R4+TUM_db2_S2_Util!E2*Weighting!R5+TUM_db2_S2_Util!F2*Weighting!R6+TUM_db2_S2_Util!G2*Weighting!R7+TUM_db2_S2_Util!H2*Weighting!R8+TUM_db2_S2_Util!I2*Weighting!R9+TUM_db2_S2_Util!J2*Weighting!R10+TUM_db2_S2_Util!K2*Weighting!R11+TUM_db2_S2_Util!L2*Weighting!R12+TUM_db2_S2_Util!M2*Weighting!R13+TUM_db2_S2_Util!N2*Weighting!R14+TUM_db2_S2_Util!O2*Weighting!R15+TUM_db2_S2_Util!P2*Weighting!R16+TUM_db2_S2_Util!Q2*Weighting!R17</f>
        <v>-11.949594927860407</v>
      </c>
      <c r="S2" s="6">
        <f>+TUM_db2_S2_Util!B2*Weighting!S2+TUM_db2_S2_Util!C2*Weighting!S3+TUM_db2_S2_Util!D2*Weighting!S4+TUM_db2_S2_Util!E2*Weighting!S5+TUM_db2_S2_Util!F2*Weighting!S6+TUM_db2_S2_Util!G2*Weighting!S7+TUM_db2_S2_Util!H2*Weighting!S8+TUM_db2_S2_Util!I2*Weighting!S9+TUM_db2_S2_Util!J2*Weighting!S10+TUM_db2_S2_Util!K2*Weighting!S11+TUM_db2_S2_Util!L2*Weighting!S12+TUM_db2_S2_Util!M2*Weighting!S13+TUM_db2_S2_Util!N2*Weighting!S14+TUM_db2_S2_Util!O2*Weighting!S15+TUM_db2_S2_Util!P2*Weighting!S16+TUM_db2_S2_Util!Q2*Weighting!S17</f>
        <v>-19.64925751578</v>
      </c>
      <c r="T2" s="6">
        <f>+TUM_db2_S2_Util!B2*Weighting!T2+TUM_db2_S2_Util!C2*Weighting!T3+TUM_db2_S2_Util!D2*Weighting!T4+TUM_db2_S2_Util!E2*Weighting!T5+TUM_db2_S2_Util!F2*Weighting!T6+TUM_db2_S2_Util!G2*Weighting!T7+TUM_db2_S2_Util!H2*Weighting!T8+TUM_db2_S2_Util!I2*Weighting!T9+TUM_db2_S2_Util!J2*Weighting!T10+TUM_db2_S2_Util!K2*Weighting!T11+TUM_db2_S2_Util!L2*Weighting!T12+TUM_db2_S2_Util!M2*Weighting!T13+TUM_db2_S2_Util!N2*Weighting!T14+TUM_db2_S2_Util!O2*Weighting!T15+TUM_db2_S2_Util!P2*Weighting!T16+TUM_db2_S2_Util!Q2*Weighting!T17</f>
        <v>-25.449736029978169</v>
      </c>
      <c r="U2" s="6">
        <f>+TUM_db2_S2_Util!B2*Weighting!U2+TUM_db2_S2_Util!C2*Weighting!U3+TUM_db2_S2_Util!D2*Weighting!U4+TUM_db2_S2_Util!E2*Weighting!U5+TUM_db2_S2_Util!F2*Weighting!U6+TUM_db2_S2_Util!G2*Weighting!U7+TUM_db2_S2_Util!H2*Weighting!U8+TUM_db2_S2_Util!I2*Weighting!U9+TUM_db2_S2_Util!J2*Weighting!U10+TUM_db2_S2_Util!K2*Weighting!U11+TUM_db2_S2_Util!L2*Weighting!U12+TUM_db2_S2_Util!M2*Weighting!U13+TUM_db2_S2_Util!N2*Weighting!U14+TUM_db2_S2_Util!O2*Weighting!U15+TUM_db2_S2_Util!P2*Weighting!U16+TUM_db2_S2_Util!Q2*Weighting!U17</f>
        <v>-33.469878025081279</v>
      </c>
      <c r="V2" s="6">
        <f>+TUM_db2_S2_Util!B2*Weighting!V2+TUM_db2_S2_Util!C2*Weighting!V3+TUM_db2_S2_Util!D2*Weighting!V4+TUM_db2_S2_Util!E2*Weighting!V5+TUM_db2_S2_Util!F2*Weighting!V6+TUM_db2_S2_Util!G2*Weighting!V7+TUM_db2_S2_Util!H2*Weighting!V8+TUM_db2_S2_Util!I2*Weighting!V9+TUM_db2_S2_Util!J2*Weighting!V10+TUM_db2_S2_Util!K2*Weighting!V11+TUM_db2_S2_Util!L2*Weighting!V12+TUM_db2_S2_Util!M2*Weighting!V13+TUM_db2_S2_Util!N2*Weighting!V14+TUM_db2_S2_Util!O2*Weighting!V15+TUM_db2_S2_Util!P2*Weighting!V16+TUM_db2_S2_Util!Q2*Weighting!V17</f>
        <v>-29.839305798108445</v>
      </c>
      <c r="W2" s="6">
        <f>+TUM_db2_S2_Util!B2*Weighting!W2+TUM_db2_S2_Util!C2*Weighting!W3+TUM_db2_S2_Util!D2*Weighting!W4+TUM_db2_S2_Util!E2*Weighting!W5+TUM_db2_S2_Util!F2*Weighting!W6+TUM_db2_S2_Util!G2*Weighting!W7+TUM_db2_S2_Util!H2*Weighting!W8+TUM_db2_S2_Util!I2*Weighting!W9+TUM_db2_S2_Util!J2*Weighting!W10+TUM_db2_S2_Util!K2*Weighting!W11+TUM_db2_S2_Util!L2*Weighting!W12+TUM_db2_S2_Util!M2*Weighting!W13+TUM_db2_S2_Util!N2*Weighting!W14+TUM_db2_S2_Util!O2*Weighting!W15+TUM_db2_S2_Util!P2*Weighting!W16+TUM_db2_S2_Util!Q2*Weighting!W17</f>
        <v>-203.16294402863554</v>
      </c>
      <c r="X2" s="6">
        <f>+TUM_db2_S2_Util!B2*Weighting!X2+TUM_db2_S2_Util!C2*Weighting!X3+TUM_db2_S2_Util!D2*Weighting!X4+TUM_db2_S2_Util!E2*Weighting!X5+TUM_db2_S2_Util!F2*Weighting!X6+TUM_db2_S2_Util!G2*Weighting!X7+TUM_db2_S2_Util!H2*Weighting!X8+TUM_db2_S2_Util!I2*Weighting!X9+TUM_db2_S2_Util!J2*Weighting!X10+TUM_db2_S2_Util!K2*Weighting!X11+TUM_db2_S2_Util!L2*Weighting!X12+TUM_db2_S2_Util!M2*Weighting!X13+TUM_db2_S2_Util!N2*Weighting!X14+TUM_db2_S2_Util!O2*Weighting!X15+TUM_db2_S2_Util!P2*Weighting!X16+TUM_db2_S2_Util!Q2*Weighting!X17</f>
        <v>-17.730985098063439</v>
      </c>
      <c r="Y2" s="6">
        <f>+TUM_db2_S2_Util!B2*Weighting!Y2+TUM_db2_S2_Util!C2*Weighting!Y3+TUM_db2_S2_Util!D2*Weighting!Y4+TUM_db2_S2_Util!E2*Weighting!Y5+TUM_db2_S2_Util!F2*Weighting!Y6+TUM_db2_S2_Util!G2*Weighting!Y7+TUM_db2_S2_Util!H2*Weighting!Y8+TUM_db2_S2_Util!I2*Weighting!Y9+TUM_db2_S2_Util!J2*Weighting!Y10+TUM_db2_S2_Util!K2*Weighting!Y11+TUM_db2_S2_Util!L2*Weighting!Y12+TUM_db2_S2_Util!M2*Weighting!Y13+TUM_db2_S2_Util!N2*Weighting!Y14+TUM_db2_S2_Util!O2*Weighting!Y15+TUM_db2_S2_Util!P2*Weighting!Y16+TUM_db2_S2_Util!Q2*Weighting!Y17</f>
        <v>-154.73377726052624</v>
      </c>
      <c r="Z2" s="6">
        <f>+TUM_db2_S2_Util!B2*Weighting!Z2+TUM_db2_S2_Util!C2*Weighting!Z3+TUM_db2_S2_Util!D2*Weighting!Z4+TUM_db2_S2_Util!E2*Weighting!Z5+TUM_db2_S2_Util!F2*Weighting!Z6+TUM_db2_S2_Util!G2*Weighting!Z7+TUM_db2_S2_Util!H2*Weighting!Z8+TUM_db2_S2_Util!I2*Weighting!Z9+TUM_db2_S2_Util!J2*Weighting!Z10+TUM_db2_S2_Util!K2*Weighting!Z11+TUM_db2_S2_Util!L2*Weighting!Z12+TUM_db2_S2_Util!M2*Weighting!Z13+TUM_db2_S2_Util!N2*Weighting!Z14+TUM_db2_S2_Util!O2*Weighting!Z15+TUM_db2_S2_Util!P2*Weighting!Z16+TUM_db2_S2_Util!Q2*Weighting!Z17</f>
        <v>-17.322836746781661</v>
      </c>
      <c r="AA2" s="6">
        <f>+TUM_db2_S2_Util!B2*Weighting!AA2+TUM_db2_S2_Util!C2*Weighting!AA3+TUM_db2_S2_Util!D2*Weighting!AA4+TUM_db2_S2_Util!E2*Weighting!AA5+TUM_db2_S2_Util!F2*Weighting!AA6+TUM_db2_S2_Util!G2*Weighting!AA7+TUM_db2_S2_Util!H2*Weighting!AA8+TUM_db2_S2_Util!I2*Weighting!AA9+TUM_db2_S2_Util!J2*Weighting!AA10+TUM_db2_S2_Util!K2*Weighting!AA11+TUM_db2_S2_Util!L2*Weighting!AA12+TUM_db2_S2_Util!M2*Weighting!AA13+TUM_db2_S2_Util!N2*Weighting!AA14+TUM_db2_S2_Util!O2*Weighting!AA15+TUM_db2_S2_Util!P2*Weighting!AA16+TUM_db2_S2_Util!Q2*Weighting!AA17</f>
        <v>-10.576103741104383</v>
      </c>
    </row>
    <row r="3" spans="1:27" x14ac:dyDescent="0.35">
      <c r="A3" s="5" t="s">
        <v>2</v>
      </c>
      <c r="B3" s="6">
        <f ca="1">+TUM_db2_S2_Util!B3*Weighting!B2+TUM_db2_S2_Util!C3*Weighting!B3+TUM_db2_S2_Util!D3*Weighting!B4+TUM_db2_S2_Util!E3*Weighting!B5+TUM_db2_S2_Util!F3*Weighting!B6+TUM_db2_S2_Util!G3*Weighting!B7+TUM_db2_S2_Util!H3*Weighting!B8+TUM_db2_S2_Util!I3*Weighting!B9+TUM_db2_S2_Util!J3*Weighting!B10+TUM_db2_S2_Util!K3*Weighting!B11+TUM_db2_S2_Util!L3*Weighting!B12+TUM_db2_S2_Util!M3*Weighting!B13+TUM_db2_S2_Util!N3*Weighting!B14+TUM_db2_S2_Util!O3*Weighting!B15+TUM_db2_S2_Util!P3*Weighting!B16+TUM_db2_S2_Util!Q3*Weighting!B17</f>
        <v>0.31608211453193391</v>
      </c>
      <c r="C3" s="6">
        <f ca="1">+TUM_db2_S2_Util!B3*Weighting!C2+TUM_db2_S2_Util!C3*Weighting!C3+TUM_db2_S2_Util!D3*Weighting!C4+TUM_db2_S2_Util!E3*Weighting!C5+TUM_db2_S2_Util!F3*Weighting!C6+TUM_db2_S2_Util!G3*Weighting!C7+TUM_db2_S2_Util!H3*Weighting!C8+TUM_db2_S2_Util!I3*Weighting!C9+TUM_db2_S2_Util!J3*Weighting!C10+TUM_db2_S2_Util!K3*Weighting!C11+TUM_db2_S2_Util!L3*Weighting!C12+TUM_db2_S2_Util!M3*Weighting!C13+TUM_db2_S2_Util!N3*Weighting!C14+TUM_db2_S2_Util!O3*Weighting!C15+TUM_db2_S2_Util!P3*Weighting!C16+TUM_db2_S2_Util!Q3*Weighting!C17</f>
        <v>0.26369644203495701</v>
      </c>
      <c r="D3" s="6">
        <f ca="1">+TUM_db2_S2_Util!B3*Weighting!D2+TUM_db2_S2_Util!C3*Weighting!D3+TUM_db2_S2_Util!D3*Weighting!D4+TUM_db2_S2_Util!E3*Weighting!D5+TUM_db2_S2_Util!F3*Weighting!D6+TUM_db2_S2_Util!G3*Weighting!D7+TUM_db2_S2_Util!H3*Weighting!D8+TUM_db2_S2_Util!I3*Weighting!D9+TUM_db2_S2_Util!J3*Weighting!D10+TUM_db2_S2_Util!K3*Weighting!D11+TUM_db2_S2_Util!L3*Weighting!D12+TUM_db2_S2_Util!M3*Weighting!D13+TUM_db2_S2_Util!N3*Weighting!D14+TUM_db2_S2_Util!O3*Weighting!D15+TUM_db2_S2_Util!P3*Weighting!D16+TUM_db2_S2_Util!Q3*Weighting!D17</f>
        <v>0.31333220229917602</v>
      </c>
      <c r="E3" s="6">
        <f ca="1">+TUM_db2_S2_Util!B3*Weighting!E2+TUM_db2_S2_Util!C3*Weighting!E3+TUM_db2_S2_Util!D3*Weighting!E4+TUM_db2_S2_Util!E3*Weighting!E5+TUM_db2_S2_Util!F3*Weighting!E6+TUM_db2_S2_Util!G3*Weighting!E7+TUM_db2_S2_Util!H3*Weighting!E8+TUM_db2_S2_Util!I3*Weighting!E9+TUM_db2_S2_Util!J3*Weighting!E10+TUM_db2_S2_Util!K3*Weighting!E11+TUM_db2_S2_Util!L3*Weighting!E12+TUM_db2_S2_Util!M3*Weighting!E13+TUM_db2_S2_Util!N3*Weighting!E14+TUM_db2_S2_Util!O3*Weighting!E15+TUM_db2_S2_Util!P3*Weighting!E16+TUM_db2_S2_Util!Q3*Weighting!E17</f>
        <v>0.42751776210775044</v>
      </c>
      <c r="F3" s="6">
        <f ca="1">+TUM_db2_S2_Util!B3*Weighting!F2+TUM_db2_S2_Util!C3*Weighting!F3+TUM_db2_S2_Util!D3*Weighting!F4+TUM_db2_S2_Util!E3*Weighting!F5+TUM_db2_S2_Util!F3*Weighting!F6+TUM_db2_S2_Util!G3*Weighting!F7+TUM_db2_S2_Util!H3*Weighting!F8+TUM_db2_S2_Util!I3*Weighting!F9+TUM_db2_S2_Util!J3*Weighting!F10+TUM_db2_S2_Util!K3*Weighting!F11+TUM_db2_S2_Util!L3*Weighting!F12+TUM_db2_S2_Util!M3*Weighting!F13+TUM_db2_S2_Util!N3*Weighting!F14+TUM_db2_S2_Util!O3*Weighting!F15+TUM_db2_S2_Util!P3*Weighting!F16+TUM_db2_S2_Util!Q3*Weighting!F17</f>
        <v>0.30323604893566608</v>
      </c>
      <c r="G3" s="6">
        <f>+TUM_db2_S2_Util!B3*Weighting!G2+TUM_db2_S2_Util!C3*Weighting!G3+TUM_db2_S2_Util!D3*Weighting!G4+TUM_db2_S2_Util!E3*Weighting!G5+TUM_db2_S2_Util!F3*Weighting!G6+TUM_db2_S2_Util!G3*Weighting!G7+TUM_db2_S2_Util!H3*Weighting!G8+TUM_db2_S2_Util!I3*Weighting!G9+TUM_db2_S2_Util!J3*Weighting!G10+TUM_db2_S2_Util!K3*Weighting!G11+TUM_db2_S2_Util!L3*Weighting!G12+TUM_db2_S2_Util!M3*Weighting!G13+TUM_db2_S2_Util!N3*Weighting!G14+TUM_db2_S2_Util!O3*Weighting!G15+TUM_db2_S2_Util!P3*Weighting!G16+TUM_db2_S2_Util!Q3*Weighting!G17</f>
        <v>0.15293034273229558</v>
      </c>
      <c r="H3" s="6">
        <f>+TUM_db2_S2_Util!B3*Weighting!H2+TUM_db2_S2_Util!C3*Weighting!H3+TUM_db2_S2_Util!D3*Weighting!H4+TUM_db2_S2_Util!E3*Weighting!H5+TUM_db2_S2_Util!F3*Weighting!H6+TUM_db2_S2_Util!G3*Weighting!H7+TUM_db2_S2_Util!H3*Weighting!H8+TUM_db2_S2_Util!I3*Weighting!H9+TUM_db2_S2_Util!J3*Weighting!H10+TUM_db2_S2_Util!K3*Weighting!H11+TUM_db2_S2_Util!L3*Weighting!H12+TUM_db2_S2_Util!M3*Weighting!H13+TUM_db2_S2_Util!N3*Weighting!H14+TUM_db2_S2_Util!O3*Weighting!H15+TUM_db2_S2_Util!P3*Weighting!H16+TUM_db2_S2_Util!Q3*Weighting!H17</f>
        <v>0.13547633547254509</v>
      </c>
      <c r="I3" s="6">
        <f>+TUM_db2_S2_Util!B3*Weighting!I2+TUM_db2_S2_Util!C3*Weighting!I3+TUM_db2_S2_Util!D3*Weighting!I4+TUM_db2_S2_Util!E3*Weighting!I5+TUM_db2_S2_Util!F3*Weighting!I6+TUM_db2_S2_Util!G3*Weighting!I7+TUM_db2_S2_Util!H3*Weighting!I8+TUM_db2_S2_Util!I3*Weighting!I9+TUM_db2_S2_Util!J3*Weighting!I10+TUM_db2_S2_Util!K3*Weighting!I11+TUM_db2_S2_Util!L3*Weighting!I12+TUM_db2_S2_Util!M3*Weighting!I13+TUM_db2_S2_Util!N3*Weighting!I14+TUM_db2_S2_Util!O3*Weighting!I15+TUM_db2_S2_Util!P3*Weighting!I16+TUM_db2_S2_Util!Q3*Weighting!I17</f>
        <v>0.15066624491239866</v>
      </c>
      <c r="J3" s="6">
        <f>+TUM_db2_S2_Util!B3*Weighting!J2+TUM_db2_S2_Util!C3*Weighting!J3+TUM_db2_S2_Util!D3*Weighting!J4+TUM_db2_S2_Util!E3*Weighting!J5+TUM_db2_S2_Util!F3*Weighting!J6+TUM_db2_S2_Util!G3*Weighting!J7+TUM_db2_S2_Util!H3*Weighting!J8+TUM_db2_S2_Util!I3*Weighting!J9+TUM_db2_S2_Util!J3*Weighting!J10+TUM_db2_S2_Util!K3*Weighting!J11+TUM_db2_S2_Util!L3*Weighting!J12+TUM_db2_S2_Util!M3*Weighting!J13+TUM_db2_S2_Util!N3*Weighting!J14+TUM_db2_S2_Util!O3*Weighting!J15+TUM_db2_S2_Util!P3*Weighting!J16+TUM_db2_S2_Util!Q3*Weighting!J17</f>
        <v>0.18086070504327528</v>
      </c>
      <c r="K3" s="6">
        <f>+TUM_db2_S2_Util!B3*Weighting!K2+TUM_db2_S2_Util!C3*Weighting!K3+TUM_db2_S2_Util!D3*Weighting!K4+TUM_db2_S2_Util!E3*Weighting!K5+TUM_db2_S2_Util!F3*Weighting!K6+TUM_db2_S2_Util!G3*Weighting!K7+TUM_db2_S2_Util!H3*Weighting!K8+TUM_db2_S2_Util!I3*Weighting!K9+TUM_db2_S2_Util!J3*Weighting!K10+TUM_db2_S2_Util!K3*Weighting!K11+TUM_db2_S2_Util!L3*Weighting!K12+TUM_db2_S2_Util!M3*Weighting!K13+TUM_db2_S2_Util!N3*Weighting!K14+TUM_db2_S2_Util!O3*Weighting!K15+TUM_db2_S2_Util!P3*Weighting!K16+TUM_db2_S2_Util!Q3*Weighting!K17</f>
        <v>0.1346524669872011</v>
      </c>
      <c r="L3" s="6">
        <f>+TUM_db2_S2_Util!B3*Weighting!L2+TUM_db2_S2_Util!C3*Weighting!L3+TUM_db2_S2_Util!D3*Weighting!L4+TUM_db2_S2_Util!E3*Weighting!L5+TUM_db2_S2_Util!F3*Weighting!L6+TUM_db2_S2_Util!G3*Weighting!L7+TUM_db2_S2_Util!H3*Weighting!L8+TUM_db2_S2_Util!I3*Weighting!L9+TUM_db2_S2_Util!J3*Weighting!L10+TUM_db2_S2_Util!K3*Weighting!L11+TUM_db2_S2_Util!L3*Weighting!L12+TUM_db2_S2_Util!M3*Weighting!L13+TUM_db2_S2_Util!N3*Weighting!L14+TUM_db2_S2_Util!O3*Weighting!L15+TUM_db2_S2_Util!P3*Weighting!L16+TUM_db2_S2_Util!Q3*Weighting!L17</f>
        <v>6.3522390575608031E-2</v>
      </c>
      <c r="M3" s="6">
        <f>+TUM_db2_S2_Util!B3*Weighting!M2+TUM_db2_S2_Util!C3*Weighting!M3+TUM_db2_S2_Util!D3*Weighting!M4+TUM_db2_S2_Util!E3*Weighting!M5+TUM_db2_S2_Util!F3*Weighting!M6+TUM_db2_S2_Util!G3*Weighting!M7+TUM_db2_S2_Util!H3*Weighting!M8+TUM_db2_S2_Util!I3*Weighting!M9+TUM_db2_S2_Util!J3*Weighting!M10+TUM_db2_S2_Util!K3*Weighting!M11+TUM_db2_S2_Util!L3*Weighting!M12+TUM_db2_S2_Util!M3*Weighting!M13+TUM_db2_S2_Util!N3*Weighting!M14+TUM_db2_S2_Util!O3*Weighting!M15+TUM_db2_S2_Util!P3*Weighting!M16+TUM_db2_S2_Util!Q3*Weighting!M17</f>
        <v>5.2598454573489816E-3</v>
      </c>
      <c r="N3" s="6">
        <f>+TUM_db2_S2_Util!B3*Weighting!N2+TUM_db2_S2_Util!C3*Weighting!N3+TUM_db2_S2_Util!D3*Weighting!N4+TUM_db2_S2_Util!E3*Weighting!N5+TUM_db2_S2_Util!F3*Weighting!N6+TUM_db2_S2_Util!G3*Weighting!N7+TUM_db2_S2_Util!H3*Weighting!N8+TUM_db2_S2_Util!I3*Weighting!N9+TUM_db2_S2_Util!J3*Weighting!N10+TUM_db2_S2_Util!K3*Weighting!N11+TUM_db2_S2_Util!L3*Weighting!N12+TUM_db2_S2_Util!M3*Weighting!N13+TUM_db2_S2_Util!N3*Weighting!N14+TUM_db2_S2_Util!O3*Weighting!N15+TUM_db2_S2_Util!P3*Weighting!N16+TUM_db2_S2_Util!Q3*Weighting!N17</f>
        <v>0.51882042519682181</v>
      </c>
      <c r="O3" s="6">
        <f>+TUM_db2_S2_Util!B3*Weighting!O2+TUM_db2_S2_Util!C3*Weighting!O3+TUM_db2_S2_Util!D3*Weighting!O4+TUM_db2_S2_Util!E3*Weighting!O5+TUM_db2_S2_Util!F3*Weighting!O6+TUM_db2_S2_Util!G3*Weighting!O7+TUM_db2_S2_Util!H3*Weighting!O8+TUM_db2_S2_Util!I3*Weighting!O9+TUM_db2_S2_Util!J3*Weighting!O10+TUM_db2_S2_Util!K3*Weighting!O11+TUM_db2_S2_Util!L3*Weighting!O12+TUM_db2_S2_Util!M3*Weighting!O13+TUM_db2_S2_Util!N3*Weighting!O14+TUM_db2_S2_Util!O3*Weighting!O15+TUM_db2_S2_Util!P3*Weighting!O16+TUM_db2_S2_Util!Q3*Weighting!O17</f>
        <v>0.47534538651190966</v>
      </c>
      <c r="P3" s="6">
        <f>+TUM_db2_S2_Util!B3*Weighting!P2+TUM_db2_S2_Util!C3*Weighting!P3+TUM_db2_S2_Util!D3*Weighting!P4+TUM_db2_S2_Util!E3*Weighting!P5+TUM_db2_S2_Util!F3*Weighting!P6+TUM_db2_S2_Util!G3*Weighting!P7+TUM_db2_S2_Util!H3*Weighting!P8+TUM_db2_S2_Util!I3*Weighting!P9+TUM_db2_S2_Util!J3*Weighting!P10+TUM_db2_S2_Util!K3*Weighting!P11+TUM_db2_S2_Util!L3*Weighting!P12+TUM_db2_S2_Util!M3*Weighting!P13+TUM_db2_S2_Util!N3*Weighting!P14+TUM_db2_S2_Util!O3*Weighting!P15+TUM_db2_S2_Util!P3*Weighting!P16+TUM_db2_S2_Util!Q3*Weighting!P17</f>
        <v>0.18777854466918878</v>
      </c>
      <c r="Q3" s="6">
        <f>+TUM_db2_S2_Util!B3*Weighting!Q2+TUM_db2_S2_Util!C3*Weighting!Q3+TUM_db2_S2_Util!D3*Weighting!Q4+TUM_db2_S2_Util!E3*Weighting!Q5+TUM_db2_S2_Util!F3*Weighting!Q6+TUM_db2_S2_Util!G3*Weighting!Q7+TUM_db2_S2_Util!H3*Weighting!Q8+TUM_db2_S2_Util!I3*Weighting!Q9+TUM_db2_S2_Util!J3*Weighting!Q10+TUM_db2_S2_Util!K3*Weighting!Q11+TUM_db2_S2_Util!L3*Weighting!Q12+TUM_db2_S2_Util!M3*Weighting!Q13+TUM_db2_S2_Util!N3*Weighting!Q14+TUM_db2_S2_Util!O3*Weighting!Q15+TUM_db2_S2_Util!P3*Weighting!Q16+TUM_db2_S2_Util!Q3*Weighting!Q17</f>
        <v>1.2063031954623585E-2</v>
      </c>
      <c r="R3" s="6">
        <f>+TUM_db2_S2_Util!B3*Weighting!R2+TUM_db2_S2_Util!C3*Weighting!R3+TUM_db2_S2_Util!D3*Weighting!R4+TUM_db2_S2_Util!E3*Weighting!R5+TUM_db2_S2_Util!F3*Weighting!R6+TUM_db2_S2_Util!G3*Weighting!R7+TUM_db2_S2_Util!H3*Weighting!R8+TUM_db2_S2_Util!I3*Weighting!R9+TUM_db2_S2_Util!J3*Weighting!R10+TUM_db2_S2_Util!K3*Weighting!R11+TUM_db2_S2_Util!L3*Weighting!R12+TUM_db2_S2_Util!M3*Weighting!R13+TUM_db2_S2_Util!N3*Weighting!R14+TUM_db2_S2_Util!O3*Weighting!R15+TUM_db2_S2_Util!P3*Weighting!R16+TUM_db2_S2_Util!Q3*Weighting!R17</f>
        <v>8.0280196006478496E-2</v>
      </c>
      <c r="S3" s="6">
        <f>+TUM_db2_S2_Util!B3*Weighting!S2+TUM_db2_S2_Util!C3*Weighting!S3+TUM_db2_S2_Util!D3*Weighting!S4+TUM_db2_S2_Util!E3*Weighting!S5+TUM_db2_S2_Util!F3*Weighting!S6+TUM_db2_S2_Util!G3*Weighting!S7+TUM_db2_S2_Util!H3*Weighting!S8+TUM_db2_S2_Util!I3*Weighting!S9+TUM_db2_S2_Util!J3*Weighting!S10+TUM_db2_S2_Util!K3*Weighting!S11+TUM_db2_S2_Util!L3*Weighting!S12+TUM_db2_S2_Util!M3*Weighting!S13+TUM_db2_S2_Util!N3*Weighting!S14+TUM_db2_S2_Util!O3*Weighting!S15+TUM_db2_S2_Util!P3*Weighting!S16+TUM_db2_S2_Util!Q3*Weighting!S17</f>
        <v>5.3435463381503373E-2</v>
      </c>
      <c r="T3" s="6">
        <f>+TUM_db2_S2_Util!B3*Weighting!T2+TUM_db2_S2_Util!C3*Weighting!T3+TUM_db2_S2_Util!D3*Weighting!T4+TUM_db2_S2_Util!E3*Weighting!T5+TUM_db2_S2_Util!F3*Weighting!T6+TUM_db2_S2_Util!G3*Weighting!T7+TUM_db2_S2_Util!H3*Weighting!T8+TUM_db2_S2_Util!I3*Weighting!T9+TUM_db2_S2_Util!J3*Weighting!T10+TUM_db2_S2_Util!K3*Weighting!T11+TUM_db2_S2_Util!L3*Weighting!T12+TUM_db2_S2_Util!M3*Weighting!T13+TUM_db2_S2_Util!N3*Weighting!T14+TUM_db2_S2_Util!O3*Weighting!T15+TUM_db2_S2_Util!P3*Weighting!T16+TUM_db2_S2_Util!Q3*Weighting!T17</f>
        <v>5.8763163488850662E-2</v>
      </c>
      <c r="U3" s="6">
        <f>+TUM_db2_S2_Util!B3*Weighting!U2+TUM_db2_S2_Util!C3*Weighting!U3+TUM_db2_S2_Util!D3*Weighting!U4+TUM_db2_S2_Util!E3*Weighting!U5+TUM_db2_S2_Util!F3*Weighting!U6+TUM_db2_S2_Util!G3*Weighting!U7+TUM_db2_S2_Util!H3*Weighting!U8+TUM_db2_S2_Util!I3*Weighting!U9+TUM_db2_S2_Util!J3*Weighting!U10+TUM_db2_S2_Util!K3*Weighting!U11+TUM_db2_S2_Util!L3*Weighting!U12+TUM_db2_S2_Util!M3*Weighting!U13+TUM_db2_S2_Util!N3*Weighting!U14+TUM_db2_S2_Util!O3*Weighting!U15+TUM_db2_S2_Util!P3*Weighting!U16+TUM_db2_S2_Util!Q3*Weighting!U17</f>
        <v>8.7518084644434817E-3</v>
      </c>
      <c r="V3" s="6">
        <f>+TUM_db2_S2_Util!B3*Weighting!V2+TUM_db2_S2_Util!C3*Weighting!V3+TUM_db2_S2_Util!D3*Weighting!V4+TUM_db2_S2_Util!E3*Weighting!V5+TUM_db2_S2_Util!F3*Weighting!V6+TUM_db2_S2_Util!G3*Weighting!V7+TUM_db2_S2_Util!H3*Weighting!V8+TUM_db2_S2_Util!I3*Weighting!V9+TUM_db2_S2_Util!J3*Weighting!V10+TUM_db2_S2_Util!K3*Weighting!V11+TUM_db2_S2_Util!L3*Weighting!V12+TUM_db2_S2_Util!M3*Weighting!V13+TUM_db2_S2_Util!N3*Weighting!V14+TUM_db2_S2_Util!O3*Weighting!V15+TUM_db2_S2_Util!P3*Weighting!V16+TUM_db2_S2_Util!Q3*Weighting!V17</f>
        <v>3.2943073556949969E-2</v>
      </c>
      <c r="W3" s="6">
        <f>+TUM_db2_S2_Util!B3*Weighting!W2+TUM_db2_S2_Util!C3*Weighting!W3+TUM_db2_S2_Util!D3*Weighting!W4+TUM_db2_S2_Util!E3*Weighting!W5+TUM_db2_S2_Util!F3*Weighting!W6+TUM_db2_S2_Util!G3*Weighting!W7+TUM_db2_S2_Util!H3*Weighting!W8+TUM_db2_S2_Util!I3*Weighting!W9+TUM_db2_S2_Util!J3*Weighting!W10+TUM_db2_S2_Util!K3*Weighting!W11+TUM_db2_S2_Util!L3*Weighting!W12+TUM_db2_S2_Util!M3*Weighting!W13+TUM_db2_S2_Util!N3*Weighting!W14+TUM_db2_S2_Util!O3*Weighting!W15+TUM_db2_S2_Util!P3*Weighting!W16+TUM_db2_S2_Util!Q3*Weighting!W17</f>
        <v>0.53978241985812692</v>
      </c>
      <c r="X3" s="6">
        <f>+TUM_db2_S2_Util!B3*Weighting!X2+TUM_db2_S2_Util!C3*Weighting!X3+TUM_db2_S2_Util!D3*Weighting!X4+TUM_db2_S2_Util!E3*Weighting!X5+TUM_db2_S2_Util!F3*Weighting!X6+TUM_db2_S2_Util!G3*Weighting!X7+TUM_db2_S2_Util!H3*Weighting!X8+TUM_db2_S2_Util!I3*Weighting!X9+TUM_db2_S2_Util!J3*Weighting!X10+TUM_db2_S2_Util!K3*Weighting!X11+TUM_db2_S2_Util!L3*Weighting!X12+TUM_db2_S2_Util!M3*Weighting!X13+TUM_db2_S2_Util!N3*Weighting!X14+TUM_db2_S2_Util!O3*Weighting!X15+TUM_db2_S2_Util!P3*Weighting!X16+TUM_db2_S2_Util!Q3*Weighting!X17</f>
        <v>1.829714660182705E-2</v>
      </c>
      <c r="Y3" s="6">
        <f>+TUM_db2_S2_Util!B3*Weighting!Y2+TUM_db2_S2_Util!C3*Weighting!Y3+TUM_db2_S2_Util!D3*Weighting!Y4+TUM_db2_S2_Util!E3*Weighting!Y5+TUM_db2_S2_Util!F3*Weighting!Y6+TUM_db2_S2_Util!G3*Weighting!Y7+TUM_db2_S2_Util!H3*Weighting!Y8+TUM_db2_S2_Util!I3*Weighting!Y9+TUM_db2_S2_Util!J3*Weighting!Y10+TUM_db2_S2_Util!K3*Weighting!Y11+TUM_db2_S2_Util!L3*Weighting!Y12+TUM_db2_S2_Util!M3*Weighting!Y13+TUM_db2_S2_Util!N3*Weighting!Y14+TUM_db2_S2_Util!O3*Weighting!Y15+TUM_db2_S2_Util!P3*Weighting!Y16+TUM_db2_S2_Util!Q3*Weighting!Y17</f>
        <v>8.1614639955849711E-3</v>
      </c>
      <c r="Z3" s="6">
        <f>+TUM_db2_S2_Util!B3*Weighting!Z2+TUM_db2_S2_Util!C3*Weighting!Z3+TUM_db2_S2_Util!D3*Weighting!Z4+TUM_db2_S2_Util!E3*Weighting!Z5+TUM_db2_S2_Util!F3*Weighting!Z6+TUM_db2_S2_Util!G3*Weighting!Z7+TUM_db2_S2_Util!H3*Weighting!Z8+TUM_db2_S2_Util!I3*Weighting!Z9+TUM_db2_S2_Util!J3*Weighting!Z10+TUM_db2_S2_Util!K3*Weighting!Z11+TUM_db2_S2_Util!L3*Weighting!Z12+TUM_db2_S2_Util!M3*Weighting!Z13+TUM_db2_S2_Util!N3*Weighting!Z14+TUM_db2_S2_Util!O3*Weighting!Z15+TUM_db2_S2_Util!P3*Weighting!Z16+TUM_db2_S2_Util!Q3*Weighting!Z17</f>
        <v>0.23862758901650355</v>
      </c>
      <c r="AA3" s="6">
        <f>+TUM_db2_S2_Util!B3*Weighting!AA2+TUM_db2_S2_Util!C3*Weighting!AA3+TUM_db2_S2_Util!D3*Weighting!AA4+TUM_db2_S2_Util!E3*Weighting!AA5+TUM_db2_S2_Util!F3*Weighting!AA6+TUM_db2_S2_Util!G3*Weighting!AA7+TUM_db2_S2_Util!H3*Weighting!AA8+TUM_db2_S2_Util!I3*Weighting!AA9+TUM_db2_S2_Util!J3*Weighting!AA10+TUM_db2_S2_Util!K3*Weighting!AA11+TUM_db2_S2_Util!L3*Weighting!AA12+TUM_db2_S2_Util!M3*Weighting!AA13+TUM_db2_S2_Util!N3*Weighting!AA14+TUM_db2_S2_Util!O3*Weighting!AA15+TUM_db2_S2_Util!P3*Weighting!AA16+TUM_db2_S2_Util!Q3*Weighting!AA17</f>
        <v>0.14505353498095994</v>
      </c>
    </row>
    <row r="4" spans="1:27" x14ac:dyDescent="0.35">
      <c r="A4" s="5" t="s">
        <v>3</v>
      </c>
      <c r="B4" s="6">
        <f ca="1">+TUM_db2_S2_Util!B4*Weighting!B2+TUM_db2_S2_Util!C4*Weighting!B3+TUM_db2_S2_Util!D4*Weighting!B4+TUM_db2_S2_Util!E4*Weighting!B5+TUM_db2_S2_Util!F4*Weighting!B6+TUM_db2_S2_Util!G4*Weighting!B7+TUM_db2_S2_Util!H4*Weighting!B8+TUM_db2_S2_Util!I4*Weighting!B9+TUM_db2_S2_Util!J4*Weighting!B10+TUM_db2_S2_Util!K4*Weighting!B11+TUM_db2_S2_Util!L4*Weighting!B12+TUM_db2_S2_Util!M4*Weighting!B13+TUM_db2_S2_Util!N4*Weighting!B14+TUM_db2_S2_Util!O4*Weighting!B15+TUM_db2_S2_Util!P4*Weighting!B16+TUM_db2_S2_Util!Q4*Weighting!B17</f>
        <v>2.9058284708748956</v>
      </c>
      <c r="C4" s="6">
        <f ca="1">+TUM_db2_S2_Util!B4*Weighting!C2+TUM_db2_S2_Util!C4*Weighting!C3+TUM_db2_S2_Util!D4*Weighting!C4+TUM_db2_S2_Util!E4*Weighting!C5+TUM_db2_S2_Util!F4*Weighting!C6+TUM_db2_S2_Util!G4*Weighting!C7+TUM_db2_S2_Util!H4*Weighting!C8+TUM_db2_S2_Util!I4*Weighting!C9+TUM_db2_S2_Util!J4*Weighting!C10+TUM_db2_S2_Util!K4*Weighting!C11+TUM_db2_S2_Util!L4*Weighting!C12+TUM_db2_S2_Util!M4*Weighting!C13+TUM_db2_S2_Util!N4*Weighting!C14+TUM_db2_S2_Util!O4*Weighting!C15+TUM_db2_S2_Util!P4*Weighting!C16+TUM_db2_S2_Util!Q4*Weighting!C17</f>
        <v>1.9146175463265864</v>
      </c>
      <c r="D4" s="6">
        <f ca="1">+TUM_db2_S2_Util!B4*Weighting!D2+TUM_db2_S2_Util!C4*Weighting!D3+TUM_db2_S2_Util!D4*Weighting!D4+TUM_db2_S2_Util!E4*Weighting!D5+TUM_db2_S2_Util!F4*Weighting!D6+TUM_db2_S2_Util!G4*Weighting!D7+TUM_db2_S2_Util!H4*Weighting!D8+TUM_db2_S2_Util!I4*Weighting!D9+TUM_db2_S2_Util!J4*Weighting!D10+TUM_db2_S2_Util!K4*Weighting!D11+TUM_db2_S2_Util!L4*Weighting!D12+TUM_db2_S2_Util!M4*Weighting!D13+TUM_db2_S2_Util!N4*Weighting!D14+TUM_db2_S2_Util!O4*Weighting!D15+TUM_db2_S2_Util!P4*Weighting!D16+TUM_db2_S2_Util!Q4*Weighting!D17</f>
        <v>2.9699901175695231</v>
      </c>
      <c r="E4" s="6">
        <f ca="1">+TUM_db2_S2_Util!B4*Weighting!E2+TUM_db2_S2_Util!C4*Weighting!E3+TUM_db2_S2_Util!D4*Weighting!E4+TUM_db2_S2_Util!E4*Weighting!E5+TUM_db2_S2_Util!F4*Weighting!E6+TUM_db2_S2_Util!G4*Weighting!E7+TUM_db2_S2_Util!H4*Weighting!E8+TUM_db2_S2_Util!I4*Weighting!E9+TUM_db2_S2_Util!J4*Weighting!E10+TUM_db2_S2_Util!K4*Weighting!E11+TUM_db2_S2_Util!L4*Weighting!E12+TUM_db2_S2_Util!M4*Weighting!E13+TUM_db2_S2_Util!N4*Weighting!E14+TUM_db2_S2_Util!O4*Weighting!E15+TUM_db2_S2_Util!P4*Weighting!E16+TUM_db2_S2_Util!Q4*Weighting!E17</f>
        <v>1.031602137310228</v>
      </c>
      <c r="F4" s="6">
        <f ca="1">+TUM_db2_S2_Util!B4*Weighting!F2+TUM_db2_S2_Util!C4*Weighting!F3+TUM_db2_S2_Util!D4*Weighting!F4+TUM_db2_S2_Util!E4*Weighting!F5+TUM_db2_S2_Util!F4*Weighting!F6+TUM_db2_S2_Util!G4*Weighting!F7+TUM_db2_S2_Util!H4*Weighting!F8+TUM_db2_S2_Util!I4*Weighting!F9+TUM_db2_S2_Util!J4*Weighting!F10+TUM_db2_S2_Util!K4*Weighting!F11+TUM_db2_S2_Util!L4*Weighting!F12+TUM_db2_S2_Util!M4*Weighting!F13+TUM_db2_S2_Util!N4*Weighting!F14+TUM_db2_S2_Util!O4*Weighting!F15+TUM_db2_S2_Util!P4*Weighting!F16+TUM_db2_S2_Util!Q4*Weighting!F17</f>
        <v>2.9913087133527978</v>
      </c>
      <c r="G4" s="6">
        <f>+TUM_db2_S2_Util!B4*Weighting!G2+TUM_db2_S2_Util!C4*Weighting!G3+TUM_db2_S2_Util!D4*Weighting!G4+TUM_db2_S2_Util!E4*Weighting!G5+TUM_db2_S2_Util!F4*Weighting!G6+TUM_db2_S2_Util!G4*Weighting!G7+TUM_db2_S2_Util!H4*Weighting!G8+TUM_db2_S2_Util!I4*Weighting!G9+TUM_db2_S2_Util!J4*Weighting!G10+TUM_db2_S2_Util!K4*Weighting!G11+TUM_db2_S2_Util!L4*Weighting!G12+TUM_db2_S2_Util!M4*Weighting!G13+TUM_db2_S2_Util!N4*Weighting!G14+TUM_db2_S2_Util!O4*Weighting!G15+TUM_db2_S2_Util!P4*Weighting!G16+TUM_db2_S2_Util!Q4*Weighting!G17</f>
        <v>2.0136623669048577</v>
      </c>
      <c r="H4" s="6">
        <f>+TUM_db2_S2_Util!B4*Weighting!H2+TUM_db2_S2_Util!C4*Weighting!H3+TUM_db2_S2_Util!D4*Weighting!H4+TUM_db2_S2_Util!E4*Weighting!H5+TUM_db2_S2_Util!F4*Weighting!H6+TUM_db2_S2_Util!G4*Weighting!H7+TUM_db2_S2_Util!H4*Weighting!H8+TUM_db2_S2_Util!I4*Weighting!H9+TUM_db2_S2_Util!J4*Weighting!H10+TUM_db2_S2_Util!K4*Weighting!H11+TUM_db2_S2_Util!L4*Weighting!H12+TUM_db2_S2_Util!M4*Weighting!H13+TUM_db2_S2_Util!N4*Weighting!H14+TUM_db2_S2_Util!O4*Weighting!H15+TUM_db2_S2_Util!P4*Weighting!H16+TUM_db2_S2_Util!Q4*Weighting!H17</f>
        <v>2.082121341057348</v>
      </c>
      <c r="I4" s="6">
        <f>+TUM_db2_S2_Util!B4*Weighting!I2+TUM_db2_S2_Util!C4*Weighting!I3+TUM_db2_S2_Util!D4*Weighting!I4+TUM_db2_S2_Util!E4*Weighting!I5+TUM_db2_S2_Util!F4*Weighting!I6+TUM_db2_S2_Util!G4*Weighting!I7+TUM_db2_S2_Util!H4*Weighting!I8+TUM_db2_S2_Util!I4*Weighting!I9+TUM_db2_S2_Util!J4*Weighting!I10+TUM_db2_S2_Util!K4*Weighting!I11+TUM_db2_S2_Util!L4*Weighting!I12+TUM_db2_S2_Util!M4*Weighting!I13+TUM_db2_S2_Util!N4*Weighting!I14+TUM_db2_S2_Util!O4*Weighting!I15+TUM_db2_S2_Util!P4*Weighting!I16+TUM_db2_S2_Util!Q4*Weighting!I17</f>
        <v>2.071995029397558</v>
      </c>
      <c r="J4" s="6">
        <f>+TUM_db2_S2_Util!B4*Weighting!J2+TUM_db2_S2_Util!C4*Weighting!J3+TUM_db2_S2_Util!D4*Weighting!J4+TUM_db2_S2_Util!E4*Weighting!J5+TUM_db2_S2_Util!F4*Weighting!J6+TUM_db2_S2_Util!G4*Weighting!J7+TUM_db2_S2_Util!H4*Weighting!J8+TUM_db2_S2_Util!I4*Weighting!J9+TUM_db2_S2_Util!J4*Weighting!J10+TUM_db2_S2_Util!K4*Weighting!J11+TUM_db2_S2_Util!L4*Weighting!J12+TUM_db2_S2_Util!M4*Weighting!J13+TUM_db2_S2_Util!N4*Weighting!J14+TUM_db2_S2_Util!O4*Weighting!J15+TUM_db2_S2_Util!P4*Weighting!J16+TUM_db2_S2_Util!Q4*Weighting!J17</f>
        <v>1.4851778581407502</v>
      </c>
      <c r="K4" s="6">
        <f>+TUM_db2_S2_Util!B4*Weighting!K2+TUM_db2_S2_Util!C4*Weighting!K3+TUM_db2_S2_Util!D4*Weighting!K4+TUM_db2_S2_Util!E4*Weighting!K5+TUM_db2_S2_Util!F4*Weighting!K6+TUM_db2_S2_Util!G4*Weighting!K7+TUM_db2_S2_Util!H4*Weighting!K8+TUM_db2_S2_Util!I4*Weighting!K9+TUM_db2_S2_Util!J4*Weighting!K10+TUM_db2_S2_Util!K4*Weighting!K11+TUM_db2_S2_Util!L4*Weighting!K12+TUM_db2_S2_Util!M4*Weighting!K13+TUM_db2_S2_Util!N4*Weighting!K14+TUM_db2_S2_Util!O4*Weighting!K15+TUM_db2_S2_Util!P4*Weighting!K16+TUM_db2_S2_Util!Q4*Weighting!K17</f>
        <v>2.0934938461669659</v>
      </c>
      <c r="L4" s="6">
        <f>+TUM_db2_S2_Util!B4*Weighting!L2+TUM_db2_S2_Util!C4*Weighting!L3+TUM_db2_S2_Util!D4*Weighting!L4+TUM_db2_S2_Util!E4*Weighting!L5+TUM_db2_S2_Util!F4*Weighting!L6+TUM_db2_S2_Util!G4*Weighting!L7+TUM_db2_S2_Util!H4*Weighting!L8+TUM_db2_S2_Util!I4*Weighting!L9+TUM_db2_S2_Util!J4*Weighting!L10+TUM_db2_S2_Util!K4*Weighting!L11+TUM_db2_S2_Util!L4*Weighting!L12+TUM_db2_S2_Util!M4*Weighting!L13+TUM_db2_S2_Util!N4*Weighting!L14+TUM_db2_S2_Util!O4*Weighting!L15+TUM_db2_S2_Util!P4*Weighting!L16+TUM_db2_S2_Util!Q4*Weighting!L17</f>
        <v>3.4716681869744406</v>
      </c>
      <c r="M4" s="6">
        <f>+TUM_db2_S2_Util!B4*Weighting!M2+TUM_db2_S2_Util!C4*Weighting!M3+TUM_db2_S2_Util!D4*Weighting!M4+TUM_db2_S2_Util!E4*Weighting!M5+TUM_db2_S2_Util!F4*Weighting!M6+TUM_db2_S2_Util!G4*Weighting!M7+TUM_db2_S2_Util!H4*Weighting!M8+TUM_db2_S2_Util!I4*Weighting!M9+TUM_db2_S2_Util!J4*Weighting!M10+TUM_db2_S2_Util!K4*Weighting!M11+TUM_db2_S2_Util!L4*Weighting!M12+TUM_db2_S2_Util!M4*Weighting!M13+TUM_db2_S2_Util!N4*Weighting!M14+TUM_db2_S2_Util!O4*Weighting!M15+TUM_db2_S2_Util!P4*Weighting!M16+TUM_db2_S2_Util!Q4*Weighting!M17</f>
        <v>5.8294303254258051E-2</v>
      </c>
      <c r="N4" s="6">
        <f>+TUM_db2_S2_Util!B4*Weighting!N2+TUM_db2_S2_Util!C4*Weighting!N3+TUM_db2_S2_Util!D4*Weighting!N4+TUM_db2_S2_Util!E4*Weighting!N5+TUM_db2_S2_Util!F4*Weighting!N6+TUM_db2_S2_Util!G4*Weighting!N7+TUM_db2_S2_Util!H4*Weighting!N8+TUM_db2_S2_Util!I4*Weighting!N9+TUM_db2_S2_Util!J4*Weighting!N10+TUM_db2_S2_Util!K4*Weighting!N11+TUM_db2_S2_Util!L4*Weighting!N12+TUM_db2_S2_Util!M4*Weighting!N13+TUM_db2_S2_Util!N4*Weighting!N14+TUM_db2_S2_Util!O4*Weighting!N15+TUM_db2_S2_Util!P4*Weighting!N16+TUM_db2_S2_Util!Q4*Weighting!N17</f>
        <v>5.6619862397500658</v>
      </c>
      <c r="O4" s="6">
        <f>+TUM_db2_S2_Util!B4*Weighting!O2+TUM_db2_S2_Util!C4*Weighting!O3+TUM_db2_S2_Util!D4*Weighting!O4+TUM_db2_S2_Util!E4*Weighting!O5+TUM_db2_S2_Util!F4*Weighting!O6+TUM_db2_S2_Util!G4*Weighting!O7+TUM_db2_S2_Util!H4*Weighting!O8+TUM_db2_S2_Util!I4*Weighting!O9+TUM_db2_S2_Util!J4*Weighting!O10+TUM_db2_S2_Util!K4*Weighting!O11+TUM_db2_S2_Util!L4*Weighting!O12+TUM_db2_S2_Util!M4*Weighting!O13+TUM_db2_S2_Util!N4*Weighting!O14+TUM_db2_S2_Util!O4*Weighting!O15+TUM_db2_S2_Util!P4*Weighting!O16+TUM_db2_S2_Util!Q4*Weighting!O17</f>
        <v>5.20437565217106</v>
      </c>
      <c r="P4" s="6">
        <f>+TUM_db2_S2_Util!B4*Weighting!P2+TUM_db2_S2_Util!C4*Weighting!P3+TUM_db2_S2_Util!D4*Weighting!P4+TUM_db2_S2_Util!E4*Weighting!P5+TUM_db2_S2_Util!F4*Weighting!P6+TUM_db2_S2_Util!G4*Weighting!P7+TUM_db2_S2_Util!H4*Weighting!P8+TUM_db2_S2_Util!I4*Weighting!P9+TUM_db2_S2_Util!J4*Weighting!P10+TUM_db2_S2_Util!K4*Weighting!P11+TUM_db2_S2_Util!L4*Weighting!P12+TUM_db2_S2_Util!M4*Weighting!P13+TUM_db2_S2_Util!N4*Weighting!P14+TUM_db2_S2_Util!O4*Weighting!P15+TUM_db2_S2_Util!P4*Weighting!P16+TUM_db2_S2_Util!Q4*Weighting!P17</f>
        <v>3.8276295996892511</v>
      </c>
      <c r="Q4" s="6">
        <f>+TUM_db2_S2_Util!B4*Weighting!Q2+TUM_db2_S2_Util!C4*Weighting!Q3+TUM_db2_S2_Util!D4*Weighting!Q4+TUM_db2_S2_Util!E4*Weighting!Q5+TUM_db2_S2_Util!F4*Weighting!Q6+TUM_db2_S2_Util!G4*Weighting!Q7+TUM_db2_S2_Util!H4*Weighting!Q8+TUM_db2_S2_Util!I4*Weighting!Q9+TUM_db2_S2_Util!J4*Weighting!Q10+TUM_db2_S2_Util!K4*Weighting!Q11+TUM_db2_S2_Util!L4*Weighting!Q12+TUM_db2_S2_Util!M4*Weighting!Q13+TUM_db2_S2_Util!N4*Weighting!Q14+TUM_db2_S2_Util!O4*Weighting!Q15+TUM_db2_S2_Util!P4*Weighting!Q16+TUM_db2_S2_Util!Q4*Weighting!Q17</f>
        <v>0.20373877608911517</v>
      </c>
      <c r="R4" s="6">
        <f>+TUM_db2_S2_Util!B4*Weighting!R2+TUM_db2_S2_Util!C4*Weighting!R3+TUM_db2_S2_Util!D4*Weighting!R4+TUM_db2_S2_Util!E4*Weighting!R5+TUM_db2_S2_Util!F4*Weighting!R6+TUM_db2_S2_Util!G4*Weighting!R7+TUM_db2_S2_Util!H4*Weighting!R8+TUM_db2_S2_Util!I4*Weighting!R9+TUM_db2_S2_Util!J4*Weighting!R10+TUM_db2_S2_Util!K4*Weighting!R11+TUM_db2_S2_Util!L4*Weighting!R12+TUM_db2_S2_Util!M4*Weighting!R13+TUM_db2_S2_Util!N4*Weighting!R14+TUM_db2_S2_Util!O4*Weighting!R15+TUM_db2_S2_Util!P4*Weighting!R16+TUM_db2_S2_Util!Q4*Weighting!R17</f>
        <v>0.8738113720316425</v>
      </c>
      <c r="S4" s="6">
        <f>+TUM_db2_S2_Util!B4*Weighting!S2+TUM_db2_S2_Util!C4*Weighting!S3+TUM_db2_S2_Util!D4*Weighting!S4+TUM_db2_S2_Util!E4*Weighting!S5+TUM_db2_S2_Util!F4*Weighting!S6+TUM_db2_S2_Util!G4*Weighting!S7+TUM_db2_S2_Util!H4*Weighting!S8+TUM_db2_S2_Util!I4*Weighting!S9+TUM_db2_S2_Util!J4*Weighting!S10+TUM_db2_S2_Util!K4*Weighting!S11+TUM_db2_S2_Util!L4*Weighting!S12+TUM_db2_S2_Util!M4*Weighting!S13+TUM_db2_S2_Util!N4*Weighting!S14+TUM_db2_S2_Util!O4*Weighting!S15+TUM_db2_S2_Util!P4*Weighting!S16+TUM_db2_S2_Util!Q4*Weighting!S17</f>
        <v>3.4169435269597481</v>
      </c>
      <c r="T4" s="6">
        <f>+TUM_db2_S2_Util!B4*Weighting!T2+TUM_db2_S2_Util!C4*Weighting!T3+TUM_db2_S2_Util!D4*Weighting!T4+TUM_db2_S2_Util!E4*Weighting!T5+TUM_db2_S2_Util!F4*Weighting!T6+TUM_db2_S2_Util!G4*Weighting!T7+TUM_db2_S2_Util!H4*Weighting!T8+TUM_db2_S2_Util!I4*Weighting!T9+TUM_db2_S2_Util!J4*Weighting!T10+TUM_db2_S2_Util!K4*Weighting!T11+TUM_db2_S2_Util!L4*Weighting!T12+TUM_db2_S2_Util!M4*Weighting!T13+TUM_db2_S2_Util!N4*Weighting!T14+TUM_db2_S2_Util!O4*Weighting!T15+TUM_db2_S2_Util!P4*Weighting!T16+TUM_db2_S2_Util!Q4*Weighting!T17</f>
        <v>4.5789771063436744</v>
      </c>
      <c r="U4" s="6">
        <f>+TUM_db2_S2_Util!B4*Weighting!U2+TUM_db2_S2_Util!C4*Weighting!U3+TUM_db2_S2_Util!D4*Weighting!U4+TUM_db2_S2_Util!E4*Weighting!U5+TUM_db2_S2_Util!F4*Weighting!U6+TUM_db2_S2_Util!G4*Weighting!U7+TUM_db2_S2_Util!H4*Weighting!U8+TUM_db2_S2_Util!I4*Weighting!U9+TUM_db2_S2_Util!J4*Weighting!U10+TUM_db2_S2_Util!K4*Weighting!U11+TUM_db2_S2_Util!L4*Weighting!U12+TUM_db2_S2_Util!M4*Weighting!U13+TUM_db2_S2_Util!N4*Weighting!U14+TUM_db2_S2_Util!O4*Weighting!U15+TUM_db2_S2_Util!P4*Weighting!U16+TUM_db2_S2_Util!Q4*Weighting!U17</f>
        <v>9.7608324382119332E-2</v>
      </c>
      <c r="V4" s="6">
        <f>+TUM_db2_S2_Util!B4*Weighting!V2+TUM_db2_S2_Util!C4*Weighting!V3+TUM_db2_S2_Util!D4*Weighting!V4+TUM_db2_S2_Util!E4*Weighting!V5+TUM_db2_S2_Util!F4*Weighting!V6+TUM_db2_S2_Util!G4*Weighting!V7+TUM_db2_S2_Util!H4*Weighting!V8+TUM_db2_S2_Util!I4*Weighting!V9+TUM_db2_S2_Util!J4*Weighting!V10+TUM_db2_S2_Util!K4*Weighting!V11+TUM_db2_S2_Util!L4*Weighting!V12+TUM_db2_S2_Util!M4*Weighting!V13+TUM_db2_S2_Util!N4*Weighting!V14+TUM_db2_S2_Util!O4*Weighting!V15+TUM_db2_S2_Util!P4*Weighting!V16+TUM_db2_S2_Util!Q4*Weighting!V17</f>
        <v>0.46624896165416285</v>
      </c>
      <c r="W4" s="6">
        <f>+TUM_db2_S2_Util!B4*Weighting!W2+TUM_db2_S2_Util!C4*Weighting!W3+TUM_db2_S2_Util!D4*Weighting!W4+TUM_db2_S2_Util!E4*Weighting!W5+TUM_db2_S2_Util!F4*Weighting!W6+TUM_db2_S2_Util!G4*Weighting!W7+TUM_db2_S2_Util!H4*Weighting!W8+TUM_db2_S2_Util!I4*Weighting!W9+TUM_db2_S2_Util!J4*Weighting!W10+TUM_db2_S2_Util!K4*Weighting!W11+TUM_db2_S2_Util!L4*Weighting!W12+TUM_db2_S2_Util!M4*Weighting!W13+TUM_db2_S2_Util!N4*Weighting!W14+TUM_db2_S2_Util!O4*Weighting!W15+TUM_db2_S2_Util!P4*Weighting!W16+TUM_db2_S2_Util!Q4*Weighting!W17</f>
        <v>0.8853609364394095</v>
      </c>
      <c r="X4" s="6">
        <f>+TUM_db2_S2_Util!B4*Weighting!X2+TUM_db2_S2_Util!C4*Weighting!X3+TUM_db2_S2_Util!D4*Weighting!X4+TUM_db2_S2_Util!E4*Weighting!X5+TUM_db2_S2_Util!F4*Weighting!X6+TUM_db2_S2_Util!G4*Weighting!X7+TUM_db2_S2_Util!H4*Weighting!X8+TUM_db2_S2_Util!I4*Weighting!X9+TUM_db2_S2_Util!J4*Weighting!X10+TUM_db2_S2_Util!K4*Weighting!X11+TUM_db2_S2_Util!L4*Weighting!X12+TUM_db2_S2_Util!M4*Weighting!X13+TUM_db2_S2_Util!N4*Weighting!X14+TUM_db2_S2_Util!O4*Weighting!X15+TUM_db2_S2_Util!P4*Weighting!X16+TUM_db2_S2_Util!Q4*Weighting!X17</f>
        <v>0.1798686939139125</v>
      </c>
      <c r="Y4" s="6">
        <f>+TUM_db2_S2_Util!B4*Weighting!Y2+TUM_db2_S2_Util!C4*Weighting!Y3+TUM_db2_S2_Util!D4*Weighting!Y4+TUM_db2_S2_Util!E4*Weighting!Y5+TUM_db2_S2_Util!F4*Weighting!Y6+TUM_db2_S2_Util!G4*Weighting!Y7+TUM_db2_S2_Util!H4*Weighting!Y8+TUM_db2_S2_Util!I4*Weighting!Y9+TUM_db2_S2_Util!J4*Weighting!Y10+TUM_db2_S2_Util!K4*Weighting!Y11+TUM_db2_S2_Util!L4*Weighting!Y12+TUM_db2_S2_Util!M4*Weighting!Y13+TUM_db2_S2_Util!N4*Weighting!Y14+TUM_db2_S2_Util!O4*Weighting!Y15+TUM_db2_S2_Util!P4*Weighting!Y16+TUM_db2_S2_Util!Q4*Weighting!Y17</f>
        <v>0.1237948741741679</v>
      </c>
      <c r="Z4" s="6">
        <f>+TUM_db2_S2_Util!B4*Weighting!Z2+TUM_db2_S2_Util!C4*Weighting!Z3+TUM_db2_S2_Util!D4*Weighting!Z4+TUM_db2_S2_Util!E4*Weighting!Z5+TUM_db2_S2_Util!F4*Weighting!Z6+TUM_db2_S2_Util!G4*Weighting!Z7+TUM_db2_S2_Util!H4*Weighting!Z8+TUM_db2_S2_Util!I4*Weighting!Z9+TUM_db2_S2_Util!J4*Weighting!Z10+TUM_db2_S2_Util!K4*Weighting!Z11+TUM_db2_S2_Util!L4*Weighting!Z12+TUM_db2_S2_Util!M4*Weighting!Z13+TUM_db2_S2_Util!N4*Weighting!Z14+TUM_db2_S2_Util!O4*Weighting!Z15+TUM_db2_S2_Util!P4*Weighting!Z16+TUM_db2_S2_Util!Q4*Weighting!Z17</f>
        <v>1.3162009399069585</v>
      </c>
      <c r="AA4" s="6">
        <f>+TUM_db2_S2_Util!B4*Weighting!AA2+TUM_db2_S2_Util!C4*Weighting!AA3+TUM_db2_S2_Util!D4*Weighting!AA4+TUM_db2_S2_Util!E4*Weighting!AA5+TUM_db2_S2_Util!F4*Weighting!AA6+TUM_db2_S2_Util!G4*Weighting!AA7+TUM_db2_S2_Util!H4*Weighting!AA8+TUM_db2_S2_Util!I4*Weighting!AA9+TUM_db2_S2_Util!J4*Weighting!AA10+TUM_db2_S2_Util!K4*Weighting!AA11+TUM_db2_S2_Util!L4*Weighting!AA12+TUM_db2_S2_Util!M4*Weighting!AA13+TUM_db2_S2_Util!N4*Weighting!AA14+TUM_db2_S2_Util!O4*Weighting!AA15+TUM_db2_S2_Util!P4*Weighting!AA16+TUM_db2_S2_Util!Q4*Weighting!AA17</f>
        <v>1.8520903767437329</v>
      </c>
    </row>
    <row r="5" spans="1:27" x14ac:dyDescent="0.35">
      <c r="A5" s="5" t="s">
        <v>4</v>
      </c>
      <c r="B5" s="6">
        <f ca="1">+TUM_db2_S2_Util!B5*Weighting!B2+TUM_db2_S2_Util!C5*Weighting!B3+TUM_db2_S2_Util!D5*Weighting!B4+TUM_db2_S2_Util!E5*Weighting!B5+TUM_db2_S2_Util!F5*Weighting!B6+TUM_db2_S2_Util!G5*Weighting!B7+TUM_db2_S2_Util!H5*Weighting!B8+TUM_db2_S2_Util!I5*Weighting!B9+TUM_db2_S2_Util!J5*Weighting!B10+TUM_db2_S2_Util!K5*Weighting!B11+TUM_db2_S2_Util!L5*Weighting!B12+TUM_db2_S2_Util!M5*Weighting!B13+TUM_db2_S2_Util!N5*Weighting!B14+TUM_db2_S2_Util!O5*Weighting!B15+TUM_db2_S2_Util!P5*Weighting!B16+TUM_db2_S2_Util!Q5*Weighting!B17</f>
        <v>-139.68695554633152</v>
      </c>
      <c r="C5" s="6">
        <f ca="1">+TUM_db2_S2_Util!B5*Weighting!C2+TUM_db2_S2_Util!C5*Weighting!C3+TUM_db2_S2_Util!D5*Weighting!C4+TUM_db2_S2_Util!E5*Weighting!C5+TUM_db2_S2_Util!F5*Weighting!C6+TUM_db2_S2_Util!G5*Weighting!C7+TUM_db2_S2_Util!H5*Weighting!C8+TUM_db2_S2_Util!I5*Weighting!C9+TUM_db2_S2_Util!J5*Weighting!C10+TUM_db2_S2_Util!K5*Weighting!C11+TUM_db2_S2_Util!L5*Weighting!C12+TUM_db2_S2_Util!M5*Weighting!C13+TUM_db2_S2_Util!N5*Weighting!C14+TUM_db2_S2_Util!O5*Weighting!C15+TUM_db2_S2_Util!P5*Weighting!C16+TUM_db2_S2_Util!Q5*Weighting!C17</f>
        <v>-134.5208187583392</v>
      </c>
      <c r="D5" s="6">
        <f ca="1">+TUM_db2_S2_Util!B5*Weighting!D2+TUM_db2_S2_Util!C5*Weighting!D3+TUM_db2_S2_Util!D5*Weighting!D4+TUM_db2_S2_Util!E5*Weighting!D5+TUM_db2_S2_Util!F5*Weighting!D6+TUM_db2_S2_Util!G5*Weighting!D7+TUM_db2_S2_Util!H5*Weighting!D8+TUM_db2_S2_Util!I5*Weighting!D9+TUM_db2_S2_Util!J5*Weighting!D10+TUM_db2_S2_Util!K5*Weighting!D11+TUM_db2_S2_Util!L5*Weighting!D12+TUM_db2_S2_Util!M5*Weighting!D13+TUM_db2_S2_Util!N5*Weighting!D14+TUM_db2_S2_Util!O5*Weighting!D15+TUM_db2_S2_Util!P5*Weighting!D16+TUM_db2_S2_Util!Q5*Weighting!D17</f>
        <v>-136.36778166750952</v>
      </c>
      <c r="E5" s="6">
        <f ca="1">+TUM_db2_S2_Util!B5*Weighting!E2+TUM_db2_S2_Util!C5*Weighting!E3+TUM_db2_S2_Util!D5*Weighting!E4+TUM_db2_S2_Util!E5*Weighting!E5+TUM_db2_S2_Util!F5*Weighting!E6+TUM_db2_S2_Util!G5*Weighting!E7+TUM_db2_S2_Util!H5*Weighting!E8+TUM_db2_S2_Util!I5*Weighting!E9+TUM_db2_S2_Util!J5*Weighting!E10+TUM_db2_S2_Util!K5*Weighting!E11+TUM_db2_S2_Util!L5*Weighting!E12+TUM_db2_S2_Util!M5*Weighting!E13+TUM_db2_S2_Util!N5*Weighting!E14+TUM_db2_S2_Util!O5*Weighting!E15+TUM_db2_S2_Util!P5*Weighting!E16+TUM_db2_S2_Util!Q5*Weighting!E17</f>
        <v>-165.52678678733881</v>
      </c>
      <c r="F5" s="6">
        <f ca="1">+TUM_db2_S2_Util!B5*Weighting!F2+TUM_db2_S2_Util!C5*Weighting!F3+TUM_db2_S2_Util!D5*Weighting!F4+TUM_db2_S2_Util!E5*Weighting!F5+TUM_db2_S2_Util!F5*Weighting!F6+TUM_db2_S2_Util!G5*Weighting!F7+TUM_db2_S2_Util!H5*Weighting!F8+TUM_db2_S2_Util!I5*Weighting!F9+TUM_db2_S2_Util!J5*Weighting!F10+TUM_db2_S2_Util!K5*Weighting!F11+TUM_db2_S2_Util!L5*Weighting!F12+TUM_db2_S2_Util!M5*Weighting!F13+TUM_db2_S2_Util!N5*Weighting!F14+TUM_db2_S2_Util!O5*Weighting!F15+TUM_db2_S2_Util!P5*Weighting!F16+TUM_db2_S2_Util!Q5*Weighting!F17</f>
        <v>-128.05913698737567</v>
      </c>
      <c r="G5" s="6">
        <f>+TUM_db2_S2_Util!B5*Weighting!G2+TUM_db2_S2_Util!C5*Weighting!G3+TUM_db2_S2_Util!D5*Weighting!G4+TUM_db2_S2_Util!E5*Weighting!G5+TUM_db2_S2_Util!F5*Weighting!G6+TUM_db2_S2_Util!G5*Weighting!G7+TUM_db2_S2_Util!H5*Weighting!G8+TUM_db2_S2_Util!I5*Weighting!G9+TUM_db2_S2_Util!J5*Weighting!G10+TUM_db2_S2_Util!K5*Weighting!G11+TUM_db2_S2_Util!L5*Weighting!G12+TUM_db2_S2_Util!M5*Weighting!G13+TUM_db2_S2_Util!N5*Weighting!G14+TUM_db2_S2_Util!O5*Weighting!G15+TUM_db2_S2_Util!P5*Weighting!G16+TUM_db2_S2_Util!Q5*Weighting!G17</f>
        <v>-57.097927919071587</v>
      </c>
      <c r="H5" s="6">
        <f>+TUM_db2_S2_Util!B5*Weighting!H2+TUM_db2_S2_Util!C5*Weighting!H3+TUM_db2_S2_Util!D5*Weighting!H4+TUM_db2_S2_Util!E5*Weighting!H5+TUM_db2_S2_Util!F5*Weighting!H6+TUM_db2_S2_Util!G5*Weighting!H7+TUM_db2_S2_Util!H5*Weighting!H8+TUM_db2_S2_Util!I5*Weighting!H9+TUM_db2_S2_Util!J5*Weighting!H10+TUM_db2_S2_Util!K5*Weighting!H11+TUM_db2_S2_Util!L5*Weighting!H12+TUM_db2_S2_Util!M5*Weighting!H13+TUM_db2_S2_Util!N5*Weighting!H14+TUM_db2_S2_Util!O5*Weighting!H15+TUM_db2_S2_Util!P5*Weighting!H16+TUM_db2_S2_Util!Q5*Weighting!H17</f>
        <v>-47.33193233692014</v>
      </c>
      <c r="I5" s="6">
        <f>+TUM_db2_S2_Util!B5*Weighting!I2+TUM_db2_S2_Util!C5*Weighting!I3+TUM_db2_S2_Util!D5*Weighting!I4+TUM_db2_S2_Util!E5*Weighting!I5+TUM_db2_S2_Util!F5*Weighting!I6+TUM_db2_S2_Util!G5*Weighting!I7+TUM_db2_S2_Util!H5*Weighting!I8+TUM_db2_S2_Util!I5*Weighting!I9+TUM_db2_S2_Util!J5*Weighting!I10+TUM_db2_S2_Util!K5*Weighting!I11+TUM_db2_S2_Util!L5*Weighting!I12+TUM_db2_S2_Util!M5*Weighting!I13+TUM_db2_S2_Util!N5*Weighting!I14+TUM_db2_S2_Util!O5*Weighting!I15+TUM_db2_S2_Util!P5*Weighting!I16+TUM_db2_S2_Util!Q5*Weighting!I17</f>
        <v>-55.089618992941148</v>
      </c>
      <c r="J5" s="6">
        <f>+TUM_db2_S2_Util!B5*Weighting!J2+TUM_db2_S2_Util!C5*Weighting!J3+TUM_db2_S2_Util!D5*Weighting!J4+TUM_db2_S2_Util!E5*Weighting!J5+TUM_db2_S2_Util!F5*Weighting!J6+TUM_db2_S2_Util!G5*Weighting!J7+TUM_db2_S2_Util!H5*Weighting!J8+TUM_db2_S2_Util!I5*Weighting!J9+TUM_db2_S2_Util!J5*Weighting!J10+TUM_db2_S2_Util!K5*Weighting!J11+TUM_db2_S2_Util!L5*Weighting!J12+TUM_db2_S2_Util!M5*Weighting!J13+TUM_db2_S2_Util!N5*Weighting!J14+TUM_db2_S2_Util!O5*Weighting!J15+TUM_db2_S2_Util!P5*Weighting!J16+TUM_db2_S2_Util!Q5*Weighting!J17</f>
        <v>-63.43313896183377</v>
      </c>
      <c r="K5" s="6">
        <f>+TUM_db2_S2_Util!B5*Weighting!K2+TUM_db2_S2_Util!C5*Weighting!K3+TUM_db2_S2_Util!D5*Weighting!K4+TUM_db2_S2_Util!E5*Weighting!K5+TUM_db2_S2_Util!F5*Weighting!K6+TUM_db2_S2_Util!G5*Weighting!K7+TUM_db2_S2_Util!H5*Weighting!K8+TUM_db2_S2_Util!I5*Weighting!K9+TUM_db2_S2_Util!J5*Weighting!K10+TUM_db2_S2_Util!K5*Weighting!K11+TUM_db2_S2_Util!L5*Weighting!K12+TUM_db2_S2_Util!M5*Weighting!K13+TUM_db2_S2_Util!N5*Weighting!K14+TUM_db2_S2_Util!O5*Weighting!K15+TUM_db2_S2_Util!P5*Weighting!K16+TUM_db2_S2_Util!Q5*Weighting!K17</f>
        <v>-43.404123229808491</v>
      </c>
      <c r="L5" s="6">
        <f>+TUM_db2_S2_Util!B5*Weighting!L2+TUM_db2_S2_Util!C5*Weighting!L3+TUM_db2_S2_Util!D5*Weighting!L4+TUM_db2_S2_Util!E5*Weighting!L5+TUM_db2_S2_Util!F5*Weighting!L6+TUM_db2_S2_Util!G5*Weighting!L7+TUM_db2_S2_Util!H5*Weighting!L8+TUM_db2_S2_Util!I5*Weighting!L9+TUM_db2_S2_Util!J5*Weighting!L10+TUM_db2_S2_Util!K5*Weighting!L11+TUM_db2_S2_Util!L5*Weighting!L12+TUM_db2_S2_Util!M5*Weighting!L13+TUM_db2_S2_Util!N5*Weighting!L14+TUM_db2_S2_Util!O5*Weighting!L15+TUM_db2_S2_Util!P5*Weighting!L16+TUM_db2_S2_Util!Q5*Weighting!L17</f>
        <v>-8.520551621906268</v>
      </c>
      <c r="M5" s="6">
        <f>+TUM_db2_S2_Util!B5*Weighting!M2+TUM_db2_S2_Util!C5*Weighting!M3+TUM_db2_S2_Util!D5*Weighting!M4+TUM_db2_S2_Util!E5*Weighting!M5+TUM_db2_S2_Util!F5*Weighting!M6+TUM_db2_S2_Util!G5*Weighting!M7+TUM_db2_S2_Util!H5*Weighting!M8+TUM_db2_S2_Util!I5*Weighting!M9+TUM_db2_S2_Util!J5*Weighting!M10+TUM_db2_S2_Util!K5*Weighting!M11+TUM_db2_S2_Util!L5*Weighting!M12+TUM_db2_S2_Util!M5*Weighting!M13+TUM_db2_S2_Util!N5*Weighting!M14+TUM_db2_S2_Util!O5*Weighting!M15+TUM_db2_S2_Util!P5*Weighting!M16+TUM_db2_S2_Util!Q5*Weighting!M17</f>
        <v>-0.41679061538687717</v>
      </c>
      <c r="N5" s="6">
        <f>+TUM_db2_S2_Util!B5*Weighting!N2+TUM_db2_S2_Util!C5*Weighting!N3+TUM_db2_S2_Util!D5*Weighting!N4+TUM_db2_S2_Util!E5*Weighting!N5+TUM_db2_S2_Util!F5*Weighting!N6+TUM_db2_S2_Util!G5*Weighting!N7+TUM_db2_S2_Util!H5*Weighting!N8+TUM_db2_S2_Util!I5*Weighting!N9+TUM_db2_S2_Util!J5*Weighting!N10+TUM_db2_S2_Util!K5*Weighting!N11+TUM_db2_S2_Util!L5*Weighting!N12+TUM_db2_S2_Util!M5*Weighting!N13+TUM_db2_S2_Util!N5*Weighting!N14+TUM_db2_S2_Util!O5*Weighting!N15+TUM_db2_S2_Util!P5*Weighting!N16+TUM_db2_S2_Util!Q5*Weighting!N17</f>
        <v>-137.83605692879749</v>
      </c>
      <c r="O5" s="6">
        <f>+TUM_db2_S2_Util!B5*Weighting!O2+TUM_db2_S2_Util!C5*Weighting!O3+TUM_db2_S2_Util!D5*Weighting!O4+TUM_db2_S2_Util!E5*Weighting!O5+TUM_db2_S2_Util!F5*Weighting!O6+TUM_db2_S2_Util!G5*Weighting!O7+TUM_db2_S2_Util!H5*Weighting!O8+TUM_db2_S2_Util!I5*Weighting!O9+TUM_db2_S2_Util!J5*Weighting!O10+TUM_db2_S2_Util!K5*Weighting!O11+TUM_db2_S2_Util!L5*Weighting!O12+TUM_db2_S2_Util!M5*Weighting!O13+TUM_db2_S2_Util!N5*Weighting!O14+TUM_db2_S2_Util!O5*Weighting!O15+TUM_db2_S2_Util!P5*Weighting!O16+TUM_db2_S2_Util!Q5*Weighting!O17</f>
        <v>-211.4406092756677</v>
      </c>
      <c r="P5" s="6">
        <f>+TUM_db2_S2_Util!B5*Weighting!P2+TUM_db2_S2_Util!C5*Weighting!P3+TUM_db2_S2_Util!D5*Weighting!P4+TUM_db2_S2_Util!E5*Weighting!P5+TUM_db2_S2_Util!F5*Weighting!P6+TUM_db2_S2_Util!G5*Weighting!P7+TUM_db2_S2_Util!H5*Weighting!P8+TUM_db2_S2_Util!I5*Weighting!P9+TUM_db2_S2_Util!J5*Weighting!P10+TUM_db2_S2_Util!K5*Weighting!P11+TUM_db2_S2_Util!L5*Weighting!P12+TUM_db2_S2_Util!M5*Weighting!P13+TUM_db2_S2_Util!N5*Weighting!P14+TUM_db2_S2_Util!O5*Weighting!P15+TUM_db2_S2_Util!P5*Weighting!P16+TUM_db2_S2_Util!Q5*Weighting!P17</f>
        <v>-15.56684189647002</v>
      </c>
      <c r="Q5" s="6">
        <f>+TUM_db2_S2_Util!B5*Weighting!Q2+TUM_db2_S2_Util!C5*Weighting!Q3+TUM_db2_S2_Util!D5*Weighting!Q4+TUM_db2_S2_Util!E5*Weighting!Q5+TUM_db2_S2_Util!F5*Weighting!Q6+TUM_db2_S2_Util!G5*Weighting!Q7+TUM_db2_S2_Util!H5*Weighting!Q8+TUM_db2_S2_Util!I5*Weighting!Q9+TUM_db2_S2_Util!J5*Weighting!Q10+TUM_db2_S2_Util!K5*Weighting!Q11+TUM_db2_S2_Util!L5*Weighting!Q12+TUM_db2_S2_Util!M5*Weighting!Q13+TUM_db2_S2_Util!N5*Weighting!Q14+TUM_db2_S2_Util!O5*Weighting!Q15+TUM_db2_S2_Util!P5*Weighting!Q16+TUM_db2_S2_Util!Q5*Weighting!Q17</f>
        <v>-0.92657622309680754</v>
      </c>
      <c r="R5" s="6">
        <f>+TUM_db2_S2_Util!B5*Weighting!R2+TUM_db2_S2_Util!C5*Weighting!R3+TUM_db2_S2_Util!D5*Weighting!R4+TUM_db2_S2_Util!E5*Weighting!R5+TUM_db2_S2_Util!F5*Weighting!R6+TUM_db2_S2_Util!G5*Weighting!R7+TUM_db2_S2_Util!H5*Weighting!R8+TUM_db2_S2_Util!I5*Weighting!R9+TUM_db2_S2_Util!J5*Weighting!R10+TUM_db2_S2_Util!K5*Weighting!R11+TUM_db2_S2_Util!L5*Weighting!R12+TUM_db2_S2_Util!M5*Weighting!R13+TUM_db2_S2_Util!N5*Weighting!R14+TUM_db2_S2_Util!O5*Weighting!R15+TUM_db2_S2_Util!P5*Weighting!R16+TUM_db2_S2_Util!Q5*Weighting!R17</f>
        <v>-12.903686495898526</v>
      </c>
      <c r="S5" s="6">
        <f>+TUM_db2_S2_Util!B5*Weighting!S2+TUM_db2_S2_Util!C5*Weighting!S3+TUM_db2_S2_Util!D5*Weighting!S4+TUM_db2_S2_Util!E5*Weighting!S5+TUM_db2_S2_Util!F5*Weighting!S6+TUM_db2_S2_Util!G5*Weighting!S7+TUM_db2_S2_Util!H5*Weighting!S8+TUM_db2_S2_Util!I5*Weighting!S9+TUM_db2_S2_Util!J5*Weighting!S10+TUM_db2_S2_Util!K5*Weighting!S11+TUM_db2_S2_Util!L5*Weighting!S12+TUM_db2_S2_Util!M5*Weighting!S13+TUM_db2_S2_Util!N5*Weighting!S14+TUM_db2_S2_Util!O5*Weighting!S15+TUM_db2_S2_Util!P5*Weighting!S16+TUM_db2_S2_Util!Q5*Weighting!S17</f>
        <v>-23.119636506121257</v>
      </c>
      <c r="T5" s="6">
        <f>+TUM_db2_S2_Util!B5*Weighting!T2+TUM_db2_S2_Util!C5*Weighting!T3+TUM_db2_S2_Util!D5*Weighting!T4+TUM_db2_S2_Util!E5*Weighting!T5+TUM_db2_S2_Util!F5*Weighting!T6+TUM_db2_S2_Util!G5*Weighting!T7+TUM_db2_S2_Util!H5*Weighting!T8+TUM_db2_S2_Util!I5*Weighting!T9+TUM_db2_S2_Util!J5*Weighting!T10+TUM_db2_S2_Util!K5*Weighting!T11+TUM_db2_S2_Util!L5*Weighting!T12+TUM_db2_S2_Util!M5*Weighting!T13+TUM_db2_S2_Util!N5*Weighting!T14+TUM_db2_S2_Util!O5*Weighting!T15+TUM_db2_S2_Util!P5*Weighting!T16+TUM_db2_S2_Util!Q5*Weighting!T17</f>
        <v>-30.087476299810696</v>
      </c>
      <c r="U5" s="6">
        <f>+TUM_db2_S2_Util!B5*Weighting!U2+TUM_db2_S2_Util!C5*Weighting!U3+TUM_db2_S2_Util!D5*Weighting!U4+TUM_db2_S2_Util!E5*Weighting!U5+TUM_db2_S2_Util!F5*Weighting!U6+TUM_db2_S2_Util!G5*Weighting!U7+TUM_db2_S2_Util!H5*Weighting!U8+TUM_db2_S2_Util!I5*Weighting!U9+TUM_db2_S2_Util!J5*Weighting!U10+TUM_db2_S2_Util!K5*Weighting!U11+TUM_db2_S2_Util!L5*Weighting!U12+TUM_db2_S2_Util!M5*Weighting!U13+TUM_db2_S2_Util!N5*Weighting!U14+TUM_db2_S2_Util!O5*Weighting!U15+TUM_db2_S2_Util!P5*Weighting!U16+TUM_db2_S2_Util!Q5*Weighting!U17</f>
        <v>-33.576238157927847</v>
      </c>
      <c r="V5" s="6">
        <f>+TUM_db2_S2_Util!B5*Weighting!V2+TUM_db2_S2_Util!C5*Weighting!V3+TUM_db2_S2_Util!D5*Weighting!V4+TUM_db2_S2_Util!E5*Weighting!V5+TUM_db2_S2_Util!F5*Weighting!V6+TUM_db2_S2_Util!G5*Weighting!V7+TUM_db2_S2_Util!H5*Weighting!V8+TUM_db2_S2_Util!I5*Weighting!V9+TUM_db2_S2_Util!J5*Weighting!V10+TUM_db2_S2_Util!K5*Weighting!V11+TUM_db2_S2_Util!L5*Weighting!V12+TUM_db2_S2_Util!M5*Weighting!V13+TUM_db2_S2_Util!N5*Weighting!V14+TUM_db2_S2_Util!O5*Weighting!V15+TUM_db2_S2_Util!P5*Weighting!V16+TUM_db2_S2_Util!Q5*Weighting!V17</f>
        <v>-30.338497833319558</v>
      </c>
      <c r="W5" s="6">
        <f>+TUM_db2_S2_Util!B5*Weighting!W2+TUM_db2_S2_Util!C5*Weighting!W3+TUM_db2_S2_Util!D5*Weighting!W4+TUM_db2_S2_Util!E5*Weighting!W5+TUM_db2_S2_Util!F5*Weighting!W6+TUM_db2_S2_Util!G5*Weighting!W7+TUM_db2_S2_Util!H5*Weighting!W8+TUM_db2_S2_Util!I5*Weighting!W9+TUM_db2_S2_Util!J5*Weighting!W10+TUM_db2_S2_Util!K5*Weighting!W11+TUM_db2_S2_Util!L5*Weighting!W12+TUM_db2_S2_Util!M5*Weighting!W13+TUM_db2_S2_Util!N5*Weighting!W14+TUM_db2_S2_Util!O5*Weighting!W15+TUM_db2_S2_Util!P5*Weighting!W16+TUM_db2_S2_Util!Q5*Weighting!W17</f>
        <v>-204.58808738493309</v>
      </c>
      <c r="X5" s="6">
        <f>+TUM_db2_S2_Util!B5*Weighting!X2+TUM_db2_S2_Util!C5*Weighting!X3+TUM_db2_S2_Util!D5*Weighting!X4+TUM_db2_S2_Util!E5*Weighting!X5+TUM_db2_S2_Util!F5*Weighting!X6+TUM_db2_S2_Util!G5*Weighting!X7+TUM_db2_S2_Util!H5*Weighting!X8+TUM_db2_S2_Util!I5*Weighting!X9+TUM_db2_S2_Util!J5*Weighting!X10+TUM_db2_S2_Util!K5*Weighting!X11+TUM_db2_S2_Util!L5*Weighting!X12+TUM_db2_S2_Util!M5*Weighting!X13+TUM_db2_S2_Util!N5*Weighting!X14+TUM_db2_S2_Util!O5*Weighting!X15+TUM_db2_S2_Util!P5*Weighting!X16+TUM_db2_S2_Util!Q5*Weighting!X17</f>
        <v>-17.929150938579177</v>
      </c>
      <c r="Y5" s="6">
        <f>+TUM_db2_S2_Util!B5*Weighting!Y2+TUM_db2_S2_Util!C5*Weighting!Y3+TUM_db2_S2_Util!D5*Weighting!Y4+TUM_db2_S2_Util!E5*Weighting!Y5+TUM_db2_S2_Util!F5*Weighting!Y6+TUM_db2_S2_Util!G5*Weighting!Y7+TUM_db2_S2_Util!H5*Weighting!Y8+TUM_db2_S2_Util!I5*Weighting!Y9+TUM_db2_S2_Util!J5*Weighting!Y10+TUM_db2_S2_Util!K5*Weighting!Y11+TUM_db2_S2_Util!L5*Weighting!Y12+TUM_db2_S2_Util!M5*Weighting!Y13+TUM_db2_S2_Util!N5*Weighting!Y14+TUM_db2_S2_Util!O5*Weighting!Y15+TUM_db2_S2_Util!P5*Weighting!Y16+TUM_db2_S2_Util!Q5*Weighting!Y17</f>
        <v>-154.86573359869598</v>
      </c>
      <c r="Z5" s="6">
        <f>+TUM_db2_S2_Util!B5*Weighting!Z2+TUM_db2_S2_Util!C5*Weighting!Z3+TUM_db2_S2_Util!D5*Weighting!Z4+TUM_db2_S2_Util!E5*Weighting!Z5+TUM_db2_S2_Util!F5*Weighting!Z6+TUM_db2_S2_Util!G5*Weighting!Z7+TUM_db2_S2_Util!H5*Weighting!Z8+TUM_db2_S2_Util!I5*Weighting!Z9+TUM_db2_S2_Util!J5*Weighting!Z10+TUM_db2_S2_Util!K5*Weighting!Z11+TUM_db2_S2_Util!L5*Weighting!Z12+TUM_db2_S2_Util!M5*Weighting!Z13+TUM_db2_S2_Util!N5*Weighting!Z14+TUM_db2_S2_Util!O5*Weighting!Z15+TUM_db2_S2_Util!P5*Weighting!Z16+TUM_db2_S2_Util!Q5*Weighting!Z17</f>
        <v>-18.877665275705123</v>
      </c>
      <c r="AA5" s="6">
        <f>+TUM_db2_S2_Util!B5*Weighting!AA2+TUM_db2_S2_Util!C5*Weighting!AA3+TUM_db2_S2_Util!D5*Weighting!AA4+TUM_db2_S2_Util!E5*Weighting!AA5+TUM_db2_S2_Util!F5*Weighting!AA6+TUM_db2_S2_Util!G5*Weighting!AA7+TUM_db2_S2_Util!H5*Weighting!AA8+TUM_db2_S2_Util!I5*Weighting!AA9+TUM_db2_S2_Util!J5*Weighting!AA10+TUM_db2_S2_Util!K5*Weighting!AA11+TUM_db2_S2_Util!L5*Weighting!AA12+TUM_db2_S2_Util!M5*Weighting!AA13+TUM_db2_S2_Util!N5*Weighting!AA14+TUM_db2_S2_Util!O5*Weighting!AA15+TUM_db2_S2_Util!P5*Weighting!AA16+TUM_db2_S2_Util!Q5*Weighting!AA17</f>
        <v>-12.573247652829075</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2_Mat!B2*Weighting!B2+TUM_db2_S2_Mat!C2*Weighting!B3+TUM_db2_S2_Mat!D2*Weighting!B4+TUM_db2_S2_Mat!E2*Weighting!B5+TUM_db2_S2_Mat!F2*Weighting!B6+TUM_db2_S2_Mat!G2*Weighting!B7+TUM_db2_S2_Mat!H2*Weighting!B8+TUM_db2_S2_Mat!I2*Weighting!B9+TUM_db2_S2_Mat!J2*Weighting!B10+TUM_db2_S2_Mat!K2*Weighting!B11+TUM_db2_S2_Mat!L2*Weighting!B12+TUM_db2_S2_Mat!M2*Weighting!B13+TUM_db2_S2_Mat!N2*Weighting!B14+TUM_db2_S2_Mat!O2*Weighting!B15+TUM_db2_S2_Mat!P2*Weighting!B16+TUM_db2_S2_Mat!Q2*Weighting!B17</f>
        <v>698.43477773165785</v>
      </c>
      <c r="C2" s="6">
        <f ca="1">+TUM_db2_S2_Mat!B2*Weighting!C2+TUM_db2_S2_Mat!C2*Weighting!C3+TUM_db2_S2_Mat!D2*Weighting!C4+TUM_db2_S2_Mat!E2*Weighting!C5+TUM_db2_S2_Mat!F2*Weighting!C6+TUM_db2_S2_Mat!G2*Weighting!C7+TUM_db2_S2_Mat!H2*Weighting!C8+TUM_db2_S2_Mat!I2*Weighting!C9+TUM_db2_S2_Mat!J2*Weighting!C10+TUM_db2_S2_Mat!K2*Weighting!C11+TUM_db2_S2_Mat!L2*Weighting!C12+TUM_db2_S2_Mat!M2*Weighting!C13+TUM_db2_S2_Mat!N2*Weighting!C14+TUM_db2_S2_Mat!O2*Weighting!C15+TUM_db2_S2_Mat!P2*Weighting!C16+TUM_db2_S2_Mat!Q2*Weighting!C17</f>
        <v>672.60409379169619</v>
      </c>
      <c r="D2" s="6">
        <f ca="1">+TUM_db2_S2_Mat!B2*Weighting!D2+TUM_db2_S2_Mat!C2*Weighting!D3+TUM_db2_S2_Mat!D2*Weighting!D4+TUM_db2_S2_Mat!E2*Weighting!D5+TUM_db2_S2_Mat!F2*Weighting!D6+TUM_db2_S2_Mat!G2*Weighting!D7+TUM_db2_S2_Mat!H2*Weighting!D8+TUM_db2_S2_Mat!I2*Weighting!D9+TUM_db2_S2_Mat!J2*Weighting!D10+TUM_db2_S2_Mat!K2*Weighting!D11+TUM_db2_S2_Mat!L2*Weighting!D12+TUM_db2_S2_Mat!M2*Weighting!D13+TUM_db2_S2_Mat!N2*Weighting!D14+TUM_db2_S2_Mat!O2*Weighting!D15+TUM_db2_S2_Mat!P2*Weighting!D16+TUM_db2_S2_Mat!Q2*Weighting!D17</f>
        <v>681.83890833754742</v>
      </c>
      <c r="E2" s="6">
        <f ca="1">+TUM_db2_S2_Mat!B2*Weighting!E2+TUM_db2_S2_Mat!C2*Weighting!E3+TUM_db2_S2_Mat!D2*Weighting!E4+TUM_db2_S2_Mat!E2*Weighting!E5+TUM_db2_S2_Mat!F2*Weighting!E6+TUM_db2_S2_Mat!G2*Weighting!E7+TUM_db2_S2_Mat!H2*Weighting!E8+TUM_db2_S2_Mat!I2*Weighting!E9+TUM_db2_S2_Mat!J2*Weighting!E10+TUM_db2_S2_Mat!K2*Weighting!E11+TUM_db2_S2_Mat!L2*Weighting!E12+TUM_db2_S2_Mat!M2*Weighting!E13+TUM_db2_S2_Mat!N2*Weighting!E14+TUM_db2_S2_Mat!O2*Weighting!E15+TUM_db2_S2_Mat!P2*Weighting!E16+TUM_db2_S2_Mat!Q2*Weighting!E17</f>
        <v>827.63393393669423</v>
      </c>
      <c r="F2" s="6">
        <f ca="1">+TUM_db2_S2_Mat!B2*Weighting!F2+TUM_db2_S2_Mat!C2*Weighting!F3+TUM_db2_S2_Mat!D2*Weighting!F4+TUM_db2_S2_Mat!E2*Weighting!F5+TUM_db2_S2_Mat!F2*Weighting!F6+TUM_db2_S2_Mat!G2*Weighting!F7+TUM_db2_S2_Mat!H2*Weighting!F8+TUM_db2_S2_Mat!I2*Weighting!F9+TUM_db2_S2_Mat!J2*Weighting!F10+TUM_db2_S2_Mat!K2*Weighting!F11+TUM_db2_S2_Mat!L2*Weighting!F12+TUM_db2_S2_Mat!M2*Weighting!F13+TUM_db2_S2_Mat!N2*Weighting!F14+TUM_db2_S2_Mat!O2*Weighting!F15+TUM_db2_S2_Mat!P2*Weighting!F16+TUM_db2_S2_Mat!Q2*Weighting!F17</f>
        <v>640.2956849368785</v>
      </c>
      <c r="G2" s="6">
        <f>+TUM_db2_S2_Mat!B2*Weighting!G2+TUM_db2_S2_Mat!C2*Weighting!G3+TUM_db2_S2_Mat!D2*Weighting!G4+TUM_db2_S2_Mat!E2*Weighting!G5+TUM_db2_S2_Mat!F2*Weighting!G6+TUM_db2_S2_Mat!G2*Weighting!G7+TUM_db2_S2_Mat!H2*Weighting!G8+TUM_db2_S2_Mat!I2*Weighting!G9+TUM_db2_S2_Mat!J2*Weighting!G10+TUM_db2_S2_Mat!K2*Weighting!G11+TUM_db2_S2_Mat!L2*Weighting!G12+TUM_db2_S2_Mat!M2*Weighting!G13+TUM_db2_S2_Mat!N2*Weighting!G14+TUM_db2_S2_Mat!O2*Weighting!G15+TUM_db2_S2_Mat!P2*Weighting!G16+TUM_db2_S2_Mat!Q2*Weighting!G17</f>
        <v>285.48963959535797</v>
      </c>
      <c r="H2" s="6">
        <f>+TUM_db2_S2_Mat!B2*Weighting!H2+TUM_db2_S2_Mat!C2*Weighting!H3+TUM_db2_S2_Mat!D2*Weighting!H4+TUM_db2_S2_Mat!E2*Weighting!H5+TUM_db2_S2_Mat!F2*Weighting!H6+TUM_db2_S2_Mat!G2*Weighting!H7+TUM_db2_S2_Mat!H2*Weighting!H8+TUM_db2_S2_Mat!I2*Weighting!H9+TUM_db2_S2_Mat!J2*Weighting!H10+TUM_db2_S2_Mat!K2*Weighting!H11+TUM_db2_S2_Mat!L2*Weighting!H12+TUM_db2_S2_Mat!M2*Weighting!H13+TUM_db2_S2_Mat!N2*Weighting!H14+TUM_db2_S2_Mat!O2*Weighting!H15+TUM_db2_S2_Mat!P2*Weighting!H16+TUM_db2_S2_Mat!Q2*Weighting!H17</f>
        <v>236.65966168460071</v>
      </c>
      <c r="I2" s="6">
        <f>+TUM_db2_S2_Mat!B2*Weighting!I2+TUM_db2_S2_Mat!C2*Weighting!I3+TUM_db2_S2_Mat!D2*Weighting!I4+TUM_db2_S2_Mat!E2*Weighting!I5+TUM_db2_S2_Mat!F2*Weighting!I6+TUM_db2_S2_Mat!G2*Weighting!I7+TUM_db2_S2_Mat!H2*Weighting!I8+TUM_db2_S2_Mat!I2*Weighting!I9+TUM_db2_S2_Mat!J2*Weighting!I10+TUM_db2_S2_Mat!K2*Weighting!I11+TUM_db2_S2_Mat!L2*Weighting!I12+TUM_db2_S2_Mat!M2*Weighting!I13+TUM_db2_S2_Mat!N2*Weighting!I14+TUM_db2_S2_Mat!O2*Weighting!I15+TUM_db2_S2_Mat!P2*Weighting!I16+TUM_db2_S2_Mat!Q2*Weighting!I17</f>
        <v>275.44809496470583</v>
      </c>
      <c r="J2" s="6">
        <f>+TUM_db2_S2_Mat!B2*Weighting!J2+TUM_db2_S2_Mat!C2*Weighting!J3+TUM_db2_S2_Mat!D2*Weighting!J4+TUM_db2_S2_Mat!E2*Weighting!J5+TUM_db2_S2_Mat!F2*Weighting!J6+TUM_db2_S2_Mat!G2*Weighting!J7+TUM_db2_S2_Mat!H2*Weighting!J8+TUM_db2_S2_Mat!I2*Weighting!J9+TUM_db2_S2_Mat!J2*Weighting!J10+TUM_db2_S2_Mat!K2*Weighting!J11+TUM_db2_S2_Mat!L2*Weighting!J12+TUM_db2_S2_Mat!M2*Weighting!J13+TUM_db2_S2_Mat!N2*Weighting!J14+TUM_db2_S2_Mat!O2*Weighting!J15+TUM_db2_S2_Mat!P2*Weighting!J16+TUM_db2_S2_Mat!Q2*Weighting!J17</f>
        <v>317.16569480916888</v>
      </c>
      <c r="K2" s="6">
        <f>+TUM_db2_S2_Mat!B2*Weighting!K2+TUM_db2_S2_Mat!C2*Weighting!K3+TUM_db2_S2_Mat!D2*Weighting!K4+TUM_db2_S2_Mat!E2*Weighting!K5+TUM_db2_S2_Mat!F2*Weighting!K6+TUM_db2_S2_Mat!G2*Weighting!K7+TUM_db2_S2_Mat!H2*Weighting!K8+TUM_db2_S2_Mat!I2*Weighting!K9+TUM_db2_S2_Mat!J2*Weighting!K10+TUM_db2_S2_Mat!K2*Weighting!K11+TUM_db2_S2_Mat!L2*Weighting!K12+TUM_db2_S2_Mat!M2*Weighting!K13+TUM_db2_S2_Mat!N2*Weighting!K14+TUM_db2_S2_Mat!O2*Weighting!K15+TUM_db2_S2_Mat!P2*Weighting!K16+TUM_db2_S2_Mat!Q2*Weighting!K17</f>
        <v>217.02061614904247</v>
      </c>
      <c r="L2" s="6">
        <f>+TUM_db2_S2_Mat!B2*Weighting!L2+TUM_db2_S2_Mat!C2*Weighting!L3+TUM_db2_S2_Mat!D2*Weighting!L4+TUM_db2_S2_Mat!E2*Weighting!L5+TUM_db2_S2_Mat!F2*Weighting!L6+TUM_db2_S2_Mat!G2*Weighting!L7+TUM_db2_S2_Mat!H2*Weighting!L8+TUM_db2_S2_Mat!I2*Weighting!L9+TUM_db2_S2_Mat!J2*Weighting!L10+TUM_db2_S2_Mat!K2*Weighting!L11+TUM_db2_S2_Mat!L2*Weighting!L12+TUM_db2_S2_Mat!M2*Weighting!L13+TUM_db2_S2_Mat!N2*Weighting!L14+TUM_db2_S2_Mat!O2*Weighting!L15+TUM_db2_S2_Mat!P2*Weighting!L16+TUM_db2_S2_Mat!Q2*Weighting!L17</f>
        <v>42.602758109531344</v>
      </c>
      <c r="M2" s="6">
        <f>+TUM_db2_S2_Mat!B2*Weighting!M2+TUM_db2_S2_Mat!C2*Weighting!M3+TUM_db2_S2_Mat!D2*Weighting!M4+TUM_db2_S2_Mat!E2*Weighting!M5+TUM_db2_S2_Mat!F2*Weighting!M6+TUM_db2_S2_Mat!G2*Weighting!M7+TUM_db2_S2_Mat!H2*Weighting!M8+TUM_db2_S2_Mat!I2*Weighting!M9+TUM_db2_S2_Mat!J2*Weighting!M10+TUM_db2_S2_Mat!K2*Weighting!M11+TUM_db2_S2_Mat!L2*Weighting!M12+TUM_db2_S2_Mat!M2*Weighting!M13+TUM_db2_S2_Mat!N2*Weighting!M14+TUM_db2_S2_Mat!O2*Weighting!M15+TUM_db2_S2_Mat!P2*Weighting!M16+TUM_db2_S2_Mat!Q2*Weighting!M17</f>
        <v>2.0839530769343866</v>
      </c>
      <c r="N2" s="6">
        <f>+TUM_db2_S2_Mat!B2*Weighting!N2+TUM_db2_S2_Mat!C2*Weighting!N3+TUM_db2_S2_Mat!D2*Weighting!N4+TUM_db2_S2_Mat!E2*Weighting!N5+TUM_db2_S2_Mat!F2*Weighting!N6+TUM_db2_S2_Mat!G2*Weighting!N7+TUM_db2_S2_Mat!H2*Weighting!N8+TUM_db2_S2_Mat!I2*Weighting!N9+TUM_db2_S2_Mat!J2*Weighting!N10+TUM_db2_S2_Mat!K2*Weighting!N11+TUM_db2_S2_Mat!L2*Weighting!N12+TUM_db2_S2_Mat!M2*Weighting!N13+TUM_db2_S2_Mat!N2*Weighting!N14+TUM_db2_S2_Mat!O2*Weighting!N15+TUM_db2_S2_Mat!P2*Weighting!N16+TUM_db2_S2_Mat!Q2*Weighting!N17</f>
        <v>689.18028464398731</v>
      </c>
      <c r="O2" s="6">
        <f>+TUM_db2_S2_Mat!B2*Weighting!O2+TUM_db2_S2_Mat!C2*Weighting!O3+TUM_db2_S2_Mat!D2*Weighting!O4+TUM_db2_S2_Mat!E2*Weighting!O5+TUM_db2_S2_Mat!F2*Weighting!O6+TUM_db2_S2_Mat!G2*Weighting!O7+TUM_db2_S2_Mat!H2*Weighting!O8+TUM_db2_S2_Mat!I2*Weighting!O9+TUM_db2_S2_Mat!J2*Weighting!O10+TUM_db2_S2_Mat!K2*Weighting!O11+TUM_db2_S2_Mat!L2*Weighting!O12+TUM_db2_S2_Mat!M2*Weighting!O13+TUM_db2_S2_Mat!N2*Weighting!O14+TUM_db2_S2_Mat!O2*Weighting!O15+TUM_db2_S2_Mat!P2*Weighting!O16+TUM_db2_S2_Mat!Q2*Weighting!O17</f>
        <v>1057.2030463783387</v>
      </c>
      <c r="P2" s="6">
        <f>+TUM_db2_S2_Mat!B2*Weighting!P2+TUM_db2_S2_Mat!C2*Weighting!P3+TUM_db2_S2_Mat!D2*Weighting!P4+TUM_db2_S2_Mat!E2*Weighting!P5+TUM_db2_S2_Mat!F2*Weighting!P6+TUM_db2_S2_Mat!G2*Weighting!P7+TUM_db2_S2_Mat!H2*Weighting!P8+TUM_db2_S2_Mat!I2*Weighting!P9+TUM_db2_S2_Mat!J2*Weighting!P10+TUM_db2_S2_Mat!K2*Weighting!P11+TUM_db2_S2_Mat!L2*Weighting!P12+TUM_db2_S2_Mat!M2*Weighting!P13+TUM_db2_S2_Mat!N2*Weighting!P14+TUM_db2_S2_Mat!O2*Weighting!P15+TUM_db2_S2_Mat!P2*Weighting!P16+TUM_db2_S2_Mat!Q2*Weighting!P17</f>
        <v>77.834209482350104</v>
      </c>
      <c r="Q2" s="6">
        <f>+TUM_db2_S2_Mat!B2*Weighting!Q2+TUM_db2_S2_Mat!C2*Weighting!Q3+TUM_db2_S2_Mat!D2*Weighting!Q4+TUM_db2_S2_Mat!E2*Weighting!Q5+TUM_db2_S2_Mat!F2*Weighting!Q6+TUM_db2_S2_Mat!G2*Weighting!Q7+TUM_db2_S2_Mat!H2*Weighting!Q8+TUM_db2_S2_Mat!I2*Weighting!Q9+TUM_db2_S2_Mat!J2*Weighting!Q10+TUM_db2_S2_Mat!K2*Weighting!Q11+TUM_db2_S2_Mat!L2*Weighting!Q12+TUM_db2_S2_Mat!M2*Weighting!Q13+TUM_db2_S2_Mat!N2*Weighting!Q14+TUM_db2_S2_Mat!O2*Weighting!Q15+TUM_db2_S2_Mat!P2*Weighting!Q16+TUM_db2_S2_Mat!Q2*Weighting!Q17</f>
        <v>4.6328811154840368</v>
      </c>
      <c r="R2" s="6">
        <f>+TUM_db2_S2_Mat!B2*Weighting!R2+TUM_db2_S2_Mat!C2*Weighting!R3+TUM_db2_S2_Mat!D2*Weighting!R4+TUM_db2_S2_Mat!E2*Weighting!R5+TUM_db2_S2_Mat!F2*Weighting!R6+TUM_db2_S2_Mat!G2*Weighting!R7+TUM_db2_S2_Mat!H2*Weighting!R8+TUM_db2_S2_Mat!I2*Weighting!R9+TUM_db2_S2_Mat!J2*Weighting!R10+TUM_db2_S2_Mat!K2*Weighting!R11+TUM_db2_S2_Mat!L2*Weighting!R12+TUM_db2_S2_Mat!M2*Weighting!R13+TUM_db2_S2_Mat!N2*Weighting!R14+TUM_db2_S2_Mat!O2*Weighting!R15+TUM_db2_S2_Mat!P2*Weighting!R16+TUM_db2_S2_Mat!Q2*Weighting!R17</f>
        <v>64.518432479492631</v>
      </c>
      <c r="S2" s="6">
        <f>+TUM_db2_S2_Mat!B2*Weighting!S2+TUM_db2_S2_Mat!C2*Weighting!S3+TUM_db2_S2_Mat!D2*Weighting!S4+TUM_db2_S2_Mat!E2*Weighting!S5+TUM_db2_S2_Mat!F2*Weighting!S6+TUM_db2_S2_Mat!G2*Weighting!S7+TUM_db2_S2_Mat!H2*Weighting!S8+TUM_db2_S2_Mat!I2*Weighting!S9+TUM_db2_S2_Mat!J2*Weighting!S10+TUM_db2_S2_Mat!K2*Weighting!S11+TUM_db2_S2_Mat!L2*Weighting!S12+TUM_db2_S2_Mat!M2*Weighting!S13+TUM_db2_S2_Mat!N2*Weighting!S14+TUM_db2_S2_Mat!O2*Weighting!S15+TUM_db2_S2_Mat!P2*Weighting!S16+TUM_db2_S2_Mat!Q2*Weighting!S17</f>
        <v>115.59818253060628</v>
      </c>
      <c r="T2" s="6">
        <f>+TUM_db2_S2_Mat!B2*Weighting!T2+TUM_db2_S2_Mat!C2*Weighting!T3+TUM_db2_S2_Mat!D2*Weighting!T4+TUM_db2_S2_Mat!E2*Weighting!T5+TUM_db2_S2_Mat!F2*Weighting!T6+TUM_db2_S2_Mat!G2*Weighting!T7+TUM_db2_S2_Mat!H2*Weighting!T8+TUM_db2_S2_Mat!I2*Weighting!T9+TUM_db2_S2_Mat!J2*Weighting!T10+TUM_db2_S2_Mat!K2*Weighting!T11+TUM_db2_S2_Mat!L2*Weighting!T12+TUM_db2_S2_Mat!M2*Weighting!T13+TUM_db2_S2_Mat!N2*Weighting!T14+TUM_db2_S2_Mat!O2*Weighting!T15+TUM_db2_S2_Mat!P2*Weighting!T16+TUM_db2_S2_Mat!Q2*Weighting!T17</f>
        <v>150.43738149905346</v>
      </c>
      <c r="U2" s="6">
        <f>+TUM_db2_S2_Mat!B2*Weighting!U2+TUM_db2_S2_Mat!C2*Weighting!U3+TUM_db2_S2_Mat!D2*Weighting!U4+TUM_db2_S2_Mat!E2*Weighting!U5+TUM_db2_S2_Mat!F2*Weighting!U6+TUM_db2_S2_Mat!G2*Weighting!U7+TUM_db2_S2_Mat!H2*Weighting!U8+TUM_db2_S2_Mat!I2*Weighting!U9+TUM_db2_S2_Mat!J2*Weighting!U10+TUM_db2_S2_Mat!K2*Weighting!U11+TUM_db2_S2_Mat!L2*Weighting!U12+TUM_db2_S2_Mat!M2*Weighting!U13+TUM_db2_S2_Mat!N2*Weighting!U14+TUM_db2_S2_Mat!O2*Weighting!U15+TUM_db2_S2_Mat!P2*Weighting!U16+TUM_db2_S2_Mat!Q2*Weighting!U17</f>
        <v>167.88119078963922</v>
      </c>
      <c r="V2" s="6">
        <f>+TUM_db2_S2_Mat!B2*Weighting!V2+TUM_db2_S2_Mat!C2*Weighting!V3+TUM_db2_S2_Mat!D2*Weighting!V4+TUM_db2_S2_Mat!E2*Weighting!V5+TUM_db2_S2_Mat!F2*Weighting!V6+TUM_db2_S2_Mat!G2*Weighting!V7+TUM_db2_S2_Mat!H2*Weighting!V8+TUM_db2_S2_Mat!I2*Weighting!V9+TUM_db2_S2_Mat!J2*Weighting!V10+TUM_db2_S2_Mat!K2*Weighting!V11+TUM_db2_S2_Mat!L2*Weighting!V12+TUM_db2_S2_Mat!M2*Weighting!V13+TUM_db2_S2_Mat!N2*Weighting!V14+TUM_db2_S2_Mat!O2*Weighting!V15+TUM_db2_S2_Mat!P2*Weighting!V16+TUM_db2_S2_Mat!Q2*Weighting!V17</f>
        <v>151.6924891665978</v>
      </c>
      <c r="W2" s="6">
        <f>+TUM_db2_S2_Mat!B2*Weighting!W2+TUM_db2_S2_Mat!C2*Weighting!W3+TUM_db2_S2_Mat!D2*Weighting!W4+TUM_db2_S2_Mat!E2*Weighting!W5+TUM_db2_S2_Mat!F2*Weighting!W6+TUM_db2_S2_Mat!G2*Weighting!W7+TUM_db2_S2_Mat!H2*Weighting!W8+TUM_db2_S2_Mat!I2*Weighting!W9+TUM_db2_S2_Mat!J2*Weighting!W10+TUM_db2_S2_Mat!K2*Weighting!W11+TUM_db2_S2_Mat!L2*Weighting!W12+TUM_db2_S2_Mat!M2*Weighting!W13+TUM_db2_S2_Mat!N2*Weighting!W14+TUM_db2_S2_Mat!O2*Weighting!W15+TUM_db2_S2_Mat!P2*Weighting!W16+TUM_db2_S2_Mat!Q2*Weighting!W17</f>
        <v>1022.9404369246657</v>
      </c>
      <c r="X2" s="6">
        <f>+TUM_db2_S2_Mat!B2*Weighting!X2+TUM_db2_S2_Mat!C2*Weighting!X3+TUM_db2_S2_Mat!D2*Weighting!X4+TUM_db2_S2_Mat!E2*Weighting!X5+TUM_db2_S2_Mat!F2*Weighting!X6+TUM_db2_S2_Mat!G2*Weighting!X7+TUM_db2_S2_Mat!H2*Weighting!X8+TUM_db2_S2_Mat!I2*Weighting!X9+TUM_db2_S2_Mat!J2*Weighting!X10+TUM_db2_S2_Mat!K2*Weighting!X11+TUM_db2_S2_Mat!L2*Weighting!X12+TUM_db2_S2_Mat!M2*Weighting!X13+TUM_db2_S2_Mat!N2*Weighting!X14+TUM_db2_S2_Mat!O2*Weighting!X15+TUM_db2_S2_Mat!P2*Weighting!X16+TUM_db2_S2_Mat!Q2*Weighting!X17</f>
        <v>89.645754692895878</v>
      </c>
      <c r="Y2" s="6">
        <f>+TUM_db2_S2_Mat!B2*Weighting!Y2+TUM_db2_S2_Mat!C2*Weighting!Y3+TUM_db2_S2_Mat!D2*Weighting!Y4+TUM_db2_S2_Mat!E2*Weighting!Y5+TUM_db2_S2_Mat!F2*Weighting!Y6+TUM_db2_S2_Mat!G2*Weighting!Y7+TUM_db2_S2_Mat!H2*Weighting!Y8+TUM_db2_S2_Mat!I2*Weighting!Y9+TUM_db2_S2_Mat!J2*Weighting!Y10+TUM_db2_S2_Mat!K2*Weighting!Y11+TUM_db2_S2_Mat!L2*Weighting!Y12+TUM_db2_S2_Mat!M2*Weighting!Y13+TUM_db2_S2_Mat!N2*Weighting!Y14+TUM_db2_S2_Mat!O2*Weighting!Y15+TUM_db2_S2_Mat!P2*Weighting!Y16+TUM_db2_S2_Mat!Q2*Weighting!Y17</f>
        <v>774.32866799347994</v>
      </c>
      <c r="Z2" s="6">
        <f>+TUM_db2_S2_Mat!B2*Weighting!Z2+TUM_db2_S2_Mat!C2*Weighting!Z3+TUM_db2_S2_Mat!D2*Weighting!Z4+TUM_db2_S2_Mat!E2*Weighting!Z5+TUM_db2_S2_Mat!F2*Weighting!Z6+TUM_db2_S2_Mat!G2*Weighting!Z7+TUM_db2_S2_Mat!H2*Weighting!Z8+TUM_db2_S2_Mat!I2*Weighting!Z9+TUM_db2_S2_Mat!J2*Weighting!Z10+TUM_db2_S2_Mat!K2*Weighting!Z11+TUM_db2_S2_Mat!L2*Weighting!Z12+TUM_db2_S2_Mat!M2*Weighting!Z13+TUM_db2_S2_Mat!N2*Weighting!Z14+TUM_db2_S2_Mat!O2*Weighting!Z15+TUM_db2_S2_Mat!P2*Weighting!Z16+TUM_db2_S2_Mat!Q2*Weighting!Z17</f>
        <v>94.388326378525619</v>
      </c>
      <c r="AA2" s="6">
        <f>+TUM_db2_S2_Mat!B2*Weighting!AA2+TUM_db2_S2_Mat!C2*Weighting!AA3+TUM_db2_S2_Mat!D2*Weighting!AA4+TUM_db2_S2_Mat!E2*Weighting!AA5+TUM_db2_S2_Mat!F2*Weighting!AA6+TUM_db2_S2_Mat!G2*Weighting!AA7+TUM_db2_S2_Mat!H2*Weighting!AA8+TUM_db2_S2_Mat!I2*Weighting!AA9+TUM_db2_S2_Mat!J2*Weighting!AA10+TUM_db2_S2_Mat!K2*Weighting!AA11+TUM_db2_S2_Mat!L2*Weighting!AA12+TUM_db2_S2_Mat!M2*Weighting!AA13+TUM_db2_S2_Mat!N2*Weighting!AA14+TUM_db2_S2_Mat!O2*Weighting!AA15+TUM_db2_S2_Mat!P2*Weighting!AA16+TUM_db2_S2_Mat!Q2*Weighting!AA17</f>
        <v>62.866238264145373</v>
      </c>
    </row>
    <row r="3" spans="1:27" x14ac:dyDescent="0.35">
      <c r="A3" s="5" t="s">
        <v>2</v>
      </c>
      <c r="B3" s="6">
        <f ca="1">+TUM_db2_S2_Mat!B3*Weighting!B2+TUM_db2_S2_Mat!C3*Weighting!B3+TUM_db2_S2_Mat!D3*Weighting!B4+TUM_db2_S2_Mat!E3*Weighting!B5+TUM_db2_S2_Mat!F3*Weighting!B6+TUM_db2_S2_Mat!G3*Weighting!B7+TUM_db2_S2_Mat!H3*Weighting!B8+TUM_db2_S2_Mat!I3*Weighting!B9+TUM_db2_S2_Mat!J3*Weighting!B10+TUM_db2_S2_Mat!K3*Weighting!B11+TUM_db2_S2_Mat!L3*Weighting!B12+TUM_db2_S2_Mat!M3*Weighting!B13+TUM_db2_S2_Mat!N3*Weighting!B14+TUM_db2_S2_Mat!O3*Weighting!B15+TUM_db2_S2_Mat!P3*Weighting!B16+TUM_db2_S2_Mat!Q3*Weighting!B17</f>
        <v>279.37391109266304</v>
      </c>
      <c r="C3" s="6">
        <f ca="1">+TUM_db2_S2_Mat!B3*Weighting!C2+TUM_db2_S2_Mat!C3*Weighting!C3+TUM_db2_S2_Mat!D3*Weighting!C4+TUM_db2_S2_Mat!E3*Weighting!C5+TUM_db2_S2_Mat!F3*Weighting!C6+TUM_db2_S2_Mat!G3*Weighting!C7+TUM_db2_S2_Mat!H3*Weighting!C8+TUM_db2_S2_Mat!I3*Weighting!C9+TUM_db2_S2_Mat!J3*Weighting!C10+TUM_db2_S2_Mat!K3*Weighting!C11+TUM_db2_S2_Mat!L3*Weighting!C12+TUM_db2_S2_Mat!M3*Weighting!C13+TUM_db2_S2_Mat!N3*Weighting!C14+TUM_db2_S2_Mat!O3*Weighting!C15+TUM_db2_S2_Mat!P3*Weighting!C16+TUM_db2_S2_Mat!Q3*Weighting!C17</f>
        <v>269.04163751667841</v>
      </c>
      <c r="D3" s="6">
        <f ca="1">+TUM_db2_S2_Mat!B3*Weighting!D2+TUM_db2_S2_Mat!C3*Weighting!D3+TUM_db2_S2_Mat!D3*Weighting!D4+TUM_db2_S2_Mat!E3*Weighting!D5+TUM_db2_S2_Mat!F3*Weighting!D6+TUM_db2_S2_Mat!G3*Weighting!D7+TUM_db2_S2_Mat!H3*Weighting!D8+TUM_db2_S2_Mat!I3*Weighting!D9+TUM_db2_S2_Mat!J3*Weighting!D10+TUM_db2_S2_Mat!K3*Weighting!D11+TUM_db2_S2_Mat!L3*Weighting!D12+TUM_db2_S2_Mat!M3*Weighting!D13+TUM_db2_S2_Mat!N3*Weighting!D14+TUM_db2_S2_Mat!O3*Weighting!D15+TUM_db2_S2_Mat!P3*Weighting!D16+TUM_db2_S2_Mat!Q3*Weighting!D17</f>
        <v>272.73556333501904</v>
      </c>
      <c r="E3" s="6">
        <f ca="1">+TUM_db2_S2_Mat!B3*Weighting!E2+TUM_db2_S2_Mat!C3*Weighting!E3+TUM_db2_S2_Mat!D3*Weighting!E4+TUM_db2_S2_Mat!E3*Weighting!E5+TUM_db2_S2_Mat!F3*Weighting!E6+TUM_db2_S2_Mat!G3*Weighting!E7+TUM_db2_S2_Mat!H3*Weighting!E8+TUM_db2_S2_Mat!I3*Weighting!E9+TUM_db2_S2_Mat!J3*Weighting!E10+TUM_db2_S2_Mat!K3*Weighting!E11+TUM_db2_S2_Mat!L3*Weighting!E12+TUM_db2_S2_Mat!M3*Weighting!E13+TUM_db2_S2_Mat!N3*Weighting!E14+TUM_db2_S2_Mat!O3*Weighting!E15+TUM_db2_S2_Mat!P3*Weighting!E16+TUM_db2_S2_Mat!Q3*Weighting!E17</f>
        <v>331.05357357467767</v>
      </c>
      <c r="F3" s="6">
        <f ca="1">+TUM_db2_S2_Mat!B3*Weighting!F2+TUM_db2_S2_Mat!C3*Weighting!F3+TUM_db2_S2_Mat!D3*Weighting!F4+TUM_db2_S2_Mat!E3*Weighting!F5+TUM_db2_S2_Mat!F3*Weighting!F6+TUM_db2_S2_Mat!G3*Weighting!F7+TUM_db2_S2_Mat!H3*Weighting!F8+TUM_db2_S2_Mat!I3*Weighting!F9+TUM_db2_S2_Mat!J3*Weighting!F10+TUM_db2_S2_Mat!K3*Weighting!F11+TUM_db2_S2_Mat!L3*Weighting!F12+TUM_db2_S2_Mat!M3*Weighting!F13+TUM_db2_S2_Mat!N3*Weighting!F14+TUM_db2_S2_Mat!O3*Weighting!F15+TUM_db2_S2_Mat!P3*Weighting!F16+TUM_db2_S2_Mat!Q3*Weighting!F17</f>
        <v>256.11827397475133</v>
      </c>
      <c r="G3" s="6">
        <f>+TUM_db2_S2_Mat!B3*Weighting!G2+TUM_db2_S2_Mat!C3*Weighting!G3+TUM_db2_S2_Mat!D3*Weighting!G4+TUM_db2_S2_Mat!E3*Weighting!G5+TUM_db2_S2_Mat!F3*Weighting!G6+TUM_db2_S2_Mat!G3*Weighting!G7+TUM_db2_S2_Mat!H3*Weighting!G8+TUM_db2_S2_Mat!I3*Weighting!G9+TUM_db2_S2_Mat!J3*Weighting!G10+TUM_db2_S2_Mat!K3*Weighting!G11+TUM_db2_S2_Mat!L3*Weighting!G12+TUM_db2_S2_Mat!M3*Weighting!G13+TUM_db2_S2_Mat!N3*Weighting!G14+TUM_db2_S2_Mat!O3*Weighting!G15+TUM_db2_S2_Mat!P3*Weighting!G16+TUM_db2_S2_Mat!Q3*Weighting!G17</f>
        <v>114.19585583814317</v>
      </c>
      <c r="H3" s="6">
        <f>+TUM_db2_S2_Mat!B3*Weighting!H2+TUM_db2_S2_Mat!C3*Weighting!H3+TUM_db2_S2_Mat!D3*Weighting!H4+TUM_db2_S2_Mat!E3*Weighting!H5+TUM_db2_S2_Mat!F3*Weighting!H6+TUM_db2_S2_Mat!G3*Weighting!H7+TUM_db2_S2_Mat!H3*Weighting!H8+TUM_db2_S2_Mat!I3*Weighting!H9+TUM_db2_S2_Mat!J3*Weighting!H10+TUM_db2_S2_Mat!K3*Weighting!H11+TUM_db2_S2_Mat!L3*Weighting!H12+TUM_db2_S2_Mat!M3*Weighting!H13+TUM_db2_S2_Mat!N3*Weighting!H14+TUM_db2_S2_Mat!O3*Weighting!H15+TUM_db2_S2_Mat!P3*Weighting!H16+TUM_db2_S2_Mat!Q3*Weighting!H17</f>
        <v>94.66386467384028</v>
      </c>
      <c r="I3" s="6">
        <f>+TUM_db2_S2_Mat!B3*Weighting!I2+TUM_db2_S2_Mat!C3*Weighting!I3+TUM_db2_S2_Mat!D3*Weighting!I4+TUM_db2_S2_Mat!E3*Weighting!I5+TUM_db2_S2_Mat!F3*Weighting!I6+TUM_db2_S2_Mat!G3*Weighting!I7+TUM_db2_S2_Mat!H3*Weighting!I8+TUM_db2_S2_Mat!I3*Weighting!I9+TUM_db2_S2_Mat!J3*Weighting!I10+TUM_db2_S2_Mat!K3*Weighting!I11+TUM_db2_S2_Mat!L3*Weighting!I12+TUM_db2_S2_Mat!M3*Weighting!I13+TUM_db2_S2_Mat!N3*Weighting!I14+TUM_db2_S2_Mat!O3*Weighting!I15+TUM_db2_S2_Mat!P3*Weighting!I16+TUM_db2_S2_Mat!Q3*Weighting!I17</f>
        <v>110.1792379858823</v>
      </c>
      <c r="J3" s="6">
        <f>+TUM_db2_S2_Mat!B3*Weighting!J2+TUM_db2_S2_Mat!C3*Weighting!J3+TUM_db2_S2_Mat!D3*Weighting!J4+TUM_db2_S2_Mat!E3*Weighting!J5+TUM_db2_S2_Mat!F3*Weighting!J6+TUM_db2_S2_Mat!G3*Weighting!J7+TUM_db2_S2_Mat!H3*Weighting!J8+TUM_db2_S2_Mat!I3*Weighting!J9+TUM_db2_S2_Mat!J3*Weighting!J10+TUM_db2_S2_Mat!K3*Weighting!J11+TUM_db2_S2_Mat!L3*Weighting!J12+TUM_db2_S2_Mat!M3*Weighting!J13+TUM_db2_S2_Mat!N3*Weighting!J14+TUM_db2_S2_Mat!O3*Weighting!J15+TUM_db2_S2_Mat!P3*Weighting!J16+TUM_db2_S2_Mat!Q3*Weighting!J17</f>
        <v>126.86627792366755</v>
      </c>
      <c r="K3" s="6">
        <f>+TUM_db2_S2_Mat!B3*Weighting!K2+TUM_db2_S2_Mat!C3*Weighting!K3+TUM_db2_S2_Mat!D3*Weighting!K4+TUM_db2_S2_Mat!E3*Weighting!K5+TUM_db2_S2_Mat!F3*Weighting!K6+TUM_db2_S2_Mat!G3*Weighting!K7+TUM_db2_S2_Mat!H3*Weighting!K8+TUM_db2_S2_Mat!I3*Weighting!K9+TUM_db2_S2_Mat!J3*Weighting!K10+TUM_db2_S2_Mat!K3*Weighting!K11+TUM_db2_S2_Mat!L3*Weighting!K12+TUM_db2_S2_Mat!M3*Weighting!K13+TUM_db2_S2_Mat!N3*Weighting!K14+TUM_db2_S2_Mat!O3*Weighting!K15+TUM_db2_S2_Mat!P3*Weighting!K16+TUM_db2_S2_Mat!Q3*Weighting!K17</f>
        <v>86.808246459616981</v>
      </c>
      <c r="L3" s="6">
        <f>+TUM_db2_S2_Mat!B3*Weighting!L2+TUM_db2_S2_Mat!C3*Weighting!L3+TUM_db2_S2_Mat!D3*Weighting!L4+TUM_db2_S2_Mat!E3*Weighting!L5+TUM_db2_S2_Mat!F3*Weighting!L6+TUM_db2_S2_Mat!G3*Weighting!L7+TUM_db2_S2_Mat!H3*Weighting!L8+TUM_db2_S2_Mat!I3*Weighting!L9+TUM_db2_S2_Mat!J3*Weighting!L10+TUM_db2_S2_Mat!K3*Weighting!L11+TUM_db2_S2_Mat!L3*Weighting!L12+TUM_db2_S2_Mat!M3*Weighting!L13+TUM_db2_S2_Mat!N3*Weighting!L14+TUM_db2_S2_Mat!O3*Weighting!L15+TUM_db2_S2_Mat!P3*Weighting!L16+TUM_db2_S2_Mat!Q3*Weighting!L17</f>
        <v>17.041103243812536</v>
      </c>
      <c r="M3" s="6">
        <f>+TUM_db2_S2_Mat!B3*Weighting!M2+TUM_db2_S2_Mat!C3*Weighting!M3+TUM_db2_S2_Mat!D3*Weighting!M4+TUM_db2_S2_Mat!E3*Weighting!M5+TUM_db2_S2_Mat!F3*Weighting!M6+TUM_db2_S2_Mat!G3*Weighting!M7+TUM_db2_S2_Mat!H3*Weighting!M8+TUM_db2_S2_Mat!I3*Weighting!M9+TUM_db2_S2_Mat!J3*Weighting!M10+TUM_db2_S2_Mat!K3*Weighting!M11+TUM_db2_S2_Mat!L3*Weighting!M12+TUM_db2_S2_Mat!M3*Weighting!M13+TUM_db2_S2_Mat!N3*Weighting!M14+TUM_db2_S2_Mat!O3*Weighting!M15+TUM_db2_S2_Mat!P3*Weighting!M16+TUM_db2_S2_Mat!Q3*Weighting!M17</f>
        <v>0.83358123077375457</v>
      </c>
      <c r="N3" s="6">
        <f>+TUM_db2_S2_Mat!B3*Weighting!N2+TUM_db2_S2_Mat!C3*Weighting!N3+TUM_db2_S2_Mat!D3*Weighting!N4+TUM_db2_S2_Mat!E3*Weighting!N5+TUM_db2_S2_Mat!F3*Weighting!N6+TUM_db2_S2_Mat!G3*Weighting!N7+TUM_db2_S2_Mat!H3*Weighting!N8+TUM_db2_S2_Mat!I3*Weighting!N9+TUM_db2_S2_Mat!J3*Weighting!N10+TUM_db2_S2_Mat!K3*Weighting!N11+TUM_db2_S2_Mat!L3*Weighting!N12+TUM_db2_S2_Mat!M3*Weighting!N13+TUM_db2_S2_Mat!N3*Weighting!N14+TUM_db2_S2_Mat!O3*Weighting!N15+TUM_db2_S2_Mat!P3*Weighting!N16+TUM_db2_S2_Mat!Q3*Weighting!N17</f>
        <v>275.67211385759492</v>
      </c>
      <c r="O3" s="6">
        <f>+TUM_db2_S2_Mat!B3*Weighting!O2+TUM_db2_S2_Mat!C3*Weighting!O3+TUM_db2_S2_Mat!D3*Weighting!O4+TUM_db2_S2_Mat!E3*Weighting!O5+TUM_db2_S2_Mat!F3*Weighting!O6+TUM_db2_S2_Mat!G3*Weighting!O7+TUM_db2_S2_Mat!H3*Weighting!O8+TUM_db2_S2_Mat!I3*Weighting!O9+TUM_db2_S2_Mat!J3*Weighting!O10+TUM_db2_S2_Mat!K3*Weighting!O11+TUM_db2_S2_Mat!L3*Weighting!O12+TUM_db2_S2_Mat!M3*Weighting!O13+TUM_db2_S2_Mat!N3*Weighting!O14+TUM_db2_S2_Mat!O3*Weighting!O15+TUM_db2_S2_Mat!P3*Weighting!O16+TUM_db2_S2_Mat!Q3*Weighting!O17</f>
        <v>422.88121855133545</v>
      </c>
      <c r="P3" s="6">
        <f>+TUM_db2_S2_Mat!B3*Weighting!P2+TUM_db2_S2_Mat!C3*Weighting!P3+TUM_db2_S2_Mat!D3*Weighting!P4+TUM_db2_S2_Mat!E3*Weighting!P5+TUM_db2_S2_Mat!F3*Weighting!P6+TUM_db2_S2_Mat!G3*Weighting!P7+TUM_db2_S2_Mat!H3*Weighting!P8+TUM_db2_S2_Mat!I3*Weighting!P9+TUM_db2_S2_Mat!J3*Weighting!P10+TUM_db2_S2_Mat!K3*Weighting!P11+TUM_db2_S2_Mat!L3*Weighting!P12+TUM_db2_S2_Mat!M3*Weighting!P13+TUM_db2_S2_Mat!N3*Weighting!P14+TUM_db2_S2_Mat!O3*Weighting!P15+TUM_db2_S2_Mat!P3*Weighting!P16+TUM_db2_S2_Mat!Q3*Weighting!P17</f>
        <v>31.13368379294004</v>
      </c>
      <c r="Q3" s="6">
        <f>+TUM_db2_S2_Mat!B3*Weighting!Q2+TUM_db2_S2_Mat!C3*Weighting!Q3+TUM_db2_S2_Mat!D3*Weighting!Q4+TUM_db2_S2_Mat!E3*Weighting!Q5+TUM_db2_S2_Mat!F3*Weighting!Q6+TUM_db2_S2_Mat!G3*Weighting!Q7+TUM_db2_S2_Mat!H3*Weighting!Q8+TUM_db2_S2_Mat!I3*Weighting!Q9+TUM_db2_S2_Mat!J3*Weighting!Q10+TUM_db2_S2_Mat!K3*Weighting!Q11+TUM_db2_S2_Mat!L3*Weighting!Q12+TUM_db2_S2_Mat!M3*Weighting!Q13+TUM_db2_S2_Mat!N3*Weighting!Q14+TUM_db2_S2_Mat!O3*Weighting!Q15+TUM_db2_S2_Mat!P3*Weighting!Q16+TUM_db2_S2_Mat!Q3*Weighting!Q17</f>
        <v>1.8531524461936146</v>
      </c>
      <c r="R3" s="6">
        <f>+TUM_db2_S2_Mat!B3*Weighting!R2+TUM_db2_S2_Mat!C3*Weighting!R3+TUM_db2_S2_Mat!D3*Weighting!R4+TUM_db2_S2_Mat!E3*Weighting!R5+TUM_db2_S2_Mat!F3*Weighting!R6+TUM_db2_S2_Mat!G3*Weighting!R7+TUM_db2_S2_Mat!H3*Weighting!R8+TUM_db2_S2_Mat!I3*Weighting!R9+TUM_db2_S2_Mat!J3*Weighting!R10+TUM_db2_S2_Mat!K3*Weighting!R11+TUM_db2_S2_Mat!L3*Weighting!R12+TUM_db2_S2_Mat!M3*Weighting!R13+TUM_db2_S2_Mat!N3*Weighting!R14+TUM_db2_S2_Mat!O3*Weighting!R15+TUM_db2_S2_Mat!P3*Weighting!R16+TUM_db2_S2_Mat!Q3*Weighting!R17</f>
        <v>25.807372991797052</v>
      </c>
      <c r="S3" s="6">
        <f>+TUM_db2_S2_Mat!B3*Weighting!S2+TUM_db2_S2_Mat!C3*Weighting!S3+TUM_db2_S2_Mat!D3*Weighting!S4+TUM_db2_S2_Mat!E3*Weighting!S5+TUM_db2_S2_Mat!F3*Weighting!S6+TUM_db2_S2_Mat!G3*Weighting!S7+TUM_db2_S2_Mat!H3*Weighting!S8+TUM_db2_S2_Mat!I3*Weighting!S9+TUM_db2_S2_Mat!J3*Weighting!S10+TUM_db2_S2_Mat!K3*Weighting!S11+TUM_db2_S2_Mat!L3*Weighting!S12+TUM_db2_S2_Mat!M3*Weighting!S13+TUM_db2_S2_Mat!N3*Weighting!S14+TUM_db2_S2_Mat!O3*Weighting!S15+TUM_db2_S2_Mat!P3*Weighting!S16+TUM_db2_S2_Mat!Q3*Weighting!S17</f>
        <v>46.239273012242514</v>
      </c>
      <c r="T3" s="6">
        <f>+TUM_db2_S2_Mat!B3*Weighting!T2+TUM_db2_S2_Mat!C3*Weighting!T3+TUM_db2_S2_Mat!D3*Weighting!T4+TUM_db2_S2_Mat!E3*Weighting!T5+TUM_db2_S2_Mat!F3*Weighting!T6+TUM_db2_S2_Mat!G3*Weighting!T7+TUM_db2_S2_Mat!H3*Weighting!T8+TUM_db2_S2_Mat!I3*Weighting!T9+TUM_db2_S2_Mat!J3*Weighting!T10+TUM_db2_S2_Mat!K3*Weighting!T11+TUM_db2_S2_Mat!L3*Weighting!T12+TUM_db2_S2_Mat!M3*Weighting!T13+TUM_db2_S2_Mat!N3*Weighting!T14+TUM_db2_S2_Mat!O3*Weighting!T15+TUM_db2_S2_Mat!P3*Weighting!T16+TUM_db2_S2_Mat!Q3*Weighting!T17</f>
        <v>60.174952599621385</v>
      </c>
      <c r="U3" s="6">
        <f>+TUM_db2_S2_Mat!B3*Weighting!U2+TUM_db2_S2_Mat!C3*Weighting!U3+TUM_db2_S2_Mat!D3*Weighting!U4+TUM_db2_S2_Mat!E3*Weighting!U5+TUM_db2_S2_Mat!F3*Weighting!U6+TUM_db2_S2_Mat!G3*Weighting!U7+TUM_db2_S2_Mat!H3*Weighting!U8+TUM_db2_S2_Mat!I3*Weighting!U9+TUM_db2_S2_Mat!J3*Weighting!U10+TUM_db2_S2_Mat!K3*Weighting!U11+TUM_db2_S2_Mat!L3*Weighting!U12+TUM_db2_S2_Mat!M3*Weighting!U13+TUM_db2_S2_Mat!N3*Weighting!U14+TUM_db2_S2_Mat!O3*Weighting!U15+TUM_db2_S2_Mat!P3*Weighting!U16+TUM_db2_S2_Mat!Q3*Weighting!U17</f>
        <v>67.152476315855679</v>
      </c>
      <c r="V3" s="6">
        <f>+TUM_db2_S2_Mat!B3*Weighting!V2+TUM_db2_S2_Mat!C3*Weighting!V3+TUM_db2_S2_Mat!D3*Weighting!V4+TUM_db2_S2_Mat!E3*Weighting!V5+TUM_db2_S2_Mat!F3*Weighting!V6+TUM_db2_S2_Mat!G3*Weighting!V7+TUM_db2_S2_Mat!H3*Weighting!V8+TUM_db2_S2_Mat!I3*Weighting!V9+TUM_db2_S2_Mat!J3*Weighting!V10+TUM_db2_S2_Mat!K3*Weighting!V11+TUM_db2_S2_Mat!L3*Weighting!V12+TUM_db2_S2_Mat!M3*Weighting!V13+TUM_db2_S2_Mat!N3*Weighting!V14+TUM_db2_S2_Mat!O3*Weighting!V15+TUM_db2_S2_Mat!P3*Weighting!V16+TUM_db2_S2_Mat!Q3*Weighting!V17</f>
        <v>60.676995666639115</v>
      </c>
      <c r="W3" s="6">
        <f>+TUM_db2_S2_Mat!B3*Weighting!W2+TUM_db2_S2_Mat!C3*Weighting!W3+TUM_db2_S2_Mat!D3*Weighting!W4+TUM_db2_S2_Mat!E3*Weighting!W5+TUM_db2_S2_Mat!F3*Weighting!W6+TUM_db2_S2_Mat!G3*Weighting!W7+TUM_db2_S2_Mat!H3*Weighting!W8+TUM_db2_S2_Mat!I3*Weighting!W9+TUM_db2_S2_Mat!J3*Weighting!W10+TUM_db2_S2_Mat!K3*Weighting!W11+TUM_db2_S2_Mat!L3*Weighting!W12+TUM_db2_S2_Mat!M3*Weighting!W13+TUM_db2_S2_Mat!N3*Weighting!W14+TUM_db2_S2_Mat!O3*Weighting!W15+TUM_db2_S2_Mat!P3*Weighting!W16+TUM_db2_S2_Mat!Q3*Weighting!W17</f>
        <v>409.17617476986624</v>
      </c>
      <c r="X3" s="6">
        <f>+TUM_db2_S2_Mat!B3*Weighting!X2+TUM_db2_S2_Mat!C3*Weighting!X3+TUM_db2_S2_Mat!D3*Weighting!X4+TUM_db2_S2_Mat!E3*Weighting!X5+TUM_db2_S2_Mat!F3*Weighting!X6+TUM_db2_S2_Mat!G3*Weighting!X7+TUM_db2_S2_Mat!H3*Weighting!X8+TUM_db2_S2_Mat!I3*Weighting!X9+TUM_db2_S2_Mat!J3*Weighting!X10+TUM_db2_S2_Mat!K3*Weighting!X11+TUM_db2_S2_Mat!L3*Weighting!X12+TUM_db2_S2_Mat!M3*Weighting!X13+TUM_db2_S2_Mat!N3*Weighting!X14+TUM_db2_S2_Mat!O3*Weighting!X15+TUM_db2_S2_Mat!P3*Weighting!X16+TUM_db2_S2_Mat!Q3*Weighting!X17</f>
        <v>35.858301877158347</v>
      </c>
      <c r="Y3" s="6">
        <f>+TUM_db2_S2_Mat!B3*Weighting!Y2+TUM_db2_S2_Mat!C3*Weighting!Y3+TUM_db2_S2_Mat!D3*Weighting!Y4+TUM_db2_S2_Mat!E3*Weighting!Y5+TUM_db2_S2_Mat!F3*Weighting!Y6+TUM_db2_S2_Mat!G3*Weighting!Y7+TUM_db2_S2_Mat!H3*Weighting!Y8+TUM_db2_S2_Mat!I3*Weighting!Y9+TUM_db2_S2_Mat!J3*Weighting!Y10+TUM_db2_S2_Mat!K3*Weighting!Y11+TUM_db2_S2_Mat!L3*Weighting!Y12+TUM_db2_S2_Mat!M3*Weighting!Y13+TUM_db2_S2_Mat!N3*Weighting!Y14+TUM_db2_S2_Mat!O3*Weighting!Y15+TUM_db2_S2_Mat!P3*Weighting!Y16+TUM_db2_S2_Mat!Q3*Weighting!Y17</f>
        <v>309.73146719739196</v>
      </c>
      <c r="Z3" s="6">
        <f>+TUM_db2_S2_Mat!B3*Weighting!Z2+TUM_db2_S2_Mat!C3*Weighting!Z3+TUM_db2_S2_Mat!D3*Weighting!Z4+TUM_db2_S2_Mat!E3*Weighting!Z5+TUM_db2_S2_Mat!F3*Weighting!Z6+TUM_db2_S2_Mat!G3*Weighting!Z7+TUM_db2_S2_Mat!H3*Weighting!Z8+TUM_db2_S2_Mat!I3*Weighting!Z9+TUM_db2_S2_Mat!J3*Weighting!Z10+TUM_db2_S2_Mat!K3*Weighting!Z11+TUM_db2_S2_Mat!L3*Weighting!Z12+TUM_db2_S2_Mat!M3*Weighting!Z13+TUM_db2_S2_Mat!N3*Weighting!Z14+TUM_db2_S2_Mat!O3*Weighting!Z15+TUM_db2_S2_Mat!P3*Weighting!Z16+TUM_db2_S2_Mat!Q3*Weighting!Z17</f>
        <v>37.755330551410246</v>
      </c>
      <c r="AA3" s="6">
        <f>+TUM_db2_S2_Mat!B3*Weighting!AA2+TUM_db2_S2_Mat!C3*Weighting!AA3+TUM_db2_S2_Mat!D3*Weighting!AA4+TUM_db2_S2_Mat!E3*Weighting!AA5+TUM_db2_S2_Mat!F3*Weighting!AA6+TUM_db2_S2_Mat!G3*Weighting!AA7+TUM_db2_S2_Mat!H3*Weighting!AA8+TUM_db2_S2_Mat!I3*Weighting!AA9+TUM_db2_S2_Mat!J3*Weighting!AA10+TUM_db2_S2_Mat!K3*Weighting!AA11+TUM_db2_S2_Mat!L3*Weighting!AA12+TUM_db2_S2_Mat!M3*Weighting!AA13+TUM_db2_S2_Mat!N3*Weighting!AA14+TUM_db2_S2_Mat!O3*Weighting!AA15+TUM_db2_S2_Mat!P3*Weighting!AA16+TUM_db2_S2_Mat!Q3*Weighting!AA17</f>
        <v>25.146495305658149</v>
      </c>
    </row>
    <row r="4" spans="1:27" x14ac:dyDescent="0.35">
      <c r="A4" s="5" t="s">
        <v>3</v>
      </c>
      <c r="B4" s="6">
        <f ca="1">+TUM_db2_S2_Mat!B4*Weighting!B2+TUM_db2_S2_Mat!C4*Weighting!B3+TUM_db2_S2_Mat!D4*Weighting!B4+TUM_db2_S2_Mat!E4*Weighting!B5+TUM_db2_S2_Mat!F4*Weighting!B6+TUM_db2_S2_Mat!G4*Weighting!B7+TUM_db2_S2_Mat!H4*Weighting!B8+TUM_db2_S2_Mat!I4*Weighting!B9+TUM_db2_S2_Mat!J4*Weighting!B10+TUM_db2_S2_Mat!K4*Weighting!B11+TUM_db2_S2_Mat!L4*Weighting!B12+TUM_db2_S2_Mat!M4*Weighting!B13+TUM_db2_S2_Mat!N4*Weighting!B14+TUM_db2_S2_Mat!O4*Weighting!B15+TUM_db2_S2_Mat!P4*Weighting!B16+TUM_db2_S2_Mat!Q4*Weighting!B17</f>
        <v>279.37391109266304</v>
      </c>
      <c r="C4" s="6">
        <f ca="1">+TUM_db2_S2_Mat!B4*Weighting!C2+TUM_db2_S2_Mat!C4*Weighting!C3+TUM_db2_S2_Mat!D4*Weighting!C4+TUM_db2_S2_Mat!E4*Weighting!C5+TUM_db2_S2_Mat!F4*Weighting!C6+TUM_db2_S2_Mat!G4*Weighting!C7+TUM_db2_S2_Mat!H4*Weighting!C8+TUM_db2_S2_Mat!I4*Weighting!C9+TUM_db2_S2_Mat!J4*Weighting!C10+TUM_db2_S2_Mat!K4*Weighting!C11+TUM_db2_S2_Mat!L4*Weighting!C12+TUM_db2_S2_Mat!M4*Weighting!C13+TUM_db2_S2_Mat!N4*Weighting!C14+TUM_db2_S2_Mat!O4*Weighting!C15+TUM_db2_S2_Mat!P4*Weighting!C16+TUM_db2_S2_Mat!Q4*Weighting!C17</f>
        <v>269.04163751667841</v>
      </c>
      <c r="D4" s="6">
        <f ca="1">+TUM_db2_S2_Mat!B4*Weighting!D2+TUM_db2_S2_Mat!C4*Weighting!D3+TUM_db2_S2_Mat!D4*Weighting!D4+TUM_db2_S2_Mat!E4*Weighting!D5+TUM_db2_S2_Mat!F4*Weighting!D6+TUM_db2_S2_Mat!G4*Weighting!D7+TUM_db2_S2_Mat!H4*Weighting!D8+TUM_db2_S2_Mat!I4*Weighting!D9+TUM_db2_S2_Mat!J4*Weighting!D10+TUM_db2_S2_Mat!K4*Weighting!D11+TUM_db2_S2_Mat!L4*Weighting!D12+TUM_db2_S2_Mat!M4*Weighting!D13+TUM_db2_S2_Mat!N4*Weighting!D14+TUM_db2_S2_Mat!O4*Weighting!D15+TUM_db2_S2_Mat!P4*Weighting!D16+TUM_db2_S2_Mat!Q4*Weighting!D17</f>
        <v>272.73556333501904</v>
      </c>
      <c r="E4" s="6">
        <f ca="1">+TUM_db2_S2_Mat!B4*Weighting!E2+TUM_db2_S2_Mat!C4*Weighting!E3+TUM_db2_S2_Mat!D4*Weighting!E4+TUM_db2_S2_Mat!E4*Weighting!E5+TUM_db2_S2_Mat!F4*Weighting!E6+TUM_db2_S2_Mat!G4*Weighting!E7+TUM_db2_S2_Mat!H4*Weighting!E8+TUM_db2_S2_Mat!I4*Weighting!E9+TUM_db2_S2_Mat!J4*Weighting!E10+TUM_db2_S2_Mat!K4*Weighting!E11+TUM_db2_S2_Mat!L4*Weighting!E12+TUM_db2_S2_Mat!M4*Weighting!E13+TUM_db2_S2_Mat!N4*Weighting!E14+TUM_db2_S2_Mat!O4*Weighting!E15+TUM_db2_S2_Mat!P4*Weighting!E16+TUM_db2_S2_Mat!Q4*Weighting!E17</f>
        <v>331.05357357467767</v>
      </c>
      <c r="F4" s="6">
        <f ca="1">+TUM_db2_S2_Mat!B4*Weighting!F2+TUM_db2_S2_Mat!C4*Weighting!F3+TUM_db2_S2_Mat!D4*Weighting!F4+TUM_db2_S2_Mat!E4*Weighting!F5+TUM_db2_S2_Mat!F4*Weighting!F6+TUM_db2_S2_Mat!G4*Weighting!F7+TUM_db2_S2_Mat!H4*Weighting!F8+TUM_db2_S2_Mat!I4*Weighting!F9+TUM_db2_S2_Mat!J4*Weighting!F10+TUM_db2_S2_Mat!K4*Weighting!F11+TUM_db2_S2_Mat!L4*Weighting!F12+TUM_db2_S2_Mat!M4*Weighting!F13+TUM_db2_S2_Mat!N4*Weighting!F14+TUM_db2_S2_Mat!O4*Weighting!F15+TUM_db2_S2_Mat!P4*Weighting!F16+TUM_db2_S2_Mat!Q4*Weighting!F17</f>
        <v>256.11827397475133</v>
      </c>
      <c r="G4" s="6">
        <f>+TUM_db2_S2_Mat!B4*Weighting!G2+TUM_db2_S2_Mat!C4*Weighting!G3+TUM_db2_S2_Mat!D4*Weighting!G4+TUM_db2_S2_Mat!E4*Weighting!G5+TUM_db2_S2_Mat!F4*Weighting!G6+TUM_db2_S2_Mat!G4*Weighting!G7+TUM_db2_S2_Mat!H4*Weighting!G8+TUM_db2_S2_Mat!I4*Weighting!G9+TUM_db2_S2_Mat!J4*Weighting!G10+TUM_db2_S2_Mat!K4*Weighting!G11+TUM_db2_S2_Mat!L4*Weighting!G12+TUM_db2_S2_Mat!M4*Weighting!G13+TUM_db2_S2_Mat!N4*Weighting!G14+TUM_db2_S2_Mat!O4*Weighting!G15+TUM_db2_S2_Mat!P4*Weighting!G16+TUM_db2_S2_Mat!Q4*Weighting!G17</f>
        <v>114.19585583814317</v>
      </c>
      <c r="H4" s="6">
        <f>+TUM_db2_S2_Mat!B4*Weighting!H2+TUM_db2_S2_Mat!C4*Weighting!H3+TUM_db2_S2_Mat!D4*Weighting!H4+TUM_db2_S2_Mat!E4*Weighting!H5+TUM_db2_S2_Mat!F4*Weighting!H6+TUM_db2_S2_Mat!G4*Weighting!H7+TUM_db2_S2_Mat!H4*Weighting!H8+TUM_db2_S2_Mat!I4*Weighting!H9+TUM_db2_S2_Mat!J4*Weighting!H10+TUM_db2_S2_Mat!K4*Weighting!H11+TUM_db2_S2_Mat!L4*Weighting!H12+TUM_db2_S2_Mat!M4*Weighting!H13+TUM_db2_S2_Mat!N4*Weighting!H14+TUM_db2_S2_Mat!O4*Weighting!H15+TUM_db2_S2_Mat!P4*Weighting!H16+TUM_db2_S2_Mat!Q4*Weighting!H17</f>
        <v>94.66386467384028</v>
      </c>
      <c r="I4" s="6">
        <f>+TUM_db2_S2_Mat!B4*Weighting!I2+TUM_db2_S2_Mat!C4*Weighting!I3+TUM_db2_S2_Mat!D4*Weighting!I4+TUM_db2_S2_Mat!E4*Weighting!I5+TUM_db2_S2_Mat!F4*Weighting!I6+TUM_db2_S2_Mat!G4*Weighting!I7+TUM_db2_S2_Mat!H4*Weighting!I8+TUM_db2_S2_Mat!I4*Weighting!I9+TUM_db2_S2_Mat!J4*Weighting!I10+TUM_db2_S2_Mat!K4*Weighting!I11+TUM_db2_S2_Mat!L4*Weighting!I12+TUM_db2_S2_Mat!M4*Weighting!I13+TUM_db2_S2_Mat!N4*Weighting!I14+TUM_db2_S2_Mat!O4*Weighting!I15+TUM_db2_S2_Mat!P4*Weighting!I16+TUM_db2_S2_Mat!Q4*Weighting!I17</f>
        <v>110.1792379858823</v>
      </c>
      <c r="J4" s="6">
        <f>+TUM_db2_S2_Mat!B4*Weighting!J2+TUM_db2_S2_Mat!C4*Weighting!J3+TUM_db2_S2_Mat!D4*Weighting!J4+TUM_db2_S2_Mat!E4*Weighting!J5+TUM_db2_S2_Mat!F4*Weighting!J6+TUM_db2_S2_Mat!G4*Weighting!J7+TUM_db2_S2_Mat!H4*Weighting!J8+TUM_db2_S2_Mat!I4*Weighting!J9+TUM_db2_S2_Mat!J4*Weighting!J10+TUM_db2_S2_Mat!K4*Weighting!J11+TUM_db2_S2_Mat!L4*Weighting!J12+TUM_db2_S2_Mat!M4*Weighting!J13+TUM_db2_S2_Mat!N4*Weighting!J14+TUM_db2_S2_Mat!O4*Weighting!J15+TUM_db2_S2_Mat!P4*Weighting!J16+TUM_db2_S2_Mat!Q4*Weighting!J17</f>
        <v>126.86627792366755</v>
      </c>
      <c r="K4" s="6">
        <f>+TUM_db2_S2_Mat!B4*Weighting!K2+TUM_db2_S2_Mat!C4*Weighting!K3+TUM_db2_S2_Mat!D4*Weighting!K4+TUM_db2_S2_Mat!E4*Weighting!K5+TUM_db2_S2_Mat!F4*Weighting!K6+TUM_db2_S2_Mat!G4*Weighting!K7+TUM_db2_S2_Mat!H4*Weighting!K8+TUM_db2_S2_Mat!I4*Weighting!K9+TUM_db2_S2_Mat!J4*Weighting!K10+TUM_db2_S2_Mat!K4*Weighting!K11+TUM_db2_S2_Mat!L4*Weighting!K12+TUM_db2_S2_Mat!M4*Weighting!K13+TUM_db2_S2_Mat!N4*Weighting!K14+TUM_db2_S2_Mat!O4*Weighting!K15+TUM_db2_S2_Mat!P4*Weighting!K16+TUM_db2_S2_Mat!Q4*Weighting!K17</f>
        <v>86.808246459616981</v>
      </c>
      <c r="L4" s="6">
        <f>+TUM_db2_S2_Mat!B4*Weighting!L2+TUM_db2_S2_Mat!C4*Weighting!L3+TUM_db2_S2_Mat!D4*Weighting!L4+TUM_db2_S2_Mat!E4*Weighting!L5+TUM_db2_S2_Mat!F4*Weighting!L6+TUM_db2_S2_Mat!G4*Weighting!L7+TUM_db2_S2_Mat!H4*Weighting!L8+TUM_db2_S2_Mat!I4*Weighting!L9+TUM_db2_S2_Mat!J4*Weighting!L10+TUM_db2_S2_Mat!K4*Weighting!L11+TUM_db2_S2_Mat!L4*Weighting!L12+TUM_db2_S2_Mat!M4*Weighting!L13+TUM_db2_S2_Mat!N4*Weighting!L14+TUM_db2_S2_Mat!O4*Weighting!L15+TUM_db2_S2_Mat!P4*Weighting!L16+TUM_db2_S2_Mat!Q4*Weighting!L17</f>
        <v>17.041103243812536</v>
      </c>
      <c r="M4" s="6">
        <f>+TUM_db2_S2_Mat!B4*Weighting!M2+TUM_db2_S2_Mat!C4*Weighting!M3+TUM_db2_S2_Mat!D4*Weighting!M4+TUM_db2_S2_Mat!E4*Weighting!M5+TUM_db2_S2_Mat!F4*Weighting!M6+TUM_db2_S2_Mat!G4*Weighting!M7+TUM_db2_S2_Mat!H4*Weighting!M8+TUM_db2_S2_Mat!I4*Weighting!M9+TUM_db2_S2_Mat!J4*Weighting!M10+TUM_db2_S2_Mat!K4*Weighting!M11+TUM_db2_S2_Mat!L4*Weighting!M12+TUM_db2_S2_Mat!M4*Weighting!M13+TUM_db2_S2_Mat!N4*Weighting!M14+TUM_db2_S2_Mat!O4*Weighting!M15+TUM_db2_S2_Mat!P4*Weighting!M16+TUM_db2_S2_Mat!Q4*Weighting!M17</f>
        <v>0.83358123077375457</v>
      </c>
      <c r="N4" s="6">
        <f>+TUM_db2_S2_Mat!B4*Weighting!N2+TUM_db2_S2_Mat!C4*Weighting!N3+TUM_db2_S2_Mat!D4*Weighting!N4+TUM_db2_S2_Mat!E4*Weighting!N5+TUM_db2_S2_Mat!F4*Weighting!N6+TUM_db2_S2_Mat!G4*Weighting!N7+TUM_db2_S2_Mat!H4*Weighting!N8+TUM_db2_S2_Mat!I4*Weighting!N9+TUM_db2_S2_Mat!J4*Weighting!N10+TUM_db2_S2_Mat!K4*Weighting!N11+TUM_db2_S2_Mat!L4*Weighting!N12+TUM_db2_S2_Mat!M4*Weighting!N13+TUM_db2_S2_Mat!N4*Weighting!N14+TUM_db2_S2_Mat!O4*Weighting!N15+TUM_db2_S2_Mat!P4*Weighting!N16+TUM_db2_S2_Mat!Q4*Weighting!N17</f>
        <v>275.67211385759492</v>
      </c>
      <c r="O4" s="6">
        <f>+TUM_db2_S2_Mat!B4*Weighting!O2+TUM_db2_S2_Mat!C4*Weighting!O3+TUM_db2_S2_Mat!D4*Weighting!O4+TUM_db2_S2_Mat!E4*Weighting!O5+TUM_db2_S2_Mat!F4*Weighting!O6+TUM_db2_S2_Mat!G4*Weighting!O7+TUM_db2_S2_Mat!H4*Weighting!O8+TUM_db2_S2_Mat!I4*Weighting!O9+TUM_db2_S2_Mat!J4*Weighting!O10+TUM_db2_S2_Mat!K4*Weighting!O11+TUM_db2_S2_Mat!L4*Weighting!O12+TUM_db2_S2_Mat!M4*Weighting!O13+TUM_db2_S2_Mat!N4*Weighting!O14+TUM_db2_S2_Mat!O4*Weighting!O15+TUM_db2_S2_Mat!P4*Weighting!O16+TUM_db2_S2_Mat!Q4*Weighting!O17</f>
        <v>422.88121855133545</v>
      </c>
      <c r="P4" s="6">
        <f>+TUM_db2_S2_Mat!B4*Weighting!P2+TUM_db2_S2_Mat!C4*Weighting!P3+TUM_db2_S2_Mat!D4*Weighting!P4+TUM_db2_S2_Mat!E4*Weighting!P5+TUM_db2_S2_Mat!F4*Weighting!P6+TUM_db2_S2_Mat!G4*Weighting!P7+TUM_db2_S2_Mat!H4*Weighting!P8+TUM_db2_S2_Mat!I4*Weighting!P9+TUM_db2_S2_Mat!J4*Weighting!P10+TUM_db2_S2_Mat!K4*Weighting!P11+TUM_db2_S2_Mat!L4*Weighting!P12+TUM_db2_S2_Mat!M4*Weighting!P13+TUM_db2_S2_Mat!N4*Weighting!P14+TUM_db2_S2_Mat!O4*Weighting!P15+TUM_db2_S2_Mat!P4*Weighting!P16+TUM_db2_S2_Mat!Q4*Weighting!P17</f>
        <v>31.13368379294004</v>
      </c>
      <c r="Q4" s="6">
        <f>+TUM_db2_S2_Mat!B4*Weighting!Q2+TUM_db2_S2_Mat!C4*Weighting!Q3+TUM_db2_S2_Mat!D4*Weighting!Q4+TUM_db2_S2_Mat!E4*Weighting!Q5+TUM_db2_S2_Mat!F4*Weighting!Q6+TUM_db2_S2_Mat!G4*Weighting!Q7+TUM_db2_S2_Mat!H4*Weighting!Q8+TUM_db2_S2_Mat!I4*Weighting!Q9+TUM_db2_S2_Mat!J4*Weighting!Q10+TUM_db2_S2_Mat!K4*Weighting!Q11+TUM_db2_S2_Mat!L4*Weighting!Q12+TUM_db2_S2_Mat!M4*Weighting!Q13+TUM_db2_S2_Mat!N4*Weighting!Q14+TUM_db2_S2_Mat!O4*Weighting!Q15+TUM_db2_S2_Mat!P4*Weighting!Q16+TUM_db2_S2_Mat!Q4*Weighting!Q17</f>
        <v>1.8531524461936146</v>
      </c>
      <c r="R4" s="6">
        <f>+TUM_db2_S2_Mat!B4*Weighting!R2+TUM_db2_S2_Mat!C4*Weighting!R3+TUM_db2_S2_Mat!D4*Weighting!R4+TUM_db2_S2_Mat!E4*Weighting!R5+TUM_db2_S2_Mat!F4*Weighting!R6+TUM_db2_S2_Mat!G4*Weighting!R7+TUM_db2_S2_Mat!H4*Weighting!R8+TUM_db2_S2_Mat!I4*Weighting!R9+TUM_db2_S2_Mat!J4*Weighting!R10+TUM_db2_S2_Mat!K4*Weighting!R11+TUM_db2_S2_Mat!L4*Weighting!R12+TUM_db2_S2_Mat!M4*Weighting!R13+TUM_db2_S2_Mat!N4*Weighting!R14+TUM_db2_S2_Mat!O4*Weighting!R15+TUM_db2_S2_Mat!P4*Weighting!R16+TUM_db2_S2_Mat!Q4*Weighting!R17</f>
        <v>25.807372991797052</v>
      </c>
      <c r="S4" s="6">
        <f>+TUM_db2_S2_Mat!B4*Weighting!S2+TUM_db2_S2_Mat!C4*Weighting!S3+TUM_db2_S2_Mat!D4*Weighting!S4+TUM_db2_S2_Mat!E4*Weighting!S5+TUM_db2_S2_Mat!F4*Weighting!S6+TUM_db2_S2_Mat!G4*Weighting!S7+TUM_db2_S2_Mat!H4*Weighting!S8+TUM_db2_S2_Mat!I4*Weighting!S9+TUM_db2_S2_Mat!J4*Weighting!S10+TUM_db2_S2_Mat!K4*Weighting!S11+TUM_db2_S2_Mat!L4*Weighting!S12+TUM_db2_S2_Mat!M4*Weighting!S13+TUM_db2_S2_Mat!N4*Weighting!S14+TUM_db2_S2_Mat!O4*Weighting!S15+TUM_db2_S2_Mat!P4*Weighting!S16+TUM_db2_S2_Mat!Q4*Weighting!S17</f>
        <v>46.239273012242514</v>
      </c>
      <c r="T4" s="6">
        <f>+TUM_db2_S2_Mat!B4*Weighting!T2+TUM_db2_S2_Mat!C4*Weighting!T3+TUM_db2_S2_Mat!D4*Weighting!T4+TUM_db2_S2_Mat!E4*Weighting!T5+TUM_db2_S2_Mat!F4*Weighting!T6+TUM_db2_S2_Mat!G4*Weighting!T7+TUM_db2_S2_Mat!H4*Weighting!T8+TUM_db2_S2_Mat!I4*Weighting!T9+TUM_db2_S2_Mat!J4*Weighting!T10+TUM_db2_S2_Mat!K4*Weighting!T11+TUM_db2_S2_Mat!L4*Weighting!T12+TUM_db2_S2_Mat!M4*Weighting!T13+TUM_db2_S2_Mat!N4*Weighting!T14+TUM_db2_S2_Mat!O4*Weighting!T15+TUM_db2_S2_Mat!P4*Weighting!T16+TUM_db2_S2_Mat!Q4*Weighting!T17</f>
        <v>60.174952599621385</v>
      </c>
      <c r="U4" s="6">
        <f>+TUM_db2_S2_Mat!B4*Weighting!U2+TUM_db2_S2_Mat!C4*Weighting!U3+TUM_db2_S2_Mat!D4*Weighting!U4+TUM_db2_S2_Mat!E4*Weighting!U5+TUM_db2_S2_Mat!F4*Weighting!U6+TUM_db2_S2_Mat!G4*Weighting!U7+TUM_db2_S2_Mat!H4*Weighting!U8+TUM_db2_S2_Mat!I4*Weighting!U9+TUM_db2_S2_Mat!J4*Weighting!U10+TUM_db2_S2_Mat!K4*Weighting!U11+TUM_db2_S2_Mat!L4*Weighting!U12+TUM_db2_S2_Mat!M4*Weighting!U13+TUM_db2_S2_Mat!N4*Weighting!U14+TUM_db2_S2_Mat!O4*Weighting!U15+TUM_db2_S2_Mat!P4*Weighting!U16+TUM_db2_S2_Mat!Q4*Weighting!U17</f>
        <v>67.152476315855679</v>
      </c>
      <c r="V4" s="6">
        <f>+TUM_db2_S2_Mat!B4*Weighting!V2+TUM_db2_S2_Mat!C4*Weighting!V3+TUM_db2_S2_Mat!D4*Weighting!V4+TUM_db2_S2_Mat!E4*Weighting!V5+TUM_db2_S2_Mat!F4*Weighting!V6+TUM_db2_S2_Mat!G4*Weighting!V7+TUM_db2_S2_Mat!H4*Weighting!V8+TUM_db2_S2_Mat!I4*Weighting!V9+TUM_db2_S2_Mat!J4*Weighting!V10+TUM_db2_S2_Mat!K4*Weighting!V11+TUM_db2_S2_Mat!L4*Weighting!V12+TUM_db2_S2_Mat!M4*Weighting!V13+TUM_db2_S2_Mat!N4*Weighting!V14+TUM_db2_S2_Mat!O4*Weighting!V15+TUM_db2_S2_Mat!P4*Weighting!V16+TUM_db2_S2_Mat!Q4*Weighting!V17</f>
        <v>60.676995666639115</v>
      </c>
      <c r="W4" s="6">
        <f>+TUM_db2_S2_Mat!B4*Weighting!W2+TUM_db2_S2_Mat!C4*Weighting!W3+TUM_db2_S2_Mat!D4*Weighting!W4+TUM_db2_S2_Mat!E4*Weighting!W5+TUM_db2_S2_Mat!F4*Weighting!W6+TUM_db2_S2_Mat!G4*Weighting!W7+TUM_db2_S2_Mat!H4*Weighting!W8+TUM_db2_S2_Mat!I4*Weighting!W9+TUM_db2_S2_Mat!J4*Weighting!W10+TUM_db2_S2_Mat!K4*Weighting!W11+TUM_db2_S2_Mat!L4*Weighting!W12+TUM_db2_S2_Mat!M4*Weighting!W13+TUM_db2_S2_Mat!N4*Weighting!W14+TUM_db2_S2_Mat!O4*Weighting!W15+TUM_db2_S2_Mat!P4*Weighting!W16+TUM_db2_S2_Mat!Q4*Weighting!W17</f>
        <v>409.17617476986624</v>
      </c>
      <c r="X4" s="6">
        <f>+TUM_db2_S2_Mat!B4*Weighting!X2+TUM_db2_S2_Mat!C4*Weighting!X3+TUM_db2_S2_Mat!D4*Weighting!X4+TUM_db2_S2_Mat!E4*Weighting!X5+TUM_db2_S2_Mat!F4*Weighting!X6+TUM_db2_S2_Mat!G4*Weighting!X7+TUM_db2_S2_Mat!H4*Weighting!X8+TUM_db2_S2_Mat!I4*Weighting!X9+TUM_db2_S2_Mat!J4*Weighting!X10+TUM_db2_S2_Mat!K4*Weighting!X11+TUM_db2_S2_Mat!L4*Weighting!X12+TUM_db2_S2_Mat!M4*Weighting!X13+TUM_db2_S2_Mat!N4*Weighting!X14+TUM_db2_S2_Mat!O4*Weighting!X15+TUM_db2_S2_Mat!P4*Weighting!X16+TUM_db2_S2_Mat!Q4*Weighting!X17</f>
        <v>35.858301877158347</v>
      </c>
      <c r="Y4" s="6">
        <f>+TUM_db2_S2_Mat!B4*Weighting!Y2+TUM_db2_S2_Mat!C4*Weighting!Y3+TUM_db2_S2_Mat!D4*Weighting!Y4+TUM_db2_S2_Mat!E4*Weighting!Y5+TUM_db2_S2_Mat!F4*Weighting!Y6+TUM_db2_S2_Mat!G4*Weighting!Y7+TUM_db2_S2_Mat!H4*Weighting!Y8+TUM_db2_S2_Mat!I4*Weighting!Y9+TUM_db2_S2_Mat!J4*Weighting!Y10+TUM_db2_S2_Mat!K4*Weighting!Y11+TUM_db2_S2_Mat!L4*Weighting!Y12+TUM_db2_S2_Mat!M4*Weighting!Y13+TUM_db2_S2_Mat!N4*Weighting!Y14+TUM_db2_S2_Mat!O4*Weighting!Y15+TUM_db2_S2_Mat!P4*Weighting!Y16+TUM_db2_S2_Mat!Q4*Weighting!Y17</f>
        <v>309.73146719739196</v>
      </c>
      <c r="Z4" s="6">
        <f>+TUM_db2_S2_Mat!B4*Weighting!Z2+TUM_db2_S2_Mat!C4*Weighting!Z3+TUM_db2_S2_Mat!D4*Weighting!Z4+TUM_db2_S2_Mat!E4*Weighting!Z5+TUM_db2_S2_Mat!F4*Weighting!Z6+TUM_db2_S2_Mat!G4*Weighting!Z7+TUM_db2_S2_Mat!H4*Weighting!Z8+TUM_db2_S2_Mat!I4*Weighting!Z9+TUM_db2_S2_Mat!J4*Weighting!Z10+TUM_db2_S2_Mat!K4*Weighting!Z11+TUM_db2_S2_Mat!L4*Weighting!Z12+TUM_db2_S2_Mat!M4*Weighting!Z13+TUM_db2_S2_Mat!N4*Weighting!Z14+TUM_db2_S2_Mat!O4*Weighting!Z15+TUM_db2_S2_Mat!P4*Weighting!Z16+TUM_db2_S2_Mat!Q4*Weighting!Z17</f>
        <v>37.755330551410246</v>
      </c>
      <c r="AA4" s="6">
        <f>+TUM_db2_S2_Mat!B4*Weighting!AA2+TUM_db2_S2_Mat!C4*Weighting!AA3+TUM_db2_S2_Mat!D4*Weighting!AA4+TUM_db2_S2_Mat!E4*Weighting!AA5+TUM_db2_S2_Mat!F4*Weighting!AA6+TUM_db2_S2_Mat!G4*Weighting!AA7+TUM_db2_S2_Mat!H4*Weighting!AA8+TUM_db2_S2_Mat!I4*Weighting!AA9+TUM_db2_S2_Mat!J4*Weighting!AA10+TUM_db2_S2_Mat!K4*Weighting!AA11+TUM_db2_S2_Mat!L4*Weighting!AA12+TUM_db2_S2_Mat!M4*Weighting!AA13+TUM_db2_S2_Mat!N4*Weighting!AA14+TUM_db2_S2_Mat!O4*Weighting!AA15+TUM_db2_S2_Mat!P4*Weighting!AA16+TUM_db2_S2_Mat!Q4*Weighting!AA17</f>
        <v>25.146495305658149</v>
      </c>
    </row>
    <row r="5" spans="1:27" x14ac:dyDescent="0.35">
      <c r="A5" s="5" t="s">
        <v>4</v>
      </c>
      <c r="B5" s="6">
        <f ca="1">+TUM_db2_S2_Mat!B5*Weighting!B2+TUM_db2_S2_Mat!C5*Weighting!B3+TUM_db2_S2_Mat!D5*Weighting!B4+TUM_db2_S2_Mat!E5*Weighting!B5+TUM_db2_S2_Mat!F5*Weighting!B6+TUM_db2_S2_Mat!G5*Weighting!B7+TUM_db2_S2_Mat!H5*Weighting!B8+TUM_db2_S2_Mat!I5*Weighting!B9+TUM_db2_S2_Mat!J5*Weighting!B10+TUM_db2_S2_Mat!K5*Weighting!B11+TUM_db2_S2_Mat!L5*Weighting!B12+TUM_db2_S2_Mat!M5*Weighting!B13+TUM_db2_S2_Mat!N5*Weighting!B14+TUM_db2_S2_Mat!O5*Weighting!B15+TUM_db2_S2_Mat!P5*Weighting!B16+TUM_db2_S2_Mat!Q5*Weighting!B17</f>
        <v>139.68695554633152</v>
      </c>
      <c r="C5" s="6">
        <f ca="1">+TUM_db2_S2_Mat!B5*Weighting!C2+TUM_db2_S2_Mat!C5*Weighting!C3+TUM_db2_S2_Mat!D5*Weighting!C4+TUM_db2_S2_Mat!E5*Weighting!C5+TUM_db2_S2_Mat!F5*Weighting!C6+TUM_db2_S2_Mat!G5*Weighting!C7+TUM_db2_S2_Mat!H5*Weighting!C8+TUM_db2_S2_Mat!I5*Weighting!C9+TUM_db2_S2_Mat!J5*Weighting!C10+TUM_db2_S2_Mat!K5*Weighting!C11+TUM_db2_S2_Mat!L5*Weighting!C12+TUM_db2_S2_Mat!M5*Weighting!C13+TUM_db2_S2_Mat!N5*Weighting!C14+TUM_db2_S2_Mat!O5*Weighting!C15+TUM_db2_S2_Mat!P5*Weighting!C16+TUM_db2_S2_Mat!Q5*Weighting!C17</f>
        <v>134.5208187583392</v>
      </c>
      <c r="D5" s="6">
        <f ca="1">+TUM_db2_S2_Mat!B5*Weighting!D2+TUM_db2_S2_Mat!C5*Weighting!D3+TUM_db2_S2_Mat!D5*Weighting!D4+TUM_db2_S2_Mat!E5*Weighting!D5+TUM_db2_S2_Mat!F5*Weighting!D6+TUM_db2_S2_Mat!G5*Weighting!D7+TUM_db2_S2_Mat!H5*Weighting!D8+TUM_db2_S2_Mat!I5*Weighting!D9+TUM_db2_S2_Mat!J5*Weighting!D10+TUM_db2_S2_Mat!K5*Weighting!D11+TUM_db2_S2_Mat!L5*Weighting!D12+TUM_db2_S2_Mat!M5*Weighting!D13+TUM_db2_S2_Mat!N5*Weighting!D14+TUM_db2_S2_Mat!O5*Weighting!D15+TUM_db2_S2_Mat!P5*Weighting!D16+TUM_db2_S2_Mat!Q5*Weighting!D17</f>
        <v>136.36778166750952</v>
      </c>
      <c r="E5" s="6">
        <f ca="1">+TUM_db2_S2_Mat!B5*Weighting!E2+TUM_db2_S2_Mat!C5*Weighting!E3+TUM_db2_S2_Mat!D5*Weighting!E4+TUM_db2_S2_Mat!E5*Weighting!E5+TUM_db2_S2_Mat!F5*Weighting!E6+TUM_db2_S2_Mat!G5*Weighting!E7+TUM_db2_S2_Mat!H5*Weighting!E8+TUM_db2_S2_Mat!I5*Weighting!E9+TUM_db2_S2_Mat!J5*Weighting!E10+TUM_db2_S2_Mat!K5*Weighting!E11+TUM_db2_S2_Mat!L5*Weighting!E12+TUM_db2_S2_Mat!M5*Weighting!E13+TUM_db2_S2_Mat!N5*Weighting!E14+TUM_db2_S2_Mat!O5*Weighting!E15+TUM_db2_S2_Mat!P5*Weighting!E16+TUM_db2_S2_Mat!Q5*Weighting!E17</f>
        <v>165.52678678733884</v>
      </c>
      <c r="F5" s="6">
        <f ca="1">+TUM_db2_S2_Mat!B5*Weighting!F2+TUM_db2_S2_Mat!C5*Weighting!F3+TUM_db2_S2_Mat!D5*Weighting!F4+TUM_db2_S2_Mat!E5*Weighting!F5+TUM_db2_S2_Mat!F5*Weighting!F6+TUM_db2_S2_Mat!G5*Weighting!F7+TUM_db2_S2_Mat!H5*Weighting!F8+TUM_db2_S2_Mat!I5*Weighting!F9+TUM_db2_S2_Mat!J5*Weighting!F10+TUM_db2_S2_Mat!K5*Weighting!F11+TUM_db2_S2_Mat!L5*Weighting!F12+TUM_db2_S2_Mat!M5*Weighting!F13+TUM_db2_S2_Mat!N5*Weighting!F14+TUM_db2_S2_Mat!O5*Weighting!F15+TUM_db2_S2_Mat!P5*Weighting!F16+TUM_db2_S2_Mat!Q5*Weighting!F17</f>
        <v>128.05913698737567</v>
      </c>
      <c r="G5" s="6">
        <f>+TUM_db2_S2_Mat!B5*Weighting!G2+TUM_db2_S2_Mat!C5*Weighting!G3+TUM_db2_S2_Mat!D5*Weighting!G4+TUM_db2_S2_Mat!E5*Weighting!G5+TUM_db2_S2_Mat!F5*Weighting!G6+TUM_db2_S2_Mat!G5*Weighting!G7+TUM_db2_S2_Mat!H5*Weighting!G8+TUM_db2_S2_Mat!I5*Weighting!G9+TUM_db2_S2_Mat!J5*Weighting!G10+TUM_db2_S2_Mat!K5*Weighting!G11+TUM_db2_S2_Mat!L5*Weighting!G12+TUM_db2_S2_Mat!M5*Weighting!G13+TUM_db2_S2_Mat!N5*Weighting!G14+TUM_db2_S2_Mat!O5*Weighting!G15+TUM_db2_S2_Mat!P5*Weighting!G16+TUM_db2_S2_Mat!Q5*Weighting!G17</f>
        <v>57.097927919071587</v>
      </c>
      <c r="H5" s="6">
        <f>+TUM_db2_S2_Mat!B5*Weighting!H2+TUM_db2_S2_Mat!C5*Weighting!H3+TUM_db2_S2_Mat!D5*Weighting!H4+TUM_db2_S2_Mat!E5*Weighting!H5+TUM_db2_S2_Mat!F5*Weighting!H6+TUM_db2_S2_Mat!G5*Weighting!H7+TUM_db2_S2_Mat!H5*Weighting!H8+TUM_db2_S2_Mat!I5*Weighting!H9+TUM_db2_S2_Mat!J5*Weighting!H10+TUM_db2_S2_Mat!K5*Weighting!H11+TUM_db2_S2_Mat!L5*Weighting!H12+TUM_db2_S2_Mat!M5*Weighting!H13+TUM_db2_S2_Mat!N5*Weighting!H14+TUM_db2_S2_Mat!O5*Weighting!H15+TUM_db2_S2_Mat!P5*Weighting!H16+TUM_db2_S2_Mat!Q5*Weighting!H17</f>
        <v>47.33193233692014</v>
      </c>
      <c r="I5" s="6">
        <f>+TUM_db2_S2_Mat!B5*Weighting!I2+TUM_db2_S2_Mat!C5*Weighting!I3+TUM_db2_S2_Mat!D5*Weighting!I4+TUM_db2_S2_Mat!E5*Weighting!I5+TUM_db2_S2_Mat!F5*Weighting!I6+TUM_db2_S2_Mat!G5*Weighting!I7+TUM_db2_S2_Mat!H5*Weighting!I8+TUM_db2_S2_Mat!I5*Weighting!I9+TUM_db2_S2_Mat!J5*Weighting!I10+TUM_db2_S2_Mat!K5*Weighting!I11+TUM_db2_S2_Mat!L5*Weighting!I12+TUM_db2_S2_Mat!M5*Weighting!I13+TUM_db2_S2_Mat!N5*Weighting!I14+TUM_db2_S2_Mat!O5*Weighting!I15+TUM_db2_S2_Mat!P5*Weighting!I16+TUM_db2_S2_Mat!Q5*Weighting!I17</f>
        <v>55.089618992941148</v>
      </c>
      <c r="J5" s="6">
        <f>+TUM_db2_S2_Mat!B5*Weighting!J2+TUM_db2_S2_Mat!C5*Weighting!J3+TUM_db2_S2_Mat!D5*Weighting!J4+TUM_db2_S2_Mat!E5*Weighting!J5+TUM_db2_S2_Mat!F5*Weighting!J6+TUM_db2_S2_Mat!G5*Weighting!J7+TUM_db2_S2_Mat!H5*Weighting!J8+TUM_db2_S2_Mat!I5*Weighting!J9+TUM_db2_S2_Mat!J5*Weighting!J10+TUM_db2_S2_Mat!K5*Weighting!J11+TUM_db2_S2_Mat!L5*Weighting!J12+TUM_db2_S2_Mat!M5*Weighting!J13+TUM_db2_S2_Mat!N5*Weighting!J14+TUM_db2_S2_Mat!O5*Weighting!J15+TUM_db2_S2_Mat!P5*Weighting!J16+TUM_db2_S2_Mat!Q5*Weighting!J17</f>
        <v>63.433138961833777</v>
      </c>
      <c r="K5" s="6">
        <f>+TUM_db2_S2_Mat!B5*Weighting!K2+TUM_db2_S2_Mat!C5*Weighting!K3+TUM_db2_S2_Mat!D5*Weighting!K4+TUM_db2_S2_Mat!E5*Weighting!K5+TUM_db2_S2_Mat!F5*Weighting!K6+TUM_db2_S2_Mat!G5*Weighting!K7+TUM_db2_S2_Mat!H5*Weighting!K8+TUM_db2_S2_Mat!I5*Weighting!K9+TUM_db2_S2_Mat!J5*Weighting!K10+TUM_db2_S2_Mat!K5*Weighting!K11+TUM_db2_S2_Mat!L5*Weighting!K12+TUM_db2_S2_Mat!M5*Weighting!K13+TUM_db2_S2_Mat!N5*Weighting!K14+TUM_db2_S2_Mat!O5*Weighting!K15+TUM_db2_S2_Mat!P5*Weighting!K16+TUM_db2_S2_Mat!Q5*Weighting!K17</f>
        <v>43.404123229808491</v>
      </c>
      <c r="L5" s="6">
        <f>+TUM_db2_S2_Mat!B5*Weighting!L2+TUM_db2_S2_Mat!C5*Weighting!L3+TUM_db2_S2_Mat!D5*Weighting!L4+TUM_db2_S2_Mat!E5*Weighting!L5+TUM_db2_S2_Mat!F5*Weighting!L6+TUM_db2_S2_Mat!G5*Weighting!L7+TUM_db2_S2_Mat!H5*Weighting!L8+TUM_db2_S2_Mat!I5*Weighting!L9+TUM_db2_S2_Mat!J5*Weighting!L10+TUM_db2_S2_Mat!K5*Weighting!L11+TUM_db2_S2_Mat!L5*Weighting!L12+TUM_db2_S2_Mat!M5*Weighting!L13+TUM_db2_S2_Mat!N5*Weighting!L14+TUM_db2_S2_Mat!O5*Weighting!L15+TUM_db2_S2_Mat!P5*Weighting!L16+TUM_db2_S2_Mat!Q5*Weighting!L17</f>
        <v>8.520551621906268</v>
      </c>
      <c r="M5" s="6">
        <f>+TUM_db2_S2_Mat!B5*Weighting!M2+TUM_db2_S2_Mat!C5*Weighting!M3+TUM_db2_S2_Mat!D5*Weighting!M4+TUM_db2_S2_Mat!E5*Weighting!M5+TUM_db2_S2_Mat!F5*Weighting!M6+TUM_db2_S2_Mat!G5*Weighting!M7+TUM_db2_S2_Mat!H5*Weighting!M8+TUM_db2_S2_Mat!I5*Weighting!M9+TUM_db2_S2_Mat!J5*Weighting!M10+TUM_db2_S2_Mat!K5*Weighting!M11+TUM_db2_S2_Mat!L5*Weighting!M12+TUM_db2_S2_Mat!M5*Weighting!M13+TUM_db2_S2_Mat!N5*Weighting!M14+TUM_db2_S2_Mat!O5*Weighting!M15+TUM_db2_S2_Mat!P5*Weighting!M16+TUM_db2_S2_Mat!Q5*Weighting!M17</f>
        <v>0.41679061538687728</v>
      </c>
      <c r="N5" s="6">
        <f>+TUM_db2_S2_Mat!B5*Weighting!N2+TUM_db2_S2_Mat!C5*Weighting!N3+TUM_db2_S2_Mat!D5*Weighting!N4+TUM_db2_S2_Mat!E5*Weighting!N5+TUM_db2_S2_Mat!F5*Weighting!N6+TUM_db2_S2_Mat!G5*Weighting!N7+TUM_db2_S2_Mat!H5*Weighting!N8+TUM_db2_S2_Mat!I5*Weighting!N9+TUM_db2_S2_Mat!J5*Weighting!N10+TUM_db2_S2_Mat!K5*Weighting!N11+TUM_db2_S2_Mat!L5*Weighting!N12+TUM_db2_S2_Mat!M5*Weighting!N13+TUM_db2_S2_Mat!N5*Weighting!N14+TUM_db2_S2_Mat!O5*Weighting!N15+TUM_db2_S2_Mat!P5*Weighting!N16+TUM_db2_S2_Mat!Q5*Weighting!N17</f>
        <v>137.83605692879746</v>
      </c>
      <c r="O5" s="6">
        <f>+TUM_db2_S2_Mat!B5*Weighting!O2+TUM_db2_S2_Mat!C5*Weighting!O3+TUM_db2_S2_Mat!D5*Weighting!O4+TUM_db2_S2_Mat!E5*Weighting!O5+TUM_db2_S2_Mat!F5*Weighting!O6+TUM_db2_S2_Mat!G5*Weighting!O7+TUM_db2_S2_Mat!H5*Weighting!O8+TUM_db2_S2_Mat!I5*Weighting!O9+TUM_db2_S2_Mat!J5*Weighting!O10+TUM_db2_S2_Mat!K5*Weighting!O11+TUM_db2_S2_Mat!L5*Weighting!O12+TUM_db2_S2_Mat!M5*Weighting!O13+TUM_db2_S2_Mat!N5*Weighting!O14+TUM_db2_S2_Mat!O5*Weighting!O15+TUM_db2_S2_Mat!P5*Weighting!O16+TUM_db2_S2_Mat!Q5*Weighting!O17</f>
        <v>211.44060927566773</v>
      </c>
      <c r="P5" s="6">
        <f>+TUM_db2_S2_Mat!B5*Weighting!P2+TUM_db2_S2_Mat!C5*Weighting!P3+TUM_db2_S2_Mat!D5*Weighting!P4+TUM_db2_S2_Mat!E5*Weighting!P5+TUM_db2_S2_Mat!F5*Weighting!P6+TUM_db2_S2_Mat!G5*Weighting!P7+TUM_db2_S2_Mat!H5*Weighting!P8+TUM_db2_S2_Mat!I5*Weighting!P9+TUM_db2_S2_Mat!J5*Weighting!P10+TUM_db2_S2_Mat!K5*Weighting!P11+TUM_db2_S2_Mat!L5*Weighting!P12+TUM_db2_S2_Mat!M5*Weighting!P13+TUM_db2_S2_Mat!N5*Weighting!P14+TUM_db2_S2_Mat!O5*Weighting!P15+TUM_db2_S2_Mat!P5*Weighting!P16+TUM_db2_S2_Mat!Q5*Weighting!P17</f>
        <v>15.56684189647002</v>
      </c>
      <c r="Q5" s="6">
        <f>+TUM_db2_S2_Mat!B5*Weighting!Q2+TUM_db2_S2_Mat!C5*Weighting!Q3+TUM_db2_S2_Mat!D5*Weighting!Q4+TUM_db2_S2_Mat!E5*Weighting!Q5+TUM_db2_S2_Mat!F5*Weighting!Q6+TUM_db2_S2_Mat!G5*Weighting!Q7+TUM_db2_S2_Mat!H5*Weighting!Q8+TUM_db2_S2_Mat!I5*Weighting!Q9+TUM_db2_S2_Mat!J5*Weighting!Q10+TUM_db2_S2_Mat!K5*Weighting!Q11+TUM_db2_S2_Mat!L5*Weighting!Q12+TUM_db2_S2_Mat!M5*Weighting!Q13+TUM_db2_S2_Mat!N5*Weighting!Q14+TUM_db2_S2_Mat!O5*Weighting!Q15+TUM_db2_S2_Mat!P5*Weighting!Q16+TUM_db2_S2_Mat!Q5*Weighting!Q17</f>
        <v>0.92657622309680732</v>
      </c>
      <c r="R5" s="6">
        <f>+TUM_db2_S2_Mat!B5*Weighting!R2+TUM_db2_S2_Mat!C5*Weighting!R3+TUM_db2_S2_Mat!D5*Weighting!R4+TUM_db2_S2_Mat!E5*Weighting!R5+TUM_db2_S2_Mat!F5*Weighting!R6+TUM_db2_S2_Mat!G5*Weighting!R7+TUM_db2_S2_Mat!H5*Weighting!R8+TUM_db2_S2_Mat!I5*Weighting!R9+TUM_db2_S2_Mat!J5*Weighting!R10+TUM_db2_S2_Mat!K5*Weighting!R11+TUM_db2_S2_Mat!L5*Weighting!R12+TUM_db2_S2_Mat!M5*Weighting!R13+TUM_db2_S2_Mat!N5*Weighting!R14+TUM_db2_S2_Mat!O5*Weighting!R15+TUM_db2_S2_Mat!P5*Weighting!R16+TUM_db2_S2_Mat!Q5*Weighting!R17</f>
        <v>12.903686495898526</v>
      </c>
      <c r="S5" s="6">
        <f>+TUM_db2_S2_Mat!B5*Weighting!S2+TUM_db2_S2_Mat!C5*Weighting!S3+TUM_db2_S2_Mat!D5*Weighting!S4+TUM_db2_S2_Mat!E5*Weighting!S5+TUM_db2_S2_Mat!F5*Weighting!S6+TUM_db2_S2_Mat!G5*Weighting!S7+TUM_db2_S2_Mat!H5*Weighting!S8+TUM_db2_S2_Mat!I5*Weighting!S9+TUM_db2_S2_Mat!J5*Weighting!S10+TUM_db2_S2_Mat!K5*Weighting!S11+TUM_db2_S2_Mat!L5*Weighting!S12+TUM_db2_S2_Mat!M5*Weighting!S13+TUM_db2_S2_Mat!N5*Weighting!S14+TUM_db2_S2_Mat!O5*Weighting!S15+TUM_db2_S2_Mat!P5*Weighting!S16+TUM_db2_S2_Mat!Q5*Weighting!S17</f>
        <v>23.119636506121257</v>
      </c>
      <c r="T5" s="6">
        <f>+TUM_db2_S2_Mat!B5*Weighting!T2+TUM_db2_S2_Mat!C5*Weighting!T3+TUM_db2_S2_Mat!D5*Weighting!T4+TUM_db2_S2_Mat!E5*Weighting!T5+TUM_db2_S2_Mat!F5*Weighting!T6+TUM_db2_S2_Mat!G5*Weighting!T7+TUM_db2_S2_Mat!H5*Weighting!T8+TUM_db2_S2_Mat!I5*Weighting!T9+TUM_db2_S2_Mat!J5*Weighting!T10+TUM_db2_S2_Mat!K5*Weighting!T11+TUM_db2_S2_Mat!L5*Weighting!T12+TUM_db2_S2_Mat!M5*Weighting!T13+TUM_db2_S2_Mat!N5*Weighting!T14+TUM_db2_S2_Mat!O5*Weighting!T15+TUM_db2_S2_Mat!P5*Weighting!T16+TUM_db2_S2_Mat!Q5*Weighting!T17</f>
        <v>30.087476299810692</v>
      </c>
      <c r="U5" s="6">
        <f>+TUM_db2_S2_Mat!B5*Weighting!U2+TUM_db2_S2_Mat!C5*Weighting!U3+TUM_db2_S2_Mat!D5*Weighting!U4+TUM_db2_S2_Mat!E5*Weighting!U5+TUM_db2_S2_Mat!F5*Weighting!U6+TUM_db2_S2_Mat!G5*Weighting!U7+TUM_db2_S2_Mat!H5*Weighting!U8+TUM_db2_S2_Mat!I5*Weighting!U9+TUM_db2_S2_Mat!J5*Weighting!U10+TUM_db2_S2_Mat!K5*Weighting!U11+TUM_db2_S2_Mat!L5*Weighting!U12+TUM_db2_S2_Mat!M5*Weighting!U13+TUM_db2_S2_Mat!N5*Weighting!U14+TUM_db2_S2_Mat!O5*Weighting!U15+TUM_db2_S2_Mat!P5*Weighting!U16+TUM_db2_S2_Mat!Q5*Weighting!U17</f>
        <v>33.57623815792784</v>
      </c>
      <c r="V5" s="6">
        <f>+TUM_db2_S2_Mat!B5*Weighting!V2+TUM_db2_S2_Mat!C5*Weighting!V3+TUM_db2_S2_Mat!D5*Weighting!V4+TUM_db2_S2_Mat!E5*Weighting!V5+TUM_db2_S2_Mat!F5*Weighting!V6+TUM_db2_S2_Mat!G5*Weighting!V7+TUM_db2_S2_Mat!H5*Weighting!V8+TUM_db2_S2_Mat!I5*Weighting!V9+TUM_db2_S2_Mat!J5*Weighting!V10+TUM_db2_S2_Mat!K5*Weighting!V11+TUM_db2_S2_Mat!L5*Weighting!V12+TUM_db2_S2_Mat!M5*Weighting!V13+TUM_db2_S2_Mat!N5*Weighting!V14+TUM_db2_S2_Mat!O5*Weighting!V15+TUM_db2_S2_Mat!P5*Weighting!V16+TUM_db2_S2_Mat!Q5*Weighting!V17</f>
        <v>30.338497833319558</v>
      </c>
      <c r="W5" s="6">
        <f>+TUM_db2_S2_Mat!B5*Weighting!W2+TUM_db2_S2_Mat!C5*Weighting!W3+TUM_db2_S2_Mat!D5*Weighting!W4+TUM_db2_S2_Mat!E5*Weighting!W5+TUM_db2_S2_Mat!F5*Weighting!W6+TUM_db2_S2_Mat!G5*Weighting!W7+TUM_db2_S2_Mat!H5*Weighting!W8+TUM_db2_S2_Mat!I5*Weighting!W9+TUM_db2_S2_Mat!J5*Weighting!W10+TUM_db2_S2_Mat!K5*Weighting!W11+TUM_db2_S2_Mat!L5*Weighting!W12+TUM_db2_S2_Mat!M5*Weighting!W13+TUM_db2_S2_Mat!N5*Weighting!W14+TUM_db2_S2_Mat!O5*Weighting!W15+TUM_db2_S2_Mat!P5*Weighting!W16+TUM_db2_S2_Mat!Q5*Weighting!W17</f>
        <v>204.58808738493312</v>
      </c>
      <c r="X5" s="6">
        <f>+TUM_db2_S2_Mat!B5*Weighting!X2+TUM_db2_S2_Mat!C5*Weighting!X3+TUM_db2_S2_Mat!D5*Weighting!X4+TUM_db2_S2_Mat!E5*Weighting!X5+TUM_db2_S2_Mat!F5*Weighting!X6+TUM_db2_S2_Mat!G5*Weighting!X7+TUM_db2_S2_Mat!H5*Weighting!X8+TUM_db2_S2_Mat!I5*Weighting!X9+TUM_db2_S2_Mat!J5*Weighting!X10+TUM_db2_S2_Mat!K5*Weighting!X11+TUM_db2_S2_Mat!L5*Weighting!X12+TUM_db2_S2_Mat!M5*Weighting!X13+TUM_db2_S2_Mat!N5*Weighting!X14+TUM_db2_S2_Mat!O5*Weighting!X15+TUM_db2_S2_Mat!P5*Weighting!X16+TUM_db2_S2_Mat!Q5*Weighting!X17</f>
        <v>17.929150938579173</v>
      </c>
      <c r="Y5" s="6">
        <f>+TUM_db2_S2_Mat!B5*Weighting!Y2+TUM_db2_S2_Mat!C5*Weighting!Y3+TUM_db2_S2_Mat!D5*Weighting!Y4+TUM_db2_S2_Mat!E5*Weighting!Y5+TUM_db2_S2_Mat!F5*Weighting!Y6+TUM_db2_S2_Mat!G5*Weighting!Y7+TUM_db2_S2_Mat!H5*Weighting!Y8+TUM_db2_S2_Mat!I5*Weighting!Y9+TUM_db2_S2_Mat!J5*Weighting!Y10+TUM_db2_S2_Mat!K5*Weighting!Y11+TUM_db2_S2_Mat!L5*Weighting!Y12+TUM_db2_S2_Mat!M5*Weighting!Y13+TUM_db2_S2_Mat!N5*Weighting!Y14+TUM_db2_S2_Mat!O5*Weighting!Y15+TUM_db2_S2_Mat!P5*Weighting!Y16+TUM_db2_S2_Mat!Q5*Weighting!Y17</f>
        <v>154.86573359869598</v>
      </c>
      <c r="Z5" s="6">
        <f>+TUM_db2_S2_Mat!B5*Weighting!Z2+TUM_db2_S2_Mat!C5*Weighting!Z3+TUM_db2_S2_Mat!D5*Weighting!Z4+TUM_db2_S2_Mat!E5*Weighting!Z5+TUM_db2_S2_Mat!F5*Weighting!Z6+TUM_db2_S2_Mat!G5*Weighting!Z7+TUM_db2_S2_Mat!H5*Weighting!Z8+TUM_db2_S2_Mat!I5*Weighting!Z9+TUM_db2_S2_Mat!J5*Weighting!Z10+TUM_db2_S2_Mat!K5*Weighting!Z11+TUM_db2_S2_Mat!L5*Weighting!Z12+TUM_db2_S2_Mat!M5*Weighting!Z13+TUM_db2_S2_Mat!N5*Weighting!Z14+TUM_db2_S2_Mat!O5*Weighting!Z15+TUM_db2_S2_Mat!P5*Weighting!Z16+TUM_db2_S2_Mat!Q5*Weighting!Z17</f>
        <v>18.877665275705123</v>
      </c>
      <c r="AA5" s="6">
        <f>+TUM_db2_S2_Mat!B5*Weighting!AA2+TUM_db2_S2_Mat!C5*Weighting!AA3+TUM_db2_S2_Mat!D5*Weighting!AA4+TUM_db2_S2_Mat!E5*Weighting!AA5+TUM_db2_S2_Mat!F5*Weighting!AA6+TUM_db2_S2_Mat!G5*Weighting!AA7+TUM_db2_S2_Mat!H5*Weighting!AA8+TUM_db2_S2_Mat!I5*Weighting!AA9+TUM_db2_S2_Mat!J5*Weighting!AA10+TUM_db2_S2_Mat!K5*Weighting!AA11+TUM_db2_S2_Mat!L5*Weighting!AA12+TUM_db2_S2_Mat!M5*Weighting!AA13+TUM_db2_S2_Mat!N5*Weighting!AA14+TUM_db2_S2_Mat!O5*Weighting!AA15+TUM_db2_S2_Mat!P5*Weighting!AA16+TUM_db2_S2_Mat!Q5*Weighting!AA17</f>
        <v>12.573247652829075</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3_Treatm!B2*Weighting!B2+TUM_db2_S3_Treatm!C2*Weighting!B3+TUM_db2_S3_Treatm!D2*Weighting!B4+TUM_db2_S3_Treatm!E2*Weighting!B5+TUM_db2_S3_Treatm!F2*Weighting!B6+TUM_db2_S3_Treatm!G2*Weighting!B7+TUM_db2_S3_Treatm!H2*Weighting!B8+TUM_db2_S3_Treatm!I2*Weighting!B9+TUM_db2_S3_Treatm!J2*Weighting!B10+TUM_db2_S3_Treatm!K2*Weighting!B11+TUM_db2_S3_Treatm!L2*Weighting!B12+TUM_db2_S3_Treatm!M2*Weighting!B13+TUM_db2_S3_Treatm!N2*Weighting!B14+TUM_db2_S3_Treatm!O2*Weighting!B15+TUM_db2_S3_Treatm!P2*Weighting!B16+TUM_db2_S3_Treatm!Q2*Weighting!B17</f>
        <v>-7.23488196322812</v>
      </c>
      <c r="C2" s="6">
        <f ca="1">+TUM_db2_S3_Treatm!B2*Weighting!C2+TUM_db2_S3_Treatm!C2*Weighting!C3+TUM_db2_S3_Treatm!D2*Weighting!C4+TUM_db2_S3_Treatm!E2*Weighting!C5+TUM_db2_S3_Treatm!F2*Weighting!C6+TUM_db2_S3_Treatm!G2*Weighting!C7+TUM_db2_S3_Treatm!H2*Weighting!C8+TUM_db2_S3_Treatm!I2*Weighting!C9+TUM_db2_S3_Treatm!J2*Weighting!C10+TUM_db2_S3_Treatm!K2*Weighting!C11+TUM_db2_S3_Treatm!L2*Weighting!C12+TUM_db2_S3_Treatm!M2*Weighting!C13+TUM_db2_S3_Treatm!N2*Weighting!C14+TUM_db2_S3_Treatm!O2*Weighting!C15+TUM_db2_S3_Treatm!P2*Weighting!C16+TUM_db2_S3_Treatm!Q2*Weighting!C17</f>
        <v>-4.4620613800603728</v>
      </c>
      <c r="D2" s="6">
        <f ca="1">+TUM_db2_S3_Treatm!B2*Weighting!D2+TUM_db2_S3_Treatm!C2*Weighting!D3+TUM_db2_S3_Treatm!D2*Weighting!D4+TUM_db2_S3_Treatm!E2*Weighting!D5+TUM_db2_S3_Treatm!F2*Weighting!D6+TUM_db2_S3_Treatm!G2*Weighting!D7+TUM_db2_S3_Treatm!H2*Weighting!D8+TUM_db2_S3_Treatm!I2*Weighting!D9+TUM_db2_S3_Treatm!J2*Weighting!D10+TUM_db2_S3_Treatm!K2*Weighting!D11+TUM_db2_S3_Treatm!L2*Weighting!D12+TUM_db2_S3_Treatm!M2*Weighting!D13+TUM_db2_S3_Treatm!N2*Weighting!D14+TUM_db2_S3_Treatm!O2*Weighting!D15+TUM_db2_S3_Treatm!P2*Weighting!D16+TUM_db2_S3_Treatm!Q2*Weighting!D17</f>
        <v>-7.7067105899798767</v>
      </c>
      <c r="E2" s="6">
        <f ca="1">+TUM_db2_S3_Treatm!B2*Weighting!E2+TUM_db2_S3_Treatm!C2*Weighting!E3+TUM_db2_S3_Treatm!D2*Weighting!E4+TUM_db2_S3_Treatm!E2*Weighting!E5+TUM_db2_S3_Treatm!F2*Weighting!E6+TUM_db2_S3_Treatm!G2*Weighting!E7+TUM_db2_S3_Treatm!H2*Weighting!E8+TUM_db2_S3_Treatm!I2*Weighting!E9+TUM_db2_S3_Treatm!J2*Weighting!E10+TUM_db2_S3_Treatm!K2*Weighting!E11+TUM_db2_S3_Treatm!L2*Weighting!E12+TUM_db2_S3_Treatm!M2*Weighting!E13+TUM_db2_S3_Treatm!N2*Weighting!E14+TUM_db2_S3_Treatm!O2*Weighting!E15+TUM_db2_S3_Treatm!P2*Weighting!E16+TUM_db2_S3_Treatm!Q2*Weighting!E17</f>
        <v>1.0562118572644406</v>
      </c>
      <c r="F2" s="6">
        <f ca="1">+TUM_db2_S3_Treatm!B2*Weighting!F2+TUM_db2_S3_Treatm!C2*Weighting!F3+TUM_db2_S3_Treatm!D2*Weighting!F4+TUM_db2_S3_Treatm!E2*Weighting!F5+TUM_db2_S3_Treatm!F2*Weighting!F6+TUM_db2_S3_Treatm!G2*Weighting!F7+TUM_db2_S3_Treatm!H2*Weighting!F8+TUM_db2_S3_Treatm!I2*Weighting!F9+TUM_db2_S3_Treatm!J2*Weighting!F10+TUM_db2_S3_Treatm!K2*Weighting!F11+TUM_db2_S3_Treatm!L2*Weighting!F12+TUM_db2_S3_Treatm!M2*Weighting!F13+TUM_db2_S3_Treatm!N2*Weighting!F14+TUM_db2_S3_Treatm!O2*Weighting!F15+TUM_db2_S3_Treatm!P2*Weighting!F16+TUM_db2_S3_Treatm!Q2*Weighting!F17</f>
        <v>-7.7541886301528926</v>
      </c>
      <c r="G2" s="6">
        <f>+TUM_db2_S3_Treatm!B2*Weighting!G2+TUM_db2_S3_Treatm!C2*Weighting!G3+TUM_db2_S3_Treatm!D2*Weighting!G4+TUM_db2_S3_Treatm!E2*Weighting!G5+TUM_db2_S3_Treatm!F2*Weighting!G6+TUM_db2_S3_Treatm!G2*Weighting!G7+TUM_db2_S3_Treatm!H2*Weighting!G8+TUM_db2_S3_Treatm!I2*Weighting!G9+TUM_db2_S3_Treatm!J2*Weighting!G10+TUM_db2_S3_Treatm!K2*Weighting!G11+TUM_db2_S3_Treatm!L2*Weighting!G12+TUM_db2_S3_Treatm!M2*Weighting!G13+TUM_db2_S3_Treatm!N2*Weighting!G14+TUM_db2_S3_Treatm!O2*Weighting!G15+TUM_db2_S3_Treatm!P2*Weighting!G16+TUM_db2_S3_Treatm!Q2*Weighting!G17</f>
        <v>-5.4201915606519444</v>
      </c>
      <c r="H2" s="6">
        <f>+TUM_db2_S3_Treatm!B2*Weighting!H2+TUM_db2_S3_Treatm!C2*Weighting!H3+TUM_db2_S3_Treatm!D2*Weighting!H4+TUM_db2_S3_Treatm!E2*Weighting!H5+TUM_db2_S3_Treatm!F2*Weighting!H6+TUM_db2_S3_Treatm!G2*Weighting!H7+TUM_db2_S3_Treatm!H2*Weighting!H8+TUM_db2_S3_Treatm!I2*Weighting!H9+TUM_db2_S3_Treatm!J2*Weighting!H10+TUM_db2_S3_Treatm!K2*Weighting!H11+TUM_db2_S3_Treatm!L2*Weighting!H12+TUM_db2_S3_Treatm!M2*Weighting!H13+TUM_db2_S3_Treatm!N2*Weighting!H14+TUM_db2_S3_Treatm!O2*Weighting!H15+TUM_db2_S3_Treatm!P2*Weighting!H16+TUM_db2_S3_Treatm!Q2*Weighting!H17</f>
        <v>-4.9954900650351526</v>
      </c>
      <c r="I2" s="6">
        <f>+TUM_db2_S3_Treatm!B2*Weighting!I2+TUM_db2_S3_Treatm!C2*Weighting!I3+TUM_db2_S3_Treatm!D2*Weighting!I4+TUM_db2_S3_Treatm!E2*Weighting!I5+TUM_db2_S3_Treatm!F2*Weighting!I6+TUM_db2_S3_Treatm!G2*Weighting!I7+TUM_db2_S3_Treatm!H2*Weighting!I8+TUM_db2_S3_Treatm!I2*Weighting!I9+TUM_db2_S3_Treatm!J2*Weighting!I10+TUM_db2_S3_Treatm!K2*Weighting!I11+TUM_db2_S3_Treatm!L2*Weighting!I12+TUM_db2_S3_Treatm!M2*Weighting!I13+TUM_db2_S3_Treatm!N2*Weighting!I14+TUM_db2_S3_Treatm!O2*Weighting!I15+TUM_db2_S3_Treatm!P2*Weighting!I16+TUM_db2_S3_Treatm!Q2*Weighting!I17</f>
        <v>-5.750414884467772</v>
      </c>
      <c r="J2" s="6">
        <f>+TUM_db2_S3_Treatm!B2*Weighting!J2+TUM_db2_S3_Treatm!C2*Weighting!J3+TUM_db2_S3_Treatm!D2*Weighting!J4+TUM_db2_S3_Treatm!E2*Weighting!J5+TUM_db2_S3_Treatm!F2*Weighting!J6+TUM_db2_S3_Treatm!G2*Weighting!J7+TUM_db2_S3_Treatm!H2*Weighting!J8+TUM_db2_S3_Treatm!I2*Weighting!J9+TUM_db2_S3_Treatm!J2*Weighting!J10+TUM_db2_S3_Treatm!K2*Weighting!J11+TUM_db2_S3_Treatm!L2*Weighting!J12+TUM_db2_S3_Treatm!M2*Weighting!J13+TUM_db2_S3_Treatm!N2*Weighting!J14+TUM_db2_S3_Treatm!O2*Weighting!J15+TUM_db2_S3_Treatm!P2*Weighting!J16+TUM_db2_S3_Treatm!Q2*Weighting!J17</f>
        <v>-1.1159976354047905</v>
      </c>
      <c r="K2" s="6">
        <f>+TUM_db2_S3_Treatm!B2*Weighting!K2+TUM_db2_S3_Treatm!C2*Weighting!K3+TUM_db2_S3_Treatm!D2*Weighting!K4+TUM_db2_S3_Treatm!E2*Weighting!K5+TUM_db2_S3_Treatm!F2*Weighting!K6+TUM_db2_S3_Treatm!G2*Weighting!K7+TUM_db2_S3_Treatm!H2*Weighting!K8+TUM_db2_S3_Treatm!I2*Weighting!K9+TUM_db2_S3_Treatm!J2*Weighting!K10+TUM_db2_S3_Treatm!K2*Weighting!K11+TUM_db2_S3_Treatm!L2*Weighting!K12+TUM_db2_S3_Treatm!M2*Weighting!K13+TUM_db2_S3_Treatm!N2*Weighting!K14+TUM_db2_S3_Treatm!O2*Weighting!K15+TUM_db2_S3_Treatm!P2*Weighting!K16+TUM_db2_S3_Treatm!Q2*Weighting!K17</f>
        <v>-5.5753831831949663</v>
      </c>
      <c r="L2" s="6">
        <f>+TUM_db2_S3_Treatm!B2*Weighting!L2+TUM_db2_S3_Treatm!C2*Weighting!L3+TUM_db2_S3_Treatm!D2*Weighting!L4+TUM_db2_S3_Treatm!E2*Weighting!L5+TUM_db2_S3_Treatm!F2*Weighting!L6+TUM_db2_S3_Treatm!G2*Weighting!L7+TUM_db2_S3_Treatm!H2*Weighting!L8+TUM_db2_S3_Treatm!I2*Weighting!L9+TUM_db2_S3_Treatm!J2*Weighting!L10+TUM_db2_S3_Treatm!K2*Weighting!L11+TUM_db2_S3_Treatm!L2*Weighting!L12+TUM_db2_S3_Treatm!M2*Weighting!L13+TUM_db2_S3_Treatm!N2*Weighting!L14+TUM_db2_S3_Treatm!O2*Weighting!L15+TUM_db2_S3_Treatm!P2*Weighting!L16+TUM_db2_S3_Treatm!Q2*Weighting!L17</f>
        <v>-8.2800120829937072</v>
      </c>
      <c r="M2" s="6">
        <f>+TUM_db2_S3_Treatm!B2*Weighting!M2+TUM_db2_S3_Treatm!C2*Weighting!M3+TUM_db2_S3_Treatm!D2*Weighting!M4+TUM_db2_S3_Treatm!E2*Weighting!M5+TUM_db2_S3_Treatm!F2*Weighting!M6+TUM_db2_S3_Treatm!G2*Weighting!M7+TUM_db2_S3_Treatm!H2*Weighting!M8+TUM_db2_S3_Treatm!I2*Weighting!M9+TUM_db2_S3_Treatm!J2*Weighting!M10+TUM_db2_S3_Treatm!K2*Weighting!M11+TUM_db2_S3_Treatm!L2*Weighting!M12+TUM_db2_S3_Treatm!M2*Weighting!M13+TUM_db2_S3_Treatm!N2*Weighting!M14+TUM_db2_S3_Treatm!O2*Weighting!M15+TUM_db2_S3_Treatm!P2*Weighting!M16+TUM_db2_S3_Treatm!Q2*Weighting!M17</f>
        <v>8.0417830871058138E-2</v>
      </c>
      <c r="N2" s="6">
        <f>+TUM_db2_S3_Treatm!B2*Weighting!N2+TUM_db2_S3_Treatm!C2*Weighting!N3+TUM_db2_S3_Treatm!D2*Weighting!N4+TUM_db2_S3_Treatm!E2*Weighting!N5+TUM_db2_S3_Treatm!F2*Weighting!N6+TUM_db2_S3_Treatm!G2*Weighting!N7+TUM_db2_S3_Treatm!H2*Weighting!N8+TUM_db2_S3_Treatm!I2*Weighting!N9+TUM_db2_S3_Treatm!J2*Weighting!N10+TUM_db2_S3_Treatm!K2*Weighting!N11+TUM_db2_S3_Treatm!L2*Weighting!N12+TUM_db2_S3_Treatm!M2*Weighting!N13+TUM_db2_S3_Treatm!N2*Weighting!N14+TUM_db2_S3_Treatm!O2*Weighting!N15+TUM_db2_S3_Treatm!P2*Weighting!N16+TUM_db2_S3_Treatm!Q2*Weighting!N17</f>
        <v>-19.814195070041734</v>
      </c>
      <c r="O2" s="6">
        <f>+TUM_db2_S3_Treatm!B2*Weighting!O2+TUM_db2_S3_Treatm!C2*Weighting!O3+TUM_db2_S3_Treatm!D2*Weighting!O4+TUM_db2_S3_Treatm!E2*Weighting!O5+TUM_db2_S3_Treatm!F2*Weighting!O6+TUM_db2_S3_Treatm!G2*Weighting!O7+TUM_db2_S3_Treatm!H2*Weighting!O8+TUM_db2_S3_Treatm!I2*Weighting!O9+TUM_db2_S3_Treatm!J2*Weighting!O10+TUM_db2_S3_Treatm!K2*Weighting!O11+TUM_db2_S3_Treatm!L2*Weighting!O12+TUM_db2_S3_Treatm!M2*Weighting!O13+TUM_db2_S3_Treatm!N2*Weighting!O14+TUM_db2_S3_Treatm!O2*Weighting!O15+TUM_db2_S3_Treatm!P2*Weighting!O16+TUM_db2_S3_Treatm!Q2*Weighting!O17</f>
        <v>-5.3609914616095864</v>
      </c>
      <c r="P2" s="6">
        <f>+TUM_db2_S3_Treatm!B2*Weighting!P2+TUM_db2_S3_Treatm!C2*Weighting!P3+TUM_db2_S3_Treatm!D2*Weighting!P4+TUM_db2_S3_Treatm!E2*Weighting!P5+TUM_db2_S3_Treatm!F2*Weighting!P6+TUM_db2_S3_Treatm!G2*Weighting!P7+TUM_db2_S3_Treatm!H2*Weighting!P8+TUM_db2_S3_Treatm!I2*Weighting!P9+TUM_db2_S3_Treatm!J2*Weighting!P10+TUM_db2_S3_Treatm!K2*Weighting!P11+TUM_db2_S3_Treatm!L2*Weighting!P12+TUM_db2_S3_Treatm!M2*Weighting!P13+TUM_db2_S3_Treatm!N2*Weighting!P14+TUM_db2_S3_Treatm!O2*Weighting!P15+TUM_db2_S3_Treatm!P2*Weighting!P16+TUM_db2_S3_Treatm!Q2*Weighting!P17</f>
        <v>-8.6647099981824738</v>
      </c>
      <c r="Q2" s="6">
        <f>+TUM_db2_S3_Treatm!B2*Weighting!Q2+TUM_db2_S3_Treatm!C2*Weighting!Q3+TUM_db2_S3_Treatm!D2*Weighting!Q4+TUM_db2_S3_Treatm!E2*Weighting!Q5+TUM_db2_S3_Treatm!F2*Weighting!Q6+TUM_db2_S3_Treatm!G2*Weighting!Q7+TUM_db2_S3_Treatm!H2*Weighting!Q8+TUM_db2_S3_Treatm!I2*Weighting!Q9+TUM_db2_S3_Treatm!J2*Weighting!Q10+TUM_db2_S3_Treatm!K2*Weighting!Q11+TUM_db2_S3_Treatm!L2*Weighting!Q12+TUM_db2_S3_Treatm!M2*Weighting!Q13+TUM_db2_S3_Treatm!N2*Weighting!Q14+TUM_db2_S3_Treatm!O2*Weighting!Q15+TUM_db2_S3_Treatm!P2*Weighting!Q16+TUM_db2_S3_Treatm!Q2*Weighting!Q17</f>
        <v>-3.2133509910593272E-2</v>
      </c>
      <c r="R2" s="6">
        <f>+TUM_db2_S3_Treatm!B2*Weighting!R2+TUM_db2_S3_Treatm!C2*Weighting!R3+TUM_db2_S3_Treatm!D2*Weighting!R4+TUM_db2_S3_Treatm!E2*Weighting!R5+TUM_db2_S3_Treatm!F2*Weighting!R6+TUM_db2_S3_Treatm!G2*Weighting!R7+TUM_db2_S3_Treatm!H2*Weighting!R8+TUM_db2_S3_Treatm!I2*Weighting!R9+TUM_db2_S3_Treatm!J2*Weighting!R10+TUM_db2_S3_Treatm!K2*Weighting!R11+TUM_db2_S3_Treatm!L2*Weighting!R12+TUM_db2_S3_Treatm!M2*Weighting!R13+TUM_db2_S3_Treatm!N2*Weighting!R14+TUM_db2_S3_Treatm!O2*Weighting!R15+TUM_db2_S3_Treatm!P2*Weighting!R16+TUM_db2_S3_Treatm!Q2*Weighting!R17</f>
        <v>2.6733695772525792</v>
      </c>
      <c r="S2" s="6">
        <f>+TUM_db2_S3_Treatm!B2*Weighting!S2+TUM_db2_S3_Treatm!C2*Weighting!S3+TUM_db2_S3_Treatm!D2*Weighting!S4+TUM_db2_S3_Treatm!E2*Weighting!S5+TUM_db2_S3_Treatm!F2*Weighting!S6+TUM_db2_S3_Treatm!G2*Weighting!S7+TUM_db2_S3_Treatm!H2*Weighting!S8+TUM_db2_S3_Treatm!I2*Weighting!S9+TUM_db2_S3_Treatm!J2*Weighting!S10+TUM_db2_S3_Treatm!K2*Weighting!S11+TUM_db2_S3_Treatm!L2*Weighting!S12+TUM_db2_S3_Treatm!M2*Weighting!S13+TUM_db2_S3_Treatm!N2*Weighting!S14+TUM_db2_S3_Treatm!O2*Weighting!S15+TUM_db2_S3_Treatm!P2*Weighting!S16+TUM_db2_S3_Treatm!Q2*Weighting!S17</f>
        <v>-21.484072633599425</v>
      </c>
      <c r="T2" s="6">
        <f>+TUM_db2_S3_Treatm!B2*Weighting!T2+TUM_db2_S3_Treatm!C2*Weighting!T3+TUM_db2_S3_Treatm!D2*Weighting!T4+TUM_db2_S3_Treatm!E2*Weighting!T5+TUM_db2_S3_Treatm!F2*Weighting!T6+TUM_db2_S3_Treatm!G2*Weighting!T7+TUM_db2_S3_Treatm!H2*Weighting!T8+TUM_db2_S3_Treatm!I2*Weighting!T9+TUM_db2_S3_Treatm!J2*Weighting!T10+TUM_db2_S3_Treatm!K2*Weighting!T11+TUM_db2_S3_Treatm!L2*Weighting!T12+TUM_db2_S3_Treatm!M2*Weighting!T13+TUM_db2_S3_Treatm!N2*Weighting!T14+TUM_db2_S3_Treatm!O2*Weighting!T15+TUM_db2_S3_Treatm!P2*Weighting!T16+TUM_db2_S3_Treatm!Q2*Weighting!T17</f>
        <v>-29.958838814047475</v>
      </c>
      <c r="U2" s="6">
        <f>+TUM_db2_S3_Treatm!B2*Weighting!U2+TUM_db2_S3_Treatm!C2*Weighting!U3+TUM_db2_S3_Treatm!D2*Weighting!U4+TUM_db2_S3_Treatm!E2*Weighting!U5+TUM_db2_S3_Treatm!F2*Weighting!U6+TUM_db2_S3_Treatm!G2*Weighting!U7+TUM_db2_S3_Treatm!H2*Weighting!U8+TUM_db2_S3_Treatm!I2*Weighting!U9+TUM_db2_S3_Treatm!J2*Weighting!U10+TUM_db2_S3_Treatm!K2*Weighting!U11+TUM_db2_S3_Treatm!L2*Weighting!U12+TUM_db2_S3_Treatm!M2*Weighting!U13+TUM_db2_S3_Treatm!N2*Weighting!U14+TUM_db2_S3_Treatm!O2*Weighting!U15+TUM_db2_S3_Treatm!P2*Weighting!U16+TUM_db2_S3_Treatm!Q2*Weighting!U17</f>
        <v>-0.39663294789733072</v>
      </c>
      <c r="V2" s="6">
        <f>+TUM_db2_S3_Treatm!B2*Weighting!V2+TUM_db2_S3_Treatm!C2*Weighting!V3+TUM_db2_S3_Treatm!D2*Weighting!V4+TUM_db2_S3_Treatm!E2*Weighting!V5+TUM_db2_S3_Treatm!F2*Weighting!V6+TUM_db2_S3_Treatm!G2*Weighting!V7+TUM_db2_S3_Treatm!H2*Weighting!V8+TUM_db2_S3_Treatm!I2*Weighting!V9+TUM_db2_S3_Treatm!J2*Weighting!V10+TUM_db2_S3_Treatm!K2*Weighting!V11+TUM_db2_S3_Treatm!L2*Weighting!V12+TUM_db2_S3_Treatm!M2*Weighting!V13+TUM_db2_S3_Treatm!N2*Weighting!V14+TUM_db2_S3_Treatm!O2*Weighting!V15+TUM_db2_S3_Treatm!P2*Weighting!V16+TUM_db2_S3_Treatm!Q2*Weighting!V17</f>
        <v>-0.41250482556921497</v>
      </c>
      <c r="W2" s="6">
        <f>+TUM_db2_S3_Treatm!B2*Weighting!W2+TUM_db2_S3_Treatm!C2*Weighting!W3+TUM_db2_S3_Treatm!D2*Weighting!W4+TUM_db2_S3_Treatm!E2*Weighting!W5+TUM_db2_S3_Treatm!F2*Weighting!W6+TUM_db2_S3_Treatm!G2*Weighting!W7+TUM_db2_S3_Treatm!H2*Weighting!W8+TUM_db2_S3_Treatm!I2*Weighting!W9+TUM_db2_S3_Treatm!J2*Weighting!W10+TUM_db2_S3_Treatm!K2*Weighting!W11+TUM_db2_S3_Treatm!L2*Weighting!W12+TUM_db2_S3_Treatm!M2*Weighting!W13+TUM_db2_S3_Treatm!N2*Weighting!W14+TUM_db2_S3_Treatm!O2*Weighting!W15+TUM_db2_S3_Treatm!P2*Weighting!W16+TUM_db2_S3_Treatm!Q2*Weighting!W17</f>
        <v>2.4111477469208182</v>
      </c>
      <c r="X2" s="6">
        <f>+TUM_db2_S3_Treatm!B2*Weighting!X2+TUM_db2_S3_Treatm!C2*Weighting!X3+TUM_db2_S3_Treatm!D2*Weighting!X4+TUM_db2_S3_Treatm!E2*Weighting!X5+TUM_db2_S3_Treatm!F2*Weighting!X6+TUM_db2_S3_Treatm!G2*Weighting!X7+TUM_db2_S3_Treatm!H2*Weighting!X8+TUM_db2_S3_Treatm!I2*Weighting!X9+TUM_db2_S3_Treatm!J2*Weighting!X10+TUM_db2_S3_Treatm!K2*Weighting!X11+TUM_db2_S3_Treatm!L2*Weighting!X12+TUM_db2_S3_Treatm!M2*Weighting!X13+TUM_db2_S3_Treatm!N2*Weighting!X14+TUM_db2_S3_Treatm!O2*Weighting!X15+TUM_db2_S3_Treatm!P2*Weighting!X16+TUM_db2_S3_Treatm!Q2*Weighting!X17</f>
        <v>6.5273253574765988E-2</v>
      </c>
      <c r="Y2" s="6">
        <f>+TUM_db2_S3_Treatm!B2*Weighting!Y2+TUM_db2_S3_Treatm!C2*Weighting!Y3+TUM_db2_S3_Treatm!D2*Weighting!Y4+TUM_db2_S3_Treatm!E2*Weighting!Y5+TUM_db2_S3_Treatm!F2*Weighting!Y6+TUM_db2_S3_Treatm!G2*Weighting!Y7+TUM_db2_S3_Treatm!H2*Weighting!Y8+TUM_db2_S3_Treatm!I2*Weighting!Y9+TUM_db2_S3_Treatm!J2*Weighting!Y10+TUM_db2_S3_Treatm!K2*Weighting!Y11+TUM_db2_S3_Treatm!L2*Weighting!Y12+TUM_db2_S3_Treatm!M2*Weighting!Y13+TUM_db2_S3_Treatm!N2*Weighting!Y14+TUM_db2_S3_Treatm!O2*Weighting!Y15+TUM_db2_S3_Treatm!P2*Weighting!Y16+TUM_db2_S3_Treatm!Q2*Weighting!Y17</f>
        <v>-0.55857229897301863</v>
      </c>
      <c r="Z2" s="6">
        <f>+TUM_db2_S3_Treatm!B2*Weighting!Z2+TUM_db2_S3_Treatm!C2*Weighting!Z3+TUM_db2_S3_Treatm!D2*Weighting!Z4+TUM_db2_S3_Treatm!E2*Weighting!Z5+TUM_db2_S3_Treatm!F2*Weighting!Z6+TUM_db2_S3_Treatm!G2*Weighting!Z7+TUM_db2_S3_Treatm!H2*Weighting!Z8+TUM_db2_S3_Treatm!I2*Weighting!Z9+TUM_db2_S3_Treatm!J2*Weighting!Z10+TUM_db2_S3_Treatm!K2*Weighting!Z11+TUM_db2_S3_Treatm!L2*Weighting!Z12+TUM_db2_S3_Treatm!M2*Weighting!Z13+TUM_db2_S3_Treatm!N2*Weighting!Z14+TUM_db2_S3_Treatm!O2*Weighting!Z15+TUM_db2_S3_Treatm!P2*Weighting!Z16+TUM_db2_S3_Treatm!Q2*Weighting!Z17</f>
        <v>1.9054941458960677</v>
      </c>
      <c r="AA2" s="6">
        <f>+TUM_db2_S3_Treatm!B2*Weighting!AA2+TUM_db2_S3_Treatm!C2*Weighting!AA3+TUM_db2_S3_Treatm!D2*Weighting!AA4+TUM_db2_S3_Treatm!E2*Weighting!AA5+TUM_db2_S3_Treatm!F2*Weighting!AA6+TUM_db2_S3_Treatm!G2*Weighting!AA7+TUM_db2_S3_Treatm!H2*Weighting!AA8+TUM_db2_S3_Treatm!I2*Weighting!AA9+TUM_db2_S3_Treatm!J2*Weighting!AA10+TUM_db2_S3_Treatm!K2*Weighting!AA11+TUM_db2_S3_Treatm!L2*Weighting!AA12+TUM_db2_S3_Treatm!M2*Weighting!AA13+TUM_db2_S3_Treatm!N2*Weighting!AA14+TUM_db2_S3_Treatm!O2*Weighting!AA15+TUM_db2_S3_Treatm!P2*Weighting!AA16+TUM_db2_S3_Treatm!Q2*Weighting!AA17</f>
        <v>1.1038961178781541</v>
      </c>
    </row>
    <row r="3" spans="1:27" x14ac:dyDescent="0.35">
      <c r="A3" s="5" t="s">
        <v>2</v>
      </c>
      <c r="B3" s="6">
        <f ca="1">+TUM_db2_S3_Treatm!B3*Weighting!B2+TUM_db2_S3_Treatm!C3*Weighting!B3+TUM_db2_S3_Treatm!D3*Weighting!B4+TUM_db2_S3_Treatm!E3*Weighting!B5+TUM_db2_S3_Treatm!F3*Weighting!B6+TUM_db2_S3_Treatm!G3*Weighting!B7+TUM_db2_S3_Treatm!H3*Weighting!B8+TUM_db2_S3_Treatm!I3*Weighting!B9+TUM_db2_S3_Treatm!J3*Weighting!B10+TUM_db2_S3_Treatm!K3*Weighting!B11+TUM_db2_S3_Treatm!L3*Weighting!B12+TUM_db2_S3_Treatm!M3*Weighting!B13+TUM_db2_S3_Treatm!N3*Weighting!B14+TUM_db2_S3_Treatm!O3*Weighting!B15+TUM_db2_S3_Treatm!P3*Weighting!B16+TUM_db2_S3_Treatm!Q3*Weighting!B17</f>
        <v>-7.8943101569307803</v>
      </c>
      <c r="C3" s="6">
        <f ca="1">+TUM_db2_S3_Treatm!B3*Weighting!C2+TUM_db2_S3_Treatm!C3*Weighting!C3+TUM_db2_S3_Treatm!D3*Weighting!C4+TUM_db2_S3_Treatm!E3*Weighting!C5+TUM_db2_S3_Treatm!F3*Weighting!C6+TUM_db2_S3_Treatm!G3*Weighting!C7+TUM_db2_S3_Treatm!H3*Weighting!C8+TUM_db2_S3_Treatm!I3*Weighting!C9+TUM_db2_S3_Treatm!J3*Weighting!C10+TUM_db2_S3_Treatm!K3*Weighting!C11+TUM_db2_S3_Treatm!L3*Weighting!C12+TUM_db2_S3_Treatm!M3*Weighting!C13+TUM_db2_S3_Treatm!N3*Weighting!C14+TUM_db2_S3_Treatm!O3*Weighting!C15+TUM_db2_S3_Treatm!P3*Weighting!C16+TUM_db2_S3_Treatm!Q3*Weighting!C17</f>
        <v>-5.3556194111111486</v>
      </c>
      <c r="D3" s="6">
        <f ca="1">+TUM_db2_S3_Treatm!B3*Weighting!D2+TUM_db2_S3_Treatm!C3*Weighting!D3+TUM_db2_S3_Treatm!D3*Weighting!D4+TUM_db2_S3_Treatm!E3*Weighting!D5+TUM_db2_S3_Treatm!F3*Weighting!D6+TUM_db2_S3_Treatm!G3*Weighting!D7+TUM_db2_S3_Treatm!H3*Weighting!D8+TUM_db2_S3_Treatm!I3*Weighting!D9+TUM_db2_S3_Treatm!J3*Weighting!D10+TUM_db2_S3_Treatm!K3*Weighting!D11+TUM_db2_S3_Treatm!L3*Weighting!D12+TUM_db2_S3_Treatm!M3*Weighting!D13+TUM_db2_S3_Treatm!N3*Weighting!D14+TUM_db2_S3_Treatm!O3*Weighting!D15+TUM_db2_S3_Treatm!P3*Weighting!D16+TUM_db2_S3_Treatm!Q3*Weighting!D17</f>
        <v>-8.3874327850436785</v>
      </c>
      <c r="E3" s="6">
        <f ca="1">+TUM_db2_S3_Treatm!B3*Weighting!E2+TUM_db2_S3_Treatm!C3*Weighting!E3+TUM_db2_S3_Treatm!D3*Weighting!E4+TUM_db2_S3_Treatm!E3*Weighting!E5+TUM_db2_S3_Treatm!F3*Weighting!E6+TUM_db2_S3_Treatm!G3*Weighting!E7+TUM_db2_S3_Treatm!H3*Weighting!E8+TUM_db2_S3_Treatm!I3*Weighting!E9+TUM_db2_S3_Treatm!J3*Weighting!E10+TUM_db2_S3_Treatm!K3*Weighting!E11+TUM_db2_S3_Treatm!L3*Weighting!E12+TUM_db2_S3_Treatm!M3*Weighting!E13+TUM_db2_S3_Treatm!N3*Weighting!E14+TUM_db2_S3_Treatm!O3*Weighting!E15+TUM_db2_S3_Treatm!P3*Weighting!E16+TUM_db2_S3_Treatm!Q3*Weighting!E17</f>
        <v>-1.4384011673906487</v>
      </c>
      <c r="F3" s="6">
        <f ca="1">+TUM_db2_S3_Treatm!B3*Weighting!F2+TUM_db2_S3_Treatm!C3*Weighting!F3+TUM_db2_S3_Treatm!D3*Weighting!F4+TUM_db2_S3_Treatm!E3*Weighting!F5+TUM_db2_S3_Treatm!F3*Weighting!F6+TUM_db2_S3_Treatm!G3*Weighting!F7+TUM_db2_S3_Treatm!H3*Weighting!F8+TUM_db2_S3_Treatm!I3*Weighting!F9+TUM_db2_S3_Treatm!J3*Weighting!F10+TUM_db2_S3_Treatm!K3*Weighting!F11+TUM_db2_S3_Treatm!L3*Weighting!F12+TUM_db2_S3_Treatm!M3*Weighting!F13+TUM_db2_S3_Treatm!N3*Weighting!F14+TUM_db2_S3_Treatm!O3*Weighting!F15+TUM_db2_S3_Treatm!P3*Weighting!F16+TUM_db2_S3_Treatm!Q3*Weighting!F17</f>
        <v>-8.2760223148033187</v>
      </c>
      <c r="G3" s="6">
        <f>+TUM_db2_S3_Treatm!B3*Weighting!G2+TUM_db2_S3_Treatm!C3*Weighting!G3+TUM_db2_S3_Treatm!D3*Weighting!G4+TUM_db2_S3_Treatm!E3*Weighting!G5+TUM_db2_S3_Treatm!F3*Weighting!G6+TUM_db2_S3_Treatm!G3*Weighting!G7+TUM_db2_S3_Treatm!H3*Weighting!G8+TUM_db2_S3_Treatm!I3*Weighting!G9+TUM_db2_S3_Treatm!J3*Weighting!G10+TUM_db2_S3_Treatm!K3*Weighting!G11+TUM_db2_S3_Treatm!L3*Weighting!G12+TUM_db2_S3_Treatm!M3*Weighting!G13+TUM_db2_S3_Treatm!N3*Weighting!G14+TUM_db2_S3_Treatm!O3*Weighting!G15+TUM_db2_S3_Treatm!P3*Weighting!G16+TUM_db2_S3_Treatm!Q3*Weighting!G17</f>
        <v>-5.8775459079429</v>
      </c>
      <c r="H3" s="6">
        <f>+TUM_db2_S3_Treatm!B3*Weighting!H2+TUM_db2_S3_Treatm!C3*Weighting!H3+TUM_db2_S3_Treatm!D3*Weighting!H4+TUM_db2_S3_Treatm!E3*Weighting!H5+TUM_db2_S3_Treatm!F3*Weighting!H6+TUM_db2_S3_Treatm!G3*Weighting!H7+TUM_db2_S3_Treatm!H3*Weighting!H8+TUM_db2_S3_Treatm!I3*Weighting!H9+TUM_db2_S3_Treatm!J3*Weighting!H10+TUM_db2_S3_Treatm!K3*Weighting!H11+TUM_db2_S3_Treatm!L3*Weighting!H12+TUM_db2_S3_Treatm!M3*Weighting!H13+TUM_db2_S3_Treatm!N3*Weighting!H14+TUM_db2_S3_Treatm!O3*Weighting!H15+TUM_db2_S3_Treatm!P3*Weighting!H16+TUM_db2_S3_Treatm!Q3*Weighting!H17</f>
        <v>-4.6895562880884301</v>
      </c>
      <c r="I3" s="6">
        <f>+TUM_db2_S3_Treatm!B3*Weighting!I2+TUM_db2_S3_Treatm!C3*Weighting!I3+TUM_db2_S3_Treatm!D3*Weighting!I4+TUM_db2_S3_Treatm!E3*Weighting!I5+TUM_db2_S3_Treatm!F3*Weighting!I6+TUM_db2_S3_Treatm!G3*Weighting!I7+TUM_db2_S3_Treatm!H3*Weighting!I8+TUM_db2_S3_Treatm!I3*Weighting!I9+TUM_db2_S3_Treatm!J3*Weighting!I10+TUM_db2_S3_Treatm!K3*Weighting!I11+TUM_db2_S3_Treatm!L3*Weighting!I12+TUM_db2_S3_Treatm!M3*Weighting!I13+TUM_db2_S3_Treatm!N3*Weighting!I14+TUM_db2_S3_Treatm!O3*Weighting!I15+TUM_db2_S3_Treatm!P3*Weighting!I16+TUM_db2_S3_Treatm!Q3*Weighting!I17</f>
        <v>-6.1833224629217511</v>
      </c>
      <c r="J3" s="6">
        <f>+TUM_db2_S3_Treatm!B3*Weighting!J2+TUM_db2_S3_Treatm!C3*Weighting!J3+TUM_db2_S3_Treatm!D3*Weighting!J4+TUM_db2_S3_Treatm!E3*Weighting!J5+TUM_db2_S3_Treatm!F3*Weighting!J6+TUM_db2_S3_Treatm!G3*Weighting!J7+TUM_db2_S3_Treatm!H3*Weighting!J8+TUM_db2_S3_Treatm!I3*Weighting!J9+TUM_db2_S3_Treatm!J3*Weighting!J10+TUM_db2_S3_Treatm!K3*Weighting!J11+TUM_db2_S3_Treatm!L3*Weighting!J12+TUM_db2_S3_Treatm!M3*Weighting!J13+TUM_db2_S3_Treatm!N3*Weighting!J14+TUM_db2_S3_Treatm!O3*Weighting!J15+TUM_db2_S3_Treatm!P3*Weighting!J16+TUM_db2_S3_Treatm!Q3*Weighting!J17</f>
        <v>-1.2721986844510484</v>
      </c>
      <c r="K3" s="6">
        <f>+TUM_db2_S3_Treatm!B3*Weighting!K2+TUM_db2_S3_Treatm!C3*Weighting!K3+TUM_db2_S3_Treatm!D3*Weighting!K4+TUM_db2_S3_Treatm!E3*Weighting!K5+TUM_db2_S3_Treatm!F3*Weighting!K6+TUM_db2_S3_Treatm!G3*Weighting!K7+TUM_db2_S3_Treatm!H3*Weighting!K8+TUM_db2_S3_Treatm!I3*Weighting!K9+TUM_db2_S3_Treatm!J3*Weighting!K10+TUM_db2_S3_Treatm!K3*Weighting!K11+TUM_db2_S3_Treatm!L3*Weighting!K12+TUM_db2_S3_Treatm!M3*Weighting!K13+TUM_db2_S3_Treatm!N3*Weighting!K14+TUM_db2_S3_Treatm!O3*Weighting!K15+TUM_db2_S3_Treatm!P3*Weighting!K16+TUM_db2_S3_Treatm!Q3*Weighting!K17</f>
        <v>-5.5921204618422964</v>
      </c>
      <c r="L3" s="6">
        <f>+TUM_db2_S3_Treatm!B3*Weighting!L2+TUM_db2_S3_Treatm!C3*Weighting!L3+TUM_db2_S3_Treatm!D3*Weighting!L4+TUM_db2_S3_Treatm!E3*Weighting!L5+TUM_db2_S3_Treatm!F3*Weighting!L6+TUM_db2_S3_Treatm!G3*Weighting!L7+TUM_db2_S3_Treatm!H3*Weighting!L8+TUM_db2_S3_Treatm!I3*Weighting!L9+TUM_db2_S3_Treatm!J3*Weighting!L10+TUM_db2_S3_Treatm!K3*Weighting!L11+TUM_db2_S3_Treatm!L3*Weighting!L12+TUM_db2_S3_Treatm!M3*Weighting!L13+TUM_db2_S3_Treatm!N3*Weighting!L14+TUM_db2_S3_Treatm!O3*Weighting!L15+TUM_db2_S3_Treatm!P3*Weighting!L16+TUM_db2_S3_Treatm!Q3*Weighting!L17</f>
        <v>-2.805291401048978</v>
      </c>
      <c r="M3" s="6">
        <f>+TUM_db2_S3_Treatm!B3*Weighting!M2+TUM_db2_S3_Treatm!C3*Weighting!M3+TUM_db2_S3_Treatm!D3*Weighting!M4+TUM_db2_S3_Treatm!E3*Weighting!M5+TUM_db2_S3_Treatm!F3*Weighting!M6+TUM_db2_S3_Treatm!G3*Weighting!M7+TUM_db2_S3_Treatm!H3*Weighting!M8+TUM_db2_S3_Treatm!I3*Weighting!M9+TUM_db2_S3_Treatm!J3*Weighting!M10+TUM_db2_S3_Treatm!K3*Weighting!M11+TUM_db2_S3_Treatm!L3*Weighting!M12+TUM_db2_S3_Treatm!M3*Weighting!M13+TUM_db2_S3_Treatm!N3*Weighting!M14+TUM_db2_S3_Treatm!O3*Weighting!M15+TUM_db2_S3_Treatm!P3*Weighting!M16+TUM_db2_S3_Treatm!Q3*Weighting!M17</f>
        <v>-4.0923418781712607E-3</v>
      </c>
      <c r="N3" s="6">
        <f>+TUM_db2_S3_Treatm!B3*Weighting!N2+TUM_db2_S3_Treatm!C3*Weighting!N3+TUM_db2_S3_Treatm!D3*Weighting!N4+TUM_db2_S3_Treatm!E3*Weighting!N5+TUM_db2_S3_Treatm!F3*Weighting!N6+TUM_db2_S3_Treatm!G3*Weighting!N7+TUM_db2_S3_Treatm!H3*Weighting!N8+TUM_db2_S3_Treatm!I3*Weighting!N9+TUM_db2_S3_Treatm!J3*Weighting!N10+TUM_db2_S3_Treatm!K3*Weighting!N11+TUM_db2_S3_Treatm!L3*Weighting!N12+TUM_db2_S3_Treatm!M3*Weighting!N13+TUM_db2_S3_Treatm!N3*Weighting!N14+TUM_db2_S3_Treatm!O3*Weighting!N15+TUM_db2_S3_Treatm!P3*Weighting!N16+TUM_db2_S3_Treatm!Q3*Weighting!N17</f>
        <v>-22.452631454120329</v>
      </c>
      <c r="O3" s="6">
        <f>+TUM_db2_S3_Treatm!B3*Weighting!O2+TUM_db2_S3_Treatm!C3*Weighting!O3+TUM_db2_S3_Treatm!D3*Weighting!O4+TUM_db2_S3_Treatm!E3*Weighting!O5+TUM_db2_S3_Treatm!F3*Weighting!O6+TUM_db2_S3_Treatm!G3*Weighting!O7+TUM_db2_S3_Treatm!H3*Weighting!O8+TUM_db2_S3_Treatm!I3*Weighting!O9+TUM_db2_S3_Treatm!J3*Weighting!O10+TUM_db2_S3_Treatm!K3*Weighting!O11+TUM_db2_S3_Treatm!L3*Weighting!O12+TUM_db2_S3_Treatm!M3*Weighting!O13+TUM_db2_S3_Treatm!N3*Weighting!O14+TUM_db2_S3_Treatm!O3*Weighting!O15+TUM_db2_S3_Treatm!P3*Weighting!O16+TUM_db2_S3_Treatm!Q3*Weighting!O17</f>
        <v>-2.3532629461463395</v>
      </c>
      <c r="P3" s="6">
        <f>+TUM_db2_S3_Treatm!B3*Weighting!P2+TUM_db2_S3_Treatm!C3*Weighting!P3+TUM_db2_S3_Treatm!D3*Weighting!P4+TUM_db2_S3_Treatm!E3*Weighting!P5+TUM_db2_S3_Treatm!F3*Weighting!P6+TUM_db2_S3_Treatm!G3*Weighting!P7+TUM_db2_S3_Treatm!H3*Weighting!P8+TUM_db2_S3_Treatm!I3*Weighting!P9+TUM_db2_S3_Treatm!J3*Weighting!P10+TUM_db2_S3_Treatm!K3*Weighting!P11+TUM_db2_S3_Treatm!L3*Weighting!P12+TUM_db2_S3_Treatm!M3*Weighting!P13+TUM_db2_S3_Treatm!N3*Weighting!P14+TUM_db2_S3_Treatm!O3*Weighting!P15+TUM_db2_S3_Treatm!P3*Weighting!P16+TUM_db2_S3_Treatm!Q3*Weighting!P17</f>
        <v>-7.7414094032245471</v>
      </c>
      <c r="Q3" s="6">
        <f>+TUM_db2_S3_Treatm!B3*Weighting!Q2+TUM_db2_S3_Treatm!C3*Weighting!Q3+TUM_db2_S3_Treatm!D3*Weighting!Q4+TUM_db2_S3_Treatm!E3*Weighting!Q5+TUM_db2_S3_Treatm!F3*Weighting!Q6+TUM_db2_S3_Treatm!G3*Weighting!Q7+TUM_db2_S3_Treatm!H3*Weighting!Q8+TUM_db2_S3_Treatm!I3*Weighting!Q9+TUM_db2_S3_Treatm!J3*Weighting!Q10+TUM_db2_S3_Treatm!K3*Weighting!Q11+TUM_db2_S3_Treatm!L3*Weighting!Q12+TUM_db2_S3_Treatm!M3*Weighting!Q13+TUM_db2_S3_Treatm!N3*Weighting!Q14+TUM_db2_S3_Treatm!O3*Weighting!Q15+TUM_db2_S3_Treatm!P3*Weighting!Q16+TUM_db2_S3_Treatm!Q3*Weighting!Q17</f>
        <v>-0.1639331147059882</v>
      </c>
      <c r="R3" s="6">
        <f>+TUM_db2_S3_Treatm!B3*Weighting!R2+TUM_db2_S3_Treatm!C3*Weighting!R3+TUM_db2_S3_Treatm!D3*Weighting!R4+TUM_db2_S3_Treatm!E3*Weighting!R5+TUM_db2_S3_Treatm!F3*Weighting!R6+TUM_db2_S3_Treatm!G3*Weighting!R7+TUM_db2_S3_Treatm!H3*Weighting!R8+TUM_db2_S3_Treatm!I3*Weighting!R9+TUM_db2_S3_Treatm!J3*Weighting!R10+TUM_db2_S3_Treatm!K3*Weighting!R11+TUM_db2_S3_Treatm!L3*Weighting!R12+TUM_db2_S3_Treatm!M3*Weighting!R13+TUM_db2_S3_Treatm!N3*Weighting!R14+TUM_db2_S3_Treatm!O3*Weighting!R15+TUM_db2_S3_Treatm!P3*Weighting!R16+TUM_db2_S3_Treatm!Q3*Weighting!R17</f>
        <v>0.83920076937083932</v>
      </c>
      <c r="S3" s="6">
        <f>+TUM_db2_S3_Treatm!B3*Weighting!S2+TUM_db2_S3_Treatm!C3*Weighting!S3+TUM_db2_S3_Treatm!D3*Weighting!S4+TUM_db2_S3_Treatm!E3*Weighting!S5+TUM_db2_S3_Treatm!F3*Weighting!S6+TUM_db2_S3_Treatm!G3*Weighting!S7+TUM_db2_S3_Treatm!H3*Weighting!S8+TUM_db2_S3_Treatm!I3*Weighting!S9+TUM_db2_S3_Treatm!J3*Weighting!S10+TUM_db2_S3_Treatm!K3*Weighting!S11+TUM_db2_S3_Treatm!L3*Weighting!S12+TUM_db2_S3_Treatm!M3*Weighting!S13+TUM_db2_S3_Treatm!N3*Weighting!S14+TUM_db2_S3_Treatm!O3*Weighting!S15+TUM_db2_S3_Treatm!P3*Weighting!S16+TUM_db2_S3_Treatm!Q3*Weighting!S17</f>
        <v>-22.56586897466654</v>
      </c>
      <c r="T3" s="6">
        <f>+TUM_db2_S3_Treatm!B3*Weighting!T2+TUM_db2_S3_Treatm!C3*Weighting!T3+TUM_db2_S3_Treatm!D3*Weighting!T4+TUM_db2_S3_Treatm!E3*Weighting!T5+TUM_db2_S3_Treatm!F3*Weighting!T6+TUM_db2_S3_Treatm!G3*Weighting!T7+TUM_db2_S3_Treatm!H3*Weighting!T8+TUM_db2_S3_Treatm!I3*Weighting!T9+TUM_db2_S3_Treatm!J3*Weighting!T10+TUM_db2_S3_Treatm!K3*Weighting!T11+TUM_db2_S3_Treatm!L3*Weighting!T12+TUM_db2_S3_Treatm!M3*Weighting!T13+TUM_db2_S3_Treatm!N3*Weighting!T14+TUM_db2_S3_Treatm!O3*Weighting!T15+TUM_db2_S3_Treatm!P3*Weighting!T16+TUM_db2_S3_Treatm!Q3*Weighting!T17</f>
        <v>-31.3963832258253</v>
      </c>
      <c r="U3" s="6">
        <f>+TUM_db2_S3_Treatm!B3*Weighting!U2+TUM_db2_S3_Treatm!C3*Weighting!U3+TUM_db2_S3_Treatm!D3*Weighting!U4+TUM_db2_S3_Treatm!E3*Weighting!U5+TUM_db2_S3_Treatm!F3*Weighting!U6+TUM_db2_S3_Treatm!G3*Weighting!U7+TUM_db2_S3_Treatm!H3*Weighting!U8+TUM_db2_S3_Treatm!I3*Weighting!U9+TUM_db2_S3_Treatm!J3*Weighting!U10+TUM_db2_S3_Treatm!K3*Weighting!U11+TUM_db2_S3_Treatm!L3*Weighting!U12+TUM_db2_S3_Treatm!M3*Weighting!U13+TUM_db2_S3_Treatm!N3*Weighting!U14+TUM_db2_S3_Treatm!O3*Weighting!U15+TUM_db2_S3_Treatm!P3*Weighting!U16+TUM_db2_S3_Treatm!Q3*Weighting!U17</f>
        <v>-0.29545188604686096</v>
      </c>
      <c r="V3" s="6">
        <f>+TUM_db2_S3_Treatm!B3*Weighting!V2+TUM_db2_S3_Treatm!C3*Weighting!V3+TUM_db2_S3_Treatm!D3*Weighting!V4+TUM_db2_S3_Treatm!E3*Weighting!V5+TUM_db2_S3_Treatm!F3*Weighting!V6+TUM_db2_S3_Treatm!G3*Weighting!V7+TUM_db2_S3_Treatm!H3*Weighting!V8+TUM_db2_S3_Treatm!I3*Weighting!V9+TUM_db2_S3_Treatm!J3*Weighting!V10+TUM_db2_S3_Treatm!K3*Weighting!V11+TUM_db2_S3_Treatm!L3*Weighting!V12+TUM_db2_S3_Treatm!M3*Weighting!V13+TUM_db2_S3_Treatm!N3*Weighting!V14+TUM_db2_S3_Treatm!O3*Weighting!V15+TUM_db2_S3_Treatm!P3*Weighting!V16+TUM_db2_S3_Treatm!Q3*Weighting!V17</f>
        <v>-1.1221557244594207</v>
      </c>
      <c r="W3" s="6">
        <f>+TUM_db2_S3_Treatm!B3*Weighting!W2+TUM_db2_S3_Treatm!C3*Weighting!W3+TUM_db2_S3_Treatm!D3*Weighting!W4+TUM_db2_S3_Treatm!E3*Weighting!W5+TUM_db2_S3_Treatm!F3*Weighting!W6+TUM_db2_S3_Treatm!G3*Weighting!W7+TUM_db2_S3_Treatm!H3*Weighting!W8+TUM_db2_S3_Treatm!I3*Weighting!W9+TUM_db2_S3_Treatm!J3*Weighting!W10+TUM_db2_S3_Treatm!K3*Weighting!W11+TUM_db2_S3_Treatm!L3*Weighting!W12+TUM_db2_S3_Treatm!M3*Weighting!W13+TUM_db2_S3_Treatm!N3*Weighting!W14+TUM_db2_S3_Treatm!O3*Weighting!W15+TUM_db2_S3_Treatm!P3*Weighting!W16+TUM_db2_S3_Treatm!Q3*Weighting!W17</f>
        <v>-1.0795330174071804</v>
      </c>
      <c r="X3" s="6">
        <f>+TUM_db2_S3_Treatm!B3*Weighting!X2+TUM_db2_S3_Treatm!C3*Weighting!X3+TUM_db2_S3_Treatm!D3*Weighting!X4+TUM_db2_S3_Treatm!E3*Weighting!X5+TUM_db2_S3_Treatm!F3*Weighting!X6+TUM_db2_S3_Treatm!G3*Weighting!X7+TUM_db2_S3_Treatm!H3*Weighting!X8+TUM_db2_S3_Treatm!I3*Weighting!X9+TUM_db2_S3_Treatm!J3*Weighting!X10+TUM_db2_S3_Treatm!K3*Weighting!X11+TUM_db2_S3_Treatm!L3*Weighting!X12+TUM_db2_S3_Treatm!M3*Weighting!X13+TUM_db2_S3_Treatm!N3*Weighting!X14+TUM_db2_S3_Treatm!O3*Weighting!X15+TUM_db2_S3_Treatm!P3*Weighting!X16+TUM_db2_S3_Treatm!Q3*Weighting!X17</f>
        <v>-0.14199890195859691</v>
      </c>
      <c r="Y3" s="6">
        <f>+TUM_db2_S3_Treatm!B3*Weighting!Y2+TUM_db2_S3_Treatm!C3*Weighting!Y3+TUM_db2_S3_Treatm!D3*Weighting!Y4+TUM_db2_S3_Treatm!E3*Weighting!Y5+TUM_db2_S3_Treatm!F3*Weighting!Y6+TUM_db2_S3_Treatm!G3*Weighting!Y7+TUM_db2_S3_Treatm!H3*Weighting!Y8+TUM_db2_S3_Treatm!I3*Weighting!Y9+TUM_db2_S3_Treatm!J3*Weighting!Y10+TUM_db2_S3_Treatm!K3*Weighting!Y11+TUM_db2_S3_Treatm!L3*Weighting!Y12+TUM_db2_S3_Treatm!M3*Weighting!Y13+TUM_db2_S3_Treatm!N3*Weighting!Y14+TUM_db2_S3_Treatm!O3*Weighting!Y15+TUM_db2_S3_Treatm!P3*Weighting!Y16+TUM_db2_S3_Treatm!Q3*Weighting!Y17</f>
        <v>-0.60051909714105656</v>
      </c>
      <c r="Z3" s="6">
        <f>+TUM_db2_S3_Treatm!B3*Weighting!Z2+TUM_db2_S3_Treatm!C3*Weighting!Z3+TUM_db2_S3_Treatm!D3*Weighting!Z4+TUM_db2_S3_Treatm!E3*Weighting!Z5+TUM_db2_S3_Treatm!F3*Weighting!Z6+TUM_db2_S3_Treatm!G3*Weighting!Z7+TUM_db2_S3_Treatm!H3*Weighting!Z8+TUM_db2_S3_Treatm!I3*Weighting!Z9+TUM_db2_S3_Treatm!J3*Weighting!Z10+TUM_db2_S3_Treatm!K3*Weighting!Z11+TUM_db2_S3_Treatm!L3*Weighting!Z12+TUM_db2_S3_Treatm!M3*Weighting!Z13+TUM_db2_S3_Treatm!N3*Weighting!Z14+TUM_db2_S3_Treatm!O3*Weighting!Z15+TUM_db2_S3_Treatm!P3*Weighting!Z16+TUM_db2_S3_Treatm!Q3*Weighting!Z17</f>
        <v>-1.1930596837783081</v>
      </c>
      <c r="AA3" s="6">
        <f>+TUM_db2_S3_Treatm!B3*Weighting!AA2+TUM_db2_S3_Treatm!C3*Weighting!AA3+TUM_db2_S3_Treatm!D3*Weighting!AA4+TUM_db2_S3_Treatm!E3*Weighting!AA5+TUM_db2_S3_Treatm!F3*Weighting!AA6+TUM_db2_S3_Treatm!G3*Weighting!AA7+TUM_db2_S3_Treatm!H3*Weighting!AA8+TUM_db2_S3_Treatm!I3*Weighting!AA9+TUM_db2_S3_Treatm!J3*Weighting!AA10+TUM_db2_S3_Treatm!K3*Weighting!AA11+TUM_db2_S3_Treatm!L3*Weighting!AA12+TUM_db2_S3_Treatm!M3*Weighting!AA13+TUM_db2_S3_Treatm!N3*Weighting!AA14+TUM_db2_S3_Treatm!O3*Weighting!AA15+TUM_db2_S3_Treatm!P3*Weighting!AA16+TUM_db2_S3_Treatm!Q3*Weighting!AA17</f>
        <v>-0.96434412404961667</v>
      </c>
    </row>
    <row r="4" spans="1:27" x14ac:dyDescent="0.35">
      <c r="A4" s="5" t="s">
        <v>3</v>
      </c>
      <c r="B4" s="6">
        <f ca="1">+TUM_db2_S3_Treatm!B4*Weighting!B2+TUM_db2_S3_Treatm!C4*Weighting!B3+TUM_db2_S3_Treatm!D4*Weighting!B4+TUM_db2_S3_Treatm!E4*Weighting!B5+TUM_db2_S3_Treatm!F4*Weighting!B6+TUM_db2_S3_Treatm!G4*Weighting!B7+TUM_db2_S3_Treatm!H4*Weighting!B8+TUM_db2_S3_Treatm!I4*Weighting!B9+TUM_db2_S3_Treatm!J4*Weighting!B10+TUM_db2_S3_Treatm!K4*Weighting!B11+TUM_db2_S3_Treatm!L4*Weighting!B12+TUM_db2_S3_Treatm!M4*Weighting!B13+TUM_db2_S3_Treatm!N4*Weighting!B14+TUM_db2_S3_Treatm!O4*Weighting!B15+TUM_db2_S3_Treatm!P4*Weighting!B16+TUM_db2_S3_Treatm!Q4*Weighting!B17</f>
        <v>-4.0817732598405643</v>
      </c>
      <c r="C4" s="6">
        <f ca="1">+TUM_db2_S3_Treatm!B4*Weighting!C2+TUM_db2_S3_Treatm!C4*Weighting!C3+TUM_db2_S3_Treatm!D4*Weighting!C4+TUM_db2_S3_Treatm!E4*Weighting!C5+TUM_db2_S3_Treatm!F4*Weighting!C6+TUM_db2_S3_Treatm!G4*Weighting!C7+TUM_db2_S3_Treatm!H4*Weighting!C8+TUM_db2_S3_Treatm!I4*Weighting!C9+TUM_db2_S3_Treatm!J4*Weighting!C10+TUM_db2_S3_Treatm!K4*Weighting!C11+TUM_db2_S3_Treatm!L4*Weighting!C12+TUM_db2_S3_Treatm!M4*Weighting!C13+TUM_db2_S3_Treatm!N4*Weighting!C14+TUM_db2_S3_Treatm!O4*Weighting!C15+TUM_db2_S3_Treatm!P4*Weighting!C16+TUM_db2_S3_Treatm!Q4*Weighting!C17</f>
        <v>-2.260859891600334</v>
      </c>
      <c r="D4" s="6">
        <f ca="1">+TUM_db2_S3_Treatm!B4*Weighting!D2+TUM_db2_S3_Treatm!C4*Weighting!D3+TUM_db2_S3_Treatm!D4*Weighting!D4+TUM_db2_S3_Treatm!E4*Weighting!D5+TUM_db2_S3_Treatm!F4*Weighting!D6+TUM_db2_S3_Treatm!G4*Weighting!D7+TUM_db2_S3_Treatm!H4*Weighting!D8+TUM_db2_S3_Treatm!I4*Weighting!D9+TUM_db2_S3_Treatm!J4*Weighting!D10+TUM_db2_S3_Treatm!K4*Weighting!D11+TUM_db2_S3_Treatm!L4*Weighting!D12+TUM_db2_S3_Treatm!M4*Weighting!D13+TUM_db2_S3_Treatm!N4*Weighting!D14+TUM_db2_S3_Treatm!O4*Weighting!D15+TUM_db2_S3_Treatm!P4*Weighting!D16+TUM_db2_S3_Treatm!Q4*Weighting!D17</f>
        <v>-4.177738451637647</v>
      </c>
      <c r="E4" s="6">
        <f ca="1">+TUM_db2_S3_Treatm!B4*Weighting!E2+TUM_db2_S3_Treatm!C4*Weighting!E3+TUM_db2_S3_Treatm!D4*Weighting!E4+TUM_db2_S3_Treatm!E4*Weighting!E5+TUM_db2_S3_Treatm!F4*Weighting!E6+TUM_db2_S3_Treatm!G4*Weighting!E7+TUM_db2_S3_Treatm!H4*Weighting!E8+TUM_db2_S3_Treatm!I4*Weighting!E9+TUM_db2_S3_Treatm!J4*Weighting!E10+TUM_db2_S3_Treatm!K4*Weighting!E11+TUM_db2_S3_Treatm!L4*Weighting!E12+TUM_db2_S3_Treatm!M4*Weighting!E13+TUM_db2_S3_Treatm!N4*Weighting!E14+TUM_db2_S3_Treatm!O4*Weighting!E15+TUM_db2_S3_Treatm!P4*Weighting!E16+TUM_db2_S3_Treatm!Q4*Weighting!E17</f>
        <v>-0.92765812044328366</v>
      </c>
      <c r="F4" s="6">
        <f ca="1">+TUM_db2_S3_Treatm!B4*Weighting!F2+TUM_db2_S3_Treatm!C4*Weighting!F3+TUM_db2_S3_Treatm!D4*Weighting!F4+TUM_db2_S3_Treatm!E4*Weighting!F5+TUM_db2_S3_Treatm!F4*Weighting!F6+TUM_db2_S3_Treatm!G4*Weighting!F7+TUM_db2_S3_Treatm!H4*Weighting!F8+TUM_db2_S3_Treatm!I4*Weighting!F9+TUM_db2_S3_Treatm!J4*Weighting!F10+TUM_db2_S3_Treatm!K4*Weighting!F11+TUM_db2_S3_Treatm!L4*Weighting!F12+TUM_db2_S3_Treatm!M4*Weighting!F13+TUM_db2_S3_Treatm!N4*Weighting!F14+TUM_db2_S3_Treatm!O4*Weighting!F15+TUM_db2_S3_Treatm!P4*Weighting!F16+TUM_db2_S3_Treatm!Q4*Weighting!F17</f>
        <v>-4.0019716927898061</v>
      </c>
      <c r="G4" s="6">
        <f>+TUM_db2_S3_Treatm!B4*Weighting!G2+TUM_db2_S3_Treatm!C4*Weighting!G3+TUM_db2_S3_Treatm!D4*Weighting!G4+TUM_db2_S3_Treatm!E4*Weighting!G5+TUM_db2_S3_Treatm!F4*Weighting!G6+TUM_db2_S3_Treatm!G4*Weighting!G7+TUM_db2_S3_Treatm!H4*Weighting!G8+TUM_db2_S3_Treatm!I4*Weighting!G9+TUM_db2_S3_Treatm!J4*Weighting!G10+TUM_db2_S3_Treatm!K4*Weighting!G11+TUM_db2_S3_Treatm!L4*Weighting!G12+TUM_db2_S3_Treatm!M4*Weighting!G13+TUM_db2_S3_Treatm!N4*Weighting!G14+TUM_db2_S3_Treatm!O4*Weighting!G15+TUM_db2_S3_Treatm!P4*Weighting!G16+TUM_db2_S3_Treatm!Q4*Weighting!G17</f>
        <v>-1.9865427959701363</v>
      </c>
      <c r="H4" s="6">
        <f>+TUM_db2_S3_Treatm!B4*Weighting!H2+TUM_db2_S3_Treatm!C4*Weighting!H3+TUM_db2_S3_Treatm!D4*Weighting!H4+TUM_db2_S3_Treatm!E4*Weighting!H5+TUM_db2_S3_Treatm!F4*Weighting!H6+TUM_db2_S3_Treatm!G4*Weighting!H7+TUM_db2_S3_Treatm!H4*Weighting!H8+TUM_db2_S3_Treatm!I4*Weighting!H9+TUM_db2_S3_Treatm!J4*Weighting!H10+TUM_db2_S3_Treatm!K4*Weighting!H11+TUM_db2_S3_Treatm!L4*Weighting!H12+TUM_db2_S3_Treatm!M4*Weighting!H13+TUM_db2_S3_Treatm!N4*Weighting!H14+TUM_db2_S3_Treatm!O4*Weighting!H15+TUM_db2_S3_Treatm!P4*Weighting!H16+TUM_db2_S3_Treatm!Q4*Weighting!H17</f>
        <v>-2.2845723021229838</v>
      </c>
      <c r="I4" s="6">
        <f>+TUM_db2_S3_Treatm!B4*Weighting!I2+TUM_db2_S3_Treatm!C4*Weighting!I3+TUM_db2_S3_Treatm!D4*Weighting!I4+TUM_db2_S3_Treatm!E4*Weighting!I5+TUM_db2_S3_Treatm!F4*Weighting!I6+TUM_db2_S3_Treatm!G4*Weighting!I7+TUM_db2_S3_Treatm!H4*Weighting!I8+TUM_db2_S3_Treatm!I4*Weighting!I9+TUM_db2_S3_Treatm!J4*Weighting!I10+TUM_db2_S3_Treatm!K4*Weighting!I11+TUM_db2_S3_Treatm!L4*Weighting!I12+TUM_db2_S3_Treatm!M4*Weighting!I13+TUM_db2_S3_Treatm!N4*Weighting!I14+TUM_db2_S3_Treatm!O4*Weighting!I15+TUM_db2_S3_Treatm!P4*Weighting!I16+TUM_db2_S3_Treatm!Q4*Weighting!I17</f>
        <v>-2.0147328711011294</v>
      </c>
      <c r="J4" s="6">
        <f>+TUM_db2_S3_Treatm!B4*Weighting!J2+TUM_db2_S3_Treatm!C4*Weighting!J3+TUM_db2_S3_Treatm!D4*Weighting!J4+TUM_db2_S3_Treatm!E4*Weighting!J5+TUM_db2_S3_Treatm!F4*Weighting!J6+TUM_db2_S3_Treatm!G4*Weighting!J7+TUM_db2_S3_Treatm!H4*Weighting!J8+TUM_db2_S3_Treatm!I4*Weighting!J9+TUM_db2_S3_Treatm!J4*Weighting!J10+TUM_db2_S3_Treatm!K4*Weighting!J11+TUM_db2_S3_Treatm!L4*Weighting!J12+TUM_db2_S3_Treatm!M4*Weighting!J13+TUM_db2_S3_Treatm!N4*Weighting!J14+TUM_db2_S3_Treatm!O4*Weighting!J15+TUM_db2_S3_Treatm!P4*Weighting!J16+TUM_db2_S3_Treatm!Q4*Weighting!J17</f>
        <v>-1.858956512119867</v>
      </c>
      <c r="K4" s="6">
        <f>+TUM_db2_S3_Treatm!B4*Weighting!K2+TUM_db2_S3_Treatm!C4*Weighting!K3+TUM_db2_S3_Treatm!D4*Weighting!K4+TUM_db2_S3_Treatm!E4*Weighting!K5+TUM_db2_S3_Treatm!F4*Weighting!K6+TUM_db2_S3_Treatm!G4*Weighting!K7+TUM_db2_S3_Treatm!H4*Weighting!K8+TUM_db2_S3_Treatm!I4*Weighting!K9+TUM_db2_S3_Treatm!J4*Weighting!K10+TUM_db2_S3_Treatm!K4*Weighting!K11+TUM_db2_S3_Treatm!L4*Weighting!K12+TUM_db2_S3_Treatm!M4*Weighting!K13+TUM_db2_S3_Treatm!N4*Weighting!K14+TUM_db2_S3_Treatm!O4*Weighting!K15+TUM_db2_S3_Treatm!P4*Weighting!K16+TUM_db2_S3_Treatm!Q4*Weighting!K17</f>
        <v>-2.0571584342331763</v>
      </c>
      <c r="L4" s="6">
        <f>+TUM_db2_S3_Treatm!B4*Weighting!L2+TUM_db2_S3_Treatm!C4*Weighting!L3+TUM_db2_S3_Treatm!D4*Weighting!L4+TUM_db2_S3_Treatm!E4*Weighting!L5+TUM_db2_S3_Treatm!F4*Weighting!L6+TUM_db2_S3_Treatm!G4*Weighting!L7+TUM_db2_S3_Treatm!H4*Weighting!L8+TUM_db2_S3_Treatm!I4*Weighting!L9+TUM_db2_S3_Treatm!J4*Weighting!L10+TUM_db2_S3_Treatm!K4*Weighting!L11+TUM_db2_S3_Treatm!L4*Weighting!L12+TUM_db2_S3_Treatm!M4*Weighting!L13+TUM_db2_S3_Treatm!N4*Weighting!L14+TUM_db2_S3_Treatm!O4*Weighting!L15+TUM_db2_S3_Treatm!P4*Weighting!L16+TUM_db2_S3_Treatm!Q4*Weighting!L17</f>
        <v>-7.0512331702390334</v>
      </c>
      <c r="M4" s="6">
        <f>+TUM_db2_S3_Treatm!B4*Weighting!M2+TUM_db2_S3_Treatm!C4*Weighting!M3+TUM_db2_S3_Treatm!D4*Weighting!M4+TUM_db2_S3_Treatm!E4*Weighting!M5+TUM_db2_S3_Treatm!F4*Weighting!M6+TUM_db2_S3_Treatm!G4*Weighting!M7+TUM_db2_S3_Treatm!H4*Weighting!M8+TUM_db2_S3_Treatm!I4*Weighting!M9+TUM_db2_S3_Treatm!J4*Weighting!M10+TUM_db2_S3_Treatm!K4*Weighting!M11+TUM_db2_S3_Treatm!L4*Weighting!M12+TUM_db2_S3_Treatm!M4*Weighting!M13+TUM_db2_S3_Treatm!N4*Weighting!M14+TUM_db2_S3_Treatm!O4*Weighting!M15+TUM_db2_S3_Treatm!P4*Weighting!M16+TUM_db2_S3_Treatm!Q4*Weighting!M17</f>
        <v>-3.6177968175028885E-2</v>
      </c>
      <c r="N4" s="6">
        <f>+TUM_db2_S3_Treatm!B4*Weighting!N2+TUM_db2_S3_Treatm!C4*Weighting!N3+TUM_db2_S3_Treatm!D4*Weighting!N4+TUM_db2_S3_Treatm!E4*Weighting!N5+TUM_db2_S3_Treatm!F4*Weighting!N6+TUM_db2_S3_Treatm!G4*Weighting!N7+TUM_db2_S3_Treatm!H4*Weighting!N8+TUM_db2_S3_Treatm!I4*Weighting!N9+TUM_db2_S3_Treatm!J4*Weighting!N10+TUM_db2_S3_Treatm!K4*Weighting!N11+TUM_db2_S3_Treatm!L4*Weighting!N12+TUM_db2_S3_Treatm!M4*Weighting!N13+TUM_db2_S3_Treatm!N4*Weighting!N14+TUM_db2_S3_Treatm!O4*Weighting!N15+TUM_db2_S3_Treatm!P4*Weighting!N16+TUM_db2_S3_Treatm!Q4*Weighting!N17</f>
        <v>-13.480935386687268</v>
      </c>
      <c r="O4" s="6">
        <f>+TUM_db2_S3_Treatm!B4*Weighting!O2+TUM_db2_S3_Treatm!C4*Weighting!O3+TUM_db2_S3_Treatm!D4*Weighting!O4+TUM_db2_S3_Treatm!E4*Weighting!O5+TUM_db2_S3_Treatm!F4*Weighting!O6+TUM_db2_S3_Treatm!G4*Weighting!O7+TUM_db2_S3_Treatm!H4*Weighting!O8+TUM_db2_S3_Treatm!I4*Weighting!O9+TUM_db2_S3_Treatm!J4*Weighting!O10+TUM_db2_S3_Treatm!K4*Weighting!O11+TUM_db2_S3_Treatm!L4*Weighting!O12+TUM_db2_S3_Treatm!M4*Weighting!O13+TUM_db2_S3_Treatm!N4*Weighting!O14+TUM_db2_S3_Treatm!O4*Weighting!O15+TUM_db2_S3_Treatm!P4*Weighting!O16+TUM_db2_S3_Treatm!Q4*Weighting!O17</f>
        <v>-6.5741966124425595</v>
      </c>
      <c r="P4" s="6">
        <f>+TUM_db2_S3_Treatm!B4*Weighting!P2+TUM_db2_S3_Treatm!C4*Weighting!P3+TUM_db2_S3_Treatm!D4*Weighting!P4+TUM_db2_S3_Treatm!E4*Weighting!P5+TUM_db2_S3_Treatm!F4*Weighting!P6+TUM_db2_S3_Treatm!G4*Weighting!P7+TUM_db2_S3_Treatm!H4*Weighting!P8+TUM_db2_S3_Treatm!I4*Weighting!P9+TUM_db2_S3_Treatm!J4*Weighting!P10+TUM_db2_S3_Treatm!K4*Weighting!P11+TUM_db2_S3_Treatm!L4*Weighting!P12+TUM_db2_S3_Treatm!M4*Weighting!P13+TUM_db2_S3_Treatm!N4*Weighting!P14+TUM_db2_S3_Treatm!O4*Weighting!P15+TUM_db2_S3_Treatm!P4*Weighting!P16+TUM_db2_S3_Treatm!Q4*Weighting!P17</f>
        <v>-1.8120741998867356</v>
      </c>
      <c r="Q4" s="6">
        <f>+TUM_db2_S3_Treatm!B4*Weighting!Q2+TUM_db2_S3_Treatm!C4*Weighting!Q3+TUM_db2_S3_Treatm!D4*Weighting!Q4+TUM_db2_S3_Treatm!E4*Weighting!Q5+TUM_db2_S3_Treatm!F4*Weighting!Q6+TUM_db2_S3_Treatm!G4*Weighting!Q7+TUM_db2_S3_Treatm!H4*Weighting!Q8+TUM_db2_S3_Treatm!I4*Weighting!Q9+TUM_db2_S3_Treatm!J4*Weighting!Q10+TUM_db2_S3_Treatm!K4*Weighting!Q11+TUM_db2_S3_Treatm!L4*Weighting!Q12+TUM_db2_S3_Treatm!M4*Weighting!Q13+TUM_db2_S3_Treatm!N4*Weighting!Q14+TUM_db2_S3_Treatm!O4*Weighting!Q15+TUM_db2_S3_Treatm!P4*Weighting!Q16+TUM_db2_S3_Treatm!Q4*Weighting!Q17</f>
        <v>-0.10729792788526091</v>
      </c>
      <c r="R4" s="6">
        <f>+TUM_db2_S3_Treatm!B4*Weighting!R2+TUM_db2_S3_Treatm!C4*Weighting!R3+TUM_db2_S3_Treatm!D4*Weighting!R4+TUM_db2_S3_Treatm!E4*Weighting!R5+TUM_db2_S3_Treatm!F4*Weighting!R6+TUM_db2_S3_Treatm!G4*Weighting!R7+TUM_db2_S3_Treatm!H4*Weighting!R8+TUM_db2_S3_Treatm!I4*Weighting!R9+TUM_db2_S3_Treatm!J4*Weighting!R10+TUM_db2_S3_Treatm!K4*Weighting!R11+TUM_db2_S3_Treatm!L4*Weighting!R12+TUM_db2_S3_Treatm!M4*Weighting!R13+TUM_db2_S3_Treatm!N4*Weighting!R14+TUM_db2_S3_Treatm!O4*Weighting!R15+TUM_db2_S3_Treatm!P4*Weighting!R16+TUM_db2_S3_Treatm!Q4*Weighting!R17</f>
        <v>0.26594955635061845</v>
      </c>
      <c r="S4" s="6">
        <f>+TUM_db2_S3_Treatm!B4*Weighting!S2+TUM_db2_S3_Treatm!C4*Weighting!S3+TUM_db2_S3_Treatm!D4*Weighting!S4+TUM_db2_S3_Treatm!E4*Weighting!S5+TUM_db2_S3_Treatm!F4*Weighting!S6+TUM_db2_S3_Treatm!G4*Weighting!S7+TUM_db2_S3_Treatm!H4*Weighting!S8+TUM_db2_S3_Treatm!I4*Weighting!S9+TUM_db2_S3_Treatm!J4*Weighting!S10+TUM_db2_S3_Treatm!K4*Weighting!S11+TUM_db2_S3_Treatm!L4*Weighting!S12+TUM_db2_S3_Treatm!M4*Weighting!S13+TUM_db2_S3_Treatm!N4*Weighting!S14+TUM_db2_S3_Treatm!O4*Weighting!S15+TUM_db2_S3_Treatm!P4*Weighting!S16+TUM_db2_S3_Treatm!Q4*Weighting!S17</f>
        <v>-8.3854385352473138E-3</v>
      </c>
      <c r="T4" s="6">
        <f>+TUM_db2_S3_Treatm!B4*Weighting!T2+TUM_db2_S3_Treatm!C4*Weighting!T3+TUM_db2_S3_Treatm!D4*Weighting!T4+TUM_db2_S3_Treatm!E4*Weighting!T5+TUM_db2_S3_Treatm!F4*Weighting!T6+TUM_db2_S3_Treatm!G4*Weighting!T7+TUM_db2_S3_Treatm!H4*Weighting!T8+TUM_db2_S3_Treatm!I4*Weighting!T9+TUM_db2_S3_Treatm!J4*Weighting!T10+TUM_db2_S3_Treatm!K4*Weighting!T11+TUM_db2_S3_Treatm!L4*Weighting!T12+TUM_db2_S3_Treatm!M4*Weighting!T13+TUM_db2_S3_Treatm!N4*Weighting!T14+TUM_db2_S3_Treatm!O4*Weighting!T15+TUM_db2_S3_Treatm!P4*Weighting!T16+TUM_db2_S3_Treatm!Q4*Weighting!T17</f>
        <v>0.29557532884669691</v>
      </c>
      <c r="U4" s="6">
        <f>+TUM_db2_S3_Treatm!B4*Weighting!U2+TUM_db2_S3_Treatm!C4*Weighting!U3+TUM_db2_S3_Treatm!D4*Weighting!U4+TUM_db2_S3_Treatm!E4*Weighting!U5+TUM_db2_S3_Treatm!F4*Weighting!U6+TUM_db2_S3_Treatm!G4*Weighting!U7+TUM_db2_S3_Treatm!H4*Weighting!U8+TUM_db2_S3_Treatm!I4*Weighting!U9+TUM_db2_S3_Treatm!J4*Weighting!U10+TUM_db2_S3_Treatm!K4*Weighting!U11+TUM_db2_S3_Treatm!L4*Weighting!U12+TUM_db2_S3_Treatm!M4*Weighting!U13+TUM_db2_S3_Treatm!N4*Weighting!U14+TUM_db2_S3_Treatm!O4*Weighting!U15+TUM_db2_S3_Treatm!P4*Weighting!U16+TUM_db2_S3_Treatm!Q4*Weighting!U17</f>
        <v>-0.30645510799107745</v>
      </c>
      <c r="V4" s="6">
        <f>+TUM_db2_S3_Treatm!B4*Weighting!V2+TUM_db2_S3_Treatm!C4*Weighting!V3+TUM_db2_S3_Treatm!D4*Weighting!V4+TUM_db2_S3_Treatm!E4*Weighting!V5+TUM_db2_S3_Treatm!F4*Weighting!V6+TUM_db2_S3_Treatm!G4*Weighting!V7+TUM_db2_S3_Treatm!H4*Weighting!V8+TUM_db2_S3_Treatm!I4*Weighting!V9+TUM_db2_S3_Treatm!J4*Weighting!V10+TUM_db2_S3_Treatm!K4*Weighting!V11+TUM_db2_S3_Treatm!L4*Weighting!V12+TUM_db2_S3_Treatm!M4*Weighting!V13+TUM_db2_S3_Treatm!N4*Weighting!V14+TUM_db2_S3_Treatm!O4*Weighting!V15+TUM_db2_S3_Treatm!P4*Weighting!V16+TUM_db2_S3_Treatm!Q4*Weighting!V17</f>
        <v>6.8102251648594514E-2</v>
      </c>
      <c r="W4" s="6">
        <f>+TUM_db2_S3_Treatm!B4*Weighting!W2+TUM_db2_S3_Treatm!C4*Weighting!W3+TUM_db2_S3_Treatm!D4*Weighting!W4+TUM_db2_S3_Treatm!E4*Weighting!W5+TUM_db2_S3_Treatm!F4*Weighting!W6+TUM_db2_S3_Treatm!G4*Weighting!W7+TUM_db2_S3_Treatm!H4*Weighting!W8+TUM_db2_S3_Treatm!I4*Weighting!W9+TUM_db2_S3_Treatm!J4*Weighting!W10+TUM_db2_S3_Treatm!K4*Weighting!W11+TUM_db2_S3_Treatm!L4*Weighting!W12+TUM_db2_S3_Treatm!M4*Weighting!W13+TUM_db2_S3_Treatm!N4*Weighting!W14+TUM_db2_S3_Treatm!O4*Weighting!W15+TUM_db2_S3_Treatm!P4*Weighting!W16+TUM_db2_S3_Treatm!Q4*Weighting!W17</f>
        <v>-0.63830092678728501</v>
      </c>
      <c r="X4" s="6">
        <f>+TUM_db2_S3_Treatm!B4*Weighting!X2+TUM_db2_S3_Treatm!C4*Weighting!X3+TUM_db2_S3_Treatm!D4*Weighting!X4+TUM_db2_S3_Treatm!E4*Weighting!X5+TUM_db2_S3_Treatm!F4*Weighting!X6+TUM_db2_S3_Treatm!G4*Weighting!X7+TUM_db2_S3_Treatm!H4*Weighting!X8+TUM_db2_S3_Treatm!I4*Weighting!X9+TUM_db2_S3_Treatm!J4*Weighting!X10+TUM_db2_S3_Treatm!K4*Weighting!X11+TUM_db2_S3_Treatm!L4*Weighting!X12+TUM_db2_S3_Treatm!M4*Weighting!X13+TUM_db2_S3_Treatm!N4*Weighting!X14+TUM_db2_S3_Treatm!O4*Weighting!X15+TUM_db2_S3_Treatm!P4*Weighting!X16+TUM_db2_S3_Treatm!Q4*Weighting!X17</f>
        <v>-6.4980139401398657E-2</v>
      </c>
      <c r="Y4" s="6">
        <f>+TUM_db2_S3_Treatm!B4*Weighting!Y2+TUM_db2_S3_Treatm!C4*Weighting!Y3+TUM_db2_S3_Treatm!D4*Weighting!Y4+TUM_db2_S3_Treatm!E4*Weighting!Y5+TUM_db2_S3_Treatm!F4*Weighting!Y6+TUM_db2_S3_Treatm!G4*Weighting!Y7+TUM_db2_S3_Treatm!H4*Weighting!Y8+TUM_db2_S3_Treatm!I4*Weighting!Y9+TUM_db2_S3_Treatm!J4*Weighting!Y10+TUM_db2_S3_Treatm!K4*Weighting!Y11+TUM_db2_S3_Treatm!L4*Weighting!Y12+TUM_db2_S3_Treatm!M4*Weighting!Y13+TUM_db2_S3_Treatm!N4*Weighting!Y14+TUM_db2_S3_Treatm!O4*Weighting!Y15+TUM_db2_S3_Treatm!P4*Weighting!Y16+TUM_db2_S3_Treatm!Q4*Weighting!Y17</f>
        <v>-0.1306416253122811</v>
      </c>
      <c r="Z4" s="6">
        <f>+TUM_db2_S3_Treatm!B4*Weighting!Z2+TUM_db2_S3_Treatm!C4*Weighting!Z3+TUM_db2_S3_Treatm!D4*Weighting!Z4+TUM_db2_S3_Treatm!E4*Weighting!Z5+TUM_db2_S3_Treatm!F4*Weighting!Z6+TUM_db2_S3_Treatm!G4*Weighting!Z7+TUM_db2_S3_Treatm!H4*Weighting!Z8+TUM_db2_S3_Treatm!I4*Weighting!Z9+TUM_db2_S3_Treatm!J4*Weighting!Z10+TUM_db2_S3_Treatm!K4*Weighting!Z11+TUM_db2_S3_Treatm!L4*Weighting!Z12+TUM_db2_S3_Treatm!M4*Weighting!Z13+TUM_db2_S3_Treatm!N4*Weighting!Z14+TUM_db2_S3_Treatm!O4*Weighting!Z15+TUM_db2_S3_Treatm!P4*Weighting!Z16+TUM_db2_S3_Treatm!Q4*Weighting!Z17</f>
        <v>-1.0833818408072595</v>
      </c>
      <c r="AA4" s="6">
        <f>+TUM_db2_S3_Treatm!B4*Weighting!AA2+TUM_db2_S3_Treatm!C4*Weighting!AA3+TUM_db2_S3_Treatm!D4*Weighting!AA4+TUM_db2_S3_Treatm!E4*Weighting!AA5+TUM_db2_S3_Treatm!F4*Weighting!AA6+TUM_db2_S3_Treatm!G4*Weighting!AA7+TUM_db2_S3_Treatm!H4*Weighting!AA8+TUM_db2_S3_Treatm!I4*Weighting!AA9+TUM_db2_S3_Treatm!J4*Weighting!AA10+TUM_db2_S3_Treatm!K4*Weighting!AA11+TUM_db2_S3_Treatm!L4*Weighting!AA12+TUM_db2_S3_Treatm!M4*Weighting!AA13+TUM_db2_S3_Treatm!N4*Weighting!AA14+TUM_db2_S3_Treatm!O4*Weighting!AA15+TUM_db2_S3_Treatm!P4*Weighting!AA16+TUM_db2_S3_Treatm!Q4*Weighting!AA17</f>
        <v>-1.1202515282176528</v>
      </c>
    </row>
    <row r="5" spans="1:27" x14ac:dyDescent="0.35">
      <c r="A5" s="5" t="s">
        <v>4</v>
      </c>
      <c r="B5" s="6">
        <f ca="1">+TUM_db2_S3_Treatm!B5*Weighting!B2+TUM_db2_S3_Treatm!C5*Weighting!B3+TUM_db2_S3_Treatm!D5*Weighting!B4+TUM_db2_S3_Treatm!E5*Weighting!B5+TUM_db2_S3_Treatm!F5*Weighting!B6+TUM_db2_S3_Treatm!G5*Weighting!B7+TUM_db2_S3_Treatm!H5*Weighting!B8+TUM_db2_S3_Treatm!I5*Weighting!B9+TUM_db2_S3_Treatm!J5*Weighting!B10+TUM_db2_S3_Treatm!K5*Weighting!B11+TUM_db2_S3_Treatm!L5*Weighting!B12+TUM_db2_S3_Treatm!M5*Weighting!B13+TUM_db2_S3_Treatm!N5*Weighting!B14+TUM_db2_S3_Treatm!O5*Weighting!B15+TUM_db2_S3_Treatm!P5*Weighting!B16+TUM_db2_S3_Treatm!Q5*Weighting!B17</f>
        <v>4.7412014535432547</v>
      </c>
      <c r="C5" s="6">
        <f ca="1">+TUM_db2_S3_Treatm!B5*Weighting!C2+TUM_db2_S3_Treatm!C5*Weighting!C3+TUM_db2_S3_Treatm!D5*Weighting!C4+TUM_db2_S3_Treatm!E5*Weighting!C5+TUM_db2_S3_Treatm!F5*Weighting!C6+TUM_db2_S3_Treatm!G5*Weighting!C7+TUM_db2_S3_Treatm!H5*Weighting!C8+TUM_db2_S3_Treatm!I5*Weighting!C9+TUM_db2_S3_Treatm!J5*Weighting!C10+TUM_db2_S3_Treatm!K5*Weighting!C11+TUM_db2_S3_Treatm!L5*Weighting!C12+TUM_db2_S3_Treatm!M5*Weighting!C13+TUM_db2_S3_Treatm!N5*Weighting!C14+TUM_db2_S3_Treatm!O5*Weighting!C15+TUM_db2_S3_Treatm!P5*Weighting!C16+TUM_db2_S3_Treatm!Q5*Weighting!C17</f>
        <v>3.1544179226511377</v>
      </c>
      <c r="D5" s="6">
        <f ca="1">+TUM_db2_S3_Treatm!B5*Weighting!D2+TUM_db2_S3_Treatm!C5*Weighting!D3+TUM_db2_S3_Treatm!D5*Weighting!D4+TUM_db2_S3_Treatm!E5*Weighting!D5+TUM_db2_S3_Treatm!F5*Weighting!D6+TUM_db2_S3_Treatm!G5*Weighting!D7+TUM_db2_S3_Treatm!H5*Weighting!D8+TUM_db2_S3_Treatm!I5*Weighting!D9+TUM_db2_S3_Treatm!J5*Weighting!D10+TUM_db2_S3_Treatm!K5*Weighting!D11+TUM_db2_S3_Treatm!L5*Weighting!D12+TUM_db2_S3_Treatm!M5*Weighting!D13+TUM_db2_S3_Treatm!N5*Weighting!D14+TUM_db2_S3_Treatm!O5*Weighting!D15+TUM_db2_S3_Treatm!P5*Weighting!D16+TUM_db2_S3_Treatm!Q5*Weighting!D17</f>
        <v>4.8584606467014817</v>
      </c>
      <c r="E5" s="6">
        <f ca="1">+TUM_db2_S3_Treatm!B5*Weighting!E2+TUM_db2_S3_Treatm!C5*Weighting!E3+TUM_db2_S3_Treatm!D5*Weighting!E4+TUM_db2_S3_Treatm!E5*Weighting!E5+TUM_db2_S3_Treatm!F5*Weighting!E6+TUM_db2_S3_Treatm!G5*Weighting!E7+TUM_db2_S3_Treatm!H5*Weighting!E8+TUM_db2_S3_Treatm!I5*Weighting!E9+TUM_db2_S3_Treatm!J5*Weighting!E10+TUM_db2_S3_Treatm!K5*Weighting!E11+TUM_db2_S3_Treatm!L5*Weighting!E12+TUM_db2_S3_Treatm!M5*Weighting!E13+TUM_db2_S3_Treatm!N5*Weighting!E14+TUM_db2_S3_Treatm!O5*Weighting!E15+TUM_db2_S3_Treatm!P5*Weighting!E16+TUM_db2_S3_Treatm!Q5*Weighting!E17</f>
        <v>3.422271145098418</v>
      </c>
      <c r="F5" s="6">
        <f ca="1">+TUM_db2_S3_Treatm!B5*Weighting!F2+TUM_db2_S3_Treatm!C5*Weighting!F3+TUM_db2_S3_Treatm!D5*Weighting!F4+TUM_db2_S3_Treatm!E5*Weighting!F5+TUM_db2_S3_Treatm!F5*Weighting!F6+TUM_db2_S3_Treatm!G5*Weighting!F7+TUM_db2_S3_Treatm!H5*Weighting!F8+TUM_db2_S3_Treatm!I5*Weighting!F9+TUM_db2_S3_Treatm!J5*Weighting!F10+TUM_db2_S3_Treatm!K5*Weighting!F11+TUM_db2_S3_Treatm!L5*Weighting!F12+TUM_db2_S3_Treatm!M5*Weighting!F13+TUM_db2_S3_Treatm!N5*Weighting!F14+TUM_db2_S3_Treatm!O5*Weighting!F15+TUM_db2_S3_Treatm!P5*Weighting!F16+TUM_db2_S3_Treatm!Q5*Weighting!F17</f>
        <v>4.5238053774402616</v>
      </c>
      <c r="G5" s="6">
        <f>+TUM_db2_S3_Treatm!B5*Weighting!G2+TUM_db2_S3_Treatm!C5*Weighting!G3+TUM_db2_S3_Treatm!D5*Weighting!G4+TUM_db2_S3_Treatm!E5*Weighting!G5+TUM_db2_S3_Treatm!F5*Weighting!G6+TUM_db2_S3_Treatm!G5*Weighting!G7+TUM_db2_S3_Treatm!H5*Weighting!G8+TUM_db2_S3_Treatm!I5*Weighting!G9+TUM_db2_S3_Treatm!J5*Weighting!G10+TUM_db2_S3_Treatm!K5*Weighting!G11+TUM_db2_S3_Treatm!L5*Weighting!G12+TUM_db2_S3_Treatm!M5*Weighting!G13+TUM_db2_S3_Treatm!N5*Weighting!G14+TUM_db2_S3_Treatm!O5*Weighting!G15+TUM_db2_S3_Treatm!P5*Weighting!G16+TUM_db2_S3_Treatm!Q5*Weighting!G17</f>
        <v>2.4438971432611023</v>
      </c>
      <c r="H5" s="6">
        <f>+TUM_db2_S3_Treatm!B5*Weighting!H2+TUM_db2_S3_Treatm!C5*Weighting!H3+TUM_db2_S3_Treatm!D5*Weighting!H4+TUM_db2_S3_Treatm!E5*Weighting!H5+TUM_db2_S3_Treatm!F5*Weighting!H6+TUM_db2_S3_Treatm!G5*Weighting!H7+TUM_db2_S3_Treatm!H5*Weighting!H8+TUM_db2_S3_Treatm!I5*Weighting!H9+TUM_db2_S3_Treatm!J5*Weighting!H10+TUM_db2_S3_Treatm!K5*Weighting!H11+TUM_db2_S3_Treatm!L5*Weighting!H12+TUM_db2_S3_Treatm!M5*Weighting!H13+TUM_db2_S3_Treatm!N5*Weighting!H14+TUM_db2_S3_Treatm!O5*Weighting!H15+TUM_db2_S3_Treatm!P5*Weighting!H16+TUM_db2_S3_Treatm!Q5*Weighting!H17</f>
        <v>1.9786385251762695</v>
      </c>
      <c r="I5" s="6">
        <f>+TUM_db2_S3_Treatm!B5*Weighting!I2+TUM_db2_S3_Treatm!C5*Weighting!I3+TUM_db2_S3_Treatm!D5*Weighting!I4+TUM_db2_S3_Treatm!E5*Weighting!I5+TUM_db2_S3_Treatm!F5*Weighting!I6+TUM_db2_S3_Treatm!G5*Weighting!I7+TUM_db2_S3_Treatm!H5*Weighting!I8+TUM_db2_S3_Treatm!I5*Weighting!I9+TUM_db2_S3_Treatm!J5*Weighting!I10+TUM_db2_S3_Treatm!K5*Weighting!I11+TUM_db2_S3_Treatm!L5*Weighting!I12+TUM_db2_S3_Treatm!M5*Weighting!I13+TUM_db2_S3_Treatm!N5*Weighting!I14+TUM_db2_S3_Treatm!O5*Weighting!I15+TUM_db2_S3_Treatm!P5*Weighting!I16+TUM_db2_S3_Treatm!Q5*Weighting!I17</f>
        <v>2.4476404495551174</v>
      </c>
      <c r="J5" s="6">
        <f>+TUM_db2_S3_Treatm!B5*Weighting!J2+TUM_db2_S3_Treatm!C5*Weighting!J3+TUM_db2_S3_Treatm!D5*Weighting!J4+TUM_db2_S3_Treatm!E5*Weighting!J5+TUM_db2_S3_Treatm!F5*Weighting!J6+TUM_db2_S3_Treatm!G5*Weighting!J7+TUM_db2_S3_Treatm!H5*Weighting!J8+TUM_db2_S3_Treatm!I5*Weighting!J9+TUM_db2_S3_Treatm!J5*Weighting!J10+TUM_db2_S3_Treatm!K5*Weighting!J11+TUM_db2_S3_Treatm!L5*Weighting!J12+TUM_db2_S3_Treatm!M5*Weighting!J13+TUM_db2_S3_Treatm!N5*Weighting!J14+TUM_db2_S3_Treatm!O5*Weighting!J15+TUM_db2_S3_Treatm!P5*Weighting!J16+TUM_db2_S3_Treatm!Q5*Weighting!J17</f>
        <v>2.0151575611661405</v>
      </c>
      <c r="K5" s="6">
        <f>+TUM_db2_S3_Treatm!B5*Weighting!K2+TUM_db2_S3_Treatm!C5*Weighting!K3+TUM_db2_S3_Treatm!D5*Weighting!K4+TUM_db2_S3_Treatm!E5*Weighting!K5+TUM_db2_S3_Treatm!F5*Weighting!K6+TUM_db2_S3_Treatm!G5*Weighting!K7+TUM_db2_S3_Treatm!H5*Weighting!K8+TUM_db2_S3_Treatm!I5*Weighting!K9+TUM_db2_S3_Treatm!J5*Weighting!K10+TUM_db2_S3_Treatm!K5*Weighting!K11+TUM_db2_S3_Treatm!L5*Weighting!K12+TUM_db2_S3_Treatm!M5*Weighting!K13+TUM_db2_S3_Treatm!N5*Weighting!K14+TUM_db2_S3_Treatm!O5*Weighting!K15+TUM_db2_S3_Treatm!P5*Weighting!K16+TUM_db2_S3_Treatm!Q5*Weighting!K17</f>
        <v>2.0738957128805184</v>
      </c>
      <c r="L5" s="6">
        <f>+TUM_db2_S3_Treatm!B5*Weighting!L2+TUM_db2_S3_Treatm!C5*Weighting!L3+TUM_db2_S3_Treatm!D5*Weighting!L4+TUM_db2_S3_Treatm!E5*Weighting!L5+TUM_db2_S3_Treatm!F5*Weighting!L6+TUM_db2_S3_Treatm!G5*Weighting!L7+TUM_db2_S3_Treatm!H5*Weighting!L8+TUM_db2_S3_Treatm!I5*Weighting!L9+TUM_db2_S3_Treatm!J5*Weighting!L10+TUM_db2_S3_Treatm!K5*Weighting!L11+TUM_db2_S3_Treatm!L5*Weighting!L12+TUM_db2_S3_Treatm!M5*Weighting!L13+TUM_db2_S3_Treatm!N5*Weighting!L14+TUM_db2_S3_Treatm!O5*Weighting!L15+TUM_db2_S3_Treatm!P5*Weighting!L16+TUM_db2_S3_Treatm!Q5*Weighting!L17</f>
        <v>1.5765124882943065</v>
      </c>
      <c r="M5" s="6">
        <f>+TUM_db2_S3_Treatm!B5*Weighting!M2+TUM_db2_S3_Treatm!C5*Weighting!M3+TUM_db2_S3_Treatm!D5*Weighting!M4+TUM_db2_S3_Treatm!E5*Weighting!M5+TUM_db2_S3_Treatm!F5*Weighting!M6+TUM_db2_S3_Treatm!G5*Weighting!M7+TUM_db2_S3_Treatm!H5*Weighting!M8+TUM_db2_S3_Treatm!I5*Weighting!M9+TUM_db2_S3_Treatm!J5*Weighting!M10+TUM_db2_S3_Treatm!K5*Weighting!M11+TUM_db2_S3_Treatm!L5*Weighting!M12+TUM_db2_S3_Treatm!M5*Weighting!M13+TUM_db2_S3_Treatm!N5*Weighting!M14+TUM_db2_S3_Treatm!O5*Weighting!M15+TUM_db2_S3_Treatm!P5*Weighting!M16+TUM_db2_S3_Treatm!Q5*Weighting!M17</f>
        <v>0.12068814092425822</v>
      </c>
      <c r="N5" s="6">
        <f>+TUM_db2_S3_Treatm!B5*Weighting!N2+TUM_db2_S3_Treatm!C5*Weighting!N3+TUM_db2_S3_Treatm!D5*Weighting!N4+TUM_db2_S3_Treatm!E5*Weighting!N5+TUM_db2_S3_Treatm!F5*Weighting!N6+TUM_db2_S3_Treatm!G5*Weighting!N7+TUM_db2_S3_Treatm!H5*Weighting!N8+TUM_db2_S3_Treatm!I5*Weighting!N9+TUM_db2_S3_Treatm!J5*Weighting!N10+TUM_db2_S3_Treatm!K5*Weighting!N11+TUM_db2_S3_Treatm!L5*Weighting!N12+TUM_db2_S3_Treatm!M5*Weighting!N13+TUM_db2_S3_Treatm!N5*Weighting!N14+TUM_db2_S3_Treatm!O5*Weighting!N15+TUM_db2_S3_Treatm!P5*Weighting!N16+TUM_db2_S3_Treatm!Q5*Weighting!N17</f>
        <v>16.119371770765937</v>
      </c>
      <c r="O5" s="6">
        <f>+TUM_db2_S3_Treatm!B5*Weighting!O2+TUM_db2_S3_Treatm!C5*Weighting!O3+TUM_db2_S3_Treatm!D5*Weighting!O4+TUM_db2_S3_Treatm!E5*Weighting!O5+TUM_db2_S3_Treatm!F5*Weighting!O6+TUM_db2_S3_Treatm!G5*Weighting!O7+TUM_db2_S3_Treatm!H5*Weighting!O8+TUM_db2_S3_Treatm!I5*Weighting!O9+TUM_db2_S3_Treatm!J5*Weighting!O10+TUM_db2_S3_Treatm!K5*Weighting!O11+TUM_db2_S3_Treatm!L5*Weighting!O12+TUM_db2_S3_Treatm!M5*Weighting!O13+TUM_db2_S3_Treatm!N5*Weighting!O14+TUM_db2_S3_Treatm!O5*Weighting!O15+TUM_db2_S3_Treatm!P5*Weighting!O16+TUM_db2_S3_Treatm!Q5*Weighting!O17</f>
        <v>3.5664680969793494</v>
      </c>
      <c r="P5" s="6">
        <f>+TUM_db2_S3_Treatm!B5*Weighting!P2+TUM_db2_S3_Treatm!C5*Weighting!P3+TUM_db2_S3_Treatm!D5*Weighting!P4+TUM_db2_S3_Treatm!E5*Weighting!P5+TUM_db2_S3_Treatm!F5*Weighting!P6+TUM_db2_S3_Treatm!G5*Weighting!P7+TUM_db2_S3_Treatm!H5*Weighting!P8+TUM_db2_S3_Treatm!I5*Weighting!P9+TUM_db2_S3_Treatm!J5*Weighting!P10+TUM_db2_S3_Treatm!K5*Weighting!P11+TUM_db2_S3_Treatm!L5*Weighting!P12+TUM_db2_S3_Treatm!M5*Weighting!P13+TUM_db2_S3_Treatm!N5*Weighting!P14+TUM_db2_S3_Treatm!O5*Weighting!P15+TUM_db2_S3_Treatm!P5*Weighting!P16+TUM_db2_S3_Treatm!Q5*Weighting!P17</f>
        <v>0.88877360492880975</v>
      </c>
      <c r="Q5" s="6">
        <f>+TUM_db2_S3_Treatm!B5*Weighting!Q2+TUM_db2_S3_Treatm!C5*Weighting!Q3+TUM_db2_S3_Treatm!D5*Weighting!Q4+TUM_db2_S3_Treatm!E5*Weighting!Q5+TUM_db2_S3_Treatm!F5*Weighting!Q6+TUM_db2_S3_Treatm!G5*Weighting!Q7+TUM_db2_S3_Treatm!H5*Weighting!Q8+TUM_db2_S3_Treatm!I5*Weighting!Q9+TUM_db2_S3_Treatm!J5*Weighting!Q10+TUM_db2_S3_Treatm!K5*Weighting!Q11+TUM_db2_S3_Treatm!L5*Weighting!Q12+TUM_db2_S3_Treatm!M5*Weighting!Q13+TUM_db2_S3_Treatm!N5*Weighting!Q14+TUM_db2_S3_Treatm!O5*Weighting!Q15+TUM_db2_S3_Treatm!P5*Weighting!Q16+TUM_db2_S3_Treatm!Q5*Weighting!Q17</f>
        <v>0.23909753268065603</v>
      </c>
      <c r="R5" s="6">
        <f>+TUM_db2_S3_Treatm!B5*Weighting!R2+TUM_db2_S3_Treatm!C5*Weighting!R3+TUM_db2_S3_Treatm!D5*Weighting!R4+TUM_db2_S3_Treatm!E5*Weighting!R5+TUM_db2_S3_Treatm!F5*Weighting!R6+TUM_db2_S3_Treatm!G5*Weighting!R7+TUM_db2_S3_Treatm!H5*Weighting!R8+TUM_db2_S3_Treatm!I5*Weighting!R9+TUM_db2_S3_Treatm!J5*Weighting!R10+TUM_db2_S3_Treatm!K5*Weighting!R11+TUM_db2_S3_Treatm!L5*Weighting!R12+TUM_db2_S3_Treatm!M5*Weighting!R13+TUM_db2_S3_Treatm!N5*Weighting!R14+TUM_db2_S3_Treatm!O5*Weighting!R15+TUM_db2_S3_Treatm!P5*Weighting!R16+TUM_db2_S3_Treatm!Q5*Weighting!R17</f>
        <v>1.5682192515311222</v>
      </c>
      <c r="S5" s="6">
        <f>+TUM_db2_S3_Treatm!B5*Weighting!S2+TUM_db2_S3_Treatm!C5*Weighting!S3+TUM_db2_S3_Treatm!D5*Weighting!S4+TUM_db2_S3_Treatm!E5*Weighting!S5+TUM_db2_S3_Treatm!F5*Weighting!S6+TUM_db2_S3_Treatm!G5*Weighting!S7+TUM_db2_S3_Treatm!H5*Weighting!S8+TUM_db2_S3_Treatm!I5*Weighting!S9+TUM_db2_S3_Treatm!J5*Weighting!S10+TUM_db2_S3_Treatm!K5*Weighting!S11+TUM_db2_S3_Treatm!L5*Weighting!S12+TUM_db2_S3_Treatm!M5*Weighting!S13+TUM_db2_S3_Treatm!N5*Weighting!S14+TUM_db2_S3_Treatm!O5*Weighting!S15+TUM_db2_S3_Treatm!P5*Weighting!S16+TUM_db2_S3_Treatm!Q5*Weighting!S17</f>
        <v>1.0901817796023714</v>
      </c>
      <c r="T5" s="6">
        <f>+TUM_db2_S3_Treatm!B5*Weighting!T2+TUM_db2_S3_Treatm!C5*Weighting!T3+TUM_db2_S3_Treatm!D5*Weighting!T4+TUM_db2_S3_Treatm!E5*Weighting!T5+TUM_db2_S3_Treatm!F5*Weighting!T6+TUM_db2_S3_Treatm!G5*Weighting!T7+TUM_db2_S3_Treatm!H5*Weighting!T8+TUM_db2_S3_Treatm!I5*Weighting!T9+TUM_db2_S3_Treatm!J5*Weighting!T10+TUM_db2_S3_Treatm!K5*Weighting!T11+TUM_db2_S3_Treatm!L5*Weighting!T12+TUM_db2_S3_Treatm!M5*Weighting!T13+TUM_db2_S3_Treatm!N5*Weighting!T14+TUM_db2_S3_Treatm!O5*Weighting!T15+TUM_db2_S3_Treatm!P5*Weighting!T16+TUM_db2_S3_Treatm!Q5*Weighting!T17</f>
        <v>1.1419690829311406</v>
      </c>
      <c r="U5" s="6">
        <f>+TUM_db2_S3_Treatm!B5*Weighting!U2+TUM_db2_S3_Treatm!C5*Weighting!U3+TUM_db2_S3_Treatm!D5*Weighting!U4+TUM_db2_S3_Treatm!E5*Weighting!U5+TUM_db2_S3_Treatm!F5*Weighting!U6+TUM_db2_S3_Treatm!G5*Weighting!U7+TUM_db2_S3_Treatm!H5*Weighting!U8+TUM_db2_S3_Treatm!I5*Weighting!U9+TUM_db2_S3_Treatm!J5*Weighting!U10+TUM_db2_S3_Treatm!K5*Weighting!U11+TUM_db2_S3_Treatm!L5*Weighting!U12+TUM_db2_S3_Treatm!M5*Weighting!U13+TUM_db2_S3_Treatm!N5*Weighting!U14+TUM_db2_S3_Treatm!O5*Weighting!U15+TUM_db2_S3_Treatm!P5*Weighting!U16+TUM_db2_S3_Treatm!Q5*Weighting!U17</f>
        <v>0.20527404614060885</v>
      </c>
      <c r="V5" s="6">
        <f>+TUM_db2_S3_Treatm!B5*Weighting!V2+TUM_db2_S3_Treatm!C5*Weighting!V3+TUM_db2_S3_Treatm!D5*Weighting!V4+TUM_db2_S3_Treatm!E5*Weighting!V5+TUM_db2_S3_Treatm!F5*Weighting!V6+TUM_db2_S3_Treatm!G5*Weighting!V7+TUM_db2_S3_Treatm!H5*Weighting!V8+TUM_db2_S3_Treatm!I5*Weighting!V9+TUM_db2_S3_Treatm!J5*Weighting!V10+TUM_db2_S3_Treatm!K5*Weighting!V11+TUM_db2_S3_Treatm!L5*Weighting!V12+TUM_db2_S3_Treatm!M5*Weighting!V13+TUM_db2_S3_Treatm!N5*Weighting!V14+TUM_db2_S3_Treatm!O5*Weighting!V15+TUM_db2_S3_Treatm!P5*Weighting!V16+TUM_db2_S3_Treatm!Q5*Weighting!V17</f>
        <v>0.64154864724161342</v>
      </c>
      <c r="W5" s="6">
        <f>+TUM_db2_S3_Treatm!B5*Weighting!W2+TUM_db2_S3_Treatm!C5*Weighting!W3+TUM_db2_S3_Treatm!D5*Weighting!W4+TUM_db2_S3_Treatm!E5*Weighting!W5+TUM_db2_S3_Treatm!F5*Weighting!W6+TUM_db2_S3_Treatm!G5*Weighting!W7+TUM_db2_S3_Treatm!H5*Weighting!W8+TUM_db2_S3_Treatm!I5*Weighting!W9+TUM_db2_S3_Treatm!J5*Weighting!W10+TUM_db2_S3_Treatm!K5*Weighting!W11+TUM_db2_S3_Treatm!L5*Weighting!W12+TUM_db2_S3_Treatm!M5*Weighting!W13+TUM_db2_S3_Treatm!N5*Weighting!W14+TUM_db2_S3_Treatm!O5*Weighting!W15+TUM_db2_S3_Treatm!P5*Weighting!W16+TUM_db2_S3_Treatm!Q5*Weighting!W17</f>
        <v>4.1289816911153423</v>
      </c>
      <c r="X5" s="6">
        <f>+TUM_db2_S3_Treatm!B5*Weighting!X2+TUM_db2_S3_Treatm!C5*Weighting!X3+TUM_db2_S3_Treatm!D5*Weighting!X4+TUM_db2_S3_Treatm!E5*Weighting!X5+TUM_db2_S3_Treatm!F5*Weighting!X6+TUM_db2_S3_Treatm!G5*Weighting!X7+TUM_db2_S3_Treatm!H5*Weighting!X8+TUM_db2_S3_Treatm!I5*Weighting!X9+TUM_db2_S3_Treatm!J5*Weighting!X10+TUM_db2_S3_Treatm!K5*Weighting!X11+TUM_db2_S3_Treatm!L5*Weighting!X12+TUM_db2_S3_Treatm!M5*Weighting!X13+TUM_db2_S3_Treatm!N5*Weighting!X14+TUM_db2_S3_Treatm!O5*Weighting!X15+TUM_db2_S3_Treatm!P5*Weighting!X16+TUM_db2_S3_Treatm!Q5*Weighting!X17</f>
        <v>0.27225229493475922</v>
      </c>
      <c r="Y5" s="6">
        <f>+TUM_db2_S3_Treatm!B5*Weighting!Y2+TUM_db2_S3_Treatm!C5*Weighting!Y3+TUM_db2_S3_Treatm!D5*Weighting!Y4+TUM_db2_S3_Treatm!E5*Weighting!Y5+TUM_db2_S3_Treatm!F5*Weighting!Y6+TUM_db2_S3_Treatm!G5*Weighting!Y7+TUM_db2_S3_Treatm!H5*Weighting!Y8+TUM_db2_S3_Treatm!I5*Weighting!Y9+TUM_db2_S3_Treatm!J5*Weighting!Y10+TUM_db2_S3_Treatm!K5*Weighting!Y11+TUM_db2_S3_Treatm!L5*Weighting!Y12+TUM_db2_S3_Treatm!M5*Weighting!Y13+TUM_db2_S3_Treatm!N5*Weighting!Y14+TUM_db2_S3_Treatm!O5*Weighting!Y15+TUM_db2_S3_Treatm!P5*Weighting!Y16+TUM_db2_S3_Treatm!Q5*Weighting!Y17</f>
        <v>0.17258842348030612</v>
      </c>
      <c r="Z5" s="6">
        <f>+TUM_db2_S3_Treatm!B5*Weighting!Z2+TUM_db2_S3_Treatm!C5*Weighting!Z3+TUM_db2_S3_Treatm!D5*Weighting!Z4+TUM_db2_S3_Treatm!E5*Weighting!Z5+TUM_db2_S3_Treatm!F5*Weighting!Z6+TUM_db2_S3_Treatm!G5*Weighting!Z7+TUM_db2_S3_Treatm!H5*Weighting!Z8+TUM_db2_S3_Treatm!I5*Weighting!Z9+TUM_db2_S3_Treatm!J5*Weighting!Z10+TUM_db2_S3_Treatm!K5*Weighting!Z11+TUM_db2_S3_Treatm!L5*Weighting!Z12+TUM_db2_S3_Treatm!M5*Weighting!Z13+TUM_db2_S3_Treatm!N5*Weighting!Z14+TUM_db2_S3_Treatm!O5*Weighting!Z15+TUM_db2_S3_Treatm!P5*Weighting!Z16+TUM_db2_S3_Treatm!Q5*Weighting!Z17</f>
        <v>4.1819356704816357</v>
      </c>
      <c r="AA5" s="6">
        <f>+TUM_db2_S3_Treatm!B5*Weighting!AA2+TUM_db2_S3_Treatm!C5*Weighting!AA3+TUM_db2_S3_Treatm!D5*Weighting!AA4+TUM_db2_S3_Treatm!E5*Weighting!AA5+TUM_db2_S3_Treatm!F5*Weighting!AA6+TUM_db2_S3_Treatm!G5*Weighting!AA7+TUM_db2_S3_Treatm!H5*Weighting!AA8+TUM_db2_S3_Treatm!I5*Weighting!AA9+TUM_db2_S3_Treatm!J5*Weighting!AA10+TUM_db2_S3_Treatm!K5*Weighting!AA11+TUM_db2_S3_Treatm!L5*Weighting!AA12+TUM_db2_S3_Treatm!M5*Weighting!AA13+TUM_db2_S3_Treatm!N5*Weighting!AA14+TUM_db2_S3_Treatm!O5*Weighting!AA15+TUM_db2_S3_Treatm!P5*Weighting!AA16+TUM_db2_S3_Treatm!Q5*Weighting!AA17</f>
        <v>3.1884917701454221</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3_Util!B2*Weighting!B2+TUM_db2_S3_Util!C2*Weighting!B3+TUM_db2_S3_Util!D2*Weighting!B4+TUM_db2_S3_Util!E2*Weighting!B5+TUM_db2_S3_Util!F2*Weighting!B6+TUM_db2_S3_Util!G2*Weighting!B7+TUM_db2_S3_Util!H2*Weighting!B8+TUM_db2_S3_Util!I2*Weighting!B9+TUM_db2_S3_Util!J2*Weighting!B10+TUM_db2_S3_Util!K2*Weighting!B11+TUM_db2_S3_Util!L2*Weighting!B12+TUM_db2_S3_Util!M2*Weighting!B13+TUM_db2_S3_Util!N2*Weighting!B14+TUM_db2_S3_Util!O2*Weighting!B15+TUM_db2_S3_Util!P2*Weighting!B16+TUM_db2_S3_Util!Q2*Weighting!B17</f>
        <v>-136.46504496092473</v>
      </c>
      <c r="C2" s="6">
        <f ca="1">+TUM_db2_S3_Util!B2*Weighting!C2+TUM_db2_S3_Util!C2*Weighting!C3+TUM_db2_S3_Util!D2*Weighting!C4+TUM_db2_S3_Util!E2*Weighting!C5+TUM_db2_S3_Util!F2*Weighting!C6+TUM_db2_S3_Util!G2*Weighting!C7+TUM_db2_S3_Util!H2*Weighting!C8+TUM_db2_S3_Util!I2*Weighting!C9+TUM_db2_S3_Util!J2*Weighting!C10+TUM_db2_S3_Util!K2*Weighting!C11+TUM_db2_S3_Util!L2*Weighting!C12+TUM_db2_S3_Util!M2*Weighting!C13+TUM_db2_S3_Util!N2*Weighting!C14+TUM_db2_S3_Util!O2*Weighting!C15+TUM_db2_S3_Util!P2*Weighting!C16+TUM_db2_S3_Util!Q2*Weighting!C17</f>
        <v>-132.34250476997767</v>
      </c>
      <c r="D2" s="6">
        <f ca="1">+TUM_db2_S3_Util!B2*Weighting!D2+TUM_db2_S3_Util!C2*Weighting!D3+TUM_db2_S3_Util!D2*Weighting!D4+TUM_db2_S3_Util!E2*Weighting!D5+TUM_db2_S3_Util!F2*Weighting!D6+TUM_db2_S3_Util!G2*Weighting!D7+TUM_db2_S3_Util!H2*Weighting!D8+TUM_db2_S3_Util!I2*Weighting!D9+TUM_db2_S3_Util!J2*Weighting!D10+TUM_db2_S3_Util!K2*Weighting!D11+TUM_db2_S3_Util!L2*Weighting!D12+TUM_db2_S3_Util!M2*Weighting!D13+TUM_db2_S3_Util!N2*Weighting!D14+TUM_db2_S3_Util!O2*Weighting!D15+TUM_db2_S3_Util!P2*Weighting!D16+TUM_db2_S3_Util!Q2*Weighting!D17</f>
        <v>-133.08445934764077</v>
      </c>
      <c r="E2" s="6">
        <f ca="1">+TUM_db2_S3_Util!B2*Weighting!E2+TUM_db2_S3_Util!C2*Weighting!E3+TUM_db2_S3_Util!D2*Weighting!E4+TUM_db2_S3_Util!E2*Weighting!E5+TUM_db2_S3_Util!F2*Weighting!E6+TUM_db2_S3_Util!G2*Weighting!E7+TUM_db2_S3_Util!H2*Weighting!E8+TUM_db2_S3_Util!I2*Weighting!E9+TUM_db2_S3_Util!J2*Weighting!E10+TUM_db2_S3_Util!K2*Weighting!E11+TUM_db2_S3_Util!L2*Weighting!E12+TUM_db2_S3_Util!M2*Weighting!E13+TUM_db2_S3_Util!N2*Weighting!E14+TUM_db2_S3_Util!O2*Weighting!E15+TUM_db2_S3_Util!P2*Weighting!E16+TUM_db2_S3_Util!Q2*Weighting!E17</f>
        <v>-164.06766688792084</v>
      </c>
      <c r="F2" s="6">
        <f ca="1">+TUM_db2_S3_Util!B2*Weighting!F2+TUM_db2_S3_Util!C2*Weighting!F3+TUM_db2_S3_Util!D2*Weighting!F4+TUM_db2_S3_Util!E2*Weighting!F5+TUM_db2_S3_Util!F2*Weighting!F6+TUM_db2_S3_Util!G2*Weighting!F7+TUM_db2_S3_Util!H2*Weighting!F8+TUM_db2_S3_Util!I2*Weighting!F9+TUM_db2_S3_Util!J2*Weighting!F10+TUM_db2_S3_Util!K2*Weighting!F11+TUM_db2_S3_Util!L2*Weighting!F12+TUM_db2_S3_Util!M2*Weighting!F13+TUM_db2_S3_Util!N2*Weighting!F14+TUM_db2_S3_Util!O2*Weighting!F15+TUM_db2_S3_Util!P2*Weighting!F16+TUM_db2_S3_Util!Q2*Weighting!F17</f>
        <v>-124.76459222508721</v>
      </c>
      <c r="G2" s="6">
        <f>+TUM_db2_S3_Util!B2*Weighting!G2+TUM_db2_S3_Util!C2*Weighting!G3+TUM_db2_S3_Util!D2*Weighting!G4+TUM_db2_S3_Util!E2*Weighting!G5+TUM_db2_S3_Util!F2*Weighting!G6+TUM_db2_S3_Util!G2*Weighting!G7+TUM_db2_S3_Util!H2*Weighting!G8+TUM_db2_S3_Util!I2*Weighting!G9+TUM_db2_S3_Util!J2*Weighting!G10+TUM_db2_S3_Util!K2*Weighting!G11+TUM_db2_S3_Util!L2*Weighting!G12+TUM_db2_S3_Util!M2*Weighting!G13+TUM_db2_S3_Util!N2*Weighting!G14+TUM_db2_S3_Util!O2*Weighting!G15+TUM_db2_S3_Util!P2*Weighting!G16+TUM_db2_S3_Util!Q2*Weighting!G17</f>
        <v>-54.931335209434437</v>
      </c>
      <c r="H2" s="6">
        <f>+TUM_db2_S3_Util!B2*Weighting!H2+TUM_db2_S3_Util!C2*Weighting!H3+TUM_db2_S3_Util!D2*Weighting!H4+TUM_db2_S3_Util!E2*Weighting!H5+TUM_db2_S3_Util!F2*Weighting!H6+TUM_db2_S3_Util!G2*Weighting!H7+TUM_db2_S3_Util!H2*Weighting!H8+TUM_db2_S3_Util!I2*Weighting!H9+TUM_db2_S3_Util!J2*Weighting!H10+TUM_db2_S3_Util!K2*Weighting!H11+TUM_db2_S3_Util!L2*Weighting!H12+TUM_db2_S3_Util!M2*Weighting!H13+TUM_db2_S3_Util!N2*Weighting!H14+TUM_db2_S3_Util!O2*Weighting!H15+TUM_db2_S3_Util!P2*Weighting!H16+TUM_db2_S3_Util!Q2*Weighting!H17</f>
        <v>-45.114334660390242</v>
      </c>
      <c r="I2" s="6">
        <f>+TUM_db2_S3_Util!B2*Weighting!I2+TUM_db2_S3_Util!C2*Weighting!I3+TUM_db2_S3_Util!D2*Weighting!I4+TUM_db2_S3_Util!E2*Weighting!I5+TUM_db2_S3_Util!F2*Weighting!I6+TUM_db2_S3_Util!G2*Weighting!I7+TUM_db2_S3_Util!H2*Weighting!I8+TUM_db2_S3_Util!I2*Weighting!I9+TUM_db2_S3_Util!J2*Weighting!I10+TUM_db2_S3_Util!K2*Weighting!I11+TUM_db2_S3_Util!L2*Weighting!I12+TUM_db2_S3_Util!M2*Weighting!I13+TUM_db2_S3_Util!N2*Weighting!I14+TUM_db2_S3_Util!O2*Weighting!I15+TUM_db2_S3_Util!P2*Weighting!I16+TUM_db2_S3_Util!Q2*Weighting!I17</f>
        <v>-52.866957718631205</v>
      </c>
      <c r="J2" s="6">
        <f>+TUM_db2_S3_Util!B2*Weighting!J2+TUM_db2_S3_Util!C2*Weighting!J3+TUM_db2_S3_Util!D2*Weighting!J4+TUM_db2_S3_Util!E2*Weighting!J5+TUM_db2_S3_Util!F2*Weighting!J6+TUM_db2_S3_Util!G2*Weighting!J7+TUM_db2_S3_Util!H2*Weighting!J8+TUM_db2_S3_Util!I2*Weighting!J9+TUM_db2_S3_Util!J2*Weighting!J10+TUM_db2_S3_Util!K2*Weighting!J11+TUM_db2_S3_Util!L2*Weighting!J12+TUM_db2_S3_Util!M2*Weighting!J13+TUM_db2_S3_Util!N2*Weighting!J14+TUM_db2_S3_Util!O2*Weighting!J15+TUM_db2_S3_Util!P2*Weighting!J16+TUM_db2_S3_Util!Q2*Weighting!J17</f>
        <v>-61.767100398649738</v>
      </c>
      <c r="K2" s="6">
        <f>+TUM_db2_S3_Util!B2*Weighting!K2+TUM_db2_S3_Util!C2*Weighting!K3+TUM_db2_S3_Util!D2*Weighting!K4+TUM_db2_S3_Util!E2*Weighting!K5+TUM_db2_S3_Util!F2*Weighting!K6+TUM_db2_S3_Util!G2*Weighting!K7+TUM_db2_S3_Util!H2*Weighting!K8+TUM_db2_S3_Util!I2*Weighting!K9+TUM_db2_S3_Util!J2*Weighting!K10+TUM_db2_S3_Util!K2*Weighting!K11+TUM_db2_S3_Util!L2*Weighting!K12+TUM_db2_S3_Util!M2*Weighting!K13+TUM_db2_S3_Util!N2*Weighting!K14+TUM_db2_S3_Util!O2*Weighting!K15+TUM_db2_S3_Util!P2*Weighting!K16+TUM_db2_S3_Util!Q2*Weighting!K17</f>
        <v>-41.175976916654321</v>
      </c>
      <c r="L2" s="6">
        <f>+TUM_db2_S3_Util!B2*Weighting!L2+TUM_db2_S3_Util!C2*Weighting!L3+TUM_db2_S3_Util!D2*Weighting!L4+TUM_db2_S3_Util!E2*Weighting!L5+TUM_db2_S3_Util!F2*Weighting!L6+TUM_db2_S3_Util!G2*Weighting!L7+TUM_db2_S3_Util!H2*Weighting!L8+TUM_db2_S3_Util!I2*Weighting!L9+TUM_db2_S3_Util!J2*Weighting!L10+TUM_db2_S3_Util!K2*Weighting!L11+TUM_db2_S3_Util!L2*Weighting!L12+TUM_db2_S3_Util!M2*Weighting!L13+TUM_db2_S3_Util!N2*Weighting!L14+TUM_db2_S3_Util!O2*Weighting!L15+TUM_db2_S3_Util!P2*Weighting!L16+TUM_db2_S3_Util!Q2*Weighting!L17</f>
        <v>-4.9853610443562202</v>
      </c>
      <c r="M2" s="6">
        <f>+TUM_db2_S3_Util!B2*Weighting!M2+TUM_db2_S3_Util!C2*Weighting!M3+TUM_db2_S3_Util!D2*Weighting!M4+TUM_db2_S3_Util!E2*Weighting!M5+TUM_db2_S3_Util!F2*Weighting!M6+TUM_db2_S3_Util!G2*Weighting!M7+TUM_db2_S3_Util!H2*Weighting!M8+TUM_db2_S3_Util!I2*Weighting!M9+TUM_db2_S3_Util!J2*Weighting!M10+TUM_db2_S3_Util!K2*Weighting!M11+TUM_db2_S3_Util!L2*Weighting!M12+TUM_db2_S3_Util!M2*Weighting!M13+TUM_db2_S3_Util!N2*Weighting!M14+TUM_db2_S3_Util!O2*Weighting!M15+TUM_db2_S3_Util!P2*Weighting!M16+TUM_db2_S3_Util!Q2*Weighting!M17</f>
        <v>-0.3532364666752702</v>
      </c>
      <c r="N2" s="6">
        <f>+TUM_db2_S3_Util!B2*Weighting!N2+TUM_db2_S3_Util!C2*Weighting!N3+TUM_db2_S3_Util!D2*Weighting!N4+TUM_db2_S3_Util!E2*Weighting!N5+TUM_db2_S3_Util!F2*Weighting!N6+TUM_db2_S3_Util!G2*Weighting!N7+TUM_db2_S3_Util!H2*Weighting!N8+TUM_db2_S3_Util!I2*Weighting!N9+TUM_db2_S3_Util!J2*Weighting!N10+TUM_db2_S3_Util!K2*Weighting!N11+TUM_db2_S3_Util!L2*Weighting!N12+TUM_db2_S3_Util!M2*Weighting!N13+TUM_db2_S3_Util!N2*Weighting!N14+TUM_db2_S3_Util!O2*Weighting!N15+TUM_db2_S3_Util!P2*Weighting!N16+TUM_db2_S3_Util!Q2*Weighting!N17</f>
        <v>-131.65525026385058</v>
      </c>
      <c r="O2" s="6">
        <f>+TUM_db2_S3_Util!B2*Weighting!O2+TUM_db2_S3_Util!C2*Weighting!O3+TUM_db2_S3_Util!D2*Weighting!O4+TUM_db2_S3_Util!E2*Weighting!O5+TUM_db2_S3_Util!F2*Weighting!O6+TUM_db2_S3_Util!G2*Weighting!O7+TUM_db2_S3_Util!H2*Weighting!O8+TUM_db2_S3_Util!I2*Weighting!O9+TUM_db2_S3_Util!J2*Weighting!O10+TUM_db2_S3_Util!K2*Weighting!O11+TUM_db2_S3_Util!L2*Weighting!O12+TUM_db2_S3_Util!M2*Weighting!O13+TUM_db2_S3_Util!N2*Weighting!O14+TUM_db2_S3_Util!O2*Weighting!O15+TUM_db2_S3_Util!P2*Weighting!O16+TUM_db2_S3_Util!Q2*Weighting!O17</f>
        <v>-205.7608882369847</v>
      </c>
      <c r="P2" s="6">
        <f>+TUM_db2_S3_Util!B2*Weighting!P2+TUM_db2_S3_Util!C2*Weighting!P3+TUM_db2_S3_Util!D2*Weighting!P4+TUM_db2_S3_Util!E2*Weighting!P5+TUM_db2_S3_Util!F2*Weighting!P6+TUM_db2_S3_Util!G2*Weighting!P7+TUM_db2_S3_Util!H2*Weighting!P8+TUM_db2_S3_Util!I2*Weighting!P9+TUM_db2_S3_Util!J2*Weighting!P10+TUM_db2_S3_Util!K2*Weighting!P11+TUM_db2_S3_Util!L2*Weighting!P12+TUM_db2_S3_Util!M2*Weighting!P13+TUM_db2_S3_Util!N2*Weighting!P14+TUM_db2_S3_Util!O2*Weighting!P15+TUM_db2_S3_Util!P2*Weighting!P16+TUM_db2_S3_Util!Q2*Weighting!P17</f>
        <v>-11.551433752111581</v>
      </c>
      <c r="Q2" s="6">
        <f>+TUM_db2_S3_Util!B2*Weighting!Q2+TUM_db2_S3_Util!C2*Weighting!Q3+TUM_db2_S3_Util!D2*Weighting!Q4+TUM_db2_S3_Util!E2*Weighting!Q5+TUM_db2_S3_Util!F2*Weighting!Q6+TUM_db2_S3_Util!G2*Weighting!Q7+TUM_db2_S3_Util!H2*Weighting!Q8+TUM_db2_S3_Util!I2*Weighting!Q9+TUM_db2_S3_Util!J2*Weighting!Q10+TUM_db2_S3_Util!K2*Weighting!Q11+TUM_db2_S3_Util!L2*Weighting!Q12+TUM_db2_S3_Util!M2*Weighting!Q13+TUM_db2_S3_Util!N2*Weighting!Q14+TUM_db2_S3_Util!O2*Weighting!Q15+TUM_db2_S3_Util!P2*Weighting!Q16+TUM_db2_S3_Util!Q2*Weighting!Q17</f>
        <v>-0.71077441505306882</v>
      </c>
      <c r="R2" s="6">
        <f>+TUM_db2_S3_Util!B2*Weighting!R2+TUM_db2_S3_Util!C2*Weighting!R3+TUM_db2_S3_Util!D2*Weighting!R4+TUM_db2_S3_Util!E2*Weighting!R5+TUM_db2_S3_Util!F2*Weighting!R6+TUM_db2_S3_Util!G2*Weighting!R7+TUM_db2_S3_Util!H2*Weighting!R8+TUM_db2_S3_Util!I2*Weighting!R9+TUM_db2_S3_Util!J2*Weighting!R10+TUM_db2_S3_Util!K2*Weighting!R11+TUM_db2_S3_Util!L2*Weighting!R12+TUM_db2_S3_Util!M2*Weighting!R13+TUM_db2_S3_Util!N2*Weighting!R14+TUM_db2_S3_Util!O2*Weighting!R15+TUM_db2_S3_Util!P2*Weighting!R16+TUM_db2_S3_Util!Q2*Weighting!R17</f>
        <v>-11.949594927860407</v>
      </c>
      <c r="S2" s="6">
        <f>+TUM_db2_S3_Util!B2*Weighting!S2+TUM_db2_S3_Util!C2*Weighting!S3+TUM_db2_S3_Util!D2*Weighting!S4+TUM_db2_S3_Util!E2*Weighting!S5+TUM_db2_S3_Util!F2*Weighting!S6+TUM_db2_S3_Util!G2*Weighting!S7+TUM_db2_S3_Util!H2*Weighting!S8+TUM_db2_S3_Util!I2*Weighting!S9+TUM_db2_S3_Util!J2*Weighting!S10+TUM_db2_S3_Util!K2*Weighting!S11+TUM_db2_S3_Util!L2*Weighting!S12+TUM_db2_S3_Util!M2*Weighting!S13+TUM_db2_S3_Util!N2*Weighting!S14+TUM_db2_S3_Util!O2*Weighting!S15+TUM_db2_S3_Util!P2*Weighting!S16+TUM_db2_S3_Util!Q2*Weighting!S17</f>
        <v>-19.64925751578</v>
      </c>
      <c r="T2" s="6">
        <f>+TUM_db2_S3_Util!B2*Weighting!T2+TUM_db2_S3_Util!C2*Weighting!T3+TUM_db2_S3_Util!D2*Weighting!T4+TUM_db2_S3_Util!E2*Weighting!T5+TUM_db2_S3_Util!F2*Weighting!T6+TUM_db2_S3_Util!G2*Weighting!T7+TUM_db2_S3_Util!H2*Weighting!T8+TUM_db2_S3_Util!I2*Weighting!T9+TUM_db2_S3_Util!J2*Weighting!T10+TUM_db2_S3_Util!K2*Weighting!T11+TUM_db2_S3_Util!L2*Weighting!T12+TUM_db2_S3_Util!M2*Weighting!T13+TUM_db2_S3_Util!N2*Weighting!T14+TUM_db2_S3_Util!O2*Weighting!T15+TUM_db2_S3_Util!P2*Weighting!T16+TUM_db2_S3_Util!Q2*Weighting!T17</f>
        <v>-25.449736029978169</v>
      </c>
      <c r="U2" s="6">
        <f>+TUM_db2_S3_Util!B2*Weighting!U2+TUM_db2_S3_Util!C2*Weighting!U3+TUM_db2_S3_Util!D2*Weighting!U4+TUM_db2_S3_Util!E2*Weighting!U5+TUM_db2_S3_Util!F2*Weighting!U6+TUM_db2_S3_Util!G2*Weighting!U7+TUM_db2_S3_Util!H2*Weighting!U8+TUM_db2_S3_Util!I2*Weighting!U9+TUM_db2_S3_Util!J2*Weighting!U10+TUM_db2_S3_Util!K2*Weighting!U11+TUM_db2_S3_Util!L2*Weighting!U12+TUM_db2_S3_Util!M2*Weighting!U13+TUM_db2_S3_Util!N2*Weighting!U14+TUM_db2_S3_Util!O2*Weighting!U15+TUM_db2_S3_Util!P2*Weighting!U16+TUM_db2_S3_Util!Q2*Weighting!U17</f>
        <v>-33.469878025081279</v>
      </c>
      <c r="V2" s="6">
        <f>+TUM_db2_S3_Util!B2*Weighting!V2+TUM_db2_S3_Util!C2*Weighting!V3+TUM_db2_S3_Util!D2*Weighting!V4+TUM_db2_S3_Util!E2*Weighting!V5+TUM_db2_S3_Util!F2*Weighting!V6+TUM_db2_S3_Util!G2*Weighting!V7+TUM_db2_S3_Util!H2*Weighting!V8+TUM_db2_S3_Util!I2*Weighting!V9+TUM_db2_S3_Util!J2*Weighting!V10+TUM_db2_S3_Util!K2*Weighting!V11+TUM_db2_S3_Util!L2*Weighting!V12+TUM_db2_S3_Util!M2*Weighting!V13+TUM_db2_S3_Util!N2*Weighting!V14+TUM_db2_S3_Util!O2*Weighting!V15+TUM_db2_S3_Util!P2*Weighting!V16+TUM_db2_S3_Util!Q2*Weighting!V17</f>
        <v>-29.839305798108445</v>
      </c>
      <c r="W2" s="6">
        <f>+TUM_db2_S3_Util!B2*Weighting!W2+TUM_db2_S3_Util!C2*Weighting!W3+TUM_db2_S3_Util!D2*Weighting!W4+TUM_db2_S3_Util!E2*Weighting!W5+TUM_db2_S3_Util!F2*Weighting!W6+TUM_db2_S3_Util!G2*Weighting!W7+TUM_db2_S3_Util!H2*Weighting!W8+TUM_db2_S3_Util!I2*Weighting!W9+TUM_db2_S3_Util!J2*Weighting!W10+TUM_db2_S3_Util!K2*Weighting!W11+TUM_db2_S3_Util!L2*Weighting!W12+TUM_db2_S3_Util!M2*Weighting!W13+TUM_db2_S3_Util!N2*Weighting!W14+TUM_db2_S3_Util!O2*Weighting!W15+TUM_db2_S3_Util!P2*Weighting!W16+TUM_db2_S3_Util!Q2*Weighting!W17</f>
        <v>-203.16294402863554</v>
      </c>
      <c r="X2" s="6">
        <f>+TUM_db2_S3_Util!B2*Weighting!X2+TUM_db2_S3_Util!C2*Weighting!X3+TUM_db2_S3_Util!D2*Weighting!X4+TUM_db2_S3_Util!E2*Weighting!X5+TUM_db2_S3_Util!F2*Weighting!X6+TUM_db2_S3_Util!G2*Weighting!X7+TUM_db2_S3_Util!H2*Weighting!X8+TUM_db2_S3_Util!I2*Weighting!X9+TUM_db2_S3_Util!J2*Weighting!X10+TUM_db2_S3_Util!K2*Weighting!X11+TUM_db2_S3_Util!L2*Weighting!X12+TUM_db2_S3_Util!M2*Weighting!X13+TUM_db2_S3_Util!N2*Weighting!X14+TUM_db2_S3_Util!O2*Weighting!X15+TUM_db2_S3_Util!P2*Weighting!X16+TUM_db2_S3_Util!Q2*Weighting!X17</f>
        <v>-17.730985098063439</v>
      </c>
      <c r="Y2" s="6">
        <f>+TUM_db2_S3_Util!B2*Weighting!Y2+TUM_db2_S3_Util!C2*Weighting!Y3+TUM_db2_S3_Util!D2*Weighting!Y4+TUM_db2_S3_Util!E2*Weighting!Y5+TUM_db2_S3_Util!F2*Weighting!Y6+TUM_db2_S3_Util!G2*Weighting!Y7+TUM_db2_S3_Util!H2*Weighting!Y8+TUM_db2_S3_Util!I2*Weighting!Y9+TUM_db2_S3_Util!J2*Weighting!Y10+TUM_db2_S3_Util!K2*Weighting!Y11+TUM_db2_S3_Util!L2*Weighting!Y12+TUM_db2_S3_Util!M2*Weighting!Y13+TUM_db2_S3_Util!N2*Weighting!Y14+TUM_db2_S3_Util!O2*Weighting!Y15+TUM_db2_S3_Util!P2*Weighting!Y16+TUM_db2_S3_Util!Q2*Weighting!Y17</f>
        <v>-154.73377726052624</v>
      </c>
      <c r="Z2" s="6">
        <f>+TUM_db2_S3_Util!B2*Weighting!Z2+TUM_db2_S3_Util!C2*Weighting!Z3+TUM_db2_S3_Util!D2*Weighting!Z4+TUM_db2_S3_Util!E2*Weighting!Z5+TUM_db2_S3_Util!F2*Weighting!Z6+TUM_db2_S3_Util!G2*Weighting!Z7+TUM_db2_S3_Util!H2*Weighting!Z8+TUM_db2_S3_Util!I2*Weighting!Z9+TUM_db2_S3_Util!J2*Weighting!Z10+TUM_db2_S3_Util!K2*Weighting!Z11+TUM_db2_S3_Util!L2*Weighting!Z12+TUM_db2_S3_Util!M2*Weighting!Z13+TUM_db2_S3_Util!N2*Weighting!Z14+TUM_db2_S3_Util!O2*Weighting!Z15+TUM_db2_S3_Util!P2*Weighting!Z16+TUM_db2_S3_Util!Q2*Weighting!Z17</f>
        <v>-17.322836746781661</v>
      </c>
      <c r="AA2" s="6">
        <f>+TUM_db2_S3_Util!B2*Weighting!AA2+TUM_db2_S3_Util!C2*Weighting!AA3+TUM_db2_S3_Util!D2*Weighting!AA4+TUM_db2_S3_Util!E2*Weighting!AA5+TUM_db2_S3_Util!F2*Weighting!AA6+TUM_db2_S3_Util!G2*Weighting!AA7+TUM_db2_S3_Util!H2*Weighting!AA8+TUM_db2_S3_Util!I2*Weighting!AA9+TUM_db2_S3_Util!J2*Weighting!AA10+TUM_db2_S3_Util!K2*Weighting!AA11+TUM_db2_S3_Util!L2*Weighting!AA12+TUM_db2_S3_Util!M2*Weighting!AA13+TUM_db2_S3_Util!N2*Weighting!AA14+TUM_db2_S3_Util!O2*Weighting!AA15+TUM_db2_S3_Util!P2*Weighting!AA16+TUM_db2_S3_Util!Q2*Weighting!AA17</f>
        <v>-10.576103741104383</v>
      </c>
    </row>
    <row r="3" spans="1:27" x14ac:dyDescent="0.35">
      <c r="A3" s="5" t="s">
        <v>2</v>
      </c>
      <c r="B3" s="6">
        <f ca="1">+TUM_db2_S3_Util!B3*Weighting!B2+TUM_db2_S3_Util!C3*Weighting!B3+TUM_db2_S3_Util!D3*Weighting!B4+TUM_db2_S3_Util!E3*Weighting!B5+TUM_db2_S3_Util!F3*Weighting!B6+TUM_db2_S3_Util!G3*Weighting!B7+TUM_db2_S3_Util!H3*Weighting!B8+TUM_db2_S3_Util!I3*Weighting!B9+TUM_db2_S3_Util!J3*Weighting!B10+TUM_db2_S3_Util!K3*Weighting!B11+TUM_db2_S3_Util!L3*Weighting!B12+TUM_db2_S3_Util!M3*Weighting!B13+TUM_db2_S3_Util!N3*Weighting!B14+TUM_db2_S3_Util!O3*Weighting!B15+TUM_db2_S3_Util!P3*Weighting!B16+TUM_db2_S3_Util!Q3*Weighting!B17</f>
        <v>0.31608211453193391</v>
      </c>
      <c r="C3" s="6">
        <f ca="1">+TUM_db2_S3_Util!B3*Weighting!C2+TUM_db2_S3_Util!C3*Weighting!C3+TUM_db2_S3_Util!D3*Weighting!C4+TUM_db2_S3_Util!E3*Weighting!C5+TUM_db2_S3_Util!F3*Weighting!C6+TUM_db2_S3_Util!G3*Weighting!C7+TUM_db2_S3_Util!H3*Weighting!C8+TUM_db2_S3_Util!I3*Weighting!C9+TUM_db2_S3_Util!J3*Weighting!C10+TUM_db2_S3_Util!K3*Weighting!C11+TUM_db2_S3_Util!L3*Weighting!C12+TUM_db2_S3_Util!M3*Weighting!C13+TUM_db2_S3_Util!N3*Weighting!C14+TUM_db2_S3_Util!O3*Weighting!C15+TUM_db2_S3_Util!P3*Weighting!C16+TUM_db2_S3_Util!Q3*Weighting!C17</f>
        <v>0.26369644203495701</v>
      </c>
      <c r="D3" s="6">
        <f ca="1">+TUM_db2_S3_Util!B3*Weighting!D2+TUM_db2_S3_Util!C3*Weighting!D3+TUM_db2_S3_Util!D3*Weighting!D4+TUM_db2_S3_Util!E3*Weighting!D5+TUM_db2_S3_Util!F3*Weighting!D6+TUM_db2_S3_Util!G3*Weighting!D7+TUM_db2_S3_Util!H3*Weighting!D8+TUM_db2_S3_Util!I3*Weighting!D9+TUM_db2_S3_Util!J3*Weighting!D10+TUM_db2_S3_Util!K3*Weighting!D11+TUM_db2_S3_Util!L3*Weighting!D12+TUM_db2_S3_Util!M3*Weighting!D13+TUM_db2_S3_Util!N3*Weighting!D14+TUM_db2_S3_Util!O3*Weighting!D15+TUM_db2_S3_Util!P3*Weighting!D16+TUM_db2_S3_Util!Q3*Weighting!D17</f>
        <v>0.31333220229917602</v>
      </c>
      <c r="E3" s="6">
        <f ca="1">+TUM_db2_S3_Util!B3*Weighting!E2+TUM_db2_S3_Util!C3*Weighting!E3+TUM_db2_S3_Util!D3*Weighting!E4+TUM_db2_S3_Util!E3*Weighting!E5+TUM_db2_S3_Util!F3*Weighting!E6+TUM_db2_S3_Util!G3*Weighting!E7+TUM_db2_S3_Util!H3*Weighting!E8+TUM_db2_S3_Util!I3*Weighting!E9+TUM_db2_S3_Util!J3*Weighting!E10+TUM_db2_S3_Util!K3*Weighting!E11+TUM_db2_S3_Util!L3*Weighting!E12+TUM_db2_S3_Util!M3*Weighting!E13+TUM_db2_S3_Util!N3*Weighting!E14+TUM_db2_S3_Util!O3*Weighting!E15+TUM_db2_S3_Util!P3*Weighting!E16+TUM_db2_S3_Util!Q3*Weighting!E17</f>
        <v>0.42751776210775044</v>
      </c>
      <c r="F3" s="6">
        <f ca="1">+TUM_db2_S3_Util!B3*Weighting!F2+TUM_db2_S3_Util!C3*Weighting!F3+TUM_db2_S3_Util!D3*Weighting!F4+TUM_db2_S3_Util!E3*Weighting!F5+TUM_db2_S3_Util!F3*Weighting!F6+TUM_db2_S3_Util!G3*Weighting!F7+TUM_db2_S3_Util!H3*Weighting!F8+TUM_db2_S3_Util!I3*Weighting!F9+TUM_db2_S3_Util!J3*Weighting!F10+TUM_db2_S3_Util!K3*Weighting!F11+TUM_db2_S3_Util!L3*Weighting!F12+TUM_db2_S3_Util!M3*Weighting!F13+TUM_db2_S3_Util!N3*Weighting!F14+TUM_db2_S3_Util!O3*Weighting!F15+TUM_db2_S3_Util!P3*Weighting!F16+TUM_db2_S3_Util!Q3*Weighting!F17</f>
        <v>0.30323604893566608</v>
      </c>
      <c r="G3" s="6">
        <f>+TUM_db2_S3_Util!B3*Weighting!G2+TUM_db2_S3_Util!C3*Weighting!G3+TUM_db2_S3_Util!D3*Weighting!G4+TUM_db2_S3_Util!E3*Weighting!G5+TUM_db2_S3_Util!F3*Weighting!G6+TUM_db2_S3_Util!G3*Weighting!G7+TUM_db2_S3_Util!H3*Weighting!G8+TUM_db2_S3_Util!I3*Weighting!G9+TUM_db2_S3_Util!J3*Weighting!G10+TUM_db2_S3_Util!K3*Weighting!G11+TUM_db2_S3_Util!L3*Weighting!G12+TUM_db2_S3_Util!M3*Weighting!G13+TUM_db2_S3_Util!N3*Weighting!G14+TUM_db2_S3_Util!O3*Weighting!G15+TUM_db2_S3_Util!P3*Weighting!G16+TUM_db2_S3_Util!Q3*Weighting!G17</f>
        <v>0.15293034273229558</v>
      </c>
      <c r="H3" s="6">
        <f>+TUM_db2_S3_Util!B3*Weighting!H2+TUM_db2_S3_Util!C3*Weighting!H3+TUM_db2_S3_Util!D3*Weighting!H4+TUM_db2_S3_Util!E3*Weighting!H5+TUM_db2_S3_Util!F3*Weighting!H6+TUM_db2_S3_Util!G3*Weighting!H7+TUM_db2_S3_Util!H3*Weighting!H8+TUM_db2_S3_Util!I3*Weighting!H9+TUM_db2_S3_Util!J3*Weighting!H10+TUM_db2_S3_Util!K3*Weighting!H11+TUM_db2_S3_Util!L3*Weighting!H12+TUM_db2_S3_Util!M3*Weighting!H13+TUM_db2_S3_Util!N3*Weighting!H14+TUM_db2_S3_Util!O3*Weighting!H15+TUM_db2_S3_Util!P3*Weighting!H16+TUM_db2_S3_Util!Q3*Weighting!H17</f>
        <v>0.13547633547254509</v>
      </c>
      <c r="I3" s="6">
        <f>+TUM_db2_S3_Util!B3*Weighting!I2+TUM_db2_S3_Util!C3*Weighting!I3+TUM_db2_S3_Util!D3*Weighting!I4+TUM_db2_S3_Util!E3*Weighting!I5+TUM_db2_S3_Util!F3*Weighting!I6+TUM_db2_S3_Util!G3*Weighting!I7+TUM_db2_S3_Util!H3*Weighting!I8+TUM_db2_S3_Util!I3*Weighting!I9+TUM_db2_S3_Util!J3*Weighting!I10+TUM_db2_S3_Util!K3*Weighting!I11+TUM_db2_S3_Util!L3*Weighting!I12+TUM_db2_S3_Util!M3*Weighting!I13+TUM_db2_S3_Util!N3*Weighting!I14+TUM_db2_S3_Util!O3*Weighting!I15+TUM_db2_S3_Util!P3*Weighting!I16+TUM_db2_S3_Util!Q3*Weighting!I17</f>
        <v>0.15066624491239866</v>
      </c>
      <c r="J3" s="6">
        <f>+TUM_db2_S3_Util!B3*Weighting!J2+TUM_db2_S3_Util!C3*Weighting!J3+TUM_db2_S3_Util!D3*Weighting!J4+TUM_db2_S3_Util!E3*Weighting!J5+TUM_db2_S3_Util!F3*Weighting!J6+TUM_db2_S3_Util!G3*Weighting!J7+TUM_db2_S3_Util!H3*Weighting!J8+TUM_db2_S3_Util!I3*Weighting!J9+TUM_db2_S3_Util!J3*Weighting!J10+TUM_db2_S3_Util!K3*Weighting!J11+TUM_db2_S3_Util!L3*Weighting!J12+TUM_db2_S3_Util!M3*Weighting!J13+TUM_db2_S3_Util!N3*Weighting!J14+TUM_db2_S3_Util!O3*Weighting!J15+TUM_db2_S3_Util!P3*Weighting!J16+TUM_db2_S3_Util!Q3*Weighting!J17</f>
        <v>0.18086070504327528</v>
      </c>
      <c r="K3" s="6">
        <f>+TUM_db2_S3_Util!B3*Weighting!K2+TUM_db2_S3_Util!C3*Weighting!K3+TUM_db2_S3_Util!D3*Weighting!K4+TUM_db2_S3_Util!E3*Weighting!K5+TUM_db2_S3_Util!F3*Weighting!K6+TUM_db2_S3_Util!G3*Weighting!K7+TUM_db2_S3_Util!H3*Weighting!K8+TUM_db2_S3_Util!I3*Weighting!K9+TUM_db2_S3_Util!J3*Weighting!K10+TUM_db2_S3_Util!K3*Weighting!K11+TUM_db2_S3_Util!L3*Weighting!K12+TUM_db2_S3_Util!M3*Weighting!K13+TUM_db2_S3_Util!N3*Weighting!K14+TUM_db2_S3_Util!O3*Weighting!K15+TUM_db2_S3_Util!P3*Weighting!K16+TUM_db2_S3_Util!Q3*Weighting!K17</f>
        <v>0.1346524669872011</v>
      </c>
      <c r="L3" s="6">
        <f>+TUM_db2_S3_Util!B3*Weighting!L2+TUM_db2_S3_Util!C3*Weighting!L3+TUM_db2_S3_Util!D3*Weighting!L4+TUM_db2_S3_Util!E3*Weighting!L5+TUM_db2_S3_Util!F3*Weighting!L6+TUM_db2_S3_Util!G3*Weighting!L7+TUM_db2_S3_Util!H3*Weighting!L8+TUM_db2_S3_Util!I3*Weighting!L9+TUM_db2_S3_Util!J3*Weighting!L10+TUM_db2_S3_Util!K3*Weighting!L11+TUM_db2_S3_Util!L3*Weighting!L12+TUM_db2_S3_Util!M3*Weighting!L13+TUM_db2_S3_Util!N3*Weighting!L14+TUM_db2_S3_Util!O3*Weighting!L15+TUM_db2_S3_Util!P3*Weighting!L16+TUM_db2_S3_Util!Q3*Weighting!L17</f>
        <v>6.3522390575608031E-2</v>
      </c>
      <c r="M3" s="6">
        <f>+TUM_db2_S3_Util!B3*Weighting!M2+TUM_db2_S3_Util!C3*Weighting!M3+TUM_db2_S3_Util!D3*Weighting!M4+TUM_db2_S3_Util!E3*Weighting!M5+TUM_db2_S3_Util!F3*Weighting!M6+TUM_db2_S3_Util!G3*Weighting!M7+TUM_db2_S3_Util!H3*Weighting!M8+TUM_db2_S3_Util!I3*Weighting!M9+TUM_db2_S3_Util!J3*Weighting!M10+TUM_db2_S3_Util!K3*Weighting!M11+TUM_db2_S3_Util!L3*Weighting!M12+TUM_db2_S3_Util!M3*Weighting!M13+TUM_db2_S3_Util!N3*Weighting!M14+TUM_db2_S3_Util!O3*Weighting!M15+TUM_db2_S3_Util!P3*Weighting!M16+TUM_db2_S3_Util!Q3*Weighting!M17</f>
        <v>5.2598454573489816E-3</v>
      </c>
      <c r="N3" s="6">
        <f>+TUM_db2_S3_Util!B3*Weighting!N2+TUM_db2_S3_Util!C3*Weighting!N3+TUM_db2_S3_Util!D3*Weighting!N4+TUM_db2_S3_Util!E3*Weighting!N5+TUM_db2_S3_Util!F3*Weighting!N6+TUM_db2_S3_Util!G3*Weighting!N7+TUM_db2_S3_Util!H3*Weighting!N8+TUM_db2_S3_Util!I3*Weighting!N9+TUM_db2_S3_Util!J3*Weighting!N10+TUM_db2_S3_Util!K3*Weighting!N11+TUM_db2_S3_Util!L3*Weighting!N12+TUM_db2_S3_Util!M3*Weighting!N13+TUM_db2_S3_Util!N3*Weighting!N14+TUM_db2_S3_Util!O3*Weighting!N15+TUM_db2_S3_Util!P3*Weighting!N16+TUM_db2_S3_Util!Q3*Weighting!N17</f>
        <v>0.51882042519682181</v>
      </c>
      <c r="O3" s="6">
        <f>+TUM_db2_S3_Util!B3*Weighting!O2+TUM_db2_S3_Util!C3*Weighting!O3+TUM_db2_S3_Util!D3*Weighting!O4+TUM_db2_S3_Util!E3*Weighting!O5+TUM_db2_S3_Util!F3*Weighting!O6+TUM_db2_S3_Util!G3*Weighting!O7+TUM_db2_S3_Util!H3*Weighting!O8+TUM_db2_S3_Util!I3*Weighting!O9+TUM_db2_S3_Util!J3*Weighting!O10+TUM_db2_S3_Util!K3*Weighting!O11+TUM_db2_S3_Util!L3*Weighting!O12+TUM_db2_S3_Util!M3*Weighting!O13+TUM_db2_S3_Util!N3*Weighting!O14+TUM_db2_S3_Util!O3*Weighting!O15+TUM_db2_S3_Util!P3*Weighting!O16+TUM_db2_S3_Util!Q3*Weighting!O17</f>
        <v>0.47534538651190966</v>
      </c>
      <c r="P3" s="6">
        <f>+TUM_db2_S3_Util!B3*Weighting!P2+TUM_db2_S3_Util!C3*Weighting!P3+TUM_db2_S3_Util!D3*Weighting!P4+TUM_db2_S3_Util!E3*Weighting!P5+TUM_db2_S3_Util!F3*Weighting!P6+TUM_db2_S3_Util!G3*Weighting!P7+TUM_db2_S3_Util!H3*Weighting!P8+TUM_db2_S3_Util!I3*Weighting!P9+TUM_db2_S3_Util!J3*Weighting!P10+TUM_db2_S3_Util!K3*Weighting!P11+TUM_db2_S3_Util!L3*Weighting!P12+TUM_db2_S3_Util!M3*Weighting!P13+TUM_db2_S3_Util!N3*Weighting!P14+TUM_db2_S3_Util!O3*Weighting!P15+TUM_db2_S3_Util!P3*Weighting!P16+TUM_db2_S3_Util!Q3*Weighting!P17</f>
        <v>0.18777854466918878</v>
      </c>
      <c r="Q3" s="6">
        <f>+TUM_db2_S3_Util!B3*Weighting!Q2+TUM_db2_S3_Util!C3*Weighting!Q3+TUM_db2_S3_Util!D3*Weighting!Q4+TUM_db2_S3_Util!E3*Weighting!Q5+TUM_db2_S3_Util!F3*Weighting!Q6+TUM_db2_S3_Util!G3*Weighting!Q7+TUM_db2_S3_Util!H3*Weighting!Q8+TUM_db2_S3_Util!I3*Weighting!Q9+TUM_db2_S3_Util!J3*Weighting!Q10+TUM_db2_S3_Util!K3*Weighting!Q11+TUM_db2_S3_Util!L3*Weighting!Q12+TUM_db2_S3_Util!M3*Weighting!Q13+TUM_db2_S3_Util!N3*Weighting!Q14+TUM_db2_S3_Util!O3*Weighting!Q15+TUM_db2_S3_Util!P3*Weighting!Q16+TUM_db2_S3_Util!Q3*Weighting!Q17</f>
        <v>1.2063031954623585E-2</v>
      </c>
      <c r="R3" s="6">
        <f>+TUM_db2_S3_Util!B3*Weighting!R2+TUM_db2_S3_Util!C3*Weighting!R3+TUM_db2_S3_Util!D3*Weighting!R4+TUM_db2_S3_Util!E3*Weighting!R5+TUM_db2_S3_Util!F3*Weighting!R6+TUM_db2_S3_Util!G3*Weighting!R7+TUM_db2_S3_Util!H3*Weighting!R8+TUM_db2_S3_Util!I3*Weighting!R9+TUM_db2_S3_Util!J3*Weighting!R10+TUM_db2_S3_Util!K3*Weighting!R11+TUM_db2_S3_Util!L3*Weighting!R12+TUM_db2_S3_Util!M3*Weighting!R13+TUM_db2_S3_Util!N3*Weighting!R14+TUM_db2_S3_Util!O3*Weighting!R15+TUM_db2_S3_Util!P3*Weighting!R16+TUM_db2_S3_Util!Q3*Weighting!R17</f>
        <v>8.0280196006478496E-2</v>
      </c>
      <c r="S3" s="6">
        <f>+TUM_db2_S3_Util!B3*Weighting!S2+TUM_db2_S3_Util!C3*Weighting!S3+TUM_db2_S3_Util!D3*Weighting!S4+TUM_db2_S3_Util!E3*Weighting!S5+TUM_db2_S3_Util!F3*Weighting!S6+TUM_db2_S3_Util!G3*Weighting!S7+TUM_db2_S3_Util!H3*Weighting!S8+TUM_db2_S3_Util!I3*Weighting!S9+TUM_db2_S3_Util!J3*Weighting!S10+TUM_db2_S3_Util!K3*Weighting!S11+TUM_db2_S3_Util!L3*Weighting!S12+TUM_db2_S3_Util!M3*Weighting!S13+TUM_db2_S3_Util!N3*Weighting!S14+TUM_db2_S3_Util!O3*Weighting!S15+TUM_db2_S3_Util!P3*Weighting!S16+TUM_db2_S3_Util!Q3*Weighting!S17</f>
        <v>5.3435463381503373E-2</v>
      </c>
      <c r="T3" s="6">
        <f>+TUM_db2_S3_Util!B3*Weighting!T2+TUM_db2_S3_Util!C3*Weighting!T3+TUM_db2_S3_Util!D3*Weighting!T4+TUM_db2_S3_Util!E3*Weighting!T5+TUM_db2_S3_Util!F3*Weighting!T6+TUM_db2_S3_Util!G3*Weighting!T7+TUM_db2_S3_Util!H3*Weighting!T8+TUM_db2_S3_Util!I3*Weighting!T9+TUM_db2_S3_Util!J3*Weighting!T10+TUM_db2_S3_Util!K3*Weighting!T11+TUM_db2_S3_Util!L3*Weighting!T12+TUM_db2_S3_Util!M3*Weighting!T13+TUM_db2_S3_Util!N3*Weighting!T14+TUM_db2_S3_Util!O3*Weighting!T15+TUM_db2_S3_Util!P3*Weighting!T16+TUM_db2_S3_Util!Q3*Weighting!T17</f>
        <v>5.8763163488850662E-2</v>
      </c>
      <c r="U3" s="6">
        <f>+TUM_db2_S3_Util!B3*Weighting!U2+TUM_db2_S3_Util!C3*Weighting!U3+TUM_db2_S3_Util!D3*Weighting!U4+TUM_db2_S3_Util!E3*Weighting!U5+TUM_db2_S3_Util!F3*Weighting!U6+TUM_db2_S3_Util!G3*Weighting!U7+TUM_db2_S3_Util!H3*Weighting!U8+TUM_db2_S3_Util!I3*Weighting!U9+TUM_db2_S3_Util!J3*Weighting!U10+TUM_db2_S3_Util!K3*Weighting!U11+TUM_db2_S3_Util!L3*Weighting!U12+TUM_db2_S3_Util!M3*Weighting!U13+TUM_db2_S3_Util!N3*Weighting!U14+TUM_db2_S3_Util!O3*Weighting!U15+TUM_db2_S3_Util!P3*Weighting!U16+TUM_db2_S3_Util!Q3*Weighting!U17</f>
        <v>8.7518084644434817E-3</v>
      </c>
      <c r="V3" s="6">
        <f>+TUM_db2_S3_Util!B3*Weighting!V2+TUM_db2_S3_Util!C3*Weighting!V3+TUM_db2_S3_Util!D3*Weighting!V4+TUM_db2_S3_Util!E3*Weighting!V5+TUM_db2_S3_Util!F3*Weighting!V6+TUM_db2_S3_Util!G3*Weighting!V7+TUM_db2_S3_Util!H3*Weighting!V8+TUM_db2_S3_Util!I3*Weighting!V9+TUM_db2_S3_Util!J3*Weighting!V10+TUM_db2_S3_Util!K3*Weighting!V11+TUM_db2_S3_Util!L3*Weighting!V12+TUM_db2_S3_Util!M3*Weighting!V13+TUM_db2_S3_Util!N3*Weighting!V14+TUM_db2_S3_Util!O3*Weighting!V15+TUM_db2_S3_Util!P3*Weighting!V16+TUM_db2_S3_Util!Q3*Weighting!V17</f>
        <v>3.2943073556949969E-2</v>
      </c>
      <c r="W3" s="6">
        <f>+TUM_db2_S3_Util!B3*Weighting!W2+TUM_db2_S3_Util!C3*Weighting!W3+TUM_db2_S3_Util!D3*Weighting!W4+TUM_db2_S3_Util!E3*Weighting!W5+TUM_db2_S3_Util!F3*Weighting!W6+TUM_db2_S3_Util!G3*Weighting!W7+TUM_db2_S3_Util!H3*Weighting!W8+TUM_db2_S3_Util!I3*Weighting!W9+TUM_db2_S3_Util!J3*Weighting!W10+TUM_db2_S3_Util!K3*Weighting!W11+TUM_db2_S3_Util!L3*Weighting!W12+TUM_db2_S3_Util!M3*Weighting!W13+TUM_db2_S3_Util!N3*Weighting!W14+TUM_db2_S3_Util!O3*Weighting!W15+TUM_db2_S3_Util!P3*Weighting!W16+TUM_db2_S3_Util!Q3*Weighting!W17</f>
        <v>0.53978241985812692</v>
      </c>
      <c r="X3" s="6">
        <f>+TUM_db2_S3_Util!B3*Weighting!X2+TUM_db2_S3_Util!C3*Weighting!X3+TUM_db2_S3_Util!D3*Weighting!X4+TUM_db2_S3_Util!E3*Weighting!X5+TUM_db2_S3_Util!F3*Weighting!X6+TUM_db2_S3_Util!G3*Weighting!X7+TUM_db2_S3_Util!H3*Weighting!X8+TUM_db2_S3_Util!I3*Weighting!X9+TUM_db2_S3_Util!J3*Weighting!X10+TUM_db2_S3_Util!K3*Weighting!X11+TUM_db2_S3_Util!L3*Weighting!X12+TUM_db2_S3_Util!M3*Weighting!X13+TUM_db2_S3_Util!N3*Weighting!X14+TUM_db2_S3_Util!O3*Weighting!X15+TUM_db2_S3_Util!P3*Weighting!X16+TUM_db2_S3_Util!Q3*Weighting!X17</f>
        <v>1.829714660182705E-2</v>
      </c>
      <c r="Y3" s="6">
        <f>+TUM_db2_S3_Util!B3*Weighting!Y2+TUM_db2_S3_Util!C3*Weighting!Y3+TUM_db2_S3_Util!D3*Weighting!Y4+TUM_db2_S3_Util!E3*Weighting!Y5+TUM_db2_S3_Util!F3*Weighting!Y6+TUM_db2_S3_Util!G3*Weighting!Y7+TUM_db2_S3_Util!H3*Weighting!Y8+TUM_db2_S3_Util!I3*Weighting!Y9+TUM_db2_S3_Util!J3*Weighting!Y10+TUM_db2_S3_Util!K3*Weighting!Y11+TUM_db2_S3_Util!L3*Weighting!Y12+TUM_db2_S3_Util!M3*Weighting!Y13+TUM_db2_S3_Util!N3*Weighting!Y14+TUM_db2_S3_Util!O3*Weighting!Y15+TUM_db2_S3_Util!P3*Weighting!Y16+TUM_db2_S3_Util!Q3*Weighting!Y17</f>
        <v>8.1614639955849711E-3</v>
      </c>
      <c r="Z3" s="6">
        <f>+TUM_db2_S3_Util!B3*Weighting!Z2+TUM_db2_S3_Util!C3*Weighting!Z3+TUM_db2_S3_Util!D3*Weighting!Z4+TUM_db2_S3_Util!E3*Weighting!Z5+TUM_db2_S3_Util!F3*Weighting!Z6+TUM_db2_S3_Util!G3*Weighting!Z7+TUM_db2_S3_Util!H3*Weighting!Z8+TUM_db2_S3_Util!I3*Weighting!Z9+TUM_db2_S3_Util!J3*Weighting!Z10+TUM_db2_S3_Util!K3*Weighting!Z11+TUM_db2_S3_Util!L3*Weighting!Z12+TUM_db2_S3_Util!M3*Weighting!Z13+TUM_db2_S3_Util!N3*Weighting!Z14+TUM_db2_S3_Util!O3*Weighting!Z15+TUM_db2_S3_Util!P3*Weighting!Z16+TUM_db2_S3_Util!Q3*Weighting!Z17</f>
        <v>0.23862758901650355</v>
      </c>
      <c r="AA3" s="6">
        <f>+TUM_db2_S3_Util!B3*Weighting!AA2+TUM_db2_S3_Util!C3*Weighting!AA3+TUM_db2_S3_Util!D3*Weighting!AA4+TUM_db2_S3_Util!E3*Weighting!AA5+TUM_db2_S3_Util!F3*Weighting!AA6+TUM_db2_S3_Util!G3*Weighting!AA7+TUM_db2_S3_Util!H3*Weighting!AA8+TUM_db2_S3_Util!I3*Weighting!AA9+TUM_db2_S3_Util!J3*Weighting!AA10+TUM_db2_S3_Util!K3*Weighting!AA11+TUM_db2_S3_Util!L3*Weighting!AA12+TUM_db2_S3_Util!M3*Weighting!AA13+TUM_db2_S3_Util!N3*Weighting!AA14+TUM_db2_S3_Util!O3*Weighting!AA15+TUM_db2_S3_Util!P3*Weighting!AA16+TUM_db2_S3_Util!Q3*Weighting!AA17</f>
        <v>0.14505353498095994</v>
      </c>
    </row>
    <row r="4" spans="1:27" x14ac:dyDescent="0.35">
      <c r="A4" s="5" t="s">
        <v>3</v>
      </c>
      <c r="B4" s="6">
        <f ca="1">+TUM_db2_S3_Util!B4*Weighting!B2+TUM_db2_S3_Util!C4*Weighting!B3+TUM_db2_S3_Util!D4*Weighting!B4+TUM_db2_S3_Util!E4*Weighting!B5+TUM_db2_S3_Util!F4*Weighting!B6+TUM_db2_S3_Util!G4*Weighting!B7+TUM_db2_S3_Util!H4*Weighting!B8+TUM_db2_S3_Util!I4*Weighting!B9+TUM_db2_S3_Util!J4*Weighting!B10+TUM_db2_S3_Util!K4*Weighting!B11+TUM_db2_S3_Util!L4*Weighting!B12+TUM_db2_S3_Util!M4*Weighting!B13+TUM_db2_S3_Util!N4*Weighting!B14+TUM_db2_S3_Util!O4*Weighting!B15+TUM_db2_S3_Util!P4*Weighting!B16+TUM_db2_S3_Util!Q4*Weighting!B17</f>
        <v>2.9058284708748956</v>
      </c>
      <c r="C4" s="6">
        <f ca="1">+TUM_db2_S3_Util!B4*Weighting!C2+TUM_db2_S3_Util!C4*Weighting!C3+TUM_db2_S3_Util!D4*Weighting!C4+TUM_db2_S3_Util!E4*Weighting!C5+TUM_db2_S3_Util!F4*Weighting!C6+TUM_db2_S3_Util!G4*Weighting!C7+TUM_db2_S3_Util!H4*Weighting!C8+TUM_db2_S3_Util!I4*Weighting!C9+TUM_db2_S3_Util!J4*Weighting!C10+TUM_db2_S3_Util!K4*Weighting!C11+TUM_db2_S3_Util!L4*Weighting!C12+TUM_db2_S3_Util!M4*Weighting!C13+TUM_db2_S3_Util!N4*Weighting!C14+TUM_db2_S3_Util!O4*Weighting!C15+TUM_db2_S3_Util!P4*Weighting!C16+TUM_db2_S3_Util!Q4*Weighting!C17</f>
        <v>1.9146175463265864</v>
      </c>
      <c r="D4" s="6">
        <f ca="1">+TUM_db2_S3_Util!B4*Weighting!D2+TUM_db2_S3_Util!C4*Weighting!D3+TUM_db2_S3_Util!D4*Weighting!D4+TUM_db2_S3_Util!E4*Weighting!D5+TUM_db2_S3_Util!F4*Weighting!D6+TUM_db2_S3_Util!G4*Weighting!D7+TUM_db2_S3_Util!H4*Weighting!D8+TUM_db2_S3_Util!I4*Weighting!D9+TUM_db2_S3_Util!J4*Weighting!D10+TUM_db2_S3_Util!K4*Weighting!D11+TUM_db2_S3_Util!L4*Weighting!D12+TUM_db2_S3_Util!M4*Weighting!D13+TUM_db2_S3_Util!N4*Weighting!D14+TUM_db2_S3_Util!O4*Weighting!D15+TUM_db2_S3_Util!P4*Weighting!D16+TUM_db2_S3_Util!Q4*Weighting!D17</f>
        <v>2.9699901175695231</v>
      </c>
      <c r="E4" s="6">
        <f ca="1">+TUM_db2_S3_Util!B4*Weighting!E2+TUM_db2_S3_Util!C4*Weighting!E3+TUM_db2_S3_Util!D4*Weighting!E4+TUM_db2_S3_Util!E4*Weighting!E5+TUM_db2_S3_Util!F4*Weighting!E6+TUM_db2_S3_Util!G4*Weighting!E7+TUM_db2_S3_Util!H4*Weighting!E8+TUM_db2_S3_Util!I4*Weighting!E9+TUM_db2_S3_Util!J4*Weighting!E10+TUM_db2_S3_Util!K4*Weighting!E11+TUM_db2_S3_Util!L4*Weighting!E12+TUM_db2_S3_Util!M4*Weighting!E13+TUM_db2_S3_Util!N4*Weighting!E14+TUM_db2_S3_Util!O4*Weighting!E15+TUM_db2_S3_Util!P4*Weighting!E16+TUM_db2_S3_Util!Q4*Weighting!E17</f>
        <v>1.031602137310228</v>
      </c>
      <c r="F4" s="6">
        <f ca="1">+TUM_db2_S3_Util!B4*Weighting!F2+TUM_db2_S3_Util!C4*Weighting!F3+TUM_db2_S3_Util!D4*Weighting!F4+TUM_db2_S3_Util!E4*Weighting!F5+TUM_db2_S3_Util!F4*Weighting!F6+TUM_db2_S3_Util!G4*Weighting!F7+TUM_db2_S3_Util!H4*Weighting!F8+TUM_db2_S3_Util!I4*Weighting!F9+TUM_db2_S3_Util!J4*Weighting!F10+TUM_db2_S3_Util!K4*Weighting!F11+TUM_db2_S3_Util!L4*Weighting!F12+TUM_db2_S3_Util!M4*Weighting!F13+TUM_db2_S3_Util!N4*Weighting!F14+TUM_db2_S3_Util!O4*Weighting!F15+TUM_db2_S3_Util!P4*Weighting!F16+TUM_db2_S3_Util!Q4*Weighting!F17</f>
        <v>2.9913087133527978</v>
      </c>
      <c r="G4" s="6">
        <f>+TUM_db2_S3_Util!B4*Weighting!G2+TUM_db2_S3_Util!C4*Weighting!G3+TUM_db2_S3_Util!D4*Weighting!G4+TUM_db2_S3_Util!E4*Weighting!G5+TUM_db2_S3_Util!F4*Weighting!G6+TUM_db2_S3_Util!G4*Weighting!G7+TUM_db2_S3_Util!H4*Weighting!G8+TUM_db2_S3_Util!I4*Weighting!G9+TUM_db2_S3_Util!J4*Weighting!G10+TUM_db2_S3_Util!K4*Weighting!G11+TUM_db2_S3_Util!L4*Weighting!G12+TUM_db2_S3_Util!M4*Weighting!G13+TUM_db2_S3_Util!N4*Weighting!G14+TUM_db2_S3_Util!O4*Weighting!G15+TUM_db2_S3_Util!P4*Weighting!G16+TUM_db2_S3_Util!Q4*Weighting!G17</f>
        <v>2.0136623669048577</v>
      </c>
      <c r="H4" s="6">
        <f>+TUM_db2_S3_Util!B4*Weighting!H2+TUM_db2_S3_Util!C4*Weighting!H3+TUM_db2_S3_Util!D4*Weighting!H4+TUM_db2_S3_Util!E4*Weighting!H5+TUM_db2_S3_Util!F4*Weighting!H6+TUM_db2_S3_Util!G4*Weighting!H7+TUM_db2_S3_Util!H4*Weighting!H8+TUM_db2_S3_Util!I4*Weighting!H9+TUM_db2_S3_Util!J4*Weighting!H10+TUM_db2_S3_Util!K4*Weighting!H11+TUM_db2_S3_Util!L4*Weighting!H12+TUM_db2_S3_Util!M4*Weighting!H13+TUM_db2_S3_Util!N4*Weighting!H14+TUM_db2_S3_Util!O4*Weighting!H15+TUM_db2_S3_Util!P4*Weighting!H16+TUM_db2_S3_Util!Q4*Weighting!H17</f>
        <v>2.082121341057348</v>
      </c>
      <c r="I4" s="6">
        <f>+TUM_db2_S3_Util!B4*Weighting!I2+TUM_db2_S3_Util!C4*Weighting!I3+TUM_db2_S3_Util!D4*Weighting!I4+TUM_db2_S3_Util!E4*Weighting!I5+TUM_db2_S3_Util!F4*Weighting!I6+TUM_db2_S3_Util!G4*Weighting!I7+TUM_db2_S3_Util!H4*Weighting!I8+TUM_db2_S3_Util!I4*Weighting!I9+TUM_db2_S3_Util!J4*Weighting!I10+TUM_db2_S3_Util!K4*Weighting!I11+TUM_db2_S3_Util!L4*Weighting!I12+TUM_db2_S3_Util!M4*Weighting!I13+TUM_db2_S3_Util!N4*Weighting!I14+TUM_db2_S3_Util!O4*Weighting!I15+TUM_db2_S3_Util!P4*Weighting!I16+TUM_db2_S3_Util!Q4*Weighting!I17</f>
        <v>2.071995029397558</v>
      </c>
      <c r="J4" s="6">
        <f>+TUM_db2_S3_Util!B4*Weighting!J2+TUM_db2_S3_Util!C4*Weighting!J3+TUM_db2_S3_Util!D4*Weighting!J4+TUM_db2_S3_Util!E4*Weighting!J5+TUM_db2_S3_Util!F4*Weighting!J6+TUM_db2_S3_Util!G4*Weighting!J7+TUM_db2_S3_Util!H4*Weighting!J8+TUM_db2_S3_Util!I4*Weighting!J9+TUM_db2_S3_Util!J4*Weighting!J10+TUM_db2_S3_Util!K4*Weighting!J11+TUM_db2_S3_Util!L4*Weighting!J12+TUM_db2_S3_Util!M4*Weighting!J13+TUM_db2_S3_Util!N4*Weighting!J14+TUM_db2_S3_Util!O4*Weighting!J15+TUM_db2_S3_Util!P4*Weighting!J16+TUM_db2_S3_Util!Q4*Weighting!J17</f>
        <v>1.4851778581407502</v>
      </c>
      <c r="K4" s="6">
        <f>+TUM_db2_S3_Util!B4*Weighting!K2+TUM_db2_S3_Util!C4*Weighting!K3+TUM_db2_S3_Util!D4*Weighting!K4+TUM_db2_S3_Util!E4*Weighting!K5+TUM_db2_S3_Util!F4*Weighting!K6+TUM_db2_S3_Util!G4*Weighting!K7+TUM_db2_S3_Util!H4*Weighting!K8+TUM_db2_S3_Util!I4*Weighting!K9+TUM_db2_S3_Util!J4*Weighting!K10+TUM_db2_S3_Util!K4*Weighting!K11+TUM_db2_S3_Util!L4*Weighting!K12+TUM_db2_S3_Util!M4*Weighting!K13+TUM_db2_S3_Util!N4*Weighting!K14+TUM_db2_S3_Util!O4*Weighting!K15+TUM_db2_S3_Util!P4*Weighting!K16+TUM_db2_S3_Util!Q4*Weighting!K17</f>
        <v>2.0934938461669659</v>
      </c>
      <c r="L4" s="6">
        <f>+TUM_db2_S3_Util!B4*Weighting!L2+TUM_db2_S3_Util!C4*Weighting!L3+TUM_db2_S3_Util!D4*Weighting!L4+TUM_db2_S3_Util!E4*Weighting!L5+TUM_db2_S3_Util!F4*Weighting!L6+TUM_db2_S3_Util!G4*Weighting!L7+TUM_db2_S3_Util!H4*Weighting!L8+TUM_db2_S3_Util!I4*Weighting!L9+TUM_db2_S3_Util!J4*Weighting!L10+TUM_db2_S3_Util!K4*Weighting!L11+TUM_db2_S3_Util!L4*Weighting!L12+TUM_db2_S3_Util!M4*Weighting!L13+TUM_db2_S3_Util!N4*Weighting!L14+TUM_db2_S3_Util!O4*Weighting!L15+TUM_db2_S3_Util!P4*Weighting!L16+TUM_db2_S3_Util!Q4*Weighting!L17</f>
        <v>3.4716681869744406</v>
      </c>
      <c r="M4" s="6">
        <f>+TUM_db2_S3_Util!B4*Weighting!M2+TUM_db2_S3_Util!C4*Weighting!M3+TUM_db2_S3_Util!D4*Weighting!M4+TUM_db2_S3_Util!E4*Weighting!M5+TUM_db2_S3_Util!F4*Weighting!M6+TUM_db2_S3_Util!G4*Weighting!M7+TUM_db2_S3_Util!H4*Weighting!M8+TUM_db2_S3_Util!I4*Weighting!M9+TUM_db2_S3_Util!J4*Weighting!M10+TUM_db2_S3_Util!K4*Weighting!M11+TUM_db2_S3_Util!L4*Weighting!M12+TUM_db2_S3_Util!M4*Weighting!M13+TUM_db2_S3_Util!N4*Weighting!M14+TUM_db2_S3_Util!O4*Weighting!M15+TUM_db2_S3_Util!P4*Weighting!M16+TUM_db2_S3_Util!Q4*Weighting!M17</f>
        <v>5.8294303254258051E-2</v>
      </c>
      <c r="N4" s="6">
        <f>+TUM_db2_S3_Util!B4*Weighting!N2+TUM_db2_S3_Util!C4*Weighting!N3+TUM_db2_S3_Util!D4*Weighting!N4+TUM_db2_S3_Util!E4*Weighting!N5+TUM_db2_S3_Util!F4*Weighting!N6+TUM_db2_S3_Util!G4*Weighting!N7+TUM_db2_S3_Util!H4*Weighting!N8+TUM_db2_S3_Util!I4*Weighting!N9+TUM_db2_S3_Util!J4*Weighting!N10+TUM_db2_S3_Util!K4*Weighting!N11+TUM_db2_S3_Util!L4*Weighting!N12+TUM_db2_S3_Util!M4*Weighting!N13+TUM_db2_S3_Util!N4*Weighting!N14+TUM_db2_S3_Util!O4*Weighting!N15+TUM_db2_S3_Util!P4*Weighting!N16+TUM_db2_S3_Util!Q4*Weighting!N17</f>
        <v>5.6619862397500658</v>
      </c>
      <c r="O4" s="6">
        <f>+TUM_db2_S3_Util!B4*Weighting!O2+TUM_db2_S3_Util!C4*Weighting!O3+TUM_db2_S3_Util!D4*Weighting!O4+TUM_db2_S3_Util!E4*Weighting!O5+TUM_db2_S3_Util!F4*Weighting!O6+TUM_db2_S3_Util!G4*Weighting!O7+TUM_db2_S3_Util!H4*Weighting!O8+TUM_db2_S3_Util!I4*Weighting!O9+TUM_db2_S3_Util!J4*Weighting!O10+TUM_db2_S3_Util!K4*Weighting!O11+TUM_db2_S3_Util!L4*Weighting!O12+TUM_db2_S3_Util!M4*Weighting!O13+TUM_db2_S3_Util!N4*Weighting!O14+TUM_db2_S3_Util!O4*Weighting!O15+TUM_db2_S3_Util!P4*Weighting!O16+TUM_db2_S3_Util!Q4*Weighting!O17</f>
        <v>5.20437565217106</v>
      </c>
      <c r="P4" s="6">
        <f>+TUM_db2_S3_Util!B4*Weighting!P2+TUM_db2_S3_Util!C4*Weighting!P3+TUM_db2_S3_Util!D4*Weighting!P4+TUM_db2_S3_Util!E4*Weighting!P5+TUM_db2_S3_Util!F4*Weighting!P6+TUM_db2_S3_Util!G4*Weighting!P7+TUM_db2_S3_Util!H4*Weighting!P8+TUM_db2_S3_Util!I4*Weighting!P9+TUM_db2_S3_Util!J4*Weighting!P10+TUM_db2_S3_Util!K4*Weighting!P11+TUM_db2_S3_Util!L4*Weighting!P12+TUM_db2_S3_Util!M4*Weighting!P13+TUM_db2_S3_Util!N4*Weighting!P14+TUM_db2_S3_Util!O4*Weighting!P15+TUM_db2_S3_Util!P4*Weighting!P16+TUM_db2_S3_Util!Q4*Weighting!P17</f>
        <v>3.8276295996892511</v>
      </c>
      <c r="Q4" s="6">
        <f>+TUM_db2_S3_Util!B4*Weighting!Q2+TUM_db2_S3_Util!C4*Weighting!Q3+TUM_db2_S3_Util!D4*Weighting!Q4+TUM_db2_S3_Util!E4*Weighting!Q5+TUM_db2_S3_Util!F4*Weighting!Q6+TUM_db2_S3_Util!G4*Weighting!Q7+TUM_db2_S3_Util!H4*Weighting!Q8+TUM_db2_S3_Util!I4*Weighting!Q9+TUM_db2_S3_Util!J4*Weighting!Q10+TUM_db2_S3_Util!K4*Weighting!Q11+TUM_db2_S3_Util!L4*Weighting!Q12+TUM_db2_S3_Util!M4*Weighting!Q13+TUM_db2_S3_Util!N4*Weighting!Q14+TUM_db2_S3_Util!O4*Weighting!Q15+TUM_db2_S3_Util!P4*Weighting!Q16+TUM_db2_S3_Util!Q4*Weighting!Q17</f>
        <v>0.20373877608911517</v>
      </c>
      <c r="R4" s="6">
        <f>+TUM_db2_S3_Util!B4*Weighting!R2+TUM_db2_S3_Util!C4*Weighting!R3+TUM_db2_S3_Util!D4*Weighting!R4+TUM_db2_S3_Util!E4*Weighting!R5+TUM_db2_S3_Util!F4*Weighting!R6+TUM_db2_S3_Util!G4*Weighting!R7+TUM_db2_S3_Util!H4*Weighting!R8+TUM_db2_S3_Util!I4*Weighting!R9+TUM_db2_S3_Util!J4*Weighting!R10+TUM_db2_S3_Util!K4*Weighting!R11+TUM_db2_S3_Util!L4*Weighting!R12+TUM_db2_S3_Util!M4*Weighting!R13+TUM_db2_S3_Util!N4*Weighting!R14+TUM_db2_S3_Util!O4*Weighting!R15+TUM_db2_S3_Util!P4*Weighting!R16+TUM_db2_S3_Util!Q4*Weighting!R17</f>
        <v>0.8738113720316425</v>
      </c>
      <c r="S4" s="6">
        <f>+TUM_db2_S3_Util!B4*Weighting!S2+TUM_db2_S3_Util!C4*Weighting!S3+TUM_db2_S3_Util!D4*Weighting!S4+TUM_db2_S3_Util!E4*Weighting!S5+TUM_db2_S3_Util!F4*Weighting!S6+TUM_db2_S3_Util!G4*Weighting!S7+TUM_db2_S3_Util!H4*Weighting!S8+TUM_db2_S3_Util!I4*Weighting!S9+TUM_db2_S3_Util!J4*Weighting!S10+TUM_db2_S3_Util!K4*Weighting!S11+TUM_db2_S3_Util!L4*Weighting!S12+TUM_db2_S3_Util!M4*Weighting!S13+TUM_db2_S3_Util!N4*Weighting!S14+TUM_db2_S3_Util!O4*Weighting!S15+TUM_db2_S3_Util!P4*Weighting!S16+TUM_db2_S3_Util!Q4*Weighting!S17</f>
        <v>3.4169435269597481</v>
      </c>
      <c r="T4" s="6">
        <f>+TUM_db2_S3_Util!B4*Weighting!T2+TUM_db2_S3_Util!C4*Weighting!T3+TUM_db2_S3_Util!D4*Weighting!T4+TUM_db2_S3_Util!E4*Weighting!T5+TUM_db2_S3_Util!F4*Weighting!T6+TUM_db2_S3_Util!G4*Weighting!T7+TUM_db2_S3_Util!H4*Weighting!T8+TUM_db2_S3_Util!I4*Weighting!T9+TUM_db2_S3_Util!J4*Weighting!T10+TUM_db2_S3_Util!K4*Weighting!T11+TUM_db2_S3_Util!L4*Weighting!T12+TUM_db2_S3_Util!M4*Weighting!T13+TUM_db2_S3_Util!N4*Weighting!T14+TUM_db2_S3_Util!O4*Weighting!T15+TUM_db2_S3_Util!P4*Weighting!T16+TUM_db2_S3_Util!Q4*Weighting!T17</f>
        <v>4.5789771063436744</v>
      </c>
      <c r="U4" s="6">
        <f>+TUM_db2_S3_Util!B4*Weighting!U2+TUM_db2_S3_Util!C4*Weighting!U3+TUM_db2_S3_Util!D4*Weighting!U4+TUM_db2_S3_Util!E4*Weighting!U5+TUM_db2_S3_Util!F4*Weighting!U6+TUM_db2_S3_Util!G4*Weighting!U7+TUM_db2_S3_Util!H4*Weighting!U8+TUM_db2_S3_Util!I4*Weighting!U9+TUM_db2_S3_Util!J4*Weighting!U10+TUM_db2_S3_Util!K4*Weighting!U11+TUM_db2_S3_Util!L4*Weighting!U12+TUM_db2_S3_Util!M4*Weighting!U13+TUM_db2_S3_Util!N4*Weighting!U14+TUM_db2_S3_Util!O4*Weighting!U15+TUM_db2_S3_Util!P4*Weighting!U16+TUM_db2_S3_Util!Q4*Weighting!U17</f>
        <v>9.7608324382119332E-2</v>
      </c>
      <c r="V4" s="6">
        <f>+TUM_db2_S3_Util!B4*Weighting!V2+TUM_db2_S3_Util!C4*Weighting!V3+TUM_db2_S3_Util!D4*Weighting!V4+TUM_db2_S3_Util!E4*Weighting!V5+TUM_db2_S3_Util!F4*Weighting!V6+TUM_db2_S3_Util!G4*Weighting!V7+TUM_db2_S3_Util!H4*Weighting!V8+TUM_db2_S3_Util!I4*Weighting!V9+TUM_db2_S3_Util!J4*Weighting!V10+TUM_db2_S3_Util!K4*Weighting!V11+TUM_db2_S3_Util!L4*Weighting!V12+TUM_db2_S3_Util!M4*Weighting!V13+TUM_db2_S3_Util!N4*Weighting!V14+TUM_db2_S3_Util!O4*Weighting!V15+TUM_db2_S3_Util!P4*Weighting!V16+TUM_db2_S3_Util!Q4*Weighting!V17</f>
        <v>0.46624896165416285</v>
      </c>
      <c r="W4" s="6">
        <f>+TUM_db2_S3_Util!B4*Weighting!W2+TUM_db2_S3_Util!C4*Weighting!W3+TUM_db2_S3_Util!D4*Weighting!W4+TUM_db2_S3_Util!E4*Weighting!W5+TUM_db2_S3_Util!F4*Weighting!W6+TUM_db2_S3_Util!G4*Weighting!W7+TUM_db2_S3_Util!H4*Weighting!W8+TUM_db2_S3_Util!I4*Weighting!W9+TUM_db2_S3_Util!J4*Weighting!W10+TUM_db2_S3_Util!K4*Weighting!W11+TUM_db2_S3_Util!L4*Weighting!W12+TUM_db2_S3_Util!M4*Weighting!W13+TUM_db2_S3_Util!N4*Weighting!W14+TUM_db2_S3_Util!O4*Weighting!W15+TUM_db2_S3_Util!P4*Weighting!W16+TUM_db2_S3_Util!Q4*Weighting!W17</f>
        <v>0.8853609364394095</v>
      </c>
      <c r="X4" s="6">
        <f>+TUM_db2_S3_Util!B4*Weighting!X2+TUM_db2_S3_Util!C4*Weighting!X3+TUM_db2_S3_Util!D4*Weighting!X4+TUM_db2_S3_Util!E4*Weighting!X5+TUM_db2_S3_Util!F4*Weighting!X6+TUM_db2_S3_Util!G4*Weighting!X7+TUM_db2_S3_Util!H4*Weighting!X8+TUM_db2_S3_Util!I4*Weighting!X9+TUM_db2_S3_Util!J4*Weighting!X10+TUM_db2_S3_Util!K4*Weighting!X11+TUM_db2_S3_Util!L4*Weighting!X12+TUM_db2_S3_Util!M4*Weighting!X13+TUM_db2_S3_Util!N4*Weighting!X14+TUM_db2_S3_Util!O4*Weighting!X15+TUM_db2_S3_Util!P4*Weighting!X16+TUM_db2_S3_Util!Q4*Weighting!X17</f>
        <v>0.1798686939139125</v>
      </c>
      <c r="Y4" s="6">
        <f>+TUM_db2_S3_Util!B4*Weighting!Y2+TUM_db2_S3_Util!C4*Weighting!Y3+TUM_db2_S3_Util!D4*Weighting!Y4+TUM_db2_S3_Util!E4*Weighting!Y5+TUM_db2_S3_Util!F4*Weighting!Y6+TUM_db2_S3_Util!G4*Weighting!Y7+TUM_db2_S3_Util!H4*Weighting!Y8+TUM_db2_S3_Util!I4*Weighting!Y9+TUM_db2_S3_Util!J4*Weighting!Y10+TUM_db2_S3_Util!K4*Weighting!Y11+TUM_db2_S3_Util!L4*Weighting!Y12+TUM_db2_S3_Util!M4*Weighting!Y13+TUM_db2_S3_Util!N4*Weighting!Y14+TUM_db2_S3_Util!O4*Weighting!Y15+TUM_db2_S3_Util!P4*Weighting!Y16+TUM_db2_S3_Util!Q4*Weighting!Y17</f>
        <v>0.1237948741741679</v>
      </c>
      <c r="Z4" s="6">
        <f>+TUM_db2_S3_Util!B4*Weighting!Z2+TUM_db2_S3_Util!C4*Weighting!Z3+TUM_db2_S3_Util!D4*Weighting!Z4+TUM_db2_S3_Util!E4*Weighting!Z5+TUM_db2_S3_Util!F4*Weighting!Z6+TUM_db2_S3_Util!G4*Weighting!Z7+TUM_db2_S3_Util!H4*Weighting!Z8+TUM_db2_S3_Util!I4*Weighting!Z9+TUM_db2_S3_Util!J4*Weighting!Z10+TUM_db2_S3_Util!K4*Weighting!Z11+TUM_db2_S3_Util!L4*Weighting!Z12+TUM_db2_S3_Util!M4*Weighting!Z13+TUM_db2_S3_Util!N4*Weighting!Z14+TUM_db2_S3_Util!O4*Weighting!Z15+TUM_db2_S3_Util!P4*Weighting!Z16+TUM_db2_S3_Util!Q4*Weighting!Z17</f>
        <v>1.3162009399069585</v>
      </c>
      <c r="AA4" s="6">
        <f>+TUM_db2_S3_Util!B4*Weighting!AA2+TUM_db2_S3_Util!C4*Weighting!AA3+TUM_db2_S3_Util!D4*Weighting!AA4+TUM_db2_S3_Util!E4*Weighting!AA5+TUM_db2_S3_Util!F4*Weighting!AA6+TUM_db2_S3_Util!G4*Weighting!AA7+TUM_db2_S3_Util!H4*Weighting!AA8+TUM_db2_S3_Util!I4*Weighting!AA9+TUM_db2_S3_Util!J4*Weighting!AA10+TUM_db2_S3_Util!K4*Weighting!AA11+TUM_db2_S3_Util!L4*Weighting!AA12+TUM_db2_S3_Util!M4*Weighting!AA13+TUM_db2_S3_Util!N4*Weighting!AA14+TUM_db2_S3_Util!O4*Weighting!AA15+TUM_db2_S3_Util!P4*Weighting!AA16+TUM_db2_S3_Util!Q4*Weighting!AA17</f>
        <v>1.8520903767437329</v>
      </c>
    </row>
    <row r="5" spans="1:27" x14ac:dyDescent="0.35">
      <c r="A5" s="5" t="s">
        <v>4</v>
      </c>
      <c r="B5" s="6">
        <f ca="1">+TUM_db2_S3_Util!B5*Weighting!B2+TUM_db2_S3_Util!C5*Weighting!B3+TUM_db2_S3_Util!D5*Weighting!B4+TUM_db2_S3_Util!E5*Weighting!B5+TUM_db2_S3_Util!F5*Weighting!B6+TUM_db2_S3_Util!G5*Weighting!B7+TUM_db2_S3_Util!H5*Weighting!B8+TUM_db2_S3_Util!I5*Weighting!B9+TUM_db2_S3_Util!J5*Weighting!B10+TUM_db2_S3_Util!K5*Weighting!B11+TUM_db2_S3_Util!L5*Weighting!B12+TUM_db2_S3_Util!M5*Weighting!B13+TUM_db2_S3_Util!N5*Weighting!B14+TUM_db2_S3_Util!O5*Weighting!B15+TUM_db2_S3_Util!P5*Weighting!B16+TUM_db2_S3_Util!Q5*Weighting!B17</f>
        <v>-139.68695554633152</v>
      </c>
      <c r="C5" s="6">
        <f ca="1">+TUM_db2_S3_Util!B5*Weighting!C2+TUM_db2_S3_Util!C5*Weighting!C3+TUM_db2_S3_Util!D5*Weighting!C4+TUM_db2_S3_Util!E5*Weighting!C5+TUM_db2_S3_Util!F5*Weighting!C6+TUM_db2_S3_Util!G5*Weighting!C7+TUM_db2_S3_Util!H5*Weighting!C8+TUM_db2_S3_Util!I5*Weighting!C9+TUM_db2_S3_Util!J5*Weighting!C10+TUM_db2_S3_Util!K5*Weighting!C11+TUM_db2_S3_Util!L5*Weighting!C12+TUM_db2_S3_Util!M5*Weighting!C13+TUM_db2_S3_Util!N5*Weighting!C14+TUM_db2_S3_Util!O5*Weighting!C15+TUM_db2_S3_Util!P5*Weighting!C16+TUM_db2_S3_Util!Q5*Weighting!C17</f>
        <v>-134.5208187583392</v>
      </c>
      <c r="D5" s="6">
        <f ca="1">+TUM_db2_S3_Util!B5*Weighting!D2+TUM_db2_S3_Util!C5*Weighting!D3+TUM_db2_S3_Util!D5*Weighting!D4+TUM_db2_S3_Util!E5*Weighting!D5+TUM_db2_S3_Util!F5*Weighting!D6+TUM_db2_S3_Util!G5*Weighting!D7+TUM_db2_S3_Util!H5*Weighting!D8+TUM_db2_S3_Util!I5*Weighting!D9+TUM_db2_S3_Util!J5*Weighting!D10+TUM_db2_S3_Util!K5*Weighting!D11+TUM_db2_S3_Util!L5*Weighting!D12+TUM_db2_S3_Util!M5*Weighting!D13+TUM_db2_S3_Util!N5*Weighting!D14+TUM_db2_S3_Util!O5*Weighting!D15+TUM_db2_S3_Util!P5*Weighting!D16+TUM_db2_S3_Util!Q5*Weighting!D17</f>
        <v>-136.36778166750952</v>
      </c>
      <c r="E5" s="6">
        <f ca="1">+TUM_db2_S3_Util!B5*Weighting!E2+TUM_db2_S3_Util!C5*Weighting!E3+TUM_db2_S3_Util!D5*Weighting!E4+TUM_db2_S3_Util!E5*Weighting!E5+TUM_db2_S3_Util!F5*Weighting!E6+TUM_db2_S3_Util!G5*Weighting!E7+TUM_db2_S3_Util!H5*Weighting!E8+TUM_db2_S3_Util!I5*Weighting!E9+TUM_db2_S3_Util!J5*Weighting!E10+TUM_db2_S3_Util!K5*Weighting!E11+TUM_db2_S3_Util!L5*Weighting!E12+TUM_db2_S3_Util!M5*Weighting!E13+TUM_db2_S3_Util!N5*Weighting!E14+TUM_db2_S3_Util!O5*Weighting!E15+TUM_db2_S3_Util!P5*Weighting!E16+TUM_db2_S3_Util!Q5*Weighting!E17</f>
        <v>-165.52678678733881</v>
      </c>
      <c r="F5" s="6">
        <f ca="1">+TUM_db2_S3_Util!B5*Weighting!F2+TUM_db2_S3_Util!C5*Weighting!F3+TUM_db2_S3_Util!D5*Weighting!F4+TUM_db2_S3_Util!E5*Weighting!F5+TUM_db2_S3_Util!F5*Weighting!F6+TUM_db2_S3_Util!G5*Weighting!F7+TUM_db2_S3_Util!H5*Weighting!F8+TUM_db2_S3_Util!I5*Weighting!F9+TUM_db2_S3_Util!J5*Weighting!F10+TUM_db2_S3_Util!K5*Weighting!F11+TUM_db2_S3_Util!L5*Weighting!F12+TUM_db2_S3_Util!M5*Weighting!F13+TUM_db2_S3_Util!N5*Weighting!F14+TUM_db2_S3_Util!O5*Weighting!F15+TUM_db2_S3_Util!P5*Weighting!F16+TUM_db2_S3_Util!Q5*Weighting!F17</f>
        <v>-128.05913698737567</v>
      </c>
      <c r="G5" s="6">
        <f>+TUM_db2_S3_Util!B5*Weighting!G2+TUM_db2_S3_Util!C5*Weighting!G3+TUM_db2_S3_Util!D5*Weighting!G4+TUM_db2_S3_Util!E5*Weighting!G5+TUM_db2_S3_Util!F5*Weighting!G6+TUM_db2_S3_Util!G5*Weighting!G7+TUM_db2_S3_Util!H5*Weighting!G8+TUM_db2_S3_Util!I5*Weighting!G9+TUM_db2_S3_Util!J5*Weighting!G10+TUM_db2_S3_Util!K5*Weighting!G11+TUM_db2_S3_Util!L5*Weighting!G12+TUM_db2_S3_Util!M5*Weighting!G13+TUM_db2_S3_Util!N5*Weighting!G14+TUM_db2_S3_Util!O5*Weighting!G15+TUM_db2_S3_Util!P5*Weighting!G16+TUM_db2_S3_Util!Q5*Weighting!G17</f>
        <v>-57.097927919071587</v>
      </c>
      <c r="H5" s="6">
        <f>+TUM_db2_S3_Util!B5*Weighting!H2+TUM_db2_S3_Util!C5*Weighting!H3+TUM_db2_S3_Util!D5*Weighting!H4+TUM_db2_S3_Util!E5*Weighting!H5+TUM_db2_S3_Util!F5*Weighting!H6+TUM_db2_S3_Util!G5*Weighting!H7+TUM_db2_S3_Util!H5*Weighting!H8+TUM_db2_S3_Util!I5*Weighting!H9+TUM_db2_S3_Util!J5*Weighting!H10+TUM_db2_S3_Util!K5*Weighting!H11+TUM_db2_S3_Util!L5*Weighting!H12+TUM_db2_S3_Util!M5*Weighting!H13+TUM_db2_S3_Util!N5*Weighting!H14+TUM_db2_S3_Util!O5*Weighting!H15+TUM_db2_S3_Util!P5*Weighting!H16+TUM_db2_S3_Util!Q5*Weighting!H17</f>
        <v>-47.33193233692014</v>
      </c>
      <c r="I5" s="6">
        <f>+TUM_db2_S3_Util!B5*Weighting!I2+TUM_db2_S3_Util!C5*Weighting!I3+TUM_db2_S3_Util!D5*Weighting!I4+TUM_db2_S3_Util!E5*Weighting!I5+TUM_db2_S3_Util!F5*Weighting!I6+TUM_db2_S3_Util!G5*Weighting!I7+TUM_db2_S3_Util!H5*Weighting!I8+TUM_db2_S3_Util!I5*Weighting!I9+TUM_db2_S3_Util!J5*Weighting!I10+TUM_db2_S3_Util!K5*Weighting!I11+TUM_db2_S3_Util!L5*Weighting!I12+TUM_db2_S3_Util!M5*Weighting!I13+TUM_db2_S3_Util!N5*Weighting!I14+TUM_db2_S3_Util!O5*Weighting!I15+TUM_db2_S3_Util!P5*Weighting!I16+TUM_db2_S3_Util!Q5*Weighting!I17</f>
        <v>-55.089618992941148</v>
      </c>
      <c r="J5" s="6">
        <f>+TUM_db2_S3_Util!B5*Weighting!J2+TUM_db2_S3_Util!C5*Weighting!J3+TUM_db2_S3_Util!D5*Weighting!J4+TUM_db2_S3_Util!E5*Weighting!J5+TUM_db2_S3_Util!F5*Weighting!J6+TUM_db2_S3_Util!G5*Weighting!J7+TUM_db2_S3_Util!H5*Weighting!J8+TUM_db2_S3_Util!I5*Weighting!J9+TUM_db2_S3_Util!J5*Weighting!J10+TUM_db2_S3_Util!K5*Weighting!J11+TUM_db2_S3_Util!L5*Weighting!J12+TUM_db2_S3_Util!M5*Weighting!J13+TUM_db2_S3_Util!N5*Weighting!J14+TUM_db2_S3_Util!O5*Weighting!J15+TUM_db2_S3_Util!P5*Weighting!J16+TUM_db2_S3_Util!Q5*Weighting!J17</f>
        <v>-63.43313896183377</v>
      </c>
      <c r="K5" s="6">
        <f>+TUM_db2_S3_Util!B5*Weighting!K2+TUM_db2_S3_Util!C5*Weighting!K3+TUM_db2_S3_Util!D5*Weighting!K4+TUM_db2_S3_Util!E5*Weighting!K5+TUM_db2_S3_Util!F5*Weighting!K6+TUM_db2_S3_Util!G5*Weighting!K7+TUM_db2_S3_Util!H5*Weighting!K8+TUM_db2_S3_Util!I5*Weighting!K9+TUM_db2_S3_Util!J5*Weighting!K10+TUM_db2_S3_Util!K5*Weighting!K11+TUM_db2_S3_Util!L5*Weighting!K12+TUM_db2_S3_Util!M5*Weighting!K13+TUM_db2_S3_Util!N5*Weighting!K14+TUM_db2_S3_Util!O5*Weighting!K15+TUM_db2_S3_Util!P5*Weighting!K16+TUM_db2_S3_Util!Q5*Weighting!K17</f>
        <v>-43.404123229808491</v>
      </c>
      <c r="L5" s="6">
        <f>+TUM_db2_S3_Util!B5*Weighting!L2+TUM_db2_S3_Util!C5*Weighting!L3+TUM_db2_S3_Util!D5*Weighting!L4+TUM_db2_S3_Util!E5*Weighting!L5+TUM_db2_S3_Util!F5*Weighting!L6+TUM_db2_S3_Util!G5*Weighting!L7+TUM_db2_S3_Util!H5*Weighting!L8+TUM_db2_S3_Util!I5*Weighting!L9+TUM_db2_S3_Util!J5*Weighting!L10+TUM_db2_S3_Util!K5*Weighting!L11+TUM_db2_S3_Util!L5*Weighting!L12+TUM_db2_S3_Util!M5*Weighting!L13+TUM_db2_S3_Util!N5*Weighting!L14+TUM_db2_S3_Util!O5*Weighting!L15+TUM_db2_S3_Util!P5*Weighting!L16+TUM_db2_S3_Util!Q5*Weighting!L17</f>
        <v>-8.520551621906268</v>
      </c>
      <c r="M5" s="6">
        <f>+TUM_db2_S3_Util!B5*Weighting!M2+TUM_db2_S3_Util!C5*Weighting!M3+TUM_db2_S3_Util!D5*Weighting!M4+TUM_db2_S3_Util!E5*Weighting!M5+TUM_db2_S3_Util!F5*Weighting!M6+TUM_db2_S3_Util!G5*Weighting!M7+TUM_db2_S3_Util!H5*Weighting!M8+TUM_db2_S3_Util!I5*Weighting!M9+TUM_db2_S3_Util!J5*Weighting!M10+TUM_db2_S3_Util!K5*Weighting!M11+TUM_db2_S3_Util!L5*Weighting!M12+TUM_db2_S3_Util!M5*Weighting!M13+TUM_db2_S3_Util!N5*Weighting!M14+TUM_db2_S3_Util!O5*Weighting!M15+TUM_db2_S3_Util!P5*Weighting!M16+TUM_db2_S3_Util!Q5*Weighting!M17</f>
        <v>-0.41679061538687717</v>
      </c>
      <c r="N5" s="6">
        <f>+TUM_db2_S3_Util!B5*Weighting!N2+TUM_db2_S3_Util!C5*Weighting!N3+TUM_db2_S3_Util!D5*Weighting!N4+TUM_db2_S3_Util!E5*Weighting!N5+TUM_db2_S3_Util!F5*Weighting!N6+TUM_db2_S3_Util!G5*Weighting!N7+TUM_db2_S3_Util!H5*Weighting!N8+TUM_db2_S3_Util!I5*Weighting!N9+TUM_db2_S3_Util!J5*Weighting!N10+TUM_db2_S3_Util!K5*Weighting!N11+TUM_db2_S3_Util!L5*Weighting!N12+TUM_db2_S3_Util!M5*Weighting!N13+TUM_db2_S3_Util!N5*Weighting!N14+TUM_db2_S3_Util!O5*Weighting!N15+TUM_db2_S3_Util!P5*Weighting!N16+TUM_db2_S3_Util!Q5*Weighting!N17</f>
        <v>-137.83605692879749</v>
      </c>
      <c r="O5" s="6">
        <f>+TUM_db2_S3_Util!B5*Weighting!O2+TUM_db2_S3_Util!C5*Weighting!O3+TUM_db2_S3_Util!D5*Weighting!O4+TUM_db2_S3_Util!E5*Weighting!O5+TUM_db2_S3_Util!F5*Weighting!O6+TUM_db2_S3_Util!G5*Weighting!O7+TUM_db2_S3_Util!H5*Weighting!O8+TUM_db2_S3_Util!I5*Weighting!O9+TUM_db2_S3_Util!J5*Weighting!O10+TUM_db2_S3_Util!K5*Weighting!O11+TUM_db2_S3_Util!L5*Weighting!O12+TUM_db2_S3_Util!M5*Weighting!O13+TUM_db2_S3_Util!N5*Weighting!O14+TUM_db2_S3_Util!O5*Weighting!O15+TUM_db2_S3_Util!P5*Weighting!O16+TUM_db2_S3_Util!Q5*Weighting!O17</f>
        <v>-211.4406092756677</v>
      </c>
      <c r="P5" s="6">
        <f>+TUM_db2_S3_Util!B5*Weighting!P2+TUM_db2_S3_Util!C5*Weighting!P3+TUM_db2_S3_Util!D5*Weighting!P4+TUM_db2_S3_Util!E5*Weighting!P5+TUM_db2_S3_Util!F5*Weighting!P6+TUM_db2_S3_Util!G5*Weighting!P7+TUM_db2_S3_Util!H5*Weighting!P8+TUM_db2_S3_Util!I5*Weighting!P9+TUM_db2_S3_Util!J5*Weighting!P10+TUM_db2_S3_Util!K5*Weighting!P11+TUM_db2_S3_Util!L5*Weighting!P12+TUM_db2_S3_Util!M5*Weighting!P13+TUM_db2_S3_Util!N5*Weighting!P14+TUM_db2_S3_Util!O5*Weighting!P15+TUM_db2_S3_Util!P5*Weighting!P16+TUM_db2_S3_Util!Q5*Weighting!P17</f>
        <v>-15.56684189647002</v>
      </c>
      <c r="Q5" s="6">
        <f>+TUM_db2_S3_Util!B5*Weighting!Q2+TUM_db2_S3_Util!C5*Weighting!Q3+TUM_db2_S3_Util!D5*Weighting!Q4+TUM_db2_S3_Util!E5*Weighting!Q5+TUM_db2_S3_Util!F5*Weighting!Q6+TUM_db2_S3_Util!G5*Weighting!Q7+TUM_db2_S3_Util!H5*Weighting!Q8+TUM_db2_S3_Util!I5*Weighting!Q9+TUM_db2_S3_Util!J5*Weighting!Q10+TUM_db2_S3_Util!K5*Weighting!Q11+TUM_db2_S3_Util!L5*Weighting!Q12+TUM_db2_S3_Util!M5*Weighting!Q13+TUM_db2_S3_Util!N5*Weighting!Q14+TUM_db2_S3_Util!O5*Weighting!Q15+TUM_db2_S3_Util!P5*Weighting!Q16+TUM_db2_S3_Util!Q5*Weighting!Q17</f>
        <v>-0.92657622309680754</v>
      </c>
      <c r="R5" s="6">
        <f>+TUM_db2_S3_Util!B5*Weighting!R2+TUM_db2_S3_Util!C5*Weighting!R3+TUM_db2_S3_Util!D5*Weighting!R4+TUM_db2_S3_Util!E5*Weighting!R5+TUM_db2_S3_Util!F5*Weighting!R6+TUM_db2_S3_Util!G5*Weighting!R7+TUM_db2_S3_Util!H5*Weighting!R8+TUM_db2_S3_Util!I5*Weighting!R9+TUM_db2_S3_Util!J5*Weighting!R10+TUM_db2_S3_Util!K5*Weighting!R11+TUM_db2_S3_Util!L5*Weighting!R12+TUM_db2_S3_Util!M5*Weighting!R13+TUM_db2_S3_Util!N5*Weighting!R14+TUM_db2_S3_Util!O5*Weighting!R15+TUM_db2_S3_Util!P5*Weighting!R16+TUM_db2_S3_Util!Q5*Weighting!R17</f>
        <v>-12.903686495898526</v>
      </c>
      <c r="S5" s="6">
        <f>+TUM_db2_S3_Util!B5*Weighting!S2+TUM_db2_S3_Util!C5*Weighting!S3+TUM_db2_S3_Util!D5*Weighting!S4+TUM_db2_S3_Util!E5*Weighting!S5+TUM_db2_S3_Util!F5*Weighting!S6+TUM_db2_S3_Util!G5*Weighting!S7+TUM_db2_S3_Util!H5*Weighting!S8+TUM_db2_S3_Util!I5*Weighting!S9+TUM_db2_S3_Util!J5*Weighting!S10+TUM_db2_S3_Util!K5*Weighting!S11+TUM_db2_S3_Util!L5*Weighting!S12+TUM_db2_S3_Util!M5*Weighting!S13+TUM_db2_S3_Util!N5*Weighting!S14+TUM_db2_S3_Util!O5*Weighting!S15+TUM_db2_S3_Util!P5*Weighting!S16+TUM_db2_S3_Util!Q5*Weighting!S17</f>
        <v>-23.119636506121257</v>
      </c>
      <c r="T5" s="6">
        <f>+TUM_db2_S3_Util!B5*Weighting!T2+TUM_db2_S3_Util!C5*Weighting!T3+TUM_db2_S3_Util!D5*Weighting!T4+TUM_db2_S3_Util!E5*Weighting!T5+TUM_db2_S3_Util!F5*Weighting!T6+TUM_db2_S3_Util!G5*Weighting!T7+TUM_db2_S3_Util!H5*Weighting!T8+TUM_db2_S3_Util!I5*Weighting!T9+TUM_db2_S3_Util!J5*Weighting!T10+TUM_db2_S3_Util!K5*Weighting!T11+TUM_db2_S3_Util!L5*Weighting!T12+TUM_db2_S3_Util!M5*Weighting!T13+TUM_db2_S3_Util!N5*Weighting!T14+TUM_db2_S3_Util!O5*Weighting!T15+TUM_db2_S3_Util!P5*Weighting!T16+TUM_db2_S3_Util!Q5*Weighting!T17</f>
        <v>-30.087476299810696</v>
      </c>
      <c r="U5" s="6">
        <f>+TUM_db2_S3_Util!B5*Weighting!U2+TUM_db2_S3_Util!C5*Weighting!U3+TUM_db2_S3_Util!D5*Weighting!U4+TUM_db2_S3_Util!E5*Weighting!U5+TUM_db2_S3_Util!F5*Weighting!U6+TUM_db2_S3_Util!G5*Weighting!U7+TUM_db2_S3_Util!H5*Weighting!U8+TUM_db2_S3_Util!I5*Weighting!U9+TUM_db2_S3_Util!J5*Weighting!U10+TUM_db2_S3_Util!K5*Weighting!U11+TUM_db2_S3_Util!L5*Weighting!U12+TUM_db2_S3_Util!M5*Weighting!U13+TUM_db2_S3_Util!N5*Weighting!U14+TUM_db2_S3_Util!O5*Weighting!U15+TUM_db2_S3_Util!P5*Weighting!U16+TUM_db2_S3_Util!Q5*Weighting!U17</f>
        <v>-33.576238157927847</v>
      </c>
      <c r="V5" s="6">
        <f>+TUM_db2_S3_Util!B5*Weighting!V2+TUM_db2_S3_Util!C5*Weighting!V3+TUM_db2_S3_Util!D5*Weighting!V4+TUM_db2_S3_Util!E5*Weighting!V5+TUM_db2_S3_Util!F5*Weighting!V6+TUM_db2_S3_Util!G5*Weighting!V7+TUM_db2_S3_Util!H5*Weighting!V8+TUM_db2_S3_Util!I5*Weighting!V9+TUM_db2_S3_Util!J5*Weighting!V10+TUM_db2_S3_Util!K5*Weighting!V11+TUM_db2_S3_Util!L5*Weighting!V12+TUM_db2_S3_Util!M5*Weighting!V13+TUM_db2_S3_Util!N5*Weighting!V14+TUM_db2_S3_Util!O5*Weighting!V15+TUM_db2_S3_Util!P5*Weighting!V16+TUM_db2_S3_Util!Q5*Weighting!V17</f>
        <v>-30.338497833319558</v>
      </c>
      <c r="W5" s="6">
        <f>+TUM_db2_S3_Util!B5*Weighting!W2+TUM_db2_S3_Util!C5*Weighting!W3+TUM_db2_S3_Util!D5*Weighting!W4+TUM_db2_S3_Util!E5*Weighting!W5+TUM_db2_S3_Util!F5*Weighting!W6+TUM_db2_S3_Util!G5*Weighting!W7+TUM_db2_S3_Util!H5*Weighting!W8+TUM_db2_S3_Util!I5*Weighting!W9+TUM_db2_S3_Util!J5*Weighting!W10+TUM_db2_S3_Util!K5*Weighting!W11+TUM_db2_S3_Util!L5*Weighting!W12+TUM_db2_S3_Util!M5*Weighting!W13+TUM_db2_S3_Util!N5*Weighting!W14+TUM_db2_S3_Util!O5*Weighting!W15+TUM_db2_S3_Util!P5*Weighting!W16+TUM_db2_S3_Util!Q5*Weighting!W17</f>
        <v>-204.58808738493309</v>
      </c>
      <c r="X5" s="6">
        <f>+TUM_db2_S3_Util!B5*Weighting!X2+TUM_db2_S3_Util!C5*Weighting!X3+TUM_db2_S3_Util!D5*Weighting!X4+TUM_db2_S3_Util!E5*Weighting!X5+TUM_db2_S3_Util!F5*Weighting!X6+TUM_db2_S3_Util!G5*Weighting!X7+TUM_db2_S3_Util!H5*Weighting!X8+TUM_db2_S3_Util!I5*Weighting!X9+TUM_db2_S3_Util!J5*Weighting!X10+TUM_db2_S3_Util!K5*Weighting!X11+TUM_db2_S3_Util!L5*Weighting!X12+TUM_db2_S3_Util!M5*Weighting!X13+TUM_db2_S3_Util!N5*Weighting!X14+TUM_db2_S3_Util!O5*Weighting!X15+TUM_db2_S3_Util!P5*Weighting!X16+TUM_db2_S3_Util!Q5*Weighting!X17</f>
        <v>-17.929150938579177</v>
      </c>
      <c r="Y5" s="6">
        <f>+TUM_db2_S3_Util!B5*Weighting!Y2+TUM_db2_S3_Util!C5*Weighting!Y3+TUM_db2_S3_Util!D5*Weighting!Y4+TUM_db2_S3_Util!E5*Weighting!Y5+TUM_db2_S3_Util!F5*Weighting!Y6+TUM_db2_S3_Util!G5*Weighting!Y7+TUM_db2_S3_Util!H5*Weighting!Y8+TUM_db2_S3_Util!I5*Weighting!Y9+TUM_db2_S3_Util!J5*Weighting!Y10+TUM_db2_S3_Util!K5*Weighting!Y11+TUM_db2_S3_Util!L5*Weighting!Y12+TUM_db2_S3_Util!M5*Weighting!Y13+TUM_db2_S3_Util!N5*Weighting!Y14+TUM_db2_S3_Util!O5*Weighting!Y15+TUM_db2_S3_Util!P5*Weighting!Y16+TUM_db2_S3_Util!Q5*Weighting!Y17</f>
        <v>-154.86573359869598</v>
      </c>
      <c r="Z5" s="6">
        <f>+TUM_db2_S3_Util!B5*Weighting!Z2+TUM_db2_S3_Util!C5*Weighting!Z3+TUM_db2_S3_Util!D5*Weighting!Z4+TUM_db2_S3_Util!E5*Weighting!Z5+TUM_db2_S3_Util!F5*Weighting!Z6+TUM_db2_S3_Util!G5*Weighting!Z7+TUM_db2_S3_Util!H5*Weighting!Z8+TUM_db2_S3_Util!I5*Weighting!Z9+TUM_db2_S3_Util!J5*Weighting!Z10+TUM_db2_S3_Util!K5*Weighting!Z11+TUM_db2_S3_Util!L5*Weighting!Z12+TUM_db2_S3_Util!M5*Weighting!Z13+TUM_db2_S3_Util!N5*Weighting!Z14+TUM_db2_S3_Util!O5*Weighting!Z15+TUM_db2_S3_Util!P5*Weighting!Z16+TUM_db2_S3_Util!Q5*Weighting!Z17</f>
        <v>-18.877665275705123</v>
      </c>
      <c r="AA5" s="6">
        <f>+TUM_db2_S3_Util!B5*Weighting!AA2+TUM_db2_S3_Util!C5*Weighting!AA3+TUM_db2_S3_Util!D5*Weighting!AA4+TUM_db2_S3_Util!E5*Weighting!AA5+TUM_db2_S3_Util!F5*Weighting!AA6+TUM_db2_S3_Util!G5*Weighting!AA7+TUM_db2_S3_Util!H5*Weighting!AA8+TUM_db2_S3_Util!I5*Weighting!AA9+TUM_db2_S3_Util!J5*Weighting!AA10+TUM_db2_S3_Util!K5*Weighting!AA11+TUM_db2_S3_Util!L5*Weighting!AA12+TUM_db2_S3_Util!M5*Weighting!AA13+TUM_db2_S3_Util!N5*Weighting!AA14+TUM_db2_S3_Util!O5*Weighting!AA15+TUM_db2_S3_Util!P5*Weighting!AA16+TUM_db2_S3_Util!Q5*Weighting!AA17</f>
        <v>-12.573247652829075</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3_Mat!B2*Weighting!B2+TUM_db2_S3_Mat!C2*Weighting!B3+TUM_db2_S3_Mat!D2*Weighting!B4+TUM_db2_S3_Mat!E2*Weighting!B5+TUM_db2_S3_Mat!F2*Weighting!B6+TUM_db2_S3_Mat!G2*Weighting!B7+TUM_db2_S3_Mat!H2*Weighting!B8+TUM_db2_S3_Mat!I2*Weighting!B9+TUM_db2_S3_Mat!J2*Weighting!B10+TUM_db2_S3_Mat!K2*Weighting!B11+TUM_db2_S3_Mat!L2*Weighting!B12+TUM_db2_S3_Mat!M2*Weighting!B13+TUM_db2_S3_Mat!N2*Weighting!B14+TUM_db2_S3_Mat!O2*Weighting!B15+TUM_db2_S3_Mat!P2*Weighting!B16+TUM_db2_S3_Mat!Q2*Weighting!B17</f>
        <v>698.43477773165785</v>
      </c>
      <c r="C2" s="6">
        <f ca="1">+TUM_db2_S3_Mat!B2*Weighting!C2+TUM_db2_S3_Mat!C2*Weighting!C3+TUM_db2_S3_Mat!D2*Weighting!C4+TUM_db2_S3_Mat!E2*Weighting!C5+TUM_db2_S3_Mat!F2*Weighting!C6+TUM_db2_S3_Mat!G2*Weighting!C7+TUM_db2_S3_Mat!H2*Weighting!C8+TUM_db2_S3_Mat!I2*Weighting!C9+TUM_db2_S3_Mat!J2*Weighting!C10+TUM_db2_S3_Mat!K2*Weighting!C11+TUM_db2_S3_Mat!L2*Weighting!C12+TUM_db2_S3_Mat!M2*Weighting!C13+TUM_db2_S3_Mat!N2*Weighting!C14+TUM_db2_S3_Mat!O2*Weighting!C15+TUM_db2_S3_Mat!P2*Weighting!C16+TUM_db2_S3_Mat!Q2*Weighting!C17</f>
        <v>672.60409379169619</v>
      </c>
      <c r="D2" s="6">
        <f ca="1">+TUM_db2_S3_Mat!B2*Weighting!D2+TUM_db2_S3_Mat!C2*Weighting!D3+TUM_db2_S3_Mat!D2*Weighting!D4+TUM_db2_S3_Mat!E2*Weighting!D5+TUM_db2_S3_Mat!F2*Weighting!D6+TUM_db2_S3_Mat!G2*Weighting!D7+TUM_db2_S3_Mat!H2*Weighting!D8+TUM_db2_S3_Mat!I2*Weighting!D9+TUM_db2_S3_Mat!J2*Weighting!D10+TUM_db2_S3_Mat!K2*Weighting!D11+TUM_db2_S3_Mat!L2*Weighting!D12+TUM_db2_S3_Mat!M2*Weighting!D13+TUM_db2_S3_Mat!N2*Weighting!D14+TUM_db2_S3_Mat!O2*Weighting!D15+TUM_db2_S3_Mat!P2*Weighting!D16+TUM_db2_S3_Mat!Q2*Weighting!D17</f>
        <v>681.83890833754742</v>
      </c>
      <c r="E2" s="6">
        <f ca="1">+TUM_db2_S3_Mat!B2*Weighting!E2+TUM_db2_S3_Mat!C2*Weighting!E3+TUM_db2_S3_Mat!D2*Weighting!E4+TUM_db2_S3_Mat!E2*Weighting!E5+TUM_db2_S3_Mat!F2*Weighting!E6+TUM_db2_S3_Mat!G2*Weighting!E7+TUM_db2_S3_Mat!H2*Weighting!E8+TUM_db2_S3_Mat!I2*Weighting!E9+TUM_db2_S3_Mat!J2*Weighting!E10+TUM_db2_S3_Mat!K2*Weighting!E11+TUM_db2_S3_Mat!L2*Weighting!E12+TUM_db2_S3_Mat!M2*Weighting!E13+TUM_db2_S3_Mat!N2*Weighting!E14+TUM_db2_S3_Mat!O2*Weighting!E15+TUM_db2_S3_Mat!P2*Weighting!E16+TUM_db2_S3_Mat!Q2*Weighting!E17</f>
        <v>827.63393393669423</v>
      </c>
      <c r="F2" s="6">
        <f ca="1">+TUM_db2_S3_Mat!B2*Weighting!F2+TUM_db2_S3_Mat!C2*Weighting!F3+TUM_db2_S3_Mat!D2*Weighting!F4+TUM_db2_S3_Mat!E2*Weighting!F5+TUM_db2_S3_Mat!F2*Weighting!F6+TUM_db2_S3_Mat!G2*Weighting!F7+TUM_db2_S3_Mat!H2*Weighting!F8+TUM_db2_S3_Mat!I2*Weighting!F9+TUM_db2_S3_Mat!J2*Weighting!F10+TUM_db2_S3_Mat!K2*Weighting!F11+TUM_db2_S3_Mat!L2*Weighting!F12+TUM_db2_S3_Mat!M2*Weighting!F13+TUM_db2_S3_Mat!N2*Weighting!F14+TUM_db2_S3_Mat!O2*Weighting!F15+TUM_db2_S3_Mat!P2*Weighting!F16+TUM_db2_S3_Mat!Q2*Weighting!F17</f>
        <v>640.2956849368785</v>
      </c>
      <c r="G2" s="6">
        <f>+TUM_db2_S3_Mat!B2*Weighting!G2+TUM_db2_S3_Mat!C2*Weighting!G3+TUM_db2_S3_Mat!D2*Weighting!G4+TUM_db2_S3_Mat!E2*Weighting!G5+TUM_db2_S3_Mat!F2*Weighting!G6+TUM_db2_S3_Mat!G2*Weighting!G7+TUM_db2_S3_Mat!H2*Weighting!G8+TUM_db2_S3_Mat!I2*Weighting!G9+TUM_db2_S3_Mat!J2*Weighting!G10+TUM_db2_S3_Mat!K2*Weighting!G11+TUM_db2_S3_Mat!L2*Weighting!G12+TUM_db2_S3_Mat!M2*Weighting!G13+TUM_db2_S3_Mat!N2*Weighting!G14+TUM_db2_S3_Mat!O2*Weighting!G15+TUM_db2_S3_Mat!P2*Weighting!G16+TUM_db2_S3_Mat!Q2*Weighting!G17</f>
        <v>285.48963959535797</v>
      </c>
      <c r="H2" s="6">
        <f>+TUM_db2_S3_Mat!B2*Weighting!H2+TUM_db2_S3_Mat!C2*Weighting!H3+TUM_db2_S3_Mat!D2*Weighting!H4+TUM_db2_S3_Mat!E2*Weighting!H5+TUM_db2_S3_Mat!F2*Weighting!H6+TUM_db2_S3_Mat!G2*Weighting!H7+TUM_db2_S3_Mat!H2*Weighting!H8+TUM_db2_S3_Mat!I2*Weighting!H9+TUM_db2_S3_Mat!J2*Weighting!H10+TUM_db2_S3_Mat!K2*Weighting!H11+TUM_db2_S3_Mat!L2*Weighting!H12+TUM_db2_S3_Mat!M2*Weighting!H13+TUM_db2_S3_Mat!N2*Weighting!H14+TUM_db2_S3_Mat!O2*Weighting!H15+TUM_db2_S3_Mat!P2*Weighting!H16+TUM_db2_S3_Mat!Q2*Weighting!H17</f>
        <v>236.65966168460071</v>
      </c>
      <c r="I2" s="6">
        <f>+TUM_db2_S3_Mat!B2*Weighting!I2+TUM_db2_S3_Mat!C2*Weighting!I3+TUM_db2_S3_Mat!D2*Weighting!I4+TUM_db2_S3_Mat!E2*Weighting!I5+TUM_db2_S3_Mat!F2*Weighting!I6+TUM_db2_S3_Mat!G2*Weighting!I7+TUM_db2_S3_Mat!H2*Weighting!I8+TUM_db2_S3_Mat!I2*Weighting!I9+TUM_db2_S3_Mat!J2*Weighting!I10+TUM_db2_S3_Mat!K2*Weighting!I11+TUM_db2_S3_Mat!L2*Weighting!I12+TUM_db2_S3_Mat!M2*Weighting!I13+TUM_db2_S3_Mat!N2*Weighting!I14+TUM_db2_S3_Mat!O2*Weighting!I15+TUM_db2_S3_Mat!P2*Weighting!I16+TUM_db2_S3_Mat!Q2*Weighting!I17</f>
        <v>275.44809496470583</v>
      </c>
      <c r="J2" s="6">
        <f>+TUM_db2_S3_Mat!B2*Weighting!J2+TUM_db2_S3_Mat!C2*Weighting!J3+TUM_db2_S3_Mat!D2*Weighting!J4+TUM_db2_S3_Mat!E2*Weighting!J5+TUM_db2_S3_Mat!F2*Weighting!J6+TUM_db2_S3_Mat!G2*Weighting!J7+TUM_db2_S3_Mat!H2*Weighting!J8+TUM_db2_S3_Mat!I2*Weighting!J9+TUM_db2_S3_Mat!J2*Weighting!J10+TUM_db2_S3_Mat!K2*Weighting!J11+TUM_db2_S3_Mat!L2*Weighting!J12+TUM_db2_S3_Mat!M2*Weighting!J13+TUM_db2_S3_Mat!N2*Weighting!J14+TUM_db2_S3_Mat!O2*Weighting!J15+TUM_db2_S3_Mat!P2*Weighting!J16+TUM_db2_S3_Mat!Q2*Weighting!J17</f>
        <v>317.16569480916888</v>
      </c>
      <c r="K2" s="6">
        <f>+TUM_db2_S3_Mat!B2*Weighting!K2+TUM_db2_S3_Mat!C2*Weighting!K3+TUM_db2_S3_Mat!D2*Weighting!K4+TUM_db2_S3_Mat!E2*Weighting!K5+TUM_db2_S3_Mat!F2*Weighting!K6+TUM_db2_S3_Mat!G2*Weighting!K7+TUM_db2_S3_Mat!H2*Weighting!K8+TUM_db2_S3_Mat!I2*Weighting!K9+TUM_db2_S3_Mat!J2*Weighting!K10+TUM_db2_S3_Mat!K2*Weighting!K11+TUM_db2_S3_Mat!L2*Weighting!K12+TUM_db2_S3_Mat!M2*Weighting!K13+TUM_db2_S3_Mat!N2*Weighting!K14+TUM_db2_S3_Mat!O2*Weighting!K15+TUM_db2_S3_Mat!P2*Weighting!K16+TUM_db2_S3_Mat!Q2*Weighting!K17</f>
        <v>217.02061614904247</v>
      </c>
      <c r="L2" s="6">
        <f>+TUM_db2_S3_Mat!B2*Weighting!L2+TUM_db2_S3_Mat!C2*Weighting!L3+TUM_db2_S3_Mat!D2*Weighting!L4+TUM_db2_S3_Mat!E2*Weighting!L5+TUM_db2_S3_Mat!F2*Weighting!L6+TUM_db2_S3_Mat!G2*Weighting!L7+TUM_db2_S3_Mat!H2*Weighting!L8+TUM_db2_S3_Mat!I2*Weighting!L9+TUM_db2_S3_Mat!J2*Weighting!L10+TUM_db2_S3_Mat!K2*Weighting!L11+TUM_db2_S3_Mat!L2*Weighting!L12+TUM_db2_S3_Mat!M2*Weighting!L13+TUM_db2_S3_Mat!N2*Weighting!L14+TUM_db2_S3_Mat!O2*Weighting!L15+TUM_db2_S3_Mat!P2*Weighting!L16+TUM_db2_S3_Mat!Q2*Weighting!L17</f>
        <v>42.602758109531344</v>
      </c>
      <c r="M2" s="6">
        <f>+TUM_db2_S3_Mat!B2*Weighting!M2+TUM_db2_S3_Mat!C2*Weighting!M3+TUM_db2_S3_Mat!D2*Weighting!M4+TUM_db2_S3_Mat!E2*Weighting!M5+TUM_db2_S3_Mat!F2*Weighting!M6+TUM_db2_S3_Mat!G2*Weighting!M7+TUM_db2_S3_Mat!H2*Weighting!M8+TUM_db2_S3_Mat!I2*Weighting!M9+TUM_db2_S3_Mat!J2*Weighting!M10+TUM_db2_S3_Mat!K2*Weighting!M11+TUM_db2_S3_Mat!L2*Weighting!M12+TUM_db2_S3_Mat!M2*Weighting!M13+TUM_db2_S3_Mat!N2*Weighting!M14+TUM_db2_S3_Mat!O2*Weighting!M15+TUM_db2_S3_Mat!P2*Weighting!M16+TUM_db2_S3_Mat!Q2*Weighting!M17</f>
        <v>2.0839530769343866</v>
      </c>
      <c r="N2" s="6">
        <f>+TUM_db2_S3_Mat!B2*Weighting!N2+TUM_db2_S3_Mat!C2*Weighting!N3+TUM_db2_S3_Mat!D2*Weighting!N4+TUM_db2_S3_Mat!E2*Weighting!N5+TUM_db2_S3_Mat!F2*Weighting!N6+TUM_db2_S3_Mat!G2*Weighting!N7+TUM_db2_S3_Mat!H2*Weighting!N8+TUM_db2_S3_Mat!I2*Weighting!N9+TUM_db2_S3_Mat!J2*Weighting!N10+TUM_db2_S3_Mat!K2*Weighting!N11+TUM_db2_S3_Mat!L2*Weighting!N12+TUM_db2_S3_Mat!M2*Weighting!N13+TUM_db2_S3_Mat!N2*Weighting!N14+TUM_db2_S3_Mat!O2*Weighting!N15+TUM_db2_S3_Mat!P2*Weighting!N16+TUM_db2_S3_Mat!Q2*Weighting!N17</f>
        <v>689.18028464398731</v>
      </c>
      <c r="O2" s="6">
        <f>+TUM_db2_S3_Mat!B2*Weighting!O2+TUM_db2_S3_Mat!C2*Weighting!O3+TUM_db2_S3_Mat!D2*Weighting!O4+TUM_db2_S3_Mat!E2*Weighting!O5+TUM_db2_S3_Mat!F2*Weighting!O6+TUM_db2_S3_Mat!G2*Weighting!O7+TUM_db2_S3_Mat!H2*Weighting!O8+TUM_db2_S3_Mat!I2*Weighting!O9+TUM_db2_S3_Mat!J2*Weighting!O10+TUM_db2_S3_Mat!K2*Weighting!O11+TUM_db2_S3_Mat!L2*Weighting!O12+TUM_db2_S3_Mat!M2*Weighting!O13+TUM_db2_S3_Mat!N2*Weighting!O14+TUM_db2_S3_Mat!O2*Weighting!O15+TUM_db2_S3_Mat!P2*Weighting!O16+TUM_db2_S3_Mat!Q2*Weighting!O17</f>
        <v>1057.2030463783387</v>
      </c>
      <c r="P2" s="6">
        <f>+TUM_db2_S3_Mat!B2*Weighting!P2+TUM_db2_S3_Mat!C2*Weighting!P3+TUM_db2_S3_Mat!D2*Weighting!P4+TUM_db2_S3_Mat!E2*Weighting!P5+TUM_db2_S3_Mat!F2*Weighting!P6+TUM_db2_S3_Mat!G2*Weighting!P7+TUM_db2_S3_Mat!H2*Weighting!P8+TUM_db2_S3_Mat!I2*Weighting!P9+TUM_db2_S3_Mat!J2*Weighting!P10+TUM_db2_S3_Mat!K2*Weighting!P11+TUM_db2_S3_Mat!L2*Weighting!P12+TUM_db2_S3_Mat!M2*Weighting!P13+TUM_db2_S3_Mat!N2*Weighting!P14+TUM_db2_S3_Mat!O2*Weighting!P15+TUM_db2_S3_Mat!P2*Weighting!P16+TUM_db2_S3_Mat!Q2*Weighting!P17</f>
        <v>77.834209482350104</v>
      </c>
      <c r="Q2" s="6">
        <f>+TUM_db2_S3_Mat!B2*Weighting!Q2+TUM_db2_S3_Mat!C2*Weighting!Q3+TUM_db2_S3_Mat!D2*Weighting!Q4+TUM_db2_S3_Mat!E2*Weighting!Q5+TUM_db2_S3_Mat!F2*Weighting!Q6+TUM_db2_S3_Mat!G2*Weighting!Q7+TUM_db2_S3_Mat!H2*Weighting!Q8+TUM_db2_S3_Mat!I2*Weighting!Q9+TUM_db2_S3_Mat!J2*Weighting!Q10+TUM_db2_S3_Mat!K2*Weighting!Q11+TUM_db2_S3_Mat!L2*Weighting!Q12+TUM_db2_S3_Mat!M2*Weighting!Q13+TUM_db2_S3_Mat!N2*Weighting!Q14+TUM_db2_S3_Mat!O2*Weighting!Q15+TUM_db2_S3_Mat!P2*Weighting!Q16+TUM_db2_S3_Mat!Q2*Weighting!Q17</f>
        <v>4.6328811154840368</v>
      </c>
      <c r="R2" s="6">
        <f>+TUM_db2_S3_Mat!B2*Weighting!R2+TUM_db2_S3_Mat!C2*Weighting!R3+TUM_db2_S3_Mat!D2*Weighting!R4+TUM_db2_S3_Mat!E2*Weighting!R5+TUM_db2_S3_Mat!F2*Weighting!R6+TUM_db2_S3_Mat!G2*Weighting!R7+TUM_db2_S3_Mat!H2*Weighting!R8+TUM_db2_S3_Mat!I2*Weighting!R9+TUM_db2_S3_Mat!J2*Weighting!R10+TUM_db2_S3_Mat!K2*Weighting!R11+TUM_db2_S3_Mat!L2*Weighting!R12+TUM_db2_S3_Mat!M2*Weighting!R13+TUM_db2_S3_Mat!N2*Weighting!R14+TUM_db2_S3_Mat!O2*Weighting!R15+TUM_db2_S3_Mat!P2*Weighting!R16+TUM_db2_S3_Mat!Q2*Weighting!R17</f>
        <v>64.518432479492631</v>
      </c>
      <c r="S2" s="6">
        <f>+TUM_db2_S3_Mat!B2*Weighting!S2+TUM_db2_S3_Mat!C2*Weighting!S3+TUM_db2_S3_Mat!D2*Weighting!S4+TUM_db2_S3_Mat!E2*Weighting!S5+TUM_db2_S3_Mat!F2*Weighting!S6+TUM_db2_S3_Mat!G2*Weighting!S7+TUM_db2_S3_Mat!H2*Weighting!S8+TUM_db2_S3_Mat!I2*Weighting!S9+TUM_db2_S3_Mat!J2*Weighting!S10+TUM_db2_S3_Mat!K2*Weighting!S11+TUM_db2_S3_Mat!L2*Weighting!S12+TUM_db2_S3_Mat!M2*Weighting!S13+TUM_db2_S3_Mat!N2*Weighting!S14+TUM_db2_S3_Mat!O2*Weighting!S15+TUM_db2_S3_Mat!P2*Weighting!S16+TUM_db2_S3_Mat!Q2*Weighting!S17</f>
        <v>115.59818253060628</v>
      </c>
      <c r="T2" s="6">
        <f>+TUM_db2_S3_Mat!B2*Weighting!T2+TUM_db2_S3_Mat!C2*Weighting!T3+TUM_db2_S3_Mat!D2*Weighting!T4+TUM_db2_S3_Mat!E2*Weighting!T5+TUM_db2_S3_Mat!F2*Weighting!T6+TUM_db2_S3_Mat!G2*Weighting!T7+TUM_db2_S3_Mat!H2*Weighting!T8+TUM_db2_S3_Mat!I2*Weighting!T9+TUM_db2_S3_Mat!J2*Weighting!T10+TUM_db2_S3_Mat!K2*Weighting!T11+TUM_db2_S3_Mat!L2*Weighting!T12+TUM_db2_S3_Mat!M2*Weighting!T13+TUM_db2_S3_Mat!N2*Weighting!T14+TUM_db2_S3_Mat!O2*Weighting!T15+TUM_db2_S3_Mat!P2*Weighting!T16+TUM_db2_S3_Mat!Q2*Weighting!T17</f>
        <v>150.43738149905346</v>
      </c>
      <c r="U2" s="6">
        <f>+TUM_db2_S3_Mat!B2*Weighting!U2+TUM_db2_S3_Mat!C2*Weighting!U3+TUM_db2_S3_Mat!D2*Weighting!U4+TUM_db2_S3_Mat!E2*Weighting!U5+TUM_db2_S3_Mat!F2*Weighting!U6+TUM_db2_S3_Mat!G2*Weighting!U7+TUM_db2_S3_Mat!H2*Weighting!U8+TUM_db2_S3_Mat!I2*Weighting!U9+TUM_db2_S3_Mat!J2*Weighting!U10+TUM_db2_S3_Mat!K2*Weighting!U11+TUM_db2_S3_Mat!L2*Weighting!U12+TUM_db2_S3_Mat!M2*Weighting!U13+TUM_db2_S3_Mat!N2*Weighting!U14+TUM_db2_S3_Mat!O2*Weighting!U15+TUM_db2_S3_Mat!P2*Weighting!U16+TUM_db2_S3_Mat!Q2*Weighting!U17</f>
        <v>167.88119078963922</v>
      </c>
      <c r="V2" s="6">
        <f>+TUM_db2_S3_Mat!B2*Weighting!V2+TUM_db2_S3_Mat!C2*Weighting!V3+TUM_db2_S3_Mat!D2*Weighting!V4+TUM_db2_S3_Mat!E2*Weighting!V5+TUM_db2_S3_Mat!F2*Weighting!V6+TUM_db2_S3_Mat!G2*Weighting!V7+TUM_db2_S3_Mat!H2*Weighting!V8+TUM_db2_S3_Mat!I2*Weighting!V9+TUM_db2_S3_Mat!J2*Weighting!V10+TUM_db2_S3_Mat!K2*Weighting!V11+TUM_db2_S3_Mat!L2*Weighting!V12+TUM_db2_S3_Mat!M2*Weighting!V13+TUM_db2_S3_Mat!N2*Weighting!V14+TUM_db2_S3_Mat!O2*Weighting!V15+TUM_db2_S3_Mat!P2*Weighting!V16+TUM_db2_S3_Mat!Q2*Weighting!V17</f>
        <v>151.6924891665978</v>
      </c>
      <c r="W2" s="6">
        <f>+TUM_db2_S3_Mat!B2*Weighting!W2+TUM_db2_S3_Mat!C2*Weighting!W3+TUM_db2_S3_Mat!D2*Weighting!W4+TUM_db2_S3_Mat!E2*Weighting!W5+TUM_db2_S3_Mat!F2*Weighting!W6+TUM_db2_S3_Mat!G2*Weighting!W7+TUM_db2_S3_Mat!H2*Weighting!W8+TUM_db2_S3_Mat!I2*Weighting!W9+TUM_db2_S3_Mat!J2*Weighting!W10+TUM_db2_S3_Mat!K2*Weighting!W11+TUM_db2_S3_Mat!L2*Weighting!W12+TUM_db2_S3_Mat!M2*Weighting!W13+TUM_db2_S3_Mat!N2*Weighting!W14+TUM_db2_S3_Mat!O2*Weighting!W15+TUM_db2_S3_Mat!P2*Weighting!W16+TUM_db2_S3_Mat!Q2*Weighting!W17</f>
        <v>1022.9404369246657</v>
      </c>
      <c r="X2" s="6">
        <f>+TUM_db2_S3_Mat!B2*Weighting!X2+TUM_db2_S3_Mat!C2*Weighting!X3+TUM_db2_S3_Mat!D2*Weighting!X4+TUM_db2_S3_Mat!E2*Weighting!X5+TUM_db2_S3_Mat!F2*Weighting!X6+TUM_db2_S3_Mat!G2*Weighting!X7+TUM_db2_S3_Mat!H2*Weighting!X8+TUM_db2_S3_Mat!I2*Weighting!X9+TUM_db2_S3_Mat!J2*Weighting!X10+TUM_db2_S3_Mat!K2*Weighting!X11+TUM_db2_S3_Mat!L2*Weighting!X12+TUM_db2_S3_Mat!M2*Weighting!X13+TUM_db2_S3_Mat!N2*Weighting!X14+TUM_db2_S3_Mat!O2*Weighting!X15+TUM_db2_S3_Mat!P2*Weighting!X16+TUM_db2_S3_Mat!Q2*Weighting!X17</f>
        <v>89.645754692895878</v>
      </c>
      <c r="Y2" s="6">
        <f>+TUM_db2_S3_Mat!B2*Weighting!Y2+TUM_db2_S3_Mat!C2*Weighting!Y3+TUM_db2_S3_Mat!D2*Weighting!Y4+TUM_db2_S3_Mat!E2*Weighting!Y5+TUM_db2_S3_Mat!F2*Weighting!Y6+TUM_db2_S3_Mat!G2*Weighting!Y7+TUM_db2_S3_Mat!H2*Weighting!Y8+TUM_db2_S3_Mat!I2*Weighting!Y9+TUM_db2_S3_Mat!J2*Weighting!Y10+TUM_db2_S3_Mat!K2*Weighting!Y11+TUM_db2_S3_Mat!L2*Weighting!Y12+TUM_db2_S3_Mat!M2*Weighting!Y13+TUM_db2_S3_Mat!N2*Weighting!Y14+TUM_db2_S3_Mat!O2*Weighting!Y15+TUM_db2_S3_Mat!P2*Weighting!Y16+TUM_db2_S3_Mat!Q2*Weighting!Y17</f>
        <v>774.32866799347994</v>
      </c>
      <c r="Z2" s="6">
        <f>+TUM_db2_S3_Mat!B2*Weighting!Z2+TUM_db2_S3_Mat!C2*Weighting!Z3+TUM_db2_S3_Mat!D2*Weighting!Z4+TUM_db2_S3_Mat!E2*Weighting!Z5+TUM_db2_S3_Mat!F2*Weighting!Z6+TUM_db2_S3_Mat!G2*Weighting!Z7+TUM_db2_S3_Mat!H2*Weighting!Z8+TUM_db2_S3_Mat!I2*Weighting!Z9+TUM_db2_S3_Mat!J2*Weighting!Z10+TUM_db2_S3_Mat!K2*Weighting!Z11+TUM_db2_S3_Mat!L2*Weighting!Z12+TUM_db2_S3_Mat!M2*Weighting!Z13+TUM_db2_S3_Mat!N2*Weighting!Z14+TUM_db2_S3_Mat!O2*Weighting!Z15+TUM_db2_S3_Mat!P2*Weighting!Z16+TUM_db2_S3_Mat!Q2*Weighting!Z17</f>
        <v>94.388326378525619</v>
      </c>
      <c r="AA2" s="6">
        <f>+TUM_db2_S3_Mat!B2*Weighting!AA2+TUM_db2_S3_Mat!C2*Weighting!AA3+TUM_db2_S3_Mat!D2*Weighting!AA4+TUM_db2_S3_Mat!E2*Weighting!AA5+TUM_db2_S3_Mat!F2*Weighting!AA6+TUM_db2_S3_Mat!G2*Weighting!AA7+TUM_db2_S3_Mat!H2*Weighting!AA8+TUM_db2_S3_Mat!I2*Weighting!AA9+TUM_db2_S3_Mat!J2*Weighting!AA10+TUM_db2_S3_Mat!K2*Weighting!AA11+TUM_db2_S3_Mat!L2*Weighting!AA12+TUM_db2_S3_Mat!M2*Weighting!AA13+TUM_db2_S3_Mat!N2*Weighting!AA14+TUM_db2_S3_Mat!O2*Weighting!AA15+TUM_db2_S3_Mat!P2*Weighting!AA16+TUM_db2_S3_Mat!Q2*Weighting!AA17</f>
        <v>62.866238264145373</v>
      </c>
    </row>
    <row r="3" spans="1:27" x14ac:dyDescent="0.35">
      <c r="A3" s="5" t="s">
        <v>2</v>
      </c>
      <c r="B3" s="6">
        <f ca="1">+TUM_db2_S3_Mat!B3*Weighting!B2+TUM_db2_S3_Mat!C3*Weighting!B3+TUM_db2_S3_Mat!D3*Weighting!B4+TUM_db2_S3_Mat!E3*Weighting!B5+TUM_db2_S3_Mat!F3*Weighting!B6+TUM_db2_S3_Mat!G3*Weighting!B7+TUM_db2_S3_Mat!H3*Weighting!B8+TUM_db2_S3_Mat!I3*Weighting!B9+TUM_db2_S3_Mat!J3*Weighting!B10+TUM_db2_S3_Mat!K3*Weighting!B11+TUM_db2_S3_Mat!L3*Weighting!B12+TUM_db2_S3_Mat!M3*Weighting!B13+TUM_db2_S3_Mat!N3*Weighting!B14+TUM_db2_S3_Mat!O3*Weighting!B15+TUM_db2_S3_Mat!P3*Weighting!B16+TUM_db2_S3_Mat!Q3*Weighting!B17</f>
        <v>279.37391109266304</v>
      </c>
      <c r="C3" s="6">
        <f ca="1">+TUM_db2_S3_Mat!B3*Weighting!C2+TUM_db2_S3_Mat!C3*Weighting!C3+TUM_db2_S3_Mat!D3*Weighting!C4+TUM_db2_S3_Mat!E3*Weighting!C5+TUM_db2_S3_Mat!F3*Weighting!C6+TUM_db2_S3_Mat!G3*Weighting!C7+TUM_db2_S3_Mat!H3*Weighting!C8+TUM_db2_S3_Mat!I3*Weighting!C9+TUM_db2_S3_Mat!J3*Weighting!C10+TUM_db2_S3_Mat!K3*Weighting!C11+TUM_db2_S3_Mat!L3*Weighting!C12+TUM_db2_S3_Mat!M3*Weighting!C13+TUM_db2_S3_Mat!N3*Weighting!C14+TUM_db2_S3_Mat!O3*Weighting!C15+TUM_db2_S3_Mat!P3*Weighting!C16+TUM_db2_S3_Mat!Q3*Weighting!C17</f>
        <v>269.04163751667841</v>
      </c>
      <c r="D3" s="6">
        <f ca="1">+TUM_db2_S3_Mat!B3*Weighting!D2+TUM_db2_S3_Mat!C3*Weighting!D3+TUM_db2_S3_Mat!D3*Weighting!D4+TUM_db2_S3_Mat!E3*Weighting!D5+TUM_db2_S3_Mat!F3*Weighting!D6+TUM_db2_S3_Mat!G3*Weighting!D7+TUM_db2_S3_Mat!H3*Weighting!D8+TUM_db2_S3_Mat!I3*Weighting!D9+TUM_db2_S3_Mat!J3*Weighting!D10+TUM_db2_S3_Mat!K3*Weighting!D11+TUM_db2_S3_Mat!L3*Weighting!D12+TUM_db2_S3_Mat!M3*Weighting!D13+TUM_db2_S3_Mat!N3*Weighting!D14+TUM_db2_S3_Mat!O3*Weighting!D15+TUM_db2_S3_Mat!P3*Weighting!D16+TUM_db2_S3_Mat!Q3*Weighting!D17</f>
        <v>272.73556333501904</v>
      </c>
      <c r="E3" s="6">
        <f ca="1">+TUM_db2_S3_Mat!B3*Weighting!E2+TUM_db2_S3_Mat!C3*Weighting!E3+TUM_db2_S3_Mat!D3*Weighting!E4+TUM_db2_S3_Mat!E3*Weighting!E5+TUM_db2_S3_Mat!F3*Weighting!E6+TUM_db2_S3_Mat!G3*Weighting!E7+TUM_db2_S3_Mat!H3*Weighting!E8+TUM_db2_S3_Mat!I3*Weighting!E9+TUM_db2_S3_Mat!J3*Weighting!E10+TUM_db2_S3_Mat!K3*Weighting!E11+TUM_db2_S3_Mat!L3*Weighting!E12+TUM_db2_S3_Mat!M3*Weighting!E13+TUM_db2_S3_Mat!N3*Weighting!E14+TUM_db2_S3_Mat!O3*Weighting!E15+TUM_db2_S3_Mat!P3*Weighting!E16+TUM_db2_S3_Mat!Q3*Weighting!E17</f>
        <v>331.05357357467767</v>
      </c>
      <c r="F3" s="6">
        <f ca="1">+TUM_db2_S3_Mat!B3*Weighting!F2+TUM_db2_S3_Mat!C3*Weighting!F3+TUM_db2_S3_Mat!D3*Weighting!F4+TUM_db2_S3_Mat!E3*Weighting!F5+TUM_db2_S3_Mat!F3*Weighting!F6+TUM_db2_S3_Mat!G3*Weighting!F7+TUM_db2_S3_Mat!H3*Weighting!F8+TUM_db2_S3_Mat!I3*Weighting!F9+TUM_db2_S3_Mat!J3*Weighting!F10+TUM_db2_S3_Mat!K3*Weighting!F11+TUM_db2_S3_Mat!L3*Weighting!F12+TUM_db2_S3_Mat!M3*Weighting!F13+TUM_db2_S3_Mat!N3*Weighting!F14+TUM_db2_S3_Mat!O3*Weighting!F15+TUM_db2_S3_Mat!P3*Weighting!F16+TUM_db2_S3_Mat!Q3*Weighting!F17</f>
        <v>256.11827397475133</v>
      </c>
      <c r="G3" s="6">
        <f>+TUM_db2_S3_Mat!B3*Weighting!G2+TUM_db2_S3_Mat!C3*Weighting!G3+TUM_db2_S3_Mat!D3*Weighting!G4+TUM_db2_S3_Mat!E3*Weighting!G5+TUM_db2_S3_Mat!F3*Weighting!G6+TUM_db2_S3_Mat!G3*Weighting!G7+TUM_db2_S3_Mat!H3*Weighting!G8+TUM_db2_S3_Mat!I3*Weighting!G9+TUM_db2_S3_Mat!J3*Weighting!G10+TUM_db2_S3_Mat!K3*Weighting!G11+TUM_db2_S3_Mat!L3*Weighting!G12+TUM_db2_S3_Mat!M3*Weighting!G13+TUM_db2_S3_Mat!N3*Weighting!G14+TUM_db2_S3_Mat!O3*Weighting!G15+TUM_db2_S3_Mat!P3*Weighting!G16+TUM_db2_S3_Mat!Q3*Weighting!G17</f>
        <v>114.19585583814317</v>
      </c>
      <c r="H3" s="6">
        <f>+TUM_db2_S3_Mat!B3*Weighting!H2+TUM_db2_S3_Mat!C3*Weighting!H3+TUM_db2_S3_Mat!D3*Weighting!H4+TUM_db2_S3_Mat!E3*Weighting!H5+TUM_db2_S3_Mat!F3*Weighting!H6+TUM_db2_S3_Mat!G3*Weighting!H7+TUM_db2_S3_Mat!H3*Weighting!H8+TUM_db2_S3_Mat!I3*Weighting!H9+TUM_db2_S3_Mat!J3*Weighting!H10+TUM_db2_S3_Mat!K3*Weighting!H11+TUM_db2_S3_Mat!L3*Weighting!H12+TUM_db2_S3_Mat!M3*Weighting!H13+TUM_db2_S3_Mat!N3*Weighting!H14+TUM_db2_S3_Mat!O3*Weighting!H15+TUM_db2_S3_Mat!P3*Weighting!H16+TUM_db2_S3_Mat!Q3*Weighting!H17</f>
        <v>94.66386467384028</v>
      </c>
      <c r="I3" s="6">
        <f>+TUM_db2_S3_Mat!B3*Weighting!I2+TUM_db2_S3_Mat!C3*Weighting!I3+TUM_db2_S3_Mat!D3*Weighting!I4+TUM_db2_S3_Mat!E3*Weighting!I5+TUM_db2_S3_Mat!F3*Weighting!I6+TUM_db2_S3_Mat!G3*Weighting!I7+TUM_db2_S3_Mat!H3*Weighting!I8+TUM_db2_S3_Mat!I3*Weighting!I9+TUM_db2_S3_Mat!J3*Weighting!I10+TUM_db2_S3_Mat!K3*Weighting!I11+TUM_db2_S3_Mat!L3*Weighting!I12+TUM_db2_S3_Mat!M3*Weighting!I13+TUM_db2_S3_Mat!N3*Weighting!I14+TUM_db2_S3_Mat!O3*Weighting!I15+TUM_db2_S3_Mat!P3*Weighting!I16+TUM_db2_S3_Mat!Q3*Weighting!I17</f>
        <v>110.1792379858823</v>
      </c>
      <c r="J3" s="6">
        <f>+TUM_db2_S3_Mat!B3*Weighting!J2+TUM_db2_S3_Mat!C3*Weighting!J3+TUM_db2_S3_Mat!D3*Weighting!J4+TUM_db2_S3_Mat!E3*Weighting!J5+TUM_db2_S3_Mat!F3*Weighting!J6+TUM_db2_S3_Mat!G3*Weighting!J7+TUM_db2_S3_Mat!H3*Weighting!J8+TUM_db2_S3_Mat!I3*Weighting!J9+TUM_db2_S3_Mat!J3*Weighting!J10+TUM_db2_S3_Mat!K3*Weighting!J11+TUM_db2_S3_Mat!L3*Weighting!J12+TUM_db2_S3_Mat!M3*Weighting!J13+TUM_db2_S3_Mat!N3*Weighting!J14+TUM_db2_S3_Mat!O3*Weighting!J15+TUM_db2_S3_Mat!P3*Weighting!J16+TUM_db2_S3_Mat!Q3*Weighting!J17</f>
        <v>126.86627792366755</v>
      </c>
      <c r="K3" s="6">
        <f>+TUM_db2_S3_Mat!B3*Weighting!K2+TUM_db2_S3_Mat!C3*Weighting!K3+TUM_db2_S3_Mat!D3*Weighting!K4+TUM_db2_S3_Mat!E3*Weighting!K5+TUM_db2_S3_Mat!F3*Weighting!K6+TUM_db2_S3_Mat!G3*Weighting!K7+TUM_db2_S3_Mat!H3*Weighting!K8+TUM_db2_S3_Mat!I3*Weighting!K9+TUM_db2_S3_Mat!J3*Weighting!K10+TUM_db2_S3_Mat!K3*Weighting!K11+TUM_db2_S3_Mat!L3*Weighting!K12+TUM_db2_S3_Mat!M3*Weighting!K13+TUM_db2_S3_Mat!N3*Weighting!K14+TUM_db2_S3_Mat!O3*Weighting!K15+TUM_db2_S3_Mat!P3*Weighting!K16+TUM_db2_S3_Mat!Q3*Weighting!K17</f>
        <v>86.808246459616981</v>
      </c>
      <c r="L3" s="6">
        <f>+TUM_db2_S3_Mat!B3*Weighting!L2+TUM_db2_S3_Mat!C3*Weighting!L3+TUM_db2_S3_Mat!D3*Weighting!L4+TUM_db2_S3_Mat!E3*Weighting!L5+TUM_db2_S3_Mat!F3*Weighting!L6+TUM_db2_S3_Mat!G3*Weighting!L7+TUM_db2_S3_Mat!H3*Weighting!L8+TUM_db2_S3_Mat!I3*Weighting!L9+TUM_db2_S3_Mat!J3*Weighting!L10+TUM_db2_S3_Mat!K3*Weighting!L11+TUM_db2_S3_Mat!L3*Weighting!L12+TUM_db2_S3_Mat!M3*Weighting!L13+TUM_db2_S3_Mat!N3*Weighting!L14+TUM_db2_S3_Mat!O3*Weighting!L15+TUM_db2_S3_Mat!P3*Weighting!L16+TUM_db2_S3_Mat!Q3*Weighting!L17</f>
        <v>17.041103243812536</v>
      </c>
      <c r="M3" s="6">
        <f>+TUM_db2_S3_Mat!B3*Weighting!M2+TUM_db2_S3_Mat!C3*Weighting!M3+TUM_db2_S3_Mat!D3*Weighting!M4+TUM_db2_S3_Mat!E3*Weighting!M5+TUM_db2_S3_Mat!F3*Weighting!M6+TUM_db2_S3_Mat!G3*Weighting!M7+TUM_db2_S3_Mat!H3*Weighting!M8+TUM_db2_S3_Mat!I3*Weighting!M9+TUM_db2_S3_Mat!J3*Weighting!M10+TUM_db2_S3_Mat!K3*Weighting!M11+TUM_db2_S3_Mat!L3*Weighting!M12+TUM_db2_S3_Mat!M3*Weighting!M13+TUM_db2_S3_Mat!N3*Weighting!M14+TUM_db2_S3_Mat!O3*Weighting!M15+TUM_db2_S3_Mat!P3*Weighting!M16+TUM_db2_S3_Mat!Q3*Weighting!M17</f>
        <v>0.83358123077375457</v>
      </c>
      <c r="N3" s="6">
        <f>+TUM_db2_S3_Mat!B3*Weighting!N2+TUM_db2_S3_Mat!C3*Weighting!N3+TUM_db2_S3_Mat!D3*Weighting!N4+TUM_db2_S3_Mat!E3*Weighting!N5+TUM_db2_S3_Mat!F3*Weighting!N6+TUM_db2_S3_Mat!G3*Weighting!N7+TUM_db2_S3_Mat!H3*Weighting!N8+TUM_db2_S3_Mat!I3*Weighting!N9+TUM_db2_S3_Mat!J3*Weighting!N10+TUM_db2_S3_Mat!K3*Weighting!N11+TUM_db2_S3_Mat!L3*Weighting!N12+TUM_db2_S3_Mat!M3*Weighting!N13+TUM_db2_S3_Mat!N3*Weighting!N14+TUM_db2_S3_Mat!O3*Weighting!N15+TUM_db2_S3_Mat!P3*Weighting!N16+TUM_db2_S3_Mat!Q3*Weighting!N17</f>
        <v>275.67211385759492</v>
      </c>
      <c r="O3" s="6">
        <f>+TUM_db2_S3_Mat!B3*Weighting!O2+TUM_db2_S3_Mat!C3*Weighting!O3+TUM_db2_S3_Mat!D3*Weighting!O4+TUM_db2_S3_Mat!E3*Weighting!O5+TUM_db2_S3_Mat!F3*Weighting!O6+TUM_db2_S3_Mat!G3*Weighting!O7+TUM_db2_S3_Mat!H3*Weighting!O8+TUM_db2_S3_Mat!I3*Weighting!O9+TUM_db2_S3_Mat!J3*Weighting!O10+TUM_db2_S3_Mat!K3*Weighting!O11+TUM_db2_S3_Mat!L3*Weighting!O12+TUM_db2_S3_Mat!M3*Weighting!O13+TUM_db2_S3_Mat!N3*Weighting!O14+TUM_db2_S3_Mat!O3*Weighting!O15+TUM_db2_S3_Mat!P3*Weighting!O16+TUM_db2_S3_Mat!Q3*Weighting!O17</f>
        <v>422.88121855133545</v>
      </c>
      <c r="P3" s="6">
        <f>+TUM_db2_S3_Mat!B3*Weighting!P2+TUM_db2_S3_Mat!C3*Weighting!P3+TUM_db2_S3_Mat!D3*Weighting!P4+TUM_db2_S3_Mat!E3*Weighting!P5+TUM_db2_S3_Mat!F3*Weighting!P6+TUM_db2_S3_Mat!G3*Weighting!P7+TUM_db2_S3_Mat!H3*Weighting!P8+TUM_db2_S3_Mat!I3*Weighting!P9+TUM_db2_S3_Mat!J3*Weighting!P10+TUM_db2_S3_Mat!K3*Weighting!P11+TUM_db2_S3_Mat!L3*Weighting!P12+TUM_db2_S3_Mat!M3*Weighting!P13+TUM_db2_S3_Mat!N3*Weighting!P14+TUM_db2_S3_Mat!O3*Weighting!P15+TUM_db2_S3_Mat!P3*Weighting!P16+TUM_db2_S3_Mat!Q3*Weighting!P17</f>
        <v>31.13368379294004</v>
      </c>
      <c r="Q3" s="6">
        <f>+TUM_db2_S3_Mat!B3*Weighting!Q2+TUM_db2_S3_Mat!C3*Weighting!Q3+TUM_db2_S3_Mat!D3*Weighting!Q4+TUM_db2_S3_Mat!E3*Weighting!Q5+TUM_db2_S3_Mat!F3*Weighting!Q6+TUM_db2_S3_Mat!G3*Weighting!Q7+TUM_db2_S3_Mat!H3*Weighting!Q8+TUM_db2_S3_Mat!I3*Weighting!Q9+TUM_db2_S3_Mat!J3*Weighting!Q10+TUM_db2_S3_Mat!K3*Weighting!Q11+TUM_db2_S3_Mat!L3*Weighting!Q12+TUM_db2_S3_Mat!M3*Weighting!Q13+TUM_db2_S3_Mat!N3*Weighting!Q14+TUM_db2_S3_Mat!O3*Weighting!Q15+TUM_db2_S3_Mat!P3*Weighting!Q16+TUM_db2_S3_Mat!Q3*Weighting!Q17</f>
        <v>1.8531524461936146</v>
      </c>
      <c r="R3" s="6">
        <f>+TUM_db2_S3_Mat!B3*Weighting!R2+TUM_db2_S3_Mat!C3*Weighting!R3+TUM_db2_S3_Mat!D3*Weighting!R4+TUM_db2_S3_Mat!E3*Weighting!R5+TUM_db2_S3_Mat!F3*Weighting!R6+TUM_db2_S3_Mat!G3*Weighting!R7+TUM_db2_S3_Mat!H3*Weighting!R8+TUM_db2_S3_Mat!I3*Weighting!R9+TUM_db2_S3_Mat!J3*Weighting!R10+TUM_db2_S3_Mat!K3*Weighting!R11+TUM_db2_S3_Mat!L3*Weighting!R12+TUM_db2_S3_Mat!M3*Weighting!R13+TUM_db2_S3_Mat!N3*Weighting!R14+TUM_db2_S3_Mat!O3*Weighting!R15+TUM_db2_S3_Mat!P3*Weighting!R16+TUM_db2_S3_Mat!Q3*Weighting!R17</f>
        <v>25.807372991797052</v>
      </c>
      <c r="S3" s="6">
        <f>+TUM_db2_S3_Mat!B3*Weighting!S2+TUM_db2_S3_Mat!C3*Weighting!S3+TUM_db2_S3_Mat!D3*Weighting!S4+TUM_db2_S3_Mat!E3*Weighting!S5+TUM_db2_S3_Mat!F3*Weighting!S6+TUM_db2_S3_Mat!G3*Weighting!S7+TUM_db2_S3_Mat!H3*Weighting!S8+TUM_db2_S3_Mat!I3*Weighting!S9+TUM_db2_S3_Mat!J3*Weighting!S10+TUM_db2_S3_Mat!K3*Weighting!S11+TUM_db2_S3_Mat!L3*Weighting!S12+TUM_db2_S3_Mat!M3*Weighting!S13+TUM_db2_S3_Mat!N3*Weighting!S14+TUM_db2_S3_Mat!O3*Weighting!S15+TUM_db2_S3_Mat!P3*Weighting!S16+TUM_db2_S3_Mat!Q3*Weighting!S17</f>
        <v>46.239273012242514</v>
      </c>
      <c r="T3" s="6">
        <f>+TUM_db2_S3_Mat!B3*Weighting!T2+TUM_db2_S3_Mat!C3*Weighting!T3+TUM_db2_S3_Mat!D3*Weighting!T4+TUM_db2_S3_Mat!E3*Weighting!T5+TUM_db2_S3_Mat!F3*Weighting!T6+TUM_db2_S3_Mat!G3*Weighting!T7+TUM_db2_S3_Mat!H3*Weighting!T8+TUM_db2_S3_Mat!I3*Weighting!T9+TUM_db2_S3_Mat!J3*Weighting!T10+TUM_db2_S3_Mat!K3*Weighting!T11+TUM_db2_S3_Mat!L3*Weighting!T12+TUM_db2_S3_Mat!M3*Weighting!T13+TUM_db2_S3_Mat!N3*Weighting!T14+TUM_db2_S3_Mat!O3*Weighting!T15+TUM_db2_S3_Mat!P3*Weighting!T16+TUM_db2_S3_Mat!Q3*Weighting!T17</f>
        <v>60.174952599621385</v>
      </c>
      <c r="U3" s="6">
        <f>+TUM_db2_S3_Mat!B3*Weighting!U2+TUM_db2_S3_Mat!C3*Weighting!U3+TUM_db2_S3_Mat!D3*Weighting!U4+TUM_db2_S3_Mat!E3*Weighting!U5+TUM_db2_S3_Mat!F3*Weighting!U6+TUM_db2_S3_Mat!G3*Weighting!U7+TUM_db2_S3_Mat!H3*Weighting!U8+TUM_db2_S3_Mat!I3*Weighting!U9+TUM_db2_S3_Mat!J3*Weighting!U10+TUM_db2_S3_Mat!K3*Weighting!U11+TUM_db2_S3_Mat!L3*Weighting!U12+TUM_db2_S3_Mat!M3*Weighting!U13+TUM_db2_S3_Mat!N3*Weighting!U14+TUM_db2_S3_Mat!O3*Weighting!U15+TUM_db2_S3_Mat!P3*Weighting!U16+TUM_db2_S3_Mat!Q3*Weighting!U17</f>
        <v>67.152476315855679</v>
      </c>
      <c r="V3" s="6">
        <f>+TUM_db2_S3_Mat!B3*Weighting!V2+TUM_db2_S3_Mat!C3*Weighting!V3+TUM_db2_S3_Mat!D3*Weighting!V4+TUM_db2_S3_Mat!E3*Weighting!V5+TUM_db2_S3_Mat!F3*Weighting!V6+TUM_db2_S3_Mat!G3*Weighting!V7+TUM_db2_S3_Mat!H3*Weighting!V8+TUM_db2_S3_Mat!I3*Weighting!V9+TUM_db2_S3_Mat!J3*Weighting!V10+TUM_db2_S3_Mat!K3*Weighting!V11+TUM_db2_S3_Mat!L3*Weighting!V12+TUM_db2_S3_Mat!M3*Weighting!V13+TUM_db2_S3_Mat!N3*Weighting!V14+TUM_db2_S3_Mat!O3*Weighting!V15+TUM_db2_S3_Mat!P3*Weighting!V16+TUM_db2_S3_Mat!Q3*Weighting!V17</f>
        <v>60.676995666639115</v>
      </c>
      <c r="W3" s="6">
        <f>+TUM_db2_S3_Mat!B3*Weighting!W2+TUM_db2_S3_Mat!C3*Weighting!W3+TUM_db2_S3_Mat!D3*Weighting!W4+TUM_db2_S3_Mat!E3*Weighting!W5+TUM_db2_S3_Mat!F3*Weighting!W6+TUM_db2_S3_Mat!G3*Weighting!W7+TUM_db2_S3_Mat!H3*Weighting!W8+TUM_db2_S3_Mat!I3*Weighting!W9+TUM_db2_S3_Mat!J3*Weighting!W10+TUM_db2_S3_Mat!K3*Weighting!W11+TUM_db2_S3_Mat!L3*Weighting!W12+TUM_db2_S3_Mat!M3*Weighting!W13+TUM_db2_S3_Mat!N3*Weighting!W14+TUM_db2_S3_Mat!O3*Weighting!W15+TUM_db2_S3_Mat!P3*Weighting!W16+TUM_db2_S3_Mat!Q3*Weighting!W17</f>
        <v>409.17617476986624</v>
      </c>
      <c r="X3" s="6">
        <f>+TUM_db2_S3_Mat!B3*Weighting!X2+TUM_db2_S3_Mat!C3*Weighting!X3+TUM_db2_S3_Mat!D3*Weighting!X4+TUM_db2_S3_Mat!E3*Weighting!X5+TUM_db2_S3_Mat!F3*Weighting!X6+TUM_db2_S3_Mat!G3*Weighting!X7+TUM_db2_S3_Mat!H3*Weighting!X8+TUM_db2_S3_Mat!I3*Weighting!X9+TUM_db2_S3_Mat!J3*Weighting!X10+TUM_db2_S3_Mat!K3*Weighting!X11+TUM_db2_S3_Mat!L3*Weighting!X12+TUM_db2_S3_Mat!M3*Weighting!X13+TUM_db2_S3_Mat!N3*Weighting!X14+TUM_db2_S3_Mat!O3*Weighting!X15+TUM_db2_S3_Mat!P3*Weighting!X16+TUM_db2_S3_Mat!Q3*Weighting!X17</f>
        <v>35.858301877158347</v>
      </c>
      <c r="Y3" s="6">
        <f>+TUM_db2_S3_Mat!B3*Weighting!Y2+TUM_db2_S3_Mat!C3*Weighting!Y3+TUM_db2_S3_Mat!D3*Weighting!Y4+TUM_db2_S3_Mat!E3*Weighting!Y5+TUM_db2_S3_Mat!F3*Weighting!Y6+TUM_db2_S3_Mat!G3*Weighting!Y7+TUM_db2_S3_Mat!H3*Weighting!Y8+TUM_db2_S3_Mat!I3*Weighting!Y9+TUM_db2_S3_Mat!J3*Weighting!Y10+TUM_db2_S3_Mat!K3*Weighting!Y11+TUM_db2_S3_Mat!L3*Weighting!Y12+TUM_db2_S3_Mat!M3*Weighting!Y13+TUM_db2_S3_Mat!N3*Weighting!Y14+TUM_db2_S3_Mat!O3*Weighting!Y15+TUM_db2_S3_Mat!P3*Weighting!Y16+TUM_db2_S3_Mat!Q3*Weighting!Y17</f>
        <v>309.73146719739196</v>
      </c>
      <c r="Z3" s="6">
        <f>+TUM_db2_S3_Mat!B3*Weighting!Z2+TUM_db2_S3_Mat!C3*Weighting!Z3+TUM_db2_S3_Mat!D3*Weighting!Z4+TUM_db2_S3_Mat!E3*Weighting!Z5+TUM_db2_S3_Mat!F3*Weighting!Z6+TUM_db2_S3_Mat!G3*Weighting!Z7+TUM_db2_S3_Mat!H3*Weighting!Z8+TUM_db2_S3_Mat!I3*Weighting!Z9+TUM_db2_S3_Mat!J3*Weighting!Z10+TUM_db2_S3_Mat!K3*Weighting!Z11+TUM_db2_S3_Mat!L3*Weighting!Z12+TUM_db2_S3_Mat!M3*Weighting!Z13+TUM_db2_S3_Mat!N3*Weighting!Z14+TUM_db2_S3_Mat!O3*Weighting!Z15+TUM_db2_S3_Mat!P3*Weighting!Z16+TUM_db2_S3_Mat!Q3*Weighting!Z17</f>
        <v>37.755330551410246</v>
      </c>
      <c r="AA3" s="6">
        <f>+TUM_db2_S3_Mat!B3*Weighting!AA2+TUM_db2_S3_Mat!C3*Weighting!AA3+TUM_db2_S3_Mat!D3*Weighting!AA4+TUM_db2_S3_Mat!E3*Weighting!AA5+TUM_db2_S3_Mat!F3*Weighting!AA6+TUM_db2_S3_Mat!G3*Weighting!AA7+TUM_db2_S3_Mat!H3*Weighting!AA8+TUM_db2_S3_Mat!I3*Weighting!AA9+TUM_db2_S3_Mat!J3*Weighting!AA10+TUM_db2_S3_Mat!K3*Weighting!AA11+TUM_db2_S3_Mat!L3*Weighting!AA12+TUM_db2_S3_Mat!M3*Weighting!AA13+TUM_db2_S3_Mat!N3*Weighting!AA14+TUM_db2_S3_Mat!O3*Weighting!AA15+TUM_db2_S3_Mat!P3*Weighting!AA16+TUM_db2_S3_Mat!Q3*Weighting!AA17</f>
        <v>25.146495305658149</v>
      </c>
    </row>
    <row r="4" spans="1:27" x14ac:dyDescent="0.35">
      <c r="A4" s="5" t="s">
        <v>3</v>
      </c>
      <c r="B4" s="6">
        <f ca="1">+TUM_db2_S3_Mat!B4*Weighting!B2+TUM_db2_S3_Mat!C4*Weighting!B3+TUM_db2_S3_Mat!D4*Weighting!B4+TUM_db2_S3_Mat!E4*Weighting!B5+TUM_db2_S3_Mat!F4*Weighting!B6+TUM_db2_S3_Mat!G4*Weighting!B7+TUM_db2_S3_Mat!H4*Weighting!B8+TUM_db2_S3_Mat!I4*Weighting!B9+TUM_db2_S3_Mat!J4*Weighting!B10+TUM_db2_S3_Mat!K4*Weighting!B11+TUM_db2_S3_Mat!L4*Weighting!B12+TUM_db2_S3_Mat!M4*Weighting!B13+TUM_db2_S3_Mat!N4*Weighting!B14+TUM_db2_S3_Mat!O4*Weighting!B15+TUM_db2_S3_Mat!P4*Weighting!B16+TUM_db2_S3_Mat!Q4*Weighting!B17</f>
        <v>279.37391109266304</v>
      </c>
      <c r="C4" s="6">
        <f ca="1">+TUM_db2_S3_Mat!B4*Weighting!C2+TUM_db2_S3_Mat!C4*Weighting!C3+TUM_db2_S3_Mat!D4*Weighting!C4+TUM_db2_S3_Mat!E4*Weighting!C5+TUM_db2_S3_Mat!F4*Weighting!C6+TUM_db2_S3_Mat!G4*Weighting!C7+TUM_db2_S3_Mat!H4*Weighting!C8+TUM_db2_S3_Mat!I4*Weighting!C9+TUM_db2_S3_Mat!J4*Weighting!C10+TUM_db2_S3_Mat!K4*Weighting!C11+TUM_db2_S3_Mat!L4*Weighting!C12+TUM_db2_S3_Mat!M4*Weighting!C13+TUM_db2_S3_Mat!N4*Weighting!C14+TUM_db2_S3_Mat!O4*Weighting!C15+TUM_db2_S3_Mat!P4*Weighting!C16+TUM_db2_S3_Mat!Q4*Weighting!C17</f>
        <v>269.04163751667841</v>
      </c>
      <c r="D4" s="6">
        <f ca="1">+TUM_db2_S3_Mat!B4*Weighting!D2+TUM_db2_S3_Mat!C4*Weighting!D3+TUM_db2_S3_Mat!D4*Weighting!D4+TUM_db2_S3_Mat!E4*Weighting!D5+TUM_db2_S3_Mat!F4*Weighting!D6+TUM_db2_S3_Mat!G4*Weighting!D7+TUM_db2_S3_Mat!H4*Weighting!D8+TUM_db2_S3_Mat!I4*Weighting!D9+TUM_db2_S3_Mat!J4*Weighting!D10+TUM_db2_S3_Mat!K4*Weighting!D11+TUM_db2_S3_Mat!L4*Weighting!D12+TUM_db2_S3_Mat!M4*Weighting!D13+TUM_db2_S3_Mat!N4*Weighting!D14+TUM_db2_S3_Mat!O4*Weighting!D15+TUM_db2_S3_Mat!P4*Weighting!D16+TUM_db2_S3_Mat!Q4*Weighting!D17</f>
        <v>272.73556333501904</v>
      </c>
      <c r="E4" s="6">
        <f ca="1">+TUM_db2_S3_Mat!B4*Weighting!E2+TUM_db2_S3_Mat!C4*Weighting!E3+TUM_db2_S3_Mat!D4*Weighting!E4+TUM_db2_S3_Mat!E4*Weighting!E5+TUM_db2_S3_Mat!F4*Weighting!E6+TUM_db2_S3_Mat!G4*Weighting!E7+TUM_db2_S3_Mat!H4*Weighting!E8+TUM_db2_S3_Mat!I4*Weighting!E9+TUM_db2_S3_Mat!J4*Weighting!E10+TUM_db2_S3_Mat!K4*Weighting!E11+TUM_db2_S3_Mat!L4*Weighting!E12+TUM_db2_S3_Mat!M4*Weighting!E13+TUM_db2_S3_Mat!N4*Weighting!E14+TUM_db2_S3_Mat!O4*Weighting!E15+TUM_db2_S3_Mat!P4*Weighting!E16+TUM_db2_S3_Mat!Q4*Weighting!E17</f>
        <v>331.05357357467767</v>
      </c>
      <c r="F4" s="6">
        <f ca="1">+TUM_db2_S3_Mat!B4*Weighting!F2+TUM_db2_S3_Mat!C4*Weighting!F3+TUM_db2_S3_Mat!D4*Weighting!F4+TUM_db2_S3_Mat!E4*Weighting!F5+TUM_db2_S3_Mat!F4*Weighting!F6+TUM_db2_S3_Mat!G4*Weighting!F7+TUM_db2_S3_Mat!H4*Weighting!F8+TUM_db2_S3_Mat!I4*Weighting!F9+TUM_db2_S3_Mat!J4*Weighting!F10+TUM_db2_S3_Mat!K4*Weighting!F11+TUM_db2_S3_Mat!L4*Weighting!F12+TUM_db2_S3_Mat!M4*Weighting!F13+TUM_db2_S3_Mat!N4*Weighting!F14+TUM_db2_S3_Mat!O4*Weighting!F15+TUM_db2_S3_Mat!P4*Weighting!F16+TUM_db2_S3_Mat!Q4*Weighting!F17</f>
        <v>256.11827397475133</v>
      </c>
      <c r="G4" s="6">
        <f>+TUM_db2_S3_Mat!B4*Weighting!G2+TUM_db2_S3_Mat!C4*Weighting!G3+TUM_db2_S3_Mat!D4*Weighting!G4+TUM_db2_S3_Mat!E4*Weighting!G5+TUM_db2_S3_Mat!F4*Weighting!G6+TUM_db2_S3_Mat!G4*Weighting!G7+TUM_db2_S3_Mat!H4*Weighting!G8+TUM_db2_S3_Mat!I4*Weighting!G9+TUM_db2_S3_Mat!J4*Weighting!G10+TUM_db2_S3_Mat!K4*Weighting!G11+TUM_db2_S3_Mat!L4*Weighting!G12+TUM_db2_S3_Mat!M4*Weighting!G13+TUM_db2_S3_Mat!N4*Weighting!G14+TUM_db2_S3_Mat!O4*Weighting!G15+TUM_db2_S3_Mat!P4*Weighting!G16+TUM_db2_S3_Mat!Q4*Weighting!G17</f>
        <v>114.19585583814317</v>
      </c>
      <c r="H4" s="6">
        <f>+TUM_db2_S3_Mat!B4*Weighting!H2+TUM_db2_S3_Mat!C4*Weighting!H3+TUM_db2_S3_Mat!D4*Weighting!H4+TUM_db2_S3_Mat!E4*Weighting!H5+TUM_db2_S3_Mat!F4*Weighting!H6+TUM_db2_S3_Mat!G4*Weighting!H7+TUM_db2_S3_Mat!H4*Weighting!H8+TUM_db2_S3_Mat!I4*Weighting!H9+TUM_db2_S3_Mat!J4*Weighting!H10+TUM_db2_S3_Mat!K4*Weighting!H11+TUM_db2_S3_Mat!L4*Weighting!H12+TUM_db2_S3_Mat!M4*Weighting!H13+TUM_db2_S3_Mat!N4*Weighting!H14+TUM_db2_S3_Mat!O4*Weighting!H15+TUM_db2_S3_Mat!P4*Weighting!H16+TUM_db2_S3_Mat!Q4*Weighting!H17</f>
        <v>94.66386467384028</v>
      </c>
      <c r="I4" s="6">
        <f>+TUM_db2_S3_Mat!B4*Weighting!I2+TUM_db2_S3_Mat!C4*Weighting!I3+TUM_db2_S3_Mat!D4*Weighting!I4+TUM_db2_S3_Mat!E4*Weighting!I5+TUM_db2_S3_Mat!F4*Weighting!I6+TUM_db2_S3_Mat!G4*Weighting!I7+TUM_db2_S3_Mat!H4*Weighting!I8+TUM_db2_S3_Mat!I4*Weighting!I9+TUM_db2_S3_Mat!J4*Weighting!I10+TUM_db2_S3_Mat!K4*Weighting!I11+TUM_db2_S3_Mat!L4*Weighting!I12+TUM_db2_S3_Mat!M4*Weighting!I13+TUM_db2_S3_Mat!N4*Weighting!I14+TUM_db2_S3_Mat!O4*Weighting!I15+TUM_db2_S3_Mat!P4*Weighting!I16+TUM_db2_S3_Mat!Q4*Weighting!I17</f>
        <v>110.1792379858823</v>
      </c>
      <c r="J4" s="6">
        <f>+TUM_db2_S3_Mat!B4*Weighting!J2+TUM_db2_S3_Mat!C4*Weighting!J3+TUM_db2_S3_Mat!D4*Weighting!J4+TUM_db2_S3_Mat!E4*Weighting!J5+TUM_db2_S3_Mat!F4*Weighting!J6+TUM_db2_S3_Mat!G4*Weighting!J7+TUM_db2_S3_Mat!H4*Weighting!J8+TUM_db2_S3_Mat!I4*Weighting!J9+TUM_db2_S3_Mat!J4*Weighting!J10+TUM_db2_S3_Mat!K4*Weighting!J11+TUM_db2_S3_Mat!L4*Weighting!J12+TUM_db2_S3_Mat!M4*Weighting!J13+TUM_db2_S3_Mat!N4*Weighting!J14+TUM_db2_S3_Mat!O4*Weighting!J15+TUM_db2_S3_Mat!P4*Weighting!J16+TUM_db2_S3_Mat!Q4*Weighting!J17</f>
        <v>126.86627792366755</v>
      </c>
      <c r="K4" s="6">
        <f>+TUM_db2_S3_Mat!B4*Weighting!K2+TUM_db2_S3_Mat!C4*Weighting!K3+TUM_db2_S3_Mat!D4*Weighting!K4+TUM_db2_S3_Mat!E4*Weighting!K5+TUM_db2_S3_Mat!F4*Weighting!K6+TUM_db2_S3_Mat!G4*Weighting!K7+TUM_db2_S3_Mat!H4*Weighting!K8+TUM_db2_S3_Mat!I4*Weighting!K9+TUM_db2_S3_Mat!J4*Weighting!K10+TUM_db2_S3_Mat!K4*Weighting!K11+TUM_db2_S3_Mat!L4*Weighting!K12+TUM_db2_S3_Mat!M4*Weighting!K13+TUM_db2_S3_Mat!N4*Weighting!K14+TUM_db2_S3_Mat!O4*Weighting!K15+TUM_db2_S3_Mat!P4*Weighting!K16+TUM_db2_S3_Mat!Q4*Weighting!K17</f>
        <v>86.808246459616981</v>
      </c>
      <c r="L4" s="6">
        <f>+TUM_db2_S3_Mat!B4*Weighting!L2+TUM_db2_S3_Mat!C4*Weighting!L3+TUM_db2_S3_Mat!D4*Weighting!L4+TUM_db2_S3_Mat!E4*Weighting!L5+TUM_db2_S3_Mat!F4*Weighting!L6+TUM_db2_S3_Mat!G4*Weighting!L7+TUM_db2_S3_Mat!H4*Weighting!L8+TUM_db2_S3_Mat!I4*Weighting!L9+TUM_db2_S3_Mat!J4*Weighting!L10+TUM_db2_S3_Mat!K4*Weighting!L11+TUM_db2_S3_Mat!L4*Weighting!L12+TUM_db2_S3_Mat!M4*Weighting!L13+TUM_db2_S3_Mat!N4*Weighting!L14+TUM_db2_S3_Mat!O4*Weighting!L15+TUM_db2_S3_Mat!P4*Weighting!L16+TUM_db2_S3_Mat!Q4*Weighting!L17</f>
        <v>17.041103243812536</v>
      </c>
      <c r="M4" s="6">
        <f>+TUM_db2_S3_Mat!B4*Weighting!M2+TUM_db2_S3_Mat!C4*Weighting!M3+TUM_db2_S3_Mat!D4*Weighting!M4+TUM_db2_S3_Mat!E4*Weighting!M5+TUM_db2_S3_Mat!F4*Weighting!M6+TUM_db2_S3_Mat!G4*Weighting!M7+TUM_db2_S3_Mat!H4*Weighting!M8+TUM_db2_S3_Mat!I4*Weighting!M9+TUM_db2_S3_Mat!J4*Weighting!M10+TUM_db2_S3_Mat!K4*Weighting!M11+TUM_db2_S3_Mat!L4*Weighting!M12+TUM_db2_S3_Mat!M4*Weighting!M13+TUM_db2_S3_Mat!N4*Weighting!M14+TUM_db2_S3_Mat!O4*Weighting!M15+TUM_db2_S3_Mat!P4*Weighting!M16+TUM_db2_S3_Mat!Q4*Weighting!M17</f>
        <v>0.83358123077375457</v>
      </c>
      <c r="N4" s="6">
        <f>+TUM_db2_S3_Mat!B4*Weighting!N2+TUM_db2_S3_Mat!C4*Weighting!N3+TUM_db2_S3_Mat!D4*Weighting!N4+TUM_db2_S3_Mat!E4*Weighting!N5+TUM_db2_S3_Mat!F4*Weighting!N6+TUM_db2_S3_Mat!G4*Weighting!N7+TUM_db2_S3_Mat!H4*Weighting!N8+TUM_db2_S3_Mat!I4*Weighting!N9+TUM_db2_S3_Mat!J4*Weighting!N10+TUM_db2_S3_Mat!K4*Weighting!N11+TUM_db2_S3_Mat!L4*Weighting!N12+TUM_db2_S3_Mat!M4*Weighting!N13+TUM_db2_S3_Mat!N4*Weighting!N14+TUM_db2_S3_Mat!O4*Weighting!N15+TUM_db2_S3_Mat!P4*Weighting!N16+TUM_db2_S3_Mat!Q4*Weighting!N17</f>
        <v>275.67211385759492</v>
      </c>
      <c r="O4" s="6">
        <f>+TUM_db2_S3_Mat!B4*Weighting!O2+TUM_db2_S3_Mat!C4*Weighting!O3+TUM_db2_S3_Mat!D4*Weighting!O4+TUM_db2_S3_Mat!E4*Weighting!O5+TUM_db2_S3_Mat!F4*Weighting!O6+TUM_db2_S3_Mat!G4*Weighting!O7+TUM_db2_S3_Mat!H4*Weighting!O8+TUM_db2_S3_Mat!I4*Weighting!O9+TUM_db2_S3_Mat!J4*Weighting!O10+TUM_db2_S3_Mat!K4*Weighting!O11+TUM_db2_S3_Mat!L4*Weighting!O12+TUM_db2_S3_Mat!M4*Weighting!O13+TUM_db2_S3_Mat!N4*Weighting!O14+TUM_db2_S3_Mat!O4*Weighting!O15+TUM_db2_S3_Mat!P4*Weighting!O16+TUM_db2_S3_Mat!Q4*Weighting!O17</f>
        <v>422.88121855133545</v>
      </c>
      <c r="P4" s="6">
        <f>+TUM_db2_S3_Mat!B4*Weighting!P2+TUM_db2_S3_Mat!C4*Weighting!P3+TUM_db2_S3_Mat!D4*Weighting!P4+TUM_db2_S3_Mat!E4*Weighting!P5+TUM_db2_S3_Mat!F4*Weighting!P6+TUM_db2_S3_Mat!G4*Weighting!P7+TUM_db2_S3_Mat!H4*Weighting!P8+TUM_db2_S3_Mat!I4*Weighting!P9+TUM_db2_S3_Mat!J4*Weighting!P10+TUM_db2_S3_Mat!K4*Weighting!P11+TUM_db2_S3_Mat!L4*Weighting!P12+TUM_db2_S3_Mat!M4*Weighting!P13+TUM_db2_S3_Mat!N4*Weighting!P14+TUM_db2_S3_Mat!O4*Weighting!P15+TUM_db2_S3_Mat!P4*Weighting!P16+TUM_db2_S3_Mat!Q4*Weighting!P17</f>
        <v>31.13368379294004</v>
      </c>
      <c r="Q4" s="6">
        <f>+TUM_db2_S3_Mat!B4*Weighting!Q2+TUM_db2_S3_Mat!C4*Weighting!Q3+TUM_db2_S3_Mat!D4*Weighting!Q4+TUM_db2_S3_Mat!E4*Weighting!Q5+TUM_db2_S3_Mat!F4*Weighting!Q6+TUM_db2_S3_Mat!G4*Weighting!Q7+TUM_db2_S3_Mat!H4*Weighting!Q8+TUM_db2_S3_Mat!I4*Weighting!Q9+TUM_db2_S3_Mat!J4*Weighting!Q10+TUM_db2_S3_Mat!K4*Weighting!Q11+TUM_db2_S3_Mat!L4*Weighting!Q12+TUM_db2_S3_Mat!M4*Weighting!Q13+TUM_db2_S3_Mat!N4*Weighting!Q14+TUM_db2_S3_Mat!O4*Weighting!Q15+TUM_db2_S3_Mat!P4*Weighting!Q16+TUM_db2_S3_Mat!Q4*Weighting!Q17</f>
        <v>1.8531524461936146</v>
      </c>
      <c r="R4" s="6">
        <f>+TUM_db2_S3_Mat!B4*Weighting!R2+TUM_db2_S3_Mat!C4*Weighting!R3+TUM_db2_S3_Mat!D4*Weighting!R4+TUM_db2_S3_Mat!E4*Weighting!R5+TUM_db2_S3_Mat!F4*Weighting!R6+TUM_db2_S3_Mat!G4*Weighting!R7+TUM_db2_S3_Mat!H4*Weighting!R8+TUM_db2_S3_Mat!I4*Weighting!R9+TUM_db2_S3_Mat!J4*Weighting!R10+TUM_db2_S3_Mat!K4*Weighting!R11+TUM_db2_S3_Mat!L4*Weighting!R12+TUM_db2_S3_Mat!M4*Weighting!R13+TUM_db2_S3_Mat!N4*Weighting!R14+TUM_db2_S3_Mat!O4*Weighting!R15+TUM_db2_S3_Mat!P4*Weighting!R16+TUM_db2_S3_Mat!Q4*Weighting!R17</f>
        <v>25.807372991797052</v>
      </c>
      <c r="S4" s="6">
        <f>+TUM_db2_S3_Mat!B4*Weighting!S2+TUM_db2_S3_Mat!C4*Weighting!S3+TUM_db2_S3_Mat!D4*Weighting!S4+TUM_db2_S3_Mat!E4*Weighting!S5+TUM_db2_S3_Mat!F4*Weighting!S6+TUM_db2_S3_Mat!G4*Weighting!S7+TUM_db2_S3_Mat!H4*Weighting!S8+TUM_db2_S3_Mat!I4*Weighting!S9+TUM_db2_S3_Mat!J4*Weighting!S10+TUM_db2_S3_Mat!K4*Weighting!S11+TUM_db2_S3_Mat!L4*Weighting!S12+TUM_db2_S3_Mat!M4*Weighting!S13+TUM_db2_S3_Mat!N4*Weighting!S14+TUM_db2_S3_Mat!O4*Weighting!S15+TUM_db2_S3_Mat!P4*Weighting!S16+TUM_db2_S3_Mat!Q4*Weighting!S17</f>
        <v>46.239273012242514</v>
      </c>
      <c r="T4" s="6">
        <f>+TUM_db2_S3_Mat!B4*Weighting!T2+TUM_db2_S3_Mat!C4*Weighting!T3+TUM_db2_S3_Mat!D4*Weighting!T4+TUM_db2_S3_Mat!E4*Weighting!T5+TUM_db2_S3_Mat!F4*Weighting!T6+TUM_db2_S3_Mat!G4*Weighting!T7+TUM_db2_S3_Mat!H4*Weighting!T8+TUM_db2_S3_Mat!I4*Weighting!T9+TUM_db2_S3_Mat!J4*Weighting!T10+TUM_db2_S3_Mat!K4*Weighting!T11+TUM_db2_S3_Mat!L4*Weighting!T12+TUM_db2_S3_Mat!M4*Weighting!T13+TUM_db2_S3_Mat!N4*Weighting!T14+TUM_db2_S3_Mat!O4*Weighting!T15+TUM_db2_S3_Mat!P4*Weighting!T16+TUM_db2_S3_Mat!Q4*Weighting!T17</f>
        <v>60.174952599621385</v>
      </c>
      <c r="U4" s="6">
        <f>+TUM_db2_S3_Mat!B4*Weighting!U2+TUM_db2_S3_Mat!C4*Weighting!U3+TUM_db2_S3_Mat!D4*Weighting!U4+TUM_db2_S3_Mat!E4*Weighting!U5+TUM_db2_S3_Mat!F4*Weighting!U6+TUM_db2_S3_Mat!G4*Weighting!U7+TUM_db2_S3_Mat!H4*Weighting!U8+TUM_db2_S3_Mat!I4*Weighting!U9+TUM_db2_S3_Mat!J4*Weighting!U10+TUM_db2_S3_Mat!K4*Weighting!U11+TUM_db2_S3_Mat!L4*Weighting!U12+TUM_db2_S3_Mat!M4*Weighting!U13+TUM_db2_S3_Mat!N4*Weighting!U14+TUM_db2_S3_Mat!O4*Weighting!U15+TUM_db2_S3_Mat!P4*Weighting!U16+TUM_db2_S3_Mat!Q4*Weighting!U17</f>
        <v>67.152476315855679</v>
      </c>
      <c r="V4" s="6">
        <f>+TUM_db2_S3_Mat!B4*Weighting!V2+TUM_db2_S3_Mat!C4*Weighting!V3+TUM_db2_S3_Mat!D4*Weighting!V4+TUM_db2_S3_Mat!E4*Weighting!V5+TUM_db2_S3_Mat!F4*Weighting!V6+TUM_db2_S3_Mat!G4*Weighting!V7+TUM_db2_S3_Mat!H4*Weighting!V8+TUM_db2_S3_Mat!I4*Weighting!V9+TUM_db2_S3_Mat!J4*Weighting!V10+TUM_db2_S3_Mat!K4*Weighting!V11+TUM_db2_S3_Mat!L4*Weighting!V12+TUM_db2_S3_Mat!M4*Weighting!V13+TUM_db2_S3_Mat!N4*Weighting!V14+TUM_db2_S3_Mat!O4*Weighting!V15+TUM_db2_S3_Mat!P4*Weighting!V16+TUM_db2_S3_Mat!Q4*Weighting!V17</f>
        <v>60.676995666639115</v>
      </c>
      <c r="W4" s="6">
        <f>+TUM_db2_S3_Mat!B4*Weighting!W2+TUM_db2_S3_Mat!C4*Weighting!W3+TUM_db2_S3_Mat!D4*Weighting!W4+TUM_db2_S3_Mat!E4*Weighting!W5+TUM_db2_S3_Mat!F4*Weighting!W6+TUM_db2_S3_Mat!G4*Weighting!W7+TUM_db2_S3_Mat!H4*Weighting!W8+TUM_db2_S3_Mat!I4*Weighting!W9+TUM_db2_S3_Mat!J4*Weighting!W10+TUM_db2_S3_Mat!K4*Weighting!W11+TUM_db2_S3_Mat!L4*Weighting!W12+TUM_db2_S3_Mat!M4*Weighting!W13+TUM_db2_S3_Mat!N4*Weighting!W14+TUM_db2_S3_Mat!O4*Weighting!W15+TUM_db2_S3_Mat!P4*Weighting!W16+TUM_db2_S3_Mat!Q4*Weighting!W17</f>
        <v>409.17617476986624</v>
      </c>
      <c r="X4" s="6">
        <f>+TUM_db2_S3_Mat!B4*Weighting!X2+TUM_db2_S3_Mat!C4*Weighting!X3+TUM_db2_S3_Mat!D4*Weighting!X4+TUM_db2_S3_Mat!E4*Weighting!X5+TUM_db2_S3_Mat!F4*Weighting!X6+TUM_db2_S3_Mat!G4*Weighting!X7+TUM_db2_S3_Mat!H4*Weighting!X8+TUM_db2_S3_Mat!I4*Weighting!X9+TUM_db2_S3_Mat!J4*Weighting!X10+TUM_db2_S3_Mat!K4*Weighting!X11+TUM_db2_S3_Mat!L4*Weighting!X12+TUM_db2_S3_Mat!M4*Weighting!X13+TUM_db2_S3_Mat!N4*Weighting!X14+TUM_db2_S3_Mat!O4*Weighting!X15+TUM_db2_S3_Mat!P4*Weighting!X16+TUM_db2_S3_Mat!Q4*Weighting!X17</f>
        <v>35.858301877158347</v>
      </c>
      <c r="Y4" s="6">
        <f>+TUM_db2_S3_Mat!B4*Weighting!Y2+TUM_db2_S3_Mat!C4*Weighting!Y3+TUM_db2_S3_Mat!D4*Weighting!Y4+TUM_db2_S3_Mat!E4*Weighting!Y5+TUM_db2_S3_Mat!F4*Weighting!Y6+TUM_db2_S3_Mat!G4*Weighting!Y7+TUM_db2_S3_Mat!H4*Weighting!Y8+TUM_db2_S3_Mat!I4*Weighting!Y9+TUM_db2_S3_Mat!J4*Weighting!Y10+TUM_db2_S3_Mat!K4*Weighting!Y11+TUM_db2_S3_Mat!L4*Weighting!Y12+TUM_db2_S3_Mat!M4*Weighting!Y13+TUM_db2_S3_Mat!N4*Weighting!Y14+TUM_db2_S3_Mat!O4*Weighting!Y15+TUM_db2_S3_Mat!P4*Weighting!Y16+TUM_db2_S3_Mat!Q4*Weighting!Y17</f>
        <v>309.73146719739196</v>
      </c>
      <c r="Z4" s="6">
        <f>+TUM_db2_S3_Mat!B4*Weighting!Z2+TUM_db2_S3_Mat!C4*Weighting!Z3+TUM_db2_S3_Mat!D4*Weighting!Z4+TUM_db2_S3_Mat!E4*Weighting!Z5+TUM_db2_S3_Mat!F4*Weighting!Z6+TUM_db2_S3_Mat!G4*Weighting!Z7+TUM_db2_S3_Mat!H4*Weighting!Z8+TUM_db2_S3_Mat!I4*Weighting!Z9+TUM_db2_S3_Mat!J4*Weighting!Z10+TUM_db2_S3_Mat!K4*Weighting!Z11+TUM_db2_S3_Mat!L4*Weighting!Z12+TUM_db2_S3_Mat!M4*Weighting!Z13+TUM_db2_S3_Mat!N4*Weighting!Z14+TUM_db2_S3_Mat!O4*Weighting!Z15+TUM_db2_S3_Mat!P4*Weighting!Z16+TUM_db2_S3_Mat!Q4*Weighting!Z17</f>
        <v>37.755330551410246</v>
      </c>
      <c r="AA4" s="6">
        <f>+TUM_db2_S3_Mat!B4*Weighting!AA2+TUM_db2_S3_Mat!C4*Weighting!AA3+TUM_db2_S3_Mat!D4*Weighting!AA4+TUM_db2_S3_Mat!E4*Weighting!AA5+TUM_db2_S3_Mat!F4*Weighting!AA6+TUM_db2_S3_Mat!G4*Weighting!AA7+TUM_db2_S3_Mat!H4*Weighting!AA8+TUM_db2_S3_Mat!I4*Weighting!AA9+TUM_db2_S3_Mat!J4*Weighting!AA10+TUM_db2_S3_Mat!K4*Weighting!AA11+TUM_db2_S3_Mat!L4*Weighting!AA12+TUM_db2_S3_Mat!M4*Weighting!AA13+TUM_db2_S3_Mat!N4*Weighting!AA14+TUM_db2_S3_Mat!O4*Weighting!AA15+TUM_db2_S3_Mat!P4*Weighting!AA16+TUM_db2_S3_Mat!Q4*Weighting!AA17</f>
        <v>25.146495305658149</v>
      </c>
    </row>
    <row r="5" spans="1:27" x14ac:dyDescent="0.35">
      <c r="A5" s="5" t="s">
        <v>4</v>
      </c>
      <c r="B5" s="6">
        <f ca="1">+TUM_db2_S3_Mat!B5*Weighting!B2+TUM_db2_S3_Mat!C5*Weighting!B3+TUM_db2_S3_Mat!D5*Weighting!B4+TUM_db2_S3_Mat!E5*Weighting!B5+TUM_db2_S3_Mat!F5*Weighting!B6+TUM_db2_S3_Mat!G5*Weighting!B7+TUM_db2_S3_Mat!H5*Weighting!B8+TUM_db2_S3_Mat!I5*Weighting!B9+TUM_db2_S3_Mat!J5*Weighting!B10+TUM_db2_S3_Mat!K5*Weighting!B11+TUM_db2_S3_Mat!L5*Weighting!B12+TUM_db2_S3_Mat!M5*Weighting!B13+TUM_db2_S3_Mat!N5*Weighting!B14+TUM_db2_S3_Mat!O5*Weighting!B15+TUM_db2_S3_Mat!P5*Weighting!B16+TUM_db2_S3_Mat!Q5*Weighting!B17</f>
        <v>139.68695554633152</v>
      </c>
      <c r="C5" s="6">
        <f ca="1">+TUM_db2_S3_Mat!B5*Weighting!C2+TUM_db2_S3_Mat!C5*Weighting!C3+TUM_db2_S3_Mat!D5*Weighting!C4+TUM_db2_S3_Mat!E5*Weighting!C5+TUM_db2_S3_Mat!F5*Weighting!C6+TUM_db2_S3_Mat!G5*Weighting!C7+TUM_db2_S3_Mat!H5*Weighting!C8+TUM_db2_S3_Mat!I5*Weighting!C9+TUM_db2_S3_Mat!J5*Weighting!C10+TUM_db2_S3_Mat!K5*Weighting!C11+TUM_db2_S3_Mat!L5*Weighting!C12+TUM_db2_S3_Mat!M5*Weighting!C13+TUM_db2_S3_Mat!N5*Weighting!C14+TUM_db2_S3_Mat!O5*Weighting!C15+TUM_db2_S3_Mat!P5*Weighting!C16+TUM_db2_S3_Mat!Q5*Weighting!C17</f>
        <v>134.5208187583392</v>
      </c>
      <c r="D5" s="6">
        <f ca="1">+TUM_db2_S3_Mat!B5*Weighting!D2+TUM_db2_S3_Mat!C5*Weighting!D3+TUM_db2_S3_Mat!D5*Weighting!D4+TUM_db2_S3_Mat!E5*Weighting!D5+TUM_db2_S3_Mat!F5*Weighting!D6+TUM_db2_S3_Mat!G5*Weighting!D7+TUM_db2_S3_Mat!H5*Weighting!D8+TUM_db2_S3_Mat!I5*Weighting!D9+TUM_db2_S3_Mat!J5*Weighting!D10+TUM_db2_S3_Mat!K5*Weighting!D11+TUM_db2_S3_Mat!L5*Weighting!D12+TUM_db2_S3_Mat!M5*Weighting!D13+TUM_db2_S3_Mat!N5*Weighting!D14+TUM_db2_S3_Mat!O5*Weighting!D15+TUM_db2_S3_Mat!P5*Weighting!D16+TUM_db2_S3_Mat!Q5*Weighting!D17</f>
        <v>136.36778166750952</v>
      </c>
      <c r="E5" s="6">
        <f ca="1">+TUM_db2_S3_Mat!B5*Weighting!E2+TUM_db2_S3_Mat!C5*Weighting!E3+TUM_db2_S3_Mat!D5*Weighting!E4+TUM_db2_S3_Mat!E5*Weighting!E5+TUM_db2_S3_Mat!F5*Weighting!E6+TUM_db2_S3_Mat!G5*Weighting!E7+TUM_db2_S3_Mat!H5*Weighting!E8+TUM_db2_S3_Mat!I5*Weighting!E9+TUM_db2_S3_Mat!J5*Weighting!E10+TUM_db2_S3_Mat!K5*Weighting!E11+TUM_db2_S3_Mat!L5*Weighting!E12+TUM_db2_S3_Mat!M5*Weighting!E13+TUM_db2_S3_Mat!N5*Weighting!E14+TUM_db2_S3_Mat!O5*Weighting!E15+TUM_db2_S3_Mat!P5*Weighting!E16+TUM_db2_S3_Mat!Q5*Weighting!E17</f>
        <v>165.52678678733884</v>
      </c>
      <c r="F5" s="6">
        <f ca="1">+TUM_db2_S3_Mat!B5*Weighting!F2+TUM_db2_S3_Mat!C5*Weighting!F3+TUM_db2_S3_Mat!D5*Weighting!F4+TUM_db2_S3_Mat!E5*Weighting!F5+TUM_db2_S3_Mat!F5*Weighting!F6+TUM_db2_S3_Mat!G5*Weighting!F7+TUM_db2_S3_Mat!H5*Weighting!F8+TUM_db2_S3_Mat!I5*Weighting!F9+TUM_db2_S3_Mat!J5*Weighting!F10+TUM_db2_S3_Mat!K5*Weighting!F11+TUM_db2_S3_Mat!L5*Weighting!F12+TUM_db2_S3_Mat!M5*Weighting!F13+TUM_db2_S3_Mat!N5*Weighting!F14+TUM_db2_S3_Mat!O5*Weighting!F15+TUM_db2_S3_Mat!P5*Weighting!F16+TUM_db2_S3_Mat!Q5*Weighting!F17</f>
        <v>128.05913698737567</v>
      </c>
      <c r="G5" s="6">
        <f>+TUM_db2_S3_Mat!B5*Weighting!G2+TUM_db2_S3_Mat!C5*Weighting!G3+TUM_db2_S3_Mat!D5*Weighting!G4+TUM_db2_S3_Mat!E5*Weighting!G5+TUM_db2_S3_Mat!F5*Weighting!G6+TUM_db2_S3_Mat!G5*Weighting!G7+TUM_db2_S3_Mat!H5*Weighting!G8+TUM_db2_S3_Mat!I5*Weighting!G9+TUM_db2_S3_Mat!J5*Weighting!G10+TUM_db2_S3_Mat!K5*Weighting!G11+TUM_db2_S3_Mat!L5*Weighting!G12+TUM_db2_S3_Mat!M5*Weighting!G13+TUM_db2_S3_Mat!N5*Weighting!G14+TUM_db2_S3_Mat!O5*Weighting!G15+TUM_db2_S3_Mat!P5*Weighting!G16+TUM_db2_S3_Mat!Q5*Weighting!G17</f>
        <v>57.097927919071587</v>
      </c>
      <c r="H5" s="6">
        <f>+TUM_db2_S3_Mat!B5*Weighting!H2+TUM_db2_S3_Mat!C5*Weighting!H3+TUM_db2_S3_Mat!D5*Weighting!H4+TUM_db2_S3_Mat!E5*Weighting!H5+TUM_db2_S3_Mat!F5*Weighting!H6+TUM_db2_S3_Mat!G5*Weighting!H7+TUM_db2_S3_Mat!H5*Weighting!H8+TUM_db2_S3_Mat!I5*Weighting!H9+TUM_db2_S3_Mat!J5*Weighting!H10+TUM_db2_S3_Mat!K5*Weighting!H11+TUM_db2_S3_Mat!L5*Weighting!H12+TUM_db2_S3_Mat!M5*Weighting!H13+TUM_db2_S3_Mat!N5*Weighting!H14+TUM_db2_S3_Mat!O5*Weighting!H15+TUM_db2_S3_Mat!P5*Weighting!H16+TUM_db2_S3_Mat!Q5*Weighting!H17</f>
        <v>47.33193233692014</v>
      </c>
      <c r="I5" s="6">
        <f>+TUM_db2_S3_Mat!B5*Weighting!I2+TUM_db2_S3_Mat!C5*Weighting!I3+TUM_db2_S3_Mat!D5*Weighting!I4+TUM_db2_S3_Mat!E5*Weighting!I5+TUM_db2_S3_Mat!F5*Weighting!I6+TUM_db2_S3_Mat!G5*Weighting!I7+TUM_db2_S3_Mat!H5*Weighting!I8+TUM_db2_S3_Mat!I5*Weighting!I9+TUM_db2_S3_Mat!J5*Weighting!I10+TUM_db2_S3_Mat!K5*Weighting!I11+TUM_db2_S3_Mat!L5*Weighting!I12+TUM_db2_S3_Mat!M5*Weighting!I13+TUM_db2_S3_Mat!N5*Weighting!I14+TUM_db2_S3_Mat!O5*Weighting!I15+TUM_db2_S3_Mat!P5*Weighting!I16+TUM_db2_S3_Mat!Q5*Weighting!I17</f>
        <v>55.089618992941148</v>
      </c>
      <c r="J5" s="6">
        <f>+TUM_db2_S3_Mat!B5*Weighting!J2+TUM_db2_S3_Mat!C5*Weighting!J3+TUM_db2_S3_Mat!D5*Weighting!J4+TUM_db2_S3_Mat!E5*Weighting!J5+TUM_db2_S3_Mat!F5*Weighting!J6+TUM_db2_S3_Mat!G5*Weighting!J7+TUM_db2_S3_Mat!H5*Weighting!J8+TUM_db2_S3_Mat!I5*Weighting!J9+TUM_db2_S3_Mat!J5*Weighting!J10+TUM_db2_S3_Mat!K5*Weighting!J11+TUM_db2_S3_Mat!L5*Weighting!J12+TUM_db2_S3_Mat!M5*Weighting!J13+TUM_db2_S3_Mat!N5*Weighting!J14+TUM_db2_S3_Mat!O5*Weighting!J15+TUM_db2_S3_Mat!P5*Weighting!J16+TUM_db2_S3_Mat!Q5*Weighting!J17</f>
        <v>63.433138961833777</v>
      </c>
      <c r="K5" s="6">
        <f>+TUM_db2_S3_Mat!B5*Weighting!K2+TUM_db2_S3_Mat!C5*Weighting!K3+TUM_db2_S3_Mat!D5*Weighting!K4+TUM_db2_S3_Mat!E5*Weighting!K5+TUM_db2_S3_Mat!F5*Weighting!K6+TUM_db2_S3_Mat!G5*Weighting!K7+TUM_db2_S3_Mat!H5*Weighting!K8+TUM_db2_S3_Mat!I5*Weighting!K9+TUM_db2_S3_Mat!J5*Weighting!K10+TUM_db2_S3_Mat!K5*Weighting!K11+TUM_db2_S3_Mat!L5*Weighting!K12+TUM_db2_S3_Mat!M5*Weighting!K13+TUM_db2_S3_Mat!N5*Weighting!K14+TUM_db2_S3_Mat!O5*Weighting!K15+TUM_db2_S3_Mat!P5*Weighting!K16+TUM_db2_S3_Mat!Q5*Weighting!K17</f>
        <v>43.404123229808491</v>
      </c>
      <c r="L5" s="6">
        <f>+TUM_db2_S3_Mat!B5*Weighting!L2+TUM_db2_S3_Mat!C5*Weighting!L3+TUM_db2_S3_Mat!D5*Weighting!L4+TUM_db2_S3_Mat!E5*Weighting!L5+TUM_db2_S3_Mat!F5*Weighting!L6+TUM_db2_S3_Mat!G5*Weighting!L7+TUM_db2_S3_Mat!H5*Weighting!L8+TUM_db2_S3_Mat!I5*Weighting!L9+TUM_db2_S3_Mat!J5*Weighting!L10+TUM_db2_S3_Mat!K5*Weighting!L11+TUM_db2_S3_Mat!L5*Weighting!L12+TUM_db2_S3_Mat!M5*Weighting!L13+TUM_db2_S3_Mat!N5*Weighting!L14+TUM_db2_S3_Mat!O5*Weighting!L15+TUM_db2_S3_Mat!P5*Weighting!L16+TUM_db2_S3_Mat!Q5*Weighting!L17</f>
        <v>8.520551621906268</v>
      </c>
      <c r="M5" s="6">
        <f>+TUM_db2_S3_Mat!B5*Weighting!M2+TUM_db2_S3_Mat!C5*Weighting!M3+TUM_db2_S3_Mat!D5*Weighting!M4+TUM_db2_S3_Mat!E5*Weighting!M5+TUM_db2_S3_Mat!F5*Weighting!M6+TUM_db2_S3_Mat!G5*Weighting!M7+TUM_db2_S3_Mat!H5*Weighting!M8+TUM_db2_S3_Mat!I5*Weighting!M9+TUM_db2_S3_Mat!J5*Weighting!M10+TUM_db2_S3_Mat!K5*Weighting!M11+TUM_db2_S3_Mat!L5*Weighting!M12+TUM_db2_S3_Mat!M5*Weighting!M13+TUM_db2_S3_Mat!N5*Weighting!M14+TUM_db2_S3_Mat!O5*Weighting!M15+TUM_db2_S3_Mat!P5*Weighting!M16+TUM_db2_S3_Mat!Q5*Weighting!M17</f>
        <v>0.41679061538687728</v>
      </c>
      <c r="N5" s="6">
        <f>+TUM_db2_S3_Mat!B5*Weighting!N2+TUM_db2_S3_Mat!C5*Weighting!N3+TUM_db2_S3_Mat!D5*Weighting!N4+TUM_db2_S3_Mat!E5*Weighting!N5+TUM_db2_S3_Mat!F5*Weighting!N6+TUM_db2_S3_Mat!G5*Weighting!N7+TUM_db2_S3_Mat!H5*Weighting!N8+TUM_db2_S3_Mat!I5*Weighting!N9+TUM_db2_S3_Mat!J5*Weighting!N10+TUM_db2_S3_Mat!K5*Weighting!N11+TUM_db2_S3_Mat!L5*Weighting!N12+TUM_db2_S3_Mat!M5*Weighting!N13+TUM_db2_S3_Mat!N5*Weighting!N14+TUM_db2_S3_Mat!O5*Weighting!N15+TUM_db2_S3_Mat!P5*Weighting!N16+TUM_db2_S3_Mat!Q5*Weighting!N17</f>
        <v>137.83605692879746</v>
      </c>
      <c r="O5" s="6">
        <f>+TUM_db2_S3_Mat!B5*Weighting!O2+TUM_db2_S3_Mat!C5*Weighting!O3+TUM_db2_S3_Mat!D5*Weighting!O4+TUM_db2_S3_Mat!E5*Weighting!O5+TUM_db2_S3_Mat!F5*Weighting!O6+TUM_db2_S3_Mat!G5*Weighting!O7+TUM_db2_S3_Mat!H5*Weighting!O8+TUM_db2_S3_Mat!I5*Weighting!O9+TUM_db2_S3_Mat!J5*Weighting!O10+TUM_db2_S3_Mat!K5*Weighting!O11+TUM_db2_S3_Mat!L5*Weighting!O12+TUM_db2_S3_Mat!M5*Weighting!O13+TUM_db2_S3_Mat!N5*Weighting!O14+TUM_db2_S3_Mat!O5*Weighting!O15+TUM_db2_S3_Mat!P5*Weighting!O16+TUM_db2_S3_Mat!Q5*Weighting!O17</f>
        <v>211.44060927566773</v>
      </c>
      <c r="P5" s="6">
        <f>+TUM_db2_S3_Mat!B5*Weighting!P2+TUM_db2_S3_Mat!C5*Weighting!P3+TUM_db2_S3_Mat!D5*Weighting!P4+TUM_db2_S3_Mat!E5*Weighting!P5+TUM_db2_S3_Mat!F5*Weighting!P6+TUM_db2_S3_Mat!G5*Weighting!P7+TUM_db2_S3_Mat!H5*Weighting!P8+TUM_db2_S3_Mat!I5*Weighting!P9+TUM_db2_S3_Mat!J5*Weighting!P10+TUM_db2_S3_Mat!K5*Weighting!P11+TUM_db2_S3_Mat!L5*Weighting!P12+TUM_db2_S3_Mat!M5*Weighting!P13+TUM_db2_S3_Mat!N5*Weighting!P14+TUM_db2_S3_Mat!O5*Weighting!P15+TUM_db2_S3_Mat!P5*Weighting!P16+TUM_db2_S3_Mat!Q5*Weighting!P17</f>
        <v>15.56684189647002</v>
      </c>
      <c r="Q5" s="6">
        <f>+TUM_db2_S3_Mat!B5*Weighting!Q2+TUM_db2_S3_Mat!C5*Weighting!Q3+TUM_db2_S3_Mat!D5*Weighting!Q4+TUM_db2_S3_Mat!E5*Weighting!Q5+TUM_db2_S3_Mat!F5*Weighting!Q6+TUM_db2_S3_Mat!G5*Weighting!Q7+TUM_db2_S3_Mat!H5*Weighting!Q8+TUM_db2_S3_Mat!I5*Weighting!Q9+TUM_db2_S3_Mat!J5*Weighting!Q10+TUM_db2_S3_Mat!K5*Weighting!Q11+TUM_db2_S3_Mat!L5*Weighting!Q12+TUM_db2_S3_Mat!M5*Weighting!Q13+TUM_db2_S3_Mat!N5*Weighting!Q14+TUM_db2_S3_Mat!O5*Weighting!Q15+TUM_db2_S3_Mat!P5*Weighting!Q16+TUM_db2_S3_Mat!Q5*Weighting!Q17</f>
        <v>0.92657622309680732</v>
      </c>
      <c r="R5" s="6">
        <f>+TUM_db2_S3_Mat!B5*Weighting!R2+TUM_db2_S3_Mat!C5*Weighting!R3+TUM_db2_S3_Mat!D5*Weighting!R4+TUM_db2_S3_Mat!E5*Weighting!R5+TUM_db2_S3_Mat!F5*Weighting!R6+TUM_db2_S3_Mat!G5*Weighting!R7+TUM_db2_S3_Mat!H5*Weighting!R8+TUM_db2_S3_Mat!I5*Weighting!R9+TUM_db2_S3_Mat!J5*Weighting!R10+TUM_db2_S3_Mat!K5*Weighting!R11+TUM_db2_S3_Mat!L5*Weighting!R12+TUM_db2_S3_Mat!M5*Weighting!R13+TUM_db2_S3_Mat!N5*Weighting!R14+TUM_db2_S3_Mat!O5*Weighting!R15+TUM_db2_S3_Mat!P5*Weighting!R16+TUM_db2_S3_Mat!Q5*Weighting!R17</f>
        <v>12.903686495898526</v>
      </c>
      <c r="S5" s="6">
        <f>+TUM_db2_S3_Mat!B5*Weighting!S2+TUM_db2_S3_Mat!C5*Weighting!S3+TUM_db2_S3_Mat!D5*Weighting!S4+TUM_db2_S3_Mat!E5*Weighting!S5+TUM_db2_S3_Mat!F5*Weighting!S6+TUM_db2_S3_Mat!G5*Weighting!S7+TUM_db2_S3_Mat!H5*Weighting!S8+TUM_db2_S3_Mat!I5*Weighting!S9+TUM_db2_S3_Mat!J5*Weighting!S10+TUM_db2_S3_Mat!K5*Weighting!S11+TUM_db2_S3_Mat!L5*Weighting!S12+TUM_db2_S3_Mat!M5*Weighting!S13+TUM_db2_S3_Mat!N5*Weighting!S14+TUM_db2_S3_Mat!O5*Weighting!S15+TUM_db2_S3_Mat!P5*Weighting!S16+TUM_db2_S3_Mat!Q5*Weighting!S17</f>
        <v>23.119636506121257</v>
      </c>
      <c r="T5" s="6">
        <f>+TUM_db2_S3_Mat!B5*Weighting!T2+TUM_db2_S3_Mat!C5*Weighting!T3+TUM_db2_S3_Mat!D5*Weighting!T4+TUM_db2_S3_Mat!E5*Weighting!T5+TUM_db2_S3_Mat!F5*Weighting!T6+TUM_db2_S3_Mat!G5*Weighting!T7+TUM_db2_S3_Mat!H5*Weighting!T8+TUM_db2_S3_Mat!I5*Weighting!T9+TUM_db2_S3_Mat!J5*Weighting!T10+TUM_db2_S3_Mat!K5*Weighting!T11+TUM_db2_S3_Mat!L5*Weighting!T12+TUM_db2_S3_Mat!M5*Weighting!T13+TUM_db2_S3_Mat!N5*Weighting!T14+TUM_db2_S3_Mat!O5*Weighting!T15+TUM_db2_S3_Mat!P5*Weighting!T16+TUM_db2_S3_Mat!Q5*Weighting!T17</f>
        <v>30.087476299810692</v>
      </c>
      <c r="U5" s="6">
        <f>+TUM_db2_S3_Mat!B5*Weighting!U2+TUM_db2_S3_Mat!C5*Weighting!U3+TUM_db2_S3_Mat!D5*Weighting!U4+TUM_db2_S3_Mat!E5*Weighting!U5+TUM_db2_S3_Mat!F5*Weighting!U6+TUM_db2_S3_Mat!G5*Weighting!U7+TUM_db2_S3_Mat!H5*Weighting!U8+TUM_db2_S3_Mat!I5*Weighting!U9+TUM_db2_S3_Mat!J5*Weighting!U10+TUM_db2_S3_Mat!K5*Weighting!U11+TUM_db2_S3_Mat!L5*Weighting!U12+TUM_db2_S3_Mat!M5*Weighting!U13+TUM_db2_S3_Mat!N5*Weighting!U14+TUM_db2_S3_Mat!O5*Weighting!U15+TUM_db2_S3_Mat!P5*Weighting!U16+TUM_db2_S3_Mat!Q5*Weighting!U17</f>
        <v>33.57623815792784</v>
      </c>
      <c r="V5" s="6">
        <f>+TUM_db2_S3_Mat!B5*Weighting!V2+TUM_db2_S3_Mat!C5*Weighting!V3+TUM_db2_S3_Mat!D5*Weighting!V4+TUM_db2_S3_Mat!E5*Weighting!V5+TUM_db2_S3_Mat!F5*Weighting!V6+TUM_db2_S3_Mat!G5*Weighting!V7+TUM_db2_S3_Mat!H5*Weighting!V8+TUM_db2_S3_Mat!I5*Weighting!V9+TUM_db2_S3_Mat!J5*Weighting!V10+TUM_db2_S3_Mat!K5*Weighting!V11+TUM_db2_S3_Mat!L5*Weighting!V12+TUM_db2_S3_Mat!M5*Weighting!V13+TUM_db2_S3_Mat!N5*Weighting!V14+TUM_db2_S3_Mat!O5*Weighting!V15+TUM_db2_S3_Mat!P5*Weighting!V16+TUM_db2_S3_Mat!Q5*Weighting!V17</f>
        <v>30.338497833319558</v>
      </c>
      <c r="W5" s="6">
        <f>+TUM_db2_S3_Mat!B5*Weighting!W2+TUM_db2_S3_Mat!C5*Weighting!W3+TUM_db2_S3_Mat!D5*Weighting!W4+TUM_db2_S3_Mat!E5*Weighting!W5+TUM_db2_S3_Mat!F5*Weighting!W6+TUM_db2_S3_Mat!G5*Weighting!W7+TUM_db2_S3_Mat!H5*Weighting!W8+TUM_db2_S3_Mat!I5*Weighting!W9+TUM_db2_S3_Mat!J5*Weighting!W10+TUM_db2_S3_Mat!K5*Weighting!W11+TUM_db2_S3_Mat!L5*Weighting!W12+TUM_db2_S3_Mat!M5*Weighting!W13+TUM_db2_S3_Mat!N5*Weighting!W14+TUM_db2_S3_Mat!O5*Weighting!W15+TUM_db2_S3_Mat!P5*Weighting!W16+TUM_db2_S3_Mat!Q5*Weighting!W17</f>
        <v>204.58808738493312</v>
      </c>
      <c r="X5" s="6">
        <f>+TUM_db2_S3_Mat!B5*Weighting!X2+TUM_db2_S3_Mat!C5*Weighting!X3+TUM_db2_S3_Mat!D5*Weighting!X4+TUM_db2_S3_Mat!E5*Weighting!X5+TUM_db2_S3_Mat!F5*Weighting!X6+TUM_db2_S3_Mat!G5*Weighting!X7+TUM_db2_S3_Mat!H5*Weighting!X8+TUM_db2_S3_Mat!I5*Weighting!X9+TUM_db2_S3_Mat!J5*Weighting!X10+TUM_db2_S3_Mat!K5*Weighting!X11+TUM_db2_S3_Mat!L5*Weighting!X12+TUM_db2_S3_Mat!M5*Weighting!X13+TUM_db2_S3_Mat!N5*Weighting!X14+TUM_db2_S3_Mat!O5*Weighting!X15+TUM_db2_S3_Mat!P5*Weighting!X16+TUM_db2_S3_Mat!Q5*Weighting!X17</f>
        <v>17.929150938579173</v>
      </c>
      <c r="Y5" s="6">
        <f>+TUM_db2_S3_Mat!B5*Weighting!Y2+TUM_db2_S3_Mat!C5*Weighting!Y3+TUM_db2_S3_Mat!D5*Weighting!Y4+TUM_db2_S3_Mat!E5*Weighting!Y5+TUM_db2_S3_Mat!F5*Weighting!Y6+TUM_db2_S3_Mat!G5*Weighting!Y7+TUM_db2_S3_Mat!H5*Weighting!Y8+TUM_db2_S3_Mat!I5*Weighting!Y9+TUM_db2_S3_Mat!J5*Weighting!Y10+TUM_db2_S3_Mat!K5*Weighting!Y11+TUM_db2_S3_Mat!L5*Weighting!Y12+TUM_db2_S3_Mat!M5*Weighting!Y13+TUM_db2_S3_Mat!N5*Weighting!Y14+TUM_db2_S3_Mat!O5*Weighting!Y15+TUM_db2_S3_Mat!P5*Weighting!Y16+TUM_db2_S3_Mat!Q5*Weighting!Y17</f>
        <v>154.86573359869598</v>
      </c>
      <c r="Z5" s="6">
        <f>+TUM_db2_S3_Mat!B5*Weighting!Z2+TUM_db2_S3_Mat!C5*Weighting!Z3+TUM_db2_S3_Mat!D5*Weighting!Z4+TUM_db2_S3_Mat!E5*Weighting!Z5+TUM_db2_S3_Mat!F5*Weighting!Z6+TUM_db2_S3_Mat!G5*Weighting!Z7+TUM_db2_S3_Mat!H5*Weighting!Z8+TUM_db2_S3_Mat!I5*Weighting!Z9+TUM_db2_S3_Mat!J5*Weighting!Z10+TUM_db2_S3_Mat!K5*Weighting!Z11+TUM_db2_S3_Mat!L5*Weighting!Z12+TUM_db2_S3_Mat!M5*Weighting!Z13+TUM_db2_S3_Mat!N5*Weighting!Z14+TUM_db2_S3_Mat!O5*Weighting!Z15+TUM_db2_S3_Mat!P5*Weighting!Z16+TUM_db2_S3_Mat!Q5*Weighting!Z17</f>
        <v>18.877665275705123</v>
      </c>
      <c r="AA5" s="6">
        <f>+TUM_db2_S3_Mat!B5*Weighting!AA2+TUM_db2_S3_Mat!C5*Weighting!AA3+TUM_db2_S3_Mat!D5*Weighting!AA4+TUM_db2_S3_Mat!E5*Weighting!AA5+TUM_db2_S3_Mat!F5*Weighting!AA6+TUM_db2_S3_Mat!G5*Weighting!AA7+TUM_db2_S3_Mat!H5*Weighting!AA8+TUM_db2_S3_Mat!I5*Weighting!AA9+TUM_db2_S3_Mat!J5*Weighting!AA10+TUM_db2_S3_Mat!K5*Weighting!AA11+TUM_db2_S3_Mat!L5*Weighting!AA12+TUM_db2_S3_Mat!M5*Weighting!AA13+TUM_db2_S3_Mat!N5*Weighting!AA14+TUM_db2_S3_Mat!O5*Weighting!AA15+TUM_db2_S3_Mat!P5*Weighting!AA16+TUM_db2_S3_Mat!Q5*Weighting!AA17</f>
        <v>12.573247652829075</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4_Treatm!B2*Weighting!B2+TUM_db2_S4_Treatm!C2*Weighting!B3+TUM_db2_S4_Treatm!D2*Weighting!B4+TUM_db2_S4_Treatm!E2*Weighting!B5+TUM_db2_S4_Treatm!F2*Weighting!B6+TUM_db2_S4_Treatm!G2*Weighting!B7+TUM_db2_S4_Treatm!H2*Weighting!B8+TUM_db2_S4_Treatm!I2*Weighting!B9+TUM_db2_S4_Treatm!J2*Weighting!B10+TUM_db2_S4_Treatm!K2*Weighting!B11+TUM_db2_S4_Treatm!L2*Weighting!B12+TUM_db2_S4_Treatm!M2*Weighting!B13+TUM_db2_S4_Treatm!N2*Weighting!B14+TUM_db2_S4_Treatm!O2*Weighting!B15+TUM_db2_S4_Treatm!P2*Weighting!B16+TUM_db2_S4_Treatm!Q2*Weighting!B17</f>
        <v>-9.0073803113524207</v>
      </c>
      <c r="C2" s="6">
        <f ca="1">+TUM_db2_S4_Treatm!B2*Weighting!C2+TUM_db2_S4_Treatm!C2*Weighting!C3+TUM_db2_S4_Treatm!D2*Weighting!C4+TUM_db2_S4_Treatm!E2*Weighting!C5+TUM_db2_S4_Treatm!F2*Weighting!C6+TUM_db2_S4_Treatm!G2*Weighting!C7+TUM_db2_S4_Treatm!H2*Weighting!C8+TUM_db2_S4_Treatm!I2*Weighting!C9+TUM_db2_S4_Treatm!J2*Weighting!C10+TUM_db2_S4_Treatm!K2*Weighting!C11+TUM_db2_S4_Treatm!L2*Weighting!C12+TUM_db2_S4_Treatm!M2*Weighting!C13+TUM_db2_S4_Treatm!N2*Weighting!C14+TUM_db2_S4_Treatm!O2*Weighting!C15+TUM_db2_S4_Treatm!P2*Weighting!C16+TUM_db2_S4_Treatm!Q2*Weighting!C17</f>
        <v>-5.656572569291523</v>
      </c>
      <c r="D2" s="6">
        <f ca="1">+TUM_db2_S4_Treatm!B2*Weighting!D2+TUM_db2_S4_Treatm!C2*Weighting!D3+TUM_db2_S4_Treatm!D2*Weighting!D4+TUM_db2_S4_Treatm!E2*Weighting!D5+TUM_db2_S4_Treatm!F2*Weighting!D6+TUM_db2_S4_Treatm!G2*Weighting!D7+TUM_db2_S4_Treatm!H2*Weighting!D8+TUM_db2_S4_Treatm!I2*Weighting!D9+TUM_db2_S4_Treatm!J2*Weighting!D10+TUM_db2_S4_Treatm!K2*Weighting!D11+TUM_db2_S4_Treatm!L2*Weighting!D12+TUM_db2_S4_Treatm!M2*Weighting!D13+TUM_db2_S4_Treatm!N2*Weighting!D14+TUM_db2_S4_Treatm!O2*Weighting!D15+TUM_db2_S4_Treatm!P2*Weighting!D16+TUM_db2_S4_Treatm!Q2*Weighting!D17</f>
        <v>-9.5186746660109218</v>
      </c>
      <c r="E2" s="6">
        <f ca="1">+TUM_db2_S4_Treatm!B2*Weighting!E2+TUM_db2_S4_Treatm!C2*Weighting!E3+TUM_db2_S4_Treatm!D2*Weighting!E4+TUM_db2_S4_Treatm!E2*Weighting!E5+TUM_db2_S4_Treatm!F2*Weighting!E6+TUM_db2_S4_Treatm!G2*Weighting!E7+TUM_db2_S4_Treatm!H2*Weighting!E8+TUM_db2_S4_Treatm!I2*Weighting!E9+TUM_db2_S4_Treatm!J2*Weighting!E10+TUM_db2_S4_Treatm!K2*Weighting!E11+TUM_db2_S4_Treatm!L2*Weighting!E12+TUM_db2_S4_Treatm!M2*Weighting!E13+TUM_db2_S4_Treatm!N2*Weighting!E14+TUM_db2_S4_Treatm!O2*Weighting!E15+TUM_db2_S4_Treatm!P2*Weighting!E16+TUM_db2_S4_Treatm!Q2*Weighting!E17</f>
        <v>-0.27249113147237658</v>
      </c>
      <c r="F2" s="6">
        <f ca="1">+TUM_db2_S4_Treatm!B2*Weighting!F2+TUM_db2_S4_Treatm!C2*Weighting!F3+TUM_db2_S4_Treatm!D2*Weighting!F4+TUM_db2_S4_Treatm!E2*Weighting!F5+TUM_db2_S4_Treatm!F2*Weighting!F6+TUM_db2_S4_Treatm!G2*Weighting!F7+TUM_db2_S4_Treatm!H2*Weighting!F8+TUM_db2_S4_Treatm!I2*Weighting!F9+TUM_db2_S4_Treatm!J2*Weighting!F10+TUM_db2_S4_Treatm!K2*Weighting!F11+TUM_db2_S4_Treatm!L2*Weighting!F12+TUM_db2_S4_Treatm!M2*Weighting!F13+TUM_db2_S4_Treatm!N2*Weighting!F14+TUM_db2_S4_Treatm!O2*Weighting!F15+TUM_db2_S4_Treatm!P2*Weighting!F16+TUM_db2_S4_Treatm!Q2*Weighting!F17</f>
        <v>-9.4483944847625221</v>
      </c>
      <c r="G2" s="6">
        <f>+TUM_db2_S4_Treatm!B2*Weighting!G2+TUM_db2_S4_Treatm!C2*Weighting!G3+TUM_db2_S4_Treatm!D2*Weighting!G4+TUM_db2_S4_Treatm!E2*Weighting!G5+TUM_db2_S4_Treatm!F2*Weighting!G6+TUM_db2_S4_Treatm!G2*Weighting!G7+TUM_db2_S4_Treatm!H2*Weighting!G8+TUM_db2_S4_Treatm!I2*Weighting!G9+TUM_db2_S4_Treatm!J2*Weighting!G10+TUM_db2_S4_Treatm!K2*Weighting!G11+TUM_db2_S4_Treatm!L2*Weighting!G12+TUM_db2_S4_Treatm!M2*Weighting!G13+TUM_db2_S4_Treatm!N2*Weighting!G14+TUM_db2_S4_Treatm!O2*Weighting!G15+TUM_db2_S4_Treatm!P2*Weighting!G16+TUM_db2_S4_Treatm!Q2*Weighting!G17</f>
        <v>-6.3402634105088884</v>
      </c>
      <c r="H2" s="6">
        <f>+TUM_db2_S4_Treatm!B2*Weighting!H2+TUM_db2_S4_Treatm!C2*Weighting!H3+TUM_db2_S4_Treatm!D2*Weighting!H4+TUM_db2_S4_Treatm!E2*Weighting!H5+TUM_db2_S4_Treatm!F2*Weighting!H6+TUM_db2_S4_Treatm!G2*Weighting!H7+TUM_db2_S4_Treatm!H2*Weighting!H8+TUM_db2_S4_Treatm!I2*Weighting!H9+TUM_db2_S4_Treatm!J2*Weighting!H10+TUM_db2_S4_Treatm!K2*Weighting!H11+TUM_db2_S4_Treatm!L2*Weighting!H12+TUM_db2_S4_Treatm!M2*Weighting!H13+TUM_db2_S4_Treatm!N2*Weighting!H14+TUM_db2_S4_Treatm!O2*Weighting!H15+TUM_db2_S4_Treatm!P2*Weighting!H16+TUM_db2_S4_Treatm!Q2*Weighting!H17</f>
        <v>-5.7519378876669833</v>
      </c>
      <c r="I2" s="6">
        <f>+TUM_db2_S4_Treatm!B2*Weighting!I2+TUM_db2_S4_Treatm!C2*Weighting!I3+TUM_db2_S4_Treatm!D2*Weighting!I4+TUM_db2_S4_Treatm!E2*Weighting!I5+TUM_db2_S4_Treatm!F2*Weighting!I6+TUM_db2_S4_Treatm!G2*Weighting!I7+TUM_db2_S4_Treatm!H2*Weighting!I8+TUM_db2_S4_Treatm!I2*Weighting!I9+TUM_db2_S4_Treatm!J2*Weighting!I10+TUM_db2_S4_Treatm!K2*Weighting!I11+TUM_db2_S4_Treatm!L2*Weighting!I12+TUM_db2_S4_Treatm!M2*Weighting!I13+TUM_db2_S4_Treatm!N2*Weighting!I14+TUM_db2_S4_Treatm!O2*Weighting!I15+TUM_db2_S4_Treatm!P2*Weighting!I16+TUM_db2_S4_Treatm!Q2*Weighting!I17</f>
        <v>-6.6716946005582196</v>
      </c>
      <c r="J2" s="6">
        <f>+TUM_db2_S4_Treatm!B2*Weighting!J2+TUM_db2_S4_Treatm!C2*Weighting!J3+TUM_db2_S4_Treatm!D2*Weighting!J4+TUM_db2_S4_Treatm!E2*Weighting!J5+TUM_db2_S4_Treatm!F2*Weighting!J6+TUM_db2_S4_Treatm!G2*Weighting!J7+TUM_db2_S4_Treatm!H2*Weighting!J8+TUM_db2_S4_Treatm!I2*Weighting!J9+TUM_db2_S4_Treatm!J2*Weighting!J10+TUM_db2_S4_Treatm!K2*Weighting!J11+TUM_db2_S4_Treatm!L2*Weighting!J12+TUM_db2_S4_Treatm!M2*Weighting!J13+TUM_db2_S4_Treatm!N2*Weighting!J14+TUM_db2_S4_Treatm!O2*Weighting!J15+TUM_db2_S4_Treatm!P2*Weighting!J16+TUM_db2_S4_Treatm!Q2*Weighting!J17</f>
        <v>-1.9041085517616434</v>
      </c>
      <c r="K2" s="6">
        <f>+TUM_db2_S4_Treatm!B2*Weighting!K2+TUM_db2_S4_Treatm!C2*Weighting!K3+TUM_db2_S4_Treatm!D2*Weighting!K4+TUM_db2_S4_Treatm!E2*Weighting!K5+TUM_db2_S4_Treatm!F2*Weighting!K6+TUM_db2_S4_Treatm!G2*Weighting!K7+TUM_db2_S4_Treatm!H2*Weighting!K8+TUM_db2_S4_Treatm!I2*Weighting!K9+TUM_db2_S4_Treatm!J2*Weighting!K10+TUM_db2_S4_Treatm!K2*Weighting!K11+TUM_db2_S4_Treatm!L2*Weighting!K12+TUM_db2_S4_Treatm!M2*Weighting!K13+TUM_db2_S4_Treatm!N2*Weighting!K14+TUM_db2_S4_Treatm!O2*Weighting!K15+TUM_db2_S4_Treatm!P2*Weighting!K16+TUM_db2_S4_Treatm!Q2*Weighting!K17</f>
        <v>-6.3625676590071691</v>
      </c>
      <c r="L2" s="6">
        <f>+TUM_db2_S4_Treatm!B2*Weighting!L2+TUM_db2_S4_Treatm!C2*Weighting!L3+TUM_db2_S4_Treatm!D2*Weighting!L4+TUM_db2_S4_Treatm!E2*Weighting!L5+TUM_db2_S4_Treatm!F2*Weighting!L6+TUM_db2_S4_Treatm!G2*Weighting!L7+TUM_db2_S4_Treatm!H2*Weighting!L8+TUM_db2_S4_Treatm!I2*Weighting!L9+TUM_db2_S4_Treatm!J2*Weighting!L10+TUM_db2_S4_Treatm!K2*Weighting!L11+TUM_db2_S4_Treatm!L2*Weighting!L12+TUM_db2_S4_Treatm!M2*Weighting!L13+TUM_db2_S4_Treatm!N2*Weighting!L14+TUM_db2_S4_Treatm!O2*Weighting!L15+TUM_db2_S4_Treatm!P2*Weighting!L16+TUM_db2_S4_Treatm!Q2*Weighting!L17</f>
        <v>-8.9055555679442584</v>
      </c>
      <c r="M2" s="6">
        <f>+TUM_db2_S4_Treatm!B2*Weighting!M2+TUM_db2_S4_Treatm!C2*Weighting!M3+TUM_db2_S4_Treatm!D2*Weighting!M4+TUM_db2_S4_Treatm!E2*Weighting!M5+TUM_db2_S4_Treatm!F2*Weighting!M6+TUM_db2_S4_Treatm!G2*Weighting!M7+TUM_db2_S4_Treatm!H2*Weighting!M8+TUM_db2_S4_Treatm!I2*Weighting!M9+TUM_db2_S4_Treatm!J2*Weighting!M10+TUM_db2_S4_Treatm!K2*Weighting!M11+TUM_db2_S4_Treatm!L2*Weighting!M12+TUM_db2_S4_Treatm!M2*Weighting!M13+TUM_db2_S4_Treatm!N2*Weighting!M14+TUM_db2_S4_Treatm!O2*Weighting!M15+TUM_db2_S4_Treatm!P2*Weighting!M16+TUM_db2_S4_Treatm!Q2*Weighting!M17</f>
        <v>3.1796693584094426E-2</v>
      </c>
      <c r="N2" s="6">
        <f>+TUM_db2_S4_Treatm!B2*Weighting!N2+TUM_db2_S4_Treatm!C2*Weighting!N3+TUM_db2_S4_Treatm!D2*Weighting!N4+TUM_db2_S4_Treatm!E2*Weighting!N5+TUM_db2_S4_Treatm!F2*Weighting!N6+TUM_db2_S4_Treatm!G2*Weighting!N7+TUM_db2_S4_Treatm!H2*Weighting!N8+TUM_db2_S4_Treatm!I2*Weighting!N9+TUM_db2_S4_Treatm!J2*Weighting!N10+TUM_db2_S4_Treatm!K2*Weighting!N11+TUM_db2_S4_Treatm!L2*Weighting!N12+TUM_db2_S4_Treatm!M2*Weighting!N13+TUM_db2_S4_Treatm!N2*Weighting!N14+TUM_db2_S4_Treatm!O2*Weighting!N15+TUM_db2_S4_Treatm!P2*Weighting!N16+TUM_db2_S4_Treatm!Q2*Weighting!N17</f>
        <v>-25.561905520462147</v>
      </c>
      <c r="O2" s="6">
        <f>+TUM_db2_S4_Treatm!B2*Weighting!O2+TUM_db2_S4_Treatm!C2*Weighting!O3+TUM_db2_S4_Treatm!D2*Weighting!O4+TUM_db2_S4_Treatm!E2*Weighting!O5+TUM_db2_S4_Treatm!F2*Weighting!O6+TUM_db2_S4_Treatm!G2*Weighting!O7+TUM_db2_S4_Treatm!H2*Weighting!O8+TUM_db2_S4_Treatm!I2*Weighting!O9+TUM_db2_S4_Treatm!J2*Weighting!O10+TUM_db2_S4_Treatm!K2*Weighting!O11+TUM_db2_S4_Treatm!L2*Weighting!O12+TUM_db2_S4_Treatm!M2*Weighting!O13+TUM_db2_S4_Treatm!N2*Weighting!O14+TUM_db2_S4_Treatm!O2*Weighting!O15+TUM_db2_S4_Treatm!P2*Weighting!O16+TUM_db2_S4_Treatm!Q2*Weighting!O17</f>
        <v>-6.8566640635478393</v>
      </c>
      <c r="P2" s="6">
        <f>+TUM_db2_S4_Treatm!B2*Weighting!P2+TUM_db2_S4_Treatm!C2*Weighting!P3+TUM_db2_S4_Treatm!D2*Weighting!P4+TUM_db2_S4_Treatm!E2*Weighting!P5+TUM_db2_S4_Treatm!F2*Weighting!P6+TUM_db2_S4_Treatm!G2*Weighting!P7+TUM_db2_S4_Treatm!H2*Weighting!P8+TUM_db2_S4_Treatm!I2*Weighting!P9+TUM_db2_S4_Treatm!J2*Weighting!P10+TUM_db2_S4_Treatm!K2*Weighting!P11+TUM_db2_S4_Treatm!L2*Weighting!P12+TUM_db2_S4_Treatm!M2*Weighting!P13+TUM_db2_S4_Treatm!N2*Weighting!P14+TUM_db2_S4_Treatm!O2*Weighting!P15+TUM_db2_S4_Treatm!P2*Weighting!P16+TUM_db2_S4_Treatm!Q2*Weighting!P17</f>
        <v>-9.0559910200387641</v>
      </c>
      <c r="Q2" s="6">
        <f>+TUM_db2_S4_Treatm!B2*Weighting!Q2+TUM_db2_S4_Treatm!C2*Weighting!Q3+TUM_db2_S4_Treatm!D2*Weighting!Q4+TUM_db2_S4_Treatm!E2*Weighting!Q5+TUM_db2_S4_Treatm!F2*Weighting!Q6+TUM_db2_S4_Treatm!G2*Weighting!Q7+TUM_db2_S4_Treatm!H2*Weighting!Q8+TUM_db2_S4_Treatm!I2*Weighting!Q9+TUM_db2_S4_Treatm!J2*Weighting!Q10+TUM_db2_S4_Treatm!K2*Weighting!Q11+TUM_db2_S4_Treatm!L2*Weighting!Q12+TUM_db2_S4_Treatm!M2*Weighting!Q13+TUM_db2_S4_Treatm!N2*Weighting!Q14+TUM_db2_S4_Treatm!O2*Weighting!Q15+TUM_db2_S4_Treatm!P2*Weighting!Q16+TUM_db2_S4_Treatm!Q2*Weighting!Q17</f>
        <v>-0.12667539555113727</v>
      </c>
      <c r="R2" s="6">
        <f>+TUM_db2_S4_Treatm!B2*Weighting!R2+TUM_db2_S4_Treatm!C2*Weighting!R3+TUM_db2_S4_Treatm!D2*Weighting!R4+TUM_db2_S4_Treatm!E2*Weighting!R5+TUM_db2_S4_Treatm!F2*Weighting!R6+TUM_db2_S4_Treatm!G2*Weighting!R7+TUM_db2_S4_Treatm!H2*Weighting!R8+TUM_db2_S4_Treatm!I2*Weighting!R9+TUM_db2_S4_Treatm!J2*Weighting!R10+TUM_db2_S4_Treatm!K2*Weighting!R11+TUM_db2_S4_Treatm!L2*Weighting!R12+TUM_db2_S4_Treatm!M2*Weighting!R13+TUM_db2_S4_Treatm!N2*Weighting!R14+TUM_db2_S4_Treatm!O2*Weighting!R15+TUM_db2_S4_Treatm!P2*Weighting!R16+TUM_db2_S4_Treatm!Q2*Weighting!R17</f>
        <v>2.0556198018879535</v>
      </c>
      <c r="S2" s="6">
        <f>+TUM_db2_S4_Treatm!B2*Weighting!S2+TUM_db2_S4_Treatm!C2*Weighting!S3+TUM_db2_S4_Treatm!D2*Weighting!S4+TUM_db2_S4_Treatm!E2*Weighting!S5+TUM_db2_S4_Treatm!F2*Weighting!S6+TUM_db2_S4_Treatm!G2*Weighting!S7+TUM_db2_S4_Treatm!H2*Weighting!S8+TUM_db2_S4_Treatm!I2*Weighting!S9+TUM_db2_S4_Treatm!J2*Weighting!S10+TUM_db2_S4_Treatm!K2*Weighting!S11+TUM_db2_S4_Treatm!L2*Weighting!S12+TUM_db2_S4_Treatm!M2*Weighting!S13+TUM_db2_S4_Treatm!N2*Weighting!S14+TUM_db2_S4_Treatm!O2*Weighting!S15+TUM_db2_S4_Treatm!P2*Weighting!S16+TUM_db2_S4_Treatm!Q2*Weighting!S17</f>
        <v>-21.909487737153327</v>
      </c>
      <c r="T2" s="6">
        <f>+TUM_db2_S4_Treatm!B2*Weighting!T2+TUM_db2_S4_Treatm!C2*Weighting!T3+TUM_db2_S4_Treatm!D2*Weighting!T4+TUM_db2_S4_Treatm!E2*Weighting!T5+TUM_db2_S4_Treatm!F2*Weighting!T6+TUM_db2_S4_Treatm!G2*Weighting!T7+TUM_db2_S4_Treatm!H2*Weighting!T8+TUM_db2_S4_Treatm!I2*Weighting!T9+TUM_db2_S4_Treatm!J2*Weighting!T10+TUM_db2_S4_Treatm!K2*Weighting!T11+TUM_db2_S4_Treatm!L2*Weighting!T12+TUM_db2_S4_Treatm!M2*Weighting!T13+TUM_db2_S4_Treatm!N2*Weighting!T14+TUM_db2_S4_Treatm!O2*Weighting!T15+TUM_db2_S4_Treatm!P2*Weighting!T16+TUM_db2_S4_Treatm!Q2*Weighting!T17</f>
        <v>-30.410406543111982</v>
      </c>
      <c r="U2" s="6">
        <f>+TUM_db2_S4_Treatm!B2*Weighting!U2+TUM_db2_S4_Treatm!C2*Weighting!U3+TUM_db2_S4_Treatm!D2*Weighting!U4+TUM_db2_S4_Treatm!E2*Weighting!U5+TUM_db2_S4_Treatm!F2*Weighting!U6+TUM_db2_S4_Treatm!G2*Weighting!U7+TUM_db2_S4_Treatm!H2*Weighting!U8+TUM_db2_S4_Treatm!I2*Weighting!U9+TUM_db2_S4_Treatm!J2*Weighting!U10+TUM_db2_S4_Treatm!K2*Weighting!U11+TUM_db2_S4_Treatm!L2*Weighting!U12+TUM_db2_S4_Treatm!M2*Weighting!U13+TUM_db2_S4_Treatm!N2*Weighting!U14+TUM_db2_S4_Treatm!O2*Weighting!U15+TUM_db2_S4_Treatm!P2*Weighting!U16+TUM_db2_S4_Treatm!Q2*Weighting!U17</f>
        <v>-0.47022335208143318</v>
      </c>
      <c r="V2" s="6">
        <f>+TUM_db2_S4_Treatm!B2*Weighting!V2+TUM_db2_S4_Treatm!C2*Weighting!V3+TUM_db2_S4_Treatm!D2*Weighting!V4+TUM_db2_S4_Treatm!E2*Weighting!V5+TUM_db2_S4_Treatm!F2*Weighting!V6+TUM_db2_S4_Treatm!G2*Weighting!V7+TUM_db2_S4_Treatm!H2*Weighting!V8+TUM_db2_S4_Treatm!I2*Weighting!V9+TUM_db2_S4_Treatm!J2*Weighting!V10+TUM_db2_S4_Treatm!K2*Weighting!V11+TUM_db2_S4_Treatm!L2*Weighting!V12+TUM_db2_S4_Treatm!M2*Weighting!V13+TUM_db2_S4_Treatm!N2*Weighting!V14+TUM_db2_S4_Treatm!O2*Weighting!V15+TUM_db2_S4_Treatm!P2*Weighting!V16+TUM_db2_S4_Treatm!Q2*Weighting!V17</f>
        <v>-0.66657171358125211</v>
      </c>
      <c r="W2" s="6">
        <f>+TUM_db2_S4_Treatm!B2*Weighting!W2+TUM_db2_S4_Treatm!C2*Weighting!W3+TUM_db2_S4_Treatm!D2*Weighting!W4+TUM_db2_S4_Treatm!E2*Weighting!W5+TUM_db2_S4_Treatm!F2*Weighting!W6+TUM_db2_S4_Treatm!G2*Weighting!W7+TUM_db2_S4_Treatm!H2*Weighting!W8+TUM_db2_S4_Treatm!I2*Weighting!W9+TUM_db2_S4_Treatm!J2*Weighting!W10+TUM_db2_S4_Treatm!K2*Weighting!W11+TUM_db2_S4_Treatm!L2*Weighting!W12+TUM_db2_S4_Treatm!M2*Weighting!W13+TUM_db2_S4_Treatm!N2*Weighting!W14+TUM_db2_S4_Treatm!O2*Weighting!W15+TUM_db2_S4_Treatm!P2*Weighting!W16+TUM_db2_S4_Treatm!Q2*Weighting!W17</f>
        <v>0.80953117250501805</v>
      </c>
      <c r="X2" s="6">
        <f>+TUM_db2_S4_Treatm!B2*Weighting!X2+TUM_db2_S4_Treatm!C2*Weighting!X3+TUM_db2_S4_Treatm!D2*Weighting!X4+TUM_db2_S4_Treatm!E2*Weighting!X5+TUM_db2_S4_Treatm!F2*Weighting!X6+TUM_db2_S4_Treatm!G2*Weighting!X7+TUM_db2_S4_Treatm!H2*Weighting!X8+TUM_db2_S4_Treatm!I2*Weighting!X9+TUM_db2_S4_Treatm!J2*Weighting!X10+TUM_db2_S4_Treatm!K2*Weighting!X11+TUM_db2_S4_Treatm!L2*Weighting!X12+TUM_db2_S4_Treatm!M2*Weighting!X13+TUM_db2_S4_Treatm!N2*Weighting!X14+TUM_db2_S4_Treatm!O2*Weighting!X15+TUM_db2_S4_Treatm!P2*Weighting!X16+TUM_db2_S4_Treatm!Q2*Weighting!X17</f>
        <v>-4.6768203839391731E-2</v>
      </c>
      <c r="Y2" s="6">
        <f>+TUM_db2_S4_Treatm!B2*Weighting!Y2+TUM_db2_S4_Treatm!C2*Weighting!Y3+TUM_db2_S4_Treatm!D2*Weighting!Y4+TUM_db2_S4_Treatm!E2*Weighting!Y5+TUM_db2_S4_Treatm!F2*Weighting!Y6+TUM_db2_S4_Treatm!G2*Weighting!Y7+TUM_db2_S4_Treatm!H2*Weighting!Y8+TUM_db2_S4_Treatm!I2*Weighting!Y9+TUM_db2_S4_Treatm!J2*Weighting!Y10+TUM_db2_S4_Treatm!K2*Weighting!Y11+TUM_db2_S4_Treatm!L2*Weighting!Y12+TUM_db2_S4_Treatm!M2*Weighting!Y13+TUM_db2_S4_Treatm!N2*Weighting!Y14+TUM_db2_S4_Treatm!O2*Weighting!Y15+TUM_db2_S4_Treatm!P2*Weighting!Y16+TUM_db2_S4_Treatm!Q2*Weighting!Y17</f>
        <v>-0.62110267769963912</v>
      </c>
      <c r="Z2" s="6">
        <f>+TUM_db2_S4_Treatm!B2*Weighting!Z2+TUM_db2_S4_Treatm!C2*Weighting!Z3+TUM_db2_S4_Treatm!D2*Weighting!Z4+TUM_db2_S4_Treatm!E2*Weighting!Z5+TUM_db2_S4_Treatm!F2*Weighting!Z6+TUM_db2_S4_Treatm!G2*Weighting!Z7+TUM_db2_S4_Treatm!H2*Weighting!Z8+TUM_db2_S4_Treatm!I2*Weighting!Z9+TUM_db2_S4_Treatm!J2*Weighting!Z10+TUM_db2_S4_Treatm!K2*Weighting!Z11+TUM_db2_S4_Treatm!L2*Weighting!Z12+TUM_db2_S4_Treatm!M2*Weighting!Z13+TUM_db2_S4_Treatm!N2*Weighting!Z14+TUM_db2_S4_Treatm!O2*Weighting!Z15+TUM_db2_S4_Treatm!P2*Weighting!Z16+TUM_db2_S4_Treatm!Q2*Weighting!Z17</f>
        <v>0.44858491728757599</v>
      </c>
      <c r="AA2" s="6">
        <f>+TUM_db2_S4_Treatm!B2*Weighting!AA2+TUM_db2_S4_Treatm!C2*Weighting!AA3+TUM_db2_S4_Treatm!D2*Weighting!AA4+TUM_db2_S4_Treatm!E2*Weighting!AA5+TUM_db2_S4_Treatm!F2*Weighting!AA6+TUM_db2_S4_Treatm!G2*Weighting!AA7+TUM_db2_S4_Treatm!H2*Weighting!AA8+TUM_db2_S4_Treatm!I2*Weighting!AA9+TUM_db2_S4_Treatm!J2*Weighting!AA10+TUM_db2_S4_Treatm!K2*Weighting!AA11+TUM_db2_S4_Treatm!L2*Weighting!AA12+TUM_db2_S4_Treatm!M2*Weighting!AA13+TUM_db2_S4_Treatm!N2*Weighting!AA14+TUM_db2_S4_Treatm!O2*Weighting!AA15+TUM_db2_S4_Treatm!P2*Weighting!AA16+TUM_db2_S4_Treatm!Q2*Weighting!AA17</f>
        <v>-0.15839535839569763</v>
      </c>
    </row>
    <row r="3" spans="1:27" x14ac:dyDescent="0.35">
      <c r="A3" s="5" t="s">
        <v>2</v>
      </c>
      <c r="B3" s="6">
        <f ca="1">+TUM_db2_S4_Treatm!B3*Weighting!B2+TUM_db2_S4_Treatm!C3*Weighting!B3+TUM_db2_S4_Treatm!D3*Weighting!B4+TUM_db2_S4_Treatm!E3*Weighting!B5+TUM_db2_S4_Treatm!F3*Weighting!B6+TUM_db2_S4_Treatm!G3*Weighting!B7+TUM_db2_S4_Treatm!H3*Weighting!B8+TUM_db2_S4_Treatm!I3*Weighting!B9+TUM_db2_S4_Treatm!J3*Weighting!B10+TUM_db2_S4_Treatm!K3*Weighting!B11+TUM_db2_S4_Treatm!L3*Weighting!B12+TUM_db2_S4_Treatm!M3*Weighting!B13+TUM_db2_S4_Treatm!N3*Weighting!B14+TUM_db2_S4_Treatm!O3*Weighting!B15+TUM_db2_S4_Treatm!P3*Weighting!B16+TUM_db2_S4_Treatm!Q3*Weighting!B17</f>
        <v>-7.9903590887357208</v>
      </c>
      <c r="C3" s="6">
        <f ca="1">+TUM_db2_S4_Treatm!B3*Weighting!C2+TUM_db2_S4_Treatm!C3*Weighting!C3+TUM_db2_S4_Treatm!D3*Weighting!C4+TUM_db2_S4_Treatm!E3*Weighting!C5+TUM_db2_S4_Treatm!F3*Weighting!C6+TUM_db2_S4_Treatm!G3*Weighting!C7+TUM_db2_S4_Treatm!H3*Weighting!C8+TUM_db2_S4_Treatm!I3*Weighting!C9+TUM_db2_S4_Treatm!J3*Weighting!C10+TUM_db2_S4_Treatm!K3*Weighting!C11+TUM_db2_S4_Treatm!L3*Weighting!C12+TUM_db2_S4_Treatm!M3*Weighting!C13+TUM_db2_S4_Treatm!N3*Weighting!C14+TUM_db2_S4_Treatm!O3*Weighting!C15+TUM_db2_S4_Treatm!P3*Weighting!C16+TUM_db2_S4_Treatm!Q3*Weighting!C17</f>
        <v>-5.4271386852848709</v>
      </c>
      <c r="D3" s="6">
        <f ca="1">+TUM_db2_S4_Treatm!B3*Weighting!D2+TUM_db2_S4_Treatm!C3*Weighting!D3+TUM_db2_S4_Treatm!D3*Weighting!D4+TUM_db2_S4_Treatm!E3*Weighting!D5+TUM_db2_S4_Treatm!F3*Weighting!D6+TUM_db2_S4_Treatm!G3*Weighting!D7+TUM_db2_S4_Treatm!H3*Weighting!D8+TUM_db2_S4_Treatm!I3*Weighting!D9+TUM_db2_S4_Treatm!J3*Weighting!D10+TUM_db2_S4_Treatm!K3*Weighting!D11+TUM_db2_S4_Treatm!L3*Weighting!D12+TUM_db2_S4_Treatm!M3*Weighting!D13+TUM_db2_S4_Treatm!N3*Weighting!D14+TUM_db2_S4_Treatm!O3*Weighting!D15+TUM_db2_S4_Treatm!P3*Weighting!D16+TUM_db2_S4_Treatm!Q3*Weighting!D17</f>
        <v>-8.4836713819422922</v>
      </c>
      <c r="E3" s="6">
        <f ca="1">+TUM_db2_S4_Treatm!B3*Weighting!E2+TUM_db2_S4_Treatm!C3*Weighting!E3+TUM_db2_S4_Treatm!D3*Weighting!E4+TUM_db2_S4_Treatm!E3*Weighting!E5+TUM_db2_S4_Treatm!F3*Weighting!E6+TUM_db2_S4_Treatm!G3*Weighting!E7+TUM_db2_S4_Treatm!H3*Weighting!E8+TUM_db2_S4_Treatm!I3*Weighting!E9+TUM_db2_S4_Treatm!J3*Weighting!E10+TUM_db2_S4_Treatm!K3*Weighting!E11+TUM_db2_S4_Treatm!L3*Weighting!E12+TUM_db2_S4_Treatm!M3*Weighting!E13+TUM_db2_S4_Treatm!N3*Weighting!E14+TUM_db2_S4_Treatm!O3*Weighting!E15+TUM_db2_S4_Treatm!P3*Weighting!E16+TUM_db2_S4_Treatm!Q3*Weighting!E17</f>
        <v>-1.5323741375759894</v>
      </c>
      <c r="F3" s="6">
        <f ca="1">+TUM_db2_S4_Treatm!B3*Weighting!F2+TUM_db2_S4_Treatm!C3*Weighting!F3+TUM_db2_S4_Treatm!D3*Weighting!F4+TUM_db2_S4_Treatm!E3*Weighting!F5+TUM_db2_S4_Treatm!F3*Weighting!F6+TUM_db2_S4_Treatm!G3*Weighting!F7+TUM_db2_S4_Treatm!H3*Weighting!F8+TUM_db2_S4_Treatm!I3*Weighting!F9+TUM_db2_S4_Treatm!J3*Weighting!F10+TUM_db2_S4_Treatm!K3*Weighting!F11+TUM_db2_S4_Treatm!L3*Weighting!F12+TUM_db2_S4_Treatm!M3*Weighting!F13+TUM_db2_S4_Treatm!N3*Weighting!F14+TUM_db2_S4_Treatm!O3*Weighting!F15+TUM_db2_S4_Treatm!P3*Weighting!F16+TUM_db2_S4_Treatm!Q3*Weighting!F17</f>
        <v>-8.3691576792014235</v>
      </c>
      <c r="G3" s="6">
        <f>+TUM_db2_S4_Treatm!B3*Weighting!G2+TUM_db2_S4_Treatm!C3*Weighting!G3+TUM_db2_S4_Treatm!D3*Weighting!G4+TUM_db2_S4_Treatm!E3*Weighting!G5+TUM_db2_S4_Treatm!F3*Weighting!G6+TUM_db2_S4_Treatm!G3*Weighting!G7+TUM_db2_S4_Treatm!H3*Weighting!G8+TUM_db2_S4_Treatm!I3*Weighting!G9+TUM_db2_S4_Treatm!J3*Weighting!G10+TUM_db2_S4_Treatm!K3*Weighting!G11+TUM_db2_S4_Treatm!L3*Weighting!G12+TUM_db2_S4_Treatm!M3*Weighting!G13+TUM_db2_S4_Treatm!N3*Weighting!G14+TUM_db2_S4_Treatm!O3*Weighting!G15+TUM_db2_S4_Treatm!P3*Weighting!G16+TUM_db2_S4_Treatm!Q3*Weighting!G17</f>
        <v>-5.9302656423278544</v>
      </c>
      <c r="H3" s="6">
        <f>+TUM_db2_S4_Treatm!B3*Weighting!H2+TUM_db2_S4_Treatm!C3*Weighting!H3+TUM_db2_S4_Treatm!D3*Weighting!H4+TUM_db2_S4_Treatm!E3*Weighting!H5+TUM_db2_S4_Treatm!F3*Weighting!H6+TUM_db2_S4_Treatm!G3*Weighting!H7+TUM_db2_S4_Treatm!H3*Weighting!H8+TUM_db2_S4_Treatm!I3*Weighting!H9+TUM_db2_S4_Treatm!J3*Weighting!H10+TUM_db2_S4_Treatm!K3*Weighting!H11+TUM_db2_S4_Treatm!L3*Weighting!H12+TUM_db2_S4_Treatm!M3*Weighting!H13+TUM_db2_S4_Treatm!N3*Weighting!H14+TUM_db2_S4_Treatm!O3*Weighting!H15+TUM_db2_S4_Treatm!P3*Weighting!H16+TUM_db2_S4_Treatm!Q3*Weighting!H17</f>
        <v>-4.7380071118749685</v>
      </c>
      <c r="I3" s="6">
        <f>+TUM_db2_S4_Treatm!B3*Weighting!I2+TUM_db2_S4_Treatm!C3*Weighting!I3+TUM_db2_S4_Treatm!D3*Weighting!I4+TUM_db2_S4_Treatm!E3*Weighting!I5+TUM_db2_S4_Treatm!F3*Weighting!I6+TUM_db2_S4_Treatm!G3*Weighting!I7+TUM_db2_S4_Treatm!H3*Weighting!I8+TUM_db2_S4_Treatm!I3*Weighting!I9+TUM_db2_S4_Treatm!J3*Weighting!I10+TUM_db2_S4_Treatm!K3*Weighting!I11+TUM_db2_S4_Treatm!L3*Weighting!I12+TUM_db2_S4_Treatm!M3*Weighting!I13+TUM_db2_S4_Treatm!N3*Weighting!I14+TUM_db2_S4_Treatm!O3*Weighting!I15+TUM_db2_S4_Treatm!P3*Weighting!I16+TUM_db2_S4_Treatm!Q3*Weighting!I17</f>
        <v>-6.236022246041121</v>
      </c>
      <c r="J3" s="6">
        <f>+TUM_db2_S4_Treatm!B3*Weighting!J2+TUM_db2_S4_Treatm!C3*Weighting!J3+TUM_db2_S4_Treatm!D3*Weighting!J4+TUM_db2_S4_Treatm!E3*Weighting!J5+TUM_db2_S4_Treatm!F3*Weighting!J6+TUM_db2_S4_Treatm!G3*Weighting!J7+TUM_db2_S4_Treatm!H3*Weighting!J8+TUM_db2_S4_Treatm!I3*Weighting!J9+TUM_db2_S4_Treatm!J3*Weighting!J10+TUM_db2_S4_Treatm!K3*Weighting!J11+TUM_db2_S4_Treatm!L3*Weighting!J12+TUM_db2_S4_Treatm!M3*Weighting!J13+TUM_db2_S4_Treatm!N3*Weighting!J14+TUM_db2_S4_Treatm!O3*Weighting!J15+TUM_db2_S4_Treatm!P3*Weighting!J16+TUM_db2_S4_Treatm!Q3*Weighting!J17</f>
        <v>-1.3303945491017859</v>
      </c>
      <c r="K3" s="6">
        <f>+TUM_db2_S4_Treatm!B3*Weighting!K2+TUM_db2_S4_Treatm!C3*Weighting!K3+TUM_db2_S4_Treatm!D3*Weighting!K4+TUM_db2_S4_Treatm!E3*Weighting!K5+TUM_db2_S4_Treatm!F3*Weighting!K6+TUM_db2_S4_Treatm!G3*Weighting!K7+TUM_db2_S4_Treatm!H3*Weighting!K8+TUM_db2_S4_Treatm!I3*Weighting!K9+TUM_db2_S4_Treatm!J3*Weighting!K10+TUM_db2_S4_Treatm!K3*Weighting!K11+TUM_db2_S4_Treatm!L3*Weighting!K12+TUM_db2_S4_Treatm!M3*Weighting!K13+TUM_db2_S4_Treatm!N3*Weighting!K14+TUM_db2_S4_Treatm!O3*Weighting!K15+TUM_db2_S4_Treatm!P3*Weighting!K16+TUM_db2_S4_Treatm!Q3*Weighting!K17</f>
        <v>-5.6400634142683161</v>
      </c>
      <c r="L3" s="6">
        <f>+TUM_db2_S4_Treatm!B3*Weighting!L2+TUM_db2_S4_Treatm!C3*Weighting!L3+TUM_db2_S4_Treatm!D3*Weighting!L4+TUM_db2_S4_Treatm!E3*Weighting!L5+TUM_db2_S4_Treatm!F3*Weighting!L6+TUM_db2_S4_Treatm!G3*Weighting!L7+TUM_db2_S4_Treatm!H3*Weighting!L8+TUM_db2_S4_Treatm!I3*Weighting!L9+TUM_db2_S4_Treatm!J3*Weighting!L10+TUM_db2_S4_Treatm!K3*Weighting!L11+TUM_db2_S4_Treatm!L3*Weighting!L12+TUM_db2_S4_Treatm!M3*Weighting!L13+TUM_db2_S4_Treatm!N3*Weighting!L14+TUM_db2_S4_Treatm!O3*Weighting!L15+TUM_db2_S4_Treatm!P3*Weighting!L16+TUM_db2_S4_Treatm!Q3*Weighting!L17</f>
        <v>-2.8553110621418685</v>
      </c>
      <c r="M3" s="6">
        <f>+TUM_db2_S4_Treatm!B3*Weighting!M2+TUM_db2_S4_Treatm!C3*Weighting!M3+TUM_db2_S4_Treatm!D3*Weighting!M4+TUM_db2_S4_Treatm!E3*Weighting!M5+TUM_db2_S4_Treatm!F3*Weighting!M6+TUM_db2_S4_Treatm!G3*Weighting!M7+TUM_db2_S4_Treatm!H3*Weighting!M8+TUM_db2_S4_Treatm!I3*Weighting!M9+TUM_db2_S4_Treatm!J3*Weighting!M10+TUM_db2_S4_Treatm!K3*Weighting!M11+TUM_db2_S4_Treatm!L3*Weighting!M12+TUM_db2_S4_Treatm!M3*Weighting!M13+TUM_db2_S4_Treatm!N3*Weighting!M14+TUM_db2_S4_Treatm!O3*Weighting!M15+TUM_db2_S4_Treatm!P3*Weighting!M16+TUM_db2_S4_Treatm!Q3*Weighting!M17</f>
        <v>-8.2882203676100975E-3</v>
      </c>
      <c r="N3" s="6">
        <f>+TUM_db2_S4_Treatm!B3*Weighting!N2+TUM_db2_S4_Treatm!C3*Weighting!N3+TUM_db2_S4_Treatm!D3*Weighting!N4+TUM_db2_S4_Treatm!E3*Weighting!N5+TUM_db2_S4_Treatm!F3*Weighting!N6+TUM_db2_S4_Treatm!G3*Weighting!N7+TUM_db2_S4_Treatm!H3*Weighting!N8+TUM_db2_S4_Treatm!I3*Weighting!N9+TUM_db2_S4_Treatm!J3*Weighting!N10+TUM_db2_S4_Treatm!K3*Weighting!N11+TUM_db2_S4_Treatm!L3*Weighting!N12+TUM_db2_S4_Treatm!M3*Weighting!N13+TUM_db2_S4_Treatm!N3*Weighting!N14+TUM_db2_S4_Treatm!O3*Weighting!N15+TUM_db2_S4_Treatm!P3*Weighting!N16+TUM_db2_S4_Treatm!Q3*Weighting!N17</f>
        <v>-22.639924717536221</v>
      </c>
      <c r="O3" s="6">
        <f>+TUM_db2_S4_Treatm!B3*Weighting!O2+TUM_db2_S4_Treatm!C3*Weighting!O3+TUM_db2_S4_Treatm!D3*Weighting!O4+TUM_db2_S4_Treatm!E3*Weighting!O5+TUM_db2_S4_Treatm!F3*Weighting!O6+TUM_db2_S4_Treatm!G3*Weighting!O7+TUM_db2_S4_Treatm!H3*Weighting!O8+TUM_db2_S4_Treatm!I3*Weighting!O9+TUM_db2_S4_Treatm!J3*Weighting!O10+TUM_db2_S4_Treatm!K3*Weighting!O11+TUM_db2_S4_Treatm!L3*Weighting!O12+TUM_db2_S4_Treatm!M3*Weighting!O13+TUM_db2_S4_Treatm!N3*Weighting!O14+TUM_db2_S4_Treatm!O3*Weighting!O15+TUM_db2_S4_Treatm!P3*Weighting!O16+TUM_db2_S4_Treatm!Q3*Weighting!O17</f>
        <v>-2.5066878976188902</v>
      </c>
      <c r="P3" s="6">
        <f>+TUM_db2_S4_Treatm!B3*Weighting!P2+TUM_db2_S4_Treatm!C3*Weighting!P3+TUM_db2_S4_Treatm!D3*Weighting!P4+TUM_db2_S4_Treatm!E3*Weighting!P5+TUM_db2_S4_Treatm!F3*Weighting!P6+TUM_db2_S4_Treatm!G3*Weighting!P7+TUM_db2_S4_Treatm!H3*Weighting!P8+TUM_db2_S4_Treatm!I3*Weighting!P9+TUM_db2_S4_Treatm!J3*Weighting!P10+TUM_db2_S4_Treatm!K3*Weighting!P11+TUM_db2_S4_Treatm!L3*Weighting!P12+TUM_db2_S4_Treatm!M3*Weighting!P13+TUM_db2_S4_Treatm!N3*Weighting!P14+TUM_db2_S4_Treatm!O3*Weighting!P15+TUM_db2_S4_Treatm!P3*Weighting!P16+TUM_db2_S4_Treatm!Q3*Weighting!P17</f>
        <v>-7.78892097999789</v>
      </c>
      <c r="Q3" s="6">
        <f>+TUM_db2_S4_Treatm!B3*Weighting!Q2+TUM_db2_S4_Treatm!C3*Weighting!Q3+TUM_db2_S4_Treatm!D3*Weighting!Q4+TUM_db2_S4_Treatm!E3*Weighting!Q5+TUM_db2_S4_Treatm!F3*Weighting!Q6+TUM_db2_S4_Treatm!G3*Weighting!Q7+TUM_db2_S4_Treatm!H3*Weighting!Q8+TUM_db2_S4_Treatm!I3*Weighting!Q9+TUM_db2_S4_Treatm!J3*Weighting!Q10+TUM_db2_S4_Treatm!K3*Weighting!Q11+TUM_db2_S4_Treatm!L3*Weighting!Q12+TUM_db2_S4_Treatm!M3*Weighting!Q13+TUM_db2_S4_Treatm!N3*Weighting!Q14+TUM_db2_S4_Treatm!O3*Weighting!Q15+TUM_db2_S4_Treatm!P3*Weighting!Q16+TUM_db2_S4_Treatm!Q3*Weighting!Q17</f>
        <v>-0.17135446874615101</v>
      </c>
      <c r="R3" s="6">
        <f>+TUM_db2_S4_Treatm!B3*Weighting!R2+TUM_db2_S4_Treatm!C3*Weighting!R3+TUM_db2_S4_Treatm!D3*Weighting!R4+TUM_db2_S4_Treatm!E3*Weighting!R5+TUM_db2_S4_Treatm!F3*Weighting!R6+TUM_db2_S4_Treatm!G3*Weighting!R7+TUM_db2_S4_Treatm!H3*Weighting!R8+TUM_db2_S4_Treatm!I3*Weighting!R9+TUM_db2_S4_Treatm!J3*Weighting!R10+TUM_db2_S4_Treatm!K3*Weighting!R11+TUM_db2_S4_Treatm!L3*Weighting!R12+TUM_db2_S4_Treatm!M3*Weighting!R13+TUM_db2_S4_Treatm!N3*Weighting!R14+TUM_db2_S4_Treatm!O3*Weighting!R15+TUM_db2_S4_Treatm!P3*Weighting!R16+TUM_db2_S4_Treatm!Q3*Weighting!R17</f>
        <v>0.79169575694371319</v>
      </c>
      <c r="S3" s="6">
        <f>+TUM_db2_S4_Treatm!B3*Weighting!S2+TUM_db2_S4_Treatm!C3*Weighting!S3+TUM_db2_S4_Treatm!D3*Weighting!S4+TUM_db2_S4_Treatm!E3*Weighting!S5+TUM_db2_S4_Treatm!F3*Weighting!S6+TUM_db2_S4_Treatm!G3*Weighting!S7+TUM_db2_S4_Treatm!H3*Weighting!S8+TUM_db2_S4_Treatm!I3*Weighting!S9+TUM_db2_S4_Treatm!J3*Weighting!S10+TUM_db2_S4_Treatm!K3*Weighting!S11+TUM_db2_S4_Treatm!L3*Weighting!S12+TUM_db2_S4_Treatm!M3*Weighting!S13+TUM_db2_S4_Treatm!N3*Weighting!S14+TUM_db2_S4_Treatm!O3*Weighting!S15+TUM_db2_S4_Treatm!P3*Weighting!S16+TUM_db2_S4_Treatm!Q3*Weighting!S17</f>
        <v>-22.596879563176433</v>
      </c>
      <c r="T3" s="6">
        <f>+TUM_db2_S4_Treatm!B3*Weighting!T2+TUM_db2_S4_Treatm!C3*Weighting!T3+TUM_db2_S4_Treatm!D3*Weighting!T4+TUM_db2_S4_Treatm!E3*Weighting!T5+TUM_db2_S4_Treatm!F3*Weighting!T6+TUM_db2_S4_Treatm!G3*Weighting!T7+TUM_db2_S4_Treatm!H3*Weighting!T8+TUM_db2_S4_Treatm!I3*Weighting!T9+TUM_db2_S4_Treatm!J3*Weighting!T10+TUM_db2_S4_Treatm!K3*Weighting!T11+TUM_db2_S4_Treatm!L3*Weighting!T12+TUM_db2_S4_Treatm!M3*Weighting!T13+TUM_db2_S4_Treatm!N3*Weighting!T14+TUM_db2_S4_Treatm!O3*Weighting!T15+TUM_db2_S4_Treatm!P3*Weighting!T16+TUM_db2_S4_Treatm!Q3*Weighting!T17</f>
        <v>-31.431838909869036</v>
      </c>
      <c r="U3" s="6">
        <f>+TUM_db2_S4_Treatm!B3*Weighting!U2+TUM_db2_S4_Treatm!C3*Weighting!U3+TUM_db2_S4_Treatm!D3*Weighting!U4+TUM_db2_S4_Treatm!E3*Weighting!U5+TUM_db2_S4_Treatm!F3*Weighting!U6+TUM_db2_S4_Treatm!G3*Weighting!U7+TUM_db2_S4_Treatm!H3*Weighting!U8+TUM_db2_S4_Treatm!I3*Weighting!U9+TUM_db2_S4_Treatm!J3*Weighting!U10+TUM_db2_S4_Treatm!K3*Weighting!U11+TUM_db2_S4_Treatm!L3*Weighting!U12+TUM_db2_S4_Treatm!M3*Weighting!U13+TUM_db2_S4_Treatm!N3*Weighting!U14+TUM_db2_S4_Treatm!O3*Weighting!U15+TUM_db2_S4_Treatm!P3*Weighting!U16+TUM_db2_S4_Treatm!Q3*Weighting!U17</f>
        <v>-0.29803474711547634</v>
      </c>
      <c r="V3" s="6">
        <f>+TUM_db2_S4_Treatm!B3*Weighting!V2+TUM_db2_S4_Treatm!C3*Weighting!V3+TUM_db2_S4_Treatm!D3*Weighting!V4+TUM_db2_S4_Treatm!E3*Weighting!V5+TUM_db2_S4_Treatm!F3*Weighting!V6+TUM_db2_S4_Treatm!G3*Weighting!V7+TUM_db2_S4_Treatm!H3*Weighting!V8+TUM_db2_S4_Treatm!I3*Weighting!V9+TUM_db2_S4_Treatm!J3*Weighting!V10+TUM_db2_S4_Treatm!K3*Weighting!V11+TUM_db2_S4_Treatm!L3*Weighting!V12+TUM_db2_S4_Treatm!M3*Weighting!V13+TUM_db2_S4_Treatm!N3*Weighting!V14+TUM_db2_S4_Treatm!O3*Weighting!V15+TUM_db2_S4_Treatm!P3*Weighting!V16+TUM_db2_S4_Treatm!Q3*Weighting!V17</f>
        <v>-1.1422643939251742</v>
      </c>
      <c r="W3" s="6">
        <f>+TUM_db2_S4_Treatm!B3*Weighting!W2+TUM_db2_S4_Treatm!C3*Weighting!W3+TUM_db2_S4_Treatm!D3*Weighting!W4+TUM_db2_S4_Treatm!E3*Weighting!W5+TUM_db2_S4_Treatm!F3*Weighting!W6+TUM_db2_S4_Treatm!G3*Weighting!W7+TUM_db2_S4_Treatm!H3*Weighting!W8+TUM_db2_S4_Treatm!I3*Weighting!W9+TUM_db2_S4_Treatm!J3*Weighting!W10+TUM_db2_S4_Treatm!K3*Weighting!W11+TUM_db2_S4_Treatm!L3*Weighting!W12+TUM_db2_S4_Treatm!M3*Weighting!W13+TUM_db2_S4_Treatm!N3*Weighting!W14+TUM_db2_S4_Treatm!O3*Weighting!W15+TUM_db2_S4_Treatm!P3*Weighting!W16+TUM_db2_S4_Treatm!Q3*Weighting!W17</f>
        <v>-1.1921776894291924</v>
      </c>
      <c r="X3" s="6">
        <f>+TUM_db2_S4_Treatm!B3*Weighting!X2+TUM_db2_S4_Treatm!C3*Weighting!X3+TUM_db2_S4_Treatm!D3*Weighting!X4+TUM_db2_S4_Treatm!E3*Weighting!X5+TUM_db2_S4_Treatm!F3*Weighting!X6+TUM_db2_S4_Treatm!G3*Weighting!X7+TUM_db2_S4_Treatm!H3*Weighting!X8+TUM_db2_S4_Treatm!I3*Weighting!X9+TUM_db2_S4_Treatm!J3*Weighting!X10+TUM_db2_S4_Treatm!K3*Weighting!X11+TUM_db2_S4_Treatm!L3*Weighting!X12+TUM_db2_S4_Treatm!M3*Weighting!X13+TUM_db2_S4_Treatm!N3*Weighting!X14+TUM_db2_S4_Treatm!O3*Weighting!X15+TUM_db2_S4_Treatm!P3*Weighting!X16+TUM_db2_S4_Treatm!Q3*Weighting!X17</f>
        <v>-0.15264424817654881</v>
      </c>
      <c r="Y3" s="6">
        <f>+TUM_db2_S4_Treatm!B3*Weighting!Y2+TUM_db2_S4_Treatm!C3*Weighting!Y3+TUM_db2_S4_Treatm!D3*Weighting!Y4+TUM_db2_S4_Treatm!E3*Weighting!Y5+TUM_db2_S4_Treatm!F3*Weighting!Y6+TUM_db2_S4_Treatm!G3*Weighting!Y7+TUM_db2_S4_Treatm!H3*Weighting!Y8+TUM_db2_S4_Treatm!I3*Weighting!Y9+TUM_db2_S4_Treatm!J3*Weighting!Y10+TUM_db2_S4_Treatm!K3*Weighting!Y11+TUM_db2_S4_Treatm!L3*Weighting!Y12+TUM_db2_S4_Treatm!M3*Weighting!Y13+TUM_db2_S4_Treatm!N3*Weighting!Y14+TUM_db2_S4_Treatm!O3*Weighting!Y15+TUM_db2_S4_Treatm!P3*Weighting!Y16+TUM_db2_S4_Treatm!Q3*Weighting!Y17</f>
        <v>-0.603019549257652</v>
      </c>
      <c r="Z3" s="6">
        <f>+TUM_db2_S4_Treatm!B3*Weighting!Z2+TUM_db2_S4_Treatm!C3*Weighting!Z3+TUM_db2_S4_Treatm!D3*Weighting!Z4+TUM_db2_S4_Treatm!E3*Weighting!Z5+TUM_db2_S4_Treatm!F3*Weighting!Z6+TUM_db2_S4_Treatm!G3*Weighting!Z7+TUM_db2_S4_Treatm!H3*Weighting!Z8+TUM_db2_S4_Treatm!I3*Weighting!Z9+TUM_db2_S4_Treatm!J3*Weighting!Z10+TUM_db2_S4_Treatm!K3*Weighting!Z11+TUM_db2_S4_Treatm!L3*Weighting!Z12+TUM_db2_S4_Treatm!M3*Weighting!Z13+TUM_db2_S4_Treatm!N3*Weighting!Z14+TUM_db2_S4_Treatm!O3*Weighting!Z15+TUM_db2_S4_Treatm!P3*Weighting!Z16+TUM_db2_S4_Treatm!Q3*Weighting!Z17</f>
        <v>-1.2245250196689486</v>
      </c>
      <c r="AA3" s="6">
        <f>+TUM_db2_S4_Treatm!B3*Weighting!AA2+TUM_db2_S4_Treatm!C3*Weighting!AA3+TUM_db2_S4_Treatm!D3*Weighting!AA4+TUM_db2_S4_Treatm!E3*Weighting!AA5+TUM_db2_S4_Treatm!F3*Weighting!AA6+TUM_db2_S4_Treatm!G3*Weighting!AA7+TUM_db2_S4_Treatm!H3*Weighting!AA8+TUM_db2_S4_Treatm!I3*Weighting!AA9+TUM_db2_S4_Treatm!J3*Weighting!AA10+TUM_db2_S4_Treatm!K3*Weighting!AA11+TUM_db2_S4_Treatm!L3*Weighting!AA12+TUM_db2_S4_Treatm!M3*Weighting!AA13+TUM_db2_S4_Treatm!N3*Weighting!AA14+TUM_db2_S4_Treatm!O3*Weighting!AA15+TUM_db2_S4_Treatm!P3*Weighting!AA16+TUM_db2_S4_Treatm!Q3*Weighting!AA17</f>
        <v>-1.0640745671623058</v>
      </c>
    </row>
    <row r="4" spans="1:27" x14ac:dyDescent="0.35">
      <c r="A4" s="5" t="s">
        <v>3</v>
      </c>
      <c r="B4" s="6">
        <f ca="1">+TUM_db2_S4_Treatm!B4*Weighting!B2+TUM_db2_S4_Treatm!C4*Weighting!B3+TUM_db2_S4_Treatm!D4*Weighting!B4+TUM_db2_S4_Treatm!E4*Weighting!B5+TUM_db2_S4_Treatm!F4*Weighting!B6+TUM_db2_S4_Treatm!G4*Weighting!B7+TUM_db2_S4_Treatm!H4*Weighting!B8+TUM_db2_S4_Treatm!I4*Weighting!B9+TUM_db2_S4_Treatm!J4*Weighting!B10+TUM_db2_S4_Treatm!K4*Weighting!B11+TUM_db2_S4_Treatm!L4*Weighting!B12+TUM_db2_S4_Treatm!M4*Weighting!B13+TUM_db2_S4_Treatm!N4*Weighting!B14+TUM_db2_S4_Treatm!O4*Weighting!B15+TUM_db2_S4_Treatm!P4*Weighting!B16+TUM_db2_S4_Treatm!Q4*Weighting!B17</f>
        <v>-4.1778221916455065</v>
      </c>
      <c r="C4" s="6">
        <f ca="1">+TUM_db2_S4_Treatm!B4*Weighting!C2+TUM_db2_S4_Treatm!C4*Weighting!C3+TUM_db2_S4_Treatm!D4*Weighting!C4+TUM_db2_S4_Treatm!E4*Weighting!C5+TUM_db2_S4_Treatm!F4*Weighting!C6+TUM_db2_S4_Treatm!G4*Weighting!C7+TUM_db2_S4_Treatm!H4*Weighting!C8+TUM_db2_S4_Treatm!I4*Weighting!C9+TUM_db2_S4_Treatm!J4*Weighting!C10+TUM_db2_S4_Treatm!K4*Weighting!C11+TUM_db2_S4_Treatm!L4*Weighting!C12+TUM_db2_S4_Treatm!M4*Weighting!C13+TUM_db2_S4_Treatm!N4*Weighting!C14+TUM_db2_S4_Treatm!O4*Weighting!C15+TUM_db2_S4_Treatm!P4*Weighting!C16+TUM_db2_S4_Treatm!Q4*Weighting!C17</f>
        <v>-2.3323791657740558</v>
      </c>
      <c r="D4" s="6">
        <f ca="1">+TUM_db2_S4_Treatm!B4*Weighting!D2+TUM_db2_S4_Treatm!C4*Weighting!D3+TUM_db2_S4_Treatm!D4*Weighting!D4+TUM_db2_S4_Treatm!E4*Weighting!D5+TUM_db2_S4_Treatm!F4*Weighting!D6+TUM_db2_S4_Treatm!G4*Weighting!D7+TUM_db2_S4_Treatm!H4*Weighting!D8+TUM_db2_S4_Treatm!I4*Weighting!D9+TUM_db2_S4_Treatm!J4*Weighting!D10+TUM_db2_S4_Treatm!K4*Weighting!D11+TUM_db2_S4_Treatm!L4*Weighting!D12+TUM_db2_S4_Treatm!M4*Weighting!D13+TUM_db2_S4_Treatm!N4*Weighting!D14+TUM_db2_S4_Treatm!O4*Weighting!D15+TUM_db2_S4_Treatm!P4*Weighting!D16+TUM_db2_S4_Treatm!Q4*Weighting!D17</f>
        <v>-4.2739770485362598</v>
      </c>
      <c r="E4" s="6">
        <f ca="1">+TUM_db2_S4_Treatm!B4*Weighting!E2+TUM_db2_S4_Treatm!C4*Weighting!E3+TUM_db2_S4_Treatm!D4*Weighting!E4+TUM_db2_S4_Treatm!E4*Weighting!E5+TUM_db2_S4_Treatm!F4*Weighting!E6+TUM_db2_S4_Treatm!G4*Weighting!E7+TUM_db2_S4_Treatm!H4*Weighting!E8+TUM_db2_S4_Treatm!I4*Weighting!E9+TUM_db2_S4_Treatm!J4*Weighting!E10+TUM_db2_S4_Treatm!K4*Weighting!E11+TUM_db2_S4_Treatm!L4*Weighting!E12+TUM_db2_S4_Treatm!M4*Weighting!E13+TUM_db2_S4_Treatm!N4*Weighting!E14+TUM_db2_S4_Treatm!O4*Weighting!E15+TUM_db2_S4_Treatm!P4*Weighting!E16+TUM_db2_S4_Treatm!Q4*Weighting!E17</f>
        <v>-1.0216310906286241</v>
      </c>
      <c r="F4" s="6">
        <f ca="1">+TUM_db2_S4_Treatm!B4*Weighting!F2+TUM_db2_S4_Treatm!C4*Weighting!F3+TUM_db2_S4_Treatm!D4*Weighting!F4+TUM_db2_S4_Treatm!E4*Weighting!F5+TUM_db2_S4_Treatm!F4*Weighting!F6+TUM_db2_S4_Treatm!G4*Weighting!F7+TUM_db2_S4_Treatm!H4*Weighting!F8+TUM_db2_S4_Treatm!I4*Weighting!F9+TUM_db2_S4_Treatm!J4*Weighting!F10+TUM_db2_S4_Treatm!K4*Weighting!F11+TUM_db2_S4_Treatm!L4*Weighting!F12+TUM_db2_S4_Treatm!M4*Weighting!F13+TUM_db2_S4_Treatm!N4*Weighting!F14+TUM_db2_S4_Treatm!O4*Weighting!F15+TUM_db2_S4_Treatm!P4*Weighting!F16+TUM_db2_S4_Treatm!Q4*Weighting!F17</f>
        <v>-4.0951070571879127</v>
      </c>
      <c r="G4" s="6">
        <f>+TUM_db2_S4_Treatm!B4*Weighting!G2+TUM_db2_S4_Treatm!C4*Weighting!G3+TUM_db2_S4_Treatm!D4*Weighting!G4+TUM_db2_S4_Treatm!E4*Weighting!G5+TUM_db2_S4_Treatm!F4*Weighting!G6+TUM_db2_S4_Treatm!G4*Weighting!G7+TUM_db2_S4_Treatm!H4*Weighting!G8+TUM_db2_S4_Treatm!I4*Weighting!G9+TUM_db2_S4_Treatm!J4*Weighting!G10+TUM_db2_S4_Treatm!K4*Weighting!G11+TUM_db2_S4_Treatm!L4*Weighting!G12+TUM_db2_S4_Treatm!M4*Weighting!G13+TUM_db2_S4_Treatm!N4*Weighting!G14+TUM_db2_S4_Treatm!O4*Weighting!G15+TUM_db2_S4_Treatm!P4*Weighting!G16+TUM_db2_S4_Treatm!Q4*Weighting!G17</f>
        <v>-2.0392625303550926</v>
      </c>
      <c r="H4" s="6">
        <f>+TUM_db2_S4_Treatm!B4*Weighting!H2+TUM_db2_S4_Treatm!C4*Weighting!H3+TUM_db2_S4_Treatm!D4*Weighting!H4+TUM_db2_S4_Treatm!E4*Weighting!H5+TUM_db2_S4_Treatm!F4*Weighting!H6+TUM_db2_S4_Treatm!G4*Weighting!H7+TUM_db2_S4_Treatm!H4*Weighting!H8+TUM_db2_S4_Treatm!I4*Weighting!H9+TUM_db2_S4_Treatm!J4*Weighting!H10+TUM_db2_S4_Treatm!K4*Weighting!H11+TUM_db2_S4_Treatm!L4*Weighting!H12+TUM_db2_S4_Treatm!M4*Weighting!H13+TUM_db2_S4_Treatm!N4*Weighting!H14+TUM_db2_S4_Treatm!O4*Weighting!H15+TUM_db2_S4_Treatm!P4*Weighting!H16+TUM_db2_S4_Treatm!Q4*Weighting!H17</f>
        <v>-2.3330231259095222</v>
      </c>
      <c r="I4" s="6">
        <f>+TUM_db2_S4_Treatm!B4*Weighting!I2+TUM_db2_S4_Treatm!C4*Weighting!I3+TUM_db2_S4_Treatm!D4*Weighting!I4+TUM_db2_S4_Treatm!E4*Weighting!I5+TUM_db2_S4_Treatm!F4*Weighting!I6+TUM_db2_S4_Treatm!G4*Weighting!I7+TUM_db2_S4_Treatm!H4*Weighting!I8+TUM_db2_S4_Treatm!I4*Weighting!I9+TUM_db2_S4_Treatm!J4*Weighting!I10+TUM_db2_S4_Treatm!K4*Weighting!I11+TUM_db2_S4_Treatm!L4*Weighting!I12+TUM_db2_S4_Treatm!M4*Weighting!I13+TUM_db2_S4_Treatm!N4*Weighting!I14+TUM_db2_S4_Treatm!O4*Weighting!I15+TUM_db2_S4_Treatm!P4*Weighting!I16+TUM_db2_S4_Treatm!Q4*Weighting!I17</f>
        <v>-2.067432654220501</v>
      </c>
      <c r="J4" s="6">
        <f>+TUM_db2_S4_Treatm!B4*Weighting!J2+TUM_db2_S4_Treatm!C4*Weighting!J3+TUM_db2_S4_Treatm!D4*Weighting!J4+TUM_db2_S4_Treatm!E4*Weighting!J5+TUM_db2_S4_Treatm!F4*Weighting!J6+TUM_db2_S4_Treatm!G4*Weighting!J7+TUM_db2_S4_Treatm!H4*Weighting!J8+TUM_db2_S4_Treatm!I4*Weighting!J9+TUM_db2_S4_Treatm!J4*Weighting!J10+TUM_db2_S4_Treatm!K4*Weighting!J11+TUM_db2_S4_Treatm!L4*Weighting!J12+TUM_db2_S4_Treatm!M4*Weighting!J13+TUM_db2_S4_Treatm!N4*Weighting!J14+TUM_db2_S4_Treatm!O4*Weighting!J15+TUM_db2_S4_Treatm!P4*Weighting!J16+TUM_db2_S4_Treatm!Q4*Weighting!J17</f>
        <v>-1.917152376770604</v>
      </c>
      <c r="K4" s="6">
        <f>+TUM_db2_S4_Treatm!B4*Weighting!K2+TUM_db2_S4_Treatm!C4*Weighting!K3+TUM_db2_S4_Treatm!D4*Weighting!K4+TUM_db2_S4_Treatm!E4*Weighting!K5+TUM_db2_S4_Treatm!F4*Weighting!K6+TUM_db2_S4_Treatm!G4*Weighting!K7+TUM_db2_S4_Treatm!H4*Weighting!K8+TUM_db2_S4_Treatm!I4*Weighting!K9+TUM_db2_S4_Treatm!J4*Weighting!K10+TUM_db2_S4_Treatm!K4*Weighting!K11+TUM_db2_S4_Treatm!L4*Weighting!K12+TUM_db2_S4_Treatm!M4*Weighting!K13+TUM_db2_S4_Treatm!N4*Weighting!K14+TUM_db2_S4_Treatm!O4*Weighting!K15+TUM_db2_S4_Treatm!P4*Weighting!K16+TUM_db2_S4_Treatm!Q4*Weighting!K17</f>
        <v>-2.1051013866591926</v>
      </c>
      <c r="L4" s="6">
        <f>+TUM_db2_S4_Treatm!B4*Weighting!L2+TUM_db2_S4_Treatm!C4*Weighting!L3+TUM_db2_S4_Treatm!D4*Weighting!L4+TUM_db2_S4_Treatm!E4*Weighting!L5+TUM_db2_S4_Treatm!F4*Weighting!L6+TUM_db2_S4_Treatm!G4*Weighting!L7+TUM_db2_S4_Treatm!H4*Weighting!L8+TUM_db2_S4_Treatm!I4*Weighting!L9+TUM_db2_S4_Treatm!J4*Weighting!L10+TUM_db2_S4_Treatm!K4*Weighting!L11+TUM_db2_S4_Treatm!L4*Weighting!L12+TUM_db2_S4_Treatm!M4*Weighting!L13+TUM_db2_S4_Treatm!N4*Weighting!L14+TUM_db2_S4_Treatm!O4*Weighting!L15+TUM_db2_S4_Treatm!P4*Weighting!L16+TUM_db2_S4_Treatm!Q4*Weighting!L17</f>
        <v>-7.1012528313319248</v>
      </c>
      <c r="M4" s="6">
        <f>+TUM_db2_S4_Treatm!B4*Weighting!M2+TUM_db2_S4_Treatm!C4*Weighting!M3+TUM_db2_S4_Treatm!D4*Weighting!M4+TUM_db2_S4_Treatm!E4*Weighting!M5+TUM_db2_S4_Treatm!F4*Weighting!M6+TUM_db2_S4_Treatm!G4*Weighting!M7+TUM_db2_S4_Treatm!H4*Weighting!M8+TUM_db2_S4_Treatm!I4*Weighting!M9+TUM_db2_S4_Treatm!J4*Weighting!M10+TUM_db2_S4_Treatm!K4*Weighting!M11+TUM_db2_S4_Treatm!L4*Weighting!M12+TUM_db2_S4_Treatm!M4*Weighting!M13+TUM_db2_S4_Treatm!N4*Weighting!M14+TUM_db2_S4_Treatm!O4*Weighting!M15+TUM_db2_S4_Treatm!P4*Weighting!M16+TUM_db2_S4_Treatm!Q4*Weighting!M17</f>
        <v>-4.0373846664467722E-2</v>
      </c>
      <c r="N4" s="6">
        <f>+TUM_db2_S4_Treatm!B4*Weighting!N2+TUM_db2_S4_Treatm!C4*Weighting!N3+TUM_db2_S4_Treatm!D4*Weighting!N4+TUM_db2_S4_Treatm!E4*Weighting!N5+TUM_db2_S4_Treatm!F4*Weighting!N6+TUM_db2_S4_Treatm!G4*Weighting!N7+TUM_db2_S4_Treatm!H4*Weighting!N8+TUM_db2_S4_Treatm!I4*Weighting!N9+TUM_db2_S4_Treatm!J4*Weighting!N10+TUM_db2_S4_Treatm!K4*Weighting!N11+TUM_db2_S4_Treatm!L4*Weighting!N12+TUM_db2_S4_Treatm!M4*Weighting!N13+TUM_db2_S4_Treatm!N4*Weighting!N14+TUM_db2_S4_Treatm!O4*Weighting!N15+TUM_db2_S4_Treatm!P4*Weighting!N16+TUM_db2_S4_Treatm!Q4*Weighting!N17</f>
        <v>-13.668228650103167</v>
      </c>
      <c r="O4" s="6">
        <f>+TUM_db2_S4_Treatm!B4*Weighting!O2+TUM_db2_S4_Treatm!C4*Weighting!O3+TUM_db2_S4_Treatm!D4*Weighting!O4+TUM_db2_S4_Treatm!E4*Weighting!O5+TUM_db2_S4_Treatm!F4*Weighting!O6+TUM_db2_S4_Treatm!G4*Weighting!O7+TUM_db2_S4_Treatm!H4*Weighting!O8+TUM_db2_S4_Treatm!I4*Weighting!O9+TUM_db2_S4_Treatm!J4*Weighting!O10+TUM_db2_S4_Treatm!K4*Weighting!O11+TUM_db2_S4_Treatm!L4*Weighting!O12+TUM_db2_S4_Treatm!M4*Weighting!O13+TUM_db2_S4_Treatm!N4*Weighting!O14+TUM_db2_S4_Treatm!O4*Weighting!O15+TUM_db2_S4_Treatm!P4*Weighting!O16+TUM_db2_S4_Treatm!Q4*Weighting!O17</f>
        <v>-6.7276215639151102</v>
      </c>
      <c r="P4" s="6">
        <f>+TUM_db2_S4_Treatm!B4*Weighting!P2+TUM_db2_S4_Treatm!C4*Weighting!P3+TUM_db2_S4_Treatm!D4*Weighting!P4+TUM_db2_S4_Treatm!E4*Weighting!P5+TUM_db2_S4_Treatm!F4*Weighting!P6+TUM_db2_S4_Treatm!G4*Weighting!P7+TUM_db2_S4_Treatm!H4*Weighting!P8+TUM_db2_S4_Treatm!I4*Weighting!P9+TUM_db2_S4_Treatm!J4*Weighting!P10+TUM_db2_S4_Treatm!K4*Weighting!P11+TUM_db2_S4_Treatm!L4*Weighting!P12+TUM_db2_S4_Treatm!M4*Weighting!P13+TUM_db2_S4_Treatm!N4*Weighting!P14+TUM_db2_S4_Treatm!O4*Weighting!P15+TUM_db2_S4_Treatm!P4*Weighting!P16+TUM_db2_S4_Treatm!Q4*Weighting!P17</f>
        <v>-1.8595857766600781</v>
      </c>
      <c r="Q4" s="6">
        <f>+TUM_db2_S4_Treatm!B4*Weighting!Q2+TUM_db2_S4_Treatm!C4*Weighting!Q3+TUM_db2_S4_Treatm!D4*Weighting!Q4+TUM_db2_S4_Treatm!E4*Weighting!Q5+TUM_db2_S4_Treatm!F4*Weighting!Q6+TUM_db2_S4_Treatm!G4*Weighting!Q7+TUM_db2_S4_Treatm!H4*Weighting!Q8+TUM_db2_S4_Treatm!I4*Weighting!Q9+TUM_db2_S4_Treatm!J4*Weighting!Q10+TUM_db2_S4_Treatm!K4*Weighting!Q11+TUM_db2_S4_Treatm!L4*Weighting!Q12+TUM_db2_S4_Treatm!M4*Weighting!Q13+TUM_db2_S4_Treatm!N4*Weighting!Q14+TUM_db2_S4_Treatm!O4*Weighting!Q15+TUM_db2_S4_Treatm!P4*Weighting!Q16+TUM_db2_S4_Treatm!Q4*Weighting!Q17</f>
        <v>-0.11471928192542372</v>
      </c>
      <c r="R4" s="6">
        <f>+TUM_db2_S4_Treatm!B4*Weighting!R2+TUM_db2_S4_Treatm!C4*Weighting!R3+TUM_db2_S4_Treatm!D4*Weighting!R4+TUM_db2_S4_Treatm!E4*Weighting!R5+TUM_db2_S4_Treatm!F4*Weighting!R6+TUM_db2_S4_Treatm!G4*Weighting!R7+TUM_db2_S4_Treatm!H4*Weighting!R8+TUM_db2_S4_Treatm!I4*Weighting!R9+TUM_db2_S4_Treatm!J4*Weighting!R10+TUM_db2_S4_Treatm!K4*Weighting!R11+TUM_db2_S4_Treatm!L4*Weighting!R12+TUM_db2_S4_Treatm!M4*Weighting!R13+TUM_db2_S4_Treatm!N4*Weighting!R14+TUM_db2_S4_Treatm!O4*Weighting!R15+TUM_db2_S4_Treatm!P4*Weighting!R16+TUM_db2_S4_Treatm!Q4*Weighting!R17</f>
        <v>0.21844454392349233</v>
      </c>
      <c r="S4" s="6">
        <f>+TUM_db2_S4_Treatm!B4*Weighting!S2+TUM_db2_S4_Treatm!C4*Weighting!S3+TUM_db2_S4_Treatm!D4*Weighting!S4+TUM_db2_S4_Treatm!E4*Weighting!S5+TUM_db2_S4_Treatm!F4*Weighting!S6+TUM_db2_S4_Treatm!G4*Weighting!S7+TUM_db2_S4_Treatm!H4*Weighting!S8+TUM_db2_S4_Treatm!I4*Weighting!S9+TUM_db2_S4_Treatm!J4*Weighting!S10+TUM_db2_S4_Treatm!K4*Weighting!S11+TUM_db2_S4_Treatm!L4*Weighting!S12+TUM_db2_S4_Treatm!M4*Weighting!S13+TUM_db2_S4_Treatm!N4*Weighting!S14+TUM_db2_S4_Treatm!O4*Weighting!S15+TUM_db2_S4_Treatm!P4*Weighting!S16+TUM_db2_S4_Treatm!Q4*Weighting!S17</f>
        <v>-3.9396027045144777E-2</v>
      </c>
      <c r="T4" s="6">
        <f>+TUM_db2_S4_Treatm!B4*Weighting!T2+TUM_db2_S4_Treatm!C4*Weighting!T3+TUM_db2_S4_Treatm!D4*Weighting!T4+TUM_db2_S4_Treatm!E4*Weighting!T5+TUM_db2_S4_Treatm!F4*Weighting!T6+TUM_db2_S4_Treatm!G4*Weighting!T7+TUM_db2_S4_Treatm!H4*Weighting!T8+TUM_db2_S4_Treatm!I4*Weighting!T9+TUM_db2_S4_Treatm!J4*Weighting!T10+TUM_db2_S4_Treatm!K4*Weighting!T11+TUM_db2_S4_Treatm!L4*Weighting!T12+TUM_db2_S4_Treatm!M4*Weighting!T13+TUM_db2_S4_Treatm!N4*Weighting!T14+TUM_db2_S4_Treatm!O4*Weighting!T15+TUM_db2_S4_Treatm!P4*Weighting!T16+TUM_db2_S4_Treatm!Q4*Weighting!T17</f>
        <v>0.26011964480296434</v>
      </c>
      <c r="U4" s="6">
        <f>+TUM_db2_S4_Treatm!B4*Weighting!U2+TUM_db2_S4_Treatm!C4*Weighting!U3+TUM_db2_S4_Treatm!D4*Weighting!U4+TUM_db2_S4_Treatm!E4*Weighting!U5+TUM_db2_S4_Treatm!F4*Weighting!U6+TUM_db2_S4_Treatm!G4*Weighting!U7+TUM_db2_S4_Treatm!H4*Weighting!U8+TUM_db2_S4_Treatm!I4*Weighting!U9+TUM_db2_S4_Treatm!J4*Weighting!U10+TUM_db2_S4_Treatm!K4*Weighting!U11+TUM_db2_S4_Treatm!L4*Weighting!U12+TUM_db2_S4_Treatm!M4*Weighting!U13+TUM_db2_S4_Treatm!N4*Weighting!U14+TUM_db2_S4_Treatm!O4*Weighting!U15+TUM_db2_S4_Treatm!P4*Weighting!U16+TUM_db2_S4_Treatm!Q4*Weighting!U17</f>
        <v>-0.30903796905969283</v>
      </c>
      <c r="V4" s="6">
        <f>+TUM_db2_S4_Treatm!B4*Weighting!V2+TUM_db2_S4_Treatm!C4*Weighting!V3+TUM_db2_S4_Treatm!D4*Weighting!V4+TUM_db2_S4_Treatm!E4*Weighting!V5+TUM_db2_S4_Treatm!F4*Weighting!V6+TUM_db2_S4_Treatm!G4*Weighting!V7+TUM_db2_S4_Treatm!H4*Weighting!V8+TUM_db2_S4_Treatm!I4*Weighting!V9+TUM_db2_S4_Treatm!J4*Weighting!V10+TUM_db2_S4_Treatm!K4*Weighting!V11+TUM_db2_S4_Treatm!L4*Weighting!V12+TUM_db2_S4_Treatm!M4*Weighting!V13+TUM_db2_S4_Treatm!N4*Weighting!V14+TUM_db2_S4_Treatm!O4*Weighting!V15+TUM_db2_S4_Treatm!P4*Weighting!V16+TUM_db2_S4_Treatm!Q4*Weighting!V17</f>
        <v>4.7993582182840777E-2</v>
      </c>
      <c r="W4" s="6">
        <f>+TUM_db2_S4_Treatm!B4*Weighting!W2+TUM_db2_S4_Treatm!C4*Weighting!W3+TUM_db2_S4_Treatm!D4*Weighting!W4+TUM_db2_S4_Treatm!E4*Weighting!W5+TUM_db2_S4_Treatm!F4*Weighting!W6+TUM_db2_S4_Treatm!G4*Weighting!W7+TUM_db2_S4_Treatm!H4*Weighting!W8+TUM_db2_S4_Treatm!I4*Weighting!W9+TUM_db2_S4_Treatm!J4*Weighting!W10+TUM_db2_S4_Treatm!K4*Weighting!W11+TUM_db2_S4_Treatm!L4*Weighting!W12+TUM_db2_S4_Treatm!M4*Weighting!W13+TUM_db2_S4_Treatm!N4*Weighting!W14+TUM_db2_S4_Treatm!O4*Weighting!W15+TUM_db2_S4_Treatm!P4*Weighting!W16+TUM_db2_S4_Treatm!Q4*Weighting!W17</f>
        <v>-0.75094559880929679</v>
      </c>
      <c r="X4" s="6">
        <f>+TUM_db2_S4_Treatm!B4*Weighting!X2+TUM_db2_S4_Treatm!C4*Weighting!X3+TUM_db2_S4_Treatm!D4*Weighting!X4+TUM_db2_S4_Treatm!E4*Weighting!X5+TUM_db2_S4_Treatm!F4*Weighting!X6+TUM_db2_S4_Treatm!G4*Weighting!X7+TUM_db2_S4_Treatm!H4*Weighting!X8+TUM_db2_S4_Treatm!I4*Weighting!X9+TUM_db2_S4_Treatm!J4*Weighting!X10+TUM_db2_S4_Treatm!K4*Weighting!X11+TUM_db2_S4_Treatm!L4*Weighting!X12+TUM_db2_S4_Treatm!M4*Weighting!X13+TUM_db2_S4_Treatm!N4*Weighting!X14+TUM_db2_S4_Treatm!O4*Weighting!X15+TUM_db2_S4_Treatm!P4*Weighting!X16+TUM_db2_S4_Treatm!Q4*Weighting!X17</f>
        <v>-7.5625485619350563E-2</v>
      </c>
      <c r="Y4" s="6">
        <f>+TUM_db2_S4_Treatm!B4*Weighting!Y2+TUM_db2_S4_Treatm!C4*Weighting!Y3+TUM_db2_S4_Treatm!D4*Weighting!Y4+TUM_db2_S4_Treatm!E4*Weighting!Y5+TUM_db2_S4_Treatm!F4*Weighting!Y6+TUM_db2_S4_Treatm!G4*Weighting!Y7+TUM_db2_S4_Treatm!H4*Weighting!Y8+TUM_db2_S4_Treatm!I4*Weighting!Y9+TUM_db2_S4_Treatm!J4*Weighting!Y10+TUM_db2_S4_Treatm!K4*Weighting!Y11+TUM_db2_S4_Treatm!L4*Weighting!Y12+TUM_db2_S4_Treatm!M4*Weighting!Y13+TUM_db2_S4_Treatm!N4*Weighting!Y14+TUM_db2_S4_Treatm!O4*Weighting!Y15+TUM_db2_S4_Treatm!P4*Weighting!Y16+TUM_db2_S4_Treatm!Q4*Weighting!Y17</f>
        <v>-0.13314207742887646</v>
      </c>
      <c r="Z4" s="6">
        <f>+TUM_db2_S4_Treatm!B4*Weighting!Z2+TUM_db2_S4_Treatm!C4*Weighting!Z3+TUM_db2_S4_Treatm!D4*Weighting!Z4+TUM_db2_S4_Treatm!E4*Weighting!Z5+TUM_db2_S4_Treatm!F4*Weighting!Z6+TUM_db2_S4_Treatm!G4*Weighting!Z7+TUM_db2_S4_Treatm!H4*Weighting!Z8+TUM_db2_S4_Treatm!I4*Weighting!Z9+TUM_db2_S4_Treatm!J4*Weighting!Z10+TUM_db2_S4_Treatm!K4*Weighting!Z11+TUM_db2_S4_Treatm!L4*Weighting!Z12+TUM_db2_S4_Treatm!M4*Weighting!Z13+TUM_db2_S4_Treatm!N4*Weighting!Z14+TUM_db2_S4_Treatm!O4*Weighting!Z15+TUM_db2_S4_Treatm!P4*Weighting!Z16+TUM_db2_S4_Treatm!Q4*Weighting!Z17</f>
        <v>-1.1148471766979002</v>
      </c>
      <c r="AA4" s="6">
        <f>+TUM_db2_S4_Treatm!B4*Weighting!AA2+TUM_db2_S4_Treatm!C4*Weighting!AA3+TUM_db2_S4_Treatm!D4*Weighting!AA4+TUM_db2_S4_Treatm!E4*Weighting!AA5+TUM_db2_S4_Treatm!F4*Weighting!AA6+TUM_db2_S4_Treatm!G4*Weighting!AA7+TUM_db2_S4_Treatm!H4*Weighting!AA8+TUM_db2_S4_Treatm!I4*Weighting!AA9+TUM_db2_S4_Treatm!J4*Weighting!AA10+TUM_db2_S4_Treatm!K4*Weighting!AA11+TUM_db2_S4_Treatm!L4*Weighting!AA12+TUM_db2_S4_Treatm!M4*Weighting!AA13+TUM_db2_S4_Treatm!N4*Weighting!AA14+TUM_db2_S4_Treatm!O4*Weighting!AA15+TUM_db2_S4_Treatm!P4*Weighting!AA16+TUM_db2_S4_Treatm!Q4*Weighting!AA17</f>
        <v>-1.2199819713303421</v>
      </c>
    </row>
    <row r="5" spans="1:27" x14ac:dyDescent="0.35">
      <c r="A5" s="5" t="s">
        <v>4</v>
      </c>
      <c r="B5" s="6">
        <f ca="1">+TUM_db2_S4_Treatm!B5*Weighting!B2+TUM_db2_S4_Treatm!C5*Weighting!B3+TUM_db2_S4_Treatm!D5*Weighting!B4+TUM_db2_S4_Treatm!E5*Weighting!B5+TUM_db2_S4_Treatm!F5*Weighting!B6+TUM_db2_S4_Treatm!G5*Weighting!B7+TUM_db2_S4_Treatm!H5*Weighting!B8+TUM_db2_S4_Treatm!I5*Weighting!B9+TUM_db2_S4_Treatm!J5*Weighting!B10+TUM_db2_S4_Treatm!K5*Weighting!B11+TUM_db2_S4_Treatm!L5*Weighting!B12+TUM_db2_S4_Treatm!M5*Weighting!B13+TUM_db2_S4_Treatm!N5*Weighting!B14+TUM_db2_S4_Treatm!O5*Weighting!B15+TUM_db2_S4_Treatm!P5*Weighting!B16+TUM_db2_S4_Treatm!Q5*Weighting!B17</f>
        <v>3.1608009690288386</v>
      </c>
      <c r="C5" s="6">
        <f ca="1">+TUM_db2_S4_Treatm!B5*Weighting!C2+TUM_db2_S4_Treatm!C5*Weighting!C3+TUM_db2_S4_Treatm!D5*Weighting!C4+TUM_db2_S4_Treatm!E5*Weighting!C5+TUM_db2_S4_Treatm!F5*Weighting!C6+TUM_db2_S4_Treatm!G5*Weighting!C7+TUM_db2_S4_Treatm!H5*Weighting!C8+TUM_db2_S4_Treatm!I5*Weighting!C9+TUM_db2_S4_Treatm!J5*Weighting!C10+TUM_db2_S4_Treatm!K5*Weighting!C11+TUM_db2_S4_Treatm!L5*Weighting!C12+TUM_db2_S4_Treatm!M5*Weighting!C13+TUM_db2_S4_Treatm!N5*Weighting!C14+TUM_db2_S4_Treatm!O5*Weighting!C15+TUM_db2_S4_Treatm!P5*Weighting!C16+TUM_db2_S4_Treatm!Q5*Weighting!C17</f>
        <v>2.1029452817674268</v>
      </c>
      <c r="D5" s="6">
        <f ca="1">+TUM_db2_S4_Treatm!B5*Weighting!D2+TUM_db2_S4_Treatm!C5*Weighting!D3+TUM_db2_S4_Treatm!D5*Weighting!D4+TUM_db2_S4_Treatm!E5*Weighting!D5+TUM_db2_S4_Treatm!F5*Weighting!D6+TUM_db2_S4_Treatm!G5*Weighting!D7+TUM_db2_S4_Treatm!H5*Weighting!D8+TUM_db2_S4_Treatm!I5*Weighting!D9+TUM_db2_S4_Treatm!J5*Weighting!D10+TUM_db2_S4_Treatm!K5*Weighting!D11+TUM_db2_S4_Treatm!L5*Weighting!D12+TUM_db2_S4_Treatm!M5*Weighting!D13+TUM_db2_S4_Treatm!N5*Weighting!D14+TUM_db2_S4_Treatm!O5*Weighting!D15+TUM_db2_S4_Treatm!P5*Weighting!D16+TUM_db2_S4_Treatm!Q5*Weighting!D17</f>
        <v>3.2389737644676546</v>
      </c>
      <c r="E5" s="6">
        <f ca="1">+TUM_db2_S4_Treatm!B5*Weighting!E2+TUM_db2_S4_Treatm!C5*Weighting!E3+TUM_db2_S4_Treatm!D5*Weighting!E4+TUM_db2_S4_Treatm!E5*Weighting!E5+TUM_db2_S4_Treatm!F5*Weighting!E6+TUM_db2_S4_Treatm!G5*Weighting!E7+TUM_db2_S4_Treatm!H5*Weighting!E8+TUM_db2_S4_Treatm!I5*Weighting!E9+TUM_db2_S4_Treatm!J5*Weighting!E10+TUM_db2_S4_Treatm!K5*Weighting!E11+TUM_db2_S4_Treatm!L5*Weighting!E12+TUM_db2_S4_Treatm!M5*Weighting!E13+TUM_db2_S4_Treatm!N5*Weighting!E14+TUM_db2_S4_Treatm!O5*Weighting!E15+TUM_db2_S4_Treatm!P5*Weighting!E16+TUM_db2_S4_Treatm!Q5*Weighting!E17</f>
        <v>2.2815140967322862</v>
      </c>
      <c r="F5" s="6">
        <f ca="1">+TUM_db2_S4_Treatm!B5*Weighting!F2+TUM_db2_S4_Treatm!C5*Weighting!F3+TUM_db2_S4_Treatm!D5*Weighting!F4+TUM_db2_S4_Treatm!E5*Weighting!F5+TUM_db2_S4_Treatm!F5*Weighting!F6+TUM_db2_S4_Treatm!G5*Weighting!F7+TUM_db2_S4_Treatm!H5*Weighting!F8+TUM_db2_S4_Treatm!I5*Weighting!F9+TUM_db2_S4_Treatm!J5*Weighting!F10+TUM_db2_S4_Treatm!K5*Weighting!F11+TUM_db2_S4_Treatm!L5*Weighting!F12+TUM_db2_S4_Treatm!M5*Weighting!F13+TUM_db2_S4_Treatm!N5*Weighting!F14+TUM_db2_S4_Treatm!O5*Weighting!F15+TUM_db2_S4_Treatm!P5*Weighting!F16+TUM_db2_S4_Treatm!Q5*Weighting!F17</f>
        <v>3.0158702516268434</v>
      </c>
      <c r="G5" s="6">
        <f>+TUM_db2_S4_Treatm!B5*Weighting!G2+TUM_db2_S4_Treatm!C5*Weighting!G3+TUM_db2_S4_Treatm!D5*Weighting!G4+TUM_db2_S4_Treatm!E5*Weighting!G5+TUM_db2_S4_Treatm!F5*Weighting!G6+TUM_db2_S4_Treatm!G5*Weighting!G7+TUM_db2_S4_Treatm!H5*Weighting!G8+TUM_db2_S4_Treatm!I5*Weighting!G9+TUM_db2_S4_Treatm!J5*Weighting!G10+TUM_db2_S4_Treatm!K5*Weighting!G11+TUM_db2_S4_Treatm!L5*Weighting!G12+TUM_db2_S4_Treatm!M5*Weighting!G13+TUM_db2_S4_Treatm!N5*Weighting!G14+TUM_db2_S4_Treatm!O5*Weighting!G15+TUM_db2_S4_Treatm!P5*Weighting!G16+TUM_db2_S4_Treatm!Q5*Weighting!G17</f>
        <v>1.629264762174069</v>
      </c>
      <c r="H5" s="6">
        <f>+TUM_db2_S4_Treatm!B5*Weighting!H2+TUM_db2_S4_Treatm!C5*Weighting!H3+TUM_db2_S4_Treatm!D5*Weighting!H4+TUM_db2_S4_Treatm!E5*Weighting!H5+TUM_db2_S4_Treatm!F5*Weighting!H6+TUM_db2_S4_Treatm!G5*Weighting!H7+TUM_db2_S4_Treatm!H5*Weighting!H8+TUM_db2_S4_Treatm!I5*Weighting!H9+TUM_db2_S4_Treatm!J5*Weighting!H10+TUM_db2_S4_Treatm!K5*Weighting!H11+TUM_db2_S4_Treatm!L5*Weighting!H12+TUM_db2_S4_Treatm!M5*Weighting!H13+TUM_db2_S4_Treatm!N5*Weighting!H14+TUM_db2_S4_Treatm!O5*Weighting!H15+TUM_db2_S4_Treatm!P5*Weighting!H16+TUM_db2_S4_Treatm!Q5*Weighting!H17</f>
        <v>1.3190923501175136</v>
      </c>
      <c r="I5" s="6">
        <f>+TUM_db2_S4_Treatm!B5*Weighting!I2+TUM_db2_S4_Treatm!C5*Weighting!I3+TUM_db2_S4_Treatm!D5*Weighting!I4+TUM_db2_S4_Treatm!E5*Weighting!I5+TUM_db2_S4_Treatm!F5*Weighting!I6+TUM_db2_S4_Treatm!G5*Weighting!I7+TUM_db2_S4_Treatm!H5*Weighting!I8+TUM_db2_S4_Treatm!I5*Weighting!I9+TUM_db2_S4_Treatm!J5*Weighting!I10+TUM_db2_S4_Treatm!K5*Weighting!I11+TUM_db2_S4_Treatm!L5*Weighting!I12+TUM_db2_S4_Treatm!M5*Weighting!I13+TUM_db2_S4_Treatm!N5*Weighting!I14+TUM_db2_S4_Treatm!O5*Weighting!I15+TUM_db2_S4_Treatm!P5*Weighting!I16+TUM_db2_S4_Treatm!Q5*Weighting!I17</f>
        <v>1.6317602997034124</v>
      </c>
      <c r="J5" s="6">
        <f>+TUM_db2_S4_Treatm!B5*Weighting!J2+TUM_db2_S4_Treatm!C5*Weighting!J3+TUM_db2_S4_Treatm!D5*Weighting!J4+TUM_db2_S4_Treatm!E5*Weighting!J5+TUM_db2_S4_Treatm!F5*Weighting!J6+TUM_db2_S4_Treatm!G5*Weighting!J7+TUM_db2_S4_Treatm!H5*Weighting!J8+TUM_db2_S4_Treatm!I5*Weighting!J9+TUM_db2_S4_Treatm!J5*Weighting!J10+TUM_db2_S4_Treatm!K5*Weighting!J11+TUM_db2_S4_Treatm!L5*Weighting!J12+TUM_db2_S4_Treatm!M5*Weighting!J13+TUM_db2_S4_Treatm!N5*Weighting!J14+TUM_db2_S4_Treatm!O5*Weighting!J15+TUM_db2_S4_Treatm!P5*Weighting!J16+TUM_db2_S4_Treatm!Q5*Weighting!J17</f>
        <v>1.3434383741107634</v>
      </c>
      <c r="K5" s="6">
        <f>+TUM_db2_S4_Treatm!B5*Weighting!K2+TUM_db2_S4_Treatm!C5*Weighting!K3+TUM_db2_S4_Treatm!D5*Weighting!K4+TUM_db2_S4_Treatm!E5*Weighting!K5+TUM_db2_S4_Treatm!F5*Weighting!K6+TUM_db2_S4_Treatm!G5*Weighting!K7+TUM_db2_S4_Treatm!H5*Weighting!K8+TUM_db2_S4_Treatm!I5*Weighting!K9+TUM_db2_S4_Treatm!J5*Weighting!K10+TUM_db2_S4_Treatm!K5*Weighting!K11+TUM_db2_S4_Treatm!L5*Weighting!K12+TUM_db2_S4_Treatm!M5*Weighting!K13+TUM_db2_S4_Treatm!N5*Weighting!K14+TUM_db2_S4_Treatm!O5*Weighting!K15+TUM_db2_S4_Treatm!P5*Weighting!K16+TUM_db2_S4_Treatm!Q5*Weighting!K17</f>
        <v>1.3825971419203462</v>
      </c>
      <c r="L5" s="6">
        <f>+TUM_db2_S4_Treatm!B5*Weighting!L2+TUM_db2_S4_Treatm!C5*Weighting!L3+TUM_db2_S4_Treatm!D5*Weighting!L4+TUM_db2_S4_Treatm!E5*Weighting!L5+TUM_db2_S4_Treatm!F5*Weighting!L6+TUM_db2_S4_Treatm!G5*Weighting!L7+TUM_db2_S4_Treatm!H5*Weighting!L8+TUM_db2_S4_Treatm!I5*Weighting!L9+TUM_db2_S4_Treatm!J5*Weighting!L10+TUM_db2_S4_Treatm!K5*Weighting!L11+TUM_db2_S4_Treatm!L5*Weighting!L12+TUM_db2_S4_Treatm!M5*Weighting!L13+TUM_db2_S4_Treatm!N5*Weighting!L14+TUM_db2_S4_Treatm!O5*Weighting!L15+TUM_db2_S4_Treatm!P5*Weighting!L16+TUM_db2_S4_Treatm!Q5*Weighting!L17</f>
        <v>1.051008325529537</v>
      </c>
      <c r="M5" s="6">
        <f>+TUM_db2_S4_Treatm!B5*Weighting!M2+TUM_db2_S4_Treatm!C5*Weighting!M3+TUM_db2_S4_Treatm!D5*Weighting!M4+TUM_db2_S4_Treatm!E5*Weighting!M5+TUM_db2_S4_Treatm!F5*Weighting!M6+TUM_db2_S4_Treatm!G5*Weighting!M7+TUM_db2_S4_Treatm!H5*Weighting!M8+TUM_db2_S4_Treatm!I5*Weighting!M9+TUM_db2_S4_Treatm!J5*Weighting!M10+TUM_db2_S4_Treatm!K5*Weighting!M11+TUM_db2_S4_Treatm!L5*Weighting!M12+TUM_db2_S4_Treatm!M5*Weighting!M13+TUM_db2_S4_Treatm!N5*Weighting!M14+TUM_db2_S4_Treatm!O5*Weighting!M15+TUM_db2_S4_Treatm!P5*Weighting!M16+TUM_db2_S4_Treatm!Q5*Weighting!M17</f>
        <v>8.0458760616172187E-2</v>
      </c>
      <c r="N5" s="6">
        <f>+TUM_db2_S4_Treatm!B5*Weighting!N2+TUM_db2_S4_Treatm!C5*Weighting!N3+TUM_db2_S4_Treatm!D5*Weighting!N4+TUM_db2_S4_Treatm!E5*Weighting!N5+TUM_db2_S4_Treatm!F5*Weighting!N6+TUM_db2_S4_Treatm!G5*Weighting!N7+TUM_db2_S4_Treatm!H5*Weighting!N8+TUM_db2_S4_Treatm!I5*Weighting!N9+TUM_db2_S4_Treatm!J5*Weighting!N10+TUM_db2_S4_Treatm!K5*Weighting!N11+TUM_db2_S4_Treatm!L5*Weighting!N12+TUM_db2_S4_Treatm!M5*Weighting!N13+TUM_db2_S4_Treatm!N5*Weighting!N14+TUM_db2_S4_Treatm!O5*Weighting!N15+TUM_db2_S4_Treatm!P5*Weighting!N16+TUM_db2_S4_Treatm!Q5*Weighting!N17</f>
        <v>10.746247847177273</v>
      </c>
      <c r="O5" s="6">
        <f>+TUM_db2_S4_Treatm!B5*Weighting!O2+TUM_db2_S4_Treatm!C5*Weighting!O3+TUM_db2_S4_Treatm!D5*Weighting!O4+TUM_db2_S4_Treatm!E5*Weighting!O5+TUM_db2_S4_Treatm!F5*Weighting!O6+TUM_db2_S4_Treatm!G5*Weighting!O7+TUM_db2_S4_Treatm!H5*Weighting!O8+TUM_db2_S4_Treatm!I5*Weighting!O9+TUM_db2_S4_Treatm!J5*Weighting!O10+TUM_db2_S4_Treatm!K5*Weighting!O11+TUM_db2_S4_Treatm!L5*Weighting!O12+TUM_db2_S4_Treatm!M5*Weighting!O13+TUM_db2_S4_Treatm!N5*Weighting!O14+TUM_db2_S4_Treatm!O5*Weighting!O15+TUM_db2_S4_Treatm!P5*Weighting!O16+TUM_db2_S4_Treatm!Q5*Weighting!O17</f>
        <v>2.3776453979862424</v>
      </c>
      <c r="P5" s="6">
        <f>+TUM_db2_S4_Treatm!B5*Weighting!P2+TUM_db2_S4_Treatm!C5*Weighting!P3+TUM_db2_S4_Treatm!D5*Weighting!P4+TUM_db2_S4_Treatm!E5*Weighting!P5+TUM_db2_S4_Treatm!F5*Weighting!P6+TUM_db2_S4_Treatm!G5*Weighting!P7+TUM_db2_S4_Treatm!H5*Weighting!P8+TUM_db2_S4_Treatm!I5*Weighting!P9+TUM_db2_S4_Treatm!J5*Weighting!P10+TUM_db2_S4_Treatm!K5*Weighting!P11+TUM_db2_S4_Treatm!L5*Weighting!P12+TUM_db2_S4_Treatm!M5*Weighting!P13+TUM_db2_S4_Treatm!N5*Weighting!P14+TUM_db2_S4_Treatm!O5*Weighting!P15+TUM_db2_S4_Treatm!P5*Weighting!P16+TUM_db2_S4_Treatm!Q5*Weighting!P17</f>
        <v>0.59251573661920354</v>
      </c>
      <c r="Q5" s="6">
        <f>+TUM_db2_S4_Treatm!B5*Weighting!Q2+TUM_db2_S4_Treatm!C5*Weighting!Q3+TUM_db2_S4_Treatm!D5*Weighting!Q4+TUM_db2_S4_Treatm!E5*Weighting!Q5+TUM_db2_S4_Treatm!F5*Weighting!Q6+TUM_db2_S4_Treatm!G5*Weighting!Q7+TUM_db2_S4_Treatm!H5*Weighting!Q8+TUM_db2_S4_Treatm!I5*Weighting!Q9+TUM_db2_S4_Treatm!J5*Weighting!Q10+TUM_db2_S4_Treatm!K5*Weighting!Q11+TUM_db2_S4_Treatm!L5*Weighting!Q12+TUM_db2_S4_Treatm!M5*Weighting!Q13+TUM_db2_S4_Treatm!N5*Weighting!Q14+TUM_db2_S4_Treatm!O5*Weighting!Q15+TUM_db2_S4_Treatm!P5*Weighting!Q16+TUM_db2_S4_Treatm!Q5*Weighting!Q17</f>
        <v>0.15939835512043732</v>
      </c>
      <c r="R5" s="6">
        <f>+TUM_db2_S4_Treatm!B5*Weighting!R2+TUM_db2_S4_Treatm!C5*Weighting!R3+TUM_db2_S4_Treatm!D5*Weighting!R4+TUM_db2_S4_Treatm!E5*Weighting!R5+TUM_db2_S4_Treatm!F5*Weighting!R6+TUM_db2_S4_Treatm!G5*Weighting!R7+TUM_db2_S4_Treatm!H5*Weighting!R8+TUM_db2_S4_Treatm!I5*Weighting!R9+TUM_db2_S4_Treatm!J5*Weighting!R10+TUM_db2_S4_Treatm!K5*Weighting!R11+TUM_db2_S4_Treatm!L5*Weighting!R12+TUM_db2_S4_Treatm!M5*Weighting!R13+TUM_db2_S4_Treatm!N5*Weighting!R14+TUM_db2_S4_Treatm!O5*Weighting!R15+TUM_db2_S4_Treatm!P5*Weighting!R16+TUM_db2_S4_Treatm!Q5*Weighting!R17</f>
        <v>1.0454795010207487</v>
      </c>
      <c r="S5" s="6">
        <f>+TUM_db2_S4_Treatm!B5*Weighting!S2+TUM_db2_S4_Treatm!C5*Weighting!S3+TUM_db2_S4_Treatm!D5*Weighting!S4+TUM_db2_S4_Treatm!E5*Weighting!S5+TUM_db2_S4_Treatm!F5*Weighting!S6+TUM_db2_S4_Treatm!G5*Weighting!S7+TUM_db2_S4_Treatm!H5*Weighting!S8+TUM_db2_S4_Treatm!I5*Weighting!S9+TUM_db2_S4_Treatm!J5*Weighting!S10+TUM_db2_S4_Treatm!K5*Weighting!S11+TUM_db2_S4_Treatm!L5*Weighting!S12+TUM_db2_S4_Treatm!M5*Weighting!S13+TUM_db2_S4_Treatm!N5*Weighting!S14+TUM_db2_S4_Treatm!O5*Weighting!S15+TUM_db2_S4_Treatm!P5*Weighting!S16+TUM_db2_S4_Treatm!Q5*Weighting!S17</f>
        <v>0.72678785306825233</v>
      </c>
      <c r="T5" s="6">
        <f>+TUM_db2_S4_Treatm!B5*Weighting!T2+TUM_db2_S4_Treatm!C5*Weighting!T3+TUM_db2_S4_Treatm!D5*Weighting!T4+TUM_db2_S4_Treatm!E5*Weighting!T5+TUM_db2_S4_Treatm!F5*Weighting!T6+TUM_db2_S4_Treatm!G5*Weighting!T7+TUM_db2_S4_Treatm!H5*Weighting!T8+TUM_db2_S4_Treatm!I5*Weighting!T9+TUM_db2_S4_Treatm!J5*Weighting!T10+TUM_db2_S4_Treatm!K5*Weighting!T11+TUM_db2_S4_Treatm!L5*Weighting!T12+TUM_db2_S4_Treatm!M5*Weighting!T13+TUM_db2_S4_Treatm!N5*Weighting!T14+TUM_db2_S4_Treatm!O5*Weighting!T15+TUM_db2_S4_Treatm!P5*Weighting!T16+TUM_db2_S4_Treatm!Q5*Weighting!T17</f>
        <v>0.76131272195409494</v>
      </c>
      <c r="U5" s="6">
        <f>+TUM_db2_S4_Treatm!B5*Weighting!U2+TUM_db2_S4_Treatm!C5*Weighting!U3+TUM_db2_S4_Treatm!D5*Weighting!U4+TUM_db2_S4_Treatm!E5*Weighting!U5+TUM_db2_S4_Treatm!F5*Weighting!U6+TUM_db2_S4_Treatm!G5*Weighting!U7+TUM_db2_S4_Treatm!H5*Weighting!U8+TUM_db2_S4_Treatm!I5*Weighting!U9+TUM_db2_S4_Treatm!J5*Weighting!U10+TUM_db2_S4_Treatm!K5*Weighting!U11+TUM_db2_S4_Treatm!L5*Weighting!U12+TUM_db2_S4_Treatm!M5*Weighting!U13+TUM_db2_S4_Treatm!N5*Weighting!U14+TUM_db2_S4_Treatm!O5*Weighting!U15+TUM_db2_S4_Treatm!P5*Weighting!U16+TUM_db2_S4_Treatm!Q5*Weighting!U17</f>
        <v>0.1368493640937416</v>
      </c>
      <c r="V5" s="6">
        <f>+TUM_db2_S4_Treatm!B5*Weighting!V2+TUM_db2_S4_Treatm!C5*Weighting!V3+TUM_db2_S4_Treatm!D5*Weighting!V4+TUM_db2_S4_Treatm!E5*Weighting!V5+TUM_db2_S4_Treatm!F5*Weighting!V6+TUM_db2_S4_Treatm!G5*Weighting!V7+TUM_db2_S4_Treatm!H5*Weighting!V8+TUM_db2_S4_Treatm!I5*Weighting!V9+TUM_db2_S4_Treatm!J5*Weighting!V10+TUM_db2_S4_Treatm!K5*Weighting!V11+TUM_db2_S4_Treatm!L5*Weighting!V12+TUM_db2_S4_Treatm!M5*Weighting!V13+TUM_db2_S4_Treatm!N5*Weighting!V14+TUM_db2_S4_Treatm!O5*Weighting!V15+TUM_db2_S4_Treatm!P5*Weighting!V16+TUM_db2_S4_Treatm!Q5*Weighting!V17</f>
        <v>0.42769909816108154</v>
      </c>
      <c r="W5" s="6">
        <f>+TUM_db2_S4_Treatm!B5*Weighting!W2+TUM_db2_S4_Treatm!C5*Weighting!W3+TUM_db2_S4_Treatm!D5*Weighting!W4+TUM_db2_S4_Treatm!E5*Weighting!W5+TUM_db2_S4_Treatm!F5*Weighting!W6+TUM_db2_S4_Treatm!G5*Weighting!W7+TUM_db2_S4_Treatm!H5*Weighting!W8+TUM_db2_S4_Treatm!I5*Weighting!W9+TUM_db2_S4_Treatm!J5*Weighting!W10+TUM_db2_S4_Treatm!K5*Weighting!W11+TUM_db2_S4_Treatm!L5*Weighting!W12+TUM_db2_S4_Treatm!M5*Weighting!W13+TUM_db2_S4_Treatm!N5*Weighting!W14+TUM_db2_S4_Treatm!O5*Weighting!W15+TUM_db2_S4_Treatm!P5*Weighting!W16+TUM_db2_S4_Treatm!Q5*Weighting!W17</f>
        <v>2.752654460743571</v>
      </c>
      <c r="X5" s="6">
        <f>+TUM_db2_S4_Treatm!B5*Weighting!X2+TUM_db2_S4_Treatm!C5*Weighting!X3+TUM_db2_S4_Treatm!D5*Weighting!X4+TUM_db2_S4_Treatm!E5*Weighting!X5+TUM_db2_S4_Treatm!F5*Weighting!X6+TUM_db2_S4_Treatm!G5*Weighting!X7+TUM_db2_S4_Treatm!H5*Weighting!X8+TUM_db2_S4_Treatm!I5*Weighting!X9+TUM_db2_S4_Treatm!J5*Weighting!X10+TUM_db2_S4_Treatm!K5*Weighting!X11+TUM_db2_S4_Treatm!L5*Weighting!X12+TUM_db2_S4_Treatm!M5*Weighting!X13+TUM_db2_S4_Treatm!N5*Weighting!X14+TUM_db2_S4_Treatm!O5*Weighting!X15+TUM_db2_S4_Treatm!P5*Weighting!X16+TUM_db2_S4_Treatm!Q5*Weighting!X17</f>
        <v>0.18150152995650615</v>
      </c>
      <c r="Y5" s="6">
        <f>+TUM_db2_S4_Treatm!B5*Weighting!Y2+TUM_db2_S4_Treatm!C5*Weighting!Y3+TUM_db2_S4_Treatm!D5*Weighting!Y4+TUM_db2_S4_Treatm!E5*Weighting!Y5+TUM_db2_S4_Treatm!F5*Weighting!Y6+TUM_db2_S4_Treatm!G5*Weighting!Y7+TUM_db2_S4_Treatm!H5*Weighting!Y8+TUM_db2_S4_Treatm!I5*Weighting!Y9+TUM_db2_S4_Treatm!J5*Weighting!Y10+TUM_db2_S4_Treatm!K5*Weighting!Y11+TUM_db2_S4_Treatm!L5*Weighting!Y12+TUM_db2_S4_Treatm!M5*Weighting!Y13+TUM_db2_S4_Treatm!N5*Weighting!Y14+TUM_db2_S4_Treatm!O5*Weighting!Y15+TUM_db2_S4_Treatm!P5*Weighting!Y16+TUM_db2_S4_Treatm!Q5*Weighting!Y17</f>
        <v>0.11505894898687075</v>
      </c>
      <c r="Z5" s="6">
        <f>+TUM_db2_S4_Treatm!B5*Weighting!Z2+TUM_db2_S4_Treatm!C5*Weighting!Z3+TUM_db2_S4_Treatm!D5*Weighting!Z4+TUM_db2_S4_Treatm!E5*Weighting!Z5+TUM_db2_S4_Treatm!F5*Weighting!Z6+TUM_db2_S4_Treatm!G5*Weighting!Z7+TUM_db2_S4_Treatm!H5*Weighting!Z8+TUM_db2_S4_Treatm!I5*Weighting!Z9+TUM_db2_S4_Treatm!J5*Weighting!Z10+TUM_db2_S4_Treatm!K5*Weighting!Z11+TUM_db2_S4_Treatm!L5*Weighting!Z12+TUM_db2_S4_Treatm!M5*Weighting!Z13+TUM_db2_S4_Treatm!N5*Weighting!Z14+TUM_db2_S4_Treatm!O5*Weighting!Z15+TUM_db2_S4_Treatm!P5*Weighting!Z16+TUM_db2_S4_Treatm!Q5*Weighting!Z17</f>
        <v>2.787957113654425</v>
      </c>
      <c r="AA5" s="6">
        <f>+TUM_db2_S4_Treatm!B5*Weighting!AA2+TUM_db2_S4_Treatm!C5*Weighting!AA3+TUM_db2_S4_Treatm!D5*Weighting!AA4+TUM_db2_S4_Treatm!E5*Weighting!AA5+TUM_db2_S4_Treatm!F5*Weighting!AA6+TUM_db2_S4_Treatm!G5*Weighting!AA7+TUM_db2_S4_Treatm!H5*Weighting!AA8+TUM_db2_S4_Treatm!I5*Weighting!AA9+TUM_db2_S4_Treatm!J5*Weighting!AA10+TUM_db2_S4_Treatm!K5*Weighting!AA11+TUM_db2_S4_Treatm!L5*Weighting!AA12+TUM_db2_S4_Treatm!M5*Weighting!AA13+TUM_db2_S4_Treatm!N5*Weighting!AA14+TUM_db2_S4_Treatm!O5*Weighting!AA15+TUM_db2_S4_Treatm!P5*Weighting!AA16+TUM_db2_S4_Treatm!Q5*Weighting!AA17</f>
        <v>2.125661180096948</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4_Util!B2*Weighting!B2+TUM_db2_S4_Util!C2*Weighting!B3+TUM_db2_S4_Util!D2*Weighting!B4+TUM_db2_S4_Util!E2*Weighting!B5+TUM_db2_S4_Util!F2*Weighting!B6+TUM_db2_S4_Util!G2*Weighting!B7+TUM_db2_S4_Util!H2*Weighting!B8+TUM_db2_S4_Util!I2*Weighting!B9+TUM_db2_S4_Util!J2*Weighting!B10+TUM_db2_S4_Util!K2*Weighting!B11+TUM_db2_S4_Util!L2*Weighting!B12+TUM_db2_S4_Util!M2*Weighting!B13+TUM_db2_S4_Util!N2*Weighting!B14+TUM_db2_S4_Util!O2*Weighting!B15+TUM_db2_S4_Util!P2*Weighting!B16+TUM_db2_S4_Util!Q2*Weighting!B17</f>
        <v>-136.46504496092473</v>
      </c>
      <c r="C2" s="6">
        <f ca="1">+TUM_db2_S4_Util!B2*Weighting!C2+TUM_db2_S4_Util!C2*Weighting!C3+TUM_db2_S4_Util!D2*Weighting!C4+TUM_db2_S4_Util!E2*Weighting!C5+TUM_db2_S4_Util!F2*Weighting!C6+TUM_db2_S4_Util!G2*Weighting!C7+TUM_db2_S4_Util!H2*Weighting!C8+TUM_db2_S4_Util!I2*Weighting!C9+TUM_db2_S4_Util!J2*Weighting!C10+TUM_db2_S4_Util!K2*Weighting!C11+TUM_db2_S4_Util!L2*Weighting!C12+TUM_db2_S4_Util!M2*Weighting!C13+TUM_db2_S4_Util!N2*Weighting!C14+TUM_db2_S4_Util!O2*Weighting!C15+TUM_db2_S4_Util!P2*Weighting!C16+TUM_db2_S4_Util!Q2*Weighting!C17</f>
        <v>-132.34250476997767</v>
      </c>
      <c r="D2" s="6">
        <f ca="1">+TUM_db2_S4_Util!B2*Weighting!D2+TUM_db2_S4_Util!C2*Weighting!D3+TUM_db2_S4_Util!D2*Weighting!D4+TUM_db2_S4_Util!E2*Weighting!D5+TUM_db2_S4_Util!F2*Weighting!D6+TUM_db2_S4_Util!G2*Weighting!D7+TUM_db2_S4_Util!H2*Weighting!D8+TUM_db2_S4_Util!I2*Weighting!D9+TUM_db2_S4_Util!J2*Weighting!D10+TUM_db2_S4_Util!K2*Weighting!D11+TUM_db2_S4_Util!L2*Weighting!D12+TUM_db2_S4_Util!M2*Weighting!D13+TUM_db2_S4_Util!N2*Weighting!D14+TUM_db2_S4_Util!O2*Weighting!D15+TUM_db2_S4_Util!P2*Weighting!D16+TUM_db2_S4_Util!Q2*Weighting!D17</f>
        <v>-133.08445934764077</v>
      </c>
      <c r="E2" s="6">
        <f ca="1">+TUM_db2_S4_Util!B2*Weighting!E2+TUM_db2_S4_Util!C2*Weighting!E3+TUM_db2_S4_Util!D2*Weighting!E4+TUM_db2_S4_Util!E2*Weighting!E5+TUM_db2_S4_Util!F2*Weighting!E6+TUM_db2_S4_Util!G2*Weighting!E7+TUM_db2_S4_Util!H2*Weighting!E8+TUM_db2_S4_Util!I2*Weighting!E9+TUM_db2_S4_Util!J2*Weighting!E10+TUM_db2_S4_Util!K2*Weighting!E11+TUM_db2_S4_Util!L2*Weighting!E12+TUM_db2_S4_Util!M2*Weighting!E13+TUM_db2_S4_Util!N2*Weighting!E14+TUM_db2_S4_Util!O2*Weighting!E15+TUM_db2_S4_Util!P2*Weighting!E16+TUM_db2_S4_Util!Q2*Weighting!E17</f>
        <v>-164.06766688792084</v>
      </c>
      <c r="F2" s="6">
        <f ca="1">+TUM_db2_S4_Util!B2*Weighting!F2+TUM_db2_S4_Util!C2*Weighting!F3+TUM_db2_S4_Util!D2*Weighting!F4+TUM_db2_S4_Util!E2*Weighting!F5+TUM_db2_S4_Util!F2*Weighting!F6+TUM_db2_S4_Util!G2*Weighting!F7+TUM_db2_S4_Util!H2*Weighting!F8+TUM_db2_S4_Util!I2*Weighting!F9+TUM_db2_S4_Util!J2*Weighting!F10+TUM_db2_S4_Util!K2*Weighting!F11+TUM_db2_S4_Util!L2*Weighting!F12+TUM_db2_S4_Util!M2*Weighting!F13+TUM_db2_S4_Util!N2*Weighting!F14+TUM_db2_S4_Util!O2*Weighting!F15+TUM_db2_S4_Util!P2*Weighting!F16+TUM_db2_S4_Util!Q2*Weighting!F17</f>
        <v>-124.76459222508721</v>
      </c>
      <c r="G2" s="6">
        <f>+TUM_db2_S4_Util!B2*Weighting!G2+TUM_db2_S4_Util!C2*Weighting!G3+TUM_db2_S4_Util!D2*Weighting!G4+TUM_db2_S4_Util!E2*Weighting!G5+TUM_db2_S4_Util!F2*Weighting!G6+TUM_db2_S4_Util!G2*Weighting!G7+TUM_db2_S4_Util!H2*Weighting!G8+TUM_db2_S4_Util!I2*Weighting!G9+TUM_db2_S4_Util!J2*Weighting!G10+TUM_db2_S4_Util!K2*Weighting!G11+TUM_db2_S4_Util!L2*Weighting!G12+TUM_db2_S4_Util!M2*Weighting!G13+TUM_db2_S4_Util!N2*Weighting!G14+TUM_db2_S4_Util!O2*Weighting!G15+TUM_db2_S4_Util!P2*Weighting!G16+TUM_db2_S4_Util!Q2*Weighting!G17</f>
        <v>-54.931335209434437</v>
      </c>
      <c r="H2" s="6">
        <f>+TUM_db2_S4_Util!B2*Weighting!H2+TUM_db2_S4_Util!C2*Weighting!H3+TUM_db2_S4_Util!D2*Weighting!H4+TUM_db2_S4_Util!E2*Weighting!H5+TUM_db2_S4_Util!F2*Weighting!H6+TUM_db2_S4_Util!G2*Weighting!H7+TUM_db2_S4_Util!H2*Weighting!H8+TUM_db2_S4_Util!I2*Weighting!H9+TUM_db2_S4_Util!J2*Weighting!H10+TUM_db2_S4_Util!K2*Weighting!H11+TUM_db2_S4_Util!L2*Weighting!H12+TUM_db2_S4_Util!M2*Weighting!H13+TUM_db2_S4_Util!N2*Weighting!H14+TUM_db2_S4_Util!O2*Weighting!H15+TUM_db2_S4_Util!P2*Weighting!H16+TUM_db2_S4_Util!Q2*Weighting!H17</f>
        <v>-45.114334660390242</v>
      </c>
      <c r="I2" s="6">
        <f>+TUM_db2_S4_Util!B2*Weighting!I2+TUM_db2_S4_Util!C2*Weighting!I3+TUM_db2_S4_Util!D2*Weighting!I4+TUM_db2_S4_Util!E2*Weighting!I5+TUM_db2_S4_Util!F2*Weighting!I6+TUM_db2_S4_Util!G2*Weighting!I7+TUM_db2_S4_Util!H2*Weighting!I8+TUM_db2_S4_Util!I2*Weighting!I9+TUM_db2_S4_Util!J2*Weighting!I10+TUM_db2_S4_Util!K2*Weighting!I11+TUM_db2_S4_Util!L2*Weighting!I12+TUM_db2_S4_Util!M2*Weighting!I13+TUM_db2_S4_Util!N2*Weighting!I14+TUM_db2_S4_Util!O2*Weighting!I15+TUM_db2_S4_Util!P2*Weighting!I16+TUM_db2_S4_Util!Q2*Weighting!I17</f>
        <v>-52.866957718631205</v>
      </c>
      <c r="J2" s="6">
        <f>+TUM_db2_S4_Util!B2*Weighting!J2+TUM_db2_S4_Util!C2*Weighting!J3+TUM_db2_S4_Util!D2*Weighting!J4+TUM_db2_S4_Util!E2*Weighting!J5+TUM_db2_S4_Util!F2*Weighting!J6+TUM_db2_S4_Util!G2*Weighting!J7+TUM_db2_S4_Util!H2*Weighting!J8+TUM_db2_S4_Util!I2*Weighting!J9+TUM_db2_S4_Util!J2*Weighting!J10+TUM_db2_S4_Util!K2*Weighting!J11+TUM_db2_S4_Util!L2*Weighting!J12+TUM_db2_S4_Util!M2*Weighting!J13+TUM_db2_S4_Util!N2*Weighting!J14+TUM_db2_S4_Util!O2*Weighting!J15+TUM_db2_S4_Util!P2*Weighting!J16+TUM_db2_S4_Util!Q2*Weighting!J17</f>
        <v>-61.767100398649738</v>
      </c>
      <c r="K2" s="6">
        <f>+TUM_db2_S4_Util!B2*Weighting!K2+TUM_db2_S4_Util!C2*Weighting!K3+TUM_db2_S4_Util!D2*Weighting!K4+TUM_db2_S4_Util!E2*Weighting!K5+TUM_db2_S4_Util!F2*Weighting!K6+TUM_db2_S4_Util!G2*Weighting!K7+TUM_db2_S4_Util!H2*Weighting!K8+TUM_db2_S4_Util!I2*Weighting!K9+TUM_db2_S4_Util!J2*Weighting!K10+TUM_db2_S4_Util!K2*Weighting!K11+TUM_db2_S4_Util!L2*Weighting!K12+TUM_db2_S4_Util!M2*Weighting!K13+TUM_db2_S4_Util!N2*Weighting!K14+TUM_db2_S4_Util!O2*Weighting!K15+TUM_db2_S4_Util!P2*Weighting!K16+TUM_db2_S4_Util!Q2*Weighting!K17</f>
        <v>-41.175976916654321</v>
      </c>
      <c r="L2" s="6">
        <f>+TUM_db2_S4_Util!B2*Weighting!L2+TUM_db2_S4_Util!C2*Weighting!L3+TUM_db2_S4_Util!D2*Weighting!L4+TUM_db2_S4_Util!E2*Weighting!L5+TUM_db2_S4_Util!F2*Weighting!L6+TUM_db2_S4_Util!G2*Weighting!L7+TUM_db2_S4_Util!H2*Weighting!L8+TUM_db2_S4_Util!I2*Weighting!L9+TUM_db2_S4_Util!J2*Weighting!L10+TUM_db2_S4_Util!K2*Weighting!L11+TUM_db2_S4_Util!L2*Weighting!L12+TUM_db2_S4_Util!M2*Weighting!L13+TUM_db2_S4_Util!N2*Weighting!L14+TUM_db2_S4_Util!O2*Weighting!L15+TUM_db2_S4_Util!P2*Weighting!L16+TUM_db2_S4_Util!Q2*Weighting!L17</f>
        <v>-4.9853610443562202</v>
      </c>
      <c r="M2" s="6">
        <f>+TUM_db2_S4_Util!B2*Weighting!M2+TUM_db2_S4_Util!C2*Weighting!M3+TUM_db2_S4_Util!D2*Weighting!M4+TUM_db2_S4_Util!E2*Weighting!M5+TUM_db2_S4_Util!F2*Weighting!M6+TUM_db2_S4_Util!G2*Weighting!M7+TUM_db2_S4_Util!H2*Weighting!M8+TUM_db2_S4_Util!I2*Weighting!M9+TUM_db2_S4_Util!J2*Weighting!M10+TUM_db2_S4_Util!K2*Weighting!M11+TUM_db2_S4_Util!L2*Weighting!M12+TUM_db2_S4_Util!M2*Weighting!M13+TUM_db2_S4_Util!N2*Weighting!M14+TUM_db2_S4_Util!O2*Weighting!M15+TUM_db2_S4_Util!P2*Weighting!M16+TUM_db2_S4_Util!Q2*Weighting!M17</f>
        <v>-0.3532364666752702</v>
      </c>
      <c r="N2" s="6">
        <f>+TUM_db2_S4_Util!B2*Weighting!N2+TUM_db2_S4_Util!C2*Weighting!N3+TUM_db2_S4_Util!D2*Weighting!N4+TUM_db2_S4_Util!E2*Weighting!N5+TUM_db2_S4_Util!F2*Weighting!N6+TUM_db2_S4_Util!G2*Weighting!N7+TUM_db2_S4_Util!H2*Weighting!N8+TUM_db2_S4_Util!I2*Weighting!N9+TUM_db2_S4_Util!J2*Weighting!N10+TUM_db2_S4_Util!K2*Weighting!N11+TUM_db2_S4_Util!L2*Weighting!N12+TUM_db2_S4_Util!M2*Weighting!N13+TUM_db2_S4_Util!N2*Weighting!N14+TUM_db2_S4_Util!O2*Weighting!N15+TUM_db2_S4_Util!P2*Weighting!N16+TUM_db2_S4_Util!Q2*Weighting!N17</f>
        <v>-131.65525026385058</v>
      </c>
      <c r="O2" s="6">
        <f>+TUM_db2_S4_Util!B2*Weighting!O2+TUM_db2_S4_Util!C2*Weighting!O3+TUM_db2_S4_Util!D2*Weighting!O4+TUM_db2_S4_Util!E2*Weighting!O5+TUM_db2_S4_Util!F2*Weighting!O6+TUM_db2_S4_Util!G2*Weighting!O7+TUM_db2_S4_Util!H2*Weighting!O8+TUM_db2_S4_Util!I2*Weighting!O9+TUM_db2_S4_Util!J2*Weighting!O10+TUM_db2_S4_Util!K2*Weighting!O11+TUM_db2_S4_Util!L2*Weighting!O12+TUM_db2_S4_Util!M2*Weighting!O13+TUM_db2_S4_Util!N2*Weighting!O14+TUM_db2_S4_Util!O2*Weighting!O15+TUM_db2_S4_Util!P2*Weighting!O16+TUM_db2_S4_Util!Q2*Weighting!O17</f>
        <v>-205.7608882369847</v>
      </c>
      <c r="P2" s="6">
        <f>+TUM_db2_S4_Util!B2*Weighting!P2+TUM_db2_S4_Util!C2*Weighting!P3+TUM_db2_S4_Util!D2*Weighting!P4+TUM_db2_S4_Util!E2*Weighting!P5+TUM_db2_S4_Util!F2*Weighting!P6+TUM_db2_S4_Util!G2*Weighting!P7+TUM_db2_S4_Util!H2*Weighting!P8+TUM_db2_S4_Util!I2*Weighting!P9+TUM_db2_S4_Util!J2*Weighting!P10+TUM_db2_S4_Util!K2*Weighting!P11+TUM_db2_S4_Util!L2*Weighting!P12+TUM_db2_S4_Util!M2*Weighting!P13+TUM_db2_S4_Util!N2*Weighting!P14+TUM_db2_S4_Util!O2*Weighting!P15+TUM_db2_S4_Util!P2*Weighting!P16+TUM_db2_S4_Util!Q2*Weighting!P17</f>
        <v>-11.551433752111581</v>
      </c>
      <c r="Q2" s="6">
        <f>+TUM_db2_S4_Util!B2*Weighting!Q2+TUM_db2_S4_Util!C2*Weighting!Q3+TUM_db2_S4_Util!D2*Weighting!Q4+TUM_db2_S4_Util!E2*Weighting!Q5+TUM_db2_S4_Util!F2*Weighting!Q6+TUM_db2_S4_Util!G2*Weighting!Q7+TUM_db2_S4_Util!H2*Weighting!Q8+TUM_db2_S4_Util!I2*Weighting!Q9+TUM_db2_S4_Util!J2*Weighting!Q10+TUM_db2_S4_Util!K2*Weighting!Q11+TUM_db2_S4_Util!L2*Weighting!Q12+TUM_db2_S4_Util!M2*Weighting!Q13+TUM_db2_S4_Util!N2*Weighting!Q14+TUM_db2_S4_Util!O2*Weighting!Q15+TUM_db2_S4_Util!P2*Weighting!Q16+TUM_db2_S4_Util!Q2*Weighting!Q17</f>
        <v>-0.71077441505306882</v>
      </c>
      <c r="R2" s="6">
        <f>+TUM_db2_S4_Util!B2*Weighting!R2+TUM_db2_S4_Util!C2*Weighting!R3+TUM_db2_S4_Util!D2*Weighting!R4+TUM_db2_S4_Util!E2*Weighting!R5+TUM_db2_S4_Util!F2*Weighting!R6+TUM_db2_S4_Util!G2*Weighting!R7+TUM_db2_S4_Util!H2*Weighting!R8+TUM_db2_S4_Util!I2*Weighting!R9+TUM_db2_S4_Util!J2*Weighting!R10+TUM_db2_S4_Util!K2*Weighting!R11+TUM_db2_S4_Util!L2*Weighting!R12+TUM_db2_S4_Util!M2*Weighting!R13+TUM_db2_S4_Util!N2*Weighting!R14+TUM_db2_S4_Util!O2*Weighting!R15+TUM_db2_S4_Util!P2*Weighting!R16+TUM_db2_S4_Util!Q2*Weighting!R17</f>
        <v>-11.949594927860407</v>
      </c>
      <c r="S2" s="6">
        <f>+TUM_db2_S4_Util!B2*Weighting!S2+TUM_db2_S4_Util!C2*Weighting!S3+TUM_db2_S4_Util!D2*Weighting!S4+TUM_db2_S4_Util!E2*Weighting!S5+TUM_db2_S4_Util!F2*Weighting!S6+TUM_db2_S4_Util!G2*Weighting!S7+TUM_db2_S4_Util!H2*Weighting!S8+TUM_db2_S4_Util!I2*Weighting!S9+TUM_db2_S4_Util!J2*Weighting!S10+TUM_db2_S4_Util!K2*Weighting!S11+TUM_db2_S4_Util!L2*Weighting!S12+TUM_db2_S4_Util!M2*Weighting!S13+TUM_db2_S4_Util!N2*Weighting!S14+TUM_db2_S4_Util!O2*Weighting!S15+TUM_db2_S4_Util!P2*Weighting!S16+TUM_db2_S4_Util!Q2*Weighting!S17</f>
        <v>-19.64925751578</v>
      </c>
      <c r="T2" s="6">
        <f>+TUM_db2_S4_Util!B2*Weighting!T2+TUM_db2_S4_Util!C2*Weighting!T3+TUM_db2_S4_Util!D2*Weighting!T4+TUM_db2_S4_Util!E2*Weighting!T5+TUM_db2_S4_Util!F2*Weighting!T6+TUM_db2_S4_Util!G2*Weighting!T7+TUM_db2_S4_Util!H2*Weighting!T8+TUM_db2_S4_Util!I2*Weighting!T9+TUM_db2_S4_Util!J2*Weighting!T10+TUM_db2_S4_Util!K2*Weighting!T11+TUM_db2_S4_Util!L2*Weighting!T12+TUM_db2_S4_Util!M2*Weighting!T13+TUM_db2_S4_Util!N2*Weighting!T14+TUM_db2_S4_Util!O2*Weighting!T15+TUM_db2_S4_Util!P2*Weighting!T16+TUM_db2_S4_Util!Q2*Weighting!T17</f>
        <v>-25.449736029978169</v>
      </c>
      <c r="U2" s="6">
        <f>+TUM_db2_S4_Util!B2*Weighting!U2+TUM_db2_S4_Util!C2*Weighting!U3+TUM_db2_S4_Util!D2*Weighting!U4+TUM_db2_S4_Util!E2*Weighting!U5+TUM_db2_S4_Util!F2*Weighting!U6+TUM_db2_S4_Util!G2*Weighting!U7+TUM_db2_S4_Util!H2*Weighting!U8+TUM_db2_S4_Util!I2*Weighting!U9+TUM_db2_S4_Util!J2*Weighting!U10+TUM_db2_S4_Util!K2*Weighting!U11+TUM_db2_S4_Util!L2*Weighting!U12+TUM_db2_S4_Util!M2*Weighting!U13+TUM_db2_S4_Util!N2*Weighting!U14+TUM_db2_S4_Util!O2*Weighting!U15+TUM_db2_S4_Util!P2*Weighting!U16+TUM_db2_S4_Util!Q2*Weighting!U17</f>
        <v>-33.469878025081279</v>
      </c>
      <c r="V2" s="6">
        <f>+TUM_db2_S4_Util!B2*Weighting!V2+TUM_db2_S4_Util!C2*Weighting!V3+TUM_db2_S4_Util!D2*Weighting!V4+TUM_db2_S4_Util!E2*Weighting!V5+TUM_db2_S4_Util!F2*Weighting!V6+TUM_db2_S4_Util!G2*Weighting!V7+TUM_db2_S4_Util!H2*Weighting!V8+TUM_db2_S4_Util!I2*Weighting!V9+TUM_db2_S4_Util!J2*Weighting!V10+TUM_db2_S4_Util!K2*Weighting!V11+TUM_db2_S4_Util!L2*Weighting!V12+TUM_db2_S4_Util!M2*Weighting!V13+TUM_db2_S4_Util!N2*Weighting!V14+TUM_db2_S4_Util!O2*Weighting!V15+TUM_db2_S4_Util!P2*Weighting!V16+TUM_db2_S4_Util!Q2*Weighting!V17</f>
        <v>-29.839305798108445</v>
      </c>
      <c r="W2" s="6">
        <f>+TUM_db2_S4_Util!B2*Weighting!W2+TUM_db2_S4_Util!C2*Weighting!W3+TUM_db2_S4_Util!D2*Weighting!W4+TUM_db2_S4_Util!E2*Weighting!W5+TUM_db2_S4_Util!F2*Weighting!W6+TUM_db2_S4_Util!G2*Weighting!W7+TUM_db2_S4_Util!H2*Weighting!W8+TUM_db2_S4_Util!I2*Weighting!W9+TUM_db2_S4_Util!J2*Weighting!W10+TUM_db2_S4_Util!K2*Weighting!W11+TUM_db2_S4_Util!L2*Weighting!W12+TUM_db2_S4_Util!M2*Weighting!W13+TUM_db2_S4_Util!N2*Weighting!W14+TUM_db2_S4_Util!O2*Weighting!W15+TUM_db2_S4_Util!P2*Weighting!W16+TUM_db2_S4_Util!Q2*Weighting!W17</f>
        <v>-203.16294402863554</v>
      </c>
      <c r="X2" s="6">
        <f>+TUM_db2_S4_Util!B2*Weighting!X2+TUM_db2_S4_Util!C2*Weighting!X3+TUM_db2_S4_Util!D2*Weighting!X4+TUM_db2_S4_Util!E2*Weighting!X5+TUM_db2_S4_Util!F2*Weighting!X6+TUM_db2_S4_Util!G2*Weighting!X7+TUM_db2_S4_Util!H2*Weighting!X8+TUM_db2_S4_Util!I2*Weighting!X9+TUM_db2_S4_Util!J2*Weighting!X10+TUM_db2_S4_Util!K2*Weighting!X11+TUM_db2_S4_Util!L2*Weighting!X12+TUM_db2_S4_Util!M2*Weighting!X13+TUM_db2_S4_Util!N2*Weighting!X14+TUM_db2_S4_Util!O2*Weighting!X15+TUM_db2_S4_Util!P2*Weighting!X16+TUM_db2_S4_Util!Q2*Weighting!X17</f>
        <v>-17.730985098063439</v>
      </c>
      <c r="Y2" s="6">
        <f>+TUM_db2_S4_Util!B2*Weighting!Y2+TUM_db2_S4_Util!C2*Weighting!Y3+TUM_db2_S4_Util!D2*Weighting!Y4+TUM_db2_S4_Util!E2*Weighting!Y5+TUM_db2_S4_Util!F2*Weighting!Y6+TUM_db2_S4_Util!G2*Weighting!Y7+TUM_db2_S4_Util!H2*Weighting!Y8+TUM_db2_S4_Util!I2*Weighting!Y9+TUM_db2_S4_Util!J2*Weighting!Y10+TUM_db2_S4_Util!K2*Weighting!Y11+TUM_db2_S4_Util!L2*Weighting!Y12+TUM_db2_S4_Util!M2*Weighting!Y13+TUM_db2_S4_Util!N2*Weighting!Y14+TUM_db2_S4_Util!O2*Weighting!Y15+TUM_db2_S4_Util!P2*Weighting!Y16+TUM_db2_S4_Util!Q2*Weighting!Y17</f>
        <v>-154.73377726052624</v>
      </c>
      <c r="Z2" s="6">
        <f>+TUM_db2_S4_Util!B2*Weighting!Z2+TUM_db2_S4_Util!C2*Weighting!Z3+TUM_db2_S4_Util!D2*Weighting!Z4+TUM_db2_S4_Util!E2*Weighting!Z5+TUM_db2_S4_Util!F2*Weighting!Z6+TUM_db2_S4_Util!G2*Weighting!Z7+TUM_db2_S4_Util!H2*Weighting!Z8+TUM_db2_S4_Util!I2*Weighting!Z9+TUM_db2_S4_Util!J2*Weighting!Z10+TUM_db2_S4_Util!K2*Weighting!Z11+TUM_db2_S4_Util!L2*Weighting!Z12+TUM_db2_S4_Util!M2*Weighting!Z13+TUM_db2_S4_Util!N2*Weighting!Z14+TUM_db2_S4_Util!O2*Weighting!Z15+TUM_db2_S4_Util!P2*Weighting!Z16+TUM_db2_S4_Util!Q2*Weighting!Z17</f>
        <v>-17.322836746781661</v>
      </c>
      <c r="AA2" s="6">
        <f>+TUM_db2_S4_Util!B2*Weighting!AA2+TUM_db2_S4_Util!C2*Weighting!AA3+TUM_db2_S4_Util!D2*Weighting!AA4+TUM_db2_S4_Util!E2*Weighting!AA5+TUM_db2_S4_Util!F2*Weighting!AA6+TUM_db2_S4_Util!G2*Weighting!AA7+TUM_db2_S4_Util!H2*Weighting!AA8+TUM_db2_S4_Util!I2*Weighting!AA9+TUM_db2_S4_Util!J2*Weighting!AA10+TUM_db2_S4_Util!K2*Weighting!AA11+TUM_db2_S4_Util!L2*Weighting!AA12+TUM_db2_S4_Util!M2*Weighting!AA13+TUM_db2_S4_Util!N2*Weighting!AA14+TUM_db2_S4_Util!O2*Weighting!AA15+TUM_db2_S4_Util!P2*Weighting!AA16+TUM_db2_S4_Util!Q2*Weighting!AA17</f>
        <v>-10.576103741104383</v>
      </c>
    </row>
    <row r="3" spans="1:27" x14ac:dyDescent="0.35">
      <c r="A3" s="5" t="s">
        <v>2</v>
      </c>
      <c r="B3" s="6">
        <f ca="1">+TUM_db2_S4_Util!B3*Weighting!B2+TUM_db2_S4_Util!C3*Weighting!B3+TUM_db2_S4_Util!D3*Weighting!B4+TUM_db2_S4_Util!E3*Weighting!B5+TUM_db2_S4_Util!F3*Weighting!B6+TUM_db2_S4_Util!G3*Weighting!B7+TUM_db2_S4_Util!H3*Weighting!B8+TUM_db2_S4_Util!I3*Weighting!B9+TUM_db2_S4_Util!J3*Weighting!B10+TUM_db2_S4_Util!K3*Weighting!B11+TUM_db2_S4_Util!L3*Weighting!B12+TUM_db2_S4_Util!M3*Weighting!B13+TUM_db2_S4_Util!N3*Weighting!B14+TUM_db2_S4_Util!O3*Weighting!B15+TUM_db2_S4_Util!P3*Weighting!B16+TUM_db2_S4_Util!Q3*Weighting!B17</f>
        <v>0.31608211453193391</v>
      </c>
      <c r="C3" s="6">
        <f ca="1">+TUM_db2_S4_Util!B3*Weighting!C2+TUM_db2_S4_Util!C3*Weighting!C3+TUM_db2_S4_Util!D3*Weighting!C4+TUM_db2_S4_Util!E3*Weighting!C5+TUM_db2_S4_Util!F3*Weighting!C6+TUM_db2_S4_Util!G3*Weighting!C7+TUM_db2_S4_Util!H3*Weighting!C8+TUM_db2_S4_Util!I3*Weighting!C9+TUM_db2_S4_Util!J3*Weighting!C10+TUM_db2_S4_Util!K3*Weighting!C11+TUM_db2_S4_Util!L3*Weighting!C12+TUM_db2_S4_Util!M3*Weighting!C13+TUM_db2_S4_Util!N3*Weighting!C14+TUM_db2_S4_Util!O3*Weighting!C15+TUM_db2_S4_Util!P3*Weighting!C16+TUM_db2_S4_Util!Q3*Weighting!C17</f>
        <v>0.26369644203495701</v>
      </c>
      <c r="D3" s="6">
        <f ca="1">+TUM_db2_S4_Util!B3*Weighting!D2+TUM_db2_S4_Util!C3*Weighting!D3+TUM_db2_S4_Util!D3*Weighting!D4+TUM_db2_S4_Util!E3*Weighting!D5+TUM_db2_S4_Util!F3*Weighting!D6+TUM_db2_S4_Util!G3*Weighting!D7+TUM_db2_S4_Util!H3*Weighting!D8+TUM_db2_S4_Util!I3*Weighting!D9+TUM_db2_S4_Util!J3*Weighting!D10+TUM_db2_S4_Util!K3*Weighting!D11+TUM_db2_S4_Util!L3*Weighting!D12+TUM_db2_S4_Util!M3*Weighting!D13+TUM_db2_S4_Util!N3*Weighting!D14+TUM_db2_S4_Util!O3*Weighting!D15+TUM_db2_S4_Util!P3*Weighting!D16+TUM_db2_S4_Util!Q3*Weighting!D17</f>
        <v>0.31333220229917602</v>
      </c>
      <c r="E3" s="6">
        <f ca="1">+TUM_db2_S4_Util!B3*Weighting!E2+TUM_db2_S4_Util!C3*Weighting!E3+TUM_db2_S4_Util!D3*Weighting!E4+TUM_db2_S4_Util!E3*Weighting!E5+TUM_db2_S4_Util!F3*Weighting!E6+TUM_db2_S4_Util!G3*Weighting!E7+TUM_db2_S4_Util!H3*Weighting!E8+TUM_db2_S4_Util!I3*Weighting!E9+TUM_db2_S4_Util!J3*Weighting!E10+TUM_db2_S4_Util!K3*Weighting!E11+TUM_db2_S4_Util!L3*Weighting!E12+TUM_db2_S4_Util!M3*Weighting!E13+TUM_db2_S4_Util!N3*Weighting!E14+TUM_db2_S4_Util!O3*Weighting!E15+TUM_db2_S4_Util!P3*Weighting!E16+TUM_db2_S4_Util!Q3*Weighting!E17</f>
        <v>0.42751776210775044</v>
      </c>
      <c r="F3" s="6">
        <f ca="1">+TUM_db2_S4_Util!B3*Weighting!F2+TUM_db2_S4_Util!C3*Weighting!F3+TUM_db2_S4_Util!D3*Weighting!F4+TUM_db2_S4_Util!E3*Weighting!F5+TUM_db2_S4_Util!F3*Weighting!F6+TUM_db2_S4_Util!G3*Weighting!F7+TUM_db2_S4_Util!H3*Weighting!F8+TUM_db2_S4_Util!I3*Weighting!F9+TUM_db2_S4_Util!J3*Weighting!F10+TUM_db2_S4_Util!K3*Weighting!F11+TUM_db2_S4_Util!L3*Weighting!F12+TUM_db2_S4_Util!M3*Weighting!F13+TUM_db2_S4_Util!N3*Weighting!F14+TUM_db2_S4_Util!O3*Weighting!F15+TUM_db2_S4_Util!P3*Weighting!F16+TUM_db2_S4_Util!Q3*Weighting!F17</f>
        <v>0.30323604893566608</v>
      </c>
      <c r="G3" s="6">
        <f>+TUM_db2_S4_Util!B3*Weighting!G2+TUM_db2_S4_Util!C3*Weighting!G3+TUM_db2_S4_Util!D3*Weighting!G4+TUM_db2_S4_Util!E3*Weighting!G5+TUM_db2_S4_Util!F3*Weighting!G6+TUM_db2_S4_Util!G3*Weighting!G7+TUM_db2_S4_Util!H3*Weighting!G8+TUM_db2_S4_Util!I3*Weighting!G9+TUM_db2_S4_Util!J3*Weighting!G10+TUM_db2_S4_Util!K3*Weighting!G11+TUM_db2_S4_Util!L3*Weighting!G12+TUM_db2_S4_Util!M3*Weighting!G13+TUM_db2_S4_Util!N3*Weighting!G14+TUM_db2_S4_Util!O3*Weighting!G15+TUM_db2_S4_Util!P3*Weighting!G16+TUM_db2_S4_Util!Q3*Weighting!G17</f>
        <v>0.15293034273229558</v>
      </c>
      <c r="H3" s="6">
        <f>+TUM_db2_S4_Util!B3*Weighting!H2+TUM_db2_S4_Util!C3*Weighting!H3+TUM_db2_S4_Util!D3*Weighting!H4+TUM_db2_S4_Util!E3*Weighting!H5+TUM_db2_S4_Util!F3*Weighting!H6+TUM_db2_S4_Util!G3*Weighting!H7+TUM_db2_S4_Util!H3*Weighting!H8+TUM_db2_S4_Util!I3*Weighting!H9+TUM_db2_S4_Util!J3*Weighting!H10+TUM_db2_S4_Util!K3*Weighting!H11+TUM_db2_S4_Util!L3*Weighting!H12+TUM_db2_S4_Util!M3*Weighting!H13+TUM_db2_S4_Util!N3*Weighting!H14+TUM_db2_S4_Util!O3*Weighting!H15+TUM_db2_S4_Util!P3*Weighting!H16+TUM_db2_S4_Util!Q3*Weighting!H17</f>
        <v>0.13547633547254509</v>
      </c>
      <c r="I3" s="6">
        <f>+TUM_db2_S4_Util!B3*Weighting!I2+TUM_db2_S4_Util!C3*Weighting!I3+TUM_db2_S4_Util!D3*Weighting!I4+TUM_db2_S4_Util!E3*Weighting!I5+TUM_db2_S4_Util!F3*Weighting!I6+TUM_db2_S4_Util!G3*Weighting!I7+TUM_db2_S4_Util!H3*Weighting!I8+TUM_db2_S4_Util!I3*Weighting!I9+TUM_db2_S4_Util!J3*Weighting!I10+TUM_db2_S4_Util!K3*Weighting!I11+TUM_db2_S4_Util!L3*Weighting!I12+TUM_db2_S4_Util!M3*Weighting!I13+TUM_db2_S4_Util!N3*Weighting!I14+TUM_db2_S4_Util!O3*Weighting!I15+TUM_db2_S4_Util!P3*Weighting!I16+TUM_db2_S4_Util!Q3*Weighting!I17</f>
        <v>0.15066624491239866</v>
      </c>
      <c r="J3" s="6">
        <f>+TUM_db2_S4_Util!B3*Weighting!J2+TUM_db2_S4_Util!C3*Weighting!J3+TUM_db2_S4_Util!D3*Weighting!J4+TUM_db2_S4_Util!E3*Weighting!J5+TUM_db2_S4_Util!F3*Weighting!J6+TUM_db2_S4_Util!G3*Weighting!J7+TUM_db2_S4_Util!H3*Weighting!J8+TUM_db2_S4_Util!I3*Weighting!J9+TUM_db2_S4_Util!J3*Weighting!J10+TUM_db2_S4_Util!K3*Weighting!J11+TUM_db2_S4_Util!L3*Weighting!J12+TUM_db2_S4_Util!M3*Weighting!J13+TUM_db2_S4_Util!N3*Weighting!J14+TUM_db2_S4_Util!O3*Weighting!J15+TUM_db2_S4_Util!P3*Weighting!J16+TUM_db2_S4_Util!Q3*Weighting!J17</f>
        <v>0.18086070504327528</v>
      </c>
      <c r="K3" s="6">
        <f>+TUM_db2_S4_Util!B3*Weighting!K2+TUM_db2_S4_Util!C3*Weighting!K3+TUM_db2_S4_Util!D3*Weighting!K4+TUM_db2_S4_Util!E3*Weighting!K5+TUM_db2_S4_Util!F3*Weighting!K6+TUM_db2_S4_Util!G3*Weighting!K7+TUM_db2_S4_Util!H3*Weighting!K8+TUM_db2_S4_Util!I3*Weighting!K9+TUM_db2_S4_Util!J3*Weighting!K10+TUM_db2_S4_Util!K3*Weighting!K11+TUM_db2_S4_Util!L3*Weighting!K12+TUM_db2_S4_Util!M3*Weighting!K13+TUM_db2_S4_Util!N3*Weighting!K14+TUM_db2_S4_Util!O3*Weighting!K15+TUM_db2_S4_Util!P3*Weighting!K16+TUM_db2_S4_Util!Q3*Weighting!K17</f>
        <v>0.1346524669872011</v>
      </c>
      <c r="L3" s="6">
        <f>+TUM_db2_S4_Util!B3*Weighting!L2+TUM_db2_S4_Util!C3*Weighting!L3+TUM_db2_S4_Util!D3*Weighting!L4+TUM_db2_S4_Util!E3*Weighting!L5+TUM_db2_S4_Util!F3*Weighting!L6+TUM_db2_S4_Util!G3*Weighting!L7+TUM_db2_S4_Util!H3*Weighting!L8+TUM_db2_S4_Util!I3*Weighting!L9+TUM_db2_S4_Util!J3*Weighting!L10+TUM_db2_S4_Util!K3*Weighting!L11+TUM_db2_S4_Util!L3*Weighting!L12+TUM_db2_S4_Util!M3*Weighting!L13+TUM_db2_S4_Util!N3*Weighting!L14+TUM_db2_S4_Util!O3*Weighting!L15+TUM_db2_S4_Util!P3*Weighting!L16+TUM_db2_S4_Util!Q3*Weighting!L17</f>
        <v>6.3522390575608031E-2</v>
      </c>
      <c r="M3" s="6">
        <f>+TUM_db2_S4_Util!B3*Weighting!M2+TUM_db2_S4_Util!C3*Weighting!M3+TUM_db2_S4_Util!D3*Weighting!M4+TUM_db2_S4_Util!E3*Weighting!M5+TUM_db2_S4_Util!F3*Weighting!M6+TUM_db2_S4_Util!G3*Weighting!M7+TUM_db2_S4_Util!H3*Weighting!M8+TUM_db2_S4_Util!I3*Weighting!M9+TUM_db2_S4_Util!J3*Weighting!M10+TUM_db2_S4_Util!K3*Weighting!M11+TUM_db2_S4_Util!L3*Weighting!M12+TUM_db2_S4_Util!M3*Weighting!M13+TUM_db2_S4_Util!N3*Weighting!M14+TUM_db2_S4_Util!O3*Weighting!M15+TUM_db2_S4_Util!P3*Weighting!M16+TUM_db2_S4_Util!Q3*Weighting!M17</f>
        <v>5.2598454573489816E-3</v>
      </c>
      <c r="N3" s="6">
        <f>+TUM_db2_S4_Util!B3*Weighting!N2+TUM_db2_S4_Util!C3*Weighting!N3+TUM_db2_S4_Util!D3*Weighting!N4+TUM_db2_S4_Util!E3*Weighting!N5+TUM_db2_S4_Util!F3*Weighting!N6+TUM_db2_S4_Util!G3*Weighting!N7+TUM_db2_S4_Util!H3*Weighting!N8+TUM_db2_S4_Util!I3*Weighting!N9+TUM_db2_S4_Util!J3*Weighting!N10+TUM_db2_S4_Util!K3*Weighting!N11+TUM_db2_S4_Util!L3*Weighting!N12+TUM_db2_S4_Util!M3*Weighting!N13+TUM_db2_S4_Util!N3*Weighting!N14+TUM_db2_S4_Util!O3*Weighting!N15+TUM_db2_S4_Util!P3*Weighting!N16+TUM_db2_S4_Util!Q3*Weighting!N17</f>
        <v>0.51882042519682181</v>
      </c>
      <c r="O3" s="6">
        <f>+TUM_db2_S4_Util!B3*Weighting!O2+TUM_db2_S4_Util!C3*Weighting!O3+TUM_db2_S4_Util!D3*Weighting!O4+TUM_db2_S4_Util!E3*Weighting!O5+TUM_db2_S4_Util!F3*Weighting!O6+TUM_db2_S4_Util!G3*Weighting!O7+TUM_db2_S4_Util!H3*Weighting!O8+TUM_db2_S4_Util!I3*Weighting!O9+TUM_db2_S4_Util!J3*Weighting!O10+TUM_db2_S4_Util!K3*Weighting!O11+TUM_db2_S4_Util!L3*Weighting!O12+TUM_db2_S4_Util!M3*Weighting!O13+TUM_db2_S4_Util!N3*Weighting!O14+TUM_db2_S4_Util!O3*Weighting!O15+TUM_db2_S4_Util!P3*Weighting!O16+TUM_db2_S4_Util!Q3*Weighting!O17</f>
        <v>0.47534538651190966</v>
      </c>
      <c r="P3" s="6">
        <f>+TUM_db2_S4_Util!B3*Weighting!P2+TUM_db2_S4_Util!C3*Weighting!P3+TUM_db2_S4_Util!D3*Weighting!P4+TUM_db2_S4_Util!E3*Weighting!P5+TUM_db2_S4_Util!F3*Weighting!P6+TUM_db2_S4_Util!G3*Weighting!P7+TUM_db2_S4_Util!H3*Weighting!P8+TUM_db2_S4_Util!I3*Weighting!P9+TUM_db2_S4_Util!J3*Weighting!P10+TUM_db2_S4_Util!K3*Weighting!P11+TUM_db2_S4_Util!L3*Weighting!P12+TUM_db2_S4_Util!M3*Weighting!P13+TUM_db2_S4_Util!N3*Weighting!P14+TUM_db2_S4_Util!O3*Weighting!P15+TUM_db2_S4_Util!P3*Weighting!P16+TUM_db2_S4_Util!Q3*Weighting!P17</f>
        <v>0.18777854466918878</v>
      </c>
      <c r="Q3" s="6">
        <f>+TUM_db2_S4_Util!B3*Weighting!Q2+TUM_db2_S4_Util!C3*Weighting!Q3+TUM_db2_S4_Util!D3*Weighting!Q4+TUM_db2_S4_Util!E3*Weighting!Q5+TUM_db2_S4_Util!F3*Weighting!Q6+TUM_db2_S4_Util!G3*Weighting!Q7+TUM_db2_S4_Util!H3*Weighting!Q8+TUM_db2_S4_Util!I3*Weighting!Q9+TUM_db2_S4_Util!J3*Weighting!Q10+TUM_db2_S4_Util!K3*Weighting!Q11+TUM_db2_S4_Util!L3*Weighting!Q12+TUM_db2_S4_Util!M3*Weighting!Q13+TUM_db2_S4_Util!N3*Weighting!Q14+TUM_db2_S4_Util!O3*Weighting!Q15+TUM_db2_S4_Util!P3*Weighting!Q16+TUM_db2_S4_Util!Q3*Weighting!Q17</f>
        <v>1.2063031954623585E-2</v>
      </c>
      <c r="R3" s="6">
        <f>+TUM_db2_S4_Util!B3*Weighting!R2+TUM_db2_S4_Util!C3*Weighting!R3+TUM_db2_S4_Util!D3*Weighting!R4+TUM_db2_S4_Util!E3*Weighting!R5+TUM_db2_S4_Util!F3*Weighting!R6+TUM_db2_S4_Util!G3*Weighting!R7+TUM_db2_S4_Util!H3*Weighting!R8+TUM_db2_S4_Util!I3*Weighting!R9+TUM_db2_S4_Util!J3*Weighting!R10+TUM_db2_S4_Util!K3*Weighting!R11+TUM_db2_S4_Util!L3*Weighting!R12+TUM_db2_S4_Util!M3*Weighting!R13+TUM_db2_S4_Util!N3*Weighting!R14+TUM_db2_S4_Util!O3*Weighting!R15+TUM_db2_S4_Util!P3*Weighting!R16+TUM_db2_S4_Util!Q3*Weighting!R17</f>
        <v>8.0280196006478496E-2</v>
      </c>
      <c r="S3" s="6">
        <f>+TUM_db2_S4_Util!B3*Weighting!S2+TUM_db2_S4_Util!C3*Weighting!S3+TUM_db2_S4_Util!D3*Weighting!S4+TUM_db2_S4_Util!E3*Weighting!S5+TUM_db2_S4_Util!F3*Weighting!S6+TUM_db2_S4_Util!G3*Weighting!S7+TUM_db2_S4_Util!H3*Weighting!S8+TUM_db2_S4_Util!I3*Weighting!S9+TUM_db2_S4_Util!J3*Weighting!S10+TUM_db2_S4_Util!K3*Weighting!S11+TUM_db2_S4_Util!L3*Weighting!S12+TUM_db2_S4_Util!M3*Weighting!S13+TUM_db2_S4_Util!N3*Weighting!S14+TUM_db2_S4_Util!O3*Weighting!S15+TUM_db2_S4_Util!P3*Weighting!S16+TUM_db2_S4_Util!Q3*Weighting!S17</f>
        <v>5.3435463381503373E-2</v>
      </c>
      <c r="T3" s="6">
        <f>+TUM_db2_S4_Util!B3*Weighting!T2+TUM_db2_S4_Util!C3*Weighting!T3+TUM_db2_S4_Util!D3*Weighting!T4+TUM_db2_S4_Util!E3*Weighting!T5+TUM_db2_S4_Util!F3*Weighting!T6+TUM_db2_S4_Util!G3*Weighting!T7+TUM_db2_S4_Util!H3*Weighting!T8+TUM_db2_S4_Util!I3*Weighting!T9+TUM_db2_S4_Util!J3*Weighting!T10+TUM_db2_S4_Util!K3*Weighting!T11+TUM_db2_S4_Util!L3*Weighting!T12+TUM_db2_S4_Util!M3*Weighting!T13+TUM_db2_S4_Util!N3*Weighting!T14+TUM_db2_S4_Util!O3*Weighting!T15+TUM_db2_S4_Util!P3*Weighting!T16+TUM_db2_S4_Util!Q3*Weighting!T17</f>
        <v>5.8763163488850662E-2</v>
      </c>
      <c r="U3" s="6">
        <f>+TUM_db2_S4_Util!B3*Weighting!U2+TUM_db2_S4_Util!C3*Weighting!U3+TUM_db2_S4_Util!D3*Weighting!U4+TUM_db2_S4_Util!E3*Weighting!U5+TUM_db2_S4_Util!F3*Weighting!U6+TUM_db2_S4_Util!G3*Weighting!U7+TUM_db2_S4_Util!H3*Weighting!U8+TUM_db2_S4_Util!I3*Weighting!U9+TUM_db2_S4_Util!J3*Weighting!U10+TUM_db2_S4_Util!K3*Weighting!U11+TUM_db2_S4_Util!L3*Weighting!U12+TUM_db2_S4_Util!M3*Weighting!U13+TUM_db2_S4_Util!N3*Weighting!U14+TUM_db2_S4_Util!O3*Weighting!U15+TUM_db2_S4_Util!P3*Weighting!U16+TUM_db2_S4_Util!Q3*Weighting!U17</f>
        <v>8.7518084644434817E-3</v>
      </c>
      <c r="V3" s="6">
        <f>+TUM_db2_S4_Util!B3*Weighting!V2+TUM_db2_S4_Util!C3*Weighting!V3+TUM_db2_S4_Util!D3*Weighting!V4+TUM_db2_S4_Util!E3*Weighting!V5+TUM_db2_S4_Util!F3*Weighting!V6+TUM_db2_S4_Util!G3*Weighting!V7+TUM_db2_S4_Util!H3*Weighting!V8+TUM_db2_S4_Util!I3*Weighting!V9+TUM_db2_S4_Util!J3*Weighting!V10+TUM_db2_S4_Util!K3*Weighting!V11+TUM_db2_S4_Util!L3*Weighting!V12+TUM_db2_S4_Util!M3*Weighting!V13+TUM_db2_S4_Util!N3*Weighting!V14+TUM_db2_S4_Util!O3*Weighting!V15+TUM_db2_S4_Util!P3*Weighting!V16+TUM_db2_S4_Util!Q3*Weighting!V17</f>
        <v>3.2943073556949969E-2</v>
      </c>
      <c r="W3" s="6">
        <f>+TUM_db2_S4_Util!B3*Weighting!W2+TUM_db2_S4_Util!C3*Weighting!W3+TUM_db2_S4_Util!D3*Weighting!W4+TUM_db2_S4_Util!E3*Weighting!W5+TUM_db2_S4_Util!F3*Weighting!W6+TUM_db2_S4_Util!G3*Weighting!W7+TUM_db2_S4_Util!H3*Weighting!W8+TUM_db2_S4_Util!I3*Weighting!W9+TUM_db2_S4_Util!J3*Weighting!W10+TUM_db2_S4_Util!K3*Weighting!W11+TUM_db2_S4_Util!L3*Weighting!W12+TUM_db2_S4_Util!M3*Weighting!W13+TUM_db2_S4_Util!N3*Weighting!W14+TUM_db2_S4_Util!O3*Weighting!W15+TUM_db2_S4_Util!P3*Weighting!W16+TUM_db2_S4_Util!Q3*Weighting!W17</f>
        <v>0.53978241985812692</v>
      </c>
      <c r="X3" s="6">
        <f>+TUM_db2_S4_Util!B3*Weighting!X2+TUM_db2_S4_Util!C3*Weighting!X3+TUM_db2_S4_Util!D3*Weighting!X4+TUM_db2_S4_Util!E3*Weighting!X5+TUM_db2_S4_Util!F3*Weighting!X6+TUM_db2_S4_Util!G3*Weighting!X7+TUM_db2_S4_Util!H3*Weighting!X8+TUM_db2_S4_Util!I3*Weighting!X9+TUM_db2_S4_Util!J3*Weighting!X10+TUM_db2_S4_Util!K3*Weighting!X11+TUM_db2_S4_Util!L3*Weighting!X12+TUM_db2_S4_Util!M3*Weighting!X13+TUM_db2_S4_Util!N3*Weighting!X14+TUM_db2_S4_Util!O3*Weighting!X15+TUM_db2_S4_Util!P3*Weighting!X16+TUM_db2_S4_Util!Q3*Weighting!X17</f>
        <v>1.829714660182705E-2</v>
      </c>
      <c r="Y3" s="6">
        <f>+TUM_db2_S4_Util!B3*Weighting!Y2+TUM_db2_S4_Util!C3*Weighting!Y3+TUM_db2_S4_Util!D3*Weighting!Y4+TUM_db2_S4_Util!E3*Weighting!Y5+TUM_db2_S4_Util!F3*Weighting!Y6+TUM_db2_S4_Util!G3*Weighting!Y7+TUM_db2_S4_Util!H3*Weighting!Y8+TUM_db2_S4_Util!I3*Weighting!Y9+TUM_db2_S4_Util!J3*Weighting!Y10+TUM_db2_S4_Util!K3*Weighting!Y11+TUM_db2_S4_Util!L3*Weighting!Y12+TUM_db2_S4_Util!M3*Weighting!Y13+TUM_db2_S4_Util!N3*Weighting!Y14+TUM_db2_S4_Util!O3*Weighting!Y15+TUM_db2_S4_Util!P3*Weighting!Y16+TUM_db2_S4_Util!Q3*Weighting!Y17</f>
        <v>8.1614639955849711E-3</v>
      </c>
      <c r="Z3" s="6">
        <f>+TUM_db2_S4_Util!B3*Weighting!Z2+TUM_db2_S4_Util!C3*Weighting!Z3+TUM_db2_S4_Util!D3*Weighting!Z4+TUM_db2_S4_Util!E3*Weighting!Z5+TUM_db2_S4_Util!F3*Weighting!Z6+TUM_db2_S4_Util!G3*Weighting!Z7+TUM_db2_S4_Util!H3*Weighting!Z8+TUM_db2_S4_Util!I3*Weighting!Z9+TUM_db2_S4_Util!J3*Weighting!Z10+TUM_db2_S4_Util!K3*Weighting!Z11+TUM_db2_S4_Util!L3*Weighting!Z12+TUM_db2_S4_Util!M3*Weighting!Z13+TUM_db2_S4_Util!N3*Weighting!Z14+TUM_db2_S4_Util!O3*Weighting!Z15+TUM_db2_S4_Util!P3*Weighting!Z16+TUM_db2_S4_Util!Q3*Weighting!Z17</f>
        <v>0.23862758901650355</v>
      </c>
      <c r="AA3" s="6">
        <f>+TUM_db2_S4_Util!B3*Weighting!AA2+TUM_db2_S4_Util!C3*Weighting!AA3+TUM_db2_S4_Util!D3*Weighting!AA4+TUM_db2_S4_Util!E3*Weighting!AA5+TUM_db2_S4_Util!F3*Weighting!AA6+TUM_db2_S4_Util!G3*Weighting!AA7+TUM_db2_S4_Util!H3*Weighting!AA8+TUM_db2_S4_Util!I3*Weighting!AA9+TUM_db2_S4_Util!J3*Weighting!AA10+TUM_db2_S4_Util!K3*Weighting!AA11+TUM_db2_S4_Util!L3*Weighting!AA12+TUM_db2_S4_Util!M3*Weighting!AA13+TUM_db2_S4_Util!N3*Weighting!AA14+TUM_db2_S4_Util!O3*Weighting!AA15+TUM_db2_S4_Util!P3*Weighting!AA16+TUM_db2_S4_Util!Q3*Weighting!AA17</f>
        <v>0.14505353498095994</v>
      </c>
    </row>
    <row r="4" spans="1:27" x14ac:dyDescent="0.35">
      <c r="A4" s="5" t="s">
        <v>3</v>
      </c>
      <c r="B4" s="6">
        <f ca="1">+TUM_db2_S4_Util!B4*Weighting!B2+TUM_db2_S4_Util!C4*Weighting!B3+TUM_db2_S4_Util!D4*Weighting!B4+TUM_db2_S4_Util!E4*Weighting!B5+TUM_db2_S4_Util!F4*Weighting!B6+TUM_db2_S4_Util!G4*Weighting!B7+TUM_db2_S4_Util!H4*Weighting!B8+TUM_db2_S4_Util!I4*Weighting!B9+TUM_db2_S4_Util!J4*Weighting!B10+TUM_db2_S4_Util!K4*Weighting!B11+TUM_db2_S4_Util!L4*Weighting!B12+TUM_db2_S4_Util!M4*Weighting!B13+TUM_db2_S4_Util!N4*Weighting!B14+TUM_db2_S4_Util!O4*Weighting!B15+TUM_db2_S4_Util!P4*Weighting!B16+TUM_db2_S4_Util!Q4*Weighting!B17</f>
        <v>2.9058284708748956</v>
      </c>
      <c r="C4" s="6">
        <f ca="1">+TUM_db2_S4_Util!B4*Weighting!C2+TUM_db2_S4_Util!C4*Weighting!C3+TUM_db2_S4_Util!D4*Weighting!C4+TUM_db2_S4_Util!E4*Weighting!C5+TUM_db2_S4_Util!F4*Weighting!C6+TUM_db2_S4_Util!G4*Weighting!C7+TUM_db2_S4_Util!H4*Weighting!C8+TUM_db2_S4_Util!I4*Weighting!C9+TUM_db2_S4_Util!J4*Weighting!C10+TUM_db2_S4_Util!K4*Weighting!C11+TUM_db2_S4_Util!L4*Weighting!C12+TUM_db2_S4_Util!M4*Weighting!C13+TUM_db2_S4_Util!N4*Weighting!C14+TUM_db2_S4_Util!O4*Weighting!C15+TUM_db2_S4_Util!P4*Weighting!C16+TUM_db2_S4_Util!Q4*Weighting!C17</f>
        <v>1.9146175463265864</v>
      </c>
      <c r="D4" s="6">
        <f ca="1">+TUM_db2_S4_Util!B4*Weighting!D2+TUM_db2_S4_Util!C4*Weighting!D3+TUM_db2_S4_Util!D4*Weighting!D4+TUM_db2_S4_Util!E4*Weighting!D5+TUM_db2_S4_Util!F4*Weighting!D6+TUM_db2_S4_Util!G4*Weighting!D7+TUM_db2_S4_Util!H4*Weighting!D8+TUM_db2_S4_Util!I4*Weighting!D9+TUM_db2_S4_Util!J4*Weighting!D10+TUM_db2_S4_Util!K4*Weighting!D11+TUM_db2_S4_Util!L4*Weighting!D12+TUM_db2_S4_Util!M4*Weighting!D13+TUM_db2_S4_Util!N4*Weighting!D14+TUM_db2_S4_Util!O4*Weighting!D15+TUM_db2_S4_Util!P4*Weighting!D16+TUM_db2_S4_Util!Q4*Weighting!D17</f>
        <v>2.9699901175695231</v>
      </c>
      <c r="E4" s="6">
        <f ca="1">+TUM_db2_S4_Util!B4*Weighting!E2+TUM_db2_S4_Util!C4*Weighting!E3+TUM_db2_S4_Util!D4*Weighting!E4+TUM_db2_S4_Util!E4*Weighting!E5+TUM_db2_S4_Util!F4*Weighting!E6+TUM_db2_S4_Util!G4*Weighting!E7+TUM_db2_S4_Util!H4*Weighting!E8+TUM_db2_S4_Util!I4*Weighting!E9+TUM_db2_S4_Util!J4*Weighting!E10+TUM_db2_S4_Util!K4*Weighting!E11+TUM_db2_S4_Util!L4*Weighting!E12+TUM_db2_S4_Util!M4*Weighting!E13+TUM_db2_S4_Util!N4*Weighting!E14+TUM_db2_S4_Util!O4*Weighting!E15+TUM_db2_S4_Util!P4*Weighting!E16+TUM_db2_S4_Util!Q4*Weighting!E17</f>
        <v>1.031602137310228</v>
      </c>
      <c r="F4" s="6">
        <f ca="1">+TUM_db2_S4_Util!B4*Weighting!F2+TUM_db2_S4_Util!C4*Weighting!F3+TUM_db2_S4_Util!D4*Weighting!F4+TUM_db2_S4_Util!E4*Weighting!F5+TUM_db2_S4_Util!F4*Weighting!F6+TUM_db2_S4_Util!G4*Weighting!F7+TUM_db2_S4_Util!H4*Weighting!F8+TUM_db2_S4_Util!I4*Weighting!F9+TUM_db2_S4_Util!J4*Weighting!F10+TUM_db2_S4_Util!K4*Weighting!F11+TUM_db2_S4_Util!L4*Weighting!F12+TUM_db2_S4_Util!M4*Weighting!F13+TUM_db2_S4_Util!N4*Weighting!F14+TUM_db2_S4_Util!O4*Weighting!F15+TUM_db2_S4_Util!P4*Weighting!F16+TUM_db2_S4_Util!Q4*Weighting!F17</f>
        <v>2.9913087133527978</v>
      </c>
      <c r="G4" s="6">
        <f>+TUM_db2_S4_Util!B4*Weighting!G2+TUM_db2_S4_Util!C4*Weighting!G3+TUM_db2_S4_Util!D4*Weighting!G4+TUM_db2_S4_Util!E4*Weighting!G5+TUM_db2_S4_Util!F4*Weighting!G6+TUM_db2_S4_Util!G4*Weighting!G7+TUM_db2_S4_Util!H4*Weighting!G8+TUM_db2_S4_Util!I4*Weighting!G9+TUM_db2_S4_Util!J4*Weighting!G10+TUM_db2_S4_Util!K4*Weighting!G11+TUM_db2_S4_Util!L4*Weighting!G12+TUM_db2_S4_Util!M4*Weighting!G13+TUM_db2_S4_Util!N4*Weighting!G14+TUM_db2_S4_Util!O4*Weighting!G15+TUM_db2_S4_Util!P4*Weighting!G16+TUM_db2_S4_Util!Q4*Weighting!G17</f>
        <v>2.0136623669048577</v>
      </c>
      <c r="H4" s="6">
        <f>+TUM_db2_S4_Util!B4*Weighting!H2+TUM_db2_S4_Util!C4*Weighting!H3+TUM_db2_S4_Util!D4*Weighting!H4+TUM_db2_S4_Util!E4*Weighting!H5+TUM_db2_S4_Util!F4*Weighting!H6+TUM_db2_S4_Util!G4*Weighting!H7+TUM_db2_S4_Util!H4*Weighting!H8+TUM_db2_S4_Util!I4*Weighting!H9+TUM_db2_S4_Util!J4*Weighting!H10+TUM_db2_S4_Util!K4*Weighting!H11+TUM_db2_S4_Util!L4*Weighting!H12+TUM_db2_S4_Util!M4*Weighting!H13+TUM_db2_S4_Util!N4*Weighting!H14+TUM_db2_S4_Util!O4*Weighting!H15+TUM_db2_S4_Util!P4*Weighting!H16+TUM_db2_S4_Util!Q4*Weighting!H17</f>
        <v>2.082121341057348</v>
      </c>
      <c r="I4" s="6">
        <f>+TUM_db2_S4_Util!B4*Weighting!I2+TUM_db2_S4_Util!C4*Weighting!I3+TUM_db2_S4_Util!D4*Weighting!I4+TUM_db2_S4_Util!E4*Weighting!I5+TUM_db2_S4_Util!F4*Weighting!I6+TUM_db2_S4_Util!G4*Weighting!I7+TUM_db2_S4_Util!H4*Weighting!I8+TUM_db2_S4_Util!I4*Weighting!I9+TUM_db2_S4_Util!J4*Weighting!I10+TUM_db2_S4_Util!K4*Weighting!I11+TUM_db2_S4_Util!L4*Weighting!I12+TUM_db2_S4_Util!M4*Weighting!I13+TUM_db2_S4_Util!N4*Weighting!I14+TUM_db2_S4_Util!O4*Weighting!I15+TUM_db2_S4_Util!P4*Weighting!I16+TUM_db2_S4_Util!Q4*Weighting!I17</f>
        <v>2.071995029397558</v>
      </c>
      <c r="J4" s="6">
        <f>+TUM_db2_S4_Util!B4*Weighting!J2+TUM_db2_S4_Util!C4*Weighting!J3+TUM_db2_S4_Util!D4*Weighting!J4+TUM_db2_S4_Util!E4*Weighting!J5+TUM_db2_S4_Util!F4*Weighting!J6+TUM_db2_S4_Util!G4*Weighting!J7+TUM_db2_S4_Util!H4*Weighting!J8+TUM_db2_S4_Util!I4*Weighting!J9+TUM_db2_S4_Util!J4*Weighting!J10+TUM_db2_S4_Util!K4*Weighting!J11+TUM_db2_S4_Util!L4*Weighting!J12+TUM_db2_S4_Util!M4*Weighting!J13+TUM_db2_S4_Util!N4*Weighting!J14+TUM_db2_S4_Util!O4*Weighting!J15+TUM_db2_S4_Util!P4*Weighting!J16+TUM_db2_S4_Util!Q4*Weighting!J17</f>
        <v>1.4851778581407502</v>
      </c>
      <c r="K4" s="6">
        <f>+TUM_db2_S4_Util!B4*Weighting!K2+TUM_db2_S4_Util!C4*Weighting!K3+TUM_db2_S4_Util!D4*Weighting!K4+TUM_db2_S4_Util!E4*Weighting!K5+TUM_db2_S4_Util!F4*Weighting!K6+TUM_db2_S4_Util!G4*Weighting!K7+TUM_db2_S4_Util!H4*Weighting!K8+TUM_db2_S4_Util!I4*Weighting!K9+TUM_db2_S4_Util!J4*Weighting!K10+TUM_db2_S4_Util!K4*Weighting!K11+TUM_db2_S4_Util!L4*Weighting!K12+TUM_db2_S4_Util!M4*Weighting!K13+TUM_db2_S4_Util!N4*Weighting!K14+TUM_db2_S4_Util!O4*Weighting!K15+TUM_db2_S4_Util!P4*Weighting!K16+TUM_db2_S4_Util!Q4*Weighting!K17</f>
        <v>2.0934938461669659</v>
      </c>
      <c r="L4" s="6">
        <f>+TUM_db2_S4_Util!B4*Weighting!L2+TUM_db2_S4_Util!C4*Weighting!L3+TUM_db2_S4_Util!D4*Weighting!L4+TUM_db2_S4_Util!E4*Weighting!L5+TUM_db2_S4_Util!F4*Weighting!L6+TUM_db2_S4_Util!G4*Weighting!L7+TUM_db2_S4_Util!H4*Weighting!L8+TUM_db2_S4_Util!I4*Weighting!L9+TUM_db2_S4_Util!J4*Weighting!L10+TUM_db2_S4_Util!K4*Weighting!L11+TUM_db2_S4_Util!L4*Weighting!L12+TUM_db2_S4_Util!M4*Weighting!L13+TUM_db2_S4_Util!N4*Weighting!L14+TUM_db2_S4_Util!O4*Weighting!L15+TUM_db2_S4_Util!P4*Weighting!L16+TUM_db2_S4_Util!Q4*Weighting!L17</f>
        <v>3.4716681869744406</v>
      </c>
      <c r="M4" s="6">
        <f>+TUM_db2_S4_Util!B4*Weighting!M2+TUM_db2_S4_Util!C4*Weighting!M3+TUM_db2_S4_Util!D4*Weighting!M4+TUM_db2_S4_Util!E4*Weighting!M5+TUM_db2_S4_Util!F4*Weighting!M6+TUM_db2_S4_Util!G4*Weighting!M7+TUM_db2_S4_Util!H4*Weighting!M8+TUM_db2_S4_Util!I4*Weighting!M9+TUM_db2_S4_Util!J4*Weighting!M10+TUM_db2_S4_Util!K4*Weighting!M11+TUM_db2_S4_Util!L4*Weighting!M12+TUM_db2_S4_Util!M4*Weighting!M13+TUM_db2_S4_Util!N4*Weighting!M14+TUM_db2_S4_Util!O4*Weighting!M15+TUM_db2_S4_Util!P4*Weighting!M16+TUM_db2_S4_Util!Q4*Weighting!M17</f>
        <v>5.8294303254258051E-2</v>
      </c>
      <c r="N4" s="6">
        <f>+TUM_db2_S4_Util!B4*Weighting!N2+TUM_db2_S4_Util!C4*Weighting!N3+TUM_db2_S4_Util!D4*Weighting!N4+TUM_db2_S4_Util!E4*Weighting!N5+TUM_db2_S4_Util!F4*Weighting!N6+TUM_db2_S4_Util!G4*Weighting!N7+TUM_db2_S4_Util!H4*Weighting!N8+TUM_db2_S4_Util!I4*Weighting!N9+TUM_db2_S4_Util!J4*Weighting!N10+TUM_db2_S4_Util!K4*Weighting!N11+TUM_db2_S4_Util!L4*Weighting!N12+TUM_db2_S4_Util!M4*Weighting!N13+TUM_db2_S4_Util!N4*Weighting!N14+TUM_db2_S4_Util!O4*Weighting!N15+TUM_db2_S4_Util!P4*Weighting!N16+TUM_db2_S4_Util!Q4*Weighting!N17</f>
        <v>5.6619862397500658</v>
      </c>
      <c r="O4" s="6">
        <f>+TUM_db2_S4_Util!B4*Weighting!O2+TUM_db2_S4_Util!C4*Weighting!O3+TUM_db2_S4_Util!D4*Weighting!O4+TUM_db2_S4_Util!E4*Weighting!O5+TUM_db2_S4_Util!F4*Weighting!O6+TUM_db2_S4_Util!G4*Weighting!O7+TUM_db2_S4_Util!H4*Weighting!O8+TUM_db2_S4_Util!I4*Weighting!O9+TUM_db2_S4_Util!J4*Weighting!O10+TUM_db2_S4_Util!K4*Weighting!O11+TUM_db2_S4_Util!L4*Weighting!O12+TUM_db2_S4_Util!M4*Weighting!O13+TUM_db2_S4_Util!N4*Weighting!O14+TUM_db2_S4_Util!O4*Weighting!O15+TUM_db2_S4_Util!P4*Weighting!O16+TUM_db2_S4_Util!Q4*Weighting!O17</f>
        <v>5.20437565217106</v>
      </c>
      <c r="P4" s="6">
        <f>+TUM_db2_S4_Util!B4*Weighting!P2+TUM_db2_S4_Util!C4*Weighting!P3+TUM_db2_S4_Util!D4*Weighting!P4+TUM_db2_S4_Util!E4*Weighting!P5+TUM_db2_S4_Util!F4*Weighting!P6+TUM_db2_S4_Util!G4*Weighting!P7+TUM_db2_S4_Util!H4*Weighting!P8+TUM_db2_S4_Util!I4*Weighting!P9+TUM_db2_S4_Util!J4*Weighting!P10+TUM_db2_S4_Util!K4*Weighting!P11+TUM_db2_S4_Util!L4*Weighting!P12+TUM_db2_S4_Util!M4*Weighting!P13+TUM_db2_S4_Util!N4*Weighting!P14+TUM_db2_S4_Util!O4*Weighting!P15+TUM_db2_S4_Util!P4*Weighting!P16+TUM_db2_S4_Util!Q4*Weighting!P17</f>
        <v>3.8276295996892511</v>
      </c>
      <c r="Q4" s="6">
        <f>+TUM_db2_S4_Util!B4*Weighting!Q2+TUM_db2_S4_Util!C4*Weighting!Q3+TUM_db2_S4_Util!D4*Weighting!Q4+TUM_db2_S4_Util!E4*Weighting!Q5+TUM_db2_S4_Util!F4*Weighting!Q6+TUM_db2_S4_Util!G4*Weighting!Q7+TUM_db2_S4_Util!H4*Weighting!Q8+TUM_db2_S4_Util!I4*Weighting!Q9+TUM_db2_S4_Util!J4*Weighting!Q10+TUM_db2_S4_Util!K4*Weighting!Q11+TUM_db2_S4_Util!L4*Weighting!Q12+TUM_db2_S4_Util!M4*Weighting!Q13+TUM_db2_S4_Util!N4*Weighting!Q14+TUM_db2_S4_Util!O4*Weighting!Q15+TUM_db2_S4_Util!P4*Weighting!Q16+TUM_db2_S4_Util!Q4*Weighting!Q17</f>
        <v>0.20373877608911517</v>
      </c>
      <c r="R4" s="6">
        <f>+TUM_db2_S4_Util!B4*Weighting!R2+TUM_db2_S4_Util!C4*Weighting!R3+TUM_db2_S4_Util!D4*Weighting!R4+TUM_db2_S4_Util!E4*Weighting!R5+TUM_db2_S4_Util!F4*Weighting!R6+TUM_db2_S4_Util!G4*Weighting!R7+TUM_db2_S4_Util!H4*Weighting!R8+TUM_db2_S4_Util!I4*Weighting!R9+TUM_db2_S4_Util!J4*Weighting!R10+TUM_db2_S4_Util!K4*Weighting!R11+TUM_db2_S4_Util!L4*Weighting!R12+TUM_db2_S4_Util!M4*Weighting!R13+TUM_db2_S4_Util!N4*Weighting!R14+TUM_db2_S4_Util!O4*Weighting!R15+TUM_db2_S4_Util!P4*Weighting!R16+TUM_db2_S4_Util!Q4*Weighting!R17</f>
        <v>0.8738113720316425</v>
      </c>
      <c r="S4" s="6">
        <f>+TUM_db2_S4_Util!B4*Weighting!S2+TUM_db2_S4_Util!C4*Weighting!S3+TUM_db2_S4_Util!D4*Weighting!S4+TUM_db2_S4_Util!E4*Weighting!S5+TUM_db2_S4_Util!F4*Weighting!S6+TUM_db2_S4_Util!G4*Weighting!S7+TUM_db2_S4_Util!H4*Weighting!S8+TUM_db2_S4_Util!I4*Weighting!S9+TUM_db2_S4_Util!J4*Weighting!S10+TUM_db2_S4_Util!K4*Weighting!S11+TUM_db2_S4_Util!L4*Weighting!S12+TUM_db2_S4_Util!M4*Weighting!S13+TUM_db2_S4_Util!N4*Weighting!S14+TUM_db2_S4_Util!O4*Weighting!S15+TUM_db2_S4_Util!P4*Weighting!S16+TUM_db2_S4_Util!Q4*Weighting!S17</f>
        <v>3.4169435269597481</v>
      </c>
      <c r="T4" s="6">
        <f>+TUM_db2_S4_Util!B4*Weighting!T2+TUM_db2_S4_Util!C4*Weighting!T3+TUM_db2_S4_Util!D4*Weighting!T4+TUM_db2_S4_Util!E4*Weighting!T5+TUM_db2_S4_Util!F4*Weighting!T6+TUM_db2_S4_Util!G4*Weighting!T7+TUM_db2_S4_Util!H4*Weighting!T8+TUM_db2_S4_Util!I4*Weighting!T9+TUM_db2_S4_Util!J4*Weighting!T10+TUM_db2_S4_Util!K4*Weighting!T11+TUM_db2_S4_Util!L4*Weighting!T12+TUM_db2_S4_Util!M4*Weighting!T13+TUM_db2_S4_Util!N4*Weighting!T14+TUM_db2_S4_Util!O4*Weighting!T15+TUM_db2_S4_Util!P4*Weighting!T16+TUM_db2_S4_Util!Q4*Weighting!T17</f>
        <v>4.5789771063436744</v>
      </c>
      <c r="U4" s="6">
        <f>+TUM_db2_S4_Util!B4*Weighting!U2+TUM_db2_S4_Util!C4*Weighting!U3+TUM_db2_S4_Util!D4*Weighting!U4+TUM_db2_S4_Util!E4*Weighting!U5+TUM_db2_S4_Util!F4*Weighting!U6+TUM_db2_S4_Util!G4*Weighting!U7+TUM_db2_S4_Util!H4*Weighting!U8+TUM_db2_S4_Util!I4*Weighting!U9+TUM_db2_S4_Util!J4*Weighting!U10+TUM_db2_S4_Util!K4*Weighting!U11+TUM_db2_S4_Util!L4*Weighting!U12+TUM_db2_S4_Util!M4*Weighting!U13+TUM_db2_S4_Util!N4*Weighting!U14+TUM_db2_S4_Util!O4*Weighting!U15+TUM_db2_S4_Util!P4*Weighting!U16+TUM_db2_S4_Util!Q4*Weighting!U17</f>
        <v>9.7608324382119332E-2</v>
      </c>
      <c r="V4" s="6">
        <f>+TUM_db2_S4_Util!B4*Weighting!V2+TUM_db2_S4_Util!C4*Weighting!V3+TUM_db2_S4_Util!D4*Weighting!V4+TUM_db2_S4_Util!E4*Weighting!V5+TUM_db2_S4_Util!F4*Weighting!V6+TUM_db2_S4_Util!G4*Weighting!V7+TUM_db2_S4_Util!H4*Weighting!V8+TUM_db2_S4_Util!I4*Weighting!V9+TUM_db2_S4_Util!J4*Weighting!V10+TUM_db2_S4_Util!K4*Weighting!V11+TUM_db2_S4_Util!L4*Weighting!V12+TUM_db2_S4_Util!M4*Weighting!V13+TUM_db2_S4_Util!N4*Weighting!V14+TUM_db2_S4_Util!O4*Weighting!V15+TUM_db2_S4_Util!P4*Weighting!V16+TUM_db2_S4_Util!Q4*Weighting!V17</f>
        <v>0.46624896165416285</v>
      </c>
      <c r="W4" s="6">
        <f>+TUM_db2_S4_Util!B4*Weighting!W2+TUM_db2_S4_Util!C4*Weighting!W3+TUM_db2_S4_Util!D4*Weighting!W4+TUM_db2_S4_Util!E4*Weighting!W5+TUM_db2_S4_Util!F4*Weighting!W6+TUM_db2_S4_Util!G4*Weighting!W7+TUM_db2_S4_Util!H4*Weighting!W8+TUM_db2_S4_Util!I4*Weighting!W9+TUM_db2_S4_Util!J4*Weighting!W10+TUM_db2_S4_Util!K4*Weighting!W11+TUM_db2_S4_Util!L4*Weighting!W12+TUM_db2_S4_Util!M4*Weighting!W13+TUM_db2_S4_Util!N4*Weighting!W14+TUM_db2_S4_Util!O4*Weighting!W15+TUM_db2_S4_Util!P4*Weighting!W16+TUM_db2_S4_Util!Q4*Weighting!W17</f>
        <v>0.8853609364394095</v>
      </c>
      <c r="X4" s="6">
        <f>+TUM_db2_S4_Util!B4*Weighting!X2+TUM_db2_S4_Util!C4*Weighting!X3+TUM_db2_S4_Util!D4*Weighting!X4+TUM_db2_S4_Util!E4*Weighting!X5+TUM_db2_S4_Util!F4*Weighting!X6+TUM_db2_S4_Util!G4*Weighting!X7+TUM_db2_S4_Util!H4*Weighting!X8+TUM_db2_S4_Util!I4*Weighting!X9+TUM_db2_S4_Util!J4*Weighting!X10+TUM_db2_S4_Util!K4*Weighting!X11+TUM_db2_S4_Util!L4*Weighting!X12+TUM_db2_S4_Util!M4*Weighting!X13+TUM_db2_S4_Util!N4*Weighting!X14+TUM_db2_S4_Util!O4*Weighting!X15+TUM_db2_S4_Util!P4*Weighting!X16+TUM_db2_S4_Util!Q4*Weighting!X17</f>
        <v>0.1798686939139125</v>
      </c>
      <c r="Y4" s="6">
        <f>+TUM_db2_S4_Util!B4*Weighting!Y2+TUM_db2_S4_Util!C4*Weighting!Y3+TUM_db2_S4_Util!D4*Weighting!Y4+TUM_db2_S4_Util!E4*Weighting!Y5+TUM_db2_S4_Util!F4*Weighting!Y6+TUM_db2_S4_Util!G4*Weighting!Y7+TUM_db2_S4_Util!H4*Weighting!Y8+TUM_db2_S4_Util!I4*Weighting!Y9+TUM_db2_S4_Util!J4*Weighting!Y10+TUM_db2_S4_Util!K4*Weighting!Y11+TUM_db2_S4_Util!L4*Weighting!Y12+TUM_db2_S4_Util!M4*Weighting!Y13+TUM_db2_S4_Util!N4*Weighting!Y14+TUM_db2_S4_Util!O4*Weighting!Y15+TUM_db2_S4_Util!P4*Weighting!Y16+TUM_db2_S4_Util!Q4*Weighting!Y17</f>
        <v>0.1237948741741679</v>
      </c>
      <c r="Z4" s="6">
        <f>+TUM_db2_S4_Util!B4*Weighting!Z2+TUM_db2_S4_Util!C4*Weighting!Z3+TUM_db2_S4_Util!D4*Weighting!Z4+TUM_db2_S4_Util!E4*Weighting!Z5+TUM_db2_S4_Util!F4*Weighting!Z6+TUM_db2_S4_Util!G4*Weighting!Z7+TUM_db2_S4_Util!H4*Weighting!Z8+TUM_db2_S4_Util!I4*Weighting!Z9+TUM_db2_S4_Util!J4*Weighting!Z10+TUM_db2_S4_Util!K4*Weighting!Z11+TUM_db2_S4_Util!L4*Weighting!Z12+TUM_db2_S4_Util!M4*Weighting!Z13+TUM_db2_S4_Util!N4*Weighting!Z14+TUM_db2_S4_Util!O4*Weighting!Z15+TUM_db2_S4_Util!P4*Weighting!Z16+TUM_db2_S4_Util!Q4*Weighting!Z17</f>
        <v>1.3162009399069585</v>
      </c>
      <c r="AA4" s="6">
        <f>+TUM_db2_S4_Util!B4*Weighting!AA2+TUM_db2_S4_Util!C4*Weighting!AA3+TUM_db2_S4_Util!D4*Weighting!AA4+TUM_db2_S4_Util!E4*Weighting!AA5+TUM_db2_S4_Util!F4*Weighting!AA6+TUM_db2_S4_Util!G4*Weighting!AA7+TUM_db2_S4_Util!H4*Weighting!AA8+TUM_db2_S4_Util!I4*Weighting!AA9+TUM_db2_S4_Util!J4*Weighting!AA10+TUM_db2_S4_Util!K4*Weighting!AA11+TUM_db2_S4_Util!L4*Weighting!AA12+TUM_db2_S4_Util!M4*Weighting!AA13+TUM_db2_S4_Util!N4*Weighting!AA14+TUM_db2_S4_Util!O4*Weighting!AA15+TUM_db2_S4_Util!P4*Weighting!AA16+TUM_db2_S4_Util!Q4*Weighting!AA17</f>
        <v>1.8520903767437329</v>
      </c>
    </row>
    <row r="5" spans="1:27" x14ac:dyDescent="0.35">
      <c r="A5" s="5" t="s">
        <v>4</v>
      </c>
      <c r="B5" s="6">
        <f ca="1">+TUM_db2_S4_Util!B5*Weighting!B2+TUM_db2_S4_Util!C5*Weighting!B3+TUM_db2_S4_Util!D5*Weighting!B4+TUM_db2_S4_Util!E5*Weighting!B5+TUM_db2_S4_Util!F5*Weighting!B6+TUM_db2_S4_Util!G5*Weighting!B7+TUM_db2_S4_Util!H5*Weighting!B8+TUM_db2_S4_Util!I5*Weighting!B9+TUM_db2_S4_Util!J5*Weighting!B10+TUM_db2_S4_Util!K5*Weighting!B11+TUM_db2_S4_Util!L5*Weighting!B12+TUM_db2_S4_Util!M5*Weighting!B13+TUM_db2_S4_Util!N5*Weighting!B14+TUM_db2_S4_Util!O5*Weighting!B15+TUM_db2_S4_Util!P5*Weighting!B16+TUM_db2_S4_Util!Q5*Weighting!B17</f>
        <v>-139.68695554633152</v>
      </c>
      <c r="C5" s="6">
        <f ca="1">+TUM_db2_S4_Util!B5*Weighting!C2+TUM_db2_S4_Util!C5*Weighting!C3+TUM_db2_S4_Util!D5*Weighting!C4+TUM_db2_S4_Util!E5*Weighting!C5+TUM_db2_S4_Util!F5*Weighting!C6+TUM_db2_S4_Util!G5*Weighting!C7+TUM_db2_S4_Util!H5*Weighting!C8+TUM_db2_S4_Util!I5*Weighting!C9+TUM_db2_S4_Util!J5*Weighting!C10+TUM_db2_S4_Util!K5*Weighting!C11+TUM_db2_S4_Util!L5*Weighting!C12+TUM_db2_S4_Util!M5*Weighting!C13+TUM_db2_S4_Util!N5*Weighting!C14+TUM_db2_S4_Util!O5*Weighting!C15+TUM_db2_S4_Util!P5*Weighting!C16+TUM_db2_S4_Util!Q5*Weighting!C17</f>
        <v>-134.5208187583392</v>
      </c>
      <c r="D5" s="6">
        <f ca="1">+TUM_db2_S4_Util!B5*Weighting!D2+TUM_db2_S4_Util!C5*Weighting!D3+TUM_db2_S4_Util!D5*Weighting!D4+TUM_db2_S4_Util!E5*Weighting!D5+TUM_db2_S4_Util!F5*Weighting!D6+TUM_db2_S4_Util!G5*Weighting!D7+TUM_db2_S4_Util!H5*Weighting!D8+TUM_db2_S4_Util!I5*Weighting!D9+TUM_db2_S4_Util!J5*Weighting!D10+TUM_db2_S4_Util!K5*Weighting!D11+TUM_db2_S4_Util!L5*Weighting!D12+TUM_db2_S4_Util!M5*Weighting!D13+TUM_db2_S4_Util!N5*Weighting!D14+TUM_db2_S4_Util!O5*Weighting!D15+TUM_db2_S4_Util!P5*Weighting!D16+TUM_db2_S4_Util!Q5*Weighting!D17</f>
        <v>-136.36778166750952</v>
      </c>
      <c r="E5" s="6">
        <f ca="1">+TUM_db2_S4_Util!B5*Weighting!E2+TUM_db2_S4_Util!C5*Weighting!E3+TUM_db2_S4_Util!D5*Weighting!E4+TUM_db2_S4_Util!E5*Weighting!E5+TUM_db2_S4_Util!F5*Weighting!E6+TUM_db2_S4_Util!G5*Weighting!E7+TUM_db2_S4_Util!H5*Weighting!E8+TUM_db2_S4_Util!I5*Weighting!E9+TUM_db2_S4_Util!J5*Weighting!E10+TUM_db2_S4_Util!K5*Weighting!E11+TUM_db2_S4_Util!L5*Weighting!E12+TUM_db2_S4_Util!M5*Weighting!E13+TUM_db2_S4_Util!N5*Weighting!E14+TUM_db2_S4_Util!O5*Weighting!E15+TUM_db2_S4_Util!P5*Weighting!E16+TUM_db2_S4_Util!Q5*Weighting!E17</f>
        <v>-165.52678678733881</v>
      </c>
      <c r="F5" s="6">
        <f ca="1">+TUM_db2_S4_Util!B5*Weighting!F2+TUM_db2_S4_Util!C5*Weighting!F3+TUM_db2_S4_Util!D5*Weighting!F4+TUM_db2_S4_Util!E5*Weighting!F5+TUM_db2_S4_Util!F5*Weighting!F6+TUM_db2_S4_Util!G5*Weighting!F7+TUM_db2_S4_Util!H5*Weighting!F8+TUM_db2_S4_Util!I5*Weighting!F9+TUM_db2_S4_Util!J5*Weighting!F10+TUM_db2_S4_Util!K5*Weighting!F11+TUM_db2_S4_Util!L5*Weighting!F12+TUM_db2_S4_Util!M5*Weighting!F13+TUM_db2_S4_Util!N5*Weighting!F14+TUM_db2_S4_Util!O5*Weighting!F15+TUM_db2_S4_Util!P5*Weighting!F16+TUM_db2_S4_Util!Q5*Weighting!F17</f>
        <v>-128.05913698737567</v>
      </c>
      <c r="G5" s="6">
        <f>+TUM_db2_S4_Util!B5*Weighting!G2+TUM_db2_S4_Util!C5*Weighting!G3+TUM_db2_S4_Util!D5*Weighting!G4+TUM_db2_S4_Util!E5*Weighting!G5+TUM_db2_S4_Util!F5*Weighting!G6+TUM_db2_S4_Util!G5*Weighting!G7+TUM_db2_S4_Util!H5*Weighting!G8+TUM_db2_S4_Util!I5*Weighting!G9+TUM_db2_S4_Util!J5*Weighting!G10+TUM_db2_S4_Util!K5*Weighting!G11+TUM_db2_S4_Util!L5*Weighting!G12+TUM_db2_S4_Util!M5*Weighting!G13+TUM_db2_S4_Util!N5*Weighting!G14+TUM_db2_S4_Util!O5*Weighting!G15+TUM_db2_S4_Util!P5*Weighting!G16+TUM_db2_S4_Util!Q5*Weighting!G17</f>
        <v>-57.097927919071587</v>
      </c>
      <c r="H5" s="6">
        <f>+TUM_db2_S4_Util!B5*Weighting!H2+TUM_db2_S4_Util!C5*Weighting!H3+TUM_db2_S4_Util!D5*Weighting!H4+TUM_db2_S4_Util!E5*Weighting!H5+TUM_db2_S4_Util!F5*Weighting!H6+TUM_db2_S4_Util!G5*Weighting!H7+TUM_db2_S4_Util!H5*Weighting!H8+TUM_db2_S4_Util!I5*Weighting!H9+TUM_db2_S4_Util!J5*Weighting!H10+TUM_db2_S4_Util!K5*Weighting!H11+TUM_db2_S4_Util!L5*Weighting!H12+TUM_db2_S4_Util!M5*Weighting!H13+TUM_db2_S4_Util!N5*Weighting!H14+TUM_db2_S4_Util!O5*Weighting!H15+TUM_db2_S4_Util!P5*Weighting!H16+TUM_db2_S4_Util!Q5*Weighting!H17</f>
        <v>-47.33193233692014</v>
      </c>
      <c r="I5" s="6">
        <f>+TUM_db2_S4_Util!B5*Weighting!I2+TUM_db2_S4_Util!C5*Weighting!I3+TUM_db2_S4_Util!D5*Weighting!I4+TUM_db2_S4_Util!E5*Weighting!I5+TUM_db2_S4_Util!F5*Weighting!I6+TUM_db2_S4_Util!G5*Weighting!I7+TUM_db2_S4_Util!H5*Weighting!I8+TUM_db2_S4_Util!I5*Weighting!I9+TUM_db2_S4_Util!J5*Weighting!I10+TUM_db2_S4_Util!K5*Weighting!I11+TUM_db2_S4_Util!L5*Weighting!I12+TUM_db2_S4_Util!M5*Weighting!I13+TUM_db2_S4_Util!N5*Weighting!I14+TUM_db2_S4_Util!O5*Weighting!I15+TUM_db2_S4_Util!P5*Weighting!I16+TUM_db2_S4_Util!Q5*Weighting!I17</f>
        <v>-55.089618992941148</v>
      </c>
      <c r="J5" s="6">
        <f>+TUM_db2_S4_Util!B5*Weighting!J2+TUM_db2_S4_Util!C5*Weighting!J3+TUM_db2_S4_Util!D5*Weighting!J4+TUM_db2_S4_Util!E5*Weighting!J5+TUM_db2_S4_Util!F5*Weighting!J6+TUM_db2_S4_Util!G5*Weighting!J7+TUM_db2_S4_Util!H5*Weighting!J8+TUM_db2_S4_Util!I5*Weighting!J9+TUM_db2_S4_Util!J5*Weighting!J10+TUM_db2_S4_Util!K5*Weighting!J11+TUM_db2_S4_Util!L5*Weighting!J12+TUM_db2_S4_Util!M5*Weighting!J13+TUM_db2_S4_Util!N5*Weighting!J14+TUM_db2_S4_Util!O5*Weighting!J15+TUM_db2_S4_Util!P5*Weighting!J16+TUM_db2_S4_Util!Q5*Weighting!J17</f>
        <v>-63.43313896183377</v>
      </c>
      <c r="K5" s="6">
        <f>+TUM_db2_S4_Util!B5*Weighting!K2+TUM_db2_S4_Util!C5*Weighting!K3+TUM_db2_S4_Util!D5*Weighting!K4+TUM_db2_S4_Util!E5*Weighting!K5+TUM_db2_S4_Util!F5*Weighting!K6+TUM_db2_S4_Util!G5*Weighting!K7+TUM_db2_S4_Util!H5*Weighting!K8+TUM_db2_S4_Util!I5*Weighting!K9+TUM_db2_S4_Util!J5*Weighting!K10+TUM_db2_S4_Util!K5*Weighting!K11+TUM_db2_S4_Util!L5*Weighting!K12+TUM_db2_S4_Util!M5*Weighting!K13+TUM_db2_S4_Util!N5*Weighting!K14+TUM_db2_S4_Util!O5*Weighting!K15+TUM_db2_S4_Util!P5*Weighting!K16+TUM_db2_S4_Util!Q5*Weighting!K17</f>
        <v>-43.404123229808491</v>
      </c>
      <c r="L5" s="6">
        <f>+TUM_db2_S4_Util!B5*Weighting!L2+TUM_db2_S4_Util!C5*Weighting!L3+TUM_db2_S4_Util!D5*Weighting!L4+TUM_db2_S4_Util!E5*Weighting!L5+TUM_db2_S4_Util!F5*Weighting!L6+TUM_db2_S4_Util!G5*Weighting!L7+TUM_db2_S4_Util!H5*Weighting!L8+TUM_db2_S4_Util!I5*Weighting!L9+TUM_db2_S4_Util!J5*Weighting!L10+TUM_db2_S4_Util!K5*Weighting!L11+TUM_db2_S4_Util!L5*Weighting!L12+TUM_db2_S4_Util!M5*Weighting!L13+TUM_db2_S4_Util!N5*Weighting!L14+TUM_db2_S4_Util!O5*Weighting!L15+TUM_db2_S4_Util!P5*Weighting!L16+TUM_db2_S4_Util!Q5*Weighting!L17</f>
        <v>-8.520551621906268</v>
      </c>
      <c r="M5" s="6">
        <f>+TUM_db2_S4_Util!B5*Weighting!M2+TUM_db2_S4_Util!C5*Weighting!M3+TUM_db2_S4_Util!D5*Weighting!M4+TUM_db2_S4_Util!E5*Weighting!M5+TUM_db2_S4_Util!F5*Weighting!M6+TUM_db2_S4_Util!G5*Weighting!M7+TUM_db2_S4_Util!H5*Weighting!M8+TUM_db2_S4_Util!I5*Weighting!M9+TUM_db2_S4_Util!J5*Weighting!M10+TUM_db2_S4_Util!K5*Weighting!M11+TUM_db2_S4_Util!L5*Weighting!M12+TUM_db2_S4_Util!M5*Weighting!M13+TUM_db2_S4_Util!N5*Weighting!M14+TUM_db2_S4_Util!O5*Weighting!M15+TUM_db2_S4_Util!P5*Weighting!M16+TUM_db2_S4_Util!Q5*Weighting!M17</f>
        <v>-0.41679061538687717</v>
      </c>
      <c r="N5" s="6">
        <f>+TUM_db2_S4_Util!B5*Weighting!N2+TUM_db2_S4_Util!C5*Weighting!N3+TUM_db2_S4_Util!D5*Weighting!N4+TUM_db2_S4_Util!E5*Weighting!N5+TUM_db2_S4_Util!F5*Weighting!N6+TUM_db2_S4_Util!G5*Weighting!N7+TUM_db2_S4_Util!H5*Weighting!N8+TUM_db2_S4_Util!I5*Weighting!N9+TUM_db2_S4_Util!J5*Weighting!N10+TUM_db2_S4_Util!K5*Weighting!N11+TUM_db2_S4_Util!L5*Weighting!N12+TUM_db2_S4_Util!M5*Weighting!N13+TUM_db2_S4_Util!N5*Weighting!N14+TUM_db2_S4_Util!O5*Weighting!N15+TUM_db2_S4_Util!P5*Weighting!N16+TUM_db2_S4_Util!Q5*Weighting!N17</f>
        <v>-137.83605692879749</v>
      </c>
      <c r="O5" s="6">
        <f>+TUM_db2_S4_Util!B5*Weighting!O2+TUM_db2_S4_Util!C5*Weighting!O3+TUM_db2_S4_Util!D5*Weighting!O4+TUM_db2_S4_Util!E5*Weighting!O5+TUM_db2_S4_Util!F5*Weighting!O6+TUM_db2_S4_Util!G5*Weighting!O7+TUM_db2_S4_Util!H5*Weighting!O8+TUM_db2_S4_Util!I5*Weighting!O9+TUM_db2_S4_Util!J5*Weighting!O10+TUM_db2_S4_Util!K5*Weighting!O11+TUM_db2_S4_Util!L5*Weighting!O12+TUM_db2_S4_Util!M5*Weighting!O13+TUM_db2_S4_Util!N5*Weighting!O14+TUM_db2_S4_Util!O5*Weighting!O15+TUM_db2_S4_Util!P5*Weighting!O16+TUM_db2_S4_Util!Q5*Weighting!O17</f>
        <v>-211.4406092756677</v>
      </c>
      <c r="P5" s="6">
        <f>+TUM_db2_S4_Util!B5*Weighting!P2+TUM_db2_S4_Util!C5*Weighting!P3+TUM_db2_S4_Util!D5*Weighting!P4+TUM_db2_S4_Util!E5*Weighting!P5+TUM_db2_S4_Util!F5*Weighting!P6+TUM_db2_S4_Util!G5*Weighting!P7+TUM_db2_S4_Util!H5*Weighting!P8+TUM_db2_S4_Util!I5*Weighting!P9+TUM_db2_S4_Util!J5*Weighting!P10+TUM_db2_S4_Util!K5*Weighting!P11+TUM_db2_S4_Util!L5*Weighting!P12+TUM_db2_S4_Util!M5*Weighting!P13+TUM_db2_S4_Util!N5*Weighting!P14+TUM_db2_S4_Util!O5*Weighting!P15+TUM_db2_S4_Util!P5*Weighting!P16+TUM_db2_S4_Util!Q5*Weighting!P17</f>
        <v>-15.56684189647002</v>
      </c>
      <c r="Q5" s="6">
        <f>+TUM_db2_S4_Util!B5*Weighting!Q2+TUM_db2_S4_Util!C5*Weighting!Q3+TUM_db2_S4_Util!D5*Weighting!Q4+TUM_db2_S4_Util!E5*Weighting!Q5+TUM_db2_S4_Util!F5*Weighting!Q6+TUM_db2_S4_Util!G5*Weighting!Q7+TUM_db2_S4_Util!H5*Weighting!Q8+TUM_db2_S4_Util!I5*Weighting!Q9+TUM_db2_S4_Util!J5*Weighting!Q10+TUM_db2_S4_Util!K5*Weighting!Q11+TUM_db2_S4_Util!L5*Weighting!Q12+TUM_db2_S4_Util!M5*Weighting!Q13+TUM_db2_S4_Util!N5*Weighting!Q14+TUM_db2_S4_Util!O5*Weighting!Q15+TUM_db2_S4_Util!P5*Weighting!Q16+TUM_db2_S4_Util!Q5*Weighting!Q17</f>
        <v>-0.92657622309680754</v>
      </c>
      <c r="R5" s="6">
        <f>+TUM_db2_S4_Util!B5*Weighting!R2+TUM_db2_S4_Util!C5*Weighting!R3+TUM_db2_S4_Util!D5*Weighting!R4+TUM_db2_S4_Util!E5*Weighting!R5+TUM_db2_S4_Util!F5*Weighting!R6+TUM_db2_S4_Util!G5*Weighting!R7+TUM_db2_S4_Util!H5*Weighting!R8+TUM_db2_S4_Util!I5*Weighting!R9+TUM_db2_S4_Util!J5*Weighting!R10+TUM_db2_S4_Util!K5*Weighting!R11+TUM_db2_S4_Util!L5*Weighting!R12+TUM_db2_S4_Util!M5*Weighting!R13+TUM_db2_S4_Util!N5*Weighting!R14+TUM_db2_S4_Util!O5*Weighting!R15+TUM_db2_S4_Util!P5*Weighting!R16+TUM_db2_S4_Util!Q5*Weighting!R17</f>
        <v>-12.903686495898526</v>
      </c>
      <c r="S5" s="6">
        <f>+TUM_db2_S4_Util!B5*Weighting!S2+TUM_db2_S4_Util!C5*Weighting!S3+TUM_db2_S4_Util!D5*Weighting!S4+TUM_db2_S4_Util!E5*Weighting!S5+TUM_db2_S4_Util!F5*Weighting!S6+TUM_db2_S4_Util!G5*Weighting!S7+TUM_db2_S4_Util!H5*Weighting!S8+TUM_db2_S4_Util!I5*Weighting!S9+TUM_db2_S4_Util!J5*Weighting!S10+TUM_db2_S4_Util!K5*Weighting!S11+TUM_db2_S4_Util!L5*Weighting!S12+TUM_db2_S4_Util!M5*Weighting!S13+TUM_db2_S4_Util!N5*Weighting!S14+TUM_db2_S4_Util!O5*Weighting!S15+TUM_db2_S4_Util!P5*Weighting!S16+TUM_db2_S4_Util!Q5*Weighting!S17</f>
        <v>-23.119636506121257</v>
      </c>
      <c r="T5" s="6">
        <f>+TUM_db2_S4_Util!B5*Weighting!T2+TUM_db2_S4_Util!C5*Weighting!T3+TUM_db2_S4_Util!D5*Weighting!T4+TUM_db2_S4_Util!E5*Weighting!T5+TUM_db2_S4_Util!F5*Weighting!T6+TUM_db2_S4_Util!G5*Weighting!T7+TUM_db2_S4_Util!H5*Weighting!T8+TUM_db2_S4_Util!I5*Weighting!T9+TUM_db2_S4_Util!J5*Weighting!T10+TUM_db2_S4_Util!K5*Weighting!T11+TUM_db2_S4_Util!L5*Weighting!T12+TUM_db2_S4_Util!M5*Weighting!T13+TUM_db2_S4_Util!N5*Weighting!T14+TUM_db2_S4_Util!O5*Weighting!T15+TUM_db2_S4_Util!P5*Weighting!T16+TUM_db2_S4_Util!Q5*Weighting!T17</f>
        <v>-30.087476299810696</v>
      </c>
      <c r="U5" s="6">
        <f>+TUM_db2_S4_Util!B5*Weighting!U2+TUM_db2_S4_Util!C5*Weighting!U3+TUM_db2_S4_Util!D5*Weighting!U4+TUM_db2_S4_Util!E5*Weighting!U5+TUM_db2_S4_Util!F5*Weighting!U6+TUM_db2_S4_Util!G5*Weighting!U7+TUM_db2_S4_Util!H5*Weighting!U8+TUM_db2_S4_Util!I5*Weighting!U9+TUM_db2_S4_Util!J5*Weighting!U10+TUM_db2_S4_Util!K5*Weighting!U11+TUM_db2_S4_Util!L5*Weighting!U12+TUM_db2_S4_Util!M5*Weighting!U13+TUM_db2_S4_Util!N5*Weighting!U14+TUM_db2_S4_Util!O5*Weighting!U15+TUM_db2_S4_Util!P5*Weighting!U16+TUM_db2_S4_Util!Q5*Weighting!U17</f>
        <v>-33.576238157927847</v>
      </c>
      <c r="V5" s="6">
        <f>+TUM_db2_S4_Util!B5*Weighting!V2+TUM_db2_S4_Util!C5*Weighting!V3+TUM_db2_S4_Util!D5*Weighting!V4+TUM_db2_S4_Util!E5*Weighting!V5+TUM_db2_S4_Util!F5*Weighting!V6+TUM_db2_S4_Util!G5*Weighting!V7+TUM_db2_S4_Util!H5*Weighting!V8+TUM_db2_S4_Util!I5*Weighting!V9+TUM_db2_S4_Util!J5*Weighting!V10+TUM_db2_S4_Util!K5*Weighting!V11+TUM_db2_S4_Util!L5*Weighting!V12+TUM_db2_S4_Util!M5*Weighting!V13+TUM_db2_S4_Util!N5*Weighting!V14+TUM_db2_S4_Util!O5*Weighting!V15+TUM_db2_S4_Util!P5*Weighting!V16+TUM_db2_S4_Util!Q5*Weighting!V17</f>
        <v>-30.338497833319558</v>
      </c>
      <c r="W5" s="6">
        <f>+TUM_db2_S4_Util!B5*Weighting!W2+TUM_db2_S4_Util!C5*Weighting!W3+TUM_db2_S4_Util!D5*Weighting!W4+TUM_db2_S4_Util!E5*Weighting!W5+TUM_db2_S4_Util!F5*Weighting!W6+TUM_db2_S4_Util!G5*Weighting!W7+TUM_db2_S4_Util!H5*Weighting!W8+TUM_db2_S4_Util!I5*Weighting!W9+TUM_db2_S4_Util!J5*Weighting!W10+TUM_db2_S4_Util!K5*Weighting!W11+TUM_db2_S4_Util!L5*Weighting!W12+TUM_db2_S4_Util!M5*Weighting!W13+TUM_db2_S4_Util!N5*Weighting!W14+TUM_db2_S4_Util!O5*Weighting!W15+TUM_db2_S4_Util!P5*Weighting!W16+TUM_db2_S4_Util!Q5*Weighting!W17</f>
        <v>-204.58808738493309</v>
      </c>
      <c r="X5" s="6">
        <f>+TUM_db2_S4_Util!B5*Weighting!X2+TUM_db2_S4_Util!C5*Weighting!X3+TUM_db2_S4_Util!D5*Weighting!X4+TUM_db2_S4_Util!E5*Weighting!X5+TUM_db2_S4_Util!F5*Weighting!X6+TUM_db2_S4_Util!G5*Weighting!X7+TUM_db2_S4_Util!H5*Weighting!X8+TUM_db2_S4_Util!I5*Weighting!X9+TUM_db2_S4_Util!J5*Weighting!X10+TUM_db2_S4_Util!K5*Weighting!X11+TUM_db2_S4_Util!L5*Weighting!X12+TUM_db2_S4_Util!M5*Weighting!X13+TUM_db2_S4_Util!N5*Weighting!X14+TUM_db2_S4_Util!O5*Weighting!X15+TUM_db2_S4_Util!P5*Weighting!X16+TUM_db2_S4_Util!Q5*Weighting!X17</f>
        <v>-17.929150938579177</v>
      </c>
      <c r="Y5" s="6">
        <f>+TUM_db2_S4_Util!B5*Weighting!Y2+TUM_db2_S4_Util!C5*Weighting!Y3+TUM_db2_S4_Util!D5*Weighting!Y4+TUM_db2_S4_Util!E5*Weighting!Y5+TUM_db2_S4_Util!F5*Weighting!Y6+TUM_db2_S4_Util!G5*Weighting!Y7+TUM_db2_S4_Util!H5*Weighting!Y8+TUM_db2_S4_Util!I5*Weighting!Y9+TUM_db2_S4_Util!J5*Weighting!Y10+TUM_db2_S4_Util!K5*Weighting!Y11+TUM_db2_S4_Util!L5*Weighting!Y12+TUM_db2_S4_Util!M5*Weighting!Y13+TUM_db2_S4_Util!N5*Weighting!Y14+TUM_db2_S4_Util!O5*Weighting!Y15+TUM_db2_S4_Util!P5*Weighting!Y16+TUM_db2_S4_Util!Q5*Weighting!Y17</f>
        <v>-154.86573359869598</v>
      </c>
      <c r="Z5" s="6">
        <f>+TUM_db2_S4_Util!B5*Weighting!Z2+TUM_db2_S4_Util!C5*Weighting!Z3+TUM_db2_S4_Util!D5*Weighting!Z4+TUM_db2_S4_Util!E5*Weighting!Z5+TUM_db2_S4_Util!F5*Weighting!Z6+TUM_db2_S4_Util!G5*Weighting!Z7+TUM_db2_S4_Util!H5*Weighting!Z8+TUM_db2_S4_Util!I5*Weighting!Z9+TUM_db2_S4_Util!J5*Weighting!Z10+TUM_db2_S4_Util!K5*Weighting!Z11+TUM_db2_S4_Util!L5*Weighting!Z12+TUM_db2_S4_Util!M5*Weighting!Z13+TUM_db2_S4_Util!N5*Weighting!Z14+TUM_db2_S4_Util!O5*Weighting!Z15+TUM_db2_S4_Util!P5*Weighting!Z16+TUM_db2_S4_Util!Q5*Weighting!Z17</f>
        <v>-18.877665275705123</v>
      </c>
      <c r="AA5" s="6">
        <f>+TUM_db2_S4_Util!B5*Weighting!AA2+TUM_db2_S4_Util!C5*Weighting!AA3+TUM_db2_S4_Util!D5*Weighting!AA4+TUM_db2_S4_Util!E5*Weighting!AA5+TUM_db2_S4_Util!F5*Weighting!AA6+TUM_db2_S4_Util!G5*Weighting!AA7+TUM_db2_S4_Util!H5*Weighting!AA8+TUM_db2_S4_Util!I5*Weighting!AA9+TUM_db2_S4_Util!J5*Weighting!AA10+TUM_db2_S4_Util!K5*Weighting!AA11+TUM_db2_S4_Util!L5*Weighting!AA12+TUM_db2_S4_Util!M5*Weighting!AA13+TUM_db2_S4_Util!N5*Weighting!AA14+TUM_db2_S4_Util!O5*Weighting!AA15+TUM_db2_S4_Util!P5*Weighting!AA16+TUM_db2_S4_Util!Q5*Weighting!AA17</f>
        <v>-12.573247652829075</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4_Mat!B2*Weighting!B2+TUM_db2_S4_Mat!C2*Weighting!B3+TUM_db2_S4_Mat!D2*Weighting!B4+TUM_db2_S4_Mat!E2*Weighting!B5+TUM_db2_S4_Mat!F2*Weighting!B6+TUM_db2_S4_Mat!G2*Weighting!B7+TUM_db2_S4_Mat!H2*Weighting!B8+TUM_db2_S4_Mat!I2*Weighting!B9+TUM_db2_S4_Mat!J2*Weighting!B10+TUM_db2_S4_Mat!K2*Weighting!B11+TUM_db2_S4_Mat!L2*Weighting!B12+TUM_db2_S4_Mat!M2*Weighting!B13+TUM_db2_S4_Mat!N2*Weighting!B14+TUM_db2_S4_Mat!O2*Weighting!B15+TUM_db2_S4_Mat!P2*Weighting!B16+TUM_db2_S4_Mat!Q2*Weighting!B17</f>
        <v>698.43477773165785</v>
      </c>
      <c r="C2" s="6">
        <f ca="1">+TUM_db2_S4_Mat!B2*Weighting!C2+TUM_db2_S4_Mat!C2*Weighting!C3+TUM_db2_S4_Mat!D2*Weighting!C4+TUM_db2_S4_Mat!E2*Weighting!C5+TUM_db2_S4_Mat!F2*Weighting!C6+TUM_db2_S4_Mat!G2*Weighting!C7+TUM_db2_S4_Mat!H2*Weighting!C8+TUM_db2_S4_Mat!I2*Weighting!C9+TUM_db2_S4_Mat!J2*Weighting!C10+TUM_db2_S4_Mat!K2*Weighting!C11+TUM_db2_S4_Mat!L2*Weighting!C12+TUM_db2_S4_Mat!M2*Weighting!C13+TUM_db2_S4_Mat!N2*Weighting!C14+TUM_db2_S4_Mat!O2*Weighting!C15+TUM_db2_S4_Mat!P2*Weighting!C16+TUM_db2_S4_Mat!Q2*Weighting!C17</f>
        <v>672.60409379169619</v>
      </c>
      <c r="D2" s="6">
        <f ca="1">+TUM_db2_S4_Mat!B2*Weighting!D2+TUM_db2_S4_Mat!C2*Weighting!D3+TUM_db2_S4_Mat!D2*Weighting!D4+TUM_db2_S4_Mat!E2*Weighting!D5+TUM_db2_S4_Mat!F2*Weighting!D6+TUM_db2_S4_Mat!G2*Weighting!D7+TUM_db2_S4_Mat!H2*Weighting!D8+TUM_db2_S4_Mat!I2*Weighting!D9+TUM_db2_S4_Mat!J2*Weighting!D10+TUM_db2_S4_Mat!K2*Weighting!D11+TUM_db2_S4_Mat!L2*Weighting!D12+TUM_db2_S4_Mat!M2*Weighting!D13+TUM_db2_S4_Mat!N2*Weighting!D14+TUM_db2_S4_Mat!O2*Weighting!D15+TUM_db2_S4_Mat!P2*Weighting!D16+TUM_db2_S4_Mat!Q2*Weighting!D17</f>
        <v>681.83890833754742</v>
      </c>
      <c r="E2" s="6">
        <f ca="1">+TUM_db2_S4_Mat!B2*Weighting!E2+TUM_db2_S4_Mat!C2*Weighting!E3+TUM_db2_S4_Mat!D2*Weighting!E4+TUM_db2_S4_Mat!E2*Weighting!E5+TUM_db2_S4_Mat!F2*Weighting!E6+TUM_db2_S4_Mat!G2*Weighting!E7+TUM_db2_S4_Mat!H2*Weighting!E8+TUM_db2_S4_Mat!I2*Weighting!E9+TUM_db2_S4_Mat!J2*Weighting!E10+TUM_db2_S4_Mat!K2*Weighting!E11+TUM_db2_S4_Mat!L2*Weighting!E12+TUM_db2_S4_Mat!M2*Weighting!E13+TUM_db2_S4_Mat!N2*Weighting!E14+TUM_db2_S4_Mat!O2*Weighting!E15+TUM_db2_S4_Mat!P2*Weighting!E16+TUM_db2_S4_Mat!Q2*Weighting!E17</f>
        <v>827.63393393669423</v>
      </c>
      <c r="F2" s="6">
        <f ca="1">+TUM_db2_S4_Mat!B2*Weighting!F2+TUM_db2_S4_Mat!C2*Weighting!F3+TUM_db2_S4_Mat!D2*Weighting!F4+TUM_db2_S4_Mat!E2*Weighting!F5+TUM_db2_S4_Mat!F2*Weighting!F6+TUM_db2_S4_Mat!G2*Weighting!F7+TUM_db2_S4_Mat!H2*Weighting!F8+TUM_db2_S4_Mat!I2*Weighting!F9+TUM_db2_S4_Mat!J2*Weighting!F10+TUM_db2_S4_Mat!K2*Weighting!F11+TUM_db2_S4_Mat!L2*Weighting!F12+TUM_db2_S4_Mat!M2*Weighting!F13+TUM_db2_S4_Mat!N2*Weighting!F14+TUM_db2_S4_Mat!O2*Weighting!F15+TUM_db2_S4_Mat!P2*Weighting!F16+TUM_db2_S4_Mat!Q2*Weighting!F17</f>
        <v>640.2956849368785</v>
      </c>
      <c r="G2" s="6">
        <f>+TUM_db2_S4_Mat!B2*Weighting!G2+TUM_db2_S4_Mat!C2*Weighting!G3+TUM_db2_S4_Mat!D2*Weighting!G4+TUM_db2_S4_Mat!E2*Weighting!G5+TUM_db2_S4_Mat!F2*Weighting!G6+TUM_db2_S4_Mat!G2*Weighting!G7+TUM_db2_S4_Mat!H2*Weighting!G8+TUM_db2_S4_Mat!I2*Weighting!G9+TUM_db2_S4_Mat!J2*Weighting!G10+TUM_db2_S4_Mat!K2*Weighting!G11+TUM_db2_S4_Mat!L2*Weighting!G12+TUM_db2_S4_Mat!M2*Weighting!G13+TUM_db2_S4_Mat!N2*Weighting!G14+TUM_db2_S4_Mat!O2*Weighting!G15+TUM_db2_S4_Mat!P2*Weighting!G16+TUM_db2_S4_Mat!Q2*Weighting!G17</f>
        <v>285.48963959535797</v>
      </c>
      <c r="H2" s="6">
        <f>+TUM_db2_S4_Mat!B2*Weighting!H2+TUM_db2_S4_Mat!C2*Weighting!H3+TUM_db2_S4_Mat!D2*Weighting!H4+TUM_db2_S4_Mat!E2*Weighting!H5+TUM_db2_S4_Mat!F2*Weighting!H6+TUM_db2_S4_Mat!G2*Weighting!H7+TUM_db2_S4_Mat!H2*Weighting!H8+TUM_db2_S4_Mat!I2*Weighting!H9+TUM_db2_S4_Mat!J2*Weighting!H10+TUM_db2_S4_Mat!K2*Weighting!H11+TUM_db2_S4_Mat!L2*Weighting!H12+TUM_db2_S4_Mat!M2*Weighting!H13+TUM_db2_S4_Mat!N2*Weighting!H14+TUM_db2_S4_Mat!O2*Weighting!H15+TUM_db2_S4_Mat!P2*Weighting!H16+TUM_db2_S4_Mat!Q2*Weighting!H17</f>
        <v>236.65966168460071</v>
      </c>
      <c r="I2" s="6">
        <f>+TUM_db2_S4_Mat!B2*Weighting!I2+TUM_db2_S4_Mat!C2*Weighting!I3+TUM_db2_S4_Mat!D2*Weighting!I4+TUM_db2_S4_Mat!E2*Weighting!I5+TUM_db2_S4_Mat!F2*Weighting!I6+TUM_db2_S4_Mat!G2*Weighting!I7+TUM_db2_S4_Mat!H2*Weighting!I8+TUM_db2_S4_Mat!I2*Weighting!I9+TUM_db2_S4_Mat!J2*Weighting!I10+TUM_db2_S4_Mat!K2*Weighting!I11+TUM_db2_S4_Mat!L2*Weighting!I12+TUM_db2_S4_Mat!M2*Weighting!I13+TUM_db2_S4_Mat!N2*Weighting!I14+TUM_db2_S4_Mat!O2*Weighting!I15+TUM_db2_S4_Mat!P2*Weighting!I16+TUM_db2_S4_Mat!Q2*Weighting!I17</f>
        <v>275.44809496470583</v>
      </c>
      <c r="J2" s="6">
        <f>+TUM_db2_S4_Mat!B2*Weighting!J2+TUM_db2_S4_Mat!C2*Weighting!J3+TUM_db2_S4_Mat!D2*Weighting!J4+TUM_db2_S4_Mat!E2*Weighting!J5+TUM_db2_S4_Mat!F2*Weighting!J6+TUM_db2_S4_Mat!G2*Weighting!J7+TUM_db2_S4_Mat!H2*Weighting!J8+TUM_db2_S4_Mat!I2*Weighting!J9+TUM_db2_S4_Mat!J2*Weighting!J10+TUM_db2_S4_Mat!K2*Weighting!J11+TUM_db2_S4_Mat!L2*Weighting!J12+TUM_db2_S4_Mat!M2*Weighting!J13+TUM_db2_S4_Mat!N2*Weighting!J14+TUM_db2_S4_Mat!O2*Weighting!J15+TUM_db2_S4_Mat!P2*Weighting!J16+TUM_db2_S4_Mat!Q2*Weighting!J17</f>
        <v>317.16569480916888</v>
      </c>
      <c r="K2" s="6">
        <f>+TUM_db2_S4_Mat!B2*Weighting!K2+TUM_db2_S4_Mat!C2*Weighting!K3+TUM_db2_S4_Mat!D2*Weighting!K4+TUM_db2_S4_Mat!E2*Weighting!K5+TUM_db2_S4_Mat!F2*Weighting!K6+TUM_db2_S4_Mat!G2*Weighting!K7+TUM_db2_S4_Mat!H2*Weighting!K8+TUM_db2_S4_Mat!I2*Weighting!K9+TUM_db2_S4_Mat!J2*Weighting!K10+TUM_db2_S4_Mat!K2*Weighting!K11+TUM_db2_S4_Mat!L2*Weighting!K12+TUM_db2_S4_Mat!M2*Weighting!K13+TUM_db2_S4_Mat!N2*Weighting!K14+TUM_db2_S4_Mat!O2*Weighting!K15+TUM_db2_S4_Mat!P2*Weighting!K16+TUM_db2_S4_Mat!Q2*Weighting!K17</f>
        <v>217.02061614904247</v>
      </c>
      <c r="L2" s="6">
        <f>+TUM_db2_S4_Mat!B2*Weighting!L2+TUM_db2_S4_Mat!C2*Weighting!L3+TUM_db2_S4_Mat!D2*Weighting!L4+TUM_db2_S4_Mat!E2*Weighting!L5+TUM_db2_S4_Mat!F2*Weighting!L6+TUM_db2_S4_Mat!G2*Weighting!L7+TUM_db2_S4_Mat!H2*Weighting!L8+TUM_db2_S4_Mat!I2*Weighting!L9+TUM_db2_S4_Mat!J2*Weighting!L10+TUM_db2_S4_Mat!K2*Weighting!L11+TUM_db2_S4_Mat!L2*Weighting!L12+TUM_db2_S4_Mat!M2*Weighting!L13+TUM_db2_S4_Mat!N2*Weighting!L14+TUM_db2_S4_Mat!O2*Weighting!L15+TUM_db2_S4_Mat!P2*Weighting!L16+TUM_db2_S4_Mat!Q2*Weighting!L17</f>
        <v>42.602758109531344</v>
      </c>
      <c r="M2" s="6">
        <f>+TUM_db2_S4_Mat!B2*Weighting!M2+TUM_db2_S4_Mat!C2*Weighting!M3+TUM_db2_S4_Mat!D2*Weighting!M4+TUM_db2_S4_Mat!E2*Weighting!M5+TUM_db2_S4_Mat!F2*Weighting!M6+TUM_db2_S4_Mat!G2*Weighting!M7+TUM_db2_S4_Mat!H2*Weighting!M8+TUM_db2_S4_Mat!I2*Weighting!M9+TUM_db2_S4_Mat!J2*Weighting!M10+TUM_db2_S4_Mat!K2*Weighting!M11+TUM_db2_S4_Mat!L2*Weighting!M12+TUM_db2_S4_Mat!M2*Weighting!M13+TUM_db2_S4_Mat!N2*Weighting!M14+TUM_db2_S4_Mat!O2*Weighting!M15+TUM_db2_S4_Mat!P2*Weighting!M16+TUM_db2_S4_Mat!Q2*Weighting!M17</f>
        <v>2.0839530769343866</v>
      </c>
      <c r="N2" s="6">
        <f>+TUM_db2_S4_Mat!B2*Weighting!N2+TUM_db2_S4_Mat!C2*Weighting!N3+TUM_db2_S4_Mat!D2*Weighting!N4+TUM_db2_S4_Mat!E2*Weighting!N5+TUM_db2_S4_Mat!F2*Weighting!N6+TUM_db2_S4_Mat!G2*Weighting!N7+TUM_db2_S4_Mat!H2*Weighting!N8+TUM_db2_S4_Mat!I2*Weighting!N9+TUM_db2_S4_Mat!J2*Weighting!N10+TUM_db2_S4_Mat!K2*Weighting!N11+TUM_db2_S4_Mat!L2*Weighting!N12+TUM_db2_S4_Mat!M2*Weighting!N13+TUM_db2_S4_Mat!N2*Weighting!N14+TUM_db2_S4_Mat!O2*Weighting!N15+TUM_db2_S4_Mat!P2*Weighting!N16+TUM_db2_S4_Mat!Q2*Weighting!N17</f>
        <v>689.18028464398731</v>
      </c>
      <c r="O2" s="6">
        <f>+TUM_db2_S4_Mat!B2*Weighting!O2+TUM_db2_S4_Mat!C2*Weighting!O3+TUM_db2_S4_Mat!D2*Weighting!O4+TUM_db2_S4_Mat!E2*Weighting!O5+TUM_db2_S4_Mat!F2*Weighting!O6+TUM_db2_S4_Mat!G2*Weighting!O7+TUM_db2_S4_Mat!H2*Weighting!O8+TUM_db2_S4_Mat!I2*Weighting!O9+TUM_db2_S4_Mat!J2*Weighting!O10+TUM_db2_S4_Mat!K2*Weighting!O11+TUM_db2_S4_Mat!L2*Weighting!O12+TUM_db2_S4_Mat!M2*Weighting!O13+TUM_db2_S4_Mat!N2*Weighting!O14+TUM_db2_S4_Mat!O2*Weighting!O15+TUM_db2_S4_Mat!P2*Weighting!O16+TUM_db2_S4_Mat!Q2*Weighting!O17</f>
        <v>1057.2030463783387</v>
      </c>
      <c r="P2" s="6">
        <f>+TUM_db2_S4_Mat!B2*Weighting!P2+TUM_db2_S4_Mat!C2*Weighting!P3+TUM_db2_S4_Mat!D2*Weighting!P4+TUM_db2_S4_Mat!E2*Weighting!P5+TUM_db2_S4_Mat!F2*Weighting!P6+TUM_db2_S4_Mat!G2*Weighting!P7+TUM_db2_S4_Mat!H2*Weighting!P8+TUM_db2_S4_Mat!I2*Weighting!P9+TUM_db2_S4_Mat!J2*Weighting!P10+TUM_db2_S4_Mat!K2*Weighting!P11+TUM_db2_S4_Mat!L2*Weighting!P12+TUM_db2_S4_Mat!M2*Weighting!P13+TUM_db2_S4_Mat!N2*Weighting!P14+TUM_db2_S4_Mat!O2*Weighting!P15+TUM_db2_S4_Mat!P2*Weighting!P16+TUM_db2_S4_Mat!Q2*Weighting!P17</f>
        <v>77.834209482350104</v>
      </c>
      <c r="Q2" s="6">
        <f>+TUM_db2_S4_Mat!B2*Weighting!Q2+TUM_db2_S4_Mat!C2*Weighting!Q3+TUM_db2_S4_Mat!D2*Weighting!Q4+TUM_db2_S4_Mat!E2*Weighting!Q5+TUM_db2_S4_Mat!F2*Weighting!Q6+TUM_db2_S4_Mat!G2*Weighting!Q7+TUM_db2_S4_Mat!H2*Weighting!Q8+TUM_db2_S4_Mat!I2*Weighting!Q9+TUM_db2_S4_Mat!J2*Weighting!Q10+TUM_db2_S4_Mat!K2*Weighting!Q11+TUM_db2_S4_Mat!L2*Weighting!Q12+TUM_db2_S4_Mat!M2*Weighting!Q13+TUM_db2_S4_Mat!N2*Weighting!Q14+TUM_db2_S4_Mat!O2*Weighting!Q15+TUM_db2_S4_Mat!P2*Weighting!Q16+TUM_db2_S4_Mat!Q2*Weighting!Q17</f>
        <v>4.6328811154840368</v>
      </c>
      <c r="R2" s="6">
        <f>+TUM_db2_S4_Mat!B2*Weighting!R2+TUM_db2_S4_Mat!C2*Weighting!R3+TUM_db2_S4_Mat!D2*Weighting!R4+TUM_db2_S4_Mat!E2*Weighting!R5+TUM_db2_S4_Mat!F2*Weighting!R6+TUM_db2_S4_Mat!G2*Weighting!R7+TUM_db2_S4_Mat!H2*Weighting!R8+TUM_db2_S4_Mat!I2*Weighting!R9+TUM_db2_S4_Mat!J2*Weighting!R10+TUM_db2_S4_Mat!K2*Weighting!R11+TUM_db2_S4_Mat!L2*Weighting!R12+TUM_db2_S4_Mat!M2*Weighting!R13+TUM_db2_S4_Mat!N2*Weighting!R14+TUM_db2_S4_Mat!O2*Weighting!R15+TUM_db2_S4_Mat!P2*Weighting!R16+TUM_db2_S4_Mat!Q2*Weighting!R17</f>
        <v>64.518432479492631</v>
      </c>
      <c r="S2" s="6">
        <f>+TUM_db2_S4_Mat!B2*Weighting!S2+TUM_db2_S4_Mat!C2*Weighting!S3+TUM_db2_S4_Mat!D2*Weighting!S4+TUM_db2_S4_Mat!E2*Weighting!S5+TUM_db2_S4_Mat!F2*Weighting!S6+TUM_db2_S4_Mat!G2*Weighting!S7+TUM_db2_S4_Mat!H2*Weighting!S8+TUM_db2_S4_Mat!I2*Weighting!S9+TUM_db2_S4_Mat!J2*Weighting!S10+TUM_db2_S4_Mat!K2*Weighting!S11+TUM_db2_S4_Mat!L2*Weighting!S12+TUM_db2_S4_Mat!M2*Weighting!S13+TUM_db2_S4_Mat!N2*Weighting!S14+TUM_db2_S4_Mat!O2*Weighting!S15+TUM_db2_S4_Mat!P2*Weighting!S16+TUM_db2_S4_Mat!Q2*Weighting!S17</f>
        <v>115.59818253060628</v>
      </c>
      <c r="T2" s="6">
        <f>+TUM_db2_S4_Mat!B2*Weighting!T2+TUM_db2_S4_Mat!C2*Weighting!T3+TUM_db2_S4_Mat!D2*Weighting!T4+TUM_db2_S4_Mat!E2*Weighting!T5+TUM_db2_S4_Mat!F2*Weighting!T6+TUM_db2_S4_Mat!G2*Weighting!T7+TUM_db2_S4_Mat!H2*Weighting!T8+TUM_db2_S4_Mat!I2*Weighting!T9+TUM_db2_S4_Mat!J2*Weighting!T10+TUM_db2_S4_Mat!K2*Weighting!T11+TUM_db2_S4_Mat!L2*Weighting!T12+TUM_db2_S4_Mat!M2*Weighting!T13+TUM_db2_S4_Mat!N2*Weighting!T14+TUM_db2_S4_Mat!O2*Weighting!T15+TUM_db2_S4_Mat!P2*Weighting!T16+TUM_db2_S4_Mat!Q2*Weighting!T17</f>
        <v>150.43738149905346</v>
      </c>
      <c r="U2" s="6">
        <f>+TUM_db2_S4_Mat!B2*Weighting!U2+TUM_db2_S4_Mat!C2*Weighting!U3+TUM_db2_S4_Mat!D2*Weighting!U4+TUM_db2_S4_Mat!E2*Weighting!U5+TUM_db2_S4_Mat!F2*Weighting!U6+TUM_db2_S4_Mat!G2*Weighting!U7+TUM_db2_S4_Mat!H2*Weighting!U8+TUM_db2_S4_Mat!I2*Weighting!U9+TUM_db2_S4_Mat!J2*Weighting!U10+TUM_db2_S4_Mat!K2*Weighting!U11+TUM_db2_S4_Mat!L2*Weighting!U12+TUM_db2_S4_Mat!M2*Weighting!U13+TUM_db2_S4_Mat!N2*Weighting!U14+TUM_db2_S4_Mat!O2*Weighting!U15+TUM_db2_S4_Mat!P2*Weighting!U16+TUM_db2_S4_Mat!Q2*Weighting!U17</f>
        <v>167.88119078963922</v>
      </c>
      <c r="V2" s="6">
        <f>+TUM_db2_S4_Mat!B2*Weighting!V2+TUM_db2_S4_Mat!C2*Weighting!V3+TUM_db2_S4_Mat!D2*Weighting!V4+TUM_db2_S4_Mat!E2*Weighting!V5+TUM_db2_S4_Mat!F2*Weighting!V6+TUM_db2_S4_Mat!G2*Weighting!V7+TUM_db2_S4_Mat!H2*Weighting!V8+TUM_db2_S4_Mat!I2*Weighting!V9+TUM_db2_S4_Mat!J2*Weighting!V10+TUM_db2_S4_Mat!K2*Weighting!V11+TUM_db2_S4_Mat!L2*Weighting!V12+TUM_db2_S4_Mat!M2*Weighting!V13+TUM_db2_S4_Mat!N2*Weighting!V14+TUM_db2_S4_Mat!O2*Weighting!V15+TUM_db2_S4_Mat!P2*Weighting!V16+TUM_db2_S4_Mat!Q2*Weighting!V17</f>
        <v>151.6924891665978</v>
      </c>
      <c r="W2" s="6">
        <f>+TUM_db2_S4_Mat!B2*Weighting!W2+TUM_db2_S4_Mat!C2*Weighting!W3+TUM_db2_S4_Mat!D2*Weighting!W4+TUM_db2_S4_Mat!E2*Weighting!W5+TUM_db2_S4_Mat!F2*Weighting!W6+TUM_db2_S4_Mat!G2*Weighting!W7+TUM_db2_S4_Mat!H2*Weighting!W8+TUM_db2_S4_Mat!I2*Weighting!W9+TUM_db2_S4_Mat!J2*Weighting!W10+TUM_db2_S4_Mat!K2*Weighting!W11+TUM_db2_S4_Mat!L2*Weighting!W12+TUM_db2_S4_Mat!M2*Weighting!W13+TUM_db2_S4_Mat!N2*Weighting!W14+TUM_db2_S4_Mat!O2*Weighting!W15+TUM_db2_S4_Mat!P2*Weighting!W16+TUM_db2_S4_Mat!Q2*Weighting!W17</f>
        <v>1022.9404369246657</v>
      </c>
      <c r="X2" s="6">
        <f>+TUM_db2_S4_Mat!B2*Weighting!X2+TUM_db2_S4_Mat!C2*Weighting!X3+TUM_db2_S4_Mat!D2*Weighting!X4+TUM_db2_S4_Mat!E2*Weighting!X5+TUM_db2_S4_Mat!F2*Weighting!X6+TUM_db2_S4_Mat!G2*Weighting!X7+TUM_db2_S4_Mat!H2*Weighting!X8+TUM_db2_S4_Mat!I2*Weighting!X9+TUM_db2_S4_Mat!J2*Weighting!X10+TUM_db2_S4_Mat!K2*Weighting!X11+TUM_db2_S4_Mat!L2*Weighting!X12+TUM_db2_S4_Mat!M2*Weighting!X13+TUM_db2_S4_Mat!N2*Weighting!X14+TUM_db2_S4_Mat!O2*Weighting!X15+TUM_db2_S4_Mat!P2*Weighting!X16+TUM_db2_S4_Mat!Q2*Weighting!X17</f>
        <v>89.645754692895878</v>
      </c>
      <c r="Y2" s="6">
        <f>+TUM_db2_S4_Mat!B2*Weighting!Y2+TUM_db2_S4_Mat!C2*Weighting!Y3+TUM_db2_S4_Mat!D2*Weighting!Y4+TUM_db2_S4_Mat!E2*Weighting!Y5+TUM_db2_S4_Mat!F2*Weighting!Y6+TUM_db2_S4_Mat!G2*Weighting!Y7+TUM_db2_S4_Mat!H2*Weighting!Y8+TUM_db2_S4_Mat!I2*Weighting!Y9+TUM_db2_S4_Mat!J2*Weighting!Y10+TUM_db2_S4_Mat!K2*Weighting!Y11+TUM_db2_S4_Mat!L2*Weighting!Y12+TUM_db2_S4_Mat!M2*Weighting!Y13+TUM_db2_S4_Mat!N2*Weighting!Y14+TUM_db2_S4_Mat!O2*Weighting!Y15+TUM_db2_S4_Mat!P2*Weighting!Y16+TUM_db2_S4_Mat!Q2*Weighting!Y17</f>
        <v>774.32866799347994</v>
      </c>
      <c r="Z2" s="6">
        <f>+TUM_db2_S4_Mat!B2*Weighting!Z2+TUM_db2_S4_Mat!C2*Weighting!Z3+TUM_db2_S4_Mat!D2*Weighting!Z4+TUM_db2_S4_Mat!E2*Weighting!Z5+TUM_db2_S4_Mat!F2*Weighting!Z6+TUM_db2_S4_Mat!G2*Weighting!Z7+TUM_db2_S4_Mat!H2*Weighting!Z8+TUM_db2_S4_Mat!I2*Weighting!Z9+TUM_db2_S4_Mat!J2*Weighting!Z10+TUM_db2_S4_Mat!K2*Weighting!Z11+TUM_db2_S4_Mat!L2*Weighting!Z12+TUM_db2_S4_Mat!M2*Weighting!Z13+TUM_db2_S4_Mat!N2*Weighting!Z14+TUM_db2_S4_Mat!O2*Weighting!Z15+TUM_db2_S4_Mat!P2*Weighting!Z16+TUM_db2_S4_Mat!Q2*Weighting!Z17</f>
        <v>94.388326378525619</v>
      </c>
      <c r="AA2" s="6">
        <f>+TUM_db2_S4_Mat!B2*Weighting!AA2+TUM_db2_S4_Mat!C2*Weighting!AA3+TUM_db2_S4_Mat!D2*Weighting!AA4+TUM_db2_S4_Mat!E2*Weighting!AA5+TUM_db2_S4_Mat!F2*Weighting!AA6+TUM_db2_S4_Mat!G2*Weighting!AA7+TUM_db2_S4_Mat!H2*Weighting!AA8+TUM_db2_S4_Mat!I2*Weighting!AA9+TUM_db2_S4_Mat!J2*Weighting!AA10+TUM_db2_S4_Mat!K2*Weighting!AA11+TUM_db2_S4_Mat!L2*Weighting!AA12+TUM_db2_S4_Mat!M2*Weighting!AA13+TUM_db2_S4_Mat!N2*Weighting!AA14+TUM_db2_S4_Mat!O2*Weighting!AA15+TUM_db2_S4_Mat!P2*Weighting!AA16+TUM_db2_S4_Mat!Q2*Weighting!AA17</f>
        <v>62.866238264145373</v>
      </c>
    </row>
    <row r="3" spans="1:27" x14ac:dyDescent="0.35">
      <c r="A3" s="5" t="s">
        <v>2</v>
      </c>
      <c r="B3" s="6">
        <f ca="1">+TUM_db2_S4_Mat!B3*Weighting!B2+TUM_db2_S4_Mat!C3*Weighting!B3+TUM_db2_S4_Mat!D3*Weighting!B4+TUM_db2_S4_Mat!E3*Weighting!B5+TUM_db2_S4_Mat!F3*Weighting!B6+TUM_db2_S4_Mat!G3*Weighting!B7+TUM_db2_S4_Mat!H3*Weighting!B8+TUM_db2_S4_Mat!I3*Weighting!B9+TUM_db2_S4_Mat!J3*Weighting!B10+TUM_db2_S4_Mat!K3*Weighting!B11+TUM_db2_S4_Mat!L3*Weighting!B12+TUM_db2_S4_Mat!M3*Weighting!B13+TUM_db2_S4_Mat!N3*Weighting!B14+TUM_db2_S4_Mat!O3*Weighting!B15+TUM_db2_S4_Mat!P3*Weighting!B16+TUM_db2_S4_Mat!Q3*Weighting!B17</f>
        <v>279.37391109266304</v>
      </c>
      <c r="C3" s="6">
        <f ca="1">+TUM_db2_S4_Mat!B3*Weighting!C2+TUM_db2_S4_Mat!C3*Weighting!C3+TUM_db2_S4_Mat!D3*Weighting!C4+TUM_db2_S4_Mat!E3*Weighting!C5+TUM_db2_S4_Mat!F3*Weighting!C6+TUM_db2_S4_Mat!G3*Weighting!C7+TUM_db2_S4_Mat!H3*Weighting!C8+TUM_db2_S4_Mat!I3*Weighting!C9+TUM_db2_S4_Mat!J3*Weighting!C10+TUM_db2_S4_Mat!K3*Weighting!C11+TUM_db2_S4_Mat!L3*Weighting!C12+TUM_db2_S4_Mat!M3*Weighting!C13+TUM_db2_S4_Mat!N3*Weighting!C14+TUM_db2_S4_Mat!O3*Weighting!C15+TUM_db2_S4_Mat!P3*Weighting!C16+TUM_db2_S4_Mat!Q3*Weighting!C17</f>
        <v>269.04163751667841</v>
      </c>
      <c r="D3" s="6">
        <f ca="1">+TUM_db2_S4_Mat!B3*Weighting!D2+TUM_db2_S4_Mat!C3*Weighting!D3+TUM_db2_S4_Mat!D3*Weighting!D4+TUM_db2_S4_Mat!E3*Weighting!D5+TUM_db2_S4_Mat!F3*Weighting!D6+TUM_db2_S4_Mat!G3*Weighting!D7+TUM_db2_S4_Mat!H3*Weighting!D8+TUM_db2_S4_Mat!I3*Weighting!D9+TUM_db2_S4_Mat!J3*Weighting!D10+TUM_db2_S4_Mat!K3*Weighting!D11+TUM_db2_S4_Mat!L3*Weighting!D12+TUM_db2_S4_Mat!M3*Weighting!D13+TUM_db2_S4_Mat!N3*Weighting!D14+TUM_db2_S4_Mat!O3*Weighting!D15+TUM_db2_S4_Mat!P3*Weighting!D16+TUM_db2_S4_Mat!Q3*Weighting!D17</f>
        <v>272.73556333501904</v>
      </c>
      <c r="E3" s="6">
        <f ca="1">+TUM_db2_S4_Mat!B3*Weighting!E2+TUM_db2_S4_Mat!C3*Weighting!E3+TUM_db2_S4_Mat!D3*Weighting!E4+TUM_db2_S4_Mat!E3*Weighting!E5+TUM_db2_S4_Mat!F3*Weighting!E6+TUM_db2_S4_Mat!G3*Weighting!E7+TUM_db2_S4_Mat!H3*Weighting!E8+TUM_db2_S4_Mat!I3*Weighting!E9+TUM_db2_S4_Mat!J3*Weighting!E10+TUM_db2_S4_Mat!K3*Weighting!E11+TUM_db2_S4_Mat!L3*Weighting!E12+TUM_db2_S4_Mat!M3*Weighting!E13+TUM_db2_S4_Mat!N3*Weighting!E14+TUM_db2_S4_Mat!O3*Weighting!E15+TUM_db2_S4_Mat!P3*Weighting!E16+TUM_db2_S4_Mat!Q3*Weighting!E17</f>
        <v>331.05357357467767</v>
      </c>
      <c r="F3" s="6">
        <f ca="1">+TUM_db2_S4_Mat!B3*Weighting!F2+TUM_db2_S4_Mat!C3*Weighting!F3+TUM_db2_S4_Mat!D3*Weighting!F4+TUM_db2_S4_Mat!E3*Weighting!F5+TUM_db2_S4_Mat!F3*Weighting!F6+TUM_db2_S4_Mat!G3*Weighting!F7+TUM_db2_S4_Mat!H3*Weighting!F8+TUM_db2_S4_Mat!I3*Weighting!F9+TUM_db2_S4_Mat!J3*Weighting!F10+TUM_db2_S4_Mat!K3*Weighting!F11+TUM_db2_S4_Mat!L3*Weighting!F12+TUM_db2_S4_Mat!M3*Weighting!F13+TUM_db2_S4_Mat!N3*Weighting!F14+TUM_db2_S4_Mat!O3*Weighting!F15+TUM_db2_S4_Mat!P3*Weighting!F16+TUM_db2_S4_Mat!Q3*Weighting!F17</f>
        <v>256.11827397475133</v>
      </c>
      <c r="G3" s="6">
        <f>+TUM_db2_S4_Mat!B3*Weighting!G2+TUM_db2_S4_Mat!C3*Weighting!G3+TUM_db2_S4_Mat!D3*Weighting!G4+TUM_db2_S4_Mat!E3*Weighting!G5+TUM_db2_S4_Mat!F3*Weighting!G6+TUM_db2_S4_Mat!G3*Weighting!G7+TUM_db2_S4_Mat!H3*Weighting!G8+TUM_db2_S4_Mat!I3*Weighting!G9+TUM_db2_S4_Mat!J3*Weighting!G10+TUM_db2_S4_Mat!K3*Weighting!G11+TUM_db2_S4_Mat!L3*Weighting!G12+TUM_db2_S4_Mat!M3*Weighting!G13+TUM_db2_S4_Mat!N3*Weighting!G14+TUM_db2_S4_Mat!O3*Weighting!G15+TUM_db2_S4_Mat!P3*Weighting!G16+TUM_db2_S4_Mat!Q3*Weighting!G17</f>
        <v>114.19585583814317</v>
      </c>
      <c r="H3" s="6">
        <f>+TUM_db2_S4_Mat!B3*Weighting!H2+TUM_db2_S4_Mat!C3*Weighting!H3+TUM_db2_S4_Mat!D3*Weighting!H4+TUM_db2_S4_Mat!E3*Weighting!H5+TUM_db2_S4_Mat!F3*Weighting!H6+TUM_db2_S4_Mat!G3*Weighting!H7+TUM_db2_S4_Mat!H3*Weighting!H8+TUM_db2_S4_Mat!I3*Weighting!H9+TUM_db2_S4_Mat!J3*Weighting!H10+TUM_db2_S4_Mat!K3*Weighting!H11+TUM_db2_S4_Mat!L3*Weighting!H12+TUM_db2_S4_Mat!M3*Weighting!H13+TUM_db2_S4_Mat!N3*Weighting!H14+TUM_db2_S4_Mat!O3*Weighting!H15+TUM_db2_S4_Mat!P3*Weighting!H16+TUM_db2_S4_Mat!Q3*Weighting!H17</f>
        <v>94.66386467384028</v>
      </c>
      <c r="I3" s="6">
        <f>+TUM_db2_S4_Mat!B3*Weighting!I2+TUM_db2_S4_Mat!C3*Weighting!I3+TUM_db2_S4_Mat!D3*Weighting!I4+TUM_db2_S4_Mat!E3*Weighting!I5+TUM_db2_S4_Mat!F3*Weighting!I6+TUM_db2_S4_Mat!G3*Weighting!I7+TUM_db2_S4_Mat!H3*Weighting!I8+TUM_db2_S4_Mat!I3*Weighting!I9+TUM_db2_S4_Mat!J3*Weighting!I10+TUM_db2_S4_Mat!K3*Weighting!I11+TUM_db2_S4_Mat!L3*Weighting!I12+TUM_db2_S4_Mat!M3*Weighting!I13+TUM_db2_S4_Mat!N3*Weighting!I14+TUM_db2_S4_Mat!O3*Weighting!I15+TUM_db2_S4_Mat!P3*Weighting!I16+TUM_db2_S4_Mat!Q3*Weighting!I17</f>
        <v>110.1792379858823</v>
      </c>
      <c r="J3" s="6">
        <f>+TUM_db2_S4_Mat!B3*Weighting!J2+TUM_db2_S4_Mat!C3*Weighting!J3+TUM_db2_S4_Mat!D3*Weighting!J4+TUM_db2_S4_Mat!E3*Weighting!J5+TUM_db2_S4_Mat!F3*Weighting!J6+TUM_db2_S4_Mat!G3*Weighting!J7+TUM_db2_S4_Mat!H3*Weighting!J8+TUM_db2_S4_Mat!I3*Weighting!J9+TUM_db2_S4_Mat!J3*Weighting!J10+TUM_db2_S4_Mat!K3*Weighting!J11+TUM_db2_S4_Mat!L3*Weighting!J12+TUM_db2_S4_Mat!M3*Weighting!J13+TUM_db2_S4_Mat!N3*Weighting!J14+TUM_db2_S4_Mat!O3*Weighting!J15+TUM_db2_S4_Mat!P3*Weighting!J16+TUM_db2_S4_Mat!Q3*Weighting!J17</f>
        <v>126.86627792366755</v>
      </c>
      <c r="K3" s="6">
        <f>+TUM_db2_S4_Mat!B3*Weighting!K2+TUM_db2_S4_Mat!C3*Weighting!K3+TUM_db2_S4_Mat!D3*Weighting!K4+TUM_db2_S4_Mat!E3*Weighting!K5+TUM_db2_S4_Mat!F3*Weighting!K6+TUM_db2_S4_Mat!G3*Weighting!K7+TUM_db2_S4_Mat!H3*Weighting!K8+TUM_db2_S4_Mat!I3*Weighting!K9+TUM_db2_S4_Mat!J3*Weighting!K10+TUM_db2_S4_Mat!K3*Weighting!K11+TUM_db2_S4_Mat!L3*Weighting!K12+TUM_db2_S4_Mat!M3*Weighting!K13+TUM_db2_S4_Mat!N3*Weighting!K14+TUM_db2_S4_Mat!O3*Weighting!K15+TUM_db2_S4_Mat!P3*Weighting!K16+TUM_db2_S4_Mat!Q3*Weighting!K17</f>
        <v>86.808246459616981</v>
      </c>
      <c r="L3" s="6">
        <f>+TUM_db2_S4_Mat!B3*Weighting!L2+TUM_db2_S4_Mat!C3*Weighting!L3+TUM_db2_S4_Mat!D3*Weighting!L4+TUM_db2_S4_Mat!E3*Weighting!L5+TUM_db2_S4_Mat!F3*Weighting!L6+TUM_db2_S4_Mat!G3*Weighting!L7+TUM_db2_S4_Mat!H3*Weighting!L8+TUM_db2_S4_Mat!I3*Weighting!L9+TUM_db2_S4_Mat!J3*Weighting!L10+TUM_db2_S4_Mat!K3*Weighting!L11+TUM_db2_S4_Mat!L3*Weighting!L12+TUM_db2_S4_Mat!M3*Weighting!L13+TUM_db2_S4_Mat!N3*Weighting!L14+TUM_db2_S4_Mat!O3*Weighting!L15+TUM_db2_S4_Mat!P3*Weighting!L16+TUM_db2_S4_Mat!Q3*Weighting!L17</f>
        <v>17.041103243812536</v>
      </c>
      <c r="M3" s="6">
        <f>+TUM_db2_S4_Mat!B3*Weighting!M2+TUM_db2_S4_Mat!C3*Weighting!M3+TUM_db2_S4_Mat!D3*Weighting!M4+TUM_db2_S4_Mat!E3*Weighting!M5+TUM_db2_S4_Mat!F3*Weighting!M6+TUM_db2_S4_Mat!G3*Weighting!M7+TUM_db2_S4_Mat!H3*Weighting!M8+TUM_db2_S4_Mat!I3*Weighting!M9+TUM_db2_S4_Mat!J3*Weighting!M10+TUM_db2_S4_Mat!K3*Weighting!M11+TUM_db2_S4_Mat!L3*Weighting!M12+TUM_db2_S4_Mat!M3*Weighting!M13+TUM_db2_S4_Mat!N3*Weighting!M14+TUM_db2_S4_Mat!O3*Weighting!M15+TUM_db2_S4_Mat!P3*Weighting!M16+TUM_db2_S4_Mat!Q3*Weighting!M17</f>
        <v>0.83358123077375457</v>
      </c>
      <c r="N3" s="6">
        <f>+TUM_db2_S4_Mat!B3*Weighting!N2+TUM_db2_S4_Mat!C3*Weighting!N3+TUM_db2_S4_Mat!D3*Weighting!N4+TUM_db2_S4_Mat!E3*Weighting!N5+TUM_db2_S4_Mat!F3*Weighting!N6+TUM_db2_S4_Mat!G3*Weighting!N7+TUM_db2_S4_Mat!H3*Weighting!N8+TUM_db2_S4_Mat!I3*Weighting!N9+TUM_db2_S4_Mat!J3*Weighting!N10+TUM_db2_S4_Mat!K3*Weighting!N11+TUM_db2_S4_Mat!L3*Weighting!N12+TUM_db2_S4_Mat!M3*Weighting!N13+TUM_db2_S4_Mat!N3*Weighting!N14+TUM_db2_S4_Mat!O3*Weighting!N15+TUM_db2_S4_Mat!P3*Weighting!N16+TUM_db2_S4_Mat!Q3*Weighting!N17</f>
        <v>275.67211385759492</v>
      </c>
      <c r="O3" s="6">
        <f>+TUM_db2_S4_Mat!B3*Weighting!O2+TUM_db2_S4_Mat!C3*Weighting!O3+TUM_db2_S4_Mat!D3*Weighting!O4+TUM_db2_S4_Mat!E3*Weighting!O5+TUM_db2_S4_Mat!F3*Weighting!O6+TUM_db2_S4_Mat!G3*Weighting!O7+TUM_db2_S4_Mat!H3*Weighting!O8+TUM_db2_S4_Mat!I3*Weighting!O9+TUM_db2_S4_Mat!J3*Weighting!O10+TUM_db2_S4_Mat!K3*Weighting!O11+TUM_db2_S4_Mat!L3*Weighting!O12+TUM_db2_S4_Mat!M3*Weighting!O13+TUM_db2_S4_Mat!N3*Weighting!O14+TUM_db2_S4_Mat!O3*Weighting!O15+TUM_db2_S4_Mat!P3*Weighting!O16+TUM_db2_S4_Mat!Q3*Weighting!O17</f>
        <v>422.88121855133545</v>
      </c>
      <c r="P3" s="6">
        <f>+TUM_db2_S4_Mat!B3*Weighting!P2+TUM_db2_S4_Mat!C3*Weighting!P3+TUM_db2_S4_Mat!D3*Weighting!P4+TUM_db2_S4_Mat!E3*Weighting!P5+TUM_db2_S4_Mat!F3*Weighting!P6+TUM_db2_S4_Mat!G3*Weighting!P7+TUM_db2_S4_Mat!H3*Weighting!P8+TUM_db2_S4_Mat!I3*Weighting!P9+TUM_db2_S4_Mat!J3*Weighting!P10+TUM_db2_S4_Mat!K3*Weighting!P11+TUM_db2_S4_Mat!L3*Weighting!P12+TUM_db2_S4_Mat!M3*Weighting!P13+TUM_db2_S4_Mat!N3*Weighting!P14+TUM_db2_S4_Mat!O3*Weighting!P15+TUM_db2_S4_Mat!P3*Weighting!P16+TUM_db2_S4_Mat!Q3*Weighting!P17</f>
        <v>31.13368379294004</v>
      </c>
      <c r="Q3" s="6">
        <f>+TUM_db2_S4_Mat!B3*Weighting!Q2+TUM_db2_S4_Mat!C3*Weighting!Q3+TUM_db2_S4_Mat!D3*Weighting!Q4+TUM_db2_S4_Mat!E3*Weighting!Q5+TUM_db2_S4_Mat!F3*Weighting!Q6+TUM_db2_S4_Mat!G3*Weighting!Q7+TUM_db2_S4_Mat!H3*Weighting!Q8+TUM_db2_S4_Mat!I3*Weighting!Q9+TUM_db2_S4_Mat!J3*Weighting!Q10+TUM_db2_S4_Mat!K3*Weighting!Q11+TUM_db2_S4_Mat!L3*Weighting!Q12+TUM_db2_S4_Mat!M3*Weighting!Q13+TUM_db2_S4_Mat!N3*Weighting!Q14+TUM_db2_S4_Mat!O3*Weighting!Q15+TUM_db2_S4_Mat!P3*Weighting!Q16+TUM_db2_S4_Mat!Q3*Weighting!Q17</f>
        <v>1.8531524461936146</v>
      </c>
      <c r="R3" s="6">
        <f>+TUM_db2_S4_Mat!B3*Weighting!R2+TUM_db2_S4_Mat!C3*Weighting!R3+TUM_db2_S4_Mat!D3*Weighting!R4+TUM_db2_S4_Mat!E3*Weighting!R5+TUM_db2_S4_Mat!F3*Weighting!R6+TUM_db2_S4_Mat!G3*Weighting!R7+TUM_db2_S4_Mat!H3*Weighting!R8+TUM_db2_S4_Mat!I3*Weighting!R9+TUM_db2_S4_Mat!J3*Weighting!R10+TUM_db2_S4_Mat!K3*Weighting!R11+TUM_db2_S4_Mat!L3*Weighting!R12+TUM_db2_S4_Mat!M3*Weighting!R13+TUM_db2_S4_Mat!N3*Weighting!R14+TUM_db2_S4_Mat!O3*Weighting!R15+TUM_db2_S4_Mat!P3*Weighting!R16+TUM_db2_S4_Mat!Q3*Weighting!R17</f>
        <v>25.807372991797052</v>
      </c>
      <c r="S3" s="6">
        <f>+TUM_db2_S4_Mat!B3*Weighting!S2+TUM_db2_S4_Mat!C3*Weighting!S3+TUM_db2_S4_Mat!D3*Weighting!S4+TUM_db2_S4_Mat!E3*Weighting!S5+TUM_db2_S4_Mat!F3*Weighting!S6+TUM_db2_S4_Mat!G3*Weighting!S7+TUM_db2_S4_Mat!H3*Weighting!S8+TUM_db2_S4_Mat!I3*Weighting!S9+TUM_db2_S4_Mat!J3*Weighting!S10+TUM_db2_S4_Mat!K3*Weighting!S11+TUM_db2_S4_Mat!L3*Weighting!S12+TUM_db2_S4_Mat!M3*Weighting!S13+TUM_db2_S4_Mat!N3*Weighting!S14+TUM_db2_S4_Mat!O3*Weighting!S15+TUM_db2_S4_Mat!P3*Weighting!S16+TUM_db2_S4_Mat!Q3*Weighting!S17</f>
        <v>46.239273012242514</v>
      </c>
      <c r="T3" s="6">
        <f>+TUM_db2_S4_Mat!B3*Weighting!T2+TUM_db2_S4_Mat!C3*Weighting!T3+TUM_db2_S4_Mat!D3*Weighting!T4+TUM_db2_S4_Mat!E3*Weighting!T5+TUM_db2_S4_Mat!F3*Weighting!T6+TUM_db2_S4_Mat!G3*Weighting!T7+TUM_db2_S4_Mat!H3*Weighting!T8+TUM_db2_S4_Mat!I3*Weighting!T9+TUM_db2_S4_Mat!J3*Weighting!T10+TUM_db2_S4_Mat!K3*Weighting!T11+TUM_db2_S4_Mat!L3*Weighting!T12+TUM_db2_S4_Mat!M3*Weighting!T13+TUM_db2_S4_Mat!N3*Weighting!T14+TUM_db2_S4_Mat!O3*Weighting!T15+TUM_db2_S4_Mat!P3*Weighting!T16+TUM_db2_S4_Mat!Q3*Weighting!T17</f>
        <v>60.174952599621385</v>
      </c>
      <c r="U3" s="6">
        <f>+TUM_db2_S4_Mat!B3*Weighting!U2+TUM_db2_S4_Mat!C3*Weighting!U3+TUM_db2_S4_Mat!D3*Weighting!U4+TUM_db2_S4_Mat!E3*Weighting!U5+TUM_db2_S4_Mat!F3*Weighting!U6+TUM_db2_S4_Mat!G3*Weighting!U7+TUM_db2_S4_Mat!H3*Weighting!U8+TUM_db2_S4_Mat!I3*Weighting!U9+TUM_db2_S4_Mat!J3*Weighting!U10+TUM_db2_S4_Mat!K3*Weighting!U11+TUM_db2_S4_Mat!L3*Weighting!U12+TUM_db2_S4_Mat!M3*Weighting!U13+TUM_db2_S4_Mat!N3*Weighting!U14+TUM_db2_S4_Mat!O3*Weighting!U15+TUM_db2_S4_Mat!P3*Weighting!U16+TUM_db2_S4_Mat!Q3*Weighting!U17</f>
        <v>67.152476315855679</v>
      </c>
      <c r="V3" s="6">
        <f>+TUM_db2_S4_Mat!B3*Weighting!V2+TUM_db2_S4_Mat!C3*Weighting!V3+TUM_db2_S4_Mat!D3*Weighting!V4+TUM_db2_S4_Mat!E3*Weighting!V5+TUM_db2_S4_Mat!F3*Weighting!V6+TUM_db2_S4_Mat!G3*Weighting!V7+TUM_db2_S4_Mat!H3*Weighting!V8+TUM_db2_S4_Mat!I3*Weighting!V9+TUM_db2_S4_Mat!J3*Weighting!V10+TUM_db2_S4_Mat!K3*Weighting!V11+TUM_db2_S4_Mat!L3*Weighting!V12+TUM_db2_S4_Mat!M3*Weighting!V13+TUM_db2_S4_Mat!N3*Weighting!V14+TUM_db2_S4_Mat!O3*Weighting!V15+TUM_db2_S4_Mat!P3*Weighting!V16+TUM_db2_S4_Mat!Q3*Weighting!V17</f>
        <v>60.676995666639115</v>
      </c>
      <c r="W3" s="6">
        <f>+TUM_db2_S4_Mat!B3*Weighting!W2+TUM_db2_S4_Mat!C3*Weighting!W3+TUM_db2_S4_Mat!D3*Weighting!W4+TUM_db2_S4_Mat!E3*Weighting!W5+TUM_db2_S4_Mat!F3*Weighting!W6+TUM_db2_S4_Mat!G3*Weighting!W7+TUM_db2_S4_Mat!H3*Weighting!W8+TUM_db2_S4_Mat!I3*Weighting!W9+TUM_db2_S4_Mat!J3*Weighting!W10+TUM_db2_S4_Mat!K3*Weighting!W11+TUM_db2_S4_Mat!L3*Weighting!W12+TUM_db2_S4_Mat!M3*Weighting!W13+TUM_db2_S4_Mat!N3*Weighting!W14+TUM_db2_S4_Mat!O3*Weighting!W15+TUM_db2_S4_Mat!P3*Weighting!W16+TUM_db2_S4_Mat!Q3*Weighting!W17</f>
        <v>409.17617476986624</v>
      </c>
      <c r="X3" s="6">
        <f>+TUM_db2_S4_Mat!B3*Weighting!X2+TUM_db2_S4_Mat!C3*Weighting!X3+TUM_db2_S4_Mat!D3*Weighting!X4+TUM_db2_S4_Mat!E3*Weighting!X5+TUM_db2_S4_Mat!F3*Weighting!X6+TUM_db2_S4_Mat!G3*Weighting!X7+TUM_db2_S4_Mat!H3*Weighting!X8+TUM_db2_S4_Mat!I3*Weighting!X9+TUM_db2_S4_Mat!J3*Weighting!X10+TUM_db2_S4_Mat!K3*Weighting!X11+TUM_db2_S4_Mat!L3*Weighting!X12+TUM_db2_S4_Mat!M3*Weighting!X13+TUM_db2_S4_Mat!N3*Weighting!X14+TUM_db2_S4_Mat!O3*Weighting!X15+TUM_db2_S4_Mat!P3*Weighting!X16+TUM_db2_S4_Mat!Q3*Weighting!X17</f>
        <v>35.858301877158347</v>
      </c>
      <c r="Y3" s="6">
        <f>+TUM_db2_S4_Mat!B3*Weighting!Y2+TUM_db2_S4_Mat!C3*Weighting!Y3+TUM_db2_S4_Mat!D3*Weighting!Y4+TUM_db2_S4_Mat!E3*Weighting!Y5+TUM_db2_S4_Mat!F3*Weighting!Y6+TUM_db2_S4_Mat!G3*Weighting!Y7+TUM_db2_S4_Mat!H3*Weighting!Y8+TUM_db2_S4_Mat!I3*Weighting!Y9+TUM_db2_S4_Mat!J3*Weighting!Y10+TUM_db2_S4_Mat!K3*Weighting!Y11+TUM_db2_S4_Mat!L3*Weighting!Y12+TUM_db2_S4_Mat!M3*Weighting!Y13+TUM_db2_S4_Mat!N3*Weighting!Y14+TUM_db2_S4_Mat!O3*Weighting!Y15+TUM_db2_S4_Mat!P3*Weighting!Y16+TUM_db2_S4_Mat!Q3*Weighting!Y17</f>
        <v>309.73146719739196</v>
      </c>
      <c r="Z3" s="6">
        <f>+TUM_db2_S4_Mat!B3*Weighting!Z2+TUM_db2_S4_Mat!C3*Weighting!Z3+TUM_db2_S4_Mat!D3*Weighting!Z4+TUM_db2_S4_Mat!E3*Weighting!Z5+TUM_db2_S4_Mat!F3*Weighting!Z6+TUM_db2_S4_Mat!G3*Weighting!Z7+TUM_db2_S4_Mat!H3*Weighting!Z8+TUM_db2_S4_Mat!I3*Weighting!Z9+TUM_db2_S4_Mat!J3*Weighting!Z10+TUM_db2_S4_Mat!K3*Weighting!Z11+TUM_db2_S4_Mat!L3*Weighting!Z12+TUM_db2_S4_Mat!M3*Weighting!Z13+TUM_db2_S4_Mat!N3*Weighting!Z14+TUM_db2_S4_Mat!O3*Weighting!Z15+TUM_db2_S4_Mat!P3*Weighting!Z16+TUM_db2_S4_Mat!Q3*Weighting!Z17</f>
        <v>37.755330551410246</v>
      </c>
      <c r="AA3" s="6">
        <f>+TUM_db2_S4_Mat!B3*Weighting!AA2+TUM_db2_S4_Mat!C3*Weighting!AA3+TUM_db2_S4_Mat!D3*Weighting!AA4+TUM_db2_S4_Mat!E3*Weighting!AA5+TUM_db2_S4_Mat!F3*Weighting!AA6+TUM_db2_S4_Mat!G3*Weighting!AA7+TUM_db2_S4_Mat!H3*Weighting!AA8+TUM_db2_S4_Mat!I3*Weighting!AA9+TUM_db2_S4_Mat!J3*Weighting!AA10+TUM_db2_S4_Mat!K3*Weighting!AA11+TUM_db2_S4_Mat!L3*Weighting!AA12+TUM_db2_S4_Mat!M3*Weighting!AA13+TUM_db2_S4_Mat!N3*Weighting!AA14+TUM_db2_S4_Mat!O3*Weighting!AA15+TUM_db2_S4_Mat!P3*Weighting!AA16+TUM_db2_S4_Mat!Q3*Weighting!AA17</f>
        <v>25.146495305658149</v>
      </c>
    </row>
    <row r="4" spans="1:27" x14ac:dyDescent="0.35">
      <c r="A4" s="5" t="s">
        <v>3</v>
      </c>
      <c r="B4" s="6">
        <f ca="1">+TUM_db2_S4_Mat!B4*Weighting!B2+TUM_db2_S4_Mat!C4*Weighting!B3+TUM_db2_S4_Mat!D4*Weighting!B4+TUM_db2_S4_Mat!E4*Weighting!B5+TUM_db2_S4_Mat!F4*Weighting!B6+TUM_db2_S4_Mat!G4*Weighting!B7+TUM_db2_S4_Mat!H4*Weighting!B8+TUM_db2_S4_Mat!I4*Weighting!B9+TUM_db2_S4_Mat!J4*Weighting!B10+TUM_db2_S4_Mat!K4*Weighting!B11+TUM_db2_S4_Mat!L4*Weighting!B12+TUM_db2_S4_Mat!M4*Weighting!B13+TUM_db2_S4_Mat!N4*Weighting!B14+TUM_db2_S4_Mat!O4*Weighting!B15+TUM_db2_S4_Mat!P4*Weighting!B16+TUM_db2_S4_Mat!Q4*Weighting!B17</f>
        <v>279.37391109266304</v>
      </c>
      <c r="C4" s="6">
        <f ca="1">+TUM_db2_S4_Mat!B4*Weighting!C2+TUM_db2_S4_Mat!C4*Weighting!C3+TUM_db2_S4_Mat!D4*Weighting!C4+TUM_db2_S4_Mat!E4*Weighting!C5+TUM_db2_S4_Mat!F4*Weighting!C6+TUM_db2_S4_Mat!G4*Weighting!C7+TUM_db2_S4_Mat!H4*Weighting!C8+TUM_db2_S4_Mat!I4*Weighting!C9+TUM_db2_S4_Mat!J4*Weighting!C10+TUM_db2_S4_Mat!K4*Weighting!C11+TUM_db2_S4_Mat!L4*Weighting!C12+TUM_db2_S4_Mat!M4*Weighting!C13+TUM_db2_S4_Mat!N4*Weighting!C14+TUM_db2_S4_Mat!O4*Weighting!C15+TUM_db2_S4_Mat!P4*Weighting!C16+TUM_db2_S4_Mat!Q4*Weighting!C17</f>
        <v>269.04163751667841</v>
      </c>
      <c r="D4" s="6">
        <f ca="1">+TUM_db2_S4_Mat!B4*Weighting!D2+TUM_db2_S4_Mat!C4*Weighting!D3+TUM_db2_S4_Mat!D4*Weighting!D4+TUM_db2_S4_Mat!E4*Weighting!D5+TUM_db2_S4_Mat!F4*Weighting!D6+TUM_db2_S4_Mat!G4*Weighting!D7+TUM_db2_S4_Mat!H4*Weighting!D8+TUM_db2_S4_Mat!I4*Weighting!D9+TUM_db2_S4_Mat!J4*Weighting!D10+TUM_db2_S4_Mat!K4*Weighting!D11+TUM_db2_S4_Mat!L4*Weighting!D12+TUM_db2_S4_Mat!M4*Weighting!D13+TUM_db2_S4_Mat!N4*Weighting!D14+TUM_db2_S4_Mat!O4*Weighting!D15+TUM_db2_S4_Mat!P4*Weighting!D16+TUM_db2_S4_Mat!Q4*Weighting!D17</f>
        <v>272.73556333501904</v>
      </c>
      <c r="E4" s="6">
        <f ca="1">+TUM_db2_S4_Mat!B4*Weighting!E2+TUM_db2_S4_Mat!C4*Weighting!E3+TUM_db2_S4_Mat!D4*Weighting!E4+TUM_db2_S4_Mat!E4*Weighting!E5+TUM_db2_S4_Mat!F4*Weighting!E6+TUM_db2_S4_Mat!G4*Weighting!E7+TUM_db2_S4_Mat!H4*Weighting!E8+TUM_db2_S4_Mat!I4*Weighting!E9+TUM_db2_S4_Mat!J4*Weighting!E10+TUM_db2_S4_Mat!K4*Weighting!E11+TUM_db2_S4_Mat!L4*Weighting!E12+TUM_db2_S4_Mat!M4*Weighting!E13+TUM_db2_S4_Mat!N4*Weighting!E14+TUM_db2_S4_Mat!O4*Weighting!E15+TUM_db2_S4_Mat!P4*Weighting!E16+TUM_db2_S4_Mat!Q4*Weighting!E17</f>
        <v>331.05357357467767</v>
      </c>
      <c r="F4" s="6">
        <f ca="1">+TUM_db2_S4_Mat!B4*Weighting!F2+TUM_db2_S4_Mat!C4*Weighting!F3+TUM_db2_S4_Mat!D4*Weighting!F4+TUM_db2_S4_Mat!E4*Weighting!F5+TUM_db2_S4_Mat!F4*Weighting!F6+TUM_db2_S4_Mat!G4*Weighting!F7+TUM_db2_S4_Mat!H4*Weighting!F8+TUM_db2_S4_Mat!I4*Weighting!F9+TUM_db2_S4_Mat!J4*Weighting!F10+TUM_db2_S4_Mat!K4*Weighting!F11+TUM_db2_S4_Mat!L4*Weighting!F12+TUM_db2_S4_Mat!M4*Weighting!F13+TUM_db2_S4_Mat!N4*Weighting!F14+TUM_db2_S4_Mat!O4*Weighting!F15+TUM_db2_S4_Mat!P4*Weighting!F16+TUM_db2_S4_Mat!Q4*Weighting!F17</f>
        <v>256.11827397475133</v>
      </c>
      <c r="G4" s="6">
        <f>+TUM_db2_S4_Mat!B4*Weighting!G2+TUM_db2_S4_Mat!C4*Weighting!G3+TUM_db2_S4_Mat!D4*Weighting!G4+TUM_db2_S4_Mat!E4*Weighting!G5+TUM_db2_S4_Mat!F4*Weighting!G6+TUM_db2_S4_Mat!G4*Weighting!G7+TUM_db2_S4_Mat!H4*Weighting!G8+TUM_db2_S4_Mat!I4*Weighting!G9+TUM_db2_S4_Mat!J4*Weighting!G10+TUM_db2_S4_Mat!K4*Weighting!G11+TUM_db2_S4_Mat!L4*Weighting!G12+TUM_db2_S4_Mat!M4*Weighting!G13+TUM_db2_S4_Mat!N4*Weighting!G14+TUM_db2_S4_Mat!O4*Weighting!G15+TUM_db2_S4_Mat!P4*Weighting!G16+TUM_db2_S4_Mat!Q4*Weighting!G17</f>
        <v>114.19585583814317</v>
      </c>
      <c r="H4" s="6">
        <f>+TUM_db2_S4_Mat!B4*Weighting!H2+TUM_db2_S4_Mat!C4*Weighting!H3+TUM_db2_S4_Mat!D4*Weighting!H4+TUM_db2_S4_Mat!E4*Weighting!H5+TUM_db2_S4_Mat!F4*Weighting!H6+TUM_db2_S4_Mat!G4*Weighting!H7+TUM_db2_S4_Mat!H4*Weighting!H8+TUM_db2_S4_Mat!I4*Weighting!H9+TUM_db2_S4_Mat!J4*Weighting!H10+TUM_db2_S4_Mat!K4*Weighting!H11+TUM_db2_S4_Mat!L4*Weighting!H12+TUM_db2_S4_Mat!M4*Weighting!H13+TUM_db2_S4_Mat!N4*Weighting!H14+TUM_db2_S4_Mat!O4*Weighting!H15+TUM_db2_S4_Mat!P4*Weighting!H16+TUM_db2_S4_Mat!Q4*Weighting!H17</f>
        <v>94.66386467384028</v>
      </c>
      <c r="I4" s="6">
        <f>+TUM_db2_S4_Mat!B4*Weighting!I2+TUM_db2_S4_Mat!C4*Weighting!I3+TUM_db2_S4_Mat!D4*Weighting!I4+TUM_db2_S4_Mat!E4*Weighting!I5+TUM_db2_S4_Mat!F4*Weighting!I6+TUM_db2_S4_Mat!G4*Weighting!I7+TUM_db2_S4_Mat!H4*Weighting!I8+TUM_db2_S4_Mat!I4*Weighting!I9+TUM_db2_S4_Mat!J4*Weighting!I10+TUM_db2_S4_Mat!K4*Weighting!I11+TUM_db2_S4_Mat!L4*Weighting!I12+TUM_db2_S4_Mat!M4*Weighting!I13+TUM_db2_S4_Mat!N4*Weighting!I14+TUM_db2_S4_Mat!O4*Weighting!I15+TUM_db2_S4_Mat!P4*Weighting!I16+TUM_db2_S4_Mat!Q4*Weighting!I17</f>
        <v>110.1792379858823</v>
      </c>
      <c r="J4" s="6">
        <f>+TUM_db2_S4_Mat!B4*Weighting!J2+TUM_db2_S4_Mat!C4*Weighting!J3+TUM_db2_S4_Mat!D4*Weighting!J4+TUM_db2_S4_Mat!E4*Weighting!J5+TUM_db2_S4_Mat!F4*Weighting!J6+TUM_db2_S4_Mat!G4*Weighting!J7+TUM_db2_S4_Mat!H4*Weighting!J8+TUM_db2_S4_Mat!I4*Weighting!J9+TUM_db2_S4_Mat!J4*Weighting!J10+TUM_db2_S4_Mat!K4*Weighting!J11+TUM_db2_S4_Mat!L4*Weighting!J12+TUM_db2_S4_Mat!M4*Weighting!J13+TUM_db2_S4_Mat!N4*Weighting!J14+TUM_db2_S4_Mat!O4*Weighting!J15+TUM_db2_S4_Mat!P4*Weighting!J16+TUM_db2_S4_Mat!Q4*Weighting!J17</f>
        <v>126.86627792366755</v>
      </c>
      <c r="K4" s="6">
        <f>+TUM_db2_S4_Mat!B4*Weighting!K2+TUM_db2_S4_Mat!C4*Weighting!K3+TUM_db2_S4_Mat!D4*Weighting!K4+TUM_db2_S4_Mat!E4*Weighting!K5+TUM_db2_S4_Mat!F4*Weighting!K6+TUM_db2_S4_Mat!G4*Weighting!K7+TUM_db2_S4_Mat!H4*Weighting!K8+TUM_db2_S4_Mat!I4*Weighting!K9+TUM_db2_S4_Mat!J4*Weighting!K10+TUM_db2_S4_Mat!K4*Weighting!K11+TUM_db2_S4_Mat!L4*Weighting!K12+TUM_db2_S4_Mat!M4*Weighting!K13+TUM_db2_S4_Mat!N4*Weighting!K14+TUM_db2_S4_Mat!O4*Weighting!K15+TUM_db2_S4_Mat!P4*Weighting!K16+TUM_db2_S4_Mat!Q4*Weighting!K17</f>
        <v>86.808246459616981</v>
      </c>
      <c r="L4" s="6">
        <f>+TUM_db2_S4_Mat!B4*Weighting!L2+TUM_db2_S4_Mat!C4*Weighting!L3+TUM_db2_S4_Mat!D4*Weighting!L4+TUM_db2_S4_Mat!E4*Weighting!L5+TUM_db2_S4_Mat!F4*Weighting!L6+TUM_db2_S4_Mat!G4*Weighting!L7+TUM_db2_S4_Mat!H4*Weighting!L8+TUM_db2_S4_Mat!I4*Weighting!L9+TUM_db2_S4_Mat!J4*Weighting!L10+TUM_db2_S4_Mat!K4*Weighting!L11+TUM_db2_S4_Mat!L4*Weighting!L12+TUM_db2_S4_Mat!M4*Weighting!L13+TUM_db2_S4_Mat!N4*Weighting!L14+TUM_db2_S4_Mat!O4*Weighting!L15+TUM_db2_S4_Mat!P4*Weighting!L16+TUM_db2_S4_Mat!Q4*Weighting!L17</f>
        <v>17.041103243812536</v>
      </c>
      <c r="M4" s="6">
        <f>+TUM_db2_S4_Mat!B4*Weighting!M2+TUM_db2_S4_Mat!C4*Weighting!M3+TUM_db2_S4_Mat!D4*Weighting!M4+TUM_db2_S4_Mat!E4*Weighting!M5+TUM_db2_S4_Mat!F4*Weighting!M6+TUM_db2_S4_Mat!G4*Weighting!M7+TUM_db2_S4_Mat!H4*Weighting!M8+TUM_db2_S4_Mat!I4*Weighting!M9+TUM_db2_S4_Mat!J4*Weighting!M10+TUM_db2_S4_Mat!K4*Weighting!M11+TUM_db2_S4_Mat!L4*Weighting!M12+TUM_db2_S4_Mat!M4*Weighting!M13+TUM_db2_S4_Mat!N4*Weighting!M14+TUM_db2_S4_Mat!O4*Weighting!M15+TUM_db2_S4_Mat!P4*Weighting!M16+TUM_db2_S4_Mat!Q4*Weighting!M17</f>
        <v>0.83358123077375457</v>
      </c>
      <c r="N4" s="6">
        <f>+TUM_db2_S4_Mat!B4*Weighting!N2+TUM_db2_S4_Mat!C4*Weighting!N3+TUM_db2_S4_Mat!D4*Weighting!N4+TUM_db2_S4_Mat!E4*Weighting!N5+TUM_db2_S4_Mat!F4*Weighting!N6+TUM_db2_S4_Mat!G4*Weighting!N7+TUM_db2_S4_Mat!H4*Weighting!N8+TUM_db2_S4_Mat!I4*Weighting!N9+TUM_db2_S4_Mat!J4*Weighting!N10+TUM_db2_S4_Mat!K4*Weighting!N11+TUM_db2_S4_Mat!L4*Weighting!N12+TUM_db2_S4_Mat!M4*Weighting!N13+TUM_db2_S4_Mat!N4*Weighting!N14+TUM_db2_S4_Mat!O4*Weighting!N15+TUM_db2_S4_Mat!P4*Weighting!N16+TUM_db2_S4_Mat!Q4*Weighting!N17</f>
        <v>275.67211385759492</v>
      </c>
      <c r="O4" s="6">
        <f>+TUM_db2_S4_Mat!B4*Weighting!O2+TUM_db2_S4_Mat!C4*Weighting!O3+TUM_db2_S4_Mat!D4*Weighting!O4+TUM_db2_S4_Mat!E4*Weighting!O5+TUM_db2_S4_Mat!F4*Weighting!O6+TUM_db2_S4_Mat!G4*Weighting!O7+TUM_db2_S4_Mat!H4*Weighting!O8+TUM_db2_S4_Mat!I4*Weighting!O9+TUM_db2_S4_Mat!J4*Weighting!O10+TUM_db2_S4_Mat!K4*Weighting!O11+TUM_db2_S4_Mat!L4*Weighting!O12+TUM_db2_S4_Mat!M4*Weighting!O13+TUM_db2_S4_Mat!N4*Weighting!O14+TUM_db2_S4_Mat!O4*Weighting!O15+TUM_db2_S4_Mat!P4*Weighting!O16+TUM_db2_S4_Mat!Q4*Weighting!O17</f>
        <v>422.88121855133545</v>
      </c>
      <c r="P4" s="6">
        <f>+TUM_db2_S4_Mat!B4*Weighting!P2+TUM_db2_S4_Mat!C4*Weighting!P3+TUM_db2_S4_Mat!D4*Weighting!P4+TUM_db2_S4_Mat!E4*Weighting!P5+TUM_db2_S4_Mat!F4*Weighting!P6+TUM_db2_S4_Mat!G4*Weighting!P7+TUM_db2_S4_Mat!H4*Weighting!P8+TUM_db2_S4_Mat!I4*Weighting!P9+TUM_db2_S4_Mat!J4*Weighting!P10+TUM_db2_S4_Mat!K4*Weighting!P11+TUM_db2_S4_Mat!L4*Weighting!P12+TUM_db2_S4_Mat!M4*Weighting!P13+TUM_db2_S4_Mat!N4*Weighting!P14+TUM_db2_S4_Mat!O4*Weighting!P15+TUM_db2_S4_Mat!P4*Weighting!P16+TUM_db2_S4_Mat!Q4*Weighting!P17</f>
        <v>31.13368379294004</v>
      </c>
      <c r="Q4" s="6">
        <f>+TUM_db2_S4_Mat!B4*Weighting!Q2+TUM_db2_S4_Mat!C4*Weighting!Q3+TUM_db2_S4_Mat!D4*Weighting!Q4+TUM_db2_S4_Mat!E4*Weighting!Q5+TUM_db2_S4_Mat!F4*Weighting!Q6+TUM_db2_S4_Mat!G4*Weighting!Q7+TUM_db2_S4_Mat!H4*Weighting!Q8+TUM_db2_S4_Mat!I4*Weighting!Q9+TUM_db2_S4_Mat!J4*Weighting!Q10+TUM_db2_S4_Mat!K4*Weighting!Q11+TUM_db2_S4_Mat!L4*Weighting!Q12+TUM_db2_S4_Mat!M4*Weighting!Q13+TUM_db2_S4_Mat!N4*Weighting!Q14+TUM_db2_S4_Mat!O4*Weighting!Q15+TUM_db2_S4_Mat!P4*Weighting!Q16+TUM_db2_S4_Mat!Q4*Weighting!Q17</f>
        <v>1.8531524461936146</v>
      </c>
      <c r="R4" s="6">
        <f>+TUM_db2_S4_Mat!B4*Weighting!R2+TUM_db2_S4_Mat!C4*Weighting!R3+TUM_db2_S4_Mat!D4*Weighting!R4+TUM_db2_S4_Mat!E4*Weighting!R5+TUM_db2_S4_Mat!F4*Weighting!R6+TUM_db2_S4_Mat!G4*Weighting!R7+TUM_db2_S4_Mat!H4*Weighting!R8+TUM_db2_S4_Mat!I4*Weighting!R9+TUM_db2_S4_Mat!J4*Weighting!R10+TUM_db2_S4_Mat!K4*Weighting!R11+TUM_db2_S4_Mat!L4*Weighting!R12+TUM_db2_S4_Mat!M4*Weighting!R13+TUM_db2_S4_Mat!N4*Weighting!R14+TUM_db2_S4_Mat!O4*Weighting!R15+TUM_db2_S4_Mat!P4*Weighting!R16+TUM_db2_S4_Mat!Q4*Weighting!R17</f>
        <v>25.807372991797052</v>
      </c>
      <c r="S4" s="6">
        <f>+TUM_db2_S4_Mat!B4*Weighting!S2+TUM_db2_S4_Mat!C4*Weighting!S3+TUM_db2_S4_Mat!D4*Weighting!S4+TUM_db2_S4_Mat!E4*Weighting!S5+TUM_db2_S4_Mat!F4*Weighting!S6+TUM_db2_S4_Mat!G4*Weighting!S7+TUM_db2_S4_Mat!H4*Weighting!S8+TUM_db2_S4_Mat!I4*Weighting!S9+TUM_db2_S4_Mat!J4*Weighting!S10+TUM_db2_S4_Mat!K4*Weighting!S11+TUM_db2_S4_Mat!L4*Weighting!S12+TUM_db2_S4_Mat!M4*Weighting!S13+TUM_db2_S4_Mat!N4*Weighting!S14+TUM_db2_S4_Mat!O4*Weighting!S15+TUM_db2_S4_Mat!P4*Weighting!S16+TUM_db2_S4_Mat!Q4*Weighting!S17</f>
        <v>46.239273012242514</v>
      </c>
      <c r="T4" s="6">
        <f>+TUM_db2_S4_Mat!B4*Weighting!T2+TUM_db2_S4_Mat!C4*Weighting!T3+TUM_db2_S4_Mat!D4*Weighting!T4+TUM_db2_S4_Mat!E4*Weighting!T5+TUM_db2_S4_Mat!F4*Weighting!T6+TUM_db2_S4_Mat!G4*Weighting!T7+TUM_db2_S4_Mat!H4*Weighting!T8+TUM_db2_S4_Mat!I4*Weighting!T9+TUM_db2_S4_Mat!J4*Weighting!T10+TUM_db2_S4_Mat!K4*Weighting!T11+TUM_db2_S4_Mat!L4*Weighting!T12+TUM_db2_S4_Mat!M4*Weighting!T13+TUM_db2_S4_Mat!N4*Weighting!T14+TUM_db2_S4_Mat!O4*Weighting!T15+TUM_db2_S4_Mat!P4*Weighting!T16+TUM_db2_S4_Mat!Q4*Weighting!T17</f>
        <v>60.174952599621385</v>
      </c>
      <c r="U4" s="6">
        <f>+TUM_db2_S4_Mat!B4*Weighting!U2+TUM_db2_S4_Mat!C4*Weighting!U3+TUM_db2_S4_Mat!D4*Weighting!U4+TUM_db2_S4_Mat!E4*Weighting!U5+TUM_db2_S4_Mat!F4*Weighting!U6+TUM_db2_S4_Mat!G4*Weighting!U7+TUM_db2_S4_Mat!H4*Weighting!U8+TUM_db2_S4_Mat!I4*Weighting!U9+TUM_db2_S4_Mat!J4*Weighting!U10+TUM_db2_S4_Mat!K4*Weighting!U11+TUM_db2_S4_Mat!L4*Weighting!U12+TUM_db2_S4_Mat!M4*Weighting!U13+TUM_db2_S4_Mat!N4*Weighting!U14+TUM_db2_S4_Mat!O4*Weighting!U15+TUM_db2_S4_Mat!P4*Weighting!U16+TUM_db2_S4_Mat!Q4*Weighting!U17</f>
        <v>67.152476315855679</v>
      </c>
      <c r="V4" s="6">
        <f>+TUM_db2_S4_Mat!B4*Weighting!V2+TUM_db2_S4_Mat!C4*Weighting!V3+TUM_db2_S4_Mat!D4*Weighting!V4+TUM_db2_S4_Mat!E4*Weighting!V5+TUM_db2_S4_Mat!F4*Weighting!V6+TUM_db2_S4_Mat!G4*Weighting!V7+TUM_db2_S4_Mat!H4*Weighting!V8+TUM_db2_S4_Mat!I4*Weighting!V9+TUM_db2_S4_Mat!J4*Weighting!V10+TUM_db2_S4_Mat!K4*Weighting!V11+TUM_db2_S4_Mat!L4*Weighting!V12+TUM_db2_S4_Mat!M4*Weighting!V13+TUM_db2_S4_Mat!N4*Weighting!V14+TUM_db2_S4_Mat!O4*Weighting!V15+TUM_db2_S4_Mat!P4*Weighting!V16+TUM_db2_S4_Mat!Q4*Weighting!V17</f>
        <v>60.676995666639115</v>
      </c>
      <c r="W4" s="6">
        <f>+TUM_db2_S4_Mat!B4*Weighting!W2+TUM_db2_S4_Mat!C4*Weighting!W3+TUM_db2_S4_Mat!D4*Weighting!W4+TUM_db2_S4_Mat!E4*Weighting!W5+TUM_db2_S4_Mat!F4*Weighting!W6+TUM_db2_S4_Mat!G4*Weighting!W7+TUM_db2_S4_Mat!H4*Weighting!W8+TUM_db2_S4_Mat!I4*Weighting!W9+TUM_db2_S4_Mat!J4*Weighting!W10+TUM_db2_S4_Mat!K4*Weighting!W11+TUM_db2_S4_Mat!L4*Weighting!W12+TUM_db2_S4_Mat!M4*Weighting!W13+TUM_db2_S4_Mat!N4*Weighting!W14+TUM_db2_S4_Mat!O4*Weighting!W15+TUM_db2_S4_Mat!P4*Weighting!W16+TUM_db2_S4_Mat!Q4*Weighting!W17</f>
        <v>409.17617476986624</v>
      </c>
      <c r="X4" s="6">
        <f>+TUM_db2_S4_Mat!B4*Weighting!X2+TUM_db2_S4_Mat!C4*Weighting!X3+TUM_db2_S4_Mat!D4*Weighting!X4+TUM_db2_S4_Mat!E4*Weighting!X5+TUM_db2_S4_Mat!F4*Weighting!X6+TUM_db2_S4_Mat!G4*Weighting!X7+TUM_db2_S4_Mat!H4*Weighting!X8+TUM_db2_S4_Mat!I4*Weighting!X9+TUM_db2_S4_Mat!J4*Weighting!X10+TUM_db2_S4_Mat!K4*Weighting!X11+TUM_db2_S4_Mat!L4*Weighting!X12+TUM_db2_S4_Mat!M4*Weighting!X13+TUM_db2_S4_Mat!N4*Weighting!X14+TUM_db2_S4_Mat!O4*Weighting!X15+TUM_db2_S4_Mat!P4*Weighting!X16+TUM_db2_S4_Mat!Q4*Weighting!X17</f>
        <v>35.858301877158347</v>
      </c>
      <c r="Y4" s="6">
        <f>+TUM_db2_S4_Mat!B4*Weighting!Y2+TUM_db2_S4_Mat!C4*Weighting!Y3+TUM_db2_S4_Mat!D4*Weighting!Y4+TUM_db2_S4_Mat!E4*Weighting!Y5+TUM_db2_S4_Mat!F4*Weighting!Y6+TUM_db2_S4_Mat!G4*Weighting!Y7+TUM_db2_S4_Mat!H4*Weighting!Y8+TUM_db2_S4_Mat!I4*Weighting!Y9+TUM_db2_S4_Mat!J4*Weighting!Y10+TUM_db2_S4_Mat!K4*Weighting!Y11+TUM_db2_S4_Mat!L4*Weighting!Y12+TUM_db2_S4_Mat!M4*Weighting!Y13+TUM_db2_S4_Mat!N4*Weighting!Y14+TUM_db2_S4_Mat!O4*Weighting!Y15+TUM_db2_S4_Mat!P4*Weighting!Y16+TUM_db2_S4_Mat!Q4*Weighting!Y17</f>
        <v>309.73146719739196</v>
      </c>
      <c r="Z4" s="6">
        <f>+TUM_db2_S4_Mat!B4*Weighting!Z2+TUM_db2_S4_Mat!C4*Weighting!Z3+TUM_db2_S4_Mat!D4*Weighting!Z4+TUM_db2_S4_Mat!E4*Weighting!Z5+TUM_db2_S4_Mat!F4*Weighting!Z6+TUM_db2_S4_Mat!G4*Weighting!Z7+TUM_db2_S4_Mat!H4*Weighting!Z8+TUM_db2_S4_Mat!I4*Weighting!Z9+TUM_db2_S4_Mat!J4*Weighting!Z10+TUM_db2_S4_Mat!K4*Weighting!Z11+TUM_db2_S4_Mat!L4*Weighting!Z12+TUM_db2_S4_Mat!M4*Weighting!Z13+TUM_db2_S4_Mat!N4*Weighting!Z14+TUM_db2_S4_Mat!O4*Weighting!Z15+TUM_db2_S4_Mat!P4*Weighting!Z16+TUM_db2_S4_Mat!Q4*Weighting!Z17</f>
        <v>37.755330551410246</v>
      </c>
      <c r="AA4" s="6">
        <f>+TUM_db2_S4_Mat!B4*Weighting!AA2+TUM_db2_S4_Mat!C4*Weighting!AA3+TUM_db2_S4_Mat!D4*Weighting!AA4+TUM_db2_S4_Mat!E4*Weighting!AA5+TUM_db2_S4_Mat!F4*Weighting!AA6+TUM_db2_S4_Mat!G4*Weighting!AA7+TUM_db2_S4_Mat!H4*Weighting!AA8+TUM_db2_S4_Mat!I4*Weighting!AA9+TUM_db2_S4_Mat!J4*Weighting!AA10+TUM_db2_S4_Mat!K4*Weighting!AA11+TUM_db2_S4_Mat!L4*Weighting!AA12+TUM_db2_S4_Mat!M4*Weighting!AA13+TUM_db2_S4_Mat!N4*Weighting!AA14+TUM_db2_S4_Mat!O4*Weighting!AA15+TUM_db2_S4_Mat!P4*Weighting!AA16+TUM_db2_S4_Mat!Q4*Weighting!AA17</f>
        <v>25.146495305658149</v>
      </c>
    </row>
    <row r="5" spans="1:27" x14ac:dyDescent="0.35">
      <c r="A5" s="5" t="s">
        <v>4</v>
      </c>
      <c r="B5" s="6">
        <f ca="1">+TUM_db2_S4_Mat!B5*Weighting!B2+TUM_db2_S4_Mat!C5*Weighting!B3+TUM_db2_S4_Mat!D5*Weighting!B4+TUM_db2_S4_Mat!E5*Weighting!B5+TUM_db2_S4_Mat!F5*Weighting!B6+TUM_db2_S4_Mat!G5*Weighting!B7+TUM_db2_S4_Mat!H5*Weighting!B8+TUM_db2_S4_Mat!I5*Weighting!B9+TUM_db2_S4_Mat!J5*Weighting!B10+TUM_db2_S4_Mat!K5*Weighting!B11+TUM_db2_S4_Mat!L5*Weighting!B12+TUM_db2_S4_Mat!M5*Weighting!B13+TUM_db2_S4_Mat!N5*Weighting!B14+TUM_db2_S4_Mat!O5*Weighting!B15+TUM_db2_S4_Mat!P5*Weighting!B16+TUM_db2_S4_Mat!Q5*Weighting!B17</f>
        <v>139.68695554633152</v>
      </c>
      <c r="C5" s="6">
        <f ca="1">+TUM_db2_S4_Mat!B5*Weighting!C2+TUM_db2_S4_Mat!C5*Weighting!C3+TUM_db2_S4_Mat!D5*Weighting!C4+TUM_db2_S4_Mat!E5*Weighting!C5+TUM_db2_S4_Mat!F5*Weighting!C6+TUM_db2_S4_Mat!G5*Weighting!C7+TUM_db2_S4_Mat!H5*Weighting!C8+TUM_db2_S4_Mat!I5*Weighting!C9+TUM_db2_S4_Mat!J5*Weighting!C10+TUM_db2_S4_Mat!K5*Weighting!C11+TUM_db2_S4_Mat!L5*Weighting!C12+TUM_db2_S4_Mat!M5*Weighting!C13+TUM_db2_S4_Mat!N5*Weighting!C14+TUM_db2_S4_Mat!O5*Weighting!C15+TUM_db2_S4_Mat!P5*Weighting!C16+TUM_db2_S4_Mat!Q5*Weighting!C17</f>
        <v>134.5208187583392</v>
      </c>
      <c r="D5" s="6">
        <f ca="1">+TUM_db2_S4_Mat!B5*Weighting!D2+TUM_db2_S4_Mat!C5*Weighting!D3+TUM_db2_S4_Mat!D5*Weighting!D4+TUM_db2_S4_Mat!E5*Weighting!D5+TUM_db2_S4_Mat!F5*Weighting!D6+TUM_db2_S4_Mat!G5*Weighting!D7+TUM_db2_S4_Mat!H5*Weighting!D8+TUM_db2_S4_Mat!I5*Weighting!D9+TUM_db2_S4_Mat!J5*Weighting!D10+TUM_db2_S4_Mat!K5*Weighting!D11+TUM_db2_S4_Mat!L5*Weighting!D12+TUM_db2_S4_Mat!M5*Weighting!D13+TUM_db2_S4_Mat!N5*Weighting!D14+TUM_db2_S4_Mat!O5*Weighting!D15+TUM_db2_S4_Mat!P5*Weighting!D16+TUM_db2_S4_Mat!Q5*Weighting!D17</f>
        <v>136.36778166750952</v>
      </c>
      <c r="E5" s="6">
        <f ca="1">+TUM_db2_S4_Mat!B5*Weighting!E2+TUM_db2_S4_Mat!C5*Weighting!E3+TUM_db2_S4_Mat!D5*Weighting!E4+TUM_db2_S4_Mat!E5*Weighting!E5+TUM_db2_S4_Mat!F5*Weighting!E6+TUM_db2_S4_Mat!G5*Weighting!E7+TUM_db2_S4_Mat!H5*Weighting!E8+TUM_db2_S4_Mat!I5*Weighting!E9+TUM_db2_S4_Mat!J5*Weighting!E10+TUM_db2_S4_Mat!K5*Weighting!E11+TUM_db2_S4_Mat!L5*Weighting!E12+TUM_db2_S4_Mat!M5*Weighting!E13+TUM_db2_S4_Mat!N5*Weighting!E14+TUM_db2_S4_Mat!O5*Weighting!E15+TUM_db2_S4_Mat!P5*Weighting!E16+TUM_db2_S4_Mat!Q5*Weighting!E17</f>
        <v>165.52678678733884</v>
      </c>
      <c r="F5" s="6">
        <f ca="1">+TUM_db2_S4_Mat!B5*Weighting!F2+TUM_db2_S4_Mat!C5*Weighting!F3+TUM_db2_S4_Mat!D5*Weighting!F4+TUM_db2_S4_Mat!E5*Weighting!F5+TUM_db2_S4_Mat!F5*Weighting!F6+TUM_db2_S4_Mat!G5*Weighting!F7+TUM_db2_S4_Mat!H5*Weighting!F8+TUM_db2_S4_Mat!I5*Weighting!F9+TUM_db2_S4_Mat!J5*Weighting!F10+TUM_db2_S4_Mat!K5*Weighting!F11+TUM_db2_S4_Mat!L5*Weighting!F12+TUM_db2_S4_Mat!M5*Weighting!F13+TUM_db2_S4_Mat!N5*Weighting!F14+TUM_db2_S4_Mat!O5*Weighting!F15+TUM_db2_S4_Mat!P5*Weighting!F16+TUM_db2_S4_Mat!Q5*Weighting!F17</f>
        <v>128.05913698737567</v>
      </c>
      <c r="G5" s="6">
        <f>+TUM_db2_S4_Mat!B5*Weighting!G2+TUM_db2_S4_Mat!C5*Weighting!G3+TUM_db2_S4_Mat!D5*Weighting!G4+TUM_db2_S4_Mat!E5*Weighting!G5+TUM_db2_S4_Mat!F5*Weighting!G6+TUM_db2_S4_Mat!G5*Weighting!G7+TUM_db2_S4_Mat!H5*Weighting!G8+TUM_db2_S4_Mat!I5*Weighting!G9+TUM_db2_S4_Mat!J5*Weighting!G10+TUM_db2_S4_Mat!K5*Weighting!G11+TUM_db2_S4_Mat!L5*Weighting!G12+TUM_db2_S4_Mat!M5*Weighting!G13+TUM_db2_S4_Mat!N5*Weighting!G14+TUM_db2_S4_Mat!O5*Weighting!G15+TUM_db2_S4_Mat!P5*Weighting!G16+TUM_db2_S4_Mat!Q5*Weighting!G17</f>
        <v>57.097927919071587</v>
      </c>
      <c r="H5" s="6">
        <f>+TUM_db2_S4_Mat!B5*Weighting!H2+TUM_db2_S4_Mat!C5*Weighting!H3+TUM_db2_S4_Mat!D5*Weighting!H4+TUM_db2_S4_Mat!E5*Weighting!H5+TUM_db2_S4_Mat!F5*Weighting!H6+TUM_db2_S4_Mat!G5*Weighting!H7+TUM_db2_S4_Mat!H5*Weighting!H8+TUM_db2_S4_Mat!I5*Weighting!H9+TUM_db2_S4_Mat!J5*Weighting!H10+TUM_db2_S4_Mat!K5*Weighting!H11+TUM_db2_S4_Mat!L5*Weighting!H12+TUM_db2_S4_Mat!M5*Weighting!H13+TUM_db2_S4_Mat!N5*Weighting!H14+TUM_db2_S4_Mat!O5*Weighting!H15+TUM_db2_S4_Mat!P5*Weighting!H16+TUM_db2_S4_Mat!Q5*Weighting!H17</f>
        <v>47.33193233692014</v>
      </c>
      <c r="I5" s="6">
        <f>+TUM_db2_S4_Mat!B5*Weighting!I2+TUM_db2_S4_Mat!C5*Weighting!I3+TUM_db2_S4_Mat!D5*Weighting!I4+TUM_db2_S4_Mat!E5*Weighting!I5+TUM_db2_S4_Mat!F5*Weighting!I6+TUM_db2_S4_Mat!G5*Weighting!I7+TUM_db2_S4_Mat!H5*Weighting!I8+TUM_db2_S4_Mat!I5*Weighting!I9+TUM_db2_S4_Mat!J5*Weighting!I10+TUM_db2_S4_Mat!K5*Weighting!I11+TUM_db2_S4_Mat!L5*Weighting!I12+TUM_db2_S4_Mat!M5*Weighting!I13+TUM_db2_S4_Mat!N5*Weighting!I14+TUM_db2_S4_Mat!O5*Weighting!I15+TUM_db2_S4_Mat!P5*Weighting!I16+TUM_db2_S4_Mat!Q5*Weighting!I17</f>
        <v>55.089618992941148</v>
      </c>
      <c r="J5" s="6">
        <f>+TUM_db2_S4_Mat!B5*Weighting!J2+TUM_db2_S4_Mat!C5*Weighting!J3+TUM_db2_S4_Mat!D5*Weighting!J4+TUM_db2_S4_Mat!E5*Weighting!J5+TUM_db2_S4_Mat!F5*Weighting!J6+TUM_db2_S4_Mat!G5*Weighting!J7+TUM_db2_S4_Mat!H5*Weighting!J8+TUM_db2_S4_Mat!I5*Weighting!J9+TUM_db2_S4_Mat!J5*Weighting!J10+TUM_db2_S4_Mat!K5*Weighting!J11+TUM_db2_S4_Mat!L5*Weighting!J12+TUM_db2_S4_Mat!M5*Weighting!J13+TUM_db2_S4_Mat!N5*Weighting!J14+TUM_db2_S4_Mat!O5*Weighting!J15+TUM_db2_S4_Mat!P5*Weighting!J16+TUM_db2_S4_Mat!Q5*Weighting!J17</f>
        <v>63.433138961833777</v>
      </c>
      <c r="K5" s="6">
        <f>+TUM_db2_S4_Mat!B5*Weighting!K2+TUM_db2_S4_Mat!C5*Weighting!K3+TUM_db2_S4_Mat!D5*Weighting!K4+TUM_db2_S4_Mat!E5*Weighting!K5+TUM_db2_S4_Mat!F5*Weighting!K6+TUM_db2_S4_Mat!G5*Weighting!K7+TUM_db2_S4_Mat!H5*Weighting!K8+TUM_db2_S4_Mat!I5*Weighting!K9+TUM_db2_S4_Mat!J5*Weighting!K10+TUM_db2_S4_Mat!K5*Weighting!K11+TUM_db2_S4_Mat!L5*Weighting!K12+TUM_db2_S4_Mat!M5*Weighting!K13+TUM_db2_S4_Mat!N5*Weighting!K14+TUM_db2_S4_Mat!O5*Weighting!K15+TUM_db2_S4_Mat!P5*Weighting!K16+TUM_db2_S4_Mat!Q5*Weighting!K17</f>
        <v>43.404123229808491</v>
      </c>
      <c r="L5" s="6">
        <f>+TUM_db2_S4_Mat!B5*Weighting!L2+TUM_db2_S4_Mat!C5*Weighting!L3+TUM_db2_S4_Mat!D5*Weighting!L4+TUM_db2_S4_Mat!E5*Weighting!L5+TUM_db2_S4_Mat!F5*Weighting!L6+TUM_db2_S4_Mat!G5*Weighting!L7+TUM_db2_S4_Mat!H5*Weighting!L8+TUM_db2_S4_Mat!I5*Weighting!L9+TUM_db2_S4_Mat!J5*Weighting!L10+TUM_db2_S4_Mat!K5*Weighting!L11+TUM_db2_S4_Mat!L5*Weighting!L12+TUM_db2_S4_Mat!M5*Weighting!L13+TUM_db2_S4_Mat!N5*Weighting!L14+TUM_db2_S4_Mat!O5*Weighting!L15+TUM_db2_S4_Mat!P5*Weighting!L16+TUM_db2_S4_Mat!Q5*Weighting!L17</f>
        <v>8.520551621906268</v>
      </c>
      <c r="M5" s="6">
        <f>+TUM_db2_S4_Mat!B5*Weighting!M2+TUM_db2_S4_Mat!C5*Weighting!M3+TUM_db2_S4_Mat!D5*Weighting!M4+TUM_db2_S4_Mat!E5*Weighting!M5+TUM_db2_S4_Mat!F5*Weighting!M6+TUM_db2_S4_Mat!G5*Weighting!M7+TUM_db2_S4_Mat!H5*Weighting!M8+TUM_db2_S4_Mat!I5*Weighting!M9+TUM_db2_S4_Mat!J5*Weighting!M10+TUM_db2_S4_Mat!K5*Weighting!M11+TUM_db2_S4_Mat!L5*Weighting!M12+TUM_db2_S4_Mat!M5*Weighting!M13+TUM_db2_S4_Mat!N5*Weighting!M14+TUM_db2_S4_Mat!O5*Weighting!M15+TUM_db2_S4_Mat!P5*Weighting!M16+TUM_db2_S4_Mat!Q5*Weighting!M17</f>
        <v>0.41679061538687728</v>
      </c>
      <c r="N5" s="6">
        <f>+TUM_db2_S4_Mat!B5*Weighting!N2+TUM_db2_S4_Mat!C5*Weighting!N3+TUM_db2_S4_Mat!D5*Weighting!N4+TUM_db2_S4_Mat!E5*Weighting!N5+TUM_db2_S4_Mat!F5*Weighting!N6+TUM_db2_S4_Mat!G5*Weighting!N7+TUM_db2_S4_Mat!H5*Weighting!N8+TUM_db2_S4_Mat!I5*Weighting!N9+TUM_db2_S4_Mat!J5*Weighting!N10+TUM_db2_S4_Mat!K5*Weighting!N11+TUM_db2_S4_Mat!L5*Weighting!N12+TUM_db2_S4_Mat!M5*Weighting!N13+TUM_db2_S4_Mat!N5*Weighting!N14+TUM_db2_S4_Mat!O5*Weighting!N15+TUM_db2_S4_Mat!P5*Weighting!N16+TUM_db2_S4_Mat!Q5*Weighting!N17</f>
        <v>137.83605692879746</v>
      </c>
      <c r="O5" s="6">
        <f>+TUM_db2_S4_Mat!B5*Weighting!O2+TUM_db2_S4_Mat!C5*Weighting!O3+TUM_db2_S4_Mat!D5*Weighting!O4+TUM_db2_S4_Mat!E5*Weighting!O5+TUM_db2_S4_Mat!F5*Weighting!O6+TUM_db2_S4_Mat!G5*Weighting!O7+TUM_db2_S4_Mat!H5*Weighting!O8+TUM_db2_S4_Mat!I5*Weighting!O9+TUM_db2_S4_Mat!J5*Weighting!O10+TUM_db2_S4_Mat!K5*Weighting!O11+TUM_db2_S4_Mat!L5*Weighting!O12+TUM_db2_S4_Mat!M5*Weighting!O13+TUM_db2_S4_Mat!N5*Weighting!O14+TUM_db2_S4_Mat!O5*Weighting!O15+TUM_db2_S4_Mat!P5*Weighting!O16+TUM_db2_S4_Mat!Q5*Weighting!O17</f>
        <v>211.44060927566773</v>
      </c>
      <c r="P5" s="6">
        <f>+TUM_db2_S4_Mat!B5*Weighting!P2+TUM_db2_S4_Mat!C5*Weighting!P3+TUM_db2_S4_Mat!D5*Weighting!P4+TUM_db2_S4_Mat!E5*Weighting!P5+TUM_db2_S4_Mat!F5*Weighting!P6+TUM_db2_S4_Mat!G5*Weighting!P7+TUM_db2_S4_Mat!H5*Weighting!P8+TUM_db2_S4_Mat!I5*Weighting!P9+TUM_db2_S4_Mat!J5*Weighting!P10+TUM_db2_S4_Mat!K5*Weighting!P11+TUM_db2_S4_Mat!L5*Weighting!P12+TUM_db2_S4_Mat!M5*Weighting!P13+TUM_db2_S4_Mat!N5*Weighting!P14+TUM_db2_S4_Mat!O5*Weighting!P15+TUM_db2_S4_Mat!P5*Weighting!P16+TUM_db2_S4_Mat!Q5*Weighting!P17</f>
        <v>15.56684189647002</v>
      </c>
      <c r="Q5" s="6">
        <f>+TUM_db2_S4_Mat!B5*Weighting!Q2+TUM_db2_S4_Mat!C5*Weighting!Q3+TUM_db2_S4_Mat!D5*Weighting!Q4+TUM_db2_S4_Mat!E5*Weighting!Q5+TUM_db2_S4_Mat!F5*Weighting!Q6+TUM_db2_S4_Mat!G5*Weighting!Q7+TUM_db2_S4_Mat!H5*Weighting!Q8+TUM_db2_S4_Mat!I5*Weighting!Q9+TUM_db2_S4_Mat!J5*Weighting!Q10+TUM_db2_S4_Mat!K5*Weighting!Q11+TUM_db2_S4_Mat!L5*Weighting!Q12+TUM_db2_S4_Mat!M5*Weighting!Q13+TUM_db2_S4_Mat!N5*Weighting!Q14+TUM_db2_S4_Mat!O5*Weighting!Q15+TUM_db2_S4_Mat!P5*Weighting!Q16+TUM_db2_S4_Mat!Q5*Weighting!Q17</f>
        <v>0.92657622309680732</v>
      </c>
      <c r="R5" s="6">
        <f>+TUM_db2_S4_Mat!B5*Weighting!R2+TUM_db2_S4_Mat!C5*Weighting!R3+TUM_db2_S4_Mat!D5*Weighting!R4+TUM_db2_S4_Mat!E5*Weighting!R5+TUM_db2_S4_Mat!F5*Weighting!R6+TUM_db2_S4_Mat!G5*Weighting!R7+TUM_db2_S4_Mat!H5*Weighting!R8+TUM_db2_S4_Mat!I5*Weighting!R9+TUM_db2_S4_Mat!J5*Weighting!R10+TUM_db2_S4_Mat!K5*Weighting!R11+TUM_db2_S4_Mat!L5*Weighting!R12+TUM_db2_S4_Mat!M5*Weighting!R13+TUM_db2_S4_Mat!N5*Weighting!R14+TUM_db2_S4_Mat!O5*Weighting!R15+TUM_db2_S4_Mat!P5*Weighting!R16+TUM_db2_S4_Mat!Q5*Weighting!R17</f>
        <v>12.903686495898526</v>
      </c>
      <c r="S5" s="6">
        <f>+TUM_db2_S4_Mat!B5*Weighting!S2+TUM_db2_S4_Mat!C5*Weighting!S3+TUM_db2_S4_Mat!D5*Weighting!S4+TUM_db2_S4_Mat!E5*Weighting!S5+TUM_db2_S4_Mat!F5*Weighting!S6+TUM_db2_S4_Mat!G5*Weighting!S7+TUM_db2_S4_Mat!H5*Weighting!S8+TUM_db2_S4_Mat!I5*Weighting!S9+TUM_db2_S4_Mat!J5*Weighting!S10+TUM_db2_S4_Mat!K5*Weighting!S11+TUM_db2_S4_Mat!L5*Weighting!S12+TUM_db2_S4_Mat!M5*Weighting!S13+TUM_db2_S4_Mat!N5*Weighting!S14+TUM_db2_S4_Mat!O5*Weighting!S15+TUM_db2_S4_Mat!P5*Weighting!S16+TUM_db2_S4_Mat!Q5*Weighting!S17</f>
        <v>23.119636506121257</v>
      </c>
      <c r="T5" s="6">
        <f>+TUM_db2_S4_Mat!B5*Weighting!T2+TUM_db2_S4_Mat!C5*Weighting!T3+TUM_db2_S4_Mat!D5*Weighting!T4+TUM_db2_S4_Mat!E5*Weighting!T5+TUM_db2_S4_Mat!F5*Weighting!T6+TUM_db2_S4_Mat!G5*Weighting!T7+TUM_db2_S4_Mat!H5*Weighting!T8+TUM_db2_S4_Mat!I5*Weighting!T9+TUM_db2_S4_Mat!J5*Weighting!T10+TUM_db2_S4_Mat!K5*Weighting!T11+TUM_db2_S4_Mat!L5*Weighting!T12+TUM_db2_S4_Mat!M5*Weighting!T13+TUM_db2_S4_Mat!N5*Weighting!T14+TUM_db2_S4_Mat!O5*Weighting!T15+TUM_db2_S4_Mat!P5*Weighting!T16+TUM_db2_S4_Mat!Q5*Weighting!T17</f>
        <v>30.087476299810692</v>
      </c>
      <c r="U5" s="6">
        <f>+TUM_db2_S4_Mat!B5*Weighting!U2+TUM_db2_S4_Mat!C5*Weighting!U3+TUM_db2_S4_Mat!D5*Weighting!U4+TUM_db2_S4_Mat!E5*Weighting!U5+TUM_db2_S4_Mat!F5*Weighting!U6+TUM_db2_S4_Mat!G5*Weighting!U7+TUM_db2_S4_Mat!H5*Weighting!U8+TUM_db2_S4_Mat!I5*Weighting!U9+TUM_db2_S4_Mat!J5*Weighting!U10+TUM_db2_S4_Mat!K5*Weighting!U11+TUM_db2_S4_Mat!L5*Weighting!U12+TUM_db2_S4_Mat!M5*Weighting!U13+TUM_db2_S4_Mat!N5*Weighting!U14+TUM_db2_S4_Mat!O5*Weighting!U15+TUM_db2_S4_Mat!P5*Weighting!U16+TUM_db2_S4_Mat!Q5*Weighting!U17</f>
        <v>33.57623815792784</v>
      </c>
      <c r="V5" s="6">
        <f>+TUM_db2_S4_Mat!B5*Weighting!V2+TUM_db2_S4_Mat!C5*Weighting!V3+TUM_db2_S4_Mat!D5*Weighting!V4+TUM_db2_S4_Mat!E5*Weighting!V5+TUM_db2_S4_Mat!F5*Weighting!V6+TUM_db2_S4_Mat!G5*Weighting!V7+TUM_db2_S4_Mat!H5*Weighting!V8+TUM_db2_S4_Mat!I5*Weighting!V9+TUM_db2_S4_Mat!J5*Weighting!V10+TUM_db2_S4_Mat!K5*Weighting!V11+TUM_db2_S4_Mat!L5*Weighting!V12+TUM_db2_S4_Mat!M5*Weighting!V13+TUM_db2_S4_Mat!N5*Weighting!V14+TUM_db2_S4_Mat!O5*Weighting!V15+TUM_db2_S4_Mat!P5*Weighting!V16+TUM_db2_S4_Mat!Q5*Weighting!V17</f>
        <v>30.338497833319558</v>
      </c>
      <c r="W5" s="6">
        <f>+TUM_db2_S4_Mat!B5*Weighting!W2+TUM_db2_S4_Mat!C5*Weighting!W3+TUM_db2_S4_Mat!D5*Weighting!W4+TUM_db2_S4_Mat!E5*Weighting!W5+TUM_db2_S4_Mat!F5*Weighting!W6+TUM_db2_S4_Mat!G5*Weighting!W7+TUM_db2_S4_Mat!H5*Weighting!W8+TUM_db2_S4_Mat!I5*Weighting!W9+TUM_db2_S4_Mat!J5*Weighting!W10+TUM_db2_S4_Mat!K5*Weighting!W11+TUM_db2_S4_Mat!L5*Weighting!W12+TUM_db2_S4_Mat!M5*Weighting!W13+TUM_db2_S4_Mat!N5*Weighting!W14+TUM_db2_S4_Mat!O5*Weighting!W15+TUM_db2_S4_Mat!P5*Weighting!W16+TUM_db2_S4_Mat!Q5*Weighting!W17</f>
        <v>204.58808738493312</v>
      </c>
      <c r="X5" s="6">
        <f>+TUM_db2_S4_Mat!B5*Weighting!X2+TUM_db2_S4_Mat!C5*Weighting!X3+TUM_db2_S4_Mat!D5*Weighting!X4+TUM_db2_S4_Mat!E5*Weighting!X5+TUM_db2_S4_Mat!F5*Weighting!X6+TUM_db2_S4_Mat!G5*Weighting!X7+TUM_db2_S4_Mat!H5*Weighting!X8+TUM_db2_S4_Mat!I5*Weighting!X9+TUM_db2_S4_Mat!J5*Weighting!X10+TUM_db2_S4_Mat!K5*Weighting!X11+TUM_db2_S4_Mat!L5*Weighting!X12+TUM_db2_S4_Mat!M5*Weighting!X13+TUM_db2_S4_Mat!N5*Weighting!X14+TUM_db2_S4_Mat!O5*Weighting!X15+TUM_db2_S4_Mat!P5*Weighting!X16+TUM_db2_S4_Mat!Q5*Weighting!X17</f>
        <v>17.929150938579173</v>
      </c>
      <c r="Y5" s="6">
        <f>+TUM_db2_S4_Mat!B5*Weighting!Y2+TUM_db2_S4_Mat!C5*Weighting!Y3+TUM_db2_S4_Mat!D5*Weighting!Y4+TUM_db2_S4_Mat!E5*Weighting!Y5+TUM_db2_S4_Mat!F5*Weighting!Y6+TUM_db2_S4_Mat!G5*Weighting!Y7+TUM_db2_S4_Mat!H5*Weighting!Y8+TUM_db2_S4_Mat!I5*Weighting!Y9+TUM_db2_S4_Mat!J5*Weighting!Y10+TUM_db2_S4_Mat!K5*Weighting!Y11+TUM_db2_S4_Mat!L5*Weighting!Y12+TUM_db2_S4_Mat!M5*Weighting!Y13+TUM_db2_S4_Mat!N5*Weighting!Y14+TUM_db2_S4_Mat!O5*Weighting!Y15+TUM_db2_S4_Mat!P5*Weighting!Y16+TUM_db2_S4_Mat!Q5*Weighting!Y17</f>
        <v>154.86573359869598</v>
      </c>
      <c r="Z5" s="6">
        <f>+TUM_db2_S4_Mat!B5*Weighting!Z2+TUM_db2_S4_Mat!C5*Weighting!Z3+TUM_db2_S4_Mat!D5*Weighting!Z4+TUM_db2_S4_Mat!E5*Weighting!Z5+TUM_db2_S4_Mat!F5*Weighting!Z6+TUM_db2_S4_Mat!G5*Weighting!Z7+TUM_db2_S4_Mat!H5*Weighting!Z8+TUM_db2_S4_Mat!I5*Weighting!Z9+TUM_db2_S4_Mat!J5*Weighting!Z10+TUM_db2_S4_Mat!K5*Weighting!Z11+TUM_db2_S4_Mat!L5*Weighting!Z12+TUM_db2_S4_Mat!M5*Weighting!Z13+TUM_db2_S4_Mat!N5*Weighting!Z14+TUM_db2_S4_Mat!O5*Weighting!Z15+TUM_db2_S4_Mat!P5*Weighting!Z16+TUM_db2_S4_Mat!Q5*Weighting!Z17</f>
        <v>18.877665275705123</v>
      </c>
      <c r="AA5" s="6">
        <f>+TUM_db2_S4_Mat!B5*Weighting!AA2+TUM_db2_S4_Mat!C5*Weighting!AA3+TUM_db2_S4_Mat!D5*Weighting!AA4+TUM_db2_S4_Mat!E5*Weighting!AA5+TUM_db2_S4_Mat!F5*Weighting!AA6+TUM_db2_S4_Mat!G5*Weighting!AA7+TUM_db2_S4_Mat!H5*Weighting!AA8+TUM_db2_S4_Mat!I5*Weighting!AA9+TUM_db2_S4_Mat!J5*Weighting!AA10+TUM_db2_S4_Mat!K5*Weighting!AA11+TUM_db2_S4_Mat!L5*Weighting!AA12+TUM_db2_S4_Mat!M5*Weighting!AA13+TUM_db2_S4_Mat!N5*Weighting!AA14+TUM_db2_S4_Mat!O5*Weighting!AA15+TUM_db2_S4_Mat!P5*Weighting!AA16+TUM_db2_S4_Mat!Q5*Weighting!AA17</f>
        <v>12.573247652829075</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5_Treatm!B2*Weighting!B2+TUM_db2_S5_Treatm!C2*Weighting!B3+TUM_db2_S5_Treatm!D2*Weighting!B4+TUM_db2_S5_Treatm!E2*Weighting!B5+TUM_db2_S5_Treatm!F2*Weighting!B6+TUM_db2_S5_Treatm!G2*Weighting!B7+TUM_db2_S5_Treatm!H2*Weighting!B8+TUM_db2_S5_Treatm!I2*Weighting!B9+TUM_db2_S5_Treatm!J2*Weighting!B10+TUM_db2_S5_Treatm!K2*Weighting!B11+TUM_db2_S5_Treatm!L2*Weighting!B12+TUM_db2_S5_Treatm!M2*Weighting!B13+TUM_db2_S5_Treatm!N2*Weighting!B14+TUM_db2_S5_Treatm!O2*Weighting!B15+TUM_db2_S5_Treatm!P2*Weighting!B16+TUM_db2_S5_Treatm!Q2*Weighting!B17</f>
        <v>8.7176031698905625</v>
      </c>
      <c r="C2" s="6">
        <f ca="1">+TUM_db2_S5_Treatm!B2*Weighting!C2+TUM_db2_S5_Treatm!C2*Weighting!C3+TUM_db2_S5_Treatm!D2*Weighting!C4+TUM_db2_S5_Treatm!E2*Weighting!C5+TUM_db2_S5_Treatm!F2*Weighting!C6+TUM_db2_S5_Treatm!G2*Weighting!C7+TUM_db2_S5_Treatm!H2*Weighting!C8+TUM_db2_S5_Treatm!I2*Weighting!C9+TUM_db2_S5_Treatm!J2*Weighting!C10+TUM_db2_S5_Treatm!K2*Weighting!C11+TUM_db2_S5_Treatm!L2*Weighting!C12+TUM_db2_S5_Treatm!M2*Weighting!C13+TUM_db2_S5_Treatm!N2*Weighting!C14+TUM_db2_S5_Treatm!O2*Weighting!C15+TUM_db2_S5_Treatm!P2*Weighting!C16+TUM_db2_S5_Treatm!Q2*Weighting!C17</f>
        <v>6.2885393230200215</v>
      </c>
      <c r="D2" s="6">
        <f ca="1">+TUM_db2_S5_Treatm!B2*Weighting!D2+TUM_db2_S5_Treatm!C2*Weighting!D3+TUM_db2_S5_Treatm!D2*Weighting!D4+TUM_db2_S5_Treatm!E2*Weighting!D5+TUM_db2_S5_Treatm!F2*Weighting!D6+TUM_db2_S5_Treatm!G2*Weighting!D7+TUM_db2_S5_Treatm!H2*Weighting!D8+TUM_db2_S5_Treatm!I2*Weighting!D9+TUM_db2_S5_Treatm!J2*Weighting!D10+TUM_db2_S5_Treatm!K2*Weighting!D11+TUM_db2_S5_Treatm!L2*Weighting!D12+TUM_db2_S5_Treatm!M2*Weighting!D13+TUM_db2_S5_Treatm!N2*Weighting!D14+TUM_db2_S5_Treatm!O2*Weighting!D15+TUM_db2_S5_Treatm!P2*Weighting!D16+TUM_db2_S5_Treatm!Q2*Weighting!D17</f>
        <v>8.600966094299535</v>
      </c>
      <c r="E2" s="6">
        <f ca="1">+TUM_db2_S5_Treatm!B2*Weighting!E2+TUM_db2_S5_Treatm!C2*Weighting!E3+TUM_db2_S5_Treatm!D2*Weighting!E4+TUM_db2_S5_Treatm!E2*Weighting!E5+TUM_db2_S5_Treatm!F2*Weighting!E6+TUM_db2_S5_Treatm!G2*Weighting!E7+TUM_db2_S5_Treatm!H2*Weighting!E8+TUM_db2_S5_Treatm!I2*Weighting!E9+TUM_db2_S5_Treatm!J2*Weighting!E10+TUM_db2_S5_Treatm!K2*Weighting!E11+TUM_db2_S5_Treatm!L2*Weighting!E12+TUM_db2_S5_Treatm!M2*Weighting!E13+TUM_db2_S5_Treatm!N2*Weighting!E14+TUM_db2_S5_Treatm!O2*Weighting!E15+TUM_db2_S5_Treatm!P2*Weighting!E16+TUM_db2_S5_Treatm!Q2*Weighting!E17</f>
        <v>13.014538755895844</v>
      </c>
      <c r="F2" s="6">
        <f ca="1">+TUM_db2_S5_Treatm!B2*Weighting!F2+TUM_db2_S5_Treatm!C2*Weighting!F3+TUM_db2_S5_Treatm!D2*Weighting!F4+TUM_db2_S5_Treatm!E2*Weighting!F5+TUM_db2_S5_Treatm!F2*Weighting!F6+TUM_db2_S5_Treatm!G2*Weighting!F7+TUM_db2_S5_Treatm!H2*Weighting!F8+TUM_db2_S5_Treatm!I2*Weighting!F9+TUM_db2_S5_Treatm!J2*Weighting!F10+TUM_db2_S5_Treatm!K2*Weighting!F11+TUM_db2_S5_Treatm!L2*Weighting!F12+TUM_db2_S5_Treatm!M2*Weighting!F13+TUM_db2_S5_Treatm!N2*Weighting!F14+TUM_db2_S5_Treatm!O2*Weighting!F15+TUM_db2_S5_Treatm!P2*Weighting!F16+TUM_db2_S5_Treatm!Q2*Weighting!F17</f>
        <v>7.4936640613337744</v>
      </c>
      <c r="G2" s="6">
        <f>+TUM_db2_S5_Treatm!B2*Weighting!G2+TUM_db2_S5_Treatm!C2*Weighting!G3+TUM_db2_S5_Treatm!D2*Weighting!G4+TUM_db2_S5_Treatm!E2*Weighting!G5+TUM_db2_S5_Treatm!F2*Weighting!G6+TUM_db2_S5_Treatm!G2*Weighting!G7+TUM_db2_S5_Treatm!H2*Weighting!G8+TUM_db2_S5_Treatm!I2*Weighting!G9+TUM_db2_S5_Treatm!J2*Weighting!G10+TUM_db2_S5_Treatm!K2*Weighting!G11+TUM_db2_S5_Treatm!L2*Weighting!G12+TUM_db2_S5_Treatm!M2*Weighting!G13+TUM_db2_S5_Treatm!N2*Weighting!G14+TUM_db2_S5_Treatm!O2*Weighting!G15+TUM_db2_S5_Treatm!P2*Weighting!G16+TUM_db2_S5_Treatm!Q2*Weighting!G17</f>
        <v>2.8604550880605633</v>
      </c>
      <c r="H2" s="6">
        <f>+TUM_db2_S5_Treatm!B2*Weighting!H2+TUM_db2_S5_Treatm!C2*Weighting!H3+TUM_db2_S5_Treatm!D2*Weighting!H4+TUM_db2_S5_Treatm!E2*Weighting!H5+TUM_db2_S5_Treatm!F2*Weighting!H6+TUM_db2_S5_Treatm!G2*Weighting!H7+TUM_db2_S5_Treatm!H2*Weighting!H8+TUM_db2_S5_Treatm!I2*Weighting!H9+TUM_db2_S5_Treatm!J2*Weighting!H10+TUM_db2_S5_Treatm!K2*Weighting!H11+TUM_db2_S5_Treatm!L2*Weighting!H12+TUM_db2_S5_Treatm!M2*Weighting!H13+TUM_db2_S5_Treatm!N2*Weighting!H14+TUM_db2_S5_Treatm!O2*Weighting!H15+TUM_db2_S5_Treatm!P2*Weighting!H16+TUM_db2_S5_Treatm!Q2*Weighting!H17</f>
        <v>1.8125403386513321</v>
      </c>
      <c r="I2" s="6">
        <f>+TUM_db2_S5_Treatm!B2*Weighting!I2+TUM_db2_S5_Treatm!C2*Weighting!I3+TUM_db2_S5_Treatm!D2*Weighting!I4+TUM_db2_S5_Treatm!E2*Weighting!I5+TUM_db2_S5_Treatm!F2*Weighting!I6+TUM_db2_S5_Treatm!G2*Weighting!I7+TUM_db2_S5_Treatm!H2*Weighting!I8+TUM_db2_S5_Treatm!I2*Weighting!I9+TUM_db2_S5_Treatm!J2*Weighting!I10+TUM_db2_S5_Treatm!K2*Weighting!I11+TUM_db2_S5_Treatm!L2*Weighting!I12+TUM_db2_S5_Treatm!M2*Weighting!I13+TUM_db2_S5_Treatm!N2*Weighting!I14+TUM_db2_S5_Treatm!O2*Weighting!I15+TUM_db2_S5_Treatm!P2*Weighting!I16+TUM_db2_S5_Treatm!Q2*Weighting!I17</f>
        <v>2.5411025603462454</v>
      </c>
      <c r="J2" s="6">
        <f>+TUM_db2_S5_Treatm!B2*Weighting!J2+TUM_db2_S5_Treatm!C2*Weighting!J3+TUM_db2_S5_Treatm!D2*Weighting!J4+TUM_db2_S5_Treatm!E2*Weighting!J5+TUM_db2_S5_Treatm!F2*Weighting!J6+TUM_db2_S5_Treatm!G2*Weighting!J7+TUM_db2_S5_Treatm!H2*Weighting!J8+TUM_db2_S5_Treatm!I2*Weighting!J9+TUM_db2_S5_Treatm!J2*Weighting!J10+TUM_db2_S5_Treatm!K2*Weighting!J11+TUM_db2_S5_Treatm!L2*Weighting!J12+TUM_db2_S5_Treatm!M2*Weighting!J13+TUM_db2_S5_Treatm!N2*Weighting!J14+TUM_db2_S5_Treatm!O2*Weighting!J15+TUM_db2_S5_Treatm!P2*Weighting!J16+TUM_db2_S5_Treatm!Q2*Weighting!J17</f>
        <v>5.9770006118069094</v>
      </c>
      <c r="K2" s="6">
        <f>+TUM_db2_S5_Treatm!B2*Weighting!K2+TUM_db2_S5_Treatm!C2*Weighting!K3+TUM_db2_S5_Treatm!D2*Weighting!K4+TUM_db2_S5_Treatm!E2*Weighting!K5+TUM_db2_S5_Treatm!F2*Weighting!K6+TUM_db2_S5_Treatm!G2*Weighting!K7+TUM_db2_S5_Treatm!H2*Weighting!K8+TUM_db2_S5_Treatm!I2*Weighting!K9+TUM_db2_S5_Treatm!J2*Weighting!K10+TUM_db2_S5_Treatm!K2*Weighting!K11+TUM_db2_S5_Treatm!L2*Weighting!K12+TUM_db2_S5_Treatm!M2*Weighting!K13+TUM_db2_S5_Treatm!N2*Weighting!K14+TUM_db2_S5_Treatm!O2*Weighting!K15+TUM_db2_S5_Treatm!P2*Weighting!K16+TUM_db2_S5_Treatm!Q2*Weighting!K17</f>
        <v>1.5092770991148838</v>
      </c>
      <c r="L2" s="6">
        <f>+TUM_db2_S5_Treatm!B2*Weighting!L2+TUM_db2_S5_Treatm!C2*Weighting!L3+TUM_db2_S5_Treatm!D2*Weighting!L4+TUM_db2_S5_Treatm!E2*Weighting!L5+TUM_db2_S5_Treatm!F2*Weighting!L6+TUM_db2_S5_Treatm!G2*Weighting!L7+TUM_db2_S5_Treatm!H2*Weighting!L8+TUM_db2_S5_Treatm!I2*Weighting!L9+TUM_db2_S5_Treatm!J2*Weighting!L10+TUM_db2_S5_Treatm!K2*Weighting!L11+TUM_db2_S5_Treatm!L2*Weighting!L12+TUM_db2_S5_Treatm!M2*Weighting!L13+TUM_db2_S5_Treatm!N2*Weighting!L14+TUM_db2_S5_Treatm!O2*Weighting!L15+TUM_db2_S5_Treatm!P2*Weighting!L16+TUM_db2_S5_Treatm!Q2*Weighting!L17</f>
        <v>-2.6501207184387567</v>
      </c>
      <c r="M2" s="6">
        <f>+TUM_db2_S5_Treatm!B2*Weighting!M2+TUM_db2_S5_Treatm!C2*Weighting!M3+TUM_db2_S5_Treatm!D2*Weighting!M4+TUM_db2_S5_Treatm!E2*Weighting!M5+TUM_db2_S5_Treatm!F2*Weighting!M6+TUM_db2_S5_Treatm!G2*Weighting!M7+TUM_db2_S5_Treatm!H2*Weighting!M8+TUM_db2_S5_Treatm!I2*Weighting!M9+TUM_db2_S5_Treatm!J2*Weighting!M10+TUM_db2_S5_Treatm!K2*Weighting!M11+TUM_db2_S5_Treatm!L2*Weighting!M12+TUM_db2_S5_Treatm!M2*Weighting!M13+TUM_db2_S5_Treatm!N2*Weighting!M14+TUM_db2_S5_Treatm!O2*Weighting!M15+TUM_db2_S5_Treatm!P2*Weighting!M16+TUM_db2_S5_Treatm!Q2*Weighting!M17</f>
        <v>0.51800806645373187</v>
      </c>
      <c r="N2" s="6">
        <f>+TUM_db2_S5_Treatm!B2*Weighting!N2+TUM_db2_S5_Treatm!C2*Weighting!N3+TUM_db2_S5_Treatm!D2*Weighting!N4+TUM_db2_S5_Treatm!E2*Weighting!N5+TUM_db2_S5_Treatm!F2*Weighting!N6+TUM_db2_S5_Treatm!G2*Weighting!N7+TUM_db2_S5_Treatm!H2*Weighting!N8+TUM_db2_S5_Treatm!I2*Weighting!N9+TUM_db2_S5_Treatm!J2*Weighting!N10+TUM_db2_S5_Treatm!K2*Weighting!N11+TUM_db2_S5_Treatm!L2*Weighting!N12+TUM_db2_S5_Treatm!M2*Weighting!N13+TUM_db2_S5_Treatm!N2*Weighting!N14+TUM_db2_S5_Treatm!O2*Weighting!N15+TUM_db2_S5_Treatm!P2*Weighting!N16+TUM_db2_S5_Treatm!Q2*Weighting!N17</f>
        <v>31.915198983742116</v>
      </c>
      <c r="O2" s="6">
        <f>+TUM_db2_S5_Treatm!B2*Weighting!O2+TUM_db2_S5_Treatm!C2*Weighting!O3+TUM_db2_S5_Treatm!D2*Weighting!O4+TUM_db2_S5_Treatm!E2*Weighting!O5+TUM_db2_S5_Treatm!F2*Weighting!O6+TUM_db2_S5_Treatm!G2*Weighting!O7+TUM_db2_S5_Treatm!H2*Weighting!O8+TUM_db2_S5_Treatm!I2*Weighting!O9+TUM_db2_S5_Treatm!J2*Weighting!O10+TUM_db2_S5_Treatm!K2*Weighting!O11+TUM_db2_S5_Treatm!L2*Weighting!O12+TUM_db2_S5_Treatm!M2*Weighting!O13+TUM_db2_S5_Treatm!N2*Weighting!O14+TUM_db2_S5_Treatm!O2*Weighting!O15+TUM_db2_S5_Treatm!P2*Weighting!O16+TUM_db2_S5_Treatm!Q2*Weighting!O17</f>
        <v>8.1000619558342919</v>
      </c>
      <c r="P2" s="6">
        <f>+TUM_db2_S5_Treatm!B2*Weighting!P2+TUM_db2_S5_Treatm!C2*Weighting!P3+TUM_db2_S5_Treatm!D2*Weighting!P4+TUM_db2_S5_Treatm!E2*Weighting!P5+TUM_db2_S5_Treatm!F2*Weighting!P6+TUM_db2_S5_Treatm!G2*Weighting!P7+TUM_db2_S5_Treatm!H2*Weighting!P8+TUM_db2_S5_Treatm!I2*Weighting!P9+TUM_db2_S5_Treatm!J2*Weighting!P10+TUM_db2_S5_Treatm!K2*Weighting!P11+TUM_db2_S5_Treatm!L2*Weighting!P12+TUM_db2_S5_Treatm!M2*Weighting!P13+TUM_db2_S5_Treatm!N2*Weighting!P14+TUM_db2_S5_Treatm!O2*Weighting!P15+TUM_db2_S5_Treatm!P2*Weighting!P16+TUM_db2_S5_Treatm!Q2*Weighting!P17</f>
        <v>-5.1431808014758857</v>
      </c>
      <c r="Q2" s="6">
        <f>+TUM_db2_S5_Treatm!B2*Weighting!Q2+TUM_db2_S5_Treatm!C2*Weighting!Q3+TUM_db2_S5_Treatm!D2*Weighting!Q4+TUM_db2_S5_Treatm!E2*Weighting!Q5+TUM_db2_S5_Treatm!F2*Weighting!Q6+TUM_db2_S5_Treatm!G2*Weighting!Q7+TUM_db2_S5_Treatm!H2*Weighting!Q8+TUM_db2_S5_Treatm!I2*Weighting!Q9+TUM_db2_S5_Treatm!J2*Weighting!Q10+TUM_db2_S5_Treatm!K2*Weighting!Q11+TUM_db2_S5_Treatm!L2*Weighting!Q12+TUM_db2_S5_Treatm!M2*Weighting!Q13+TUM_db2_S5_Treatm!N2*Weighting!Q14+TUM_db2_S5_Treatm!O2*Weighting!Q15+TUM_db2_S5_Treatm!P2*Weighting!Q16+TUM_db2_S5_Treatm!Q2*Weighting!Q17</f>
        <v>0.81874346085430527</v>
      </c>
      <c r="R2" s="6">
        <f>+TUM_db2_S5_Treatm!B2*Weighting!R2+TUM_db2_S5_Treatm!C2*Weighting!R3+TUM_db2_S5_Treatm!D2*Weighting!R4+TUM_db2_S5_Treatm!E2*Weighting!R5+TUM_db2_S5_Treatm!F2*Weighting!R6+TUM_db2_S5_Treatm!G2*Weighting!R7+TUM_db2_S5_Treatm!H2*Weighting!R8+TUM_db2_S5_Treatm!I2*Weighting!R9+TUM_db2_S5_Treatm!J2*Weighting!R10+TUM_db2_S5_Treatm!K2*Weighting!R11+TUM_db2_S5_Treatm!L2*Weighting!R12+TUM_db2_S5_Treatm!M2*Weighting!R13+TUM_db2_S5_Treatm!N2*Weighting!R14+TUM_db2_S5_Treatm!O2*Weighting!R15+TUM_db2_S5_Treatm!P2*Weighting!R16+TUM_db2_S5_Treatm!Q2*Weighting!R17</f>
        <v>8.2331175555342231</v>
      </c>
      <c r="S2" s="6">
        <f>+TUM_db2_S5_Treatm!B2*Weighting!S2+TUM_db2_S5_Treatm!C2*Weighting!S3+TUM_db2_S5_Treatm!D2*Weighting!S4+TUM_db2_S5_Treatm!E2*Weighting!S5+TUM_db2_S5_Treatm!F2*Weighting!S6+TUM_db2_S5_Treatm!G2*Weighting!S7+TUM_db2_S5_Treatm!H2*Weighting!S8+TUM_db2_S5_Treatm!I2*Weighting!S9+TUM_db2_S5_Treatm!J2*Weighting!S10+TUM_db2_S5_Treatm!K2*Weighting!S11+TUM_db2_S5_Treatm!L2*Weighting!S12+TUM_db2_S5_Treatm!M2*Weighting!S13+TUM_db2_S5_Treatm!N2*Weighting!S14+TUM_db2_S5_Treatm!O2*Weighting!S15+TUM_db2_S5_Treatm!P2*Weighting!S16+TUM_db2_S5_Treatm!Q2*Weighting!S17</f>
        <v>-17.655336701614161</v>
      </c>
      <c r="T2" s="6">
        <f>+TUM_db2_S5_Treatm!B2*Weighting!T2+TUM_db2_S5_Treatm!C2*Weighting!T3+TUM_db2_S5_Treatm!D2*Weighting!T4+TUM_db2_S5_Treatm!E2*Weighting!T5+TUM_db2_S5_Treatm!F2*Weighting!T6+TUM_db2_S5_Treatm!G2*Weighting!T7+TUM_db2_S5_Treatm!H2*Weighting!T8+TUM_db2_S5_Treatm!I2*Weighting!T9+TUM_db2_S5_Treatm!J2*Weighting!T10+TUM_db2_S5_Treatm!K2*Weighting!T11+TUM_db2_S5_Treatm!L2*Weighting!T12+TUM_db2_S5_Treatm!M2*Weighting!T13+TUM_db2_S5_Treatm!N2*Weighting!T14+TUM_db2_S5_Treatm!O2*Weighting!T15+TUM_db2_S5_Treatm!P2*Weighting!T16+TUM_db2_S5_Treatm!Q2*Weighting!T17</f>
        <v>-25.894729252466874</v>
      </c>
      <c r="U2" s="6">
        <f>+TUM_db2_S5_Treatm!B2*Weighting!U2+TUM_db2_S5_Treatm!C2*Weighting!U3+TUM_db2_S5_Treatm!D2*Weighting!U4+TUM_db2_S5_Treatm!E2*Weighting!U5+TUM_db2_S5_Treatm!F2*Weighting!U6+TUM_db2_S5_Treatm!G2*Weighting!U7+TUM_db2_S5_Treatm!H2*Weighting!U8+TUM_db2_S5_Treatm!I2*Weighting!U9+TUM_db2_S5_Treatm!J2*Weighting!U10+TUM_db2_S5_Treatm!K2*Weighting!U11+TUM_db2_S5_Treatm!L2*Weighting!U12+TUM_db2_S5_Treatm!M2*Weighting!U13+TUM_db2_S5_Treatm!N2*Weighting!U14+TUM_db2_S5_Treatm!O2*Weighting!U15+TUM_db2_S5_Treatm!P2*Weighting!U16+TUM_db2_S5_Treatm!Q2*Weighting!U17</f>
        <v>0.26568068975960557</v>
      </c>
      <c r="V2" s="6">
        <f>+TUM_db2_S5_Treatm!B2*Weighting!V2+TUM_db2_S5_Treatm!C2*Weighting!V3+TUM_db2_S5_Treatm!D2*Weighting!V4+TUM_db2_S5_Treatm!E2*Weighting!V5+TUM_db2_S5_Treatm!F2*Weighting!V6+TUM_db2_S5_Treatm!G2*Weighting!V7+TUM_db2_S5_Treatm!H2*Weighting!V8+TUM_db2_S5_Treatm!I2*Weighting!V9+TUM_db2_S5_Treatm!J2*Weighting!V10+TUM_db2_S5_Treatm!K2*Weighting!V11+TUM_db2_S5_Treatm!L2*Weighting!V12+TUM_db2_S5_Treatm!M2*Weighting!V13+TUM_db2_S5_Treatm!N2*Weighting!V14+TUM_db2_S5_Treatm!O2*Weighting!V15+TUM_db2_S5_Treatm!P2*Weighting!V16+TUM_db2_S5_Treatm!Q2*Weighting!V17</f>
        <v>1.8740971665391868</v>
      </c>
      <c r="W2" s="6">
        <f>+TUM_db2_S5_Treatm!B2*Weighting!W2+TUM_db2_S5_Treatm!C2*Weighting!W3+TUM_db2_S5_Treatm!D2*Weighting!W4+TUM_db2_S5_Treatm!E2*Weighting!W5+TUM_db2_S5_Treatm!F2*Weighting!W6+TUM_db2_S5_Treatm!G2*Weighting!W7+TUM_db2_S5_Treatm!H2*Weighting!W8+TUM_db2_S5_Treatm!I2*Weighting!W9+TUM_db2_S5_Treatm!J2*Weighting!W10+TUM_db2_S5_Treatm!K2*Weighting!W11+TUM_db2_S5_Treatm!L2*Weighting!W12+TUM_db2_S5_Treatm!M2*Weighting!W13+TUM_db2_S5_Treatm!N2*Weighting!W14+TUM_db2_S5_Treatm!O2*Weighting!W15+TUM_db2_S5_Treatm!P2*Weighting!W16+TUM_db2_S5_Treatm!Q2*Weighting!W17</f>
        <v>16.825696916663077</v>
      </c>
      <c r="X2" s="6">
        <f>+TUM_db2_S5_Treatm!B2*Weighting!X2+TUM_db2_S5_Treatm!C2*Weighting!X3+TUM_db2_S5_Treatm!D2*Weighting!X4+TUM_db2_S5_Treatm!E2*Weighting!X5+TUM_db2_S5_Treatm!F2*Weighting!X6+TUM_db2_S5_Treatm!G2*Weighting!X7+TUM_db2_S5_Treatm!H2*Weighting!X8+TUM_db2_S5_Treatm!I2*Weighting!X9+TUM_db2_S5_Treatm!J2*Weighting!X10+TUM_db2_S5_Treatm!K2*Weighting!X11+TUM_db2_S5_Treatm!L2*Weighting!X12+TUM_db2_S5_Treatm!M2*Weighting!X13+TUM_db2_S5_Treatm!N2*Weighting!X14+TUM_db2_S5_Treatm!O2*Weighting!X15+TUM_db2_S5_Treatm!P2*Weighting!X16+TUM_db2_S5_Treatm!Q2*Weighting!X17</f>
        <v>1.0736463703021712</v>
      </c>
      <c r="Y2" s="6">
        <f>+TUM_db2_S5_Treatm!B2*Weighting!Y2+TUM_db2_S5_Treatm!C2*Weighting!Y3+TUM_db2_S5_Treatm!D2*Weighting!Y4+TUM_db2_S5_Treatm!E2*Weighting!Y5+TUM_db2_S5_Treatm!F2*Weighting!Y6+TUM_db2_S5_Treatm!G2*Weighting!Y7+TUM_db2_S5_Treatm!H2*Weighting!Y8+TUM_db2_S5_Treatm!I2*Weighting!Y9+TUM_db2_S5_Treatm!J2*Weighting!Y10+TUM_db2_S5_Treatm!K2*Weighting!Y11+TUM_db2_S5_Treatm!L2*Weighting!Y12+TUM_db2_S5_Treatm!M2*Weighting!Y13+TUM_db2_S5_Treatm!N2*Weighting!Y14+TUM_db2_S5_Treatm!O2*Weighting!Y15+TUM_db2_S5_Treatm!P2*Weighting!Y16+TUM_db2_S5_Treatm!Q2*Weighting!Y17</f>
        <v>4.2011095666509846E-3</v>
      </c>
      <c r="Z2" s="6">
        <f>+TUM_db2_S5_Treatm!B2*Weighting!Z2+TUM_db2_S5_Treatm!C2*Weighting!Z3+TUM_db2_S5_Treatm!D2*Weighting!Z4+TUM_db2_S5_Treatm!E2*Weighting!Z5+TUM_db2_S5_Treatm!F2*Weighting!Z6+TUM_db2_S5_Treatm!G2*Weighting!Z7+TUM_db2_S5_Treatm!H2*Weighting!Z8+TUM_db2_S5_Treatm!I2*Weighting!Z9+TUM_db2_S5_Treatm!J2*Weighting!Z10+TUM_db2_S5_Treatm!K2*Weighting!Z11+TUM_db2_S5_Treatm!L2*Weighting!Z12+TUM_db2_S5_Treatm!M2*Weighting!Z13+TUM_db2_S5_Treatm!N2*Weighting!Z14+TUM_db2_S5_Treatm!O2*Weighting!Z15+TUM_db2_S5_Treatm!P2*Weighting!Z16+TUM_db2_S5_Treatm!Q2*Weighting!Z17</f>
        <v>15.0176772033725</v>
      </c>
      <c r="AA2" s="6">
        <f>+TUM_db2_S5_Treatm!B2*Weighting!AA2+TUM_db2_S5_Treatm!C2*Weighting!AA3+TUM_db2_S5_Treatm!D2*Weighting!AA4+TUM_db2_S5_Treatm!E2*Weighting!AA5+TUM_db2_S5_Treatm!F2*Weighting!AA6+TUM_db2_S5_Treatm!G2*Weighting!AA7+TUM_db2_S5_Treatm!H2*Weighting!AA8+TUM_db2_S5_Treatm!I2*Weighting!AA9+TUM_db2_S5_Treatm!J2*Weighting!AA10+TUM_db2_S5_Treatm!K2*Weighting!AA11+TUM_db2_S5_Treatm!L2*Weighting!AA12+TUM_db2_S5_Treatm!M2*Weighting!AA13+TUM_db2_S5_Treatm!N2*Weighting!AA14+TUM_db2_S5_Treatm!O2*Weighting!AA15+TUM_db2_S5_Treatm!P2*Weighting!AA16+TUM_db2_S5_Treatm!Q2*Weighting!AA17</f>
        <v>12.464519404342827</v>
      </c>
    </row>
    <row r="3" spans="1:27" x14ac:dyDescent="0.35">
      <c r="A3" s="5" t="s">
        <v>2</v>
      </c>
      <c r="B3" s="6">
        <f ca="1">+TUM_db2_S5_Treatm!B3*Weighting!B2+TUM_db2_S5_Treatm!C3*Weighting!B3+TUM_db2_S5_Treatm!D3*Weighting!B4+TUM_db2_S5_Treatm!E3*Weighting!B5+TUM_db2_S5_Treatm!F3*Weighting!B6+TUM_db2_S5_Treatm!G3*Weighting!B7+TUM_db2_S5_Treatm!H3*Weighting!B8+TUM_db2_S5_Treatm!I3*Weighting!B9+TUM_db2_S5_Treatm!J3*Weighting!B10+TUM_db2_S5_Treatm!K3*Weighting!B11+TUM_db2_S5_Treatm!L3*Weighting!B12+TUM_db2_S5_Treatm!M3*Weighting!B13+TUM_db2_S5_Treatm!N3*Weighting!B14+TUM_db2_S5_Treatm!O3*Weighting!B15+TUM_db2_S5_Treatm!P3*Weighting!B16+TUM_db2_S5_Treatm!Q3*Weighting!B17</f>
        <v>-7.0298697706863074</v>
      </c>
      <c r="C3" s="6">
        <f ca="1">+TUM_db2_S5_Treatm!B3*Weighting!C2+TUM_db2_S5_Treatm!C3*Weighting!C3+TUM_db2_S5_Treatm!D3*Weighting!C4+TUM_db2_S5_Treatm!E3*Weighting!C5+TUM_db2_S5_Treatm!F3*Weighting!C6+TUM_db2_S5_Treatm!G3*Weighting!C7+TUM_db2_S5_Treatm!H3*Weighting!C8+TUM_db2_S5_Treatm!I3*Weighting!C9+TUM_db2_S5_Treatm!J3*Weighting!C10+TUM_db2_S5_Treatm!K3*Weighting!C11+TUM_db2_S5_Treatm!L3*Weighting!C12+TUM_db2_S5_Treatm!M3*Weighting!C13+TUM_db2_S5_Treatm!N3*Weighting!C14+TUM_db2_S5_Treatm!O3*Weighting!C15+TUM_db2_S5_Treatm!P3*Weighting!C16+TUM_db2_S5_Treatm!Q3*Weighting!C17</f>
        <v>-4.7119459435476578</v>
      </c>
      <c r="D3" s="6">
        <f ca="1">+TUM_db2_S5_Treatm!B3*Weighting!D2+TUM_db2_S5_Treatm!C3*Weighting!D3+TUM_db2_S5_Treatm!D3*Weighting!D4+TUM_db2_S5_Treatm!E3*Weighting!D5+TUM_db2_S5_Treatm!F3*Weighting!D6+TUM_db2_S5_Treatm!G3*Weighting!D7+TUM_db2_S5_Treatm!H3*Weighting!D8+TUM_db2_S5_Treatm!I3*Weighting!D9+TUM_db2_S5_Treatm!J3*Weighting!D10+TUM_db2_S5_Treatm!K3*Weighting!D11+TUM_db2_S5_Treatm!L3*Weighting!D12+TUM_db2_S5_Treatm!M3*Weighting!D13+TUM_db2_S5_Treatm!N3*Weighting!D14+TUM_db2_S5_Treatm!O3*Weighting!D15+TUM_db2_S5_Treatm!P3*Weighting!D16+TUM_db2_S5_Treatm!Q3*Weighting!D17</f>
        <v>-7.5212854129561793</v>
      </c>
      <c r="E3" s="6">
        <f ca="1">+TUM_db2_S5_Treatm!B3*Weighting!E2+TUM_db2_S5_Treatm!C3*Weighting!E3+TUM_db2_S5_Treatm!D3*Weighting!E4+TUM_db2_S5_Treatm!E3*Weighting!E5+TUM_db2_S5_Treatm!F3*Weighting!E6+TUM_db2_S5_Treatm!G3*Weighting!E7+TUM_db2_S5_Treatm!H3*Weighting!E8+TUM_db2_S5_Treatm!I3*Weighting!E9+TUM_db2_S5_Treatm!J3*Weighting!E10+TUM_db2_S5_Treatm!K3*Weighting!E11+TUM_db2_S5_Treatm!L3*Weighting!E12+TUM_db2_S5_Treatm!M3*Weighting!E13+TUM_db2_S5_Treatm!N3*Weighting!E14+TUM_db2_S5_Treatm!O3*Weighting!E15+TUM_db2_S5_Treatm!P3*Weighting!E16+TUM_db2_S5_Treatm!Q3*Weighting!E17</f>
        <v>-0.59264443572258441</v>
      </c>
      <c r="F3" s="6">
        <f ca="1">+TUM_db2_S5_Treatm!B3*Weighting!F2+TUM_db2_S5_Treatm!C3*Weighting!F3+TUM_db2_S5_Treatm!D3*Weighting!F4+TUM_db2_S5_Treatm!E3*Weighting!F5+TUM_db2_S5_Treatm!F3*Weighting!F6+TUM_db2_S5_Treatm!G3*Weighting!F7+TUM_db2_S5_Treatm!H3*Weighting!F8+TUM_db2_S5_Treatm!I3*Weighting!F9+TUM_db2_S5_Treatm!J3*Weighting!F10+TUM_db2_S5_Treatm!K3*Weighting!F11+TUM_db2_S5_Treatm!L3*Weighting!F12+TUM_db2_S5_Treatm!M3*Weighting!F13+TUM_db2_S5_Treatm!N3*Weighting!F14+TUM_db2_S5_Treatm!O3*Weighting!F15+TUM_db2_S5_Treatm!P3*Weighting!F16+TUM_db2_S5_Treatm!Q3*Weighting!F17</f>
        <v>-7.4378040352203652</v>
      </c>
      <c r="G3" s="6">
        <f>+TUM_db2_S5_Treatm!B3*Weighting!G2+TUM_db2_S5_Treatm!C3*Weighting!G3+TUM_db2_S5_Treatm!D3*Weighting!G4+TUM_db2_S5_Treatm!E3*Weighting!G5+TUM_db2_S5_Treatm!F3*Weighting!G6+TUM_db2_S5_Treatm!G3*Weighting!G7+TUM_db2_S5_Treatm!H3*Weighting!G8+TUM_db2_S5_Treatm!I3*Weighting!G9+TUM_db2_S5_Treatm!J3*Weighting!G10+TUM_db2_S5_Treatm!K3*Weighting!G11+TUM_db2_S5_Treatm!L3*Weighting!G12+TUM_db2_S5_Treatm!M3*Weighting!G13+TUM_db2_S5_Treatm!N3*Weighting!G14+TUM_db2_S5_Treatm!O3*Weighting!G15+TUM_db2_S5_Treatm!P3*Weighting!G16+TUM_db2_S5_Treatm!Q3*Weighting!G17</f>
        <v>-5.4030682984782956</v>
      </c>
      <c r="H3" s="6">
        <f>+TUM_db2_S5_Treatm!B3*Weighting!H2+TUM_db2_S5_Treatm!C3*Weighting!H3+TUM_db2_S5_Treatm!D3*Weighting!H4+TUM_db2_S5_Treatm!E3*Weighting!H5+TUM_db2_S5_Treatm!F3*Weighting!H6+TUM_db2_S5_Treatm!G3*Weighting!H7+TUM_db2_S5_Treatm!H3*Weighting!H8+TUM_db2_S5_Treatm!I3*Weighting!H9+TUM_db2_S5_Treatm!J3*Weighting!H10+TUM_db2_S5_Treatm!K3*Weighting!H11+TUM_db2_S5_Treatm!L3*Weighting!H12+TUM_db2_S5_Treatm!M3*Weighting!H13+TUM_db2_S5_Treatm!N3*Weighting!H14+TUM_db2_S5_Treatm!O3*Weighting!H15+TUM_db2_S5_Treatm!P3*Weighting!H16+TUM_db2_S5_Treatm!Q3*Weighting!H17</f>
        <v>-4.2534988740095923</v>
      </c>
      <c r="I3" s="6">
        <f>+TUM_db2_S5_Treatm!B3*Weighting!I2+TUM_db2_S5_Treatm!C3*Weighting!I3+TUM_db2_S5_Treatm!D3*Weighting!I4+TUM_db2_S5_Treatm!E3*Weighting!I5+TUM_db2_S5_Treatm!F3*Weighting!I6+TUM_db2_S5_Treatm!G3*Weighting!I7+TUM_db2_S5_Treatm!H3*Weighting!I8+TUM_db2_S5_Treatm!I3*Weighting!I9+TUM_db2_S5_Treatm!J3*Weighting!I10+TUM_db2_S5_Treatm!K3*Weighting!I11+TUM_db2_S5_Treatm!L3*Weighting!I12+TUM_db2_S5_Treatm!M3*Weighting!I13+TUM_db2_S5_Treatm!N3*Weighting!I14+TUM_db2_S5_Treatm!O3*Weighting!I15+TUM_db2_S5_Treatm!P3*Weighting!I16+TUM_db2_S5_Treatm!Q3*Weighting!I17</f>
        <v>-5.7090244148474127</v>
      </c>
      <c r="J3" s="6">
        <f>+TUM_db2_S5_Treatm!B3*Weighting!J2+TUM_db2_S5_Treatm!C3*Weighting!J3+TUM_db2_S5_Treatm!D3*Weighting!J4+TUM_db2_S5_Treatm!E3*Weighting!J5+TUM_db2_S5_Treatm!F3*Weighting!J6+TUM_db2_S5_Treatm!G3*Weighting!J7+TUM_db2_S5_Treatm!H3*Weighting!J8+TUM_db2_S5_Treatm!I3*Weighting!J9+TUM_db2_S5_Treatm!J3*Weighting!J10+TUM_db2_S5_Treatm!K3*Weighting!J11+TUM_db2_S5_Treatm!L3*Weighting!J12+TUM_db2_S5_Treatm!M3*Weighting!J13+TUM_db2_S5_Treatm!N3*Weighting!J14+TUM_db2_S5_Treatm!O3*Weighting!J15+TUM_db2_S5_Treatm!P3*Weighting!J16+TUM_db2_S5_Treatm!Q3*Weighting!J17</f>
        <v>-0.74843590259441539</v>
      </c>
      <c r="K3" s="6">
        <f>+TUM_db2_S5_Treatm!B3*Weighting!K2+TUM_db2_S5_Treatm!C3*Weighting!K3+TUM_db2_S5_Treatm!D3*Weighting!K4+TUM_db2_S5_Treatm!E3*Weighting!K5+TUM_db2_S5_Treatm!F3*Weighting!K6+TUM_db2_S5_Treatm!G3*Weighting!K7+TUM_db2_S5_Treatm!H3*Weighting!K8+TUM_db2_S5_Treatm!I3*Weighting!K9+TUM_db2_S5_Treatm!J3*Weighting!K10+TUM_db2_S5_Treatm!K3*Weighting!K11+TUM_db2_S5_Treatm!L3*Weighting!K12+TUM_db2_S5_Treatm!M3*Weighting!K13+TUM_db2_S5_Treatm!N3*Weighting!K14+TUM_db2_S5_Treatm!O3*Weighting!K15+TUM_db2_S5_Treatm!P3*Weighting!K16+TUM_db2_S5_Treatm!Q3*Weighting!K17</f>
        <v>-5.1606338900081488</v>
      </c>
      <c r="L3" s="6">
        <f>+TUM_db2_S5_Treatm!B3*Weighting!L2+TUM_db2_S5_Treatm!C3*Weighting!L3+TUM_db2_S5_Treatm!D3*Weighting!L4+TUM_db2_S5_Treatm!E3*Weighting!L5+TUM_db2_S5_Treatm!F3*Weighting!L6+TUM_db2_S5_Treatm!G3*Weighting!L7+TUM_db2_S5_Treatm!H3*Weighting!L8+TUM_db2_S5_Treatm!I3*Weighting!L9+TUM_db2_S5_Treatm!J3*Weighting!L10+TUM_db2_S5_Treatm!K3*Weighting!L11+TUM_db2_S5_Treatm!L3*Weighting!L12+TUM_db2_S5_Treatm!M3*Weighting!L13+TUM_db2_S5_Treatm!N3*Weighting!L14+TUM_db2_S5_Treatm!O3*Weighting!L15+TUM_db2_S5_Treatm!P3*Weighting!L16+TUM_db2_S5_Treatm!Q3*Weighting!L17</f>
        <v>-2.3551144512129634</v>
      </c>
      <c r="M3" s="6">
        <f>+TUM_db2_S5_Treatm!B3*Weighting!M2+TUM_db2_S5_Treatm!C3*Weighting!M3+TUM_db2_S5_Treatm!D3*Weighting!M4+TUM_db2_S5_Treatm!E3*Weighting!M5+TUM_db2_S5_Treatm!F3*Weighting!M6+TUM_db2_S5_Treatm!G3*Weighting!M7+TUM_db2_S5_Treatm!H3*Weighting!M8+TUM_db2_S5_Treatm!I3*Weighting!M9+TUM_db2_S5_Treatm!J3*Weighting!M10+TUM_db2_S5_Treatm!K3*Weighting!M11+TUM_db2_S5_Treatm!L3*Weighting!M12+TUM_db2_S5_Treatm!M3*Weighting!M13+TUM_db2_S5_Treatm!N3*Weighting!M14+TUM_db2_S5_Treatm!O3*Weighting!M15+TUM_db2_S5_Treatm!P3*Weighting!M16+TUM_db2_S5_Treatm!Q3*Weighting!M17</f>
        <v>3.3670564526778281E-2</v>
      </c>
      <c r="N3" s="6">
        <f>+TUM_db2_S5_Treatm!B3*Weighting!N2+TUM_db2_S5_Treatm!C3*Weighting!N3+TUM_db2_S5_Treatm!D3*Weighting!N4+TUM_db2_S5_Treatm!E3*Weighting!N5+TUM_db2_S5_Treatm!F3*Weighting!N6+TUM_db2_S5_Treatm!G3*Weighting!N7+TUM_db2_S5_Treatm!H3*Weighting!N8+TUM_db2_S5_Treatm!I3*Weighting!N9+TUM_db2_S5_Treatm!J3*Weighting!N10+TUM_db2_S5_Treatm!K3*Weighting!N11+TUM_db2_S5_Treatm!L3*Weighting!N12+TUM_db2_S5_Treatm!M3*Weighting!N13+TUM_db2_S5_Treatm!N3*Weighting!N14+TUM_db2_S5_Treatm!O3*Weighting!N15+TUM_db2_S5_Treatm!P3*Weighting!N16+TUM_db2_S5_Treatm!Q3*Weighting!N17</f>
        <v>-20.766992083377243</v>
      </c>
      <c r="O3" s="6">
        <f>+TUM_db2_S5_Treatm!B3*Weighting!O2+TUM_db2_S5_Treatm!C3*Weighting!O3+TUM_db2_S5_Treatm!D3*Weighting!O4+TUM_db2_S5_Treatm!E3*Weighting!O5+TUM_db2_S5_Treatm!F3*Weighting!O6+TUM_db2_S5_Treatm!G3*Weighting!O7+TUM_db2_S5_Treatm!H3*Weighting!O8+TUM_db2_S5_Treatm!I3*Weighting!O9+TUM_db2_S5_Treatm!J3*Weighting!O10+TUM_db2_S5_Treatm!K3*Weighting!O11+TUM_db2_S5_Treatm!L3*Weighting!O12+TUM_db2_S5_Treatm!M3*Weighting!O13+TUM_db2_S5_Treatm!N3*Weighting!O14+TUM_db2_S5_Treatm!O3*Weighting!O15+TUM_db2_S5_Treatm!P3*Weighting!O16+TUM_db2_S5_Treatm!Q3*Weighting!O17</f>
        <v>-0.97243838289338325</v>
      </c>
      <c r="P3" s="6">
        <f>+TUM_db2_S5_Treatm!B3*Weighting!P2+TUM_db2_S5_Treatm!C3*Weighting!P3+TUM_db2_S5_Treatm!D3*Weighting!P4+TUM_db2_S5_Treatm!E3*Weighting!P5+TUM_db2_S5_Treatm!F3*Weighting!P6+TUM_db2_S5_Treatm!G3*Weighting!P7+TUM_db2_S5_Treatm!H3*Weighting!P8+TUM_db2_S5_Treatm!I3*Weighting!P9+TUM_db2_S5_Treatm!J3*Weighting!P10+TUM_db2_S5_Treatm!K3*Weighting!P11+TUM_db2_S5_Treatm!L3*Weighting!P12+TUM_db2_S5_Treatm!M3*Weighting!P13+TUM_db2_S5_Treatm!N3*Weighting!P14+TUM_db2_S5_Treatm!O3*Weighting!P15+TUM_db2_S5_Treatm!P3*Weighting!P16+TUM_db2_S5_Treatm!Q3*Weighting!P17</f>
        <v>-7.313805212264465</v>
      </c>
      <c r="Q3" s="6">
        <f>+TUM_db2_S5_Treatm!B3*Weighting!Q2+TUM_db2_S5_Treatm!C3*Weighting!Q3+TUM_db2_S5_Treatm!D3*Weighting!Q4+TUM_db2_S5_Treatm!E3*Weighting!Q5+TUM_db2_S5_Treatm!F3*Weighting!Q6+TUM_db2_S5_Treatm!G3*Weighting!Q7+TUM_db2_S5_Treatm!H3*Weighting!Q8+TUM_db2_S5_Treatm!I3*Weighting!Q9+TUM_db2_S5_Treatm!J3*Weighting!Q10+TUM_db2_S5_Treatm!K3*Weighting!Q11+TUM_db2_S5_Treatm!L3*Weighting!Q12+TUM_db2_S5_Treatm!M3*Weighting!Q13+TUM_db2_S5_Treatm!N3*Weighting!Q14+TUM_db2_S5_Treatm!O3*Weighting!Q15+TUM_db2_S5_Treatm!P3*Weighting!Q16+TUM_db2_S5_Treatm!Q3*Weighting!Q17</f>
        <v>-9.7140928344522981E-2</v>
      </c>
      <c r="R3" s="6">
        <f>+TUM_db2_S5_Treatm!B3*Weighting!R2+TUM_db2_S5_Treatm!C3*Weighting!R3+TUM_db2_S5_Treatm!D3*Weighting!R4+TUM_db2_S5_Treatm!E3*Weighting!R5+TUM_db2_S5_Treatm!F3*Weighting!R6+TUM_db2_S5_Treatm!G3*Weighting!R7+TUM_db2_S5_Treatm!H3*Weighting!R8+TUM_db2_S5_Treatm!I3*Weighting!R9+TUM_db2_S5_Treatm!J3*Weighting!R10+TUM_db2_S5_Treatm!K3*Weighting!R11+TUM_db2_S5_Treatm!L3*Weighting!R12+TUM_db2_S5_Treatm!M3*Weighting!R13+TUM_db2_S5_Treatm!N3*Weighting!R14+TUM_db2_S5_Treatm!O3*Weighting!R15+TUM_db2_S5_Treatm!P3*Weighting!R16+TUM_db2_S5_Treatm!Q3*Weighting!R17</f>
        <v>1.2667458812149734</v>
      </c>
      <c r="S3" s="6">
        <f>+TUM_db2_S5_Treatm!B3*Weighting!S2+TUM_db2_S5_Treatm!C3*Weighting!S3+TUM_db2_S5_Treatm!D3*Weighting!S4+TUM_db2_S5_Treatm!E3*Weighting!S5+TUM_db2_S5_Treatm!F3*Weighting!S6+TUM_db2_S5_Treatm!G3*Weighting!S7+TUM_db2_S5_Treatm!H3*Weighting!S8+TUM_db2_S5_Treatm!I3*Weighting!S9+TUM_db2_S5_Treatm!J3*Weighting!S10+TUM_db2_S5_Treatm!K3*Weighting!S11+TUM_db2_S5_Treatm!L3*Weighting!S12+TUM_db2_S5_Treatm!M3*Weighting!S13+TUM_db2_S5_Treatm!N3*Weighting!S14+TUM_db2_S5_Treatm!O3*Weighting!S15+TUM_db2_S5_Treatm!P3*Weighting!S16+TUM_db2_S5_Treatm!Q3*Weighting!S17</f>
        <v>-22.286773678077466</v>
      </c>
      <c r="T3" s="6">
        <f>+TUM_db2_S5_Treatm!B3*Weighting!T2+TUM_db2_S5_Treatm!C3*Weighting!T3+TUM_db2_S5_Treatm!D3*Weighting!T4+TUM_db2_S5_Treatm!E3*Weighting!T5+TUM_db2_S5_Treatm!F3*Weighting!T6+TUM_db2_S5_Treatm!G3*Weighting!T7+TUM_db2_S5_Treatm!H3*Weighting!T8+TUM_db2_S5_Treatm!I3*Weighting!T9+TUM_db2_S5_Treatm!J3*Weighting!T10+TUM_db2_S5_Treatm!K3*Weighting!T11+TUM_db2_S5_Treatm!L3*Weighting!T12+TUM_db2_S5_Treatm!M3*Weighting!T13+TUM_db2_S5_Treatm!N3*Weighting!T14+TUM_db2_S5_Treatm!O3*Weighting!T15+TUM_db2_S5_Treatm!P3*Weighting!T16+TUM_db2_S5_Treatm!Q3*Weighting!T17</f>
        <v>-31.077282069431714</v>
      </c>
      <c r="U3" s="6">
        <f>+TUM_db2_S5_Treatm!B3*Weighting!U2+TUM_db2_S5_Treatm!C3*Weighting!U3+TUM_db2_S5_Treatm!D3*Weighting!U4+TUM_db2_S5_Treatm!E3*Weighting!U5+TUM_db2_S5_Treatm!F3*Weighting!U6+TUM_db2_S5_Treatm!G3*Weighting!U7+TUM_db2_S5_Treatm!H3*Weighting!U8+TUM_db2_S5_Treatm!I3*Weighting!U9+TUM_db2_S5_Treatm!J3*Weighting!U10+TUM_db2_S5_Treatm!K3*Weighting!U11+TUM_db2_S5_Treatm!L3*Weighting!U12+TUM_db2_S5_Treatm!M3*Weighting!U13+TUM_db2_S5_Treatm!N3*Weighting!U14+TUM_db2_S5_Treatm!O3*Weighting!U15+TUM_db2_S5_Treatm!P3*Weighting!U16+TUM_db2_S5_Treatm!Q3*Weighting!U17</f>
        <v>-0.27220613642932234</v>
      </c>
      <c r="V3" s="6">
        <f>+TUM_db2_S5_Treatm!B3*Weighting!V2+TUM_db2_S5_Treatm!C3*Weighting!V3+TUM_db2_S5_Treatm!D3*Weighting!V4+TUM_db2_S5_Treatm!E3*Weighting!V5+TUM_db2_S5_Treatm!F3*Weighting!V6+TUM_db2_S5_Treatm!G3*Weighting!V7+TUM_db2_S5_Treatm!H3*Weighting!V8+TUM_db2_S5_Treatm!I3*Weighting!V9+TUM_db2_S5_Treatm!J3*Weighting!V10+TUM_db2_S5_Treatm!K3*Weighting!V11+TUM_db2_S5_Treatm!L3*Weighting!V12+TUM_db2_S5_Treatm!M3*Weighting!V13+TUM_db2_S5_Treatm!N3*Weighting!V14+TUM_db2_S5_Treatm!O3*Weighting!V15+TUM_db2_S5_Treatm!P3*Weighting!V16+TUM_db2_S5_Treatm!Q3*Weighting!V17</f>
        <v>-0.94117769926763784</v>
      </c>
      <c r="W3" s="6">
        <f>+TUM_db2_S5_Treatm!B3*Weighting!W2+TUM_db2_S5_Treatm!C3*Weighting!W3+TUM_db2_S5_Treatm!D3*Weighting!W4+TUM_db2_S5_Treatm!E3*Weighting!W5+TUM_db2_S5_Treatm!F3*Weighting!W6+TUM_db2_S5_Treatm!G3*Weighting!W7+TUM_db2_S5_Treatm!H3*Weighting!W8+TUM_db2_S5_Treatm!I3*Weighting!W9+TUM_db2_S5_Treatm!J3*Weighting!W10+TUM_db2_S5_Treatm!K3*Weighting!W11+TUM_db2_S5_Treatm!L3*Weighting!W12+TUM_db2_S5_Treatm!M3*Weighting!W13+TUM_db2_S5_Treatm!N3*Weighting!W14+TUM_db2_S5_Treatm!O3*Weighting!W15+TUM_db2_S5_Treatm!P3*Weighting!W16+TUM_db2_S5_Treatm!Q3*Weighting!W17</f>
        <v>-6.5730969209073897E-2</v>
      </c>
      <c r="X3" s="6">
        <f>+TUM_db2_S5_Treatm!B3*Weighting!X2+TUM_db2_S5_Treatm!C3*Weighting!X3+TUM_db2_S5_Treatm!D3*Weighting!X4+TUM_db2_S5_Treatm!E3*Weighting!X5+TUM_db2_S5_Treatm!F3*Weighting!X6+TUM_db2_S5_Treatm!G3*Weighting!X7+TUM_db2_S5_Treatm!H3*Weighting!X8+TUM_db2_S5_Treatm!I3*Weighting!X9+TUM_db2_S5_Treatm!J3*Weighting!X10+TUM_db2_S5_Treatm!K3*Weighting!X11+TUM_db2_S5_Treatm!L3*Weighting!X12+TUM_db2_S5_Treatm!M3*Weighting!X13+TUM_db2_S5_Treatm!N3*Weighting!X14+TUM_db2_S5_Treatm!O3*Weighting!X15+TUM_db2_S5_Treatm!P3*Weighting!X16+TUM_db2_S5_Treatm!Q3*Weighting!X17</f>
        <v>-4.619078599702961E-2</v>
      </c>
      <c r="Y3" s="6">
        <f>+TUM_db2_S5_Treatm!B3*Weighting!Y2+TUM_db2_S5_Treatm!C3*Weighting!Y3+TUM_db2_S5_Treatm!D3*Weighting!Y4+TUM_db2_S5_Treatm!E3*Weighting!Y5+TUM_db2_S5_Treatm!F3*Weighting!Y6+TUM_db2_S5_Treatm!G3*Weighting!Y7+TUM_db2_S5_Treatm!H3*Weighting!Y8+TUM_db2_S5_Treatm!I3*Weighting!Y9+TUM_db2_S5_Treatm!J3*Weighting!Y10+TUM_db2_S5_Treatm!K3*Weighting!Y11+TUM_db2_S5_Treatm!L3*Weighting!Y12+TUM_db2_S5_Treatm!M3*Weighting!Y13+TUM_db2_S5_Treatm!N3*Weighting!Y14+TUM_db2_S5_Treatm!O3*Weighting!Y15+TUM_db2_S5_Treatm!P3*Weighting!Y16+TUM_db2_S5_Treatm!Q3*Weighting!Y17</f>
        <v>-0.57801502809169847</v>
      </c>
      <c r="Z3" s="6">
        <f>+TUM_db2_S5_Treatm!B3*Weighting!Z2+TUM_db2_S5_Treatm!C3*Weighting!Z3+TUM_db2_S5_Treatm!D3*Weighting!Z4+TUM_db2_S5_Treatm!E3*Weighting!Z5+TUM_db2_S5_Treatm!F3*Weighting!Z6+TUM_db2_S5_Treatm!G3*Weighting!Z7+TUM_db2_S5_Treatm!H3*Weighting!Z8+TUM_db2_S5_Treatm!I3*Weighting!Z9+TUM_db2_S5_Treatm!J3*Weighting!Z10+TUM_db2_S5_Treatm!K3*Weighting!Z11+TUM_db2_S5_Treatm!L3*Weighting!Z12+TUM_db2_S5_Treatm!M3*Weighting!Z13+TUM_db2_S5_Treatm!N3*Weighting!Z14+TUM_db2_S5_Treatm!O3*Weighting!Z15+TUM_db2_S5_Treatm!P3*Weighting!Z16+TUM_db2_S5_Treatm!Q3*Weighting!Z17</f>
        <v>-0.90987166076254278</v>
      </c>
      <c r="AA3" s="6">
        <f>+TUM_db2_S5_Treatm!B3*Weighting!AA2+TUM_db2_S5_Treatm!C3*Weighting!AA3+TUM_db2_S5_Treatm!D3*Weighting!AA4+TUM_db2_S5_Treatm!E3*Weighting!AA5+TUM_db2_S5_Treatm!F3*Weighting!AA6+TUM_db2_S5_Treatm!G3*Weighting!AA7+TUM_db2_S5_Treatm!H3*Weighting!AA8+TUM_db2_S5_Treatm!I3*Weighting!AA9+TUM_db2_S5_Treatm!J3*Weighting!AA10+TUM_db2_S5_Treatm!K3*Weighting!AA11+TUM_db2_S5_Treatm!L3*Weighting!AA12+TUM_db2_S5_Treatm!M3*Weighting!AA13+TUM_db2_S5_Treatm!N3*Weighting!AA14+TUM_db2_S5_Treatm!O3*Weighting!AA15+TUM_db2_S5_Treatm!P3*Weighting!AA16+TUM_db2_S5_Treatm!Q3*Weighting!AA17</f>
        <v>-6.6770136035413541E-2</v>
      </c>
    </row>
    <row r="4" spans="1:27" x14ac:dyDescent="0.35">
      <c r="A4" s="5" t="s">
        <v>3</v>
      </c>
      <c r="B4" s="6">
        <f ca="1">+TUM_db2_S5_Treatm!B4*Weighting!B2+TUM_db2_S5_Treatm!C4*Weighting!B3+TUM_db2_S5_Treatm!D4*Weighting!B4+TUM_db2_S5_Treatm!E4*Weighting!B5+TUM_db2_S5_Treatm!F4*Weighting!B6+TUM_db2_S5_Treatm!G4*Weighting!B7+TUM_db2_S5_Treatm!H4*Weighting!B8+TUM_db2_S5_Treatm!I4*Weighting!B9+TUM_db2_S5_Treatm!J4*Weighting!B10+TUM_db2_S5_Treatm!K4*Weighting!B11+TUM_db2_S5_Treatm!L4*Weighting!B12+TUM_db2_S5_Treatm!M4*Weighting!B13+TUM_db2_S5_Treatm!N4*Weighting!B14+TUM_db2_S5_Treatm!O4*Weighting!B15+TUM_db2_S5_Treatm!P4*Weighting!B16+TUM_db2_S5_Treatm!Q4*Weighting!B17</f>
        <v>-3.2173328735960918</v>
      </c>
      <c r="C4" s="6">
        <f ca="1">+TUM_db2_S5_Treatm!B4*Weighting!C2+TUM_db2_S5_Treatm!C4*Weighting!C3+TUM_db2_S5_Treatm!D4*Weighting!C4+TUM_db2_S5_Treatm!E4*Weighting!C5+TUM_db2_S5_Treatm!F4*Weighting!C6+TUM_db2_S5_Treatm!G4*Weighting!C7+TUM_db2_S5_Treatm!H4*Weighting!C8+TUM_db2_S5_Treatm!I4*Weighting!C9+TUM_db2_S5_Treatm!J4*Weighting!C10+TUM_db2_S5_Treatm!K4*Weighting!C11+TUM_db2_S5_Treatm!L4*Weighting!C12+TUM_db2_S5_Treatm!M4*Weighting!C13+TUM_db2_S5_Treatm!N4*Weighting!C14+TUM_db2_S5_Treatm!O4*Weighting!C15+TUM_db2_S5_Treatm!P4*Weighting!C16+TUM_db2_S5_Treatm!Q4*Weighting!C17</f>
        <v>-1.617186424036843</v>
      </c>
      <c r="D4" s="6">
        <f ca="1">+TUM_db2_S5_Treatm!B4*Weighting!D2+TUM_db2_S5_Treatm!C4*Weighting!D3+TUM_db2_S5_Treatm!D4*Weighting!D4+TUM_db2_S5_Treatm!E4*Weighting!D5+TUM_db2_S5_Treatm!F4*Weighting!D6+TUM_db2_S5_Treatm!G4*Weighting!D7+TUM_db2_S5_Treatm!H4*Weighting!D8+TUM_db2_S5_Treatm!I4*Weighting!D9+TUM_db2_S5_Treatm!J4*Weighting!D10+TUM_db2_S5_Treatm!K4*Weighting!D11+TUM_db2_S5_Treatm!L4*Weighting!D12+TUM_db2_S5_Treatm!M4*Weighting!D13+TUM_db2_S5_Treatm!N4*Weighting!D14+TUM_db2_S5_Treatm!O4*Weighting!D15+TUM_db2_S5_Treatm!P4*Weighting!D16+TUM_db2_S5_Treatm!Q4*Weighting!D17</f>
        <v>-3.3115910795501495</v>
      </c>
      <c r="E4" s="6">
        <f ca="1">+TUM_db2_S5_Treatm!B4*Weighting!E2+TUM_db2_S5_Treatm!C4*Weighting!E3+TUM_db2_S5_Treatm!D4*Weighting!E4+TUM_db2_S5_Treatm!E4*Weighting!E5+TUM_db2_S5_Treatm!F4*Weighting!E6+TUM_db2_S5_Treatm!G4*Weighting!E7+TUM_db2_S5_Treatm!H4*Weighting!E8+TUM_db2_S5_Treatm!I4*Weighting!E9+TUM_db2_S5_Treatm!J4*Weighting!E10+TUM_db2_S5_Treatm!K4*Weighting!E11+TUM_db2_S5_Treatm!L4*Weighting!E12+TUM_db2_S5_Treatm!M4*Weighting!E13+TUM_db2_S5_Treatm!N4*Weighting!E14+TUM_db2_S5_Treatm!O4*Weighting!E15+TUM_db2_S5_Treatm!P4*Weighting!E16+TUM_db2_S5_Treatm!Q4*Weighting!E17</f>
        <v>-8.1901388775219366E-2</v>
      </c>
      <c r="F4" s="6">
        <f ca="1">+TUM_db2_S5_Treatm!B4*Weighting!F2+TUM_db2_S5_Treatm!C4*Weighting!F3+TUM_db2_S5_Treatm!D4*Weighting!F4+TUM_db2_S5_Treatm!E4*Weighting!F5+TUM_db2_S5_Treatm!F4*Weighting!F6+TUM_db2_S5_Treatm!G4*Weighting!F7+TUM_db2_S5_Treatm!H4*Weighting!F8+TUM_db2_S5_Treatm!I4*Weighting!F9+TUM_db2_S5_Treatm!J4*Weighting!F10+TUM_db2_S5_Treatm!K4*Weighting!F11+TUM_db2_S5_Treatm!L4*Weighting!F12+TUM_db2_S5_Treatm!M4*Weighting!F13+TUM_db2_S5_Treatm!N4*Weighting!F14+TUM_db2_S5_Treatm!O4*Weighting!F15+TUM_db2_S5_Treatm!P4*Weighting!F16+TUM_db2_S5_Treatm!Q4*Weighting!F17</f>
        <v>-3.1637534132068552</v>
      </c>
      <c r="G4" s="6">
        <f>+TUM_db2_S5_Treatm!B4*Weighting!G2+TUM_db2_S5_Treatm!C4*Weighting!G3+TUM_db2_S5_Treatm!D4*Weighting!G4+TUM_db2_S5_Treatm!E4*Weighting!G5+TUM_db2_S5_Treatm!F4*Weighting!G6+TUM_db2_S5_Treatm!G4*Weighting!G7+TUM_db2_S5_Treatm!H4*Weighting!G8+TUM_db2_S5_Treatm!I4*Weighting!G9+TUM_db2_S5_Treatm!J4*Weighting!G10+TUM_db2_S5_Treatm!K4*Weighting!G11+TUM_db2_S5_Treatm!L4*Weighting!G12+TUM_db2_S5_Treatm!M4*Weighting!G13+TUM_db2_S5_Treatm!N4*Weighting!G14+TUM_db2_S5_Treatm!O4*Weighting!G15+TUM_db2_S5_Treatm!P4*Weighting!G16+TUM_db2_S5_Treatm!Q4*Weighting!G17</f>
        <v>-1.512065186505533</v>
      </c>
      <c r="H4" s="6">
        <f>+TUM_db2_S5_Treatm!B4*Weighting!H2+TUM_db2_S5_Treatm!C4*Weighting!H3+TUM_db2_S5_Treatm!D4*Weighting!H4+TUM_db2_S5_Treatm!E4*Weighting!H5+TUM_db2_S5_Treatm!F4*Weighting!H6+TUM_db2_S5_Treatm!G4*Weighting!H7+TUM_db2_S5_Treatm!H4*Weighting!H8+TUM_db2_S5_Treatm!I4*Weighting!H9+TUM_db2_S5_Treatm!J4*Weighting!H10+TUM_db2_S5_Treatm!K4*Weighting!H11+TUM_db2_S5_Treatm!L4*Weighting!H12+TUM_db2_S5_Treatm!M4*Weighting!H13+TUM_db2_S5_Treatm!N4*Weighting!H14+TUM_db2_S5_Treatm!O4*Weighting!H15+TUM_db2_S5_Treatm!P4*Weighting!H16+TUM_db2_S5_Treatm!Q4*Weighting!H17</f>
        <v>-1.8485148880441469</v>
      </c>
      <c r="I4" s="6">
        <f>+TUM_db2_S5_Treatm!B4*Weighting!I2+TUM_db2_S5_Treatm!C4*Weighting!I3+TUM_db2_S5_Treatm!D4*Weighting!I4+TUM_db2_S5_Treatm!E4*Weighting!I5+TUM_db2_S5_Treatm!F4*Weighting!I6+TUM_db2_S5_Treatm!G4*Weighting!I7+TUM_db2_S5_Treatm!H4*Weighting!I8+TUM_db2_S5_Treatm!I4*Weighting!I9+TUM_db2_S5_Treatm!J4*Weighting!I10+TUM_db2_S5_Treatm!K4*Weighting!I11+TUM_db2_S5_Treatm!L4*Weighting!I12+TUM_db2_S5_Treatm!M4*Weighting!I13+TUM_db2_S5_Treatm!N4*Weighting!I14+TUM_db2_S5_Treatm!O4*Weighting!I15+TUM_db2_S5_Treatm!P4*Weighting!I16+TUM_db2_S5_Treatm!Q4*Weighting!I17</f>
        <v>-1.5404348230267932</v>
      </c>
      <c r="J4" s="6">
        <f>+TUM_db2_S5_Treatm!B4*Weighting!J2+TUM_db2_S5_Treatm!C4*Weighting!J3+TUM_db2_S5_Treatm!D4*Weighting!J4+TUM_db2_S5_Treatm!E4*Weighting!J5+TUM_db2_S5_Treatm!F4*Weighting!J6+TUM_db2_S5_Treatm!G4*Weighting!J7+TUM_db2_S5_Treatm!H4*Weighting!J8+TUM_db2_S5_Treatm!I4*Weighting!J9+TUM_db2_S5_Treatm!J4*Weighting!J10+TUM_db2_S5_Treatm!K4*Weighting!J11+TUM_db2_S5_Treatm!L4*Weighting!J12+TUM_db2_S5_Treatm!M4*Weighting!J13+TUM_db2_S5_Treatm!N4*Weighting!J14+TUM_db2_S5_Treatm!O4*Weighting!J15+TUM_db2_S5_Treatm!P4*Weighting!J16+TUM_db2_S5_Treatm!Q4*Weighting!J17</f>
        <v>-1.3351937302632342</v>
      </c>
      <c r="K4" s="6">
        <f>+TUM_db2_S5_Treatm!B4*Weighting!K2+TUM_db2_S5_Treatm!C4*Weighting!K3+TUM_db2_S5_Treatm!D4*Weighting!K4+TUM_db2_S5_Treatm!E4*Weighting!K5+TUM_db2_S5_Treatm!F4*Weighting!K6+TUM_db2_S5_Treatm!G4*Weighting!K7+TUM_db2_S5_Treatm!H4*Weighting!K8+TUM_db2_S5_Treatm!I4*Weighting!K9+TUM_db2_S5_Treatm!J4*Weighting!K10+TUM_db2_S5_Treatm!K4*Weighting!K11+TUM_db2_S5_Treatm!L4*Weighting!K12+TUM_db2_S5_Treatm!M4*Weighting!K13+TUM_db2_S5_Treatm!N4*Weighting!K14+TUM_db2_S5_Treatm!O4*Weighting!K15+TUM_db2_S5_Treatm!P4*Weighting!K16+TUM_db2_S5_Treatm!Q4*Weighting!K17</f>
        <v>-1.6256718623990281</v>
      </c>
      <c r="L4" s="6">
        <f>+TUM_db2_S5_Treatm!B4*Weighting!L2+TUM_db2_S5_Treatm!C4*Weighting!L3+TUM_db2_S5_Treatm!D4*Weighting!L4+TUM_db2_S5_Treatm!E4*Weighting!L5+TUM_db2_S5_Treatm!F4*Weighting!L6+TUM_db2_S5_Treatm!G4*Weighting!L7+TUM_db2_S5_Treatm!H4*Weighting!L8+TUM_db2_S5_Treatm!I4*Weighting!L9+TUM_db2_S5_Treatm!J4*Weighting!L10+TUM_db2_S5_Treatm!K4*Weighting!L11+TUM_db2_S5_Treatm!L4*Weighting!L12+TUM_db2_S5_Treatm!M4*Weighting!L13+TUM_db2_S5_Treatm!N4*Weighting!L14+TUM_db2_S5_Treatm!O4*Weighting!L15+TUM_db2_S5_Treatm!P4*Weighting!L16+TUM_db2_S5_Treatm!Q4*Weighting!L17</f>
        <v>-6.6010562204030201</v>
      </c>
      <c r="M4" s="6">
        <f>+TUM_db2_S5_Treatm!B4*Weighting!M2+TUM_db2_S5_Treatm!C4*Weighting!M3+TUM_db2_S5_Treatm!D4*Weighting!M4+TUM_db2_S5_Treatm!E4*Weighting!M5+TUM_db2_S5_Treatm!F4*Weighting!M6+TUM_db2_S5_Treatm!G4*Weighting!M7+TUM_db2_S5_Treatm!H4*Weighting!M8+TUM_db2_S5_Treatm!I4*Weighting!M9+TUM_db2_S5_Treatm!J4*Weighting!M10+TUM_db2_S5_Treatm!K4*Weighting!M11+TUM_db2_S5_Treatm!L4*Weighting!M12+TUM_db2_S5_Treatm!M4*Weighting!M13+TUM_db2_S5_Treatm!N4*Weighting!M14+TUM_db2_S5_Treatm!O4*Weighting!M15+TUM_db2_S5_Treatm!P4*Weighting!M16+TUM_db2_S5_Treatm!Q4*Weighting!M17</f>
        <v>1.5849382299206669E-3</v>
      </c>
      <c r="N4" s="6">
        <f>+TUM_db2_S5_Treatm!B4*Weighting!N2+TUM_db2_S5_Treatm!C4*Weighting!N3+TUM_db2_S5_Treatm!D4*Weighting!N4+TUM_db2_S5_Treatm!E4*Weighting!N5+TUM_db2_S5_Treatm!F4*Weighting!N6+TUM_db2_S5_Treatm!G4*Weighting!N7+TUM_db2_S5_Treatm!H4*Weighting!N8+TUM_db2_S5_Treatm!I4*Weighting!N9+TUM_db2_S5_Treatm!J4*Weighting!N10+TUM_db2_S5_Treatm!K4*Weighting!N11+TUM_db2_S5_Treatm!L4*Weighting!N12+TUM_db2_S5_Treatm!M4*Weighting!N13+TUM_db2_S5_Treatm!N4*Weighting!N14+TUM_db2_S5_Treatm!O4*Weighting!N15+TUM_db2_S5_Treatm!P4*Weighting!N16+TUM_db2_S5_Treatm!Q4*Weighting!N17</f>
        <v>-11.795296015944189</v>
      </c>
      <c r="O4" s="6">
        <f>+TUM_db2_S5_Treatm!B4*Weighting!O2+TUM_db2_S5_Treatm!C4*Weighting!O3+TUM_db2_S5_Treatm!D4*Weighting!O4+TUM_db2_S5_Treatm!E4*Weighting!O5+TUM_db2_S5_Treatm!F4*Weighting!O6+TUM_db2_S5_Treatm!G4*Weighting!O7+TUM_db2_S5_Treatm!H4*Weighting!O8+TUM_db2_S5_Treatm!I4*Weighting!O9+TUM_db2_S5_Treatm!J4*Weighting!O10+TUM_db2_S5_Treatm!K4*Weighting!O11+TUM_db2_S5_Treatm!L4*Weighting!O12+TUM_db2_S5_Treatm!M4*Weighting!O13+TUM_db2_S5_Treatm!N4*Weighting!O14+TUM_db2_S5_Treatm!O4*Weighting!O15+TUM_db2_S5_Treatm!P4*Weighting!O16+TUM_db2_S5_Treatm!Q4*Weighting!O17</f>
        <v>-5.1933720491896036</v>
      </c>
      <c r="P4" s="6">
        <f>+TUM_db2_S5_Treatm!B4*Weighting!P2+TUM_db2_S5_Treatm!C4*Weighting!P3+TUM_db2_S5_Treatm!D4*Weighting!P4+TUM_db2_S5_Treatm!E4*Weighting!P5+TUM_db2_S5_Treatm!F4*Weighting!P6+TUM_db2_S5_Treatm!G4*Weighting!P7+TUM_db2_S5_Treatm!H4*Weighting!P8+TUM_db2_S5_Treatm!I4*Weighting!P9+TUM_db2_S5_Treatm!J4*Weighting!P10+TUM_db2_S5_Treatm!K4*Weighting!P11+TUM_db2_S5_Treatm!L4*Weighting!P12+TUM_db2_S5_Treatm!M4*Weighting!P13+TUM_db2_S5_Treatm!N4*Weighting!P14+TUM_db2_S5_Treatm!O4*Weighting!P15+TUM_db2_S5_Treatm!P4*Weighting!P16+TUM_db2_S5_Treatm!Q4*Weighting!P17</f>
        <v>-1.3844700089266544</v>
      </c>
      <c r="Q4" s="6">
        <f>+TUM_db2_S5_Treatm!B4*Weighting!Q2+TUM_db2_S5_Treatm!C4*Weighting!Q3+TUM_db2_S5_Treatm!D4*Weighting!Q4+TUM_db2_S5_Treatm!E4*Weighting!Q5+TUM_db2_S5_Treatm!F4*Weighting!Q6+TUM_db2_S5_Treatm!G4*Weighting!Q7+TUM_db2_S5_Treatm!H4*Weighting!Q8+TUM_db2_S5_Treatm!I4*Weighting!Q9+TUM_db2_S5_Treatm!J4*Weighting!Q10+TUM_db2_S5_Treatm!K4*Weighting!Q11+TUM_db2_S5_Treatm!L4*Weighting!Q12+TUM_db2_S5_Treatm!M4*Weighting!Q13+TUM_db2_S5_Treatm!N4*Weighting!Q14+TUM_db2_S5_Treatm!O4*Weighting!Q15+TUM_db2_S5_Treatm!P4*Weighting!Q16+TUM_db2_S5_Treatm!Q4*Weighting!Q17</f>
        <v>-4.0505741523795685E-2</v>
      </c>
      <c r="R4" s="6">
        <f>+TUM_db2_S5_Treatm!B4*Weighting!R2+TUM_db2_S5_Treatm!C4*Weighting!R3+TUM_db2_S5_Treatm!D4*Weighting!R4+TUM_db2_S5_Treatm!E4*Weighting!R5+TUM_db2_S5_Treatm!F4*Weighting!R6+TUM_db2_S5_Treatm!G4*Weighting!R7+TUM_db2_S5_Treatm!H4*Weighting!R8+TUM_db2_S5_Treatm!I4*Weighting!R9+TUM_db2_S5_Treatm!J4*Weighting!R10+TUM_db2_S5_Treatm!K4*Weighting!R11+TUM_db2_S5_Treatm!L4*Weighting!R12+TUM_db2_S5_Treatm!M4*Weighting!R13+TUM_db2_S5_Treatm!N4*Weighting!R14+TUM_db2_S5_Treatm!O4*Weighting!R15+TUM_db2_S5_Treatm!P4*Weighting!R16+TUM_db2_S5_Treatm!Q4*Weighting!R17</f>
        <v>0.69349466819475314</v>
      </c>
      <c r="S4" s="6">
        <f>+TUM_db2_S5_Treatm!B4*Weighting!S2+TUM_db2_S5_Treatm!C4*Weighting!S3+TUM_db2_S5_Treatm!D4*Weighting!S4+TUM_db2_S5_Treatm!E4*Weighting!S5+TUM_db2_S5_Treatm!F4*Weighting!S6+TUM_db2_S5_Treatm!G4*Weighting!S7+TUM_db2_S5_Treatm!H4*Weighting!S8+TUM_db2_S5_Treatm!I4*Weighting!S9+TUM_db2_S5_Treatm!J4*Weighting!S10+TUM_db2_S5_Treatm!K4*Weighting!S11+TUM_db2_S5_Treatm!L4*Weighting!S12+TUM_db2_S5_Treatm!M4*Weighting!S13+TUM_db2_S5_Treatm!N4*Weighting!S14+TUM_db2_S5_Treatm!O4*Weighting!S15+TUM_db2_S5_Treatm!P4*Weighting!S16+TUM_db2_S5_Treatm!Q4*Weighting!S17</f>
        <v>0.27070985805382142</v>
      </c>
      <c r="T4" s="6">
        <f>+TUM_db2_S5_Treatm!B4*Weighting!T2+TUM_db2_S5_Treatm!C4*Weighting!T3+TUM_db2_S5_Treatm!D4*Weighting!T4+TUM_db2_S5_Treatm!E4*Weighting!T5+TUM_db2_S5_Treatm!F4*Weighting!T6+TUM_db2_S5_Treatm!G4*Weighting!T7+TUM_db2_S5_Treatm!H4*Weighting!T8+TUM_db2_S5_Treatm!I4*Weighting!T9+TUM_db2_S5_Treatm!J4*Weighting!T10+TUM_db2_S5_Treatm!K4*Weighting!T11+TUM_db2_S5_Treatm!L4*Weighting!T12+TUM_db2_S5_Treatm!M4*Weighting!T13+TUM_db2_S5_Treatm!N4*Weighting!T14+TUM_db2_S5_Treatm!O4*Weighting!T15+TUM_db2_S5_Treatm!P4*Weighting!T16+TUM_db2_S5_Treatm!Q4*Weighting!T17</f>
        <v>0.61467648524028196</v>
      </c>
      <c r="U4" s="6">
        <f>+TUM_db2_S5_Treatm!B4*Weighting!U2+TUM_db2_S5_Treatm!C4*Weighting!U3+TUM_db2_S5_Treatm!D4*Weighting!U4+TUM_db2_S5_Treatm!E4*Weighting!U5+TUM_db2_S5_Treatm!F4*Weighting!U6+TUM_db2_S5_Treatm!G4*Weighting!U7+TUM_db2_S5_Treatm!H4*Weighting!U8+TUM_db2_S5_Treatm!I4*Weighting!U9+TUM_db2_S5_Treatm!J4*Weighting!U10+TUM_db2_S5_Treatm!K4*Weighting!U11+TUM_db2_S5_Treatm!L4*Weighting!U12+TUM_db2_S5_Treatm!M4*Weighting!U13+TUM_db2_S5_Treatm!N4*Weighting!U14+TUM_db2_S5_Treatm!O4*Weighting!U15+TUM_db2_S5_Treatm!P4*Weighting!U16+TUM_db2_S5_Treatm!Q4*Weighting!U17</f>
        <v>-0.28320935837353889</v>
      </c>
      <c r="V4" s="6">
        <f>+TUM_db2_S5_Treatm!B4*Weighting!V2+TUM_db2_S5_Treatm!C4*Weighting!V3+TUM_db2_S5_Treatm!D4*Weighting!V4+TUM_db2_S5_Treatm!E4*Weighting!V5+TUM_db2_S5_Treatm!F4*Weighting!V6+TUM_db2_S5_Treatm!G4*Weighting!V7+TUM_db2_S5_Treatm!H4*Weighting!V8+TUM_db2_S5_Treatm!I4*Weighting!V9+TUM_db2_S5_Treatm!J4*Weighting!V10+TUM_db2_S5_Treatm!K4*Weighting!V11+TUM_db2_S5_Treatm!L4*Weighting!V12+TUM_db2_S5_Treatm!M4*Weighting!V13+TUM_db2_S5_Treatm!N4*Weighting!V14+TUM_db2_S5_Treatm!O4*Weighting!V15+TUM_db2_S5_Treatm!P4*Weighting!V16+TUM_db2_S5_Treatm!Q4*Weighting!V17</f>
        <v>0.24908027684037726</v>
      </c>
      <c r="W4" s="6">
        <f>+TUM_db2_S5_Treatm!B4*Weighting!W2+TUM_db2_S5_Treatm!C4*Weighting!W3+TUM_db2_S5_Treatm!D4*Weighting!W4+TUM_db2_S5_Treatm!E4*Weighting!W5+TUM_db2_S5_Treatm!F4*Weighting!W6+TUM_db2_S5_Treatm!G4*Weighting!W7+TUM_db2_S5_Treatm!H4*Weighting!W8+TUM_db2_S5_Treatm!I4*Weighting!W9+TUM_db2_S5_Treatm!J4*Weighting!W10+TUM_db2_S5_Treatm!K4*Weighting!W11+TUM_db2_S5_Treatm!L4*Weighting!W12+TUM_db2_S5_Treatm!M4*Weighting!W13+TUM_db2_S5_Treatm!N4*Weighting!W14+TUM_db2_S5_Treatm!O4*Weighting!W15+TUM_db2_S5_Treatm!P4*Weighting!W16+TUM_db2_S5_Treatm!Q4*Weighting!W17</f>
        <v>0.3755011214108217</v>
      </c>
      <c r="X4" s="6">
        <f>+TUM_db2_S5_Treatm!B4*Weighting!X2+TUM_db2_S5_Treatm!C4*Weighting!X3+TUM_db2_S5_Treatm!D4*Weighting!X4+TUM_db2_S5_Treatm!E4*Weighting!X5+TUM_db2_S5_Treatm!F4*Weighting!X6+TUM_db2_S5_Treatm!G4*Weighting!X7+TUM_db2_S5_Treatm!H4*Weighting!X8+TUM_db2_S5_Treatm!I4*Weighting!X9+TUM_db2_S5_Treatm!J4*Weighting!X10+TUM_db2_S5_Treatm!K4*Weighting!X11+TUM_db2_S5_Treatm!L4*Weighting!X12+TUM_db2_S5_Treatm!M4*Weighting!X13+TUM_db2_S5_Treatm!N4*Weighting!X14+TUM_db2_S5_Treatm!O4*Weighting!X15+TUM_db2_S5_Treatm!P4*Weighting!X16+TUM_db2_S5_Treatm!Q4*Weighting!X17</f>
        <v>3.0827976560168641E-2</v>
      </c>
      <c r="Y4" s="6">
        <f>+TUM_db2_S5_Treatm!B4*Weighting!Y2+TUM_db2_S5_Treatm!C4*Weighting!Y3+TUM_db2_S5_Treatm!D4*Weighting!Y4+TUM_db2_S5_Treatm!E4*Weighting!Y5+TUM_db2_S5_Treatm!F4*Weighting!Y6+TUM_db2_S5_Treatm!G4*Weighting!Y7+TUM_db2_S5_Treatm!H4*Weighting!Y8+TUM_db2_S5_Treatm!I4*Weighting!Y9+TUM_db2_S5_Treatm!J4*Weighting!Y10+TUM_db2_S5_Treatm!K4*Weighting!Y11+TUM_db2_S5_Treatm!L4*Weighting!Y12+TUM_db2_S5_Treatm!M4*Weighting!Y13+TUM_db2_S5_Treatm!N4*Weighting!Y14+TUM_db2_S5_Treatm!O4*Weighting!Y15+TUM_db2_S5_Treatm!P4*Weighting!Y16+TUM_db2_S5_Treatm!Q4*Weighting!Y17</f>
        <v>-0.10813755626292289</v>
      </c>
      <c r="Z4" s="6">
        <f>+TUM_db2_S5_Treatm!B4*Weighting!Z2+TUM_db2_S5_Treatm!C4*Weighting!Z3+TUM_db2_S5_Treatm!D4*Weighting!Z4+TUM_db2_S5_Treatm!E4*Weighting!Z5+TUM_db2_S5_Treatm!F4*Weighting!Z6+TUM_db2_S5_Treatm!G4*Weighting!Z7+TUM_db2_S5_Treatm!H4*Weighting!Z8+TUM_db2_S5_Treatm!I4*Weighting!Z9+TUM_db2_S5_Treatm!J4*Weighting!Z10+TUM_db2_S5_Treatm!K4*Weighting!Z11+TUM_db2_S5_Treatm!L4*Weighting!Z12+TUM_db2_S5_Treatm!M4*Weighting!Z13+TUM_db2_S5_Treatm!N4*Weighting!Z14+TUM_db2_S5_Treatm!O4*Weighting!Z15+TUM_db2_S5_Treatm!P4*Weighting!Z16+TUM_db2_S5_Treatm!Q4*Weighting!Z17</f>
        <v>-0.80019381779149445</v>
      </c>
      <c r="AA4" s="6">
        <f>+TUM_db2_S5_Treatm!B4*Weighting!AA2+TUM_db2_S5_Treatm!C4*Weighting!AA3+TUM_db2_S5_Treatm!D4*Weighting!AA4+TUM_db2_S5_Treatm!E4*Weighting!AA5+TUM_db2_S5_Treatm!F4*Weighting!AA6+TUM_db2_S5_Treatm!G4*Weighting!AA7+TUM_db2_S5_Treatm!H4*Weighting!AA8+TUM_db2_S5_Treatm!I4*Weighting!AA9+TUM_db2_S5_Treatm!J4*Weighting!AA10+TUM_db2_S5_Treatm!K4*Weighting!AA11+TUM_db2_S5_Treatm!L4*Weighting!AA12+TUM_db2_S5_Treatm!M4*Weighting!AA13+TUM_db2_S5_Treatm!N4*Weighting!AA14+TUM_db2_S5_Treatm!O4*Weighting!AA15+TUM_db2_S5_Treatm!P4*Weighting!AA16+TUM_db2_S5_Treatm!Q4*Weighting!AA17</f>
        <v>-0.22267754020344954</v>
      </c>
    </row>
    <row r="5" spans="1:27" x14ac:dyDescent="0.35">
      <c r="A5" s="5" t="s">
        <v>4</v>
      </c>
      <c r="B5" s="6">
        <f ca="1">+TUM_db2_S5_Treatm!B5*Weighting!B2+TUM_db2_S5_Treatm!C5*Weighting!B3+TUM_db2_S5_Treatm!D5*Weighting!B4+TUM_db2_S5_Treatm!E5*Weighting!B5+TUM_db2_S5_Treatm!F5*Weighting!B6+TUM_db2_S5_Treatm!G5*Weighting!B7+TUM_db2_S5_Treatm!H5*Weighting!B8+TUM_db2_S5_Treatm!I5*Weighting!B9+TUM_db2_S5_Treatm!J5*Weighting!B10+TUM_db2_S5_Treatm!K5*Weighting!B11+TUM_db2_S5_Treatm!L5*Weighting!B12+TUM_db2_S5_Treatm!M5*Weighting!B13+TUM_db2_S5_Treatm!N5*Weighting!B14+TUM_db2_S5_Treatm!O5*Weighting!B15+TUM_db2_S5_Treatm!P5*Weighting!B16+TUM_db2_S5_Treatm!Q5*Weighting!B17</f>
        <v>18.964805814172969</v>
      </c>
      <c r="C5" s="6">
        <f ca="1">+TUM_db2_S5_Treatm!B5*Weighting!C2+TUM_db2_S5_Treatm!C5*Weighting!C3+TUM_db2_S5_Treatm!D5*Weighting!C4+TUM_db2_S5_Treatm!E5*Weighting!C5+TUM_db2_S5_Treatm!F5*Weighting!C6+TUM_db2_S5_Treatm!G5*Weighting!C7+TUM_db2_S5_Treatm!H5*Weighting!C8+TUM_db2_S5_Treatm!I5*Weighting!C9+TUM_db2_S5_Treatm!J5*Weighting!C10+TUM_db2_S5_Treatm!K5*Weighting!C11+TUM_db2_S5_Treatm!L5*Weighting!C12+TUM_db2_S5_Treatm!M5*Weighting!C13+TUM_db2_S5_Treatm!N5*Weighting!C14+TUM_db2_S5_Treatm!O5*Weighting!C15+TUM_db2_S5_Treatm!P5*Weighting!C16+TUM_db2_S5_Treatm!Q5*Weighting!C17</f>
        <v>12.617671690604528</v>
      </c>
      <c r="D5" s="6">
        <f ca="1">+TUM_db2_S5_Treatm!B5*Weighting!D2+TUM_db2_S5_Treatm!C5*Weighting!D3+TUM_db2_S5_Treatm!D5*Weighting!D4+TUM_db2_S5_Treatm!E5*Weighting!D5+TUM_db2_S5_Treatm!F5*Weighting!D6+TUM_db2_S5_Treatm!G5*Weighting!D7+TUM_db2_S5_Treatm!H5*Weighting!D8+TUM_db2_S5_Treatm!I5*Weighting!D9+TUM_db2_S5_Treatm!J5*Weighting!D10+TUM_db2_S5_Treatm!K5*Weighting!D11+TUM_db2_S5_Treatm!L5*Weighting!D12+TUM_db2_S5_Treatm!M5*Weighting!D13+TUM_db2_S5_Treatm!N5*Weighting!D14+TUM_db2_S5_Treatm!O5*Weighting!D15+TUM_db2_S5_Treatm!P5*Weighting!D16+TUM_db2_S5_Treatm!Q5*Weighting!D17</f>
        <v>19.433842586805877</v>
      </c>
      <c r="E5" s="6">
        <f ca="1">+TUM_db2_S5_Treatm!B5*Weighting!E2+TUM_db2_S5_Treatm!C5*Weighting!E3+TUM_db2_S5_Treatm!D5*Weighting!E4+TUM_db2_S5_Treatm!E5*Weighting!E5+TUM_db2_S5_Treatm!F5*Weighting!E6+TUM_db2_S5_Treatm!G5*Weighting!E7+TUM_db2_S5_Treatm!H5*Weighting!E8+TUM_db2_S5_Treatm!I5*Weighting!E9+TUM_db2_S5_Treatm!J5*Weighting!E10+TUM_db2_S5_Treatm!K5*Weighting!E11+TUM_db2_S5_Treatm!L5*Weighting!E12+TUM_db2_S5_Treatm!M5*Weighting!E13+TUM_db2_S5_Treatm!N5*Weighting!E14+TUM_db2_S5_Treatm!O5*Weighting!E15+TUM_db2_S5_Treatm!P5*Weighting!E16+TUM_db2_S5_Treatm!Q5*Weighting!E17</f>
        <v>13.689084580393674</v>
      </c>
      <c r="F5" s="6">
        <f ca="1">+TUM_db2_S5_Treatm!B5*Weighting!F2+TUM_db2_S5_Treatm!C5*Weighting!F3+TUM_db2_S5_Treatm!D5*Weighting!F4+TUM_db2_S5_Treatm!E5*Weighting!F5+TUM_db2_S5_Treatm!F5*Weighting!F6+TUM_db2_S5_Treatm!G5*Weighting!F7+TUM_db2_S5_Treatm!H5*Weighting!F8+TUM_db2_S5_Treatm!I5*Weighting!F9+TUM_db2_S5_Treatm!J5*Weighting!F10+TUM_db2_S5_Treatm!K5*Weighting!F11+TUM_db2_S5_Treatm!L5*Weighting!F12+TUM_db2_S5_Treatm!M5*Weighting!F13+TUM_db2_S5_Treatm!N5*Weighting!F14+TUM_db2_S5_Treatm!O5*Weighting!F15+TUM_db2_S5_Treatm!P5*Weighting!F16+TUM_db2_S5_Treatm!Q5*Weighting!F17</f>
        <v>18.095221509761004</v>
      </c>
      <c r="G5" s="6">
        <f>+TUM_db2_S5_Treatm!B5*Weighting!G2+TUM_db2_S5_Treatm!C5*Weighting!G3+TUM_db2_S5_Treatm!D5*Weighting!G4+TUM_db2_S5_Treatm!E5*Weighting!G5+TUM_db2_S5_Treatm!F5*Weighting!G6+TUM_db2_S5_Treatm!G5*Weighting!G7+TUM_db2_S5_Treatm!H5*Weighting!G8+TUM_db2_S5_Treatm!I5*Weighting!G9+TUM_db2_S5_Treatm!J5*Weighting!G10+TUM_db2_S5_Treatm!K5*Weighting!G11+TUM_db2_S5_Treatm!L5*Weighting!G12+TUM_db2_S5_Treatm!M5*Weighting!G13+TUM_db2_S5_Treatm!N5*Weighting!G14+TUM_db2_S5_Treatm!O5*Weighting!G15+TUM_db2_S5_Treatm!P5*Weighting!G16+TUM_db2_S5_Treatm!Q5*Weighting!G17</f>
        <v>9.775588573044395</v>
      </c>
      <c r="H5" s="6">
        <f>+TUM_db2_S5_Treatm!B5*Weighting!H2+TUM_db2_S5_Treatm!C5*Weighting!H3+TUM_db2_S5_Treatm!D5*Weighting!H4+TUM_db2_S5_Treatm!E5*Weighting!H5+TUM_db2_S5_Treatm!F5*Weighting!H6+TUM_db2_S5_Treatm!G5*Weighting!H7+TUM_db2_S5_Treatm!H5*Weighting!H8+TUM_db2_S5_Treatm!I5*Weighting!H9+TUM_db2_S5_Treatm!J5*Weighting!H10+TUM_db2_S5_Treatm!K5*Weighting!H11+TUM_db2_S5_Treatm!L5*Weighting!H12+TUM_db2_S5_Treatm!M5*Weighting!H13+TUM_db2_S5_Treatm!N5*Weighting!H14+TUM_db2_S5_Treatm!O5*Weighting!H15+TUM_db2_S5_Treatm!P5*Weighting!H16+TUM_db2_S5_Treatm!Q5*Weighting!H17</f>
        <v>7.9145541007050735</v>
      </c>
      <c r="I5" s="6">
        <f>+TUM_db2_S5_Treatm!B5*Weighting!I2+TUM_db2_S5_Treatm!C5*Weighting!I3+TUM_db2_S5_Treatm!D5*Weighting!I4+TUM_db2_S5_Treatm!E5*Weighting!I5+TUM_db2_S5_Treatm!F5*Weighting!I6+TUM_db2_S5_Treatm!G5*Weighting!I7+TUM_db2_S5_Treatm!H5*Weighting!I8+TUM_db2_S5_Treatm!I5*Weighting!I9+TUM_db2_S5_Treatm!J5*Weighting!I10+TUM_db2_S5_Treatm!K5*Weighting!I11+TUM_db2_S5_Treatm!L5*Weighting!I12+TUM_db2_S5_Treatm!M5*Weighting!I13+TUM_db2_S5_Treatm!N5*Weighting!I14+TUM_db2_S5_Treatm!O5*Weighting!I15+TUM_db2_S5_Treatm!P5*Weighting!I16+TUM_db2_S5_Treatm!Q5*Weighting!I17</f>
        <v>9.7905617982204554</v>
      </c>
      <c r="J5" s="6">
        <f>+TUM_db2_S5_Treatm!B5*Weighting!J2+TUM_db2_S5_Treatm!C5*Weighting!J3+TUM_db2_S5_Treatm!D5*Weighting!J4+TUM_db2_S5_Treatm!E5*Weighting!J5+TUM_db2_S5_Treatm!F5*Weighting!J6+TUM_db2_S5_Treatm!G5*Weighting!J7+TUM_db2_S5_Treatm!H5*Weighting!J8+TUM_db2_S5_Treatm!I5*Weighting!J9+TUM_db2_S5_Treatm!J5*Weighting!J10+TUM_db2_S5_Treatm!K5*Weighting!J11+TUM_db2_S5_Treatm!L5*Weighting!J12+TUM_db2_S5_Treatm!M5*Weighting!J13+TUM_db2_S5_Treatm!N5*Weighting!J14+TUM_db2_S5_Treatm!O5*Weighting!J15+TUM_db2_S5_Treatm!P5*Weighting!J16+TUM_db2_S5_Treatm!Q5*Weighting!J17</f>
        <v>8.0606302446645675</v>
      </c>
      <c r="K5" s="6">
        <f>+TUM_db2_S5_Treatm!B5*Weighting!K2+TUM_db2_S5_Treatm!C5*Weighting!K3+TUM_db2_S5_Treatm!D5*Weighting!K4+TUM_db2_S5_Treatm!E5*Weighting!K5+TUM_db2_S5_Treatm!F5*Weighting!K6+TUM_db2_S5_Treatm!G5*Weighting!K7+TUM_db2_S5_Treatm!H5*Weighting!K8+TUM_db2_S5_Treatm!I5*Weighting!K9+TUM_db2_S5_Treatm!J5*Weighting!K10+TUM_db2_S5_Treatm!K5*Weighting!K11+TUM_db2_S5_Treatm!L5*Weighting!K12+TUM_db2_S5_Treatm!M5*Weighting!K13+TUM_db2_S5_Treatm!N5*Weighting!K14+TUM_db2_S5_Treatm!O5*Weighting!K15+TUM_db2_S5_Treatm!P5*Weighting!K16+TUM_db2_S5_Treatm!Q5*Weighting!K17</f>
        <v>8.2955828515220649</v>
      </c>
      <c r="L5" s="6">
        <f>+TUM_db2_S5_Treatm!B5*Weighting!L2+TUM_db2_S5_Treatm!C5*Weighting!L3+TUM_db2_S5_Treatm!D5*Weighting!L4+TUM_db2_S5_Treatm!E5*Weighting!L5+TUM_db2_S5_Treatm!F5*Weighting!L6+TUM_db2_S5_Treatm!G5*Weighting!L7+TUM_db2_S5_Treatm!H5*Weighting!L8+TUM_db2_S5_Treatm!I5*Weighting!L9+TUM_db2_S5_Treatm!J5*Weighting!L10+TUM_db2_S5_Treatm!K5*Weighting!L11+TUM_db2_S5_Treatm!L5*Weighting!L12+TUM_db2_S5_Treatm!M5*Weighting!L13+TUM_db2_S5_Treatm!N5*Weighting!L14+TUM_db2_S5_Treatm!O5*Weighting!L15+TUM_db2_S5_Treatm!P5*Weighting!L16+TUM_db2_S5_Treatm!Q5*Weighting!L17</f>
        <v>6.3060499531772267</v>
      </c>
      <c r="M5" s="6">
        <f>+TUM_db2_S5_Treatm!B5*Weighting!M2+TUM_db2_S5_Treatm!C5*Weighting!M3+TUM_db2_S5_Treatm!D5*Weighting!M4+TUM_db2_S5_Treatm!E5*Weighting!M5+TUM_db2_S5_Treatm!F5*Weighting!M6+TUM_db2_S5_Treatm!G5*Weighting!M7+TUM_db2_S5_Treatm!H5*Weighting!M8+TUM_db2_S5_Treatm!I5*Weighting!M9+TUM_db2_S5_Treatm!J5*Weighting!M10+TUM_db2_S5_Treatm!K5*Weighting!M11+TUM_db2_S5_Treatm!L5*Weighting!M12+TUM_db2_S5_Treatm!M5*Weighting!M13+TUM_db2_S5_Treatm!N5*Weighting!M14+TUM_db2_S5_Treatm!O5*Weighting!M15+TUM_db2_S5_Treatm!P5*Weighting!M16+TUM_db2_S5_Treatm!Q5*Weighting!M17</f>
        <v>0.4827525636970329</v>
      </c>
      <c r="N5" s="6">
        <f>+TUM_db2_S5_Treatm!B5*Weighting!N2+TUM_db2_S5_Treatm!C5*Weighting!N3+TUM_db2_S5_Treatm!D5*Weighting!N4+TUM_db2_S5_Treatm!E5*Weighting!N5+TUM_db2_S5_Treatm!F5*Weighting!N6+TUM_db2_S5_Treatm!G5*Weighting!N7+TUM_db2_S5_Treatm!H5*Weighting!N8+TUM_db2_S5_Treatm!I5*Weighting!N9+TUM_db2_S5_Treatm!J5*Weighting!N10+TUM_db2_S5_Treatm!K5*Weighting!N11+TUM_db2_S5_Treatm!L5*Weighting!N12+TUM_db2_S5_Treatm!M5*Weighting!N13+TUM_db2_S5_Treatm!N5*Weighting!N14+TUM_db2_S5_Treatm!O5*Weighting!N15+TUM_db2_S5_Treatm!P5*Weighting!N16+TUM_db2_S5_Treatm!Q5*Weighting!N17</f>
        <v>64.477487083063565</v>
      </c>
      <c r="O5" s="6">
        <f>+TUM_db2_S5_Treatm!B5*Weighting!O2+TUM_db2_S5_Treatm!C5*Weighting!O3+TUM_db2_S5_Treatm!D5*Weighting!O4+TUM_db2_S5_Treatm!E5*Weighting!O5+TUM_db2_S5_Treatm!F5*Weighting!O6+TUM_db2_S5_Treatm!G5*Weighting!O7+TUM_db2_S5_Treatm!H5*Weighting!O8+TUM_db2_S5_Treatm!I5*Weighting!O9+TUM_db2_S5_Treatm!J5*Weighting!O10+TUM_db2_S5_Treatm!K5*Weighting!O11+TUM_db2_S5_Treatm!L5*Weighting!O12+TUM_db2_S5_Treatm!M5*Weighting!O13+TUM_db2_S5_Treatm!N5*Weighting!O14+TUM_db2_S5_Treatm!O5*Weighting!O15+TUM_db2_S5_Treatm!P5*Weighting!O16+TUM_db2_S5_Treatm!Q5*Weighting!O17</f>
        <v>14.265872387917312</v>
      </c>
      <c r="P5" s="6">
        <f>+TUM_db2_S5_Treatm!B5*Weighting!P2+TUM_db2_S5_Treatm!C5*Weighting!P3+TUM_db2_S5_Treatm!D5*Weighting!P4+TUM_db2_S5_Treatm!E5*Weighting!P5+TUM_db2_S5_Treatm!F5*Weighting!P6+TUM_db2_S5_Treatm!G5*Weighting!P7+TUM_db2_S5_Treatm!H5*Weighting!P8+TUM_db2_S5_Treatm!I5*Weighting!P9+TUM_db2_S5_Treatm!J5*Weighting!P10+TUM_db2_S5_Treatm!K5*Weighting!P11+TUM_db2_S5_Treatm!L5*Weighting!P12+TUM_db2_S5_Treatm!M5*Weighting!P13+TUM_db2_S5_Treatm!N5*Weighting!P14+TUM_db2_S5_Treatm!O5*Weighting!P15+TUM_db2_S5_Treatm!P5*Weighting!P16+TUM_db2_S5_Treatm!Q5*Weighting!P17</f>
        <v>3.5550944197152372</v>
      </c>
      <c r="Q5" s="6">
        <f>+TUM_db2_S5_Treatm!B5*Weighting!Q2+TUM_db2_S5_Treatm!C5*Weighting!Q3+TUM_db2_S5_Treatm!D5*Weighting!Q4+TUM_db2_S5_Treatm!E5*Weighting!Q5+TUM_db2_S5_Treatm!F5*Weighting!Q6+TUM_db2_S5_Treatm!G5*Weighting!Q7+TUM_db2_S5_Treatm!H5*Weighting!Q8+TUM_db2_S5_Treatm!I5*Weighting!Q9+TUM_db2_S5_Treatm!J5*Weighting!Q10+TUM_db2_S5_Treatm!K5*Weighting!Q11+TUM_db2_S5_Treatm!L5*Weighting!Q12+TUM_db2_S5_Treatm!M5*Weighting!Q13+TUM_db2_S5_Treatm!N5*Weighting!Q14+TUM_db2_S5_Treatm!O5*Weighting!Q15+TUM_db2_S5_Treatm!P5*Weighting!Q16+TUM_db2_S5_Treatm!Q5*Weighting!Q17</f>
        <v>0.95639013072262391</v>
      </c>
      <c r="R5" s="6">
        <f>+TUM_db2_S5_Treatm!B5*Weighting!R2+TUM_db2_S5_Treatm!C5*Weighting!R3+TUM_db2_S5_Treatm!D5*Weighting!R4+TUM_db2_S5_Treatm!E5*Weighting!R5+TUM_db2_S5_Treatm!F5*Weighting!R6+TUM_db2_S5_Treatm!G5*Weighting!R7+TUM_db2_S5_Treatm!H5*Weighting!R8+TUM_db2_S5_Treatm!I5*Weighting!R9+TUM_db2_S5_Treatm!J5*Weighting!R10+TUM_db2_S5_Treatm!K5*Weighting!R11+TUM_db2_S5_Treatm!L5*Weighting!R12+TUM_db2_S5_Treatm!M5*Weighting!R13+TUM_db2_S5_Treatm!N5*Weighting!R14+TUM_db2_S5_Treatm!O5*Weighting!R15+TUM_db2_S5_Treatm!P5*Weighting!R16+TUM_db2_S5_Treatm!Q5*Weighting!R17</f>
        <v>6.2728770061244958</v>
      </c>
      <c r="S5" s="6">
        <f>+TUM_db2_S5_Treatm!B5*Weighting!S2+TUM_db2_S5_Treatm!C5*Weighting!S3+TUM_db2_S5_Treatm!D5*Weighting!S4+TUM_db2_S5_Treatm!E5*Weighting!S5+TUM_db2_S5_Treatm!F5*Weighting!S6+TUM_db2_S5_Treatm!G5*Weighting!S7+TUM_db2_S5_Treatm!H5*Weighting!S8+TUM_db2_S5_Treatm!I5*Weighting!S9+TUM_db2_S5_Treatm!J5*Weighting!S10+TUM_db2_S5_Treatm!K5*Weighting!S11+TUM_db2_S5_Treatm!L5*Weighting!S12+TUM_db2_S5_Treatm!M5*Weighting!S13+TUM_db2_S5_Treatm!N5*Weighting!S14+TUM_db2_S5_Treatm!O5*Weighting!S15+TUM_db2_S5_Treatm!P5*Weighting!S16+TUM_db2_S5_Treatm!Q5*Weighting!S17</f>
        <v>4.3607271184094891</v>
      </c>
      <c r="T5" s="6">
        <f>+TUM_db2_S5_Treatm!B5*Weighting!T2+TUM_db2_S5_Treatm!C5*Weighting!T3+TUM_db2_S5_Treatm!D5*Weighting!T4+TUM_db2_S5_Treatm!E5*Weighting!T5+TUM_db2_S5_Treatm!F5*Weighting!T6+TUM_db2_S5_Treatm!G5*Weighting!T7+TUM_db2_S5_Treatm!H5*Weighting!T8+TUM_db2_S5_Treatm!I5*Weighting!T9+TUM_db2_S5_Treatm!J5*Weighting!T10+TUM_db2_S5_Treatm!K5*Weighting!T11+TUM_db2_S5_Treatm!L5*Weighting!T12+TUM_db2_S5_Treatm!M5*Weighting!T13+TUM_db2_S5_Treatm!N5*Weighting!T14+TUM_db2_S5_Treatm!O5*Weighting!T15+TUM_db2_S5_Treatm!P5*Weighting!T16+TUM_db2_S5_Treatm!Q5*Weighting!T17</f>
        <v>4.5678763317245625</v>
      </c>
      <c r="U5" s="6">
        <f>+TUM_db2_S5_Treatm!B5*Weighting!U2+TUM_db2_S5_Treatm!C5*Weighting!U3+TUM_db2_S5_Treatm!D5*Weighting!U4+TUM_db2_S5_Treatm!E5*Weighting!U5+TUM_db2_S5_Treatm!F5*Weighting!U6+TUM_db2_S5_Treatm!G5*Weighting!U7+TUM_db2_S5_Treatm!H5*Weighting!U8+TUM_db2_S5_Treatm!I5*Weighting!U9+TUM_db2_S5_Treatm!J5*Weighting!U10+TUM_db2_S5_Treatm!K5*Weighting!U11+TUM_db2_S5_Treatm!L5*Weighting!U12+TUM_db2_S5_Treatm!M5*Weighting!U13+TUM_db2_S5_Treatm!N5*Weighting!U14+TUM_db2_S5_Treatm!O5*Weighting!U15+TUM_db2_S5_Treatm!P5*Weighting!U16+TUM_db2_S5_Treatm!Q5*Weighting!U17</f>
        <v>0.82109618456247091</v>
      </c>
      <c r="V5" s="6">
        <f>+TUM_db2_S5_Treatm!B5*Weighting!V2+TUM_db2_S5_Treatm!C5*Weighting!V3+TUM_db2_S5_Treatm!D5*Weighting!V4+TUM_db2_S5_Treatm!E5*Weighting!V5+TUM_db2_S5_Treatm!F5*Weighting!V6+TUM_db2_S5_Treatm!G5*Weighting!V7+TUM_db2_S5_Treatm!H5*Weighting!V8+TUM_db2_S5_Treatm!I5*Weighting!V9+TUM_db2_S5_Treatm!J5*Weighting!V10+TUM_db2_S5_Treatm!K5*Weighting!V11+TUM_db2_S5_Treatm!L5*Weighting!V12+TUM_db2_S5_Treatm!M5*Weighting!V13+TUM_db2_S5_Treatm!N5*Weighting!V14+TUM_db2_S5_Treatm!O5*Weighting!V15+TUM_db2_S5_Treatm!P5*Weighting!V16+TUM_db2_S5_Treatm!Q5*Weighting!V17</f>
        <v>2.5661945889664572</v>
      </c>
      <c r="W5" s="6">
        <f>+TUM_db2_S5_Treatm!B5*Weighting!W2+TUM_db2_S5_Treatm!C5*Weighting!W3+TUM_db2_S5_Treatm!D5*Weighting!W4+TUM_db2_S5_Treatm!E5*Weighting!W5+TUM_db2_S5_Treatm!F5*Weighting!W6+TUM_db2_S5_Treatm!G5*Weighting!W7+TUM_db2_S5_Treatm!H5*Weighting!W8+TUM_db2_S5_Treatm!I5*Weighting!W9+TUM_db2_S5_Treatm!J5*Weighting!W10+TUM_db2_S5_Treatm!K5*Weighting!W11+TUM_db2_S5_Treatm!L5*Weighting!W12+TUM_db2_S5_Treatm!M5*Weighting!W13+TUM_db2_S5_Treatm!N5*Weighting!W14+TUM_db2_S5_Treatm!O5*Weighting!W15+TUM_db2_S5_Treatm!P5*Weighting!W16+TUM_db2_S5_Treatm!Q5*Weighting!W17</f>
        <v>16.515926764461369</v>
      </c>
      <c r="X5" s="6">
        <f>+TUM_db2_S5_Treatm!B5*Weighting!X2+TUM_db2_S5_Treatm!C5*Weighting!X3+TUM_db2_S5_Treatm!D5*Weighting!X4+TUM_db2_S5_Treatm!E5*Weighting!X5+TUM_db2_S5_Treatm!F5*Weighting!X6+TUM_db2_S5_Treatm!G5*Weighting!X7+TUM_db2_S5_Treatm!H5*Weighting!X8+TUM_db2_S5_Treatm!I5*Weighting!X9+TUM_db2_S5_Treatm!J5*Weighting!X10+TUM_db2_S5_Treatm!K5*Weighting!X11+TUM_db2_S5_Treatm!L5*Weighting!X12+TUM_db2_S5_Treatm!M5*Weighting!X13+TUM_db2_S5_Treatm!N5*Weighting!X14+TUM_db2_S5_Treatm!O5*Weighting!X15+TUM_db2_S5_Treatm!P5*Weighting!X16+TUM_db2_S5_Treatm!Q5*Weighting!X17</f>
        <v>1.0890091797390333</v>
      </c>
      <c r="Y5" s="6">
        <f>+TUM_db2_S5_Treatm!B5*Weighting!Y2+TUM_db2_S5_Treatm!C5*Weighting!Y3+TUM_db2_S5_Treatm!D5*Weighting!Y4+TUM_db2_S5_Treatm!E5*Weighting!Y5+TUM_db2_S5_Treatm!F5*Weighting!Y6+TUM_db2_S5_Treatm!G5*Weighting!Y7+TUM_db2_S5_Treatm!H5*Weighting!Y8+TUM_db2_S5_Treatm!I5*Weighting!Y9+TUM_db2_S5_Treatm!J5*Weighting!Y10+TUM_db2_S5_Treatm!K5*Weighting!Y11+TUM_db2_S5_Treatm!L5*Weighting!Y12+TUM_db2_S5_Treatm!M5*Weighting!Y13+TUM_db2_S5_Treatm!N5*Weighting!Y14+TUM_db2_S5_Treatm!O5*Weighting!Y15+TUM_db2_S5_Treatm!P5*Weighting!Y16+TUM_db2_S5_Treatm!Q5*Weighting!Y17</f>
        <v>0.69035369392122448</v>
      </c>
      <c r="Z5" s="6">
        <f>+TUM_db2_S5_Treatm!B5*Weighting!Z2+TUM_db2_S5_Treatm!C5*Weighting!Z3+TUM_db2_S5_Treatm!D5*Weighting!Z4+TUM_db2_S5_Treatm!E5*Weighting!Z5+TUM_db2_S5_Treatm!F5*Weighting!Z6+TUM_db2_S5_Treatm!G5*Weighting!Z7+TUM_db2_S5_Treatm!H5*Weighting!Z8+TUM_db2_S5_Treatm!I5*Weighting!Z9+TUM_db2_S5_Treatm!J5*Weighting!Z10+TUM_db2_S5_Treatm!K5*Weighting!Z11+TUM_db2_S5_Treatm!L5*Weighting!Z12+TUM_db2_S5_Treatm!M5*Weighting!Z13+TUM_db2_S5_Treatm!N5*Weighting!Z14+TUM_db2_S5_Treatm!O5*Weighting!Z15+TUM_db2_S5_Treatm!P5*Weighting!Z16+TUM_db2_S5_Treatm!Q5*Weighting!Z17</f>
        <v>16.727742681926536</v>
      </c>
      <c r="AA5" s="6">
        <f>+TUM_db2_S5_Treatm!B5*Weighting!AA2+TUM_db2_S5_Treatm!C5*Weighting!AA3+TUM_db2_S5_Treatm!D5*Weighting!AA4+TUM_db2_S5_Treatm!E5*Weighting!AA5+TUM_db2_S5_Treatm!F5*Weighting!AA6+TUM_db2_S5_Treatm!G5*Weighting!AA7+TUM_db2_S5_Treatm!H5*Weighting!AA8+TUM_db2_S5_Treatm!I5*Weighting!AA9+TUM_db2_S5_Treatm!J5*Weighting!AA10+TUM_db2_S5_Treatm!K5*Weighting!AA11+TUM_db2_S5_Treatm!L5*Weighting!AA12+TUM_db2_S5_Treatm!M5*Weighting!AA13+TUM_db2_S5_Treatm!N5*Weighting!AA14+TUM_db2_S5_Treatm!O5*Weighting!AA15+TUM_db2_S5_Treatm!P5*Weighting!AA16+TUM_db2_S5_Treatm!Q5*Weighting!AA17</f>
        <v>12.753967080581688</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5_Util!B2*Weighting!B2+TUM_db2_S5_Util!C2*Weighting!B3+TUM_db2_S5_Util!D2*Weighting!B4+TUM_db2_S5_Util!E2*Weighting!B5+TUM_db2_S5_Util!F2*Weighting!B6+TUM_db2_S5_Util!G2*Weighting!B7+TUM_db2_S5_Util!H2*Weighting!B8+TUM_db2_S5_Util!I2*Weighting!B9+TUM_db2_S5_Util!J2*Weighting!B10+TUM_db2_S5_Util!K2*Weighting!B11+TUM_db2_S5_Util!L2*Weighting!B12+TUM_db2_S5_Util!M2*Weighting!B13+TUM_db2_S5_Util!N2*Weighting!B14+TUM_db2_S5_Util!O2*Weighting!B15+TUM_db2_S5_Util!P2*Weighting!B16+TUM_db2_S5_Util!Q2*Weighting!B17</f>
        <v>-136.46504496092473</v>
      </c>
      <c r="C2" s="6">
        <f ca="1">+TUM_db2_S5_Util!B2*Weighting!C2+TUM_db2_S5_Util!C2*Weighting!C3+TUM_db2_S5_Util!D2*Weighting!C4+TUM_db2_S5_Util!E2*Weighting!C5+TUM_db2_S5_Util!F2*Weighting!C6+TUM_db2_S5_Util!G2*Weighting!C7+TUM_db2_S5_Util!H2*Weighting!C8+TUM_db2_S5_Util!I2*Weighting!C9+TUM_db2_S5_Util!J2*Weighting!C10+TUM_db2_S5_Util!K2*Weighting!C11+TUM_db2_S5_Util!L2*Weighting!C12+TUM_db2_S5_Util!M2*Weighting!C13+TUM_db2_S5_Util!N2*Weighting!C14+TUM_db2_S5_Util!O2*Weighting!C15+TUM_db2_S5_Util!P2*Weighting!C16+TUM_db2_S5_Util!Q2*Weighting!C17</f>
        <v>-132.34250476997767</v>
      </c>
      <c r="D2" s="6">
        <f ca="1">+TUM_db2_S5_Util!B2*Weighting!D2+TUM_db2_S5_Util!C2*Weighting!D3+TUM_db2_S5_Util!D2*Weighting!D4+TUM_db2_S5_Util!E2*Weighting!D5+TUM_db2_S5_Util!F2*Weighting!D6+TUM_db2_S5_Util!G2*Weighting!D7+TUM_db2_S5_Util!H2*Weighting!D8+TUM_db2_S5_Util!I2*Weighting!D9+TUM_db2_S5_Util!J2*Weighting!D10+TUM_db2_S5_Util!K2*Weighting!D11+TUM_db2_S5_Util!L2*Weighting!D12+TUM_db2_S5_Util!M2*Weighting!D13+TUM_db2_S5_Util!N2*Weighting!D14+TUM_db2_S5_Util!O2*Weighting!D15+TUM_db2_S5_Util!P2*Weighting!D16+TUM_db2_S5_Util!Q2*Weighting!D17</f>
        <v>-133.08445934764077</v>
      </c>
      <c r="E2" s="6">
        <f ca="1">+TUM_db2_S5_Util!B2*Weighting!E2+TUM_db2_S5_Util!C2*Weighting!E3+TUM_db2_S5_Util!D2*Weighting!E4+TUM_db2_S5_Util!E2*Weighting!E5+TUM_db2_S5_Util!F2*Weighting!E6+TUM_db2_S5_Util!G2*Weighting!E7+TUM_db2_S5_Util!H2*Weighting!E8+TUM_db2_S5_Util!I2*Weighting!E9+TUM_db2_S5_Util!J2*Weighting!E10+TUM_db2_S5_Util!K2*Weighting!E11+TUM_db2_S5_Util!L2*Weighting!E12+TUM_db2_S5_Util!M2*Weighting!E13+TUM_db2_S5_Util!N2*Weighting!E14+TUM_db2_S5_Util!O2*Weighting!E15+TUM_db2_S5_Util!P2*Weighting!E16+TUM_db2_S5_Util!Q2*Weighting!E17</f>
        <v>-164.06766688792084</v>
      </c>
      <c r="F2" s="6">
        <f ca="1">+TUM_db2_S5_Util!B2*Weighting!F2+TUM_db2_S5_Util!C2*Weighting!F3+TUM_db2_S5_Util!D2*Weighting!F4+TUM_db2_S5_Util!E2*Weighting!F5+TUM_db2_S5_Util!F2*Weighting!F6+TUM_db2_S5_Util!G2*Weighting!F7+TUM_db2_S5_Util!H2*Weighting!F8+TUM_db2_S5_Util!I2*Weighting!F9+TUM_db2_S5_Util!J2*Weighting!F10+TUM_db2_S5_Util!K2*Weighting!F11+TUM_db2_S5_Util!L2*Weighting!F12+TUM_db2_S5_Util!M2*Weighting!F13+TUM_db2_S5_Util!N2*Weighting!F14+TUM_db2_S5_Util!O2*Weighting!F15+TUM_db2_S5_Util!P2*Weighting!F16+TUM_db2_S5_Util!Q2*Weighting!F17</f>
        <v>-124.76459222508721</v>
      </c>
      <c r="G2" s="6">
        <f>+TUM_db2_S5_Util!B2*Weighting!G2+TUM_db2_S5_Util!C2*Weighting!G3+TUM_db2_S5_Util!D2*Weighting!G4+TUM_db2_S5_Util!E2*Weighting!G5+TUM_db2_S5_Util!F2*Weighting!G6+TUM_db2_S5_Util!G2*Weighting!G7+TUM_db2_S5_Util!H2*Weighting!G8+TUM_db2_S5_Util!I2*Weighting!G9+TUM_db2_S5_Util!J2*Weighting!G10+TUM_db2_S5_Util!K2*Weighting!G11+TUM_db2_S5_Util!L2*Weighting!G12+TUM_db2_S5_Util!M2*Weighting!G13+TUM_db2_S5_Util!N2*Weighting!G14+TUM_db2_S5_Util!O2*Weighting!G15+TUM_db2_S5_Util!P2*Weighting!G16+TUM_db2_S5_Util!Q2*Weighting!G17</f>
        <v>-54.931335209434437</v>
      </c>
      <c r="H2" s="6">
        <f>+TUM_db2_S5_Util!B2*Weighting!H2+TUM_db2_S5_Util!C2*Weighting!H3+TUM_db2_S5_Util!D2*Weighting!H4+TUM_db2_S5_Util!E2*Weighting!H5+TUM_db2_S5_Util!F2*Weighting!H6+TUM_db2_S5_Util!G2*Weighting!H7+TUM_db2_S5_Util!H2*Weighting!H8+TUM_db2_S5_Util!I2*Weighting!H9+TUM_db2_S5_Util!J2*Weighting!H10+TUM_db2_S5_Util!K2*Weighting!H11+TUM_db2_S5_Util!L2*Weighting!H12+TUM_db2_S5_Util!M2*Weighting!H13+TUM_db2_S5_Util!N2*Weighting!H14+TUM_db2_S5_Util!O2*Weighting!H15+TUM_db2_S5_Util!P2*Weighting!H16+TUM_db2_S5_Util!Q2*Weighting!H17</f>
        <v>-45.114334660390242</v>
      </c>
      <c r="I2" s="6">
        <f>+TUM_db2_S5_Util!B2*Weighting!I2+TUM_db2_S5_Util!C2*Weighting!I3+TUM_db2_S5_Util!D2*Weighting!I4+TUM_db2_S5_Util!E2*Weighting!I5+TUM_db2_S5_Util!F2*Weighting!I6+TUM_db2_S5_Util!G2*Weighting!I7+TUM_db2_S5_Util!H2*Weighting!I8+TUM_db2_S5_Util!I2*Weighting!I9+TUM_db2_S5_Util!J2*Weighting!I10+TUM_db2_S5_Util!K2*Weighting!I11+TUM_db2_S5_Util!L2*Weighting!I12+TUM_db2_S5_Util!M2*Weighting!I13+TUM_db2_S5_Util!N2*Weighting!I14+TUM_db2_S5_Util!O2*Weighting!I15+TUM_db2_S5_Util!P2*Weighting!I16+TUM_db2_S5_Util!Q2*Weighting!I17</f>
        <v>-52.866957718631205</v>
      </c>
      <c r="J2" s="6">
        <f>+TUM_db2_S5_Util!B2*Weighting!J2+TUM_db2_S5_Util!C2*Weighting!J3+TUM_db2_S5_Util!D2*Weighting!J4+TUM_db2_S5_Util!E2*Weighting!J5+TUM_db2_S5_Util!F2*Weighting!J6+TUM_db2_S5_Util!G2*Weighting!J7+TUM_db2_S5_Util!H2*Weighting!J8+TUM_db2_S5_Util!I2*Weighting!J9+TUM_db2_S5_Util!J2*Weighting!J10+TUM_db2_S5_Util!K2*Weighting!J11+TUM_db2_S5_Util!L2*Weighting!J12+TUM_db2_S5_Util!M2*Weighting!J13+TUM_db2_S5_Util!N2*Weighting!J14+TUM_db2_S5_Util!O2*Weighting!J15+TUM_db2_S5_Util!P2*Weighting!J16+TUM_db2_S5_Util!Q2*Weighting!J17</f>
        <v>-61.767100398649738</v>
      </c>
      <c r="K2" s="6">
        <f>+TUM_db2_S5_Util!B2*Weighting!K2+TUM_db2_S5_Util!C2*Weighting!K3+TUM_db2_S5_Util!D2*Weighting!K4+TUM_db2_S5_Util!E2*Weighting!K5+TUM_db2_S5_Util!F2*Weighting!K6+TUM_db2_S5_Util!G2*Weighting!K7+TUM_db2_S5_Util!H2*Weighting!K8+TUM_db2_S5_Util!I2*Weighting!K9+TUM_db2_S5_Util!J2*Weighting!K10+TUM_db2_S5_Util!K2*Weighting!K11+TUM_db2_S5_Util!L2*Weighting!K12+TUM_db2_S5_Util!M2*Weighting!K13+TUM_db2_S5_Util!N2*Weighting!K14+TUM_db2_S5_Util!O2*Weighting!K15+TUM_db2_S5_Util!P2*Weighting!K16+TUM_db2_S5_Util!Q2*Weighting!K17</f>
        <v>-41.175976916654321</v>
      </c>
      <c r="L2" s="6">
        <f>+TUM_db2_S5_Util!B2*Weighting!L2+TUM_db2_S5_Util!C2*Weighting!L3+TUM_db2_S5_Util!D2*Weighting!L4+TUM_db2_S5_Util!E2*Weighting!L5+TUM_db2_S5_Util!F2*Weighting!L6+TUM_db2_S5_Util!G2*Weighting!L7+TUM_db2_S5_Util!H2*Weighting!L8+TUM_db2_S5_Util!I2*Weighting!L9+TUM_db2_S5_Util!J2*Weighting!L10+TUM_db2_S5_Util!K2*Weighting!L11+TUM_db2_S5_Util!L2*Weighting!L12+TUM_db2_S5_Util!M2*Weighting!L13+TUM_db2_S5_Util!N2*Weighting!L14+TUM_db2_S5_Util!O2*Weighting!L15+TUM_db2_S5_Util!P2*Weighting!L16+TUM_db2_S5_Util!Q2*Weighting!L17</f>
        <v>-4.9853610443562202</v>
      </c>
      <c r="M2" s="6">
        <f>+TUM_db2_S5_Util!B2*Weighting!M2+TUM_db2_S5_Util!C2*Weighting!M3+TUM_db2_S5_Util!D2*Weighting!M4+TUM_db2_S5_Util!E2*Weighting!M5+TUM_db2_S5_Util!F2*Weighting!M6+TUM_db2_S5_Util!G2*Weighting!M7+TUM_db2_S5_Util!H2*Weighting!M8+TUM_db2_S5_Util!I2*Weighting!M9+TUM_db2_S5_Util!J2*Weighting!M10+TUM_db2_S5_Util!K2*Weighting!M11+TUM_db2_S5_Util!L2*Weighting!M12+TUM_db2_S5_Util!M2*Weighting!M13+TUM_db2_S5_Util!N2*Weighting!M14+TUM_db2_S5_Util!O2*Weighting!M15+TUM_db2_S5_Util!P2*Weighting!M16+TUM_db2_S5_Util!Q2*Weighting!M17</f>
        <v>-0.3532364666752702</v>
      </c>
      <c r="N2" s="6">
        <f>+TUM_db2_S5_Util!B2*Weighting!N2+TUM_db2_S5_Util!C2*Weighting!N3+TUM_db2_S5_Util!D2*Weighting!N4+TUM_db2_S5_Util!E2*Weighting!N5+TUM_db2_S5_Util!F2*Weighting!N6+TUM_db2_S5_Util!G2*Weighting!N7+TUM_db2_S5_Util!H2*Weighting!N8+TUM_db2_S5_Util!I2*Weighting!N9+TUM_db2_S5_Util!J2*Weighting!N10+TUM_db2_S5_Util!K2*Weighting!N11+TUM_db2_S5_Util!L2*Weighting!N12+TUM_db2_S5_Util!M2*Weighting!N13+TUM_db2_S5_Util!N2*Weighting!N14+TUM_db2_S5_Util!O2*Weighting!N15+TUM_db2_S5_Util!P2*Weighting!N16+TUM_db2_S5_Util!Q2*Weighting!N17</f>
        <v>-131.65525026385058</v>
      </c>
      <c r="O2" s="6">
        <f>+TUM_db2_S5_Util!B2*Weighting!O2+TUM_db2_S5_Util!C2*Weighting!O3+TUM_db2_S5_Util!D2*Weighting!O4+TUM_db2_S5_Util!E2*Weighting!O5+TUM_db2_S5_Util!F2*Weighting!O6+TUM_db2_S5_Util!G2*Weighting!O7+TUM_db2_S5_Util!H2*Weighting!O8+TUM_db2_S5_Util!I2*Weighting!O9+TUM_db2_S5_Util!J2*Weighting!O10+TUM_db2_S5_Util!K2*Weighting!O11+TUM_db2_S5_Util!L2*Weighting!O12+TUM_db2_S5_Util!M2*Weighting!O13+TUM_db2_S5_Util!N2*Weighting!O14+TUM_db2_S5_Util!O2*Weighting!O15+TUM_db2_S5_Util!P2*Weighting!O16+TUM_db2_S5_Util!Q2*Weighting!O17</f>
        <v>-205.7608882369847</v>
      </c>
      <c r="P2" s="6">
        <f>+TUM_db2_S5_Util!B2*Weighting!P2+TUM_db2_S5_Util!C2*Weighting!P3+TUM_db2_S5_Util!D2*Weighting!P4+TUM_db2_S5_Util!E2*Weighting!P5+TUM_db2_S5_Util!F2*Weighting!P6+TUM_db2_S5_Util!G2*Weighting!P7+TUM_db2_S5_Util!H2*Weighting!P8+TUM_db2_S5_Util!I2*Weighting!P9+TUM_db2_S5_Util!J2*Weighting!P10+TUM_db2_S5_Util!K2*Weighting!P11+TUM_db2_S5_Util!L2*Weighting!P12+TUM_db2_S5_Util!M2*Weighting!P13+TUM_db2_S5_Util!N2*Weighting!P14+TUM_db2_S5_Util!O2*Weighting!P15+TUM_db2_S5_Util!P2*Weighting!P16+TUM_db2_S5_Util!Q2*Weighting!P17</f>
        <v>-11.551433752111581</v>
      </c>
      <c r="Q2" s="6">
        <f>+TUM_db2_S5_Util!B2*Weighting!Q2+TUM_db2_S5_Util!C2*Weighting!Q3+TUM_db2_S5_Util!D2*Weighting!Q4+TUM_db2_S5_Util!E2*Weighting!Q5+TUM_db2_S5_Util!F2*Weighting!Q6+TUM_db2_S5_Util!G2*Weighting!Q7+TUM_db2_S5_Util!H2*Weighting!Q8+TUM_db2_S5_Util!I2*Weighting!Q9+TUM_db2_S5_Util!J2*Weighting!Q10+TUM_db2_S5_Util!K2*Weighting!Q11+TUM_db2_S5_Util!L2*Weighting!Q12+TUM_db2_S5_Util!M2*Weighting!Q13+TUM_db2_S5_Util!N2*Weighting!Q14+TUM_db2_S5_Util!O2*Weighting!Q15+TUM_db2_S5_Util!P2*Weighting!Q16+TUM_db2_S5_Util!Q2*Weighting!Q17</f>
        <v>-0.71077441505306882</v>
      </c>
      <c r="R2" s="6">
        <f>+TUM_db2_S5_Util!B2*Weighting!R2+TUM_db2_S5_Util!C2*Weighting!R3+TUM_db2_S5_Util!D2*Weighting!R4+TUM_db2_S5_Util!E2*Weighting!R5+TUM_db2_S5_Util!F2*Weighting!R6+TUM_db2_S5_Util!G2*Weighting!R7+TUM_db2_S5_Util!H2*Weighting!R8+TUM_db2_S5_Util!I2*Weighting!R9+TUM_db2_S5_Util!J2*Weighting!R10+TUM_db2_S5_Util!K2*Weighting!R11+TUM_db2_S5_Util!L2*Weighting!R12+TUM_db2_S5_Util!M2*Weighting!R13+TUM_db2_S5_Util!N2*Weighting!R14+TUM_db2_S5_Util!O2*Weighting!R15+TUM_db2_S5_Util!P2*Weighting!R16+TUM_db2_S5_Util!Q2*Weighting!R17</f>
        <v>-11.949594927860407</v>
      </c>
      <c r="S2" s="6">
        <f>+TUM_db2_S5_Util!B2*Weighting!S2+TUM_db2_S5_Util!C2*Weighting!S3+TUM_db2_S5_Util!D2*Weighting!S4+TUM_db2_S5_Util!E2*Weighting!S5+TUM_db2_S5_Util!F2*Weighting!S6+TUM_db2_S5_Util!G2*Weighting!S7+TUM_db2_S5_Util!H2*Weighting!S8+TUM_db2_S5_Util!I2*Weighting!S9+TUM_db2_S5_Util!J2*Weighting!S10+TUM_db2_S5_Util!K2*Weighting!S11+TUM_db2_S5_Util!L2*Weighting!S12+TUM_db2_S5_Util!M2*Weighting!S13+TUM_db2_S5_Util!N2*Weighting!S14+TUM_db2_S5_Util!O2*Weighting!S15+TUM_db2_S5_Util!P2*Weighting!S16+TUM_db2_S5_Util!Q2*Weighting!S17</f>
        <v>-19.64925751578</v>
      </c>
      <c r="T2" s="6">
        <f>+TUM_db2_S5_Util!B2*Weighting!T2+TUM_db2_S5_Util!C2*Weighting!T3+TUM_db2_S5_Util!D2*Weighting!T4+TUM_db2_S5_Util!E2*Weighting!T5+TUM_db2_S5_Util!F2*Weighting!T6+TUM_db2_S5_Util!G2*Weighting!T7+TUM_db2_S5_Util!H2*Weighting!T8+TUM_db2_S5_Util!I2*Weighting!T9+TUM_db2_S5_Util!J2*Weighting!T10+TUM_db2_S5_Util!K2*Weighting!T11+TUM_db2_S5_Util!L2*Weighting!T12+TUM_db2_S5_Util!M2*Weighting!T13+TUM_db2_S5_Util!N2*Weighting!T14+TUM_db2_S5_Util!O2*Weighting!T15+TUM_db2_S5_Util!P2*Weighting!T16+TUM_db2_S5_Util!Q2*Weighting!T17</f>
        <v>-25.449736029978169</v>
      </c>
      <c r="U2" s="6">
        <f>+TUM_db2_S5_Util!B2*Weighting!U2+TUM_db2_S5_Util!C2*Weighting!U3+TUM_db2_S5_Util!D2*Weighting!U4+TUM_db2_S5_Util!E2*Weighting!U5+TUM_db2_S5_Util!F2*Weighting!U6+TUM_db2_S5_Util!G2*Weighting!U7+TUM_db2_S5_Util!H2*Weighting!U8+TUM_db2_S5_Util!I2*Weighting!U9+TUM_db2_S5_Util!J2*Weighting!U10+TUM_db2_S5_Util!K2*Weighting!U11+TUM_db2_S5_Util!L2*Weighting!U12+TUM_db2_S5_Util!M2*Weighting!U13+TUM_db2_S5_Util!N2*Weighting!U14+TUM_db2_S5_Util!O2*Weighting!U15+TUM_db2_S5_Util!P2*Weighting!U16+TUM_db2_S5_Util!Q2*Weighting!U17</f>
        <v>-33.469878025081279</v>
      </c>
      <c r="V2" s="6">
        <f>+TUM_db2_S5_Util!B2*Weighting!V2+TUM_db2_S5_Util!C2*Weighting!V3+TUM_db2_S5_Util!D2*Weighting!V4+TUM_db2_S5_Util!E2*Weighting!V5+TUM_db2_S5_Util!F2*Weighting!V6+TUM_db2_S5_Util!G2*Weighting!V7+TUM_db2_S5_Util!H2*Weighting!V8+TUM_db2_S5_Util!I2*Weighting!V9+TUM_db2_S5_Util!J2*Weighting!V10+TUM_db2_S5_Util!K2*Weighting!V11+TUM_db2_S5_Util!L2*Weighting!V12+TUM_db2_S5_Util!M2*Weighting!V13+TUM_db2_S5_Util!N2*Weighting!V14+TUM_db2_S5_Util!O2*Weighting!V15+TUM_db2_S5_Util!P2*Weighting!V16+TUM_db2_S5_Util!Q2*Weighting!V17</f>
        <v>-29.839305798108445</v>
      </c>
      <c r="W2" s="6">
        <f>+TUM_db2_S5_Util!B2*Weighting!W2+TUM_db2_S5_Util!C2*Weighting!W3+TUM_db2_S5_Util!D2*Weighting!W4+TUM_db2_S5_Util!E2*Weighting!W5+TUM_db2_S5_Util!F2*Weighting!W6+TUM_db2_S5_Util!G2*Weighting!W7+TUM_db2_S5_Util!H2*Weighting!W8+TUM_db2_S5_Util!I2*Weighting!W9+TUM_db2_S5_Util!J2*Weighting!W10+TUM_db2_S5_Util!K2*Weighting!W11+TUM_db2_S5_Util!L2*Weighting!W12+TUM_db2_S5_Util!M2*Weighting!W13+TUM_db2_S5_Util!N2*Weighting!W14+TUM_db2_S5_Util!O2*Weighting!W15+TUM_db2_S5_Util!P2*Weighting!W16+TUM_db2_S5_Util!Q2*Weighting!W17</f>
        <v>-203.16294402863554</v>
      </c>
      <c r="X2" s="6">
        <f>+TUM_db2_S5_Util!B2*Weighting!X2+TUM_db2_S5_Util!C2*Weighting!X3+TUM_db2_S5_Util!D2*Weighting!X4+TUM_db2_S5_Util!E2*Weighting!X5+TUM_db2_S5_Util!F2*Weighting!X6+TUM_db2_S5_Util!G2*Weighting!X7+TUM_db2_S5_Util!H2*Weighting!X8+TUM_db2_S5_Util!I2*Weighting!X9+TUM_db2_S5_Util!J2*Weighting!X10+TUM_db2_S5_Util!K2*Weighting!X11+TUM_db2_S5_Util!L2*Weighting!X12+TUM_db2_S5_Util!M2*Weighting!X13+TUM_db2_S5_Util!N2*Weighting!X14+TUM_db2_S5_Util!O2*Weighting!X15+TUM_db2_S5_Util!P2*Weighting!X16+TUM_db2_S5_Util!Q2*Weighting!X17</f>
        <v>-17.730985098063439</v>
      </c>
      <c r="Y2" s="6">
        <f>+TUM_db2_S5_Util!B2*Weighting!Y2+TUM_db2_S5_Util!C2*Weighting!Y3+TUM_db2_S5_Util!D2*Weighting!Y4+TUM_db2_S5_Util!E2*Weighting!Y5+TUM_db2_S5_Util!F2*Weighting!Y6+TUM_db2_S5_Util!G2*Weighting!Y7+TUM_db2_S5_Util!H2*Weighting!Y8+TUM_db2_S5_Util!I2*Weighting!Y9+TUM_db2_S5_Util!J2*Weighting!Y10+TUM_db2_S5_Util!K2*Weighting!Y11+TUM_db2_S5_Util!L2*Weighting!Y12+TUM_db2_S5_Util!M2*Weighting!Y13+TUM_db2_S5_Util!N2*Weighting!Y14+TUM_db2_S5_Util!O2*Weighting!Y15+TUM_db2_S5_Util!P2*Weighting!Y16+TUM_db2_S5_Util!Q2*Weighting!Y17</f>
        <v>-154.73377726052624</v>
      </c>
      <c r="Z2" s="6">
        <f>+TUM_db2_S5_Util!B2*Weighting!Z2+TUM_db2_S5_Util!C2*Weighting!Z3+TUM_db2_S5_Util!D2*Weighting!Z4+TUM_db2_S5_Util!E2*Weighting!Z5+TUM_db2_S5_Util!F2*Weighting!Z6+TUM_db2_S5_Util!G2*Weighting!Z7+TUM_db2_S5_Util!H2*Weighting!Z8+TUM_db2_S5_Util!I2*Weighting!Z9+TUM_db2_S5_Util!J2*Weighting!Z10+TUM_db2_S5_Util!K2*Weighting!Z11+TUM_db2_S5_Util!L2*Weighting!Z12+TUM_db2_S5_Util!M2*Weighting!Z13+TUM_db2_S5_Util!N2*Weighting!Z14+TUM_db2_S5_Util!O2*Weighting!Z15+TUM_db2_S5_Util!P2*Weighting!Z16+TUM_db2_S5_Util!Q2*Weighting!Z17</f>
        <v>-17.322836746781661</v>
      </c>
      <c r="AA2" s="6">
        <f>+TUM_db2_S5_Util!B2*Weighting!AA2+TUM_db2_S5_Util!C2*Weighting!AA3+TUM_db2_S5_Util!D2*Weighting!AA4+TUM_db2_S5_Util!E2*Weighting!AA5+TUM_db2_S5_Util!F2*Weighting!AA6+TUM_db2_S5_Util!G2*Weighting!AA7+TUM_db2_S5_Util!H2*Weighting!AA8+TUM_db2_S5_Util!I2*Weighting!AA9+TUM_db2_S5_Util!J2*Weighting!AA10+TUM_db2_S5_Util!K2*Weighting!AA11+TUM_db2_S5_Util!L2*Weighting!AA12+TUM_db2_S5_Util!M2*Weighting!AA13+TUM_db2_S5_Util!N2*Weighting!AA14+TUM_db2_S5_Util!O2*Weighting!AA15+TUM_db2_S5_Util!P2*Weighting!AA16+TUM_db2_S5_Util!Q2*Weighting!AA17</f>
        <v>-10.576103741104383</v>
      </c>
    </row>
    <row r="3" spans="1:27" x14ac:dyDescent="0.35">
      <c r="A3" s="5" t="s">
        <v>2</v>
      </c>
      <c r="B3" s="6">
        <f ca="1">+TUM_db2_S5_Util!B3*Weighting!B2+TUM_db2_S5_Util!C3*Weighting!B3+TUM_db2_S5_Util!D3*Weighting!B4+TUM_db2_S5_Util!E3*Weighting!B5+TUM_db2_S5_Util!F3*Weighting!B6+TUM_db2_S5_Util!G3*Weighting!B7+TUM_db2_S5_Util!H3*Weighting!B8+TUM_db2_S5_Util!I3*Weighting!B9+TUM_db2_S5_Util!J3*Weighting!B10+TUM_db2_S5_Util!K3*Weighting!B11+TUM_db2_S5_Util!L3*Weighting!B12+TUM_db2_S5_Util!M3*Weighting!B13+TUM_db2_S5_Util!N3*Weighting!B14+TUM_db2_S5_Util!O3*Weighting!B15+TUM_db2_S5_Util!P3*Weighting!B16+TUM_db2_S5_Util!Q3*Weighting!B17</f>
        <v>0.31608211453193391</v>
      </c>
      <c r="C3" s="6">
        <f ca="1">+TUM_db2_S5_Util!B3*Weighting!C2+TUM_db2_S5_Util!C3*Weighting!C3+TUM_db2_S5_Util!D3*Weighting!C4+TUM_db2_S5_Util!E3*Weighting!C5+TUM_db2_S5_Util!F3*Weighting!C6+TUM_db2_S5_Util!G3*Weighting!C7+TUM_db2_S5_Util!H3*Weighting!C8+TUM_db2_S5_Util!I3*Weighting!C9+TUM_db2_S5_Util!J3*Weighting!C10+TUM_db2_S5_Util!K3*Weighting!C11+TUM_db2_S5_Util!L3*Weighting!C12+TUM_db2_S5_Util!M3*Weighting!C13+TUM_db2_S5_Util!N3*Weighting!C14+TUM_db2_S5_Util!O3*Weighting!C15+TUM_db2_S5_Util!P3*Weighting!C16+TUM_db2_S5_Util!Q3*Weighting!C17</f>
        <v>0.26369644203495701</v>
      </c>
      <c r="D3" s="6">
        <f ca="1">+TUM_db2_S5_Util!B3*Weighting!D2+TUM_db2_S5_Util!C3*Weighting!D3+TUM_db2_S5_Util!D3*Weighting!D4+TUM_db2_S5_Util!E3*Weighting!D5+TUM_db2_S5_Util!F3*Weighting!D6+TUM_db2_S5_Util!G3*Weighting!D7+TUM_db2_S5_Util!H3*Weighting!D8+TUM_db2_S5_Util!I3*Weighting!D9+TUM_db2_S5_Util!J3*Weighting!D10+TUM_db2_S5_Util!K3*Weighting!D11+TUM_db2_S5_Util!L3*Weighting!D12+TUM_db2_S5_Util!M3*Weighting!D13+TUM_db2_S5_Util!N3*Weighting!D14+TUM_db2_S5_Util!O3*Weighting!D15+TUM_db2_S5_Util!P3*Weighting!D16+TUM_db2_S5_Util!Q3*Weighting!D17</f>
        <v>0.31333220229917602</v>
      </c>
      <c r="E3" s="6">
        <f ca="1">+TUM_db2_S5_Util!B3*Weighting!E2+TUM_db2_S5_Util!C3*Weighting!E3+TUM_db2_S5_Util!D3*Weighting!E4+TUM_db2_S5_Util!E3*Weighting!E5+TUM_db2_S5_Util!F3*Weighting!E6+TUM_db2_S5_Util!G3*Weighting!E7+TUM_db2_S5_Util!H3*Weighting!E8+TUM_db2_S5_Util!I3*Weighting!E9+TUM_db2_S5_Util!J3*Weighting!E10+TUM_db2_S5_Util!K3*Weighting!E11+TUM_db2_S5_Util!L3*Weighting!E12+TUM_db2_S5_Util!M3*Weighting!E13+TUM_db2_S5_Util!N3*Weighting!E14+TUM_db2_S5_Util!O3*Weighting!E15+TUM_db2_S5_Util!P3*Weighting!E16+TUM_db2_S5_Util!Q3*Weighting!E17</f>
        <v>0.42751776210775044</v>
      </c>
      <c r="F3" s="6">
        <f ca="1">+TUM_db2_S5_Util!B3*Weighting!F2+TUM_db2_S5_Util!C3*Weighting!F3+TUM_db2_S5_Util!D3*Weighting!F4+TUM_db2_S5_Util!E3*Weighting!F5+TUM_db2_S5_Util!F3*Weighting!F6+TUM_db2_S5_Util!G3*Weighting!F7+TUM_db2_S5_Util!H3*Weighting!F8+TUM_db2_S5_Util!I3*Weighting!F9+TUM_db2_S5_Util!J3*Weighting!F10+TUM_db2_S5_Util!K3*Weighting!F11+TUM_db2_S5_Util!L3*Weighting!F12+TUM_db2_S5_Util!M3*Weighting!F13+TUM_db2_S5_Util!N3*Weighting!F14+TUM_db2_S5_Util!O3*Weighting!F15+TUM_db2_S5_Util!P3*Weighting!F16+TUM_db2_S5_Util!Q3*Weighting!F17</f>
        <v>0.30323604893566608</v>
      </c>
      <c r="G3" s="6">
        <f>+TUM_db2_S5_Util!B3*Weighting!G2+TUM_db2_S5_Util!C3*Weighting!G3+TUM_db2_S5_Util!D3*Weighting!G4+TUM_db2_S5_Util!E3*Weighting!G5+TUM_db2_S5_Util!F3*Weighting!G6+TUM_db2_S5_Util!G3*Weighting!G7+TUM_db2_S5_Util!H3*Weighting!G8+TUM_db2_S5_Util!I3*Weighting!G9+TUM_db2_S5_Util!J3*Weighting!G10+TUM_db2_S5_Util!K3*Weighting!G11+TUM_db2_S5_Util!L3*Weighting!G12+TUM_db2_S5_Util!M3*Weighting!G13+TUM_db2_S5_Util!N3*Weighting!G14+TUM_db2_S5_Util!O3*Weighting!G15+TUM_db2_S5_Util!P3*Weighting!G16+TUM_db2_S5_Util!Q3*Weighting!G17</f>
        <v>0.15293034273229558</v>
      </c>
      <c r="H3" s="6">
        <f>+TUM_db2_S5_Util!B3*Weighting!H2+TUM_db2_S5_Util!C3*Weighting!H3+TUM_db2_S5_Util!D3*Weighting!H4+TUM_db2_S5_Util!E3*Weighting!H5+TUM_db2_S5_Util!F3*Weighting!H6+TUM_db2_S5_Util!G3*Weighting!H7+TUM_db2_S5_Util!H3*Weighting!H8+TUM_db2_S5_Util!I3*Weighting!H9+TUM_db2_S5_Util!J3*Weighting!H10+TUM_db2_S5_Util!K3*Weighting!H11+TUM_db2_S5_Util!L3*Weighting!H12+TUM_db2_S5_Util!M3*Weighting!H13+TUM_db2_S5_Util!N3*Weighting!H14+TUM_db2_S5_Util!O3*Weighting!H15+TUM_db2_S5_Util!P3*Weighting!H16+TUM_db2_S5_Util!Q3*Weighting!H17</f>
        <v>0.13547633547254509</v>
      </c>
      <c r="I3" s="6">
        <f>+TUM_db2_S5_Util!B3*Weighting!I2+TUM_db2_S5_Util!C3*Weighting!I3+TUM_db2_S5_Util!D3*Weighting!I4+TUM_db2_S5_Util!E3*Weighting!I5+TUM_db2_S5_Util!F3*Weighting!I6+TUM_db2_S5_Util!G3*Weighting!I7+TUM_db2_S5_Util!H3*Weighting!I8+TUM_db2_S5_Util!I3*Weighting!I9+TUM_db2_S5_Util!J3*Weighting!I10+TUM_db2_S5_Util!K3*Weighting!I11+TUM_db2_S5_Util!L3*Weighting!I12+TUM_db2_S5_Util!M3*Weighting!I13+TUM_db2_S5_Util!N3*Weighting!I14+TUM_db2_S5_Util!O3*Weighting!I15+TUM_db2_S5_Util!P3*Weighting!I16+TUM_db2_S5_Util!Q3*Weighting!I17</f>
        <v>0.15066624491239866</v>
      </c>
      <c r="J3" s="6">
        <f>+TUM_db2_S5_Util!B3*Weighting!J2+TUM_db2_S5_Util!C3*Weighting!J3+TUM_db2_S5_Util!D3*Weighting!J4+TUM_db2_S5_Util!E3*Weighting!J5+TUM_db2_S5_Util!F3*Weighting!J6+TUM_db2_S5_Util!G3*Weighting!J7+TUM_db2_S5_Util!H3*Weighting!J8+TUM_db2_S5_Util!I3*Weighting!J9+TUM_db2_S5_Util!J3*Weighting!J10+TUM_db2_S5_Util!K3*Weighting!J11+TUM_db2_S5_Util!L3*Weighting!J12+TUM_db2_S5_Util!M3*Weighting!J13+TUM_db2_S5_Util!N3*Weighting!J14+TUM_db2_S5_Util!O3*Weighting!J15+TUM_db2_S5_Util!P3*Weighting!J16+TUM_db2_S5_Util!Q3*Weighting!J17</f>
        <v>0.18086070504327528</v>
      </c>
      <c r="K3" s="6">
        <f>+TUM_db2_S5_Util!B3*Weighting!K2+TUM_db2_S5_Util!C3*Weighting!K3+TUM_db2_S5_Util!D3*Weighting!K4+TUM_db2_S5_Util!E3*Weighting!K5+TUM_db2_S5_Util!F3*Weighting!K6+TUM_db2_S5_Util!G3*Weighting!K7+TUM_db2_S5_Util!H3*Weighting!K8+TUM_db2_S5_Util!I3*Weighting!K9+TUM_db2_S5_Util!J3*Weighting!K10+TUM_db2_S5_Util!K3*Weighting!K11+TUM_db2_S5_Util!L3*Weighting!K12+TUM_db2_S5_Util!M3*Weighting!K13+TUM_db2_S5_Util!N3*Weighting!K14+TUM_db2_S5_Util!O3*Weighting!K15+TUM_db2_S5_Util!P3*Weighting!K16+TUM_db2_S5_Util!Q3*Weighting!K17</f>
        <v>0.1346524669872011</v>
      </c>
      <c r="L3" s="6">
        <f>+TUM_db2_S5_Util!B3*Weighting!L2+TUM_db2_S5_Util!C3*Weighting!L3+TUM_db2_S5_Util!D3*Weighting!L4+TUM_db2_S5_Util!E3*Weighting!L5+TUM_db2_S5_Util!F3*Weighting!L6+TUM_db2_S5_Util!G3*Weighting!L7+TUM_db2_S5_Util!H3*Weighting!L8+TUM_db2_S5_Util!I3*Weighting!L9+TUM_db2_S5_Util!J3*Weighting!L10+TUM_db2_S5_Util!K3*Weighting!L11+TUM_db2_S5_Util!L3*Weighting!L12+TUM_db2_S5_Util!M3*Weighting!L13+TUM_db2_S5_Util!N3*Weighting!L14+TUM_db2_S5_Util!O3*Weighting!L15+TUM_db2_S5_Util!P3*Weighting!L16+TUM_db2_S5_Util!Q3*Weighting!L17</f>
        <v>6.3522390575608031E-2</v>
      </c>
      <c r="M3" s="6">
        <f>+TUM_db2_S5_Util!B3*Weighting!M2+TUM_db2_S5_Util!C3*Weighting!M3+TUM_db2_S5_Util!D3*Weighting!M4+TUM_db2_S5_Util!E3*Weighting!M5+TUM_db2_S5_Util!F3*Weighting!M6+TUM_db2_S5_Util!G3*Weighting!M7+TUM_db2_S5_Util!H3*Weighting!M8+TUM_db2_S5_Util!I3*Weighting!M9+TUM_db2_S5_Util!J3*Weighting!M10+TUM_db2_S5_Util!K3*Weighting!M11+TUM_db2_S5_Util!L3*Weighting!M12+TUM_db2_S5_Util!M3*Weighting!M13+TUM_db2_S5_Util!N3*Weighting!M14+TUM_db2_S5_Util!O3*Weighting!M15+TUM_db2_S5_Util!P3*Weighting!M16+TUM_db2_S5_Util!Q3*Weighting!M17</f>
        <v>5.2598454573489816E-3</v>
      </c>
      <c r="N3" s="6">
        <f>+TUM_db2_S5_Util!B3*Weighting!N2+TUM_db2_S5_Util!C3*Weighting!N3+TUM_db2_S5_Util!D3*Weighting!N4+TUM_db2_S5_Util!E3*Weighting!N5+TUM_db2_S5_Util!F3*Weighting!N6+TUM_db2_S5_Util!G3*Weighting!N7+TUM_db2_S5_Util!H3*Weighting!N8+TUM_db2_S5_Util!I3*Weighting!N9+TUM_db2_S5_Util!J3*Weighting!N10+TUM_db2_S5_Util!K3*Weighting!N11+TUM_db2_S5_Util!L3*Weighting!N12+TUM_db2_S5_Util!M3*Weighting!N13+TUM_db2_S5_Util!N3*Weighting!N14+TUM_db2_S5_Util!O3*Weighting!N15+TUM_db2_S5_Util!P3*Weighting!N16+TUM_db2_S5_Util!Q3*Weighting!N17</f>
        <v>0.51882042519682181</v>
      </c>
      <c r="O3" s="6">
        <f>+TUM_db2_S5_Util!B3*Weighting!O2+TUM_db2_S5_Util!C3*Weighting!O3+TUM_db2_S5_Util!D3*Weighting!O4+TUM_db2_S5_Util!E3*Weighting!O5+TUM_db2_S5_Util!F3*Weighting!O6+TUM_db2_S5_Util!G3*Weighting!O7+TUM_db2_S5_Util!H3*Weighting!O8+TUM_db2_S5_Util!I3*Weighting!O9+TUM_db2_S5_Util!J3*Weighting!O10+TUM_db2_S5_Util!K3*Weighting!O11+TUM_db2_S5_Util!L3*Weighting!O12+TUM_db2_S5_Util!M3*Weighting!O13+TUM_db2_S5_Util!N3*Weighting!O14+TUM_db2_S5_Util!O3*Weighting!O15+TUM_db2_S5_Util!P3*Weighting!O16+TUM_db2_S5_Util!Q3*Weighting!O17</f>
        <v>0.47534538651190966</v>
      </c>
      <c r="P3" s="6">
        <f>+TUM_db2_S5_Util!B3*Weighting!P2+TUM_db2_S5_Util!C3*Weighting!P3+TUM_db2_S5_Util!D3*Weighting!P4+TUM_db2_S5_Util!E3*Weighting!P5+TUM_db2_S5_Util!F3*Weighting!P6+TUM_db2_S5_Util!G3*Weighting!P7+TUM_db2_S5_Util!H3*Weighting!P8+TUM_db2_S5_Util!I3*Weighting!P9+TUM_db2_S5_Util!J3*Weighting!P10+TUM_db2_S5_Util!K3*Weighting!P11+TUM_db2_S5_Util!L3*Weighting!P12+TUM_db2_S5_Util!M3*Weighting!P13+TUM_db2_S5_Util!N3*Weighting!P14+TUM_db2_S5_Util!O3*Weighting!P15+TUM_db2_S5_Util!P3*Weighting!P16+TUM_db2_S5_Util!Q3*Weighting!P17</f>
        <v>0.18777854466918878</v>
      </c>
      <c r="Q3" s="6">
        <f>+TUM_db2_S5_Util!B3*Weighting!Q2+TUM_db2_S5_Util!C3*Weighting!Q3+TUM_db2_S5_Util!D3*Weighting!Q4+TUM_db2_S5_Util!E3*Weighting!Q5+TUM_db2_S5_Util!F3*Weighting!Q6+TUM_db2_S5_Util!G3*Weighting!Q7+TUM_db2_S5_Util!H3*Weighting!Q8+TUM_db2_S5_Util!I3*Weighting!Q9+TUM_db2_S5_Util!J3*Weighting!Q10+TUM_db2_S5_Util!K3*Weighting!Q11+TUM_db2_S5_Util!L3*Weighting!Q12+TUM_db2_S5_Util!M3*Weighting!Q13+TUM_db2_S5_Util!N3*Weighting!Q14+TUM_db2_S5_Util!O3*Weighting!Q15+TUM_db2_S5_Util!P3*Weighting!Q16+TUM_db2_S5_Util!Q3*Weighting!Q17</f>
        <v>1.2063031954623585E-2</v>
      </c>
      <c r="R3" s="6">
        <f>+TUM_db2_S5_Util!B3*Weighting!R2+TUM_db2_S5_Util!C3*Weighting!R3+TUM_db2_S5_Util!D3*Weighting!R4+TUM_db2_S5_Util!E3*Weighting!R5+TUM_db2_S5_Util!F3*Weighting!R6+TUM_db2_S5_Util!G3*Weighting!R7+TUM_db2_S5_Util!H3*Weighting!R8+TUM_db2_S5_Util!I3*Weighting!R9+TUM_db2_S5_Util!J3*Weighting!R10+TUM_db2_S5_Util!K3*Weighting!R11+TUM_db2_S5_Util!L3*Weighting!R12+TUM_db2_S5_Util!M3*Weighting!R13+TUM_db2_S5_Util!N3*Weighting!R14+TUM_db2_S5_Util!O3*Weighting!R15+TUM_db2_S5_Util!P3*Weighting!R16+TUM_db2_S5_Util!Q3*Weighting!R17</f>
        <v>8.0280196006478496E-2</v>
      </c>
      <c r="S3" s="6">
        <f>+TUM_db2_S5_Util!B3*Weighting!S2+TUM_db2_S5_Util!C3*Weighting!S3+TUM_db2_S5_Util!D3*Weighting!S4+TUM_db2_S5_Util!E3*Weighting!S5+TUM_db2_S5_Util!F3*Weighting!S6+TUM_db2_S5_Util!G3*Weighting!S7+TUM_db2_S5_Util!H3*Weighting!S8+TUM_db2_S5_Util!I3*Weighting!S9+TUM_db2_S5_Util!J3*Weighting!S10+TUM_db2_S5_Util!K3*Weighting!S11+TUM_db2_S5_Util!L3*Weighting!S12+TUM_db2_S5_Util!M3*Weighting!S13+TUM_db2_S5_Util!N3*Weighting!S14+TUM_db2_S5_Util!O3*Weighting!S15+TUM_db2_S5_Util!P3*Weighting!S16+TUM_db2_S5_Util!Q3*Weighting!S17</f>
        <v>5.3435463381503373E-2</v>
      </c>
      <c r="T3" s="6">
        <f>+TUM_db2_S5_Util!B3*Weighting!T2+TUM_db2_S5_Util!C3*Weighting!T3+TUM_db2_S5_Util!D3*Weighting!T4+TUM_db2_S5_Util!E3*Weighting!T5+TUM_db2_S5_Util!F3*Weighting!T6+TUM_db2_S5_Util!G3*Weighting!T7+TUM_db2_S5_Util!H3*Weighting!T8+TUM_db2_S5_Util!I3*Weighting!T9+TUM_db2_S5_Util!J3*Weighting!T10+TUM_db2_S5_Util!K3*Weighting!T11+TUM_db2_S5_Util!L3*Weighting!T12+TUM_db2_S5_Util!M3*Weighting!T13+TUM_db2_S5_Util!N3*Weighting!T14+TUM_db2_S5_Util!O3*Weighting!T15+TUM_db2_S5_Util!P3*Weighting!T16+TUM_db2_S5_Util!Q3*Weighting!T17</f>
        <v>5.8763163488850662E-2</v>
      </c>
      <c r="U3" s="6">
        <f>+TUM_db2_S5_Util!B3*Weighting!U2+TUM_db2_S5_Util!C3*Weighting!U3+TUM_db2_S5_Util!D3*Weighting!U4+TUM_db2_S5_Util!E3*Weighting!U5+TUM_db2_S5_Util!F3*Weighting!U6+TUM_db2_S5_Util!G3*Weighting!U7+TUM_db2_S5_Util!H3*Weighting!U8+TUM_db2_S5_Util!I3*Weighting!U9+TUM_db2_S5_Util!J3*Weighting!U10+TUM_db2_S5_Util!K3*Weighting!U11+TUM_db2_S5_Util!L3*Weighting!U12+TUM_db2_S5_Util!M3*Weighting!U13+TUM_db2_S5_Util!N3*Weighting!U14+TUM_db2_S5_Util!O3*Weighting!U15+TUM_db2_S5_Util!P3*Weighting!U16+TUM_db2_S5_Util!Q3*Weighting!U17</f>
        <v>8.7518084644434817E-3</v>
      </c>
      <c r="V3" s="6">
        <f>+TUM_db2_S5_Util!B3*Weighting!V2+TUM_db2_S5_Util!C3*Weighting!V3+TUM_db2_S5_Util!D3*Weighting!V4+TUM_db2_S5_Util!E3*Weighting!V5+TUM_db2_S5_Util!F3*Weighting!V6+TUM_db2_S5_Util!G3*Weighting!V7+TUM_db2_S5_Util!H3*Weighting!V8+TUM_db2_S5_Util!I3*Weighting!V9+TUM_db2_S5_Util!J3*Weighting!V10+TUM_db2_S5_Util!K3*Weighting!V11+TUM_db2_S5_Util!L3*Weighting!V12+TUM_db2_S5_Util!M3*Weighting!V13+TUM_db2_S5_Util!N3*Weighting!V14+TUM_db2_S5_Util!O3*Weighting!V15+TUM_db2_S5_Util!P3*Weighting!V16+TUM_db2_S5_Util!Q3*Weighting!V17</f>
        <v>3.2943073556949969E-2</v>
      </c>
      <c r="W3" s="6">
        <f>+TUM_db2_S5_Util!B3*Weighting!W2+TUM_db2_S5_Util!C3*Weighting!W3+TUM_db2_S5_Util!D3*Weighting!W4+TUM_db2_S5_Util!E3*Weighting!W5+TUM_db2_S5_Util!F3*Weighting!W6+TUM_db2_S5_Util!G3*Weighting!W7+TUM_db2_S5_Util!H3*Weighting!W8+TUM_db2_S5_Util!I3*Weighting!W9+TUM_db2_S5_Util!J3*Weighting!W10+TUM_db2_S5_Util!K3*Weighting!W11+TUM_db2_S5_Util!L3*Weighting!W12+TUM_db2_S5_Util!M3*Weighting!W13+TUM_db2_S5_Util!N3*Weighting!W14+TUM_db2_S5_Util!O3*Weighting!W15+TUM_db2_S5_Util!P3*Weighting!W16+TUM_db2_S5_Util!Q3*Weighting!W17</f>
        <v>0.53978241985812692</v>
      </c>
      <c r="X3" s="6">
        <f>+TUM_db2_S5_Util!B3*Weighting!X2+TUM_db2_S5_Util!C3*Weighting!X3+TUM_db2_S5_Util!D3*Weighting!X4+TUM_db2_S5_Util!E3*Weighting!X5+TUM_db2_S5_Util!F3*Weighting!X6+TUM_db2_S5_Util!G3*Weighting!X7+TUM_db2_S5_Util!H3*Weighting!X8+TUM_db2_S5_Util!I3*Weighting!X9+TUM_db2_S5_Util!J3*Weighting!X10+TUM_db2_S5_Util!K3*Weighting!X11+TUM_db2_S5_Util!L3*Weighting!X12+TUM_db2_S5_Util!M3*Weighting!X13+TUM_db2_S5_Util!N3*Weighting!X14+TUM_db2_S5_Util!O3*Weighting!X15+TUM_db2_S5_Util!P3*Weighting!X16+TUM_db2_S5_Util!Q3*Weighting!X17</f>
        <v>1.829714660182705E-2</v>
      </c>
      <c r="Y3" s="6">
        <f>+TUM_db2_S5_Util!B3*Weighting!Y2+TUM_db2_S5_Util!C3*Weighting!Y3+TUM_db2_S5_Util!D3*Weighting!Y4+TUM_db2_S5_Util!E3*Weighting!Y5+TUM_db2_S5_Util!F3*Weighting!Y6+TUM_db2_S5_Util!G3*Weighting!Y7+TUM_db2_S5_Util!H3*Weighting!Y8+TUM_db2_S5_Util!I3*Weighting!Y9+TUM_db2_S5_Util!J3*Weighting!Y10+TUM_db2_S5_Util!K3*Weighting!Y11+TUM_db2_S5_Util!L3*Weighting!Y12+TUM_db2_S5_Util!M3*Weighting!Y13+TUM_db2_S5_Util!N3*Weighting!Y14+TUM_db2_S5_Util!O3*Weighting!Y15+TUM_db2_S5_Util!P3*Weighting!Y16+TUM_db2_S5_Util!Q3*Weighting!Y17</f>
        <v>8.1614639955849711E-3</v>
      </c>
      <c r="Z3" s="6">
        <f>+TUM_db2_S5_Util!B3*Weighting!Z2+TUM_db2_S5_Util!C3*Weighting!Z3+TUM_db2_S5_Util!D3*Weighting!Z4+TUM_db2_S5_Util!E3*Weighting!Z5+TUM_db2_S5_Util!F3*Weighting!Z6+TUM_db2_S5_Util!G3*Weighting!Z7+TUM_db2_S5_Util!H3*Weighting!Z8+TUM_db2_S5_Util!I3*Weighting!Z9+TUM_db2_S5_Util!J3*Weighting!Z10+TUM_db2_S5_Util!K3*Weighting!Z11+TUM_db2_S5_Util!L3*Weighting!Z12+TUM_db2_S5_Util!M3*Weighting!Z13+TUM_db2_S5_Util!N3*Weighting!Z14+TUM_db2_S5_Util!O3*Weighting!Z15+TUM_db2_S5_Util!P3*Weighting!Z16+TUM_db2_S5_Util!Q3*Weighting!Z17</f>
        <v>0.23862758901650355</v>
      </c>
      <c r="AA3" s="6">
        <f>+TUM_db2_S5_Util!B3*Weighting!AA2+TUM_db2_S5_Util!C3*Weighting!AA3+TUM_db2_S5_Util!D3*Weighting!AA4+TUM_db2_S5_Util!E3*Weighting!AA5+TUM_db2_S5_Util!F3*Weighting!AA6+TUM_db2_S5_Util!G3*Weighting!AA7+TUM_db2_S5_Util!H3*Weighting!AA8+TUM_db2_S5_Util!I3*Weighting!AA9+TUM_db2_S5_Util!J3*Weighting!AA10+TUM_db2_S5_Util!K3*Weighting!AA11+TUM_db2_S5_Util!L3*Weighting!AA12+TUM_db2_S5_Util!M3*Weighting!AA13+TUM_db2_S5_Util!N3*Weighting!AA14+TUM_db2_S5_Util!O3*Weighting!AA15+TUM_db2_S5_Util!P3*Weighting!AA16+TUM_db2_S5_Util!Q3*Weighting!AA17</f>
        <v>0.14505353498095994</v>
      </c>
    </row>
    <row r="4" spans="1:27" x14ac:dyDescent="0.35">
      <c r="A4" s="5" t="s">
        <v>3</v>
      </c>
      <c r="B4" s="6">
        <f ca="1">+TUM_db2_S5_Util!B4*Weighting!B2+TUM_db2_S5_Util!C4*Weighting!B3+TUM_db2_S5_Util!D4*Weighting!B4+TUM_db2_S5_Util!E4*Weighting!B5+TUM_db2_S5_Util!F4*Weighting!B6+TUM_db2_S5_Util!G4*Weighting!B7+TUM_db2_S5_Util!H4*Weighting!B8+TUM_db2_S5_Util!I4*Weighting!B9+TUM_db2_S5_Util!J4*Weighting!B10+TUM_db2_S5_Util!K4*Weighting!B11+TUM_db2_S5_Util!L4*Weighting!B12+TUM_db2_S5_Util!M4*Weighting!B13+TUM_db2_S5_Util!N4*Weighting!B14+TUM_db2_S5_Util!O4*Weighting!B15+TUM_db2_S5_Util!P4*Weighting!B16+TUM_db2_S5_Util!Q4*Weighting!B17</f>
        <v>2.9058284708748956</v>
      </c>
      <c r="C4" s="6">
        <f ca="1">+TUM_db2_S5_Util!B4*Weighting!C2+TUM_db2_S5_Util!C4*Weighting!C3+TUM_db2_S5_Util!D4*Weighting!C4+TUM_db2_S5_Util!E4*Weighting!C5+TUM_db2_S5_Util!F4*Weighting!C6+TUM_db2_S5_Util!G4*Weighting!C7+TUM_db2_S5_Util!H4*Weighting!C8+TUM_db2_S5_Util!I4*Weighting!C9+TUM_db2_S5_Util!J4*Weighting!C10+TUM_db2_S5_Util!K4*Weighting!C11+TUM_db2_S5_Util!L4*Weighting!C12+TUM_db2_S5_Util!M4*Weighting!C13+TUM_db2_S5_Util!N4*Weighting!C14+TUM_db2_S5_Util!O4*Weighting!C15+TUM_db2_S5_Util!P4*Weighting!C16+TUM_db2_S5_Util!Q4*Weighting!C17</f>
        <v>1.9146175463265864</v>
      </c>
      <c r="D4" s="6">
        <f ca="1">+TUM_db2_S5_Util!B4*Weighting!D2+TUM_db2_S5_Util!C4*Weighting!D3+TUM_db2_S5_Util!D4*Weighting!D4+TUM_db2_S5_Util!E4*Weighting!D5+TUM_db2_S5_Util!F4*Weighting!D6+TUM_db2_S5_Util!G4*Weighting!D7+TUM_db2_S5_Util!H4*Weighting!D8+TUM_db2_S5_Util!I4*Weighting!D9+TUM_db2_S5_Util!J4*Weighting!D10+TUM_db2_S5_Util!K4*Weighting!D11+TUM_db2_S5_Util!L4*Weighting!D12+TUM_db2_S5_Util!M4*Weighting!D13+TUM_db2_S5_Util!N4*Weighting!D14+TUM_db2_S5_Util!O4*Weighting!D15+TUM_db2_S5_Util!P4*Weighting!D16+TUM_db2_S5_Util!Q4*Weighting!D17</f>
        <v>2.9699901175695231</v>
      </c>
      <c r="E4" s="6">
        <f ca="1">+TUM_db2_S5_Util!B4*Weighting!E2+TUM_db2_S5_Util!C4*Weighting!E3+TUM_db2_S5_Util!D4*Weighting!E4+TUM_db2_S5_Util!E4*Weighting!E5+TUM_db2_S5_Util!F4*Weighting!E6+TUM_db2_S5_Util!G4*Weighting!E7+TUM_db2_S5_Util!H4*Weighting!E8+TUM_db2_S5_Util!I4*Weighting!E9+TUM_db2_S5_Util!J4*Weighting!E10+TUM_db2_S5_Util!K4*Weighting!E11+TUM_db2_S5_Util!L4*Weighting!E12+TUM_db2_S5_Util!M4*Weighting!E13+TUM_db2_S5_Util!N4*Weighting!E14+TUM_db2_S5_Util!O4*Weighting!E15+TUM_db2_S5_Util!P4*Weighting!E16+TUM_db2_S5_Util!Q4*Weighting!E17</f>
        <v>1.031602137310228</v>
      </c>
      <c r="F4" s="6">
        <f ca="1">+TUM_db2_S5_Util!B4*Weighting!F2+TUM_db2_S5_Util!C4*Weighting!F3+TUM_db2_S5_Util!D4*Weighting!F4+TUM_db2_S5_Util!E4*Weighting!F5+TUM_db2_S5_Util!F4*Weighting!F6+TUM_db2_S5_Util!G4*Weighting!F7+TUM_db2_S5_Util!H4*Weighting!F8+TUM_db2_S5_Util!I4*Weighting!F9+TUM_db2_S5_Util!J4*Weighting!F10+TUM_db2_S5_Util!K4*Weighting!F11+TUM_db2_S5_Util!L4*Weighting!F12+TUM_db2_S5_Util!M4*Weighting!F13+TUM_db2_S5_Util!N4*Weighting!F14+TUM_db2_S5_Util!O4*Weighting!F15+TUM_db2_S5_Util!P4*Weighting!F16+TUM_db2_S5_Util!Q4*Weighting!F17</f>
        <v>2.9913087133527978</v>
      </c>
      <c r="G4" s="6">
        <f>+TUM_db2_S5_Util!B4*Weighting!G2+TUM_db2_S5_Util!C4*Weighting!G3+TUM_db2_S5_Util!D4*Weighting!G4+TUM_db2_S5_Util!E4*Weighting!G5+TUM_db2_S5_Util!F4*Weighting!G6+TUM_db2_S5_Util!G4*Weighting!G7+TUM_db2_S5_Util!H4*Weighting!G8+TUM_db2_S5_Util!I4*Weighting!G9+TUM_db2_S5_Util!J4*Weighting!G10+TUM_db2_S5_Util!K4*Weighting!G11+TUM_db2_S5_Util!L4*Weighting!G12+TUM_db2_S5_Util!M4*Weighting!G13+TUM_db2_S5_Util!N4*Weighting!G14+TUM_db2_S5_Util!O4*Weighting!G15+TUM_db2_S5_Util!P4*Weighting!G16+TUM_db2_S5_Util!Q4*Weighting!G17</f>
        <v>2.0136623669048577</v>
      </c>
      <c r="H4" s="6">
        <f>+TUM_db2_S5_Util!B4*Weighting!H2+TUM_db2_S5_Util!C4*Weighting!H3+TUM_db2_S5_Util!D4*Weighting!H4+TUM_db2_S5_Util!E4*Weighting!H5+TUM_db2_S5_Util!F4*Weighting!H6+TUM_db2_S5_Util!G4*Weighting!H7+TUM_db2_S5_Util!H4*Weighting!H8+TUM_db2_S5_Util!I4*Weighting!H9+TUM_db2_S5_Util!J4*Weighting!H10+TUM_db2_S5_Util!K4*Weighting!H11+TUM_db2_S5_Util!L4*Weighting!H12+TUM_db2_S5_Util!M4*Weighting!H13+TUM_db2_S5_Util!N4*Weighting!H14+TUM_db2_S5_Util!O4*Weighting!H15+TUM_db2_S5_Util!P4*Weighting!H16+TUM_db2_S5_Util!Q4*Weighting!H17</f>
        <v>2.082121341057348</v>
      </c>
      <c r="I4" s="6">
        <f>+TUM_db2_S5_Util!B4*Weighting!I2+TUM_db2_S5_Util!C4*Weighting!I3+TUM_db2_S5_Util!D4*Weighting!I4+TUM_db2_S5_Util!E4*Weighting!I5+TUM_db2_S5_Util!F4*Weighting!I6+TUM_db2_S5_Util!G4*Weighting!I7+TUM_db2_S5_Util!H4*Weighting!I8+TUM_db2_S5_Util!I4*Weighting!I9+TUM_db2_S5_Util!J4*Weighting!I10+TUM_db2_S5_Util!K4*Weighting!I11+TUM_db2_S5_Util!L4*Weighting!I12+TUM_db2_S5_Util!M4*Weighting!I13+TUM_db2_S5_Util!N4*Weighting!I14+TUM_db2_S5_Util!O4*Weighting!I15+TUM_db2_S5_Util!P4*Weighting!I16+TUM_db2_S5_Util!Q4*Weighting!I17</f>
        <v>2.071995029397558</v>
      </c>
      <c r="J4" s="6">
        <f>+TUM_db2_S5_Util!B4*Weighting!J2+TUM_db2_S5_Util!C4*Weighting!J3+TUM_db2_S5_Util!D4*Weighting!J4+TUM_db2_S5_Util!E4*Weighting!J5+TUM_db2_S5_Util!F4*Weighting!J6+TUM_db2_S5_Util!G4*Weighting!J7+TUM_db2_S5_Util!H4*Weighting!J8+TUM_db2_S5_Util!I4*Weighting!J9+TUM_db2_S5_Util!J4*Weighting!J10+TUM_db2_S5_Util!K4*Weighting!J11+TUM_db2_S5_Util!L4*Weighting!J12+TUM_db2_S5_Util!M4*Weighting!J13+TUM_db2_S5_Util!N4*Weighting!J14+TUM_db2_S5_Util!O4*Weighting!J15+TUM_db2_S5_Util!P4*Weighting!J16+TUM_db2_S5_Util!Q4*Weighting!J17</f>
        <v>1.4851778581407502</v>
      </c>
      <c r="K4" s="6">
        <f>+TUM_db2_S5_Util!B4*Weighting!K2+TUM_db2_S5_Util!C4*Weighting!K3+TUM_db2_S5_Util!D4*Weighting!K4+TUM_db2_S5_Util!E4*Weighting!K5+TUM_db2_S5_Util!F4*Weighting!K6+TUM_db2_S5_Util!G4*Weighting!K7+TUM_db2_S5_Util!H4*Weighting!K8+TUM_db2_S5_Util!I4*Weighting!K9+TUM_db2_S5_Util!J4*Weighting!K10+TUM_db2_S5_Util!K4*Weighting!K11+TUM_db2_S5_Util!L4*Weighting!K12+TUM_db2_S5_Util!M4*Weighting!K13+TUM_db2_S5_Util!N4*Weighting!K14+TUM_db2_S5_Util!O4*Weighting!K15+TUM_db2_S5_Util!P4*Weighting!K16+TUM_db2_S5_Util!Q4*Weighting!K17</f>
        <v>2.0934938461669659</v>
      </c>
      <c r="L4" s="6">
        <f>+TUM_db2_S5_Util!B4*Weighting!L2+TUM_db2_S5_Util!C4*Weighting!L3+TUM_db2_S5_Util!D4*Weighting!L4+TUM_db2_S5_Util!E4*Weighting!L5+TUM_db2_S5_Util!F4*Weighting!L6+TUM_db2_S5_Util!G4*Weighting!L7+TUM_db2_S5_Util!H4*Weighting!L8+TUM_db2_S5_Util!I4*Weighting!L9+TUM_db2_S5_Util!J4*Weighting!L10+TUM_db2_S5_Util!K4*Weighting!L11+TUM_db2_S5_Util!L4*Weighting!L12+TUM_db2_S5_Util!M4*Weighting!L13+TUM_db2_S5_Util!N4*Weighting!L14+TUM_db2_S5_Util!O4*Weighting!L15+TUM_db2_S5_Util!P4*Weighting!L16+TUM_db2_S5_Util!Q4*Weighting!L17</f>
        <v>3.4716681869744406</v>
      </c>
      <c r="M4" s="6">
        <f>+TUM_db2_S5_Util!B4*Weighting!M2+TUM_db2_S5_Util!C4*Weighting!M3+TUM_db2_S5_Util!D4*Weighting!M4+TUM_db2_S5_Util!E4*Weighting!M5+TUM_db2_S5_Util!F4*Weighting!M6+TUM_db2_S5_Util!G4*Weighting!M7+TUM_db2_S5_Util!H4*Weighting!M8+TUM_db2_S5_Util!I4*Weighting!M9+TUM_db2_S5_Util!J4*Weighting!M10+TUM_db2_S5_Util!K4*Weighting!M11+TUM_db2_S5_Util!L4*Weighting!M12+TUM_db2_S5_Util!M4*Weighting!M13+TUM_db2_S5_Util!N4*Weighting!M14+TUM_db2_S5_Util!O4*Weighting!M15+TUM_db2_S5_Util!P4*Weighting!M16+TUM_db2_S5_Util!Q4*Weighting!M17</f>
        <v>5.8294303254258051E-2</v>
      </c>
      <c r="N4" s="6">
        <f>+TUM_db2_S5_Util!B4*Weighting!N2+TUM_db2_S5_Util!C4*Weighting!N3+TUM_db2_S5_Util!D4*Weighting!N4+TUM_db2_S5_Util!E4*Weighting!N5+TUM_db2_S5_Util!F4*Weighting!N6+TUM_db2_S5_Util!G4*Weighting!N7+TUM_db2_S5_Util!H4*Weighting!N8+TUM_db2_S5_Util!I4*Weighting!N9+TUM_db2_S5_Util!J4*Weighting!N10+TUM_db2_S5_Util!K4*Weighting!N11+TUM_db2_S5_Util!L4*Weighting!N12+TUM_db2_S5_Util!M4*Weighting!N13+TUM_db2_S5_Util!N4*Weighting!N14+TUM_db2_S5_Util!O4*Weighting!N15+TUM_db2_S5_Util!P4*Weighting!N16+TUM_db2_S5_Util!Q4*Weighting!N17</f>
        <v>5.6619862397500658</v>
      </c>
      <c r="O4" s="6">
        <f>+TUM_db2_S5_Util!B4*Weighting!O2+TUM_db2_S5_Util!C4*Weighting!O3+TUM_db2_S5_Util!D4*Weighting!O4+TUM_db2_S5_Util!E4*Weighting!O5+TUM_db2_S5_Util!F4*Weighting!O6+TUM_db2_S5_Util!G4*Weighting!O7+TUM_db2_S5_Util!H4*Weighting!O8+TUM_db2_S5_Util!I4*Weighting!O9+TUM_db2_S5_Util!J4*Weighting!O10+TUM_db2_S5_Util!K4*Weighting!O11+TUM_db2_S5_Util!L4*Weighting!O12+TUM_db2_S5_Util!M4*Weighting!O13+TUM_db2_S5_Util!N4*Weighting!O14+TUM_db2_S5_Util!O4*Weighting!O15+TUM_db2_S5_Util!P4*Weighting!O16+TUM_db2_S5_Util!Q4*Weighting!O17</f>
        <v>5.20437565217106</v>
      </c>
      <c r="P4" s="6">
        <f>+TUM_db2_S5_Util!B4*Weighting!P2+TUM_db2_S5_Util!C4*Weighting!P3+TUM_db2_S5_Util!D4*Weighting!P4+TUM_db2_S5_Util!E4*Weighting!P5+TUM_db2_S5_Util!F4*Weighting!P6+TUM_db2_S5_Util!G4*Weighting!P7+TUM_db2_S5_Util!H4*Weighting!P8+TUM_db2_S5_Util!I4*Weighting!P9+TUM_db2_S5_Util!J4*Weighting!P10+TUM_db2_S5_Util!K4*Weighting!P11+TUM_db2_S5_Util!L4*Weighting!P12+TUM_db2_S5_Util!M4*Weighting!P13+TUM_db2_S5_Util!N4*Weighting!P14+TUM_db2_S5_Util!O4*Weighting!P15+TUM_db2_S5_Util!P4*Weighting!P16+TUM_db2_S5_Util!Q4*Weighting!P17</f>
        <v>3.8276295996892511</v>
      </c>
      <c r="Q4" s="6">
        <f>+TUM_db2_S5_Util!B4*Weighting!Q2+TUM_db2_S5_Util!C4*Weighting!Q3+TUM_db2_S5_Util!D4*Weighting!Q4+TUM_db2_S5_Util!E4*Weighting!Q5+TUM_db2_S5_Util!F4*Weighting!Q6+TUM_db2_S5_Util!G4*Weighting!Q7+TUM_db2_S5_Util!H4*Weighting!Q8+TUM_db2_S5_Util!I4*Weighting!Q9+TUM_db2_S5_Util!J4*Weighting!Q10+TUM_db2_S5_Util!K4*Weighting!Q11+TUM_db2_S5_Util!L4*Weighting!Q12+TUM_db2_S5_Util!M4*Weighting!Q13+TUM_db2_S5_Util!N4*Weighting!Q14+TUM_db2_S5_Util!O4*Weighting!Q15+TUM_db2_S5_Util!P4*Weighting!Q16+TUM_db2_S5_Util!Q4*Weighting!Q17</f>
        <v>0.20373877608911517</v>
      </c>
      <c r="R4" s="6">
        <f>+TUM_db2_S5_Util!B4*Weighting!R2+TUM_db2_S5_Util!C4*Weighting!R3+TUM_db2_S5_Util!D4*Weighting!R4+TUM_db2_S5_Util!E4*Weighting!R5+TUM_db2_S5_Util!F4*Weighting!R6+TUM_db2_S5_Util!G4*Weighting!R7+TUM_db2_S5_Util!H4*Weighting!R8+TUM_db2_S5_Util!I4*Weighting!R9+TUM_db2_S5_Util!J4*Weighting!R10+TUM_db2_S5_Util!K4*Weighting!R11+TUM_db2_S5_Util!L4*Weighting!R12+TUM_db2_S5_Util!M4*Weighting!R13+TUM_db2_S5_Util!N4*Weighting!R14+TUM_db2_S5_Util!O4*Weighting!R15+TUM_db2_S5_Util!P4*Weighting!R16+TUM_db2_S5_Util!Q4*Weighting!R17</f>
        <v>0.8738113720316425</v>
      </c>
      <c r="S4" s="6">
        <f>+TUM_db2_S5_Util!B4*Weighting!S2+TUM_db2_S5_Util!C4*Weighting!S3+TUM_db2_S5_Util!D4*Weighting!S4+TUM_db2_S5_Util!E4*Weighting!S5+TUM_db2_S5_Util!F4*Weighting!S6+TUM_db2_S5_Util!G4*Weighting!S7+TUM_db2_S5_Util!H4*Weighting!S8+TUM_db2_S5_Util!I4*Weighting!S9+TUM_db2_S5_Util!J4*Weighting!S10+TUM_db2_S5_Util!K4*Weighting!S11+TUM_db2_S5_Util!L4*Weighting!S12+TUM_db2_S5_Util!M4*Weighting!S13+TUM_db2_S5_Util!N4*Weighting!S14+TUM_db2_S5_Util!O4*Weighting!S15+TUM_db2_S5_Util!P4*Weighting!S16+TUM_db2_S5_Util!Q4*Weighting!S17</f>
        <v>3.4169435269597481</v>
      </c>
      <c r="T4" s="6">
        <f>+TUM_db2_S5_Util!B4*Weighting!T2+TUM_db2_S5_Util!C4*Weighting!T3+TUM_db2_S5_Util!D4*Weighting!T4+TUM_db2_S5_Util!E4*Weighting!T5+TUM_db2_S5_Util!F4*Weighting!T6+TUM_db2_S5_Util!G4*Weighting!T7+TUM_db2_S5_Util!H4*Weighting!T8+TUM_db2_S5_Util!I4*Weighting!T9+TUM_db2_S5_Util!J4*Weighting!T10+TUM_db2_S5_Util!K4*Weighting!T11+TUM_db2_S5_Util!L4*Weighting!T12+TUM_db2_S5_Util!M4*Weighting!T13+TUM_db2_S5_Util!N4*Weighting!T14+TUM_db2_S5_Util!O4*Weighting!T15+TUM_db2_S5_Util!P4*Weighting!T16+TUM_db2_S5_Util!Q4*Weighting!T17</f>
        <v>4.5789771063436744</v>
      </c>
      <c r="U4" s="6">
        <f>+TUM_db2_S5_Util!B4*Weighting!U2+TUM_db2_S5_Util!C4*Weighting!U3+TUM_db2_S5_Util!D4*Weighting!U4+TUM_db2_S5_Util!E4*Weighting!U5+TUM_db2_S5_Util!F4*Weighting!U6+TUM_db2_S5_Util!G4*Weighting!U7+TUM_db2_S5_Util!H4*Weighting!U8+TUM_db2_S5_Util!I4*Weighting!U9+TUM_db2_S5_Util!J4*Weighting!U10+TUM_db2_S5_Util!K4*Weighting!U11+TUM_db2_S5_Util!L4*Weighting!U12+TUM_db2_S5_Util!M4*Weighting!U13+TUM_db2_S5_Util!N4*Weighting!U14+TUM_db2_S5_Util!O4*Weighting!U15+TUM_db2_S5_Util!P4*Weighting!U16+TUM_db2_S5_Util!Q4*Weighting!U17</f>
        <v>9.7608324382119332E-2</v>
      </c>
      <c r="V4" s="6">
        <f>+TUM_db2_S5_Util!B4*Weighting!V2+TUM_db2_S5_Util!C4*Weighting!V3+TUM_db2_S5_Util!D4*Weighting!V4+TUM_db2_S5_Util!E4*Weighting!V5+TUM_db2_S5_Util!F4*Weighting!V6+TUM_db2_S5_Util!G4*Weighting!V7+TUM_db2_S5_Util!H4*Weighting!V8+TUM_db2_S5_Util!I4*Weighting!V9+TUM_db2_S5_Util!J4*Weighting!V10+TUM_db2_S5_Util!K4*Weighting!V11+TUM_db2_S5_Util!L4*Weighting!V12+TUM_db2_S5_Util!M4*Weighting!V13+TUM_db2_S5_Util!N4*Weighting!V14+TUM_db2_S5_Util!O4*Weighting!V15+TUM_db2_S5_Util!P4*Weighting!V16+TUM_db2_S5_Util!Q4*Weighting!V17</f>
        <v>0.46624896165416285</v>
      </c>
      <c r="W4" s="6">
        <f>+TUM_db2_S5_Util!B4*Weighting!W2+TUM_db2_S5_Util!C4*Weighting!W3+TUM_db2_S5_Util!D4*Weighting!W4+TUM_db2_S5_Util!E4*Weighting!W5+TUM_db2_S5_Util!F4*Weighting!W6+TUM_db2_S5_Util!G4*Weighting!W7+TUM_db2_S5_Util!H4*Weighting!W8+TUM_db2_S5_Util!I4*Weighting!W9+TUM_db2_S5_Util!J4*Weighting!W10+TUM_db2_S5_Util!K4*Weighting!W11+TUM_db2_S5_Util!L4*Weighting!W12+TUM_db2_S5_Util!M4*Weighting!W13+TUM_db2_S5_Util!N4*Weighting!W14+TUM_db2_S5_Util!O4*Weighting!W15+TUM_db2_S5_Util!P4*Weighting!W16+TUM_db2_S5_Util!Q4*Weighting!W17</f>
        <v>0.8853609364394095</v>
      </c>
      <c r="X4" s="6">
        <f>+TUM_db2_S5_Util!B4*Weighting!X2+TUM_db2_S5_Util!C4*Weighting!X3+TUM_db2_S5_Util!D4*Weighting!X4+TUM_db2_S5_Util!E4*Weighting!X5+TUM_db2_S5_Util!F4*Weighting!X6+TUM_db2_S5_Util!G4*Weighting!X7+TUM_db2_S5_Util!H4*Weighting!X8+TUM_db2_S5_Util!I4*Weighting!X9+TUM_db2_S5_Util!J4*Weighting!X10+TUM_db2_S5_Util!K4*Weighting!X11+TUM_db2_S5_Util!L4*Weighting!X12+TUM_db2_S5_Util!M4*Weighting!X13+TUM_db2_S5_Util!N4*Weighting!X14+TUM_db2_S5_Util!O4*Weighting!X15+TUM_db2_S5_Util!P4*Weighting!X16+TUM_db2_S5_Util!Q4*Weighting!X17</f>
        <v>0.1798686939139125</v>
      </c>
      <c r="Y4" s="6">
        <f>+TUM_db2_S5_Util!B4*Weighting!Y2+TUM_db2_S5_Util!C4*Weighting!Y3+TUM_db2_S5_Util!D4*Weighting!Y4+TUM_db2_S5_Util!E4*Weighting!Y5+TUM_db2_S5_Util!F4*Weighting!Y6+TUM_db2_S5_Util!G4*Weighting!Y7+TUM_db2_S5_Util!H4*Weighting!Y8+TUM_db2_S5_Util!I4*Weighting!Y9+TUM_db2_S5_Util!J4*Weighting!Y10+TUM_db2_S5_Util!K4*Weighting!Y11+TUM_db2_S5_Util!L4*Weighting!Y12+TUM_db2_S5_Util!M4*Weighting!Y13+TUM_db2_S5_Util!N4*Weighting!Y14+TUM_db2_S5_Util!O4*Weighting!Y15+TUM_db2_S5_Util!P4*Weighting!Y16+TUM_db2_S5_Util!Q4*Weighting!Y17</f>
        <v>0.1237948741741679</v>
      </c>
      <c r="Z4" s="6">
        <f>+TUM_db2_S5_Util!B4*Weighting!Z2+TUM_db2_S5_Util!C4*Weighting!Z3+TUM_db2_S5_Util!D4*Weighting!Z4+TUM_db2_S5_Util!E4*Weighting!Z5+TUM_db2_S5_Util!F4*Weighting!Z6+TUM_db2_S5_Util!G4*Weighting!Z7+TUM_db2_S5_Util!H4*Weighting!Z8+TUM_db2_S5_Util!I4*Weighting!Z9+TUM_db2_S5_Util!J4*Weighting!Z10+TUM_db2_S5_Util!K4*Weighting!Z11+TUM_db2_S5_Util!L4*Weighting!Z12+TUM_db2_S5_Util!M4*Weighting!Z13+TUM_db2_S5_Util!N4*Weighting!Z14+TUM_db2_S5_Util!O4*Weighting!Z15+TUM_db2_S5_Util!P4*Weighting!Z16+TUM_db2_S5_Util!Q4*Weighting!Z17</f>
        <v>1.3162009399069585</v>
      </c>
      <c r="AA4" s="6">
        <f>+TUM_db2_S5_Util!B4*Weighting!AA2+TUM_db2_S5_Util!C4*Weighting!AA3+TUM_db2_S5_Util!D4*Weighting!AA4+TUM_db2_S5_Util!E4*Weighting!AA5+TUM_db2_S5_Util!F4*Weighting!AA6+TUM_db2_S5_Util!G4*Weighting!AA7+TUM_db2_S5_Util!H4*Weighting!AA8+TUM_db2_S5_Util!I4*Weighting!AA9+TUM_db2_S5_Util!J4*Weighting!AA10+TUM_db2_S5_Util!K4*Weighting!AA11+TUM_db2_S5_Util!L4*Weighting!AA12+TUM_db2_S5_Util!M4*Weighting!AA13+TUM_db2_S5_Util!N4*Weighting!AA14+TUM_db2_S5_Util!O4*Weighting!AA15+TUM_db2_S5_Util!P4*Weighting!AA16+TUM_db2_S5_Util!Q4*Weighting!AA17</f>
        <v>1.8520903767437329</v>
      </c>
    </row>
    <row r="5" spans="1:27" x14ac:dyDescent="0.35">
      <c r="A5" s="5" t="s">
        <v>4</v>
      </c>
      <c r="B5" s="6">
        <f ca="1">+TUM_db2_S5_Util!B5*Weighting!B2+TUM_db2_S5_Util!C5*Weighting!B3+TUM_db2_S5_Util!D5*Weighting!B4+TUM_db2_S5_Util!E5*Weighting!B5+TUM_db2_S5_Util!F5*Weighting!B6+TUM_db2_S5_Util!G5*Weighting!B7+TUM_db2_S5_Util!H5*Weighting!B8+TUM_db2_S5_Util!I5*Weighting!B9+TUM_db2_S5_Util!J5*Weighting!B10+TUM_db2_S5_Util!K5*Weighting!B11+TUM_db2_S5_Util!L5*Weighting!B12+TUM_db2_S5_Util!M5*Weighting!B13+TUM_db2_S5_Util!N5*Weighting!B14+TUM_db2_S5_Util!O5*Weighting!B15+TUM_db2_S5_Util!P5*Weighting!B16+TUM_db2_S5_Util!Q5*Weighting!B17</f>
        <v>-139.68695554633152</v>
      </c>
      <c r="C5" s="6">
        <f ca="1">+TUM_db2_S5_Util!B5*Weighting!C2+TUM_db2_S5_Util!C5*Weighting!C3+TUM_db2_S5_Util!D5*Weighting!C4+TUM_db2_S5_Util!E5*Weighting!C5+TUM_db2_S5_Util!F5*Weighting!C6+TUM_db2_S5_Util!G5*Weighting!C7+TUM_db2_S5_Util!H5*Weighting!C8+TUM_db2_S5_Util!I5*Weighting!C9+TUM_db2_S5_Util!J5*Weighting!C10+TUM_db2_S5_Util!K5*Weighting!C11+TUM_db2_S5_Util!L5*Weighting!C12+TUM_db2_S5_Util!M5*Weighting!C13+TUM_db2_S5_Util!N5*Weighting!C14+TUM_db2_S5_Util!O5*Weighting!C15+TUM_db2_S5_Util!P5*Weighting!C16+TUM_db2_S5_Util!Q5*Weighting!C17</f>
        <v>-134.5208187583392</v>
      </c>
      <c r="D5" s="6">
        <f ca="1">+TUM_db2_S5_Util!B5*Weighting!D2+TUM_db2_S5_Util!C5*Weighting!D3+TUM_db2_S5_Util!D5*Weighting!D4+TUM_db2_S5_Util!E5*Weighting!D5+TUM_db2_S5_Util!F5*Weighting!D6+TUM_db2_S5_Util!G5*Weighting!D7+TUM_db2_S5_Util!H5*Weighting!D8+TUM_db2_S5_Util!I5*Weighting!D9+TUM_db2_S5_Util!J5*Weighting!D10+TUM_db2_S5_Util!K5*Weighting!D11+TUM_db2_S5_Util!L5*Weighting!D12+TUM_db2_S5_Util!M5*Weighting!D13+TUM_db2_S5_Util!N5*Weighting!D14+TUM_db2_S5_Util!O5*Weighting!D15+TUM_db2_S5_Util!P5*Weighting!D16+TUM_db2_S5_Util!Q5*Weighting!D17</f>
        <v>-136.36778166750952</v>
      </c>
      <c r="E5" s="6">
        <f ca="1">+TUM_db2_S5_Util!B5*Weighting!E2+TUM_db2_S5_Util!C5*Weighting!E3+TUM_db2_S5_Util!D5*Weighting!E4+TUM_db2_S5_Util!E5*Weighting!E5+TUM_db2_S5_Util!F5*Weighting!E6+TUM_db2_S5_Util!G5*Weighting!E7+TUM_db2_S5_Util!H5*Weighting!E8+TUM_db2_S5_Util!I5*Weighting!E9+TUM_db2_S5_Util!J5*Weighting!E10+TUM_db2_S5_Util!K5*Weighting!E11+TUM_db2_S5_Util!L5*Weighting!E12+TUM_db2_S5_Util!M5*Weighting!E13+TUM_db2_S5_Util!N5*Weighting!E14+TUM_db2_S5_Util!O5*Weighting!E15+TUM_db2_S5_Util!P5*Weighting!E16+TUM_db2_S5_Util!Q5*Weighting!E17</f>
        <v>-165.52678678733881</v>
      </c>
      <c r="F5" s="6">
        <f ca="1">+TUM_db2_S5_Util!B5*Weighting!F2+TUM_db2_S5_Util!C5*Weighting!F3+TUM_db2_S5_Util!D5*Weighting!F4+TUM_db2_S5_Util!E5*Weighting!F5+TUM_db2_S5_Util!F5*Weighting!F6+TUM_db2_S5_Util!G5*Weighting!F7+TUM_db2_S5_Util!H5*Weighting!F8+TUM_db2_S5_Util!I5*Weighting!F9+TUM_db2_S5_Util!J5*Weighting!F10+TUM_db2_S5_Util!K5*Weighting!F11+TUM_db2_S5_Util!L5*Weighting!F12+TUM_db2_S5_Util!M5*Weighting!F13+TUM_db2_S5_Util!N5*Weighting!F14+TUM_db2_S5_Util!O5*Weighting!F15+TUM_db2_S5_Util!P5*Weighting!F16+TUM_db2_S5_Util!Q5*Weighting!F17</f>
        <v>-128.05913698737567</v>
      </c>
      <c r="G5" s="6">
        <f>+TUM_db2_S5_Util!B5*Weighting!G2+TUM_db2_S5_Util!C5*Weighting!G3+TUM_db2_S5_Util!D5*Weighting!G4+TUM_db2_S5_Util!E5*Weighting!G5+TUM_db2_S5_Util!F5*Weighting!G6+TUM_db2_S5_Util!G5*Weighting!G7+TUM_db2_S5_Util!H5*Weighting!G8+TUM_db2_S5_Util!I5*Weighting!G9+TUM_db2_S5_Util!J5*Weighting!G10+TUM_db2_S5_Util!K5*Weighting!G11+TUM_db2_S5_Util!L5*Weighting!G12+TUM_db2_S5_Util!M5*Weighting!G13+TUM_db2_S5_Util!N5*Weighting!G14+TUM_db2_S5_Util!O5*Weighting!G15+TUM_db2_S5_Util!P5*Weighting!G16+TUM_db2_S5_Util!Q5*Weighting!G17</f>
        <v>-57.097927919071587</v>
      </c>
      <c r="H5" s="6">
        <f>+TUM_db2_S5_Util!B5*Weighting!H2+TUM_db2_S5_Util!C5*Weighting!H3+TUM_db2_S5_Util!D5*Weighting!H4+TUM_db2_S5_Util!E5*Weighting!H5+TUM_db2_S5_Util!F5*Weighting!H6+TUM_db2_S5_Util!G5*Weighting!H7+TUM_db2_S5_Util!H5*Weighting!H8+TUM_db2_S5_Util!I5*Weighting!H9+TUM_db2_S5_Util!J5*Weighting!H10+TUM_db2_S5_Util!K5*Weighting!H11+TUM_db2_S5_Util!L5*Weighting!H12+TUM_db2_S5_Util!M5*Weighting!H13+TUM_db2_S5_Util!N5*Weighting!H14+TUM_db2_S5_Util!O5*Weighting!H15+TUM_db2_S5_Util!P5*Weighting!H16+TUM_db2_S5_Util!Q5*Weighting!H17</f>
        <v>-47.33193233692014</v>
      </c>
      <c r="I5" s="6">
        <f>+TUM_db2_S5_Util!B5*Weighting!I2+TUM_db2_S5_Util!C5*Weighting!I3+TUM_db2_S5_Util!D5*Weighting!I4+TUM_db2_S5_Util!E5*Weighting!I5+TUM_db2_S5_Util!F5*Weighting!I6+TUM_db2_S5_Util!G5*Weighting!I7+TUM_db2_S5_Util!H5*Weighting!I8+TUM_db2_S5_Util!I5*Weighting!I9+TUM_db2_S5_Util!J5*Weighting!I10+TUM_db2_S5_Util!K5*Weighting!I11+TUM_db2_S5_Util!L5*Weighting!I12+TUM_db2_S5_Util!M5*Weighting!I13+TUM_db2_S5_Util!N5*Weighting!I14+TUM_db2_S5_Util!O5*Weighting!I15+TUM_db2_S5_Util!P5*Weighting!I16+TUM_db2_S5_Util!Q5*Weighting!I17</f>
        <v>-55.089618992941148</v>
      </c>
      <c r="J5" s="6">
        <f>+TUM_db2_S5_Util!B5*Weighting!J2+TUM_db2_S5_Util!C5*Weighting!J3+TUM_db2_S5_Util!D5*Weighting!J4+TUM_db2_S5_Util!E5*Weighting!J5+TUM_db2_S5_Util!F5*Weighting!J6+TUM_db2_S5_Util!G5*Weighting!J7+TUM_db2_S5_Util!H5*Weighting!J8+TUM_db2_S5_Util!I5*Weighting!J9+TUM_db2_S5_Util!J5*Weighting!J10+TUM_db2_S5_Util!K5*Weighting!J11+TUM_db2_S5_Util!L5*Weighting!J12+TUM_db2_S5_Util!M5*Weighting!J13+TUM_db2_S5_Util!N5*Weighting!J14+TUM_db2_S5_Util!O5*Weighting!J15+TUM_db2_S5_Util!P5*Weighting!J16+TUM_db2_S5_Util!Q5*Weighting!J17</f>
        <v>-63.43313896183377</v>
      </c>
      <c r="K5" s="6">
        <f>+TUM_db2_S5_Util!B5*Weighting!K2+TUM_db2_S5_Util!C5*Weighting!K3+TUM_db2_S5_Util!D5*Weighting!K4+TUM_db2_S5_Util!E5*Weighting!K5+TUM_db2_S5_Util!F5*Weighting!K6+TUM_db2_S5_Util!G5*Weighting!K7+TUM_db2_S5_Util!H5*Weighting!K8+TUM_db2_S5_Util!I5*Weighting!K9+TUM_db2_S5_Util!J5*Weighting!K10+TUM_db2_S5_Util!K5*Weighting!K11+TUM_db2_S5_Util!L5*Weighting!K12+TUM_db2_S5_Util!M5*Weighting!K13+TUM_db2_S5_Util!N5*Weighting!K14+TUM_db2_S5_Util!O5*Weighting!K15+TUM_db2_S5_Util!P5*Weighting!K16+TUM_db2_S5_Util!Q5*Weighting!K17</f>
        <v>-43.404123229808491</v>
      </c>
      <c r="L5" s="6">
        <f>+TUM_db2_S5_Util!B5*Weighting!L2+TUM_db2_S5_Util!C5*Weighting!L3+TUM_db2_S5_Util!D5*Weighting!L4+TUM_db2_S5_Util!E5*Weighting!L5+TUM_db2_S5_Util!F5*Weighting!L6+TUM_db2_S5_Util!G5*Weighting!L7+TUM_db2_S5_Util!H5*Weighting!L8+TUM_db2_S5_Util!I5*Weighting!L9+TUM_db2_S5_Util!J5*Weighting!L10+TUM_db2_S5_Util!K5*Weighting!L11+TUM_db2_S5_Util!L5*Weighting!L12+TUM_db2_S5_Util!M5*Weighting!L13+TUM_db2_S5_Util!N5*Weighting!L14+TUM_db2_S5_Util!O5*Weighting!L15+TUM_db2_S5_Util!P5*Weighting!L16+TUM_db2_S5_Util!Q5*Weighting!L17</f>
        <v>-8.520551621906268</v>
      </c>
      <c r="M5" s="6">
        <f>+TUM_db2_S5_Util!B5*Weighting!M2+TUM_db2_S5_Util!C5*Weighting!M3+TUM_db2_S5_Util!D5*Weighting!M4+TUM_db2_S5_Util!E5*Weighting!M5+TUM_db2_S5_Util!F5*Weighting!M6+TUM_db2_S5_Util!G5*Weighting!M7+TUM_db2_S5_Util!H5*Weighting!M8+TUM_db2_S5_Util!I5*Weighting!M9+TUM_db2_S5_Util!J5*Weighting!M10+TUM_db2_S5_Util!K5*Weighting!M11+TUM_db2_S5_Util!L5*Weighting!M12+TUM_db2_S5_Util!M5*Weighting!M13+TUM_db2_S5_Util!N5*Weighting!M14+TUM_db2_S5_Util!O5*Weighting!M15+TUM_db2_S5_Util!P5*Weighting!M16+TUM_db2_S5_Util!Q5*Weighting!M17</f>
        <v>-0.41679061538687717</v>
      </c>
      <c r="N5" s="6">
        <f>+TUM_db2_S5_Util!B5*Weighting!N2+TUM_db2_S5_Util!C5*Weighting!N3+TUM_db2_S5_Util!D5*Weighting!N4+TUM_db2_S5_Util!E5*Weighting!N5+TUM_db2_S5_Util!F5*Weighting!N6+TUM_db2_S5_Util!G5*Weighting!N7+TUM_db2_S5_Util!H5*Weighting!N8+TUM_db2_S5_Util!I5*Weighting!N9+TUM_db2_S5_Util!J5*Weighting!N10+TUM_db2_S5_Util!K5*Weighting!N11+TUM_db2_S5_Util!L5*Weighting!N12+TUM_db2_S5_Util!M5*Weighting!N13+TUM_db2_S5_Util!N5*Weighting!N14+TUM_db2_S5_Util!O5*Weighting!N15+TUM_db2_S5_Util!P5*Weighting!N16+TUM_db2_S5_Util!Q5*Weighting!N17</f>
        <v>-137.83605692879749</v>
      </c>
      <c r="O5" s="6">
        <f>+TUM_db2_S5_Util!B5*Weighting!O2+TUM_db2_S5_Util!C5*Weighting!O3+TUM_db2_S5_Util!D5*Weighting!O4+TUM_db2_S5_Util!E5*Weighting!O5+TUM_db2_S5_Util!F5*Weighting!O6+TUM_db2_S5_Util!G5*Weighting!O7+TUM_db2_S5_Util!H5*Weighting!O8+TUM_db2_S5_Util!I5*Weighting!O9+TUM_db2_S5_Util!J5*Weighting!O10+TUM_db2_S5_Util!K5*Weighting!O11+TUM_db2_S5_Util!L5*Weighting!O12+TUM_db2_S5_Util!M5*Weighting!O13+TUM_db2_S5_Util!N5*Weighting!O14+TUM_db2_S5_Util!O5*Weighting!O15+TUM_db2_S5_Util!P5*Weighting!O16+TUM_db2_S5_Util!Q5*Weighting!O17</f>
        <v>-211.4406092756677</v>
      </c>
      <c r="P5" s="6">
        <f>+TUM_db2_S5_Util!B5*Weighting!P2+TUM_db2_S5_Util!C5*Weighting!P3+TUM_db2_S5_Util!D5*Weighting!P4+TUM_db2_S5_Util!E5*Weighting!P5+TUM_db2_S5_Util!F5*Weighting!P6+TUM_db2_S5_Util!G5*Weighting!P7+TUM_db2_S5_Util!H5*Weighting!P8+TUM_db2_S5_Util!I5*Weighting!P9+TUM_db2_S5_Util!J5*Weighting!P10+TUM_db2_S5_Util!K5*Weighting!P11+TUM_db2_S5_Util!L5*Weighting!P12+TUM_db2_S5_Util!M5*Weighting!P13+TUM_db2_S5_Util!N5*Weighting!P14+TUM_db2_S5_Util!O5*Weighting!P15+TUM_db2_S5_Util!P5*Weighting!P16+TUM_db2_S5_Util!Q5*Weighting!P17</f>
        <v>-15.56684189647002</v>
      </c>
      <c r="Q5" s="6">
        <f>+TUM_db2_S5_Util!B5*Weighting!Q2+TUM_db2_S5_Util!C5*Weighting!Q3+TUM_db2_S5_Util!D5*Weighting!Q4+TUM_db2_S5_Util!E5*Weighting!Q5+TUM_db2_S5_Util!F5*Weighting!Q6+TUM_db2_S5_Util!G5*Weighting!Q7+TUM_db2_S5_Util!H5*Weighting!Q8+TUM_db2_S5_Util!I5*Weighting!Q9+TUM_db2_S5_Util!J5*Weighting!Q10+TUM_db2_S5_Util!K5*Weighting!Q11+TUM_db2_S5_Util!L5*Weighting!Q12+TUM_db2_S5_Util!M5*Weighting!Q13+TUM_db2_S5_Util!N5*Weighting!Q14+TUM_db2_S5_Util!O5*Weighting!Q15+TUM_db2_S5_Util!P5*Weighting!Q16+TUM_db2_S5_Util!Q5*Weighting!Q17</f>
        <v>-0.92657622309680754</v>
      </c>
      <c r="R5" s="6">
        <f>+TUM_db2_S5_Util!B5*Weighting!R2+TUM_db2_S5_Util!C5*Weighting!R3+TUM_db2_S5_Util!D5*Weighting!R4+TUM_db2_S5_Util!E5*Weighting!R5+TUM_db2_S5_Util!F5*Weighting!R6+TUM_db2_S5_Util!G5*Weighting!R7+TUM_db2_S5_Util!H5*Weighting!R8+TUM_db2_S5_Util!I5*Weighting!R9+TUM_db2_S5_Util!J5*Weighting!R10+TUM_db2_S5_Util!K5*Weighting!R11+TUM_db2_S5_Util!L5*Weighting!R12+TUM_db2_S5_Util!M5*Weighting!R13+TUM_db2_S5_Util!N5*Weighting!R14+TUM_db2_S5_Util!O5*Weighting!R15+TUM_db2_S5_Util!P5*Weighting!R16+TUM_db2_S5_Util!Q5*Weighting!R17</f>
        <v>-12.903686495898526</v>
      </c>
      <c r="S5" s="6">
        <f>+TUM_db2_S5_Util!B5*Weighting!S2+TUM_db2_S5_Util!C5*Weighting!S3+TUM_db2_S5_Util!D5*Weighting!S4+TUM_db2_S5_Util!E5*Weighting!S5+TUM_db2_S5_Util!F5*Weighting!S6+TUM_db2_S5_Util!G5*Weighting!S7+TUM_db2_S5_Util!H5*Weighting!S8+TUM_db2_S5_Util!I5*Weighting!S9+TUM_db2_S5_Util!J5*Weighting!S10+TUM_db2_S5_Util!K5*Weighting!S11+TUM_db2_S5_Util!L5*Weighting!S12+TUM_db2_S5_Util!M5*Weighting!S13+TUM_db2_S5_Util!N5*Weighting!S14+TUM_db2_S5_Util!O5*Weighting!S15+TUM_db2_S5_Util!P5*Weighting!S16+TUM_db2_S5_Util!Q5*Weighting!S17</f>
        <v>-23.119636506121257</v>
      </c>
      <c r="T5" s="6">
        <f>+TUM_db2_S5_Util!B5*Weighting!T2+TUM_db2_S5_Util!C5*Weighting!T3+TUM_db2_S5_Util!D5*Weighting!T4+TUM_db2_S5_Util!E5*Weighting!T5+TUM_db2_S5_Util!F5*Weighting!T6+TUM_db2_S5_Util!G5*Weighting!T7+TUM_db2_S5_Util!H5*Weighting!T8+TUM_db2_S5_Util!I5*Weighting!T9+TUM_db2_S5_Util!J5*Weighting!T10+TUM_db2_S5_Util!K5*Weighting!T11+TUM_db2_S5_Util!L5*Weighting!T12+TUM_db2_S5_Util!M5*Weighting!T13+TUM_db2_S5_Util!N5*Weighting!T14+TUM_db2_S5_Util!O5*Weighting!T15+TUM_db2_S5_Util!P5*Weighting!T16+TUM_db2_S5_Util!Q5*Weighting!T17</f>
        <v>-30.087476299810696</v>
      </c>
      <c r="U5" s="6">
        <f>+TUM_db2_S5_Util!B5*Weighting!U2+TUM_db2_S5_Util!C5*Weighting!U3+TUM_db2_S5_Util!D5*Weighting!U4+TUM_db2_S5_Util!E5*Weighting!U5+TUM_db2_S5_Util!F5*Weighting!U6+TUM_db2_S5_Util!G5*Weighting!U7+TUM_db2_S5_Util!H5*Weighting!U8+TUM_db2_S5_Util!I5*Weighting!U9+TUM_db2_S5_Util!J5*Weighting!U10+TUM_db2_S5_Util!K5*Weighting!U11+TUM_db2_S5_Util!L5*Weighting!U12+TUM_db2_S5_Util!M5*Weighting!U13+TUM_db2_S5_Util!N5*Weighting!U14+TUM_db2_S5_Util!O5*Weighting!U15+TUM_db2_S5_Util!P5*Weighting!U16+TUM_db2_S5_Util!Q5*Weighting!U17</f>
        <v>-33.576238157927847</v>
      </c>
      <c r="V5" s="6">
        <f>+TUM_db2_S5_Util!B5*Weighting!V2+TUM_db2_S5_Util!C5*Weighting!V3+TUM_db2_S5_Util!D5*Weighting!V4+TUM_db2_S5_Util!E5*Weighting!V5+TUM_db2_S5_Util!F5*Weighting!V6+TUM_db2_S5_Util!G5*Weighting!V7+TUM_db2_S5_Util!H5*Weighting!V8+TUM_db2_S5_Util!I5*Weighting!V9+TUM_db2_S5_Util!J5*Weighting!V10+TUM_db2_S5_Util!K5*Weighting!V11+TUM_db2_S5_Util!L5*Weighting!V12+TUM_db2_S5_Util!M5*Weighting!V13+TUM_db2_S5_Util!N5*Weighting!V14+TUM_db2_S5_Util!O5*Weighting!V15+TUM_db2_S5_Util!P5*Weighting!V16+TUM_db2_S5_Util!Q5*Weighting!V17</f>
        <v>-30.338497833319558</v>
      </c>
      <c r="W5" s="6">
        <f>+TUM_db2_S5_Util!B5*Weighting!W2+TUM_db2_S5_Util!C5*Weighting!W3+TUM_db2_S5_Util!D5*Weighting!W4+TUM_db2_S5_Util!E5*Weighting!W5+TUM_db2_S5_Util!F5*Weighting!W6+TUM_db2_S5_Util!G5*Weighting!W7+TUM_db2_S5_Util!H5*Weighting!W8+TUM_db2_S5_Util!I5*Weighting!W9+TUM_db2_S5_Util!J5*Weighting!W10+TUM_db2_S5_Util!K5*Weighting!W11+TUM_db2_S5_Util!L5*Weighting!W12+TUM_db2_S5_Util!M5*Weighting!W13+TUM_db2_S5_Util!N5*Weighting!W14+TUM_db2_S5_Util!O5*Weighting!W15+TUM_db2_S5_Util!P5*Weighting!W16+TUM_db2_S5_Util!Q5*Weighting!W17</f>
        <v>-204.58808738493309</v>
      </c>
      <c r="X5" s="6">
        <f>+TUM_db2_S5_Util!B5*Weighting!X2+TUM_db2_S5_Util!C5*Weighting!X3+TUM_db2_S5_Util!D5*Weighting!X4+TUM_db2_S5_Util!E5*Weighting!X5+TUM_db2_S5_Util!F5*Weighting!X6+TUM_db2_S5_Util!G5*Weighting!X7+TUM_db2_S5_Util!H5*Weighting!X8+TUM_db2_S5_Util!I5*Weighting!X9+TUM_db2_S5_Util!J5*Weighting!X10+TUM_db2_S5_Util!K5*Weighting!X11+TUM_db2_S5_Util!L5*Weighting!X12+TUM_db2_S5_Util!M5*Weighting!X13+TUM_db2_S5_Util!N5*Weighting!X14+TUM_db2_S5_Util!O5*Weighting!X15+TUM_db2_S5_Util!P5*Weighting!X16+TUM_db2_S5_Util!Q5*Weighting!X17</f>
        <v>-17.929150938579177</v>
      </c>
      <c r="Y5" s="6">
        <f>+TUM_db2_S5_Util!B5*Weighting!Y2+TUM_db2_S5_Util!C5*Weighting!Y3+TUM_db2_S5_Util!D5*Weighting!Y4+TUM_db2_S5_Util!E5*Weighting!Y5+TUM_db2_S5_Util!F5*Weighting!Y6+TUM_db2_S5_Util!G5*Weighting!Y7+TUM_db2_S5_Util!H5*Weighting!Y8+TUM_db2_S5_Util!I5*Weighting!Y9+TUM_db2_S5_Util!J5*Weighting!Y10+TUM_db2_S5_Util!K5*Weighting!Y11+TUM_db2_S5_Util!L5*Weighting!Y12+TUM_db2_S5_Util!M5*Weighting!Y13+TUM_db2_S5_Util!N5*Weighting!Y14+TUM_db2_S5_Util!O5*Weighting!Y15+TUM_db2_S5_Util!P5*Weighting!Y16+TUM_db2_S5_Util!Q5*Weighting!Y17</f>
        <v>-154.86573359869598</v>
      </c>
      <c r="Z5" s="6">
        <f>+TUM_db2_S5_Util!B5*Weighting!Z2+TUM_db2_S5_Util!C5*Weighting!Z3+TUM_db2_S5_Util!D5*Weighting!Z4+TUM_db2_S5_Util!E5*Weighting!Z5+TUM_db2_S5_Util!F5*Weighting!Z6+TUM_db2_S5_Util!G5*Weighting!Z7+TUM_db2_S5_Util!H5*Weighting!Z8+TUM_db2_S5_Util!I5*Weighting!Z9+TUM_db2_S5_Util!J5*Weighting!Z10+TUM_db2_S5_Util!K5*Weighting!Z11+TUM_db2_S5_Util!L5*Weighting!Z12+TUM_db2_S5_Util!M5*Weighting!Z13+TUM_db2_S5_Util!N5*Weighting!Z14+TUM_db2_S5_Util!O5*Weighting!Z15+TUM_db2_S5_Util!P5*Weighting!Z16+TUM_db2_S5_Util!Q5*Weighting!Z17</f>
        <v>-18.877665275705123</v>
      </c>
      <c r="AA5" s="6">
        <f>+TUM_db2_S5_Util!B5*Weighting!AA2+TUM_db2_S5_Util!C5*Weighting!AA3+TUM_db2_S5_Util!D5*Weighting!AA4+TUM_db2_S5_Util!E5*Weighting!AA5+TUM_db2_S5_Util!F5*Weighting!AA6+TUM_db2_S5_Util!G5*Weighting!AA7+TUM_db2_S5_Util!H5*Weighting!AA8+TUM_db2_S5_Util!I5*Weighting!AA9+TUM_db2_S5_Util!J5*Weighting!AA10+TUM_db2_S5_Util!K5*Weighting!AA11+TUM_db2_S5_Util!L5*Weighting!AA12+TUM_db2_S5_Util!M5*Weighting!AA13+TUM_db2_S5_Util!N5*Weighting!AA14+TUM_db2_S5_Util!O5*Weighting!AA15+TUM_db2_S5_Util!P5*Weighting!AA16+TUM_db2_S5_Util!Q5*Weighting!AA17</f>
        <v>-12.573247652829075</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5_Mat!B2*Weighting!B2+TUM_db2_S5_Mat!C2*Weighting!B3+TUM_db2_S5_Mat!D2*Weighting!B4+TUM_db2_S5_Mat!E2*Weighting!B5+TUM_db2_S5_Mat!F2*Weighting!B6+TUM_db2_S5_Mat!G2*Weighting!B7+TUM_db2_S5_Mat!H2*Weighting!B8+TUM_db2_S5_Mat!I2*Weighting!B9+TUM_db2_S5_Mat!J2*Weighting!B10+TUM_db2_S5_Mat!K2*Weighting!B11+TUM_db2_S5_Mat!L2*Weighting!B12+TUM_db2_S5_Mat!M2*Weighting!B13+TUM_db2_S5_Mat!N2*Weighting!B14+TUM_db2_S5_Mat!O2*Weighting!B15+TUM_db2_S5_Mat!P2*Weighting!B16+TUM_db2_S5_Mat!Q2*Weighting!B17</f>
        <v>698.43477773165785</v>
      </c>
      <c r="C2" s="6">
        <f ca="1">+TUM_db2_S5_Mat!B2*Weighting!C2+TUM_db2_S5_Mat!C2*Weighting!C3+TUM_db2_S5_Mat!D2*Weighting!C4+TUM_db2_S5_Mat!E2*Weighting!C5+TUM_db2_S5_Mat!F2*Weighting!C6+TUM_db2_S5_Mat!G2*Weighting!C7+TUM_db2_S5_Mat!H2*Weighting!C8+TUM_db2_S5_Mat!I2*Weighting!C9+TUM_db2_S5_Mat!J2*Weighting!C10+TUM_db2_S5_Mat!K2*Weighting!C11+TUM_db2_S5_Mat!L2*Weighting!C12+TUM_db2_S5_Mat!M2*Weighting!C13+TUM_db2_S5_Mat!N2*Weighting!C14+TUM_db2_S5_Mat!O2*Weighting!C15+TUM_db2_S5_Mat!P2*Weighting!C16+TUM_db2_S5_Mat!Q2*Weighting!C17</f>
        <v>672.60409379169619</v>
      </c>
      <c r="D2" s="6">
        <f ca="1">+TUM_db2_S5_Mat!B2*Weighting!D2+TUM_db2_S5_Mat!C2*Weighting!D3+TUM_db2_S5_Mat!D2*Weighting!D4+TUM_db2_S5_Mat!E2*Weighting!D5+TUM_db2_S5_Mat!F2*Weighting!D6+TUM_db2_S5_Mat!G2*Weighting!D7+TUM_db2_S5_Mat!H2*Weighting!D8+TUM_db2_S5_Mat!I2*Weighting!D9+TUM_db2_S5_Mat!J2*Weighting!D10+TUM_db2_S5_Mat!K2*Weighting!D11+TUM_db2_S5_Mat!L2*Weighting!D12+TUM_db2_S5_Mat!M2*Weighting!D13+TUM_db2_S5_Mat!N2*Weighting!D14+TUM_db2_S5_Mat!O2*Weighting!D15+TUM_db2_S5_Mat!P2*Weighting!D16+TUM_db2_S5_Mat!Q2*Weighting!D17</f>
        <v>681.83890833754742</v>
      </c>
      <c r="E2" s="6">
        <f ca="1">+TUM_db2_S5_Mat!B2*Weighting!E2+TUM_db2_S5_Mat!C2*Weighting!E3+TUM_db2_S5_Mat!D2*Weighting!E4+TUM_db2_S5_Mat!E2*Weighting!E5+TUM_db2_S5_Mat!F2*Weighting!E6+TUM_db2_S5_Mat!G2*Weighting!E7+TUM_db2_S5_Mat!H2*Weighting!E8+TUM_db2_S5_Mat!I2*Weighting!E9+TUM_db2_S5_Mat!J2*Weighting!E10+TUM_db2_S5_Mat!K2*Weighting!E11+TUM_db2_S5_Mat!L2*Weighting!E12+TUM_db2_S5_Mat!M2*Weighting!E13+TUM_db2_S5_Mat!N2*Weighting!E14+TUM_db2_S5_Mat!O2*Weighting!E15+TUM_db2_S5_Mat!P2*Weighting!E16+TUM_db2_S5_Mat!Q2*Weighting!E17</f>
        <v>827.63393393669423</v>
      </c>
      <c r="F2" s="6">
        <f ca="1">+TUM_db2_S5_Mat!B2*Weighting!F2+TUM_db2_S5_Mat!C2*Weighting!F3+TUM_db2_S5_Mat!D2*Weighting!F4+TUM_db2_S5_Mat!E2*Weighting!F5+TUM_db2_S5_Mat!F2*Weighting!F6+TUM_db2_S5_Mat!G2*Weighting!F7+TUM_db2_S5_Mat!H2*Weighting!F8+TUM_db2_S5_Mat!I2*Weighting!F9+TUM_db2_S5_Mat!J2*Weighting!F10+TUM_db2_S5_Mat!K2*Weighting!F11+TUM_db2_S5_Mat!L2*Weighting!F12+TUM_db2_S5_Mat!M2*Weighting!F13+TUM_db2_S5_Mat!N2*Weighting!F14+TUM_db2_S5_Mat!O2*Weighting!F15+TUM_db2_S5_Mat!P2*Weighting!F16+TUM_db2_S5_Mat!Q2*Weighting!F17</f>
        <v>640.2956849368785</v>
      </c>
      <c r="G2" s="6">
        <f>+TUM_db2_S5_Mat!B2*Weighting!G2+TUM_db2_S5_Mat!C2*Weighting!G3+TUM_db2_S5_Mat!D2*Weighting!G4+TUM_db2_S5_Mat!E2*Weighting!G5+TUM_db2_S5_Mat!F2*Weighting!G6+TUM_db2_S5_Mat!G2*Weighting!G7+TUM_db2_S5_Mat!H2*Weighting!G8+TUM_db2_S5_Mat!I2*Weighting!G9+TUM_db2_S5_Mat!J2*Weighting!G10+TUM_db2_S5_Mat!K2*Weighting!G11+TUM_db2_S5_Mat!L2*Weighting!G12+TUM_db2_S5_Mat!M2*Weighting!G13+TUM_db2_S5_Mat!N2*Weighting!G14+TUM_db2_S5_Mat!O2*Weighting!G15+TUM_db2_S5_Mat!P2*Weighting!G16+TUM_db2_S5_Mat!Q2*Weighting!G17</f>
        <v>285.48963959535797</v>
      </c>
      <c r="H2" s="6">
        <f>+TUM_db2_S5_Mat!B2*Weighting!H2+TUM_db2_S5_Mat!C2*Weighting!H3+TUM_db2_S5_Mat!D2*Weighting!H4+TUM_db2_S5_Mat!E2*Weighting!H5+TUM_db2_S5_Mat!F2*Weighting!H6+TUM_db2_S5_Mat!G2*Weighting!H7+TUM_db2_S5_Mat!H2*Weighting!H8+TUM_db2_S5_Mat!I2*Weighting!H9+TUM_db2_S5_Mat!J2*Weighting!H10+TUM_db2_S5_Mat!K2*Weighting!H11+TUM_db2_S5_Mat!L2*Weighting!H12+TUM_db2_S5_Mat!M2*Weighting!H13+TUM_db2_S5_Mat!N2*Weighting!H14+TUM_db2_S5_Mat!O2*Weighting!H15+TUM_db2_S5_Mat!P2*Weighting!H16+TUM_db2_S5_Mat!Q2*Weighting!H17</f>
        <v>236.65966168460071</v>
      </c>
      <c r="I2" s="6">
        <f>+TUM_db2_S5_Mat!B2*Weighting!I2+TUM_db2_S5_Mat!C2*Weighting!I3+TUM_db2_S5_Mat!D2*Weighting!I4+TUM_db2_S5_Mat!E2*Weighting!I5+TUM_db2_S5_Mat!F2*Weighting!I6+TUM_db2_S5_Mat!G2*Weighting!I7+TUM_db2_S5_Mat!H2*Weighting!I8+TUM_db2_S5_Mat!I2*Weighting!I9+TUM_db2_S5_Mat!J2*Weighting!I10+TUM_db2_S5_Mat!K2*Weighting!I11+TUM_db2_S5_Mat!L2*Weighting!I12+TUM_db2_S5_Mat!M2*Weighting!I13+TUM_db2_S5_Mat!N2*Weighting!I14+TUM_db2_S5_Mat!O2*Weighting!I15+TUM_db2_S5_Mat!P2*Weighting!I16+TUM_db2_S5_Mat!Q2*Weighting!I17</f>
        <v>275.44809496470583</v>
      </c>
      <c r="J2" s="6">
        <f>+TUM_db2_S5_Mat!B2*Weighting!J2+TUM_db2_S5_Mat!C2*Weighting!J3+TUM_db2_S5_Mat!D2*Weighting!J4+TUM_db2_S5_Mat!E2*Weighting!J5+TUM_db2_S5_Mat!F2*Weighting!J6+TUM_db2_S5_Mat!G2*Weighting!J7+TUM_db2_S5_Mat!H2*Weighting!J8+TUM_db2_S5_Mat!I2*Weighting!J9+TUM_db2_S5_Mat!J2*Weighting!J10+TUM_db2_S5_Mat!K2*Weighting!J11+TUM_db2_S5_Mat!L2*Weighting!J12+TUM_db2_S5_Mat!M2*Weighting!J13+TUM_db2_S5_Mat!N2*Weighting!J14+TUM_db2_S5_Mat!O2*Weighting!J15+TUM_db2_S5_Mat!P2*Weighting!J16+TUM_db2_S5_Mat!Q2*Weighting!J17</f>
        <v>317.16569480916888</v>
      </c>
      <c r="K2" s="6">
        <f>+TUM_db2_S5_Mat!B2*Weighting!K2+TUM_db2_S5_Mat!C2*Weighting!K3+TUM_db2_S5_Mat!D2*Weighting!K4+TUM_db2_S5_Mat!E2*Weighting!K5+TUM_db2_S5_Mat!F2*Weighting!K6+TUM_db2_S5_Mat!G2*Weighting!K7+TUM_db2_S5_Mat!H2*Weighting!K8+TUM_db2_S5_Mat!I2*Weighting!K9+TUM_db2_S5_Mat!J2*Weighting!K10+TUM_db2_S5_Mat!K2*Weighting!K11+TUM_db2_S5_Mat!L2*Weighting!K12+TUM_db2_S5_Mat!M2*Weighting!K13+TUM_db2_S5_Mat!N2*Weighting!K14+TUM_db2_S5_Mat!O2*Weighting!K15+TUM_db2_S5_Mat!P2*Weighting!K16+TUM_db2_S5_Mat!Q2*Weighting!K17</f>
        <v>217.02061614904247</v>
      </c>
      <c r="L2" s="6">
        <f>+TUM_db2_S5_Mat!B2*Weighting!L2+TUM_db2_S5_Mat!C2*Weighting!L3+TUM_db2_S5_Mat!D2*Weighting!L4+TUM_db2_S5_Mat!E2*Weighting!L5+TUM_db2_S5_Mat!F2*Weighting!L6+TUM_db2_S5_Mat!G2*Weighting!L7+TUM_db2_S5_Mat!H2*Weighting!L8+TUM_db2_S5_Mat!I2*Weighting!L9+TUM_db2_S5_Mat!J2*Weighting!L10+TUM_db2_S5_Mat!K2*Weighting!L11+TUM_db2_S5_Mat!L2*Weighting!L12+TUM_db2_S5_Mat!M2*Weighting!L13+TUM_db2_S5_Mat!N2*Weighting!L14+TUM_db2_S5_Mat!O2*Weighting!L15+TUM_db2_S5_Mat!P2*Weighting!L16+TUM_db2_S5_Mat!Q2*Weighting!L17</f>
        <v>42.602758109531344</v>
      </c>
      <c r="M2" s="6">
        <f>+TUM_db2_S5_Mat!B2*Weighting!M2+TUM_db2_S5_Mat!C2*Weighting!M3+TUM_db2_S5_Mat!D2*Weighting!M4+TUM_db2_S5_Mat!E2*Weighting!M5+TUM_db2_S5_Mat!F2*Weighting!M6+TUM_db2_S5_Mat!G2*Weighting!M7+TUM_db2_S5_Mat!H2*Weighting!M8+TUM_db2_S5_Mat!I2*Weighting!M9+TUM_db2_S5_Mat!J2*Weighting!M10+TUM_db2_S5_Mat!K2*Weighting!M11+TUM_db2_S5_Mat!L2*Weighting!M12+TUM_db2_S5_Mat!M2*Weighting!M13+TUM_db2_S5_Mat!N2*Weighting!M14+TUM_db2_S5_Mat!O2*Weighting!M15+TUM_db2_S5_Mat!P2*Weighting!M16+TUM_db2_S5_Mat!Q2*Weighting!M17</f>
        <v>2.0839530769343866</v>
      </c>
      <c r="N2" s="6">
        <f>+TUM_db2_S5_Mat!B2*Weighting!N2+TUM_db2_S5_Mat!C2*Weighting!N3+TUM_db2_S5_Mat!D2*Weighting!N4+TUM_db2_S5_Mat!E2*Weighting!N5+TUM_db2_S5_Mat!F2*Weighting!N6+TUM_db2_S5_Mat!G2*Weighting!N7+TUM_db2_S5_Mat!H2*Weighting!N8+TUM_db2_S5_Mat!I2*Weighting!N9+TUM_db2_S5_Mat!J2*Weighting!N10+TUM_db2_S5_Mat!K2*Weighting!N11+TUM_db2_S5_Mat!L2*Weighting!N12+TUM_db2_S5_Mat!M2*Weighting!N13+TUM_db2_S5_Mat!N2*Weighting!N14+TUM_db2_S5_Mat!O2*Weighting!N15+TUM_db2_S5_Mat!P2*Weighting!N16+TUM_db2_S5_Mat!Q2*Weighting!N17</f>
        <v>689.18028464398731</v>
      </c>
      <c r="O2" s="6">
        <f>+TUM_db2_S5_Mat!B2*Weighting!O2+TUM_db2_S5_Mat!C2*Weighting!O3+TUM_db2_S5_Mat!D2*Weighting!O4+TUM_db2_S5_Mat!E2*Weighting!O5+TUM_db2_S5_Mat!F2*Weighting!O6+TUM_db2_S5_Mat!G2*Weighting!O7+TUM_db2_S5_Mat!H2*Weighting!O8+TUM_db2_S5_Mat!I2*Weighting!O9+TUM_db2_S5_Mat!J2*Weighting!O10+TUM_db2_S5_Mat!K2*Weighting!O11+TUM_db2_S5_Mat!L2*Weighting!O12+TUM_db2_S5_Mat!M2*Weighting!O13+TUM_db2_S5_Mat!N2*Weighting!O14+TUM_db2_S5_Mat!O2*Weighting!O15+TUM_db2_S5_Mat!P2*Weighting!O16+TUM_db2_S5_Mat!Q2*Weighting!O17</f>
        <v>1057.2030463783387</v>
      </c>
      <c r="P2" s="6">
        <f>+TUM_db2_S5_Mat!B2*Weighting!P2+TUM_db2_S5_Mat!C2*Weighting!P3+TUM_db2_S5_Mat!D2*Weighting!P4+TUM_db2_S5_Mat!E2*Weighting!P5+TUM_db2_S5_Mat!F2*Weighting!P6+TUM_db2_S5_Mat!G2*Weighting!P7+TUM_db2_S5_Mat!H2*Weighting!P8+TUM_db2_S5_Mat!I2*Weighting!P9+TUM_db2_S5_Mat!J2*Weighting!P10+TUM_db2_S5_Mat!K2*Weighting!P11+TUM_db2_S5_Mat!L2*Weighting!P12+TUM_db2_S5_Mat!M2*Weighting!P13+TUM_db2_S5_Mat!N2*Weighting!P14+TUM_db2_S5_Mat!O2*Weighting!P15+TUM_db2_S5_Mat!P2*Weighting!P16+TUM_db2_S5_Mat!Q2*Weighting!P17</f>
        <v>77.834209482350104</v>
      </c>
      <c r="Q2" s="6">
        <f>+TUM_db2_S5_Mat!B2*Weighting!Q2+TUM_db2_S5_Mat!C2*Weighting!Q3+TUM_db2_S5_Mat!D2*Weighting!Q4+TUM_db2_S5_Mat!E2*Weighting!Q5+TUM_db2_S5_Mat!F2*Weighting!Q6+TUM_db2_S5_Mat!G2*Weighting!Q7+TUM_db2_S5_Mat!H2*Weighting!Q8+TUM_db2_S5_Mat!I2*Weighting!Q9+TUM_db2_S5_Mat!J2*Weighting!Q10+TUM_db2_S5_Mat!K2*Weighting!Q11+TUM_db2_S5_Mat!L2*Weighting!Q12+TUM_db2_S5_Mat!M2*Weighting!Q13+TUM_db2_S5_Mat!N2*Weighting!Q14+TUM_db2_S5_Mat!O2*Weighting!Q15+TUM_db2_S5_Mat!P2*Weighting!Q16+TUM_db2_S5_Mat!Q2*Weighting!Q17</f>
        <v>4.6328811154840368</v>
      </c>
      <c r="R2" s="6">
        <f>+TUM_db2_S5_Mat!B2*Weighting!R2+TUM_db2_S5_Mat!C2*Weighting!R3+TUM_db2_S5_Mat!D2*Weighting!R4+TUM_db2_S5_Mat!E2*Weighting!R5+TUM_db2_S5_Mat!F2*Weighting!R6+TUM_db2_S5_Mat!G2*Weighting!R7+TUM_db2_S5_Mat!H2*Weighting!R8+TUM_db2_S5_Mat!I2*Weighting!R9+TUM_db2_S5_Mat!J2*Weighting!R10+TUM_db2_S5_Mat!K2*Weighting!R11+TUM_db2_S5_Mat!L2*Weighting!R12+TUM_db2_S5_Mat!M2*Weighting!R13+TUM_db2_S5_Mat!N2*Weighting!R14+TUM_db2_S5_Mat!O2*Weighting!R15+TUM_db2_S5_Mat!P2*Weighting!R16+TUM_db2_S5_Mat!Q2*Weighting!R17</f>
        <v>64.518432479492631</v>
      </c>
      <c r="S2" s="6">
        <f>+TUM_db2_S5_Mat!B2*Weighting!S2+TUM_db2_S5_Mat!C2*Weighting!S3+TUM_db2_S5_Mat!D2*Weighting!S4+TUM_db2_S5_Mat!E2*Weighting!S5+TUM_db2_S5_Mat!F2*Weighting!S6+TUM_db2_S5_Mat!G2*Weighting!S7+TUM_db2_S5_Mat!H2*Weighting!S8+TUM_db2_S5_Mat!I2*Weighting!S9+TUM_db2_S5_Mat!J2*Weighting!S10+TUM_db2_S5_Mat!K2*Weighting!S11+TUM_db2_S5_Mat!L2*Weighting!S12+TUM_db2_S5_Mat!M2*Weighting!S13+TUM_db2_S5_Mat!N2*Weighting!S14+TUM_db2_S5_Mat!O2*Weighting!S15+TUM_db2_S5_Mat!P2*Weighting!S16+TUM_db2_S5_Mat!Q2*Weighting!S17</f>
        <v>115.59818253060628</v>
      </c>
      <c r="T2" s="6">
        <f>+TUM_db2_S5_Mat!B2*Weighting!T2+TUM_db2_S5_Mat!C2*Weighting!T3+TUM_db2_S5_Mat!D2*Weighting!T4+TUM_db2_S5_Mat!E2*Weighting!T5+TUM_db2_S5_Mat!F2*Weighting!T6+TUM_db2_S5_Mat!G2*Weighting!T7+TUM_db2_S5_Mat!H2*Weighting!T8+TUM_db2_S5_Mat!I2*Weighting!T9+TUM_db2_S5_Mat!J2*Weighting!T10+TUM_db2_S5_Mat!K2*Weighting!T11+TUM_db2_S5_Mat!L2*Weighting!T12+TUM_db2_S5_Mat!M2*Weighting!T13+TUM_db2_S5_Mat!N2*Weighting!T14+TUM_db2_S5_Mat!O2*Weighting!T15+TUM_db2_S5_Mat!P2*Weighting!T16+TUM_db2_S5_Mat!Q2*Weighting!T17</f>
        <v>150.43738149905346</v>
      </c>
      <c r="U2" s="6">
        <f>+TUM_db2_S5_Mat!B2*Weighting!U2+TUM_db2_S5_Mat!C2*Weighting!U3+TUM_db2_S5_Mat!D2*Weighting!U4+TUM_db2_S5_Mat!E2*Weighting!U5+TUM_db2_S5_Mat!F2*Weighting!U6+TUM_db2_S5_Mat!G2*Weighting!U7+TUM_db2_S5_Mat!H2*Weighting!U8+TUM_db2_S5_Mat!I2*Weighting!U9+TUM_db2_S5_Mat!J2*Weighting!U10+TUM_db2_S5_Mat!K2*Weighting!U11+TUM_db2_S5_Mat!L2*Weighting!U12+TUM_db2_S5_Mat!M2*Weighting!U13+TUM_db2_S5_Mat!N2*Weighting!U14+TUM_db2_S5_Mat!O2*Weighting!U15+TUM_db2_S5_Mat!P2*Weighting!U16+TUM_db2_S5_Mat!Q2*Weighting!U17</f>
        <v>167.88119078963922</v>
      </c>
      <c r="V2" s="6">
        <f>+TUM_db2_S5_Mat!B2*Weighting!V2+TUM_db2_S5_Mat!C2*Weighting!V3+TUM_db2_S5_Mat!D2*Weighting!V4+TUM_db2_S5_Mat!E2*Weighting!V5+TUM_db2_S5_Mat!F2*Weighting!V6+TUM_db2_S5_Mat!G2*Weighting!V7+TUM_db2_S5_Mat!H2*Weighting!V8+TUM_db2_S5_Mat!I2*Weighting!V9+TUM_db2_S5_Mat!J2*Weighting!V10+TUM_db2_S5_Mat!K2*Weighting!V11+TUM_db2_S5_Mat!L2*Weighting!V12+TUM_db2_S5_Mat!M2*Weighting!V13+TUM_db2_S5_Mat!N2*Weighting!V14+TUM_db2_S5_Mat!O2*Weighting!V15+TUM_db2_S5_Mat!P2*Weighting!V16+TUM_db2_S5_Mat!Q2*Weighting!V17</f>
        <v>151.6924891665978</v>
      </c>
      <c r="W2" s="6">
        <f>+TUM_db2_S5_Mat!B2*Weighting!W2+TUM_db2_S5_Mat!C2*Weighting!W3+TUM_db2_S5_Mat!D2*Weighting!W4+TUM_db2_S5_Mat!E2*Weighting!W5+TUM_db2_S5_Mat!F2*Weighting!W6+TUM_db2_S5_Mat!G2*Weighting!W7+TUM_db2_S5_Mat!H2*Weighting!W8+TUM_db2_S5_Mat!I2*Weighting!W9+TUM_db2_S5_Mat!J2*Weighting!W10+TUM_db2_S5_Mat!K2*Weighting!W11+TUM_db2_S5_Mat!L2*Weighting!W12+TUM_db2_S5_Mat!M2*Weighting!W13+TUM_db2_S5_Mat!N2*Weighting!W14+TUM_db2_S5_Mat!O2*Weighting!W15+TUM_db2_S5_Mat!P2*Weighting!W16+TUM_db2_S5_Mat!Q2*Weighting!W17</f>
        <v>1022.9404369246657</v>
      </c>
      <c r="X2" s="6">
        <f>+TUM_db2_S5_Mat!B2*Weighting!X2+TUM_db2_S5_Mat!C2*Weighting!X3+TUM_db2_S5_Mat!D2*Weighting!X4+TUM_db2_S5_Mat!E2*Weighting!X5+TUM_db2_S5_Mat!F2*Weighting!X6+TUM_db2_S5_Mat!G2*Weighting!X7+TUM_db2_S5_Mat!H2*Weighting!X8+TUM_db2_S5_Mat!I2*Weighting!X9+TUM_db2_S5_Mat!J2*Weighting!X10+TUM_db2_S5_Mat!K2*Weighting!X11+TUM_db2_S5_Mat!L2*Weighting!X12+TUM_db2_S5_Mat!M2*Weighting!X13+TUM_db2_S5_Mat!N2*Weighting!X14+TUM_db2_S5_Mat!O2*Weighting!X15+TUM_db2_S5_Mat!P2*Weighting!X16+TUM_db2_S5_Mat!Q2*Weighting!X17</f>
        <v>89.645754692895878</v>
      </c>
      <c r="Y2" s="6">
        <f>+TUM_db2_S5_Mat!B2*Weighting!Y2+TUM_db2_S5_Mat!C2*Weighting!Y3+TUM_db2_S5_Mat!D2*Weighting!Y4+TUM_db2_S5_Mat!E2*Weighting!Y5+TUM_db2_S5_Mat!F2*Weighting!Y6+TUM_db2_S5_Mat!G2*Weighting!Y7+TUM_db2_S5_Mat!H2*Weighting!Y8+TUM_db2_S5_Mat!I2*Weighting!Y9+TUM_db2_S5_Mat!J2*Weighting!Y10+TUM_db2_S5_Mat!K2*Weighting!Y11+TUM_db2_S5_Mat!L2*Weighting!Y12+TUM_db2_S5_Mat!M2*Weighting!Y13+TUM_db2_S5_Mat!N2*Weighting!Y14+TUM_db2_S5_Mat!O2*Weighting!Y15+TUM_db2_S5_Mat!P2*Weighting!Y16+TUM_db2_S5_Mat!Q2*Weighting!Y17</f>
        <v>774.32866799347994</v>
      </c>
      <c r="Z2" s="6">
        <f>+TUM_db2_S5_Mat!B2*Weighting!Z2+TUM_db2_S5_Mat!C2*Weighting!Z3+TUM_db2_S5_Mat!D2*Weighting!Z4+TUM_db2_S5_Mat!E2*Weighting!Z5+TUM_db2_S5_Mat!F2*Weighting!Z6+TUM_db2_S5_Mat!G2*Weighting!Z7+TUM_db2_S5_Mat!H2*Weighting!Z8+TUM_db2_S5_Mat!I2*Weighting!Z9+TUM_db2_S5_Mat!J2*Weighting!Z10+TUM_db2_S5_Mat!K2*Weighting!Z11+TUM_db2_S5_Mat!L2*Weighting!Z12+TUM_db2_S5_Mat!M2*Weighting!Z13+TUM_db2_S5_Mat!N2*Weighting!Z14+TUM_db2_S5_Mat!O2*Weighting!Z15+TUM_db2_S5_Mat!P2*Weighting!Z16+TUM_db2_S5_Mat!Q2*Weighting!Z17</f>
        <v>94.388326378525619</v>
      </c>
      <c r="AA2" s="6">
        <f>+TUM_db2_S5_Mat!B2*Weighting!AA2+TUM_db2_S5_Mat!C2*Weighting!AA3+TUM_db2_S5_Mat!D2*Weighting!AA4+TUM_db2_S5_Mat!E2*Weighting!AA5+TUM_db2_S5_Mat!F2*Weighting!AA6+TUM_db2_S5_Mat!G2*Weighting!AA7+TUM_db2_S5_Mat!H2*Weighting!AA8+TUM_db2_S5_Mat!I2*Weighting!AA9+TUM_db2_S5_Mat!J2*Weighting!AA10+TUM_db2_S5_Mat!K2*Weighting!AA11+TUM_db2_S5_Mat!L2*Weighting!AA12+TUM_db2_S5_Mat!M2*Weighting!AA13+TUM_db2_S5_Mat!N2*Weighting!AA14+TUM_db2_S5_Mat!O2*Weighting!AA15+TUM_db2_S5_Mat!P2*Weighting!AA16+TUM_db2_S5_Mat!Q2*Weighting!AA17</f>
        <v>62.866238264145373</v>
      </c>
    </row>
    <row r="3" spans="1:27" x14ac:dyDescent="0.35">
      <c r="A3" s="5" t="s">
        <v>2</v>
      </c>
      <c r="B3" s="6">
        <f ca="1">+TUM_db2_S5_Mat!B3*Weighting!B2+TUM_db2_S5_Mat!C3*Weighting!B3+TUM_db2_S5_Mat!D3*Weighting!B4+TUM_db2_S5_Mat!E3*Weighting!B5+TUM_db2_S5_Mat!F3*Weighting!B6+TUM_db2_S5_Mat!G3*Weighting!B7+TUM_db2_S5_Mat!H3*Weighting!B8+TUM_db2_S5_Mat!I3*Weighting!B9+TUM_db2_S5_Mat!J3*Weighting!B10+TUM_db2_S5_Mat!K3*Weighting!B11+TUM_db2_S5_Mat!L3*Weighting!B12+TUM_db2_S5_Mat!M3*Weighting!B13+TUM_db2_S5_Mat!N3*Weighting!B14+TUM_db2_S5_Mat!O3*Weighting!B15+TUM_db2_S5_Mat!P3*Weighting!B16+TUM_db2_S5_Mat!Q3*Weighting!B17</f>
        <v>279.37391109266304</v>
      </c>
      <c r="C3" s="6">
        <f ca="1">+TUM_db2_S5_Mat!B3*Weighting!C2+TUM_db2_S5_Mat!C3*Weighting!C3+TUM_db2_S5_Mat!D3*Weighting!C4+TUM_db2_S5_Mat!E3*Weighting!C5+TUM_db2_S5_Mat!F3*Weighting!C6+TUM_db2_S5_Mat!G3*Weighting!C7+TUM_db2_S5_Mat!H3*Weighting!C8+TUM_db2_S5_Mat!I3*Weighting!C9+TUM_db2_S5_Mat!J3*Weighting!C10+TUM_db2_S5_Mat!K3*Weighting!C11+TUM_db2_S5_Mat!L3*Weighting!C12+TUM_db2_S5_Mat!M3*Weighting!C13+TUM_db2_S5_Mat!N3*Weighting!C14+TUM_db2_S5_Mat!O3*Weighting!C15+TUM_db2_S5_Mat!P3*Weighting!C16+TUM_db2_S5_Mat!Q3*Weighting!C17</f>
        <v>269.04163751667841</v>
      </c>
      <c r="D3" s="6">
        <f ca="1">+TUM_db2_S5_Mat!B3*Weighting!D2+TUM_db2_S5_Mat!C3*Weighting!D3+TUM_db2_S5_Mat!D3*Weighting!D4+TUM_db2_S5_Mat!E3*Weighting!D5+TUM_db2_S5_Mat!F3*Weighting!D6+TUM_db2_S5_Mat!G3*Weighting!D7+TUM_db2_S5_Mat!H3*Weighting!D8+TUM_db2_S5_Mat!I3*Weighting!D9+TUM_db2_S5_Mat!J3*Weighting!D10+TUM_db2_S5_Mat!K3*Weighting!D11+TUM_db2_S5_Mat!L3*Weighting!D12+TUM_db2_S5_Mat!M3*Weighting!D13+TUM_db2_S5_Mat!N3*Weighting!D14+TUM_db2_S5_Mat!O3*Weighting!D15+TUM_db2_S5_Mat!P3*Weighting!D16+TUM_db2_S5_Mat!Q3*Weighting!D17</f>
        <v>272.73556333501904</v>
      </c>
      <c r="E3" s="6">
        <f ca="1">+TUM_db2_S5_Mat!B3*Weighting!E2+TUM_db2_S5_Mat!C3*Weighting!E3+TUM_db2_S5_Mat!D3*Weighting!E4+TUM_db2_S5_Mat!E3*Weighting!E5+TUM_db2_S5_Mat!F3*Weighting!E6+TUM_db2_S5_Mat!G3*Weighting!E7+TUM_db2_S5_Mat!H3*Weighting!E8+TUM_db2_S5_Mat!I3*Weighting!E9+TUM_db2_S5_Mat!J3*Weighting!E10+TUM_db2_S5_Mat!K3*Weighting!E11+TUM_db2_S5_Mat!L3*Weighting!E12+TUM_db2_S5_Mat!M3*Weighting!E13+TUM_db2_S5_Mat!N3*Weighting!E14+TUM_db2_S5_Mat!O3*Weighting!E15+TUM_db2_S5_Mat!P3*Weighting!E16+TUM_db2_S5_Mat!Q3*Weighting!E17</f>
        <v>331.05357357467767</v>
      </c>
      <c r="F3" s="6">
        <f ca="1">+TUM_db2_S5_Mat!B3*Weighting!F2+TUM_db2_S5_Mat!C3*Weighting!F3+TUM_db2_S5_Mat!D3*Weighting!F4+TUM_db2_S5_Mat!E3*Weighting!F5+TUM_db2_S5_Mat!F3*Weighting!F6+TUM_db2_S5_Mat!G3*Weighting!F7+TUM_db2_S5_Mat!H3*Weighting!F8+TUM_db2_S5_Mat!I3*Weighting!F9+TUM_db2_S5_Mat!J3*Weighting!F10+TUM_db2_S5_Mat!K3*Weighting!F11+TUM_db2_S5_Mat!L3*Weighting!F12+TUM_db2_S5_Mat!M3*Weighting!F13+TUM_db2_S5_Mat!N3*Weighting!F14+TUM_db2_S5_Mat!O3*Weighting!F15+TUM_db2_S5_Mat!P3*Weighting!F16+TUM_db2_S5_Mat!Q3*Weighting!F17</f>
        <v>256.11827397475133</v>
      </c>
      <c r="G3" s="6">
        <f>+TUM_db2_S5_Mat!B3*Weighting!G2+TUM_db2_S5_Mat!C3*Weighting!G3+TUM_db2_S5_Mat!D3*Weighting!G4+TUM_db2_S5_Mat!E3*Weighting!G5+TUM_db2_S5_Mat!F3*Weighting!G6+TUM_db2_S5_Mat!G3*Weighting!G7+TUM_db2_S5_Mat!H3*Weighting!G8+TUM_db2_S5_Mat!I3*Weighting!G9+TUM_db2_S5_Mat!J3*Weighting!G10+TUM_db2_S5_Mat!K3*Weighting!G11+TUM_db2_S5_Mat!L3*Weighting!G12+TUM_db2_S5_Mat!M3*Weighting!G13+TUM_db2_S5_Mat!N3*Weighting!G14+TUM_db2_S5_Mat!O3*Weighting!G15+TUM_db2_S5_Mat!P3*Weighting!G16+TUM_db2_S5_Mat!Q3*Weighting!G17</f>
        <v>114.19585583814317</v>
      </c>
      <c r="H3" s="6">
        <f>+TUM_db2_S5_Mat!B3*Weighting!H2+TUM_db2_S5_Mat!C3*Weighting!H3+TUM_db2_S5_Mat!D3*Weighting!H4+TUM_db2_S5_Mat!E3*Weighting!H5+TUM_db2_S5_Mat!F3*Weighting!H6+TUM_db2_S5_Mat!G3*Weighting!H7+TUM_db2_S5_Mat!H3*Weighting!H8+TUM_db2_S5_Mat!I3*Weighting!H9+TUM_db2_S5_Mat!J3*Weighting!H10+TUM_db2_S5_Mat!K3*Weighting!H11+TUM_db2_S5_Mat!L3*Weighting!H12+TUM_db2_S5_Mat!M3*Weighting!H13+TUM_db2_S5_Mat!N3*Weighting!H14+TUM_db2_S5_Mat!O3*Weighting!H15+TUM_db2_S5_Mat!P3*Weighting!H16+TUM_db2_S5_Mat!Q3*Weighting!H17</f>
        <v>94.66386467384028</v>
      </c>
      <c r="I3" s="6">
        <f>+TUM_db2_S5_Mat!B3*Weighting!I2+TUM_db2_S5_Mat!C3*Weighting!I3+TUM_db2_S5_Mat!D3*Weighting!I4+TUM_db2_S5_Mat!E3*Weighting!I5+TUM_db2_S5_Mat!F3*Weighting!I6+TUM_db2_S5_Mat!G3*Weighting!I7+TUM_db2_S5_Mat!H3*Weighting!I8+TUM_db2_S5_Mat!I3*Weighting!I9+TUM_db2_S5_Mat!J3*Weighting!I10+TUM_db2_S5_Mat!K3*Weighting!I11+TUM_db2_S5_Mat!L3*Weighting!I12+TUM_db2_S5_Mat!M3*Weighting!I13+TUM_db2_S5_Mat!N3*Weighting!I14+TUM_db2_S5_Mat!O3*Weighting!I15+TUM_db2_S5_Mat!P3*Weighting!I16+TUM_db2_S5_Mat!Q3*Weighting!I17</f>
        <v>110.1792379858823</v>
      </c>
      <c r="J3" s="6">
        <f>+TUM_db2_S5_Mat!B3*Weighting!J2+TUM_db2_S5_Mat!C3*Weighting!J3+TUM_db2_S5_Mat!D3*Weighting!J4+TUM_db2_S5_Mat!E3*Weighting!J5+TUM_db2_S5_Mat!F3*Weighting!J6+TUM_db2_S5_Mat!G3*Weighting!J7+TUM_db2_S5_Mat!H3*Weighting!J8+TUM_db2_S5_Mat!I3*Weighting!J9+TUM_db2_S5_Mat!J3*Weighting!J10+TUM_db2_S5_Mat!K3*Weighting!J11+TUM_db2_S5_Mat!L3*Weighting!J12+TUM_db2_S5_Mat!M3*Weighting!J13+TUM_db2_S5_Mat!N3*Weighting!J14+TUM_db2_S5_Mat!O3*Weighting!J15+TUM_db2_S5_Mat!P3*Weighting!J16+TUM_db2_S5_Mat!Q3*Weighting!J17</f>
        <v>126.86627792366755</v>
      </c>
      <c r="K3" s="6">
        <f>+TUM_db2_S5_Mat!B3*Weighting!K2+TUM_db2_S5_Mat!C3*Weighting!K3+TUM_db2_S5_Mat!D3*Weighting!K4+TUM_db2_S5_Mat!E3*Weighting!K5+TUM_db2_S5_Mat!F3*Weighting!K6+TUM_db2_S5_Mat!G3*Weighting!K7+TUM_db2_S5_Mat!H3*Weighting!K8+TUM_db2_S5_Mat!I3*Weighting!K9+TUM_db2_S5_Mat!J3*Weighting!K10+TUM_db2_S5_Mat!K3*Weighting!K11+TUM_db2_S5_Mat!L3*Weighting!K12+TUM_db2_S5_Mat!M3*Weighting!K13+TUM_db2_S5_Mat!N3*Weighting!K14+TUM_db2_S5_Mat!O3*Weighting!K15+TUM_db2_S5_Mat!P3*Weighting!K16+TUM_db2_S5_Mat!Q3*Weighting!K17</f>
        <v>86.808246459616981</v>
      </c>
      <c r="L3" s="6">
        <f>+TUM_db2_S5_Mat!B3*Weighting!L2+TUM_db2_S5_Mat!C3*Weighting!L3+TUM_db2_S5_Mat!D3*Weighting!L4+TUM_db2_S5_Mat!E3*Weighting!L5+TUM_db2_S5_Mat!F3*Weighting!L6+TUM_db2_S5_Mat!G3*Weighting!L7+TUM_db2_S5_Mat!H3*Weighting!L8+TUM_db2_S5_Mat!I3*Weighting!L9+TUM_db2_S5_Mat!J3*Weighting!L10+TUM_db2_S5_Mat!K3*Weighting!L11+TUM_db2_S5_Mat!L3*Weighting!L12+TUM_db2_S5_Mat!M3*Weighting!L13+TUM_db2_S5_Mat!N3*Weighting!L14+TUM_db2_S5_Mat!O3*Weighting!L15+TUM_db2_S5_Mat!P3*Weighting!L16+TUM_db2_S5_Mat!Q3*Weighting!L17</f>
        <v>17.041103243812536</v>
      </c>
      <c r="M3" s="6">
        <f>+TUM_db2_S5_Mat!B3*Weighting!M2+TUM_db2_S5_Mat!C3*Weighting!M3+TUM_db2_S5_Mat!D3*Weighting!M4+TUM_db2_S5_Mat!E3*Weighting!M5+TUM_db2_S5_Mat!F3*Weighting!M6+TUM_db2_S5_Mat!G3*Weighting!M7+TUM_db2_S5_Mat!H3*Weighting!M8+TUM_db2_S5_Mat!I3*Weighting!M9+TUM_db2_S5_Mat!J3*Weighting!M10+TUM_db2_S5_Mat!K3*Weighting!M11+TUM_db2_S5_Mat!L3*Weighting!M12+TUM_db2_S5_Mat!M3*Weighting!M13+TUM_db2_S5_Mat!N3*Weighting!M14+TUM_db2_S5_Mat!O3*Weighting!M15+TUM_db2_S5_Mat!P3*Weighting!M16+TUM_db2_S5_Mat!Q3*Weighting!M17</f>
        <v>0.83358123077375457</v>
      </c>
      <c r="N3" s="6">
        <f>+TUM_db2_S5_Mat!B3*Weighting!N2+TUM_db2_S5_Mat!C3*Weighting!N3+TUM_db2_S5_Mat!D3*Weighting!N4+TUM_db2_S5_Mat!E3*Weighting!N5+TUM_db2_S5_Mat!F3*Weighting!N6+TUM_db2_S5_Mat!G3*Weighting!N7+TUM_db2_S5_Mat!H3*Weighting!N8+TUM_db2_S5_Mat!I3*Weighting!N9+TUM_db2_S5_Mat!J3*Weighting!N10+TUM_db2_S5_Mat!K3*Weighting!N11+TUM_db2_S5_Mat!L3*Weighting!N12+TUM_db2_S5_Mat!M3*Weighting!N13+TUM_db2_S5_Mat!N3*Weighting!N14+TUM_db2_S5_Mat!O3*Weighting!N15+TUM_db2_S5_Mat!P3*Weighting!N16+TUM_db2_S5_Mat!Q3*Weighting!N17</f>
        <v>275.67211385759492</v>
      </c>
      <c r="O3" s="6">
        <f>+TUM_db2_S5_Mat!B3*Weighting!O2+TUM_db2_S5_Mat!C3*Weighting!O3+TUM_db2_S5_Mat!D3*Weighting!O4+TUM_db2_S5_Mat!E3*Weighting!O5+TUM_db2_S5_Mat!F3*Weighting!O6+TUM_db2_S5_Mat!G3*Weighting!O7+TUM_db2_S5_Mat!H3*Weighting!O8+TUM_db2_S5_Mat!I3*Weighting!O9+TUM_db2_S5_Mat!J3*Weighting!O10+TUM_db2_S5_Mat!K3*Weighting!O11+TUM_db2_S5_Mat!L3*Weighting!O12+TUM_db2_S5_Mat!M3*Weighting!O13+TUM_db2_S5_Mat!N3*Weighting!O14+TUM_db2_S5_Mat!O3*Weighting!O15+TUM_db2_S5_Mat!P3*Weighting!O16+TUM_db2_S5_Mat!Q3*Weighting!O17</f>
        <v>422.88121855133545</v>
      </c>
      <c r="P3" s="6">
        <f>+TUM_db2_S5_Mat!B3*Weighting!P2+TUM_db2_S5_Mat!C3*Weighting!P3+TUM_db2_S5_Mat!D3*Weighting!P4+TUM_db2_S5_Mat!E3*Weighting!P5+TUM_db2_S5_Mat!F3*Weighting!P6+TUM_db2_S5_Mat!G3*Weighting!P7+TUM_db2_S5_Mat!H3*Weighting!P8+TUM_db2_S5_Mat!I3*Weighting!P9+TUM_db2_S5_Mat!J3*Weighting!P10+TUM_db2_S5_Mat!K3*Weighting!P11+TUM_db2_S5_Mat!L3*Weighting!P12+TUM_db2_S5_Mat!M3*Weighting!P13+TUM_db2_S5_Mat!N3*Weighting!P14+TUM_db2_S5_Mat!O3*Weighting!P15+TUM_db2_S5_Mat!P3*Weighting!P16+TUM_db2_S5_Mat!Q3*Weighting!P17</f>
        <v>31.13368379294004</v>
      </c>
      <c r="Q3" s="6">
        <f>+TUM_db2_S5_Mat!B3*Weighting!Q2+TUM_db2_S5_Mat!C3*Weighting!Q3+TUM_db2_S5_Mat!D3*Weighting!Q4+TUM_db2_S5_Mat!E3*Weighting!Q5+TUM_db2_S5_Mat!F3*Weighting!Q6+TUM_db2_S5_Mat!G3*Weighting!Q7+TUM_db2_S5_Mat!H3*Weighting!Q8+TUM_db2_S5_Mat!I3*Weighting!Q9+TUM_db2_S5_Mat!J3*Weighting!Q10+TUM_db2_S5_Mat!K3*Weighting!Q11+TUM_db2_S5_Mat!L3*Weighting!Q12+TUM_db2_S5_Mat!M3*Weighting!Q13+TUM_db2_S5_Mat!N3*Weighting!Q14+TUM_db2_S5_Mat!O3*Weighting!Q15+TUM_db2_S5_Mat!P3*Weighting!Q16+TUM_db2_S5_Mat!Q3*Weighting!Q17</f>
        <v>1.8531524461936146</v>
      </c>
      <c r="R3" s="6">
        <f>+TUM_db2_S5_Mat!B3*Weighting!R2+TUM_db2_S5_Mat!C3*Weighting!R3+TUM_db2_S5_Mat!D3*Weighting!R4+TUM_db2_S5_Mat!E3*Weighting!R5+TUM_db2_S5_Mat!F3*Weighting!R6+TUM_db2_S5_Mat!G3*Weighting!R7+TUM_db2_S5_Mat!H3*Weighting!R8+TUM_db2_S5_Mat!I3*Weighting!R9+TUM_db2_S5_Mat!J3*Weighting!R10+TUM_db2_S5_Mat!K3*Weighting!R11+TUM_db2_S5_Mat!L3*Weighting!R12+TUM_db2_S5_Mat!M3*Weighting!R13+TUM_db2_S5_Mat!N3*Weighting!R14+TUM_db2_S5_Mat!O3*Weighting!R15+TUM_db2_S5_Mat!P3*Weighting!R16+TUM_db2_S5_Mat!Q3*Weighting!R17</f>
        <v>25.807372991797052</v>
      </c>
      <c r="S3" s="6">
        <f>+TUM_db2_S5_Mat!B3*Weighting!S2+TUM_db2_S5_Mat!C3*Weighting!S3+TUM_db2_S5_Mat!D3*Weighting!S4+TUM_db2_S5_Mat!E3*Weighting!S5+TUM_db2_S5_Mat!F3*Weighting!S6+TUM_db2_S5_Mat!G3*Weighting!S7+TUM_db2_S5_Mat!H3*Weighting!S8+TUM_db2_S5_Mat!I3*Weighting!S9+TUM_db2_S5_Mat!J3*Weighting!S10+TUM_db2_S5_Mat!K3*Weighting!S11+TUM_db2_S5_Mat!L3*Weighting!S12+TUM_db2_S5_Mat!M3*Weighting!S13+TUM_db2_S5_Mat!N3*Weighting!S14+TUM_db2_S5_Mat!O3*Weighting!S15+TUM_db2_S5_Mat!P3*Weighting!S16+TUM_db2_S5_Mat!Q3*Weighting!S17</f>
        <v>46.239273012242514</v>
      </c>
      <c r="T3" s="6">
        <f>+TUM_db2_S5_Mat!B3*Weighting!T2+TUM_db2_S5_Mat!C3*Weighting!T3+TUM_db2_S5_Mat!D3*Weighting!T4+TUM_db2_S5_Mat!E3*Weighting!T5+TUM_db2_S5_Mat!F3*Weighting!T6+TUM_db2_S5_Mat!G3*Weighting!T7+TUM_db2_S5_Mat!H3*Weighting!T8+TUM_db2_S5_Mat!I3*Weighting!T9+TUM_db2_S5_Mat!J3*Weighting!T10+TUM_db2_S5_Mat!K3*Weighting!T11+TUM_db2_S5_Mat!L3*Weighting!T12+TUM_db2_S5_Mat!M3*Weighting!T13+TUM_db2_S5_Mat!N3*Weighting!T14+TUM_db2_S5_Mat!O3*Weighting!T15+TUM_db2_S5_Mat!P3*Weighting!T16+TUM_db2_S5_Mat!Q3*Weighting!T17</f>
        <v>60.174952599621385</v>
      </c>
      <c r="U3" s="6">
        <f>+TUM_db2_S5_Mat!B3*Weighting!U2+TUM_db2_S5_Mat!C3*Weighting!U3+TUM_db2_S5_Mat!D3*Weighting!U4+TUM_db2_S5_Mat!E3*Weighting!U5+TUM_db2_S5_Mat!F3*Weighting!U6+TUM_db2_S5_Mat!G3*Weighting!U7+TUM_db2_S5_Mat!H3*Weighting!U8+TUM_db2_S5_Mat!I3*Weighting!U9+TUM_db2_S5_Mat!J3*Weighting!U10+TUM_db2_S5_Mat!K3*Weighting!U11+TUM_db2_S5_Mat!L3*Weighting!U12+TUM_db2_S5_Mat!M3*Weighting!U13+TUM_db2_S5_Mat!N3*Weighting!U14+TUM_db2_S5_Mat!O3*Weighting!U15+TUM_db2_S5_Mat!P3*Weighting!U16+TUM_db2_S5_Mat!Q3*Weighting!U17</f>
        <v>67.152476315855679</v>
      </c>
      <c r="V3" s="6">
        <f>+TUM_db2_S5_Mat!B3*Weighting!V2+TUM_db2_S5_Mat!C3*Weighting!V3+TUM_db2_S5_Mat!D3*Weighting!V4+TUM_db2_S5_Mat!E3*Weighting!V5+TUM_db2_S5_Mat!F3*Weighting!V6+TUM_db2_S5_Mat!G3*Weighting!V7+TUM_db2_S5_Mat!H3*Weighting!V8+TUM_db2_S5_Mat!I3*Weighting!V9+TUM_db2_S5_Mat!J3*Weighting!V10+TUM_db2_S5_Mat!K3*Weighting!V11+TUM_db2_S5_Mat!L3*Weighting!V12+TUM_db2_S5_Mat!M3*Weighting!V13+TUM_db2_S5_Mat!N3*Weighting!V14+TUM_db2_S5_Mat!O3*Weighting!V15+TUM_db2_S5_Mat!P3*Weighting!V16+TUM_db2_S5_Mat!Q3*Weighting!V17</f>
        <v>60.676995666639115</v>
      </c>
      <c r="W3" s="6">
        <f>+TUM_db2_S5_Mat!B3*Weighting!W2+TUM_db2_S5_Mat!C3*Weighting!W3+TUM_db2_S5_Mat!D3*Weighting!W4+TUM_db2_S5_Mat!E3*Weighting!W5+TUM_db2_S5_Mat!F3*Weighting!W6+TUM_db2_S5_Mat!G3*Weighting!W7+TUM_db2_S5_Mat!H3*Weighting!W8+TUM_db2_S5_Mat!I3*Weighting!W9+TUM_db2_S5_Mat!J3*Weighting!W10+TUM_db2_S5_Mat!K3*Weighting!W11+TUM_db2_S5_Mat!L3*Weighting!W12+TUM_db2_S5_Mat!M3*Weighting!W13+TUM_db2_S5_Mat!N3*Weighting!W14+TUM_db2_S5_Mat!O3*Weighting!W15+TUM_db2_S5_Mat!P3*Weighting!W16+TUM_db2_S5_Mat!Q3*Weighting!W17</f>
        <v>409.17617476986624</v>
      </c>
      <c r="X3" s="6">
        <f>+TUM_db2_S5_Mat!B3*Weighting!X2+TUM_db2_S5_Mat!C3*Weighting!X3+TUM_db2_S5_Mat!D3*Weighting!X4+TUM_db2_S5_Mat!E3*Weighting!X5+TUM_db2_S5_Mat!F3*Weighting!X6+TUM_db2_S5_Mat!G3*Weighting!X7+TUM_db2_S5_Mat!H3*Weighting!X8+TUM_db2_S5_Mat!I3*Weighting!X9+TUM_db2_S5_Mat!J3*Weighting!X10+TUM_db2_S5_Mat!K3*Weighting!X11+TUM_db2_S5_Mat!L3*Weighting!X12+TUM_db2_S5_Mat!M3*Weighting!X13+TUM_db2_S5_Mat!N3*Weighting!X14+TUM_db2_S5_Mat!O3*Weighting!X15+TUM_db2_S5_Mat!P3*Weighting!X16+TUM_db2_S5_Mat!Q3*Weighting!X17</f>
        <v>35.858301877158347</v>
      </c>
      <c r="Y3" s="6">
        <f>+TUM_db2_S5_Mat!B3*Weighting!Y2+TUM_db2_S5_Mat!C3*Weighting!Y3+TUM_db2_S5_Mat!D3*Weighting!Y4+TUM_db2_S5_Mat!E3*Weighting!Y5+TUM_db2_S5_Mat!F3*Weighting!Y6+TUM_db2_S5_Mat!G3*Weighting!Y7+TUM_db2_S5_Mat!H3*Weighting!Y8+TUM_db2_S5_Mat!I3*Weighting!Y9+TUM_db2_S5_Mat!J3*Weighting!Y10+TUM_db2_S5_Mat!K3*Weighting!Y11+TUM_db2_S5_Mat!L3*Weighting!Y12+TUM_db2_S5_Mat!M3*Weighting!Y13+TUM_db2_S5_Mat!N3*Weighting!Y14+TUM_db2_S5_Mat!O3*Weighting!Y15+TUM_db2_S5_Mat!P3*Weighting!Y16+TUM_db2_S5_Mat!Q3*Weighting!Y17</f>
        <v>309.73146719739196</v>
      </c>
      <c r="Z3" s="6">
        <f>+TUM_db2_S5_Mat!B3*Weighting!Z2+TUM_db2_S5_Mat!C3*Weighting!Z3+TUM_db2_S5_Mat!D3*Weighting!Z4+TUM_db2_S5_Mat!E3*Weighting!Z5+TUM_db2_S5_Mat!F3*Weighting!Z6+TUM_db2_S5_Mat!G3*Weighting!Z7+TUM_db2_S5_Mat!H3*Weighting!Z8+TUM_db2_S5_Mat!I3*Weighting!Z9+TUM_db2_S5_Mat!J3*Weighting!Z10+TUM_db2_S5_Mat!K3*Weighting!Z11+TUM_db2_S5_Mat!L3*Weighting!Z12+TUM_db2_S5_Mat!M3*Weighting!Z13+TUM_db2_S5_Mat!N3*Weighting!Z14+TUM_db2_S5_Mat!O3*Weighting!Z15+TUM_db2_S5_Mat!P3*Weighting!Z16+TUM_db2_S5_Mat!Q3*Weighting!Z17</f>
        <v>37.755330551410246</v>
      </c>
      <c r="AA3" s="6">
        <f>+TUM_db2_S5_Mat!B3*Weighting!AA2+TUM_db2_S5_Mat!C3*Weighting!AA3+TUM_db2_S5_Mat!D3*Weighting!AA4+TUM_db2_S5_Mat!E3*Weighting!AA5+TUM_db2_S5_Mat!F3*Weighting!AA6+TUM_db2_S5_Mat!G3*Weighting!AA7+TUM_db2_S5_Mat!H3*Weighting!AA8+TUM_db2_S5_Mat!I3*Weighting!AA9+TUM_db2_S5_Mat!J3*Weighting!AA10+TUM_db2_S5_Mat!K3*Weighting!AA11+TUM_db2_S5_Mat!L3*Weighting!AA12+TUM_db2_S5_Mat!M3*Weighting!AA13+TUM_db2_S5_Mat!N3*Weighting!AA14+TUM_db2_S5_Mat!O3*Weighting!AA15+TUM_db2_S5_Mat!P3*Weighting!AA16+TUM_db2_S5_Mat!Q3*Weighting!AA17</f>
        <v>25.146495305658149</v>
      </c>
    </row>
    <row r="4" spans="1:27" x14ac:dyDescent="0.35">
      <c r="A4" s="5" t="s">
        <v>3</v>
      </c>
      <c r="B4" s="6">
        <f ca="1">+TUM_db2_S5_Mat!B4*Weighting!B2+TUM_db2_S5_Mat!C4*Weighting!B3+TUM_db2_S5_Mat!D4*Weighting!B4+TUM_db2_S5_Mat!E4*Weighting!B5+TUM_db2_S5_Mat!F4*Weighting!B6+TUM_db2_S5_Mat!G4*Weighting!B7+TUM_db2_S5_Mat!H4*Weighting!B8+TUM_db2_S5_Mat!I4*Weighting!B9+TUM_db2_S5_Mat!J4*Weighting!B10+TUM_db2_S5_Mat!K4*Weighting!B11+TUM_db2_S5_Mat!L4*Weighting!B12+TUM_db2_S5_Mat!M4*Weighting!B13+TUM_db2_S5_Mat!N4*Weighting!B14+TUM_db2_S5_Mat!O4*Weighting!B15+TUM_db2_S5_Mat!P4*Weighting!B16+TUM_db2_S5_Mat!Q4*Weighting!B17</f>
        <v>279.37391109266304</v>
      </c>
      <c r="C4" s="6">
        <f ca="1">+TUM_db2_S5_Mat!B4*Weighting!C2+TUM_db2_S5_Mat!C4*Weighting!C3+TUM_db2_S5_Mat!D4*Weighting!C4+TUM_db2_S5_Mat!E4*Weighting!C5+TUM_db2_S5_Mat!F4*Weighting!C6+TUM_db2_S5_Mat!G4*Weighting!C7+TUM_db2_S5_Mat!H4*Weighting!C8+TUM_db2_S5_Mat!I4*Weighting!C9+TUM_db2_S5_Mat!J4*Weighting!C10+TUM_db2_S5_Mat!K4*Weighting!C11+TUM_db2_S5_Mat!L4*Weighting!C12+TUM_db2_S5_Mat!M4*Weighting!C13+TUM_db2_S5_Mat!N4*Weighting!C14+TUM_db2_S5_Mat!O4*Weighting!C15+TUM_db2_S5_Mat!P4*Weighting!C16+TUM_db2_S5_Mat!Q4*Weighting!C17</f>
        <v>269.04163751667841</v>
      </c>
      <c r="D4" s="6">
        <f ca="1">+TUM_db2_S5_Mat!B4*Weighting!D2+TUM_db2_S5_Mat!C4*Weighting!D3+TUM_db2_S5_Mat!D4*Weighting!D4+TUM_db2_S5_Mat!E4*Weighting!D5+TUM_db2_S5_Mat!F4*Weighting!D6+TUM_db2_S5_Mat!G4*Weighting!D7+TUM_db2_S5_Mat!H4*Weighting!D8+TUM_db2_S5_Mat!I4*Weighting!D9+TUM_db2_S5_Mat!J4*Weighting!D10+TUM_db2_S5_Mat!K4*Weighting!D11+TUM_db2_S5_Mat!L4*Weighting!D12+TUM_db2_S5_Mat!M4*Weighting!D13+TUM_db2_S5_Mat!N4*Weighting!D14+TUM_db2_S5_Mat!O4*Weighting!D15+TUM_db2_S5_Mat!P4*Weighting!D16+TUM_db2_S5_Mat!Q4*Weighting!D17</f>
        <v>272.73556333501904</v>
      </c>
      <c r="E4" s="6">
        <f ca="1">+TUM_db2_S5_Mat!B4*Weighting!E2+TUM_db2_S5_Mat!C4*Weighting!E3+TUM_db2_S5_Mat!D4*Weighting!E4+TUM_db2_S5_Mat!E4*Weighting!E5+TUM_db2_S5_Mat!F4*Weighting!E6+TUM_db2_S5_Mat!G4*Weighting!E7+TUM_db2_S5_Mat!H4*Weighting!E8+TUM_db2_S5_Mat!I4*Weighting!E9+TUM_db2_S5_Mat!J4*Weighting!E10+TUM_db2_S5_Mat!K4*Weighting!E11+TUM_db2_S5_Mat!L4*Weighting!E12+TUM_db2_S5_Mat!M4*Weighting!E13+TUM_db2_S5_Mat!N4*Weighting!E14+TUM_db2_S5_Mat!O4*Weighting!E15+TUM_db2_S5_Mat!P4*Weighting!E16+TUM_db2_S5_Mat!Q4*Weighting!E17</f>
        <v>331.05357357467767</v>
      </c>
      <c r="F4" s="6">
        <f ca="1">+TUM_db2_S5_Mat!B4*Weighting!F2+TUM_db2_S5_Mat!C4*Weighting!F3+TUM_db2_S5_Mat!D4*Weighting!F4+TUM_db2_S5_Mat!E4*Weighting!F5+TUM_db2_S5_Mat!F4*Weighting!F6+TUM_db2_S5_Mat!G4*Weighting!F7+TUM_db2_S5_Mat!H4*Weighting!F8+TUM_db2_S5_Mat!I4*Weighting!F9+TUM_db2_S5_Mat!J4*Weighting!F10+TUM_db2_S5_Mat!K4*Weighting!F11+TUM_db2_S5_Mat!L4*Weighting!F12+TUM_db2_S5_Mat!M4*Weighting!F13+TUM_db2_S5_Mat!N4*Weighting!F14+TUM_db2_S5_Mat!O4*Weighting!F15+TUM_db2_S5_Mat!P4*Weighting!F16+TUM_db2_S5_Mat!Q4*Weighting!F17</f>
        <v>256.11827397475133</v>
      </c>
      <c r="G4" s="6">
        <f>+TUM_db2_S5_Mat!B4*Weighting!G2+TUM_db2_S5_Mat!C4*Weighting!G3+TUM_db2_S5_Mat!D4*Weighting!G4+TUM_db2_S5_Mat!E4*Weighting!G5+TUM_db2_S5_Mat!F4*Weighting!G6+TUM_db2_S5_Mat!G4*Weighting!G7+TUM_db2_S5_Mat!H4*Weighting!G8+TUM_db2_S5_Mat!I4*Weighting!G9+TUM_db2_S5_Mat!J4*Weighting!G10+TUM_db2_S5_Mat!K4*Weighting!G11+TUM_db2_S5_Mat!L4*Weighting!G12+TUM_db2_S5_Mat!M4*Weighting!G13+TUM_db2_S5_Mat!N4*Weighting!G14+TUM_db2_S5_Mat!O4*Weighting!G15+TUM_db2_S5_Mat!P4*Weighting!G16+TUM_db2_S5_Mat!Q4*Weighting!G17</f>
        <v>114.19585583814317</v>
      </c>
      <c r="H4" s="6">
        <f>+TUM_db2_S5_Mat!B4*Weighting!H2+TUM_db2_S5_Mat!C4*Weighting!H3+TUM_db2_S5_Mat!D4*Weighting!H4+TUM_db2_S5_Mat!E4*Weighting!H5+TUM_db2_S5_Mat!F4*Weighting!H6+TUM_db2_S5_Mat!G4*Weighting!H7+TUM_db2_S5_Mat!H4*Weighting!H8+TUM_db2_S5_Mat!I4*Weighting!H9+TUM_db2_S5_Mat!J4*Weighting!H10+TUM_db2_S5_Mat!K4*Weighting!H11+TUM_db2_S5_Mat!L4*Weighting!H12+TUM_db2_S5_Mat!M4*Weighting!H13+TUM_db2_S5_Mat!N4*Weighting!H14+TUM_db2_S5_Mat!O4*Weighting!H15+TUM_db2_S5_Mat!P4*Weighting!H16+TUM_db2_S5_Mat!Q4*Weighting!H17</f>
        <v>94.66386467384028</v>
      </c>
      <c r="I4" s="6">
        <f>+TUM_db2_S5_Mat!B4*Weighting!I2+TUM_db2_S5_Mat!C4*Weighting!I3+TUM_db2_S5_Mat!D4*Weighting!I4+TUM_db2_S5_Mat!E4*Weighting!I5+TUM_db2_S5_Mat!F4*Weighting!I6+TUM_db2_S5_Mat!G4*Weighting!I7+TUM_db2_S5_Mat!H4*Weighting!I8+TUM_db2_S5_Mat!I4*Weighting!I9+TUM_db2_S5_Mat!J4*Weighting!I10+TUM_db2_S5_Mat!K4*Weighting!I11+TUM_db2_S5_Mat!L4*Weighting!I12+TUM_db2_S5_Mat!M4*Weighting!I13+TUM_db2_S5_Mat!N4*Weighting!I14+TUM_db2_S5_Mat!O4*Weighting!I15+TUM_db2_S5_Mat!P4*Weighting!I16+TUM_db2_S5_Mat!Q4*Weighting!I17</f>
        <v>110.1792379858823</v>
      </c>
      <c r="J4" s="6">
        <f>+TUM_db2_S5_Mat!B4*Weighting!J2+TUM_db2_S5_Mat!C4*Weighting!J3+TUM_db2_S5_Mat!D4*Weighting!J4+TUM_db2_S5_Mat!E4*Weighting!J5+TUM_db2_S5_Mat!F4*Weighting!J6+TUM_db2_S5_Mat!G4*Weighting!J7+TUM_db2_S5_Mat!H4*Weighting!J8+TUM_db2_S5_Mat!I4*Weighting!J9+TUM_db2_S5_Mat!J4*Weighting!J10+TUM_db2_S5_Mat!K4*Weighting!J11+TUM_db2_S5_Mat!L4*Weighting!J12+TUM_db2_S5_Mat!M4*Weighting!J13+TUM_db2_S5_Mat!N4*Weighting!J14+TUM_db2_S5_Mat!O4*Weighting!J15+TUM_db2_S5_Mat!P4*Weighting!J16+TUM_db2_S5_Mat!Q4*Weighting!J17</f>
        <v>126.86627792366755</v>
      </c>
      <c r="K4" s="6">
        <f>+TUM_db2_S5_Mat!B4*Weighting!K2+TUM_db2_S5_Mat!C4*Weighting!K3+TUM_db2_S5_Mat!D4*Weighting!K4+TUM_db2_S5_Mat!E4*Weighting!K5+TUM_db2_S5_Mat!F4*Weighting!K6+TUM_db2_S5_Mat!G4*Weighting!K7+TUM_db2_S5_Mat!H4*Weighting!K8+TUM_db2_S5_Mat!I4*Weighting!K9+TUM_db2_S5_Mat!J4*Weighting!K10+TUM_db2_S5_Mat!K4*Weighting!K11+TUM_db2_S5_Mat!L4*Weighting!K12+TUM_db2_S5_Mat!M4*Weighting!K13+TUM_db2_S5_Mat!N4*Weighting!K14+TUM_db2_S5_Mat!O4*Weighting!K15+TUM_db2_S5_Mat!P4*Weighting!K16+TUM_db2_S5_Mat!Q4*Weighting!K17</f>
        <v>86.808246459616981</v>
      </c>
      <c r="L4" s="6">
        <f>+TUM_db2_S5_Mat!B4*Weighting!L2+TUM_db2_S5_Mat!C4*Weighting!L3+TUM_db2_S5_Mat!D4*Weighting!L4+TUM_db2_S5_Mat!E4*Weighting!L5+TUM_db2_S5_Mat!F4*Weighting!L6+TUM_db2_S5_Mat!G4*Weighting!L7+TUM_db2_S5_Mat!H4*Weighting!L8+TUM_db2_S5_Mat!I4*Weighting!L9+TUM_db2_S5_Mat!J4*Weighting!L10+TUM_db2_S5_Mat!K4*Weighting!L11+TUM_db2_S5_Mat!L4*Weighting!L12+TUM_db2_S5_Mat!M4*Weighting!L13+TUM_db2_S5_Mat!N4*Weighting!L14+TUM_db2_S5_Mat!O4*Weighting!L15+TUM_db2_S5_Mat!P4*Weighting!L16+TUM_db2_S5_Mat!Q4*Weighting!L17</f>
        <v>17.041103243812536</v>
      </c>
      <c r="M4" s="6">
        <f>+TUM_db2_S5_Mat!B4*Weighting!M2+TUM_db2_S5_Mat!C4*Weighting!M3+TUM_db2_S5_Mat!D4*Weighting!M4+TUM_db2_S5_Mat!E4*Weighting!M5+TUM_db2_S5_Mat!F4*Weighting!M6+TUM_db2_S5_Mat!G4*Weighting!M7+TUM_db2_S5_Mat!H4*Weighting!M8+TUM_db2_S5_Mat!I4*Weighting!M9+TUM_db2_S5_Mat!J4*Weighting!M10+TUM_db2_S5_Mat!K4*Weighting!M11+TUM_db2_S5_Mat!L4*Weighting!M12+TUM_db2_S5_Mat!M4*Weighting!M13+TUM_db2_S5_Mat!N4*Weighting!M14+TUM_db2_S5_Mat!O4*Weighting!M15+TUM_db2_S5_Mat!P4*Weighting!M16+TUM_db2_S5_Mat!Q4*Weighting!M17</f>
        <v>0.83358123077375457</v>
      </c>
      <c r="N4" s="6">
        <f>+TUM_db2_S5_Mat!B4*Weighting!N2+TUM_db2_S5_Mat!C4*Weighting!N3+TUM_db2_S5_Mat!D4*Weighting!N4+TUM_db2_S5_Mat!E4*Weighting!N5+TUM_db2_S5_Mat!F4*Weighting!N6+TUM_db2_S5_Mat!G4*Weighting!N7+TUM_db2_S5_Mat!H4*Weighting!N8+TUM_db2_S5_Mat!I4*Weighting!N9+TUM_db2_S5_Mat!J4*Weighting!N10+TUM_db2_S5_Mat!K4*Weighting!N11+TUM_db2_S5_Mat!L4*Weighting!N12+TUM_db2_S5_Mat!M4*Weighting!N13+TUM_db2_S5_Mat!N4*Weighting!N14+TUM_db2_S5_Mat!O4*Weighting!N15+TUM_db2_S5_Mat!P4*Weighting!N16+TUM_db2_S5_Mat!Q4*Weighting!N17</f>
        <v>275.67211385759492</v>
      </c>
      <c r="O4" s="6">
        <f>+TUM_db2_S5_Mat!B4*Weighting!O2+TUM_db2_S5_Mat!C4*Weighting!O3+TUM_db2_S5_Mat!D4*Weighting!O4+TUM_db2_S5_Mat!E4*Weighting!O5+TUM_db2_S5_Mat!F4*Weighting!O6+TUM_db2_S5_Mat!G4*Weighting!O7+TUM_db2_S5_Mat!H4*Weighting!O8+TUM_db2_S5_Mat!I4*Weighting!O9+TUM_db2_S5_Mat!J4*Weighting!O10+TUM_db2_S5_Mat!K4*Weighting!O11+TUM_db2_S5_Mat!L4*Weighting!O12+TUM_db2_S5_Mat!M4*Weighting!O13+TUM_db2_S5_Mat!N4*Weighting!O14+TUM_db2_S5_Mat!O4*Weighting!O15+TUM_db2_S5_Mat!P4*Weighting!O16+TUM_db2_S5_Mat!Q4*Weighting!O17</f>
        <v>422.88121855133545</v>
      </c>
      <c r="P4" s="6">
        <f>+TUM_db2_S5_Mat!B4*Weighting!P2+TUM_db2_S5_Mat!C4*Weighting!P3+TUM_db2_S5_Mat!D4*Weighting!P4+TUM_db2_S5_Mat!E4*Weighting!P5+TUM_db2_S5_Mat!F4*Weighting!P6+TUM_db2_S5_Mat!G4*Weighting!P7+TUM_db2_S5_Mat!H4*Weighting!P8+TUM_db2_S5_Mat!I4*Weighting!P9+TUM_db2_S5_Mat!J4*Weighting!P10+TUM_db2_S5_Mat!K4*Weighting!P11+TUM_db2_S5_Mat!L4*Weighting!P12+TUM_db2_S5_Mat!M4*Weighting!P13+TUM_db2_S5_Mat!N4*Weighting!P14+TUM_db2_S5_Mat!O4*Weighting!P15+TUM_db2_S5_Mat!P4*Weighting!P16+TUM_db2_S5_Mat!Q4*Weighting!P17</f>
        <v>31.13368379294004</v>
      </c>
      <c r="Q4" s="6">
        <f>+TUM_db2_S5_Mat!B4*Weighting!Q2+TUM_db2_S5_Mat!C4*Weighting!Q3+TUM_db2_S5_Mat!D4*Weighting!Q4+TUM_db2_S5_Mat!E4*Weighting!Q5+TUM_db2_S5_Mat!F4*Weighting!Q6+TUM_db2_S5_Mat!G4*Weighting!Q7+TUM_db2_S5_Mat!H4*Weighting!Q8+TUM_db2_S5_Mat!I4*Weighting!Q9+TUM_db2_S5_Mat!J4*Weighting!Q10+TUM_db2_S5_Mat!K4*Weighting!Q11+TUM_db2_S5_Mat!L4*Weighting!Q12+TUM_db2_S5_Mat!M4*Weighting!Q13+TUM_db2_S5_Mat!N4*Weighting!Q14+TUM_db2_S5_Mat!O4*Weighting!Q15+TUM_db2_S5_Mat!P4*Weighting!Q16+TUM_db2_S5_Mat!Q4*Weighting!Q17</f>
        <v>1.8531524461936146</v>
      </c>
      <c r="R4" s="6">
        <f>+TUM_db2_S5_Mat!B4*Weighting!R2+TUM_db2_S5_Mat!C4*Weighting!R3+TUM_db2_S5_Mat!D4*Weighting!R4+TUM_db2_S5_Mat!E4*Weighting!R5+TUM_db2_S5_Mat!F4*Weighting!R6+TUM_db2_S5_Mat!G4*Weighting!R7+TUM_db2_S5_Mat!H4*Weighting!R8+TUM_db2_S5_Mat!I4*Weighting!R9+TUM_db2_S5_Mat!J4*Weighting!R10+TUM_db2_S5_Mat!K4*Weighting!R11+TUM_db2_S5_Mat!L4*Weighting!R12+TUM_db2_S5_Mat!M4*Weighting!R13+TUM_db2_S5_Mat!N4*Weighting!R14+TUM_db2_S5_Mat!O4*Weighting!R15+TUM_db2_S5_Mat!P4*Weighting!R16+TUM_db2_S5_Mat!Q4*Weighting!R17</f>
        <v>25.807372991797052</v>
      </c>
      <c r="S4" s="6">
        <f>+TUM_db2_S5_Mat!B4*Weighting!S2+TUM_db2_S5_Mat!C4*Weighting!S3+TUM_db2_S5_Mat!D4*Weighting!S4+TUM_db2_S5_Mat!E4*Weighting!S5+TUM_db2_S5_Mat!F4*Weighting!S6+TUM_db2_S5_Mat!G4*Weighting!S7+TUM_db2_S5_Mat!H4*Weighting!S8+TUM_db2_S5_Mat!I4*Weighting!S9+TUM_db2_S5_Mat!J4*Weighting!S10+TUM_db2_S5_Mat!K4*Weighting!S11+TUM_db2_S5_Mat!L4*Weighting!S12+TUM_db2_S5_Mat!M4*Weighting!S13+TUM_db2_S5_Mat!N4*Weighting!S14+TUM_db2_S5_Mat!O4*Weighting!S15+TUM_db2_S5_Mat!P4*Weighting!S16+TUM_db2_S5_Mat!Q4*Weighting!S17</f>
        <v>46.239273012242514</v>
      </c>
      <c r="T4" s="6">
        <f>+TUM_db2_S5_Mat!B4*Weighting!T2+TUM_db2_S5_Mat!C4*Weighting!T3+TUM_db2_S5_Mat!D4*Weighting!T4+TUM_db2_S5_Mat!E4*Weighting!T5+TUM_db2_S5_Mat!F4*Weighting!T6+TUM_db2_S5_Mat!G4*Weighting!T7+TUM_db2_S5_Mat!H4*Weighting!T8+TUM_db2_S5_Mat!I4*Weighting!T9+TUM_db2_S5_Mat!J4*Weighting!T10+TUM_db2_S5_Mat!K4*Weighting!T11+TUM_db2_S5_Mat!L4*Weighting!T12+TUM_db2_S5_Mat!M4*Weighting!T13+TUM_db2_S5_Mat!N4*Weighting!T14+TUM_db2_S5_Mat!O4*Weighting!T15+TUM_db2_S5_Mat!P4*Weighting!T16+TUM_db2_S5_Mat!Q4*Weighting!T17</f>
        <v>60.174952599621385</v>
      </c>
      <c r="U4" s="6">
        <f>+TUM_db2_S5_Mat!B4*Weighting!U2+TUM_db2_S5_Mat!C4*Weighting!U3+TUM_db2_S5_Mat!D4*Weighting!U4+TUM_db2_S5_Mat!E4*Weighting!U5+TUM_db2_S5_Mat!F4*Weighting!U6+TUM_db2_S5_Mat!G4*Weighting!U7+TUM_db2_S5_Mat!H4*Weighting!U8+TUM_db2_S5_Mat!I4*Weighting!U9+TUM_db2_S5_Mat!J4*Weighting!U10+TUM_db2_S5_Mat!K4*Weighting!U11+TUM_db2_S5_Mat!L4*Weighting!U12+TUM_db2_S5_Mat!M4*Weighting!U13+TUM_db2_S5_Mat!N4*Weighting!U14+TUM_db2_S5_Mat!O4*Weighting!U15+TUM_db2_S5_Mat!P4*Weighting!U16+TUM_db2_S5_Mat!Q4*Weighting!U17</f>
        <v>67.152476315855679</v>
      </c>
      <c r="V4" s="6">
        <f>+TUM_db2_S5_Mat!B4*Weighting!V2+TUM_db2_S5_Mat!C4*Weighting!V3+TUM_db2_S5_Mat!D4*Weighting!V4+TUM_db2_S5_Mat!E4*Weighting!V5+TUM_db2_S5_Mat!F4*Weighting!V6+TUM_db2_S5_Mat!G4*Weighting!V7+TUM_db2_S5_Mat!H4*Weighting!V8+TUM_db2_S5_Mat!I4*Weighting!V9+TUM_db2_S5_Mat!J4*Weighting!V10+TUM_db2_S5_Mat!K4*Weighting!V11+TUM_db2_S5_Mat!L4*Weighting!V12+TUM_db2_S5_Mat!M4*Weighting!V13+TUM_db2_S5_Mat!N4*Weighting!V14+TUM_db2_S5_Mat!O4*Weighting!V15+TUM_db2_S5_Mat!P4*Weighting!V16+TUM_db2_S5_Mat!Q4*Weighting!V17</f>
        <v>60.676995666639115</v>
      </c>
      <c r="W4" s="6">
        <f>+TUM_db2_S5_Mat!B4*Weighting!W2+TUM_db2_S5_Mat!C4*Weighting!W3+TUM_db2_S5_Mat!D4*Weighting!W4+TUM_db2_S5_Mat!E4*Weighting!W5+TUM_db2_S5_Mat!F4*Weighting!W6+TUM_db2_S5_Mat!G4*Weighting!W7+TUM_db2_S5_Mat!H4*Weighting!W8+TUM_db2_S5_Mat!I4*Weighting!W9+TUM_db2_S5_Mat!J4*Weighting!W10+TUM_db2_S5_Mat!K4*Weighting!W11+TUM_db2_S5_Mat!L4*Weighting!W12+TUM_db2_S5_Mat!M4*Weighting!W13+TUM_db2_S5_Mat!N4*Weighting!W14+TUM_db2_S5_Mat!O4*Weighting!W15+TUM_db2_S5_Mat!P4*Weighting!W16+TUM_db2_S5_Mat!Q4*Weighting!W17</f>
        <v>409.17617476986624</v>
      </c>
      <c r="X4" s="6">
        <f>+TUM_db2_S5_Mat!B4*Weighting!X2+TUM_db2_S5_Mat!C4*Weighting!X3+TUM_db2_S5_Mat!D4*Weighting!X4+TUM_db2_S5_Mat!E4*Weighting!X5+TUM_db2_S5_Mat!F4*Weighting!X6+TUM_db2_S5_Mat!G4*Weighting!X7+TUM_db2_S5_Mat!H4*Weighting!X8+TUM_db2_S5_Mat!I4*Weighting!X9+TUM_db2_S5_Mat!J4*Weighting!X10+TUM_db2_S5_Mat!K4*Weighting!X11+TUM_db2_S5_Mat!L4*Weighting!X12+TUM_db2_S5_Mat!M4*Weighting!X13+TUM_db2_S5_Mat!N4*Weighting!X14+TUM_db2_S5_Mat!O4*Weighting!X15+TUM_db2_S5_Mat!P4*Weighting!X16+TUM_db2_S5_Mat!Q4*Weighting!X17</f>
        <v>35.858301877158347</v>
      </c>
      <c r="Y4" s="6">
        <f>+TUM_db2_S5_Mat!B4*Weighting!Y2+TUM_db2_S5_Mat!C4*Weighting!Y3+TUM_db2_S5_Mat!D4*Weighting!Y4+TUM_db2_S5_Mat!E4*Weighting!Y5+TUM_db2_S5_Mat!F4*Weighting!Y6+TUM_db2_S5_Mat!G4*Weighting!Y7+TUM_db2_S5_Mat!H4*Weighting!Y8+TUM_db2_S5_Mat!I4*Weighting!Y9+TUM_db2_S5_Mat!J4*Weighting!Y10+TUM_db2_S5_Mat!K4*Weighting!Y11+TUM_db2_S5_Mat!L4*Weighting!Y12+TUM_db2_S5_Mat!M4*Weighting!Y13+TUM_db2_S5_Mat!N4*Weighting!Y14+TUM_db2_S5_Mat!O4*Weighting!Y15+TUM_db2_S5_Mat!P4*Weighting!Y16+TUM_db2_S5_Mat!Q4*Weighting!Y17</f>
        <v>309.73146719739196</v>
      </c>
      <c r="Z4" s="6">
        <f>+TUM_db2_S5_Mat!B4*Weighting!Z2+TUM_db2_S5_Mat!C4*Weighting!Z3+TUM_db2_S5_Mat!D4*Weighting!Z4+TUM_db2_S5_Mat!E4*Weighting!Z5+TUM_db2_S5_Mat!F4*Weighting!Z6+TUM_db2_S5_Mat!G4*Weighting!Z7+TUM_db2_S5_Mat!H4*Weighting!Z8+TUM_db2_S5_Mat!I4*Weighting!Z9+TUM_db2_S5_Mat!J4*Weighting!Z10+TUM_db2_S5_Mat!K4*Weighting!Z11+TUM_db2_S5_Mat!L4*Weighting!Z12+TUM_db2_S5_Mat!M4*Weighting!Z13+TUM_db2_S5_Mat!N4*Weighting!Z14+TUM_db2_S5_Mat!O4*Weighting!Z15+TUM_db2_S5_Mat!P4*Weighting!Z16+TUM_db2_S5_Mat!Q4*Weighting!Z17</f>
        <v>37.755330551410246</v>
      </c>
      <c r="AA4" s="6">
        <f>+TUM_db2_S5_Mat!B4*Weighting!AA2+TUM_db2_S5_Mat!C4*Weighting!AA3+TUM_db2_S5_Mat!D4*Weighting!AA4+TUM_db2_S5_Mat!E4*Weighting!AA5+TUM_db2_S5_Mat!F4*Weighting!AA6+TUM_db2_S5_Mat!G4*Weighting!AA7+TUM_db2_S5_Mat!H4*Weighting!AA8+TUM_db2_S5_Mat!I4*Weighting!AA9+TUM_db2_S5_Mat!J4*Weighting!AA10+TUM_db2_S5_Mat!K4*Weighting!AA11+TUM_db2_S5_Mat!L4*Weighting!AA12+TUM_db2_S5_Mat!M4*Weighting!AA13+TUM_db2_S5_Mat!N4*Weighting!AA14+TUM_db2_S5_Mat!O4*Weighting!AA15+TUM_db2_S5_Mat!P4*Weighting!AA16+TUM_db2_S5_Mat!Q4*Weighting!AA17</f>
        <v>25.146495305658149</v>
      </c>
    </row>
    <row r="5" spans="1:27" x14ac:dyDescent="0.35">
      <c r="A5" s="5" t="s">
        <v>4</v>
      </c>
      <c r="B5" s="6">
        <f ca="1">+TUM_db2_S5_Mat!B5*Weighting!B2+TUM_db2_S5_Mat!C5*Weighting!B3+TUM_db2_S5_Mat!D5*Weighting!B4+TUM_db2_S5_Mat!E5*Weighting!B5+TUM_db2_S5_Mat!F5*Weighting!B6+TUM_db2_S5_Mat!G5*Weighting!B7+TUM_db2_S5_Mat!H5*Weighting!B8+TUM_db2_S5_Mat!I5*Weighting!B9+TUM_db2_S5_Mat!J5*Weighting!B10+TUM_db2_S5_Mat!K5*Weighting!B11+TUM_db2_S5_Mat!L5*Weighting!B12+TUM_db2_S5_Mat!M5*Weighting!B13+TUM_db2_S5_Mat!N5*Weighting!B14+TUM_db2_S5_Mat!O5*Weighting!B15+TUM_db2_S5_Mat!P5*Weighting!B16+TUM_db2_S5_Mat!Q5*Weighting!B17</f>
        <v>139.68695554633152</v>
      </c>
      <c r="C5" s="6">
        <f ca="1">+TUM_db2_S5_Mat!B5*Weighting!C2+TUM_db2_S5_Mat!C5*Weighting!C3+TUM_db2_S5_Mat!D5*Weighting!C4+TUM_db2_S5_Mat!E5*Weighting!C5+TUM_db2_S5_Mat!F5*Weighting!C6+TUM_db2_S5_Mat!G5*Weighting!C7+TUM_db2_S5_Mat!H5*Weighting!C8+TUM_db2_S5_Mat!I5*Weighting!C9+TUM_db2_S5_Mat!J5*Weighting!C10+TUM_db2_S5_Mat!K5*Weighting!C11+TUM_db2_S5_Mat!L5*Weighting!C12+TUM_db2_S5_Mat!M5*Weighting!C13+TUM_db2_S5_Mat!N5*Weighting!C14+TUM_db2_S5_Mat!O5*Weighting!C15+TUM_db2_S5_Mat!P5*Weighting!C16+TUM_db2_S5_Mat!Q5*Weighting!C17</f>
        <v>134.5208187583392</v>
      </c>
      <c r="D5" s="6">
        <f ca="1">+TUM_db2_S5_Mat!B5*Weighting!D2+TUM_db2_S5_Mat!C5*Weighting!D3+TUM_db2_S5_Mat!D5*Weighting!D4+TUM_db2_S5_Mat!E5*Weighting!D5+TUM_db2_S5_Mat!F5*Weighting!D6+TUM_db2_S5_Mat!G5*Weighting!D7+TUM_db2_S5_Mat!H5*Weighting!D8+TUM_db2_S5_Mat!I5*Weighting!D9+TUM_db2_S5_Mat!J5*Weighting!D10+TUM_db2_S5_Mat!K5*Weighting!D11+TUM_db2_S5_Mat!L5*Weighting!D12+TUM_db2_S5_Mat!M5*Weighting!D13+TUM_db2_S5_Mat!N5*Weighting!D14+TUM_db2_S5_Mat!O5*Weighting!D15+TUM_db2_S5_Mat!P5*Weighting!D16+TUM_db2_S5_Mat!Q5*Weighting!D17</f>
        <v>136.36778166750952</v>
      </c>
      <c r="E5" s="6">
        <f ca="1">+TUM_db2_S5_Mat!B5*Weighting!E2+TUM_db2_S5_Mat!C5*Weighting!E3+TUM_db2_S5_Mat!D5*Weighting!E4+TUM_db2_S5_Mat!E5*Weighting!E5+TUM_db2_S5_Mat!F5*Weighting!E6+TUM_db2_S5_Mat!G5*Weighting!E7+TUM_db2_S5_Mat!H5*Weighting!E8+TUM_db2_S5_Mat!I5*Weighting!E9+TUM_db2_S5_Mat!J5*Weighting!E10+TUM_db2_S5_Mat!K5*Weighting!E11+TUM_db2_S5_Mat!L5*Weighting!E12+TUM_db2_S5_Mat!M5*Weighting!E13+TUM_db2_S5_Mat!N5*Weighting!E14+TUM_db2_S5_Mat!O5*Weighting!E15+TUM_db2_S5_Mat!P5*Weighting!E16+TUM_db2_S5_Mat!Q5*Weighting!E17</f>
        <v>165.52678678733884</v>
      </c>
      <c r="F5" s="6">
        <f ca="1">+TUM_db2_S5_Mat!B5*Weighting!F2+TUM_db2_S5_Mat!C5*Weighting!F3+TUM_db2_S5_Mat!D5*Weighting!F4+TUM_db2_S5_Mat!E5*Weighting!F5+TUM_db2_S5_Mat!F5*Weighting!F6+TUM_db2_S5_Mat!G5*Weighting!F7+TUM_db2_S5_Mat!H5*Weighting!F8+TUM_db2_S5_Mat!I5*Weighting!F9+TUM_db2_S5_Mat!J5*Weighting!F10+TUM_db2_S5_Mat!K5*Weighting!F11+TUM_db2_S5_Mat!L5*Weighting!F12+TUM_db2_S5_Mat!M5*Weighting!F13+TUM_db2_S5_Mat!N5*Weighting!F14+TUM_db2_S5_Mat!O5*Weighting!F15+TUM_db2_S5_Mat!P5*Weighting!F16+TUM_db2_S5_Mat!Q5*Weighting!F17</f>
        <v>128.05913698737567</v>
      </c>
      <c r="G5" s="6">
        <f>+TUM_db2_S5_Mat!B5*Weighting!G2+TUM_db2_S5_Mat!C5*Weighting!G3+TUM_db2_S5_Mat!D5*Weighting!G4+TUM_db2_S5_Mat!E5*Weighting!G5+TUM_db2_S5_Mat!F5*Weighting!G6+TUM_db2_S5_Mat!G5*Weighting!G7+TUM_db2_S5_Mat!H5*Weighting!G8+TUM_db2_S5_Mat!I5*Weighting!G9+TUM_db2_S5_Mat!J5*Weighting!G10+TUM_db2_S5_Mat!K5*Weighting!G11+TUM_db2_S5_Mat!L5*Weighting!G12+TUM_db2_S5_Mat!M5*Weighting!G13+TUM_db2_S5_Mat!N5*Weighting!G14+TUM_db2_S5_Mat!O5*Weighting!G15+TUM_db2_S5_Mat!P5*Weighting!G16+TUM_db2_S5_Mat!Q5*Weighting!G17</f>
        <v>57.097927919071587</v>
      </c>
      <c r="H5" s="6">
        <f>+TUM_db2_S5_Mat!B5*Weighting!H2+TUM_db2_S5_Mat!C5*Weighting!H3+TUM_db2_S5_Mat!D5*Weighting!H4+TUM_db2_S5_Mat!E5*Weighting!H5+TUM_db2_S5_Mat!F5*Weighting!H6+TUM_db2_S5_Mat!G5*Weighting!H7+TUM_db2_S5_Mat!H5*Weighting!H8+TUM_db2_S5_Mat!I5*Weighting!H9+TUM_db2_S5_Mat!J5*Weighting!H10+TUM_db2_S5_Mat!K5*Weighting!H11+TUM_db2_S5_Mat!L5*Weighting!H12+TUM_db2_S5_Mat!M5*Weighting!H13+TUM_db2_S5_Mat!N5*Weighting!H14+TUM_db2_S5_Mat!O5*Weighting!H15+TUM_db2_S5_Mat!P5*Weighting!H16+TUM_db2_S5_Mat!Q5*Weighting!H17</f>
        <v>47.33193233692014</v>
      </c>
      <c r="I5" s="6">
        <f>+TUM_db2_S5_Mat!B5*Weighting!I2+TUM_db2_S5_Mat!C5*Weighting!I3+TUM_db2_S5_Mat!D5*Weighting!I4+TUM_db2_S5_Mat!E5*Weighting!I5+TUM_db2_S5_Mat!F5*Weighting!I6+TUM_db2_S5_Mat!G5*Weighting!I7+TUM_db2_S5_Mat!H5*Weighting!I8+TUM_db2_S5_Mat!I5*Weighting!I9+TUM_db2_S5_Mat!J5*Weighting!I10+TUM_db2_S5_Mat!K5*Weighting!I11+TUM_db2_S5_Mat!L5*Weighting!I12+TUM_db2_S5_Mat!M5*Weighting!I13+TUM_db2_S5_Mat!N5*Weighting!I14+TUM_db2_S5_Mat!O5*Weighting!I15+TUM_db2_S5_Mat!P5*Weighting!I16+TUM_db2_S5_Mat!Q5*Weighting!I17</f>
        <v>55.089618992941148</v>
      </c>
      <c r="J5" s="6">
        <f>+TUM_db2_S5_Mat!B5*Weighting!J2+TUM_db2_S5_Mat!C5*Weighting!J3+TUM_db2_S5_Mat!D5*Weighting!J4+TUM_db2_S5_Mat!E5*Weighting!J5+TUM_db2_S5_Mat!F5*Weighting!J6+TUM_db2_S5_Mat!G5*Weighting!J7+TUM_db2_S5_Mat!H5*Weighting!J8+TUM_db2_S5_Mat!I5*Weighting!J9+TUM_db2_S5_Mat!J5*Weighting!J10+TUM_db2_S5_Mat!K5*Weighting!J11+TUM_db2_S5_Mat!L5*Weighting!J12+TUM_db2_S5_Mat!M5*Weighting!J13+TUM_db2_S5_Mat!N5*Weighting!J14+TUM_db2_S5_Mat!O5*Weighting!J15+TUM_db2_S5_Mat!P5*Weighting!J16+TUM_db2_S5_Mat!Q5*Weighting!J17</f>
        <v>63.433138961833777</v>
      </c>
      <c r="K5" s="6">
        <f>+TUM_db2_S5_Mat!B5*Weighting!K2+TUM_db2_S5_Mat!C5*Weighting!K3+TUM_db2_S5_Mat!D5*Weighting!K4+TUM_db2_S5_Mat!E5*Weighting!K5+TUM_db2_S5_Mat!F5*Weighting!K6+TUM_db2_S5_Mat!G5*Weighting!K7+TUM_db2_S5_Mat!H5*Weighting!K8+TUM_db2_S5_Mat!I5*Weighting!K9+TUM_db2_S5_Mat!J5*Weighting!K10+TUM_db2_S5_Mat!K5*Weighting!K11+TUM_db2_S5_Mat!L5*Weighting!K12+TUM_db2_S5_Mat!M5*Weighting!K13+TUM_db2_S5_Mat!N5*Weighting!K14+TUM_db2_S5_Mat!O5*Weighting!K15+TUM_db2_S5_Mat!P5*Weighting!K16+TUM_db2_S5_Mat!Q5*Weighting!K17</f>
        <v>43.404123229808491</v>
      </c>
      <c r="L5" s="6">
        <f>+TUM_db2_S5_Mat!B5*Weighting!L2+TUM_db2_S5_Mat!C5*Weighting!L3+TUM_db2_S5_Mat!D5*Weighting!L4+TUM_db2_S5_Mat!E5*Weighting!L5+TUM_db2_S5_Mat!F5*Weighting!L6+TUM_db2_S5_Mat!G5*Weighting!L7+TUM_db2_S5_Mat!H5*Weighting!L8+TUM_db2_S5_Mat!I5*Weighting!L9+TUM_db2_S5_Mat!J5*Weighting!L10+TUM_db2_S5_Mat!K5*Weighting!L11+TUM_db2_S5_Mat!L5*Weighting!L12+TUM_db2_S5_Mat!M5*Weighting!L13+TUM_db2_S5_Mat!N5*Weighting!L14+TUM_db2_S5_Mat!O5*Weighting!L15+TUM_db2_S5_Mat!P5*Weighting!L16+TUM_db2_S5_Mat!Q5*Weighting!L17</f>
        <v>8.520551621906268</v>
      </c>
      <c r="M5" s="6">
        <f>+TUM_db2_S5_Mat!B5*Weighting!M2+TUM_db2_S5_Mat!C5*Weighting!M3+TUM_db2_S5_Mat!D5*Weighting!M4+TUM_db2_S5_Mat!E5*Weighting!M5+TUM_db2_S5_Mat!F5*Weighting!M6+TUM_db2_S5_Mat!G5*Weighting!M7+TUM_db2_S5_Mat!H5*Weighting!M8+TUM_db2_S5_Mat!I5*Weighting!M9+TUM_db2_S5_Mat!J5*Weighting!M10+TUM_db2_S5_Mat!K5*Weighting!M11+TUM_db2_S5_Mat!L5*Weighting!M12+TUM_db2_S5_Mat!M5*Weighting!M13+TUM_db2_S5_Mat!N5*Weighting!M14+TUM_db2_S5_Mat!O5*Weighting!M15+TUM_db2_S5_Mat!P5*Weighting!M16+TUM_db2_S5_Mat!Q5*Weighting!M17</f>
        <v>0.41679061538687728</v>
      </c>
      <c r="N5" s="6">
        <f>+TUM_db2_S5_Mat!B5*Weighting!N2+TUM_db2_S5_Mat!C5*Weighting!N3+TUM_db2_S5_Mat!D5*Weighting!N4+TUM_db2_S5_Mat!E5*Weighting!N5+TUM_db2_S5_Mat!F5*Weighting!N6+TUM_db2_S5_Mat!G5*Weighting!N7+TUM_db2_S5_Mat!H5*Weighting!N8+TUM_db2_S5_Mat!I5*Weighting!N9+TUM_db2_S5_Mat!J5*Weighting!N10+TUM_db2_S5_Mat!K5*Weighting!N11+TUM_db2_S5_Mat!L5*Weighting!N12+TUM_db2_S5_Mat!M5*Weighting!N13+TUM_db2_S5_Mat!N5*Weighting!N14+TUM_db2_S5_Mat!O5*Weighting!N15+TUM_db2_S5_Mat!P5*Weighting!N16+TUM_db2_S5_Mat!Q5*Weighting!N17</f>
        <v>137.83605692879746</v>
      </c>
      <c r="O5" s="6">
        <f>+TUM_db2_S5_Mat!B5*Weighting!O2+TUM_db2_S5_Mat!C5*Weighting!O3+TUM_db2_S5_Mat!D5*Weighting!O4+TUM_db2_S5_Mat!E5*Weighting!O5+TUM_db2_S5_Mat!F5*Weighting!O6+TUM_db2_S5_Mat!G5*Weighting!O7+TUM_db2_S5_Mat!H5*Weighting!O8+TUM_db2_S5_Mat!I5*Weighting!O9+TUM_db2_S5_Mat!J5*Weighting!O10+TUM_db2_S5_Mat!K5*Weighting!O11+TUM_db2_S5_Mat!L5*Weighting!O12+TUM_db2_S5_Mat!M5*Weighting!O13+TUM_db2_S5_Mat!N5*Weighting!O14+TUM_db2_S5_Mat!O5*Weighting!O15+TUM_db2_S5_Mat!P5*Weighting!O16+TUM_db2_S5_Mat!Q5*Weighting!O17</f>
        <v>211.44060927566773</v>
      </c>
      <c r="P5" s="6">
        <f>+TUM_db2_S5_Mat!B5*Weighting!P2+TUM_db2_S5_Mat!C5*Weighting!P3+TUM_db2_S5_Mat!D5*Weighting!P4+TUM_db2_S5_Mat!E5*Weighting!P5+TUM_db2_S5_Mat!F5*Weighting!P6+TUM_db2_S5_Mat!G5*Weighting!P7+TUM_db2_S5_Mat!H5*Weighting!P8+TUM_db2_S5_Mat!I5*Weighting!P9+TUM_db2_S5_Mat!J5*Weighting!P10+TUM_db2_S5_Mat!K5*Weighting!P11+TUM_db2_S5_Mat!L5*Weighting!P12+TUM_db2_S5_Mat!M5*Weighting!P13+TUM_db2_S5_Mat!N5*Weighting!P14+TUM_db2_S5_Mat!O5*Weighting!P15+TUM_db2_S5_Mat!P5*Weighting!P16+TUM_db2_S5_Mat!Q5*Weighting!P17</f>
        <v>15.56684189647002</v>
      </c>
      <c r="Q5" s="6">
        <f>+TUM_db2_S5_Mat!B5*Weighting!Q2+TUM_db2_S5_Mat!C5*Weighting!Q3+TUM_db2_S5_Mat!D5*Weighting!Q4+TUM_db2_S5_Mat!E5*Weighting!Q5+TUM_db2_S5_Mat!F5*Weighting!Q6+TUM_db2_S5_Mat!G5*Weighting!Q7+TUM_db2_S5_Mat!H5*Weighting!Q8+TUM_db2_S5_Mat!I5*Weighting!Q9+TUM_db2_S5_Mat!J5*Weighting!Q10+TUM_db2_S5_Mat!K5*Weighting!Q11+TUM_db2_S5_Mat!L5*Weighting!Q12+TUM_db2_S5_Mat!M5*Weighting!Q13+TUM_db2_S5_Mat!N5*Weighting!Q14+TUM_db2_S5_Mat!O5*Weighting!Q15+TUM_db2_S5_Mat!P5*Weighting!Q16+TUM_db2_S5_Mat!Q5*Weighting!Q17</f>
        <v>0.92657622309680732</v>
      </c>
      <c r="R5" s="6">
        <f>+TUM_db2_S5_Mat!B5*Weighting!R2+TUM_db2_S5_Mat!C5*Weighting!R3+TUM_db2_S5_Mat!D5*Weighting!R4+TUM_db2_S5_Mat!E5*Weighting!R5+TUM_db2_S5_Mat!F5*Weighting!R6+TUM_db2_S5_Mat!G5*Weighting!R7+TUM_db2_S5_Mat!H5*Weighting!R8+TUM_db2_S5_Mat!I5*Weighting!R9+TUM_db2_S5_Mat!J5*Weighting!R10+TUM_db2_S5_Mat!K5*Weighting!R11+TUM_db2_S5_Mat!L5*Weighting!R12+TUM_db2_S5_Mat!M5*Weighting!R13+TUM_db2_S5_Mat!N5*Weighting!R14+TUM_db2_S5_Mat!O5*Weighting!R15+TUM_db2_S5_Mat!P5*Weighting!R16+TUM_db2_S5_Mat!Q5*Weighting!R17</f>
        <v>12.903686495898526</v>
      </c>
      <c r="S5" s="6">
        <f>+TUM_db2_S5_Mat!B5*Weighting!S2+TUM_db2_S5_Mat!C5*Weighting!S3+TUM_db2_S5_Mat!D5*Weighting!S4+TUM_db2_S5_Mat!E5*Weighting!S5+TUM_db2_S5_Mat!F5*Weighting!S6+TUM_db2_S5_Mat!G5*Weighting!S7+TUM_db2_S5_Mat!H5*Weighting!S8+TUM_db2_S5_Mat!I5*Weighting!S9+TUM_db2_S5_Mat!J5*Weighting!S10+TUM_db2_S5_Mat!K5*Weighting!S11+TUM_db2_S5_Mat!L5*Weighting!S12+TUM_db2_S5_Mat!M5*Weighting!S13+TUM_db2_S5_Mat!N5*Weighting!S14+TUM_db2_S5_Mat!O5*Weighting!S15+TUM_db2_S5_Mat!P5*Weighting!S16+TUM_db2_S5_Mat!Q5*Weighting!S17</f>
        <v>23.119636506121257</v>
      </c>
      <c r="T5" s="6">
        <f>+TUM_db2_S5_Mat!B5*Weighting!T2+TUM_db2_S5_Mat!C5*Weighting!T3+TUM_db2_S5_Mat!D5*Weighting!T4+TUM_db2_S5_Mat!E5*Weighting!T5+TUM_db2_S5_Mat!F5*Weighting!T6+TUM_db2_S5_Mat!G5*Weighting!T7+TUM_db2_S5_Mat!H5*Weighting!T8+TUM_db2_S5_Mat!I5*Weighting!T9+TUM_db2_S5_Mat!J5*Weighting!T10+TUM_db2_S5_Mat!K5*Weighting!T11+TUM_db2_S5_Mat!L5*Weighting!T12+TUM_db2_S5_Mat!M5*Weighting!T13+TUM_db2_S5_Mat!N5*Weighting!T14+TUM_db2_S5_Mat!O5*Weighting!T15+TUM_db2_S5_Mat!P5*Weighting!T16+TUM_db2_S5_Mat!Q5*Weighting!T17</f>
        <v>30.087476299810692</v>
      </c>
      <c r="U5" s="6">
        <f>+TUM_db2_S5_Mat!B5*Weighting!U2+TUM_db2_S5_Mat!C5*Weighting!U3+TUM_db2_S5_Mat!D5*Weighting!U4+TUM_db2_S5_Mat!E5*Weighting!U5+TUM_db2_S5_Mat!F5*Weighting!U6+TUM_db2_S5_Mat!G5*Weighting!U7+TUM_db2_S5_Mat!H5*Weighting!U8+TUM_db2_S5_Mat!I5*Weighting!U9+TUM_db2_S5_Mat!J5*Weighting!U10+TUM_db2_S5_Mat!K5*Weighting!U11+TUM_db2_S5_Mat!L5*Weighting!U12+TUM_db2_S5_Mat!M5*Weighting!U13+TUM_db2_S5_Mat!N5*Weighting!U14+TUM_db2_S5_Mat!O5*Weighting!U15+TUM_db2_S5_Mat!P5*Weighting!U16+TUM_db2_S5_Mat!Q5*Weighting!U17</f>
        <v>33.57623815792784</v>
      </c>
      <c r="V5" s="6">
        <f>+TUM_db2_S5_Mat!B5*Weighting!V2+TUM_db2_S5_Mat!C5*Weighting!V3+TUM_db2_S5_Mat!D5*Weighting!V4+TUM_db2_S5_Mat!E5*Weighting!V5+TUM_db2_S5_Mat!F5*Weighting!V6+TUM_db2_S5_Mat!G5*Weighting!V7+TUM_db2_S5_Mat!H5*Weighting!V8+TUM_db2_S5_Mat!I5*Weighting!V9+TUM_db2_S5_Mat!J5*Weighting!V10+TUM_db2_S5_Mat!K5*Weighting!V11+TUM_db2_S5_Mat!L5*Weighting!V12+TUM_db2_S5_Mat!M5*Weighting!V13+TUM_db2_S5_Mat!N5*Weighting!V14+TUM_db2_S5_Mat!O5*Weighting!V15+TUM_db2_S5_Mat!P5*Weighting!V16+TUM_db2_S5_Mat!Q5*Weighting!V17</f>
        <v>30.338497833319558</v>
      </c>
      <c r="W5" s="6">
        <f>+TUM_db2_S5_Mat!B5*Weighting!W2+TUM_db2_S5_Mat!C5*Weighting!W3+TUM_db2_S5_Mat!D5*Weighting!W4+TUM_db2_S5_Mat!E5*Weighting!W5+TUM_db2_S5_Mat!F5*Weighting!W6+TUM_db2_S5_Mat!G5*Weighting!W7+TUM_db2_S5_Mat!H5*Weighting!W8+TUM_db2_S5_Mat!I5*Weighting!W9+TUM_db2_S5_Mat!J5*Weighting!W10+TUM_db2_S5_Mat!K5*Weighting!W11+TUM_db2_S5_Mat!L5*Weighting!W12+TUM_db2_S5_Mat!M5*Weighting!W13+TUM_db2_S5_Mat!N5*Weighting!W14+TUM_db2_S5_Mat!O5*Weighting!W15+TUM_db2_S5_Mat!P5*Weighting!W16+TUM_db2_S5_Mat!Q5*Weighting!W17</f>
        <v>204.58808738493312</v>
      </c>
      <c r="X5" s="6">
        <f>+TUM_db2_S5_Mat!B5*Weighting!X2+TUM_db2_S5_Mat!C5*Weighting!X3+TUM_db2_S5_Mat!D5*Weighting!X4+TUM_db2_S5_Mat!E5*Weighting!X5+TUM_db2_S5_Mat!F5*Weighting!X6+TUM_db2_S5_Mat!G5*Weighting!X7+TUM_db2_S5_Mat!H5*Weighting!X8+TUM_db2_S5_Mat!I5*Weighting!X9+TUM_db2_S5_Mat!J5*Weighting!X10+TUM_db2_S5_Mat!K5*Weighting!X11+TUM_db2_S5_Mat!L5*Weighting!X12+TUM_db2_S5_Mat!M5*Weighting!X13+TUM_db2_S5_Mat!N5*Weighting!X14+TUM_db2_S5_Mat!O5*Weighting!X15+TUM_db2_S5_Mat!P5*Weighting!X16+TUM_db2_S5_Mat!Q5*Weighting!X17</f>
        <v>17.929150938579173</v>
      </c>
      <c r="Y5" s="6">
        <f>+TUM_db2_S5_Mat!B5*Weighting!Y2+TUM_db2_S5_Mat!C5*Weighting!Y3+TUM_db2_S5_Mat!D5*Weighting!Y4+TUM_db2_S5_Mat!E5*Weighting!Y5+TUM_db2_S5_Mat!F5*Weighting!Y6+TUM_db2_S5_Mat!G5*Weighting!Y7+TUM_db2_S5_Mat!H5*Weighting!Y8+TUM_db2_S5_Mat!I5*Weighting!Y9+TUM_db2_S5_Mat!J5*Weighting!Y10+TUM_db2_S5_Mat!K5*Weighting!Y11+TUM_db2_S5_Mat!L5*Weighting!Y12+TUM_db2_S5_Mat!M5*Weighting!Y13+TUM_db2_S5_Mat!N5*Weighting!Y14+TUM_db2_S5_Mat!O5*Weighting!Y15+TUM_db2_S5_Mat!P5*Weighting!Y16+TUM_db2_S5_Mat!Q5*Weighting!Y17</f>
        <v>154.86573359869598</v>
      </c>
      <c r="Z5" s="6">
        <f>+TUM_db2_S5_Mat!B5*Weighting!Z2+TUM_db2_S5_Mat!C5*Weighting!Z3+TUM_db2_S5_Mat!D5*Weighting!Z4+TUM_db2_S5_Mat!E5*Weighting!Z5+TUM_db2_S5_Mat!F5*Weighting!Z6+TUM_db2_S5_Mat!G5*Weighting!Z7+TUM_db2_S5_Mat!H5*Weighting!Z8+TUM_db2_S5_Mat!I5*Weighting!Z9+TUM_db2_S5_Mat!J5*Weighting!Z10+TUM_db2_S5_Mat!K5*Weighting!Z11+TUM_db2_S5_Mat!L5*Weighting!Z12+TUM_db2_S5_Mat!M5*Weighting!Z13+TUM_db2_S5_Mat!N5*Weighting!Z14+TUM_db2_S5_Mat!O5*Weighting!Z15+TUM_db2_S5_Mat!P5*Weighting!Z16+TUM_db2_S5_Mat!Q5*Weighting!Z17</f>
        <v>18.877665275705123</v>
      </c>
      <c r="AA5" s="6">
        <f>+TUM_db2_S5_Mat!B5*Weighting!AA2+TUM_db2_S5_Mat!C5*Weighting!AA3+TUM_db2_S5_Mat!D5*Weighting!AA4+TUM_db2_S5_Mat!E5*Weighting!AA5+TUM_db2_S5_Mat!F5*Weighting!AA6+TUM_db2_S5_Mat!G5*Weighting!AA7+TUM_db2_S5_Mat!H5*Weighting!AA8+TUM_db2_S5_Mat!I5*Weighting!AA9+TUM_db2_S5_Mat!J5*Weighting!AA10+TUM_db2_S5_Mat!K5*Weighting!AA11+TUM_db2_S5_Mat!L5*Weighting!AA12+TUM_db2_S5_Mat!M5*Weighting!AA13+TUM_db2_S5_Mat!N5*Weighting!AA14+TUM_db2_S5_Mat!O5*Weighting!AA15+TUM_db2_S5_Mat!P5*Weighting!AA16+TUM_db2_S5_Mat!Q5*Weighting!AA17</f>
        <v>12.573247652829075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288</vt:i4>
      </vt:variant>
    </vt:vector>
  </HeadingPairs>
  <TitlesOfParts>
    <vt:vector size="288" baseType="lpstr">
      <vt:lpstr>UserGuide_EWU-Dashboard</vt:lpstr>
      <vt:lpstr>Glossary</vt:lpstr>
      <vt:lpstr>EWU_Dashboard</vt:lpstr>
      <vt:lpstr>Parameter</vt:lpstr>
      <vt:lpstr>Figure1_Data</vt:lpstr>
      <vt:lpstr>Figure2_Data</vt:lpstr>
      <vt:lpstr>Figure3_Data</vt:lpstr>
      <vt:lpstr>Figure4_Data</vt:lpstr>
      <vt:lpstr>Figure5_Data</vt:lpstr>
      <vt:lpstr>Figure6_Data</vt:lpstr>
      <vt:lpstr>Figure7_Data</vt:lpstr>
      <vt:lpstr>Documentation</vt:lpstr>
      <vt:lpstr>dict</vt:lpstr>
      <vt:lpstr>Indicator_default_default</vt:lpstr>
      <vt:lpstr>Indicator_default_S1</vt:lpstr>
      <vt:lpstr>Indicator_default_S2</vt:lpstr>
      <vt:lpstr>Indicator_default_S3</vt:lpstr>
      <vt:lpstr>Indicator_default_S4</vt:lpstr>
      <vt:lpstr>Indicator_default_S5</vt:lpstr>
      <vt:lpstr>Indicator_db1_default</vt:lpstr>
      <vt:lpstr>Indicator_db1_S1</vt:lpstr>
      <vt:lpstr>Indicator_db1_S2</vt:lpstr>
      <vt:lpstr>Indicator_db1_S3</vt:lpstr>
      <vt:lpstr>Indicator_db1_S4</vt:lpstr>
      <vt:lpstr>Indicator_db1_S5</vt:lpstr>
      <vt:lpstr>Indicator_db2_default</vt:lpstr>
      <vt:lpstr>Indicator_db2_S1</vt:lpstr>
      <vt:lpstr>Indicator_db2_S2</vt:lpstr>
      <vt:lpstr>Indicator_db2_S3</vt:lpstr>
      <vt:lpstr>Indicator_db2_S4</vt:lpstr>
      <vt:lpstr>Indicator_db2_S5</vt:lpstr>
      <vt:lpstr>W_Ind_default_default</vt:lpstr>
      <vt:lpstr>W_Ind_default_S1</vt:lpstr>
      <vt:lpstr>W_Ind_default_S2</vt:lpstr>
      <vt:lpstr>W_Ind_default_S3</vt:lpstr>
      <vt:lpstr>W_Ind_default_S4</vt:lpstr>
      <vt:lpstr>W_Ind_default_S5</vt:lpstr>
      <vt:lpstr>W_Ind_db1_default</vt:lpstr>
      <vt:lpstr>W_Ind_db1_S1</vt:lpstr>
      <vt:lpstr>W_Ind_db1_S2</vt:lpstr>
      <vt:lpstr>W_Ind_db1_S3</vt:lpstr>
      <vt:lpstr>W_Ind_db1_S4</vt:lpstr>
      <vt:lpstr>W_Ind_db1_S5</vt:lpstr>
      <vt:lpstr>W_Ind_db2_default</vt:lpstr>
      <vt:lpstr>W_Ind_db2_S1</vt:lpstr>
      <vt:lpstr>W_Ind_db2_S2</vt:lpstr>
      <vt:lpstr>W_Ind_db2_S3</vt:lpstr>
      <vt:lpstr>W_Ind_db2_S4</vt:lpstr>
      <vt:lpstr>W_Ind_db2_S5</vt:lpstr>
      <vt:lpstr>Weighting</vt:lpstr>
      <vt:lpstr>LCA_default_default</vt:lpstr>
      <vt:lpstr>LCA_default_S1</vt:lpstr>
      <vt:lpstr>LCA_default_S2</vt:lpstr>
      <vt:lpstr>LCA_default_S3</vt:lpstr>
      <vt:lpstr>LCA_default_S4</vt:lpstr>
      <vt:lpstr>LCA_default_S5</vt:lpstr>
      <vt:lpstr>LCA_db1_default</vt:lpstr>
      <vt:lpstr>LCA_db1_S1</vt:lpstr>
      <vt:lpstr>LCA_db1_S2</vt:lpstr>
      <vt:lpstr>LCA_db1_S3</vt:lpstr>
      <vt:lpstr>LCA_db1_S4</vt:lpstr>
      <vt:lpstr>LCA_db1_S5</vt:lpstr>
      <vt:lpstr>LCA_db2_default</vt:lpstr>
      <vt:lpstr>LCA_db2_S1</vt:lpstr>
      <vt:lpstr>LCA_db2_S2</vt:lpstr>
      <vt:lpstr>LCA_db2_S3</vt:lpstr>
      <vt:lpstr>LCA_db2_S4</vt:lpstr>
      <vt:lpstr>LCA_db2_S5</vt:lpstr>
      <vt:lpstr>CA_Pathways_default_default</vt:lpstr>
      <vt:lpstr>CA_Pathways_default_S1</vt:lpstr>
      <vt:lpstr>CA_Pathways_default_S2</vt:lpstr>
      <vt:lpstr>CA_Pathways_default_S3</vt:lpstr>
      <vt:lpstr>CA_Pathways_default_S4</vt:lpstr>
      <vt:lpstr>CA_Pathways_default_S5</vt:lpstr>
      <vt:lpstr>CA_Pathways_db1_default</vt:lpstr>
      <vt:lpstr>CA_Pathways_db1_S1</vt:lpstr>
      <vt:lpstr>CA_Pathways_db1_S2</vt:lpstr>
      <vt:lpstr>CA_Pathways_db1_S3</vt:lpstr>
      <vt:lpstr>CA_Pathways_db1_S4</vt:lpstr>
      <vt:lpstr>CA_Pathways_db1_S5</vt:lpstr>
      <vt:lpstr>CA_Pathways_db2_default</vt:lpstr>
      <vt:lpstr>CA_Pathways_db2_S1</vt:lpstr>
      <vt:lpstr>CA_Pathways_db2_S2</vt:lpstr>
      <vt:lpstr>CA_Pathways_db2_S3</vt:lpstr>
      <vt:lpstr>CA_Pathways_db2_S4</vt:lpstr>
      <vt:lpstr>CA_Pathways_db2_S5</vt:lpstr>
      <vt:lpstr>CA_acts_default_default</vt:lpstr>
      <vt:lpstr>CA_acts_default_S1</vt:lpstr>
      <vt:lpstr>CA_acts_default_S2</vt:lpstr>
      <vt:lpstr>CA_acts_default_S3</vt:lpstr>
      <vt:lpstr>CA_acts_default_S4</vt:lpstr>
      <vt:lpstr>CA_acts_default_S5</vt:lpstr>
      <vt:lpstr>CA_acts_db1_default</vt:lpstr>
      <vt:lpstr>CA_acts_db1_S1</vt:lpstr>
      <vt:lpstr>CA_acts_db1_S2</vt:lpstr>
      <vt:lpstr>CA_acts_db1_S3</vt:lpstr>
      <vt:lpstr>CA_acts_db1_S4</vt:lpstr>
      <vt:lpstr>CA_acts_db1_S5</vt:lpstr>
      <vt:lpstr>CA_acts_db2_default</vt:lpstr>
      <vt:lpstr>CA_acts_db2_S1</vt:lpstr>
      <vt:lpstr>CA_acts_db2_S2</vt:lpstr>
      <vt:lpstr>CA_acts_db2_S3</vt:lpstr>
      <vt:lpstr>CA_acts_db2_S4</vt:lpstr>
      <vt:lpstr>CA_acts_db2_S5</vt:lpstr>
      <vt:lpstr>Waste_Generation_default</vt:lpstr>
      <vt:lpstr>Waste_Generation_S1</vt:lpstr>
      <vt:lpstr>Waste_Generation_S2</vt:lpstr>
      <vt:lpstr>Waste_Generation_S3</vt:lpstr>
      <vt:lpstr>Waste_Generation_S4</vt:lpstr>
      <vt:lpstr>Waste_Generation_S5</vt:lpstr>
      <vt:lpstr>Waste_Composition_default</vt:lpstr>
      <vt:lpstr>Waste_Composition_S1</vt:lpstr>
      <vt:lpstr>Waste_Composition_S2</vt:lpstr>
      <vt:lpstr>Waste_Composition_S3</vt:lpstr>
      <vt:lpstr>Waste_Composition_S4</vt:lpstr>
      <vt:lpstr>Waste_Composition_S5</vt:lpstr>
      <vt:lpstr>LCI_default_default</vt:lpstr>
      <vt:lpstr>LCI_default_S1</vt:lpstr>
      <vt:lpstr>LCI_default_S2</vt:lpstr>
      <vt:lpstr>LCI_default_S3</vt:lpstr>
      <vt:lpstr>LCI_default_S4</vt:lpstr>
      <vt:lpstr>LCI_default_S5</vt:lpstr>
      <vt:lpstr>LCI_db1_default</vt:lpstr>
      <vt:lpstr>LCI_db1_S1</vt:lpstr>
      <vt:lpstr>LCI_db1_S2</vt:lpstr>
      <vt:lpstr>LCI_db1_S3</vt:lpstr>
      <vt:lpstr>LCI_db1_S4</vt:lpstr>
      <vt:lpstr>LCI_db1_S5</vt:lpstr>
      <vt:lpstr>LCI_db2_default</vt:lpstr>
      <vt:lpstr>LCI_db2_S1</vt:lpstr>
      <vt:lpstr>LCI_db2_S2</vt:lpstr>
      <vt:lpstr>LCI_db2_S3</vt:lpstr>
      <vt:lpstr>LCI_db2_S4</vt:lpstr>
      <vt:lpstr>LCI_db2_S5</vt:lpstr>
      <vt:lpstr>LCIA_Methods</vt:lpstr>
      <vt:lpstr>OEV_materials_default</vt:lpstr>
      <vt:lpstr>OEV_materials_db1</vt:lpstr>
      <vt:lpstr>OEV_materials_db2</vt:lpstr>
      <vt:lpstr>OEV_Pathways_default_default</vt:lpstr>
      <vt:lpstr>OEV_Pathways_default_S1</vt:lpstr>
      <vt:lpstr>OEV_Pathways_default_S2</vt:lpstr>
      <vt:lpstr>OEV_Pathways_default_S3</vt:lpstr>
      <vt:lpstr>OEV_Pathways_default_S4</vt:lpstr>
      <vt:lpstr>OEV_Pathways_default_S5</vt:lpstr>
      <vt:lpstr>OEV_Pathways_db1_default</vt:lpstr>
      <vt:lpstr>OEV_Pathways_db1_S1</vt:lpstr>
      <vt:lpstr>OEV_Pathways_db1_S2</vt:lpstr>
      <vt:lpstr>OEV_Pathways_db1_S3</vt:lpstr>
      <vt:lpstr>OEV_Pathways_db1_S4</vt:lpstr>
      <vt:lpstr>OEV_Pathways_db1_S5</vt:lpstr>
      <vt:lpstr>OEV_Pathways_db2_default</vt:lpstr>
      <vt:lpstr>OEV_Pathways_db2_S1</vt:lpstr>
      <vt:lpstr>OEV_Pathways_db2_S2</vt:lpstr>
      <vt:lpstr>OEV_Pathways_db2_S3</vt:lpstr>
      <vt:lpstr>OEV_Pathways_db2_S4</vt:lpstr>
      <vt:lpstr>OEV_Pathways_db2_S5</vt:lpstr>
      <vt:lpstr>supply_chain_default_BWM</vt:lpstr>
      <vt:lpstr>supply_chain_default_PW1</vt:lpstr>
      <vt:lpstr>supply_chain_default_PW2</vt:lpstr>
      <vt:lpstr>supply_chain_default_PW3</vt:lpstr>
      <vt:lpstr>supply_chain_S1_BWM</vt:lpstr>
      <vt:lpstr>supply_chain_S1_PW1</vt:lpstr>
      <vt:lpstr>supply_chain_S1_PW2</vt:lpstr>
      <vt:lpstr>supply_chain_S1_PW3</vt:lpstr>
      <vt:lpstr>supply_chain_S2_BWM</vt:lpstr>
      <vt:lpstr>supply_chain_S2_PW1</vt:lpstr>
      <vt:lpstr>supply_chain_S2_PW2</vt:lpstr>
      <vt:lpstr>supply_chain_S2_PW3</vt:lpstr>
      <vt:lpstr>supply_chain_S3_BWM</vt:lpstr>
      <vt:lpstr>supply_chain_S3_PW1</vt:lpstr>
      <vt:lpstr>supply_chain_S3_PW2</vt:lpstr>
      <vt:lpstr>supply_chain_S3_PW3</vt:lpstr>
      <vt:lpstr>supply_chain_S4_BWM</vt:lpstr>
      <vt:lpstr>supply_chain_S4_PW1</vt:lpstr>
      <vt:lpstr>supply_chain_S4_PW2</vt:lpstr>
      <vt:lpstr>supply_chain_S4_PW3</vt:lpstr>
      <vt:lpstr>supply_chain_S5_BWM</vt:lpstr>
      <vt:lpstr>supply_chain_S5_PW1</vt:lpstr>
      <vt:lpstr>supply_chain_S5_PW2</vt:lpstr>
      <vt:lpstr>supply_chain_S5_PW3</vt:lpstr>
      <vt:lpstr>TUM_default_default_Treatm</vt:lpstr>
      <vt:lpstr>TUM_default_default_Util</vt:lpstr>
      <vt:lpstr>TUM_default_default_Mat</vt:lpstr>
      <vt:lpstr>TUM_default_S1_Treatm</vt:lpstr>
      <vt:lpstr>TUM_default_S1_Util</vt:lpstr>
      <vt:lpstr>TUM_default_S1_Mat</vt:lpstr>
      <vt:lpstr>TUM_default_S2_Treatm</vt:lpstr>
      <vt:lpstr>TUM_default_S2_Util</vt:lpstr>
      <vt:lpstr>TUM_default_S2_Mat</vt:lpstr>
      <vt:lpstr>TUM_default_S3_Treatm</vt:lpstr>
      <vt:lpstr>TUM_default_S3_Util</vt:lpstr>
      <vt:lpstr>TUM_default_S3_Mat</vt:lpstr>
      <vt:lpstr>TUM_default_S4_Treatm</vt:lpstr>
      <vt:lpstr>TUM_default_S4_Util</vt:lpstr>
      <vt:lpstr>TUM_default_S4_Mat</vt:lpstr>
      <vt:lpstr>TUM_default_S5_Treatm</vt:lpstr>
      <vt:lpstr>TUM_default_S5_Util</vt:lpstr>
      <vt:lpstr>TUM_default_S5_Mat</vt:lpstr>
      <vt:lpstr>TUM_db1_default_Treatm</vt:lpstr>
      <vt:lpstr>TUM_db1_default_Util</vt:lpstr>
      <vt:lpstr>TUM_db1_default_Mat</vt:lpstr>
      <vt:lpstr>TUM_db1_S1_Treatm</vt:lpstr>
      <vt:lpstr>TUM_db1_S1_Util</vt:lpstr>
      <vt:lpstr>TUM_db1_S1_Mat</vt:lpstr>
      <vt:lpstr>TUM_db1_S2_Treatm</vt:lpstr>
      <vt:lpstr>TUM_db1_S2_Util</vt:lpstr>
      <vt:lpstr>TUM_db1_S2_Mat</vt:lpstr>
      <vt:lpstr>TUM_db1_S3_Treatm</vt:lpstr>
      <vt:lpstr>TUM_db1_S3_Util</vt:lpstr>
      <vt:lpstr>TUM_db1_S3_Mat</vt:lpstr>
      <vt:lpstr>TUM_db1_S4_Treatm</vt:lpstr>
      <vt:lpstr>TUM_db1_S4_Util</vt:lpstr>
      <vt:lpstr>TUM_db1_S4_Mat</vt:lpstr>
      <vt:lpstr>TUM_db1_S5_Treatm</vt:lpstr>
      <vt:lpstr>TUM_db1_S5_Util</vt:lpstr>
      <vt:lpstr>TUM_db1_S5_Mat</vt:lpstr>
      <vt:lpstr>TUM_db2_default_Treatm</vt:lpstr>
      <vt:lpstr>TUM_db2_default_Util</vt:lpstr>
      <vt:lpstr>TUM_db2_default_Mat</vt:lpstr>
      <vt:lpstr>TUM_db2_S1_Treatm</vt:lpstr>
      <vt:lpstr>TUM_db2_S1_Util</vt:lpstr>
      <vt:lpstr>TUM_db2_S1_Mat</vt:lpstr>
      <vt:lpstr>TUM_db2_S2_Treatm</vt:lpstr>
      <vt:lpstr>TUM_db2_S2_Util</vt:lpstr>
      <vt:lpstr>TUM_db2_S2_Mat</vt:lpstr>
      <vt:lpstr>TUM_db2_S3_Treatm</vt:lpstr>
      <vt:lpstr>TUM_db2_S3_Util</vt:lpstr>
      <vt:lpstr>TUM_db2_S3_Mat</vt:lpstr>
      <vt:lpstr>TUM_db2_S4_Treatm</vt:lpstr>
      <vt:lpstr>TUM_db2_S4_Util</vt:lpstr>
      <vt:lpstr>TUM_db2_S4_Mat</vt:lpstr>
      <vt:lpstr>TUM_db2_S5_Treatm</vt:lpstr>
      <vt:lpstr>TUM_db2_S5_Util</vt:lpstr>
      <vt:lpstr>TUM_db2_S5_Mat</vt:lpstr>
      <vt:lpstr>WTUM_default_default_Treatm</vt:lpstr>
      <vt:lpstr>WTUM_default_default_Util</vt:lpstr>
      <vt:lpstr>WTUM_default_default_Mat</vt:lpstr>
      <vt:lpstr>WTUM_default_S1_Treatm</vt:lpstr>
      <vt:lpstr>WTUM_default_S1_Util</vt:lpstr>
      <vt:lpstr>WTUM_default_S1_Mat</vt:lpstr>
      <vt:lpstr>WTUM_default_S2_Treatm</vt:lpstr>
      <vt:lpstr>WTUM_default_S2_Util</vt:lpstr>
      <vt:lpstr>WTUM_default_S2_Mat</vt:lpstr>
      <vt:lpstr>WTUM_default_S3_Treatm</vt:lpstr>
      <vt:lpstr>WTUM_default_S3_Util</vt:lpstr>
      <vt:lpstr>WTUM_default_S3_Mat</vt:lpstr>
      <vt:lpstr>WTUM_default_S4_Treatm</vt:lpstr>
      <vt:lpstr>WTUM_default_S4_Util</vt:lpstr>
      <vt:lpstr>WTUM_default_S4_Mat</vt:lpstr>
      <vt:lpstr>WTUM_default_S5_Treatm</vt:lpstr>
      <vt:lpstr>WTUM_default_S5_Util</vt:lpstr>
      <vt:lpstr>WTUM_default_S5_Mat</vt:lpstr>
      <vt:lpstr>WTUM_db1_default_Treatm</vt:lpstr>
      <vt:lpstr>WTUM_db1_default_Util</vt:lpstr>
      <vt:lpstr>WTUM_db1_default_Mat</vt:lpstr>
      <vt:lpstr>WTUM_db1_S1_Treatm</vt:lpstr>
      <vt:lpstr>WTUM_db1_S1_Util</vt:lpstr>
      <vt:lpstr>WTUM_db1_S1_Mat</vt:lpstr>
      <vt:lpstr>WTUM_db1_S2_Treatm</vt:lpstr>
      <vt:lpstr>WTUM_db1_S2_Util</vt:lpstr>
      <vt:lpstr>WTUM_db1_S2_Mat</vt:lpstr>
      <vt:lpstr>WTUM_db1_S3_Treatm</vt:lpstr>
      <vt:lpstr>WTUM_db1_S3_Util</vt:lpstr>
      <vt:lpstr>WTUM_db1_S3_Mat</vt:lpstr>
      <vt:lpstr>WTUM_db1_S4_Treatm</vt:lpstr>
      <vt:lpstr>WTUM_db1_S4_Util</vt:lpstr>
      <vt:lpstr>WTUM_db1_S4_Mat</vt:lpstr>
      <vt:lpstr>WTUM_db1_S5_Treatm</vt:lpstr>
      <vt:lpstr>WTUM_db1_S5_Util</vt:lpstr>
      <vt:lpstr>WTUM_db1_S5_Mat</vt:lpstr>
      <vt:lpstr>WTUM_db2_default_Treatm</vt:lpstr>
      <vt:lpstr>WTUM_db2_default_Util</vt:lpstr>
      <vt:lpstr>WTUM_db2_default_Mat</vt:lpstr>
      <vt:lpstr>WTUM_db2_S1_Treatm</vt:lpstr>
      <vt:lpstr>WTUM_db2_S1_Util</vt:lpstr>
      <vt:lpstr>WTUM_db2_S1_Mat</vt:lpstr>
      <vt:lpstr>WTUM_db2_S2_Treatm</vt:lpstr>
      <vt:lpstr>WTUM_db2_S2_Util</vt:lpstr>
      <vt:lpstr>WTUM_db2_S2_Mat</vt:lpstr>
      <vt:lpstr>WTUM_db2_S3_Treatm</vt:lpstr>
      <vt:lpstr>WTUM_db2_S3_Util</vt:lpstr>
      <vt:lpstr>WTUM_db2_S3_Mat</vt:lpstr>
      <vt:lpstr>WTUM_db2_S4_Treatm</vt:lpstr>
      <vt:lpstr>WTUM_db2_S4_Util</vt:lpstr>
      <vt:lpstr>WTUM_db2_S4_Mat</vt:lpstr>
      <vt:lpstr>WTUM_db2_S5_Treatm</vt:lpstr>
      <vt:lpstr>WTUM_db2_S5_Util</vt:lpstr>
      <vt:lpstr>WTUM_db2_S5_Mat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Sarah Schmidt</cp:lastModifiedBy>
  <dcterms:created xsi:type="dcterms:W3CDTF">2023-04-17T07:31:22Z</dcterms:created>
  <dcterms:modified xsi:type="dcterms:W3CDTF">2023-04-17T15:03:51Z</dcterms:modified>
</cp:coreProperties>
</file>